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defaultThemeVersion="124226"/>
  <mc:AlternateContent xmlns:mc="http://schemas.openxmlformats.org/markup-compatibility/2006">
    <mc:Choice Requires="x15">
      <x15ac:absPath xmlns:x15ac="http://schemas.microsoft.com/office/spreadsheetml/2010/11/ac" url="C:\Users\degrangu\Documents\AGODI\1 - FORMULIEREN\1 - SJ 2023-2024\BAO &amp; BUBAO\5767 - terugvord.reiskosten OAH 2023\actuele versie\"/>
    </mc:Choice>
  </mc:AlternateContent>
  <xr:revisionPtr revIDLastSave="0" documentId="13_ncr:1_{60B364E7-91EB-44B6-B3C2-173563E2B9EF}" xr6:coauthVersionLast="47" xr6:coauthVersionMax="47" xr10:uidLastSave="{00000000-0000-0000-0000-000000000000}"/>
  <workbookProtection workbookAlgorithmName="SHA-512" workbookHashValue="y+o+F9B2hpiemaGBd8t+Cr5tYoMASIKC7KiRqtuLqi3QDbafdL6r65bXgUJDRED4QuGYvqERl0h0fGjM8dSqkQ==" workbookSaltValue="UcCiuBHGNDoo+PrPA7YzQw==" workbookSpinCount="100000" lockStructure="1"/>
  <bookViews>
    <workbookView xWindow="-28920" yWindow="-120" windowWidth="29040" windowHeight="15840" tabRatio="838" xr2:uid="{00000000-000D-0000-FFFF-FFFF00000000}"/>
  </bookViews>
  <sheets>
    <sheet name="Terugvordering reiskosten OAH" sheetId="1" r:id="rId1"/>
    <sheet name="Blad23" sheetId="28" state="hidden" r:id="rId2"/>
    <sheet name="Blad1" sheetId="5" r:id="rId3"/>
    <sheet name="Blad2" sheetId="6" r:id="rId4"/>
    <sheet name="Blad3" sheetId="7" r:id="rId5"/>
    <sheet name="Blad4" sheetId="8" r:id="rId6"/>
    <sheet name="Blad5" sheetId="9" r:id="rId7"/>
    <sheet name="Blad6" sheetId="10" r:id="rId8"/>
    <sheet name="Blad7" sheetId="11" r:id="rId9"/>
    <sheet name="Blad8" sheetId="12" r:id="rId10"/>
    <sheet name="Blad9" sheetId="13" r:id="rId11"/>
    <sheet name="Blad10" sheetId="14" r:id="rId12"/>
    <sheet name="Blad11" sheetId="15" r:id="rId13"/>
    <sheet name="Blad12" sheetId="16" r:id="rId14"/>
    <sheet name="Blad13" sheetId="17" r:id="rId15"/>
    <sheet name="Blad14" sheetId="18" r:id="rId16"/>
    <sheet name="Blad15" sheetId="19" r:id="rId17"/>
    <sheet name="Blad16" sheetId="20" r:id="rId18"/>
    <sheet name="Blad17" sheetId="21" r:id="rId19"/>
    <sheet name="Blad18" sheetId="22" r:id="rId20"/>
    <sheet name="Blad19" sheetId="23" r:id="rId21"/>
    <sheet name="Blad20" sheetId="24" r:id="rId22"/>
    <sheet name="Blad21" sheetId="25" r:id="rId23"/>
    <sheet name="Blad22" sheetId="26" r:id="rId24"/>
    <sheet name="gegevensblad samenvatting vord." sheetId="4" r:id="rId25"/>
    <sheet name="gegevensblad detail terugvord." sheetId="27" r:id="rId26"/>
    <sheet name="instellingsgegevens" sheetId="2" state="hidden" r:id="rId27"/>
    <sheet name="km-vergoeding" sheetId="3" state="hidden" r:id="rId28"/>
  </sheets>
  <definedNames>
    <definedName name="_xlnm.Print_Area" localSheetId="0">'Terugvordering reiskosten OAH'!$A$1:$CX$374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C5" i="1" l="1"/>
  <c r="F15" i="28"/>
  <c r="C2" i="4" s="1"/>
  <c r="F2" i="28"/>
  <c r="F3" i="28" s="1"/>
  <c r="F4" i="28" s="1"/>
  <c r="F5" i="28" s="1"/>
  <c r="F6" i="28" s="1"/>
  <c r="F7" i="28" s="1"/>
  <c r="F8" i="28" s="1"/>
  <c r="F9" i="28" s="1"/>
  <c r="F10" i="28" s="1"/>
  <c r="F11" i="28" s="1"/>
  <c r="B1" i="28"/>
  <c r="D3" i="1"/>
  <c r="B11" i="28"/>
  <c r="B10" i="28"/>
  <c r="B9" i="28"/>
  <c r="B8" i="28"/>
  <c r="B7" i="28"/>
  <c r="B6" i="28"/>
  <c r="B5" i="28"/>
  <c r="B4" i="28"/>
  <c r="B3" i="28"/>
  <c r="B2" i="28"/>
  <c r="C373" i="1" l="1"/>
  <c r="C372" i="1"/>
  <c r="C371" i="1"/>
  <c r="C370" i="1"/>
  <c r="C369" i="1"/>
  <c r="C368" i="1"/>
  <c r="C367" i="1"/>
  <c r="C366" i="1"/>
  <c r="C365" i="1"/>
  <c r="C364" i="1"/>
  <c r="C363" i="1"/>
  <c r="C362" i="1"/>
  <c r="C361" i="1"/>
  <c r="C360" i="1"/>
  <c r="C359" i="1"/>
  <c r="C358" i="1"/>
  <c r="C357" i="1"/>
  <c r="C356" i="1"/>
  <c r="C355" i="1"/>
  <c r="C354" i="1"/>
  <c r="C353" i="1"/>
  <c r="C352" i="1"/>
  <c r="C351" i="1"/>
  <c r="C350" i="1"/>
  <c r="C349" i="1"/>
  <c r="C348" i="1"/>
  <c r="C347" i="1"/>
  <c r="C346" i="1"/>
  <c r="C345" i="1"/>
  <c r="C344" i="1"/>
  <c r="C343" i="1"/>
  <c r="C342" i="1"/>
  <c r="C341" i="1"/>
  <c r="C340" i="1"/>
  <c r="C339" i="1"/>
  <c r="C338" i="1"/>
  <c r="C337" i="1"/>
  <c r="C336" i="1"/>
  <c r="C335" i="1"/>
  <c r="C334" i="1"/>
  <c r="C333" i="1"/>
  <c r="C332" i="1"/>
  <c r="C331" i="1"/>
  <c r="C330" i="1"/>
  <c r="C329" i="1"/>
  <c r="C328" i="1"/>
  <c r="C327" i="1"/>
  <c r="C326" i="1"/>
  <c r="C325" i="1"/>
  <c r="C324" i="1"/>
  <c r="C323" i="1"/>
  <c r="C322" i="1"/>
  <c r="C321" i="1"/>
  <c r="C320" i="1"/>
  <c r="C319" i="1"/>
  <c r="C318" i="1"/>
  <c r="C317" i="1"/>
  <c r="C316" i="1"/>
  <c r="C315" i="1"/>
  <c r="C314" i="1"/>
  <c r="C313" i="1"/>
  <c r="C312" i="1"/>
  <c r="C311" i="1"/>
  <c r="C310" i="1"/>
  <c r="C309" i="1"/>
  <c r="C308" i="1"/>
  <c r="C307" i="1"/>
  <c r="C306" i="1"/>
  <c r="C305" i="1"/>
  <c r="C304" i="1"/>
  <c r="C303" i="1"/>
  <c r="C302" i="1"/>
  <c r="C301" i="1"/>
  <c r="C300" i="1"/>
  <c r="C299" i="1"/>
  <c r="C298" i="1"/>
  <c r="C297" i="1"/>
  <c r="C296" i="1"/>
  <c r="C295" i="1"/>
  <c r="C294" i="1"/>
  <c r="C293" i="1"/>
  <c r="C292" i="1"/>
  <c r="C291" i="1"/>
  <c r="C290" i="1"/>
  <c r="C289" i="1"/>
  <c r="C288" i="1"/>
  <c r="C287" i="1"/>
  <c r="C286" i="1"/>
  <c r="C285" i="1"/>
  <c r="C284" i="1"/>
  <c r="C283" i="1"/>
  <c r="C282" i="1"/>
  <c r="C281" i="1"/>
  <c r="C280" i="1"/>
  <c r="C279" i="1"/>
  <c r="C278" i="1"/>
  <c r="C277" i="1"/>
  <c r="C276" i="1"/>
  <c r="C275" i="1"/>
  <c r="C274" i="1"/>
  <c r="C273" i="1"/>
  <c r="C272" i="1"/>
  <c r="C271" i="1"/>
  <c r="C270" i="1"/>
  <c r="C269" i="1"/>
  <c r="C268" i="1"/>
  <c r="C267" i="1"/>
  <c r="C266" i="1"/>
  <c r="C265" i="1"/>
  <c r="C264" i="1"/>
  <c r="C263" i="1"/>
  <c r="C262" i="1"/>
  <c r="C261" i="1"/>
  <c r="C260" i="1"/>
  <c r="C259" i="1"/>
  <c r="C258" i="1"/>
  <c r="C257" i="1"/>
  <c r="C256" i="1"/>
  <c r="C255" i="1"/>
  <c r="C254" i="1"/>
  <c r="C253" i="1"/>
  <c r="C252" i="1"/>
  <c r="C251" i="1"/>
  <c r="C250" i="1"/>
  <c r="C249" i="1"/>
  <c r="C248" i="1"/>
  <c r="C247" i="1"/>
  <c r="C246" i="1"/>
  <c r="C245" i="1"/>
  <c r="C244" i="1"/>
  <c r="C243" i="1"/>
  <c r="C242" i="1"/>
  <c r="C241" i="1"/>
  <c r="C240" i="1"/>
  <c r="C239" i="1"/>
  <c r="C238" i="1"/>
  <c r="C237" i="1"/>
  <c r="C236" i="1"/>
  <c r="C235" i="1"/>
  <c r="C234" i="1"/>
  <c r="C233" i="1"/>
  <c r="C232" i="1"/>
  <c r="C231" i="1"/>
  <c r="C230" i="1"/>
  <c r="C229" i="1"/>
  <c r="C228" i="1"/>
  <c r="C227" i="1"/>
  <c r="C226" i="1"/>
  <c r="C225" i="1"/>
  <c r="C224" i="1"/>
  <c r="C223" i="1"/>
  <c r="C222" i="1"/>
  <c r="C221" i="1"/>
  <c r="C220" i="1"/>
  <c r="C219" i="1"/>
  <c r="C218" i="1"/>
  <c r="C217" i="1"/>
  <c r="C216" i="1"/>
  <c r="C215" i="1"/>
  <c r="C214" i="1"/>
  <c r="C213" i="1"/>
  <c r="C212" i="1"/>
  <c r="C211" i="1"/>
  <c r="C210" i="1"/>
  <c r="C209" i="1"/>
  <c r="C208" i="1"/>
  <c r="C207" i="1"/>
  <c r="C206" i="1"/>
  <c r="C205" i="1"/>
  <c r="C204" i="1"/>
  <c r="C203" i="1"/>
  <c r="C202" i="1"/>
  <c r="C201" i="1"/>
  <c r="C200" i="1"/>
  <c r="C199" i="1"/>
  <c r="C198" i="1"/>
  <c r="C197" i="1"/>
  <c r="C196" i="1"/>
  <c r="C195" i="1"/>
  <c r="C194" i="1"/>
  <c r="C193" i="1"/>
  <c r="C192" i="1"/>
  <c r="C191" i="1"/>
  <c r="C190" i="1"/>
  <c r="C189" i="1"/>
  <c r="C188" i="1"/>
  <c r="C187" i="1"/>
  <c r="C186" i="1"/>
  <c r="C185" i="1"/>
  <c r="C184" i="1"/>
  <c r="C183" i="1"/>
  <c r="C182" i="1"/>
  <c r="C181" i="1"/>
  <c r="C180" i="1"/>
  <c r="C179" i="1"/>
  <c r="C178" i="1"/>
  <c r="C177" i="1"/>
  <c r="C176" i="1"/>
  <c r="C175" i="1"/>
  <c r="C174" i="1"/>
  <c r="C173" i="1"/>
  <c r="C172" i="1"/>
  <c r="C171" i="1"/>
  <c r="C170" i="1"/>
  <c r="C169" i="1"/>
  <c r="C168" i="1"/>
  <c r="C167" i="1"/>
  <c r="C166" i="1"/>
  <c r="C165" i="1"/>
  <c r="C164" i="1"/>
  <c r="C163" i="1"/>
  <c r="C162" i="1"/>
  <c r="C161" i="1"/>
  <c r="C160" i="1"/>
  <c r="C159" i="1"/>
  <c r="C158" i="1"/>
  <c r="C157"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7" i="1"/>
  <c r="C126" i="1"/>
  <c r="C125" i="1"/>
  <c r="C124" i="1"/>
  <c r="C123" i="1"/>
  <c r="C122" i="1"/>
  <c r="C121" i="1"/>
  <c r="C120" i="1"/>
  <c r="C119" i="1"/>
  <c r="C118" i="1"/>
  <c r="C117" i="1"/>
  <c r="C116" i="1"/>
  <c r="C115" i="1"/>
  <c r="C114" i="1"/>
  <c r="C113" i="1"/>
  <c r="C112" i="1"/>
  <c r="C111" i="1"/>
  <c r="C110" i="1"/>
  <c r="C109" i="1"/>
  <c r="C108" i="1"/>
  <c r="C107" i="1"/>
  <c r="C106" i="1"/>
  <c r="C105" i="1"/>
  <c r="C104" i="1"/>
  <c r="C103" i="1"/>
  <c r="C102" i="1"/>
  <c r="C101" i="1"/>
  <c r="C100" i="1"/>
  <c r="C99" i="1"/>
  <c r="C98" i="1"/>
  <c r="C97" i="1"/>
  <c r="C96" i="1"/>
  <c r="C95" i="1"/>
  <c r="C94" i="1"/>
  <c r="C93" i="1"/>
  <c r="C92" i="1"/>
  <c r="C91" i="1"/>
  <c r="C90" i="1"/>
  <c r="C89" i="1"/>
  <c r="C88" i="1"/>
  <c r="C87" i="1"/>
  <c r="C86" i="1"/>
  <c r="C85" i="1"/>
  <c r="C84" i="1"/>
  <c r="C83" i="1"/>
  <c r="C82" i="1"/>
  <c r="C81" i="1"/>
  <c r="C80" i="1"/>
  <c r="C79" i="1"/>
  <c r="C78" i="1"/>
  <c r="C77" i="1"/>
  <c r="C76" i="1"/>
  <c r="C75" i="1"/>
  <c r="C74" i="1"/>
  <c r="DB74" i="1"/>
  <c r="D65" i="1" l="1"/>
  <c r="BR373" i="1"/>
  <c r="BR372" i="1"/>
  <c r="BR371" i="1"/>
  <c r="BR370" i="1"/>
  <c r="BR369" i="1"/>
  <c r="BR368" i="1"/>
  <c r="BR367" i="1"/>
  <c r="BR366" i="1"/>
  <c r="BR365" i="1"/>
  <c r="BR364" i="1"/>
  <c r="BR363" i="1"/>
  <c r="BR362" i="1"/>
  <c r="BR361" i="1"/>
  <c r="BR360" i="1"/>
  <c r="BR359" i="1"/>
  <c r="BR358" i="1"/>
  <c r="BR357" i="1"/>
  <c r="BR356" i="1"/>
  <c r="BR355" i="1"/>
  <c r="BR354" i="1"/>
  <c r="BR353" i="1"/>
  <c r="BR352" i="1"/>
  <c r="BR351" i="1"/>
  <c r="BR350" i="1"/>
  <c r="BR349" i="1"/>
  <c r="BR348" i="1"/>
  <c r="BR347" i="1"/>
  <c r="BR346" i="1"/>
  <c r="BR345" i="1"/>
  <c r="BR344" i="1"/>
  <c r="BR343" i="1"/>
  <c r="BR342" i="1"/>
  <c r="BR341" i="1"/>
  <c r="BR340" i="1"/>
  <c r="BR339" i="1"/>
  <c r="BR338" i="1"/>
  <c r="BR337" i="1"/>
  <c r="BR336" i="1"/>
  <c r="BR335" i="1"/>
  <c r="BR334" i="1"/>
  <c r="BR333" i="1"/>
  <c r="BR332" i="1"/>
  <c r="BR331" i="1"/>
  <c r="BR330" i="1"/>
  <c r="BR329" i="1"/>
  <c r="BR328" i="1"/>
  <c r="BR327" i="1"/>
  <c r="BR326" i="1"/>
  <c r="BR325" i="1"/>
  <c r="BR324" i="1"/>
  <c r="BR323" i="1"/>
  <c r="BR322" i="1"/>
  <c r="BR321" i="1"/>
  <c r="BR320" i="1"/>
  <c r="BR319" i="1"/>
  <c r="BR318" i="1"/>
  <c r="BR317" i="1"/>
  <c r="BR316" i="1"/>
  <c r="BR315" i="1"/>
  <c r="BR314" i="1"/>
  <c r="BR313" i="1"/>
  <c r="BR312" i="1"/>
  <c r="BR311" i="1"/>
  <c r="BR310" i="1"/>
  <c r="BR309" i="1"/>
  <c r="BR308" i="1"/>
  <c r="BR307" i="1"/>
  <c r="BR306" i="1"/>
  <c r="BR305" i="1"/>
  <c r="BR304" i="1"/>
  <c r="BR303" i="1"/>
  <c r="BR302" i="1"/>
  <c r="BR301" i="1"/>
  <c r="BR300" i="1"/>
  <c r="BR299" i="1"/>
  <c r="BR298" i="1"/>
  <c r="BR297" i="1"/>
  <c r="BR296" i="1"/>
  <c r="BR295" i="1"/>
  <c r="BR294" i="1"/>
  <c r="BR293" i="1"/>
  <c r="BR292" i="1"/>
  <c r="BR291" i="1"/>
  <c r="BR290" i="1"/>
  <c r="BR289" i="1"/>
  <c r="BR288" i="1"/>
  <c r="BR287" i="1"/>
  <c r="BR286" i="1"/>
  <c r="BR285" i="1"/>
  <c r="BR284" i="1"/>
  <c r="BR283" i="1"/>
  <c r="BR282" i="1"/>
  <c r="BR281" i="1"/>
  <c r="BR280" i="1"/>
  <c r="BR279" i="1"/>
  <c r="BR278" i="1"/>
  <c r="BR277" i="1"/>
  <c r="BR276" i="1"/>
  <c r="BR275" i="1"/>
  <c r="BR274" i="1"/>
  <c r="BR273" i="1"/>
  <c r="BR272" i="1"/>
  <c r="BR271" i="1"/>
  <c r="BR270" i="1"/>
  <c r="BR269" i="1"/>
  <c r="BR268" i="1"/>
  <c r="BR267" i="1"/>
  <c r="BR266" i="1"/>
  <c r="BR265" i="1"/>
  <c r="BR264" i="1"/>
  <c r="BR263" i="1"/>
  <c r="BR262" i="1"/>
  <c r="BR261" i="1"/>
  <c r="BR260" i="1"/>
  <c r="BR259" i="1"/>
  <c r="BR258" i="1"/>
  <c r="BR257" i="1"/>
  <c r="BR256" i="1"/>
  <c r="BR255" i="1"/>
  <c r="BR254" i="1"/>
  <c r="BR253" i="1"/>
  <c r="BR252" i="1"/>
  <c r="BR251" i="1"/>
  <c r="BR250" i="1"/>
  <c r="BR249" i="1"/>
  <c r="BR248" i="1"/>
  <c r="BR247" i="1"/>
  <c r="BR246" i="1"/>
  <c r="BR245" i="1"/>
  <c r="BR244" i="1"/>
  <c r="BR243" i="1"/>
  <c r="BR242" i="1"/>
  <c r="BR241" i="1"/>
  <c r="BR240" i="1"/>
  <c r="BR239" i="1"/>
  <c r="BR238" i="1"/>
  <c r="BR237" i="1"/>
  <c r="BR236" i="1"/>
  <c r="BR235" i="1"/>
  <c r="BR234" i="1"/>
  <c r="BR233" i="1"/>
  <c r="BR232" i="1"/>
  <c r="BR231" i="1"/>
  <c r="BR230" i="1"/>
  <c r="BR229" i="1"/>
  <c r="BR228" i="1"/>
  <c r="BR227" i="1"/>
  <c r="BR226" i="1"/>
  <c r="BR225" i="1"/>
  <c r="BR224" i="1"/>
  <c r="BR223" i="1"/>
  <c r="BR222" i="1"/>
  <c r="BR221" i="1"/>
  <c r="BR220" i="1"/>
  <c r="BR219" i="1"/>
  <c r="BR218" i="1"/>
  <c r="BR217" i="1"/>
  <c r="BR216" i="1"/>
  <c r="BR215" i="1"/>
  <c r="BR214" i="1"/>
  <c r="BR213" i="1"/>
  <c r="BR212" i="1"/>
  <c r="BR211" i="1"/>
  <c r="BR210" i="1"/>
  <c r="BR209" i="1"/>
  <c r="BR208" i="1"/>
  <c r="BR207" i="1"/>
  <c r="BR206" i="1"/>
  <c r="BR205" i="1"/>
  <c r="BR204" i="1"/>
  <c r="BR203" i="1"/>
  <c r="BR202" i="1"/>
  <c r="BR201" i="1"/>
  <c r="BR200" i="1"/>
  <c r="BR199" i="1"/>
  <c r="BR198" i="1"/>
  <c r="BR197" i="1"/>
  <c r="BR196" i="1"/>
  <c r="BR195" i="1"/>
  <c r="BR194" i="1"/>
  <c r="BR193" i="1"/>
  <c r="BR192" i="1"/>
  <c r="BR191" i="1"/>
  <c r="BR190" i="1"/>
  <c r="BR189" i="1"/>
  <c r="BR188" i="1"/>
  <c r="BR187" i="1"/>
  <c r="BR186" i="1"/>
  <c r="BR185" i="1"/>
  <c r="BR184" i="1"/>
  <c r="BR183" i="1"/>
  <c r="BR182" i="1"/>
  <c r="BR181" i="1"/>
  <c r="BR180" i="1"/>
  <c r="BR179" i="1"/>
  <c r="BR178" i="1"/>
  <c r="BR177" i="1"/>
  <c r="BR176" i="1"/>
  <c r="BR175" i="1"/>
  <c r="BR174" i="1"/>
  <c r="BR173" i="1"/>
  <c r="BR172" i="1"/>
  <c r="BR171" i="1"/>
  <c r="BR170" i="1"/>
  <c r="BR169" i="1"/>
  <c r="BR168" i="1"/>
  <c r="BR167" i="1"/>
  <c r="BR166" i="1"/>
  <c r="BR165" i="1"/>
  <c r="BR164" i="1"/>
  <c r="BR163" i="1"/>
  <c r="BR162" i="1"/>
  <c r="BR161" i="1"/>
  <c r="BR160" i="1"/>
  <c r="BR159" i="1"/>
  <c r="BR158" i="1"/>
  <c r="BR157" i="1"/>
  <c r="BR156" i="1"/>
  <c r="BR155" i="1"/>
  <c r="BR154" i="1"/>
  <c r="BR153" i="1"/>
  <c r="BR152" i="1"/>
  <c r="BR151" i="1"/>
  <c r="BR150" i="1"/>
  <c r="BR149" i="1"/>
  <c r="BR148" i="1"/>
  <c r="BR147" i="1"/>
  <c r="BR146" i="1"/>
  <c r="BR145" i="1"/>
  <c r="BR144" i="1"/>
  <c r="BR143" i="1"/>
  <c r="BR142" i="1"/>
  <c r="BR141" i="1"/>
  <c r="BR140" i="1"/>
  <c r="BR139" i="1"/>
  <c r="BR138" i="1"/>
  <c r="BR137" i="1"/>
  <c r="BR136" i="1"/>
  <c r="BR135" i="1"/>
  <c r="BR134" i="1"/>
  <c r="BR133" i="1"/>
  <c r="BR132" i="1"/>
  <c r="BR131" i="1"/>
  <c r="BR130" i="1"/>
  <c r="BR129" i="1"/>
  <c r="BR128" i="1"/>
  <c r="BR127" i="1"/>
  <c r="BR126" i="1"/>
  <c r="BR125" i="1"/>
  <c r="BR124" i="1"/>
  <c r="BR123" i="1"/>
  <c r="BR122" i="1"/>
  <c r="BR121" i="1"/>
  <c r="BR120" i="1"/>
  <c r="BR119" i="1"/>
  <c r="BR118" i="1"/>
  <c r="BR117" i="1"/>
  <c r="BR116" i="1"/>
  <c r="BR115" i="1"/>
  <c r="BR114" i="1"/>
  <c r="BR113" i="1"/>
  <c r="BR112" i="1"/>
  <c r="BR111" i="1"/>
  <c r="BR110" i="1"/>
  <c r="BR109" i="1"/>
  <c r="BR108" i="1"/>
  <c r="BR107" i="1"/>
  <c r="BR106" i="1"/>
  <c r="BR105" i="1"/>
  <c r="BR104" i="1"/>
  <c r="BR103" i="1"/>
  <c r="BR102" i="1"/>
  <c r="BR101" i="1"/>
  <c r="BR100" i="1"/>
  <c r="BR99" i="1"/>
  <c r="BR98" i="1"/>
  <c r="BR97" i="1"/>
  <c r="BR96" i="1"/>
  <c r="BR95" i="1"/>
  <c r="BR94" i="1"/>
  <c r="BR93" i="1"/>
  <c r="BR92" i="1"/>
  <c r="BR91" i="1"/>
  <c r="BR90" i="1"/>
  <c r="BR89" i="1"/>
  <c r="BR88" i="1"/>
  <c r="BR87" i="1"/>
  <c r="BR86" i="1"/>
  <c r="BR85" i="1"/>
  <c r="BR84" i="1"/>
  <c r="BR83" i="1"/>
  <c r="BR82" i="1"/>
  <c r="BR81" i="1"/>
  <c r="BR80" i="1"/>
  <c r="BR79" i="1"/>
  <c r="BR78" i="1"/>
  <c r="BR77" i="1"/>
  <c r="BR76" i="1"/>
  <c r="BR75" i="1"/>
  <c r="BR74" i="1"/>
  <c r="BC373" i="1"/>
  <c r="BC372" i="1"/>
  <c r="BC371" i="1"/>
  <c r="BC370" i="1"/>
  <c r="BC369" i="1"/>
  <c r="BC368" i="1"/>
  <c r="BC367" i="1"/>
  <c r="BC366" i="1"/>
  <c r="BC365" i="1"/>
  <c r="BC364" i="1"/>
  <c r="BC363" i="1"/>
  <c r="BC362" i="1"/>
  <c r="BC361" i="1"/>
  <c r="BC360" i="1"/>
  <c r="BC359" i="1"/>
  <c r="BC358" i="1"/>
  <c r="BC357" i="1"/>
  <c r="BC356" i="1"/>
  <c r="BC355" i="1"/>
  <c r="BC354" i="1"/>
  <c r="BC353" i="1"/>
  <c r="BC352" i="1"/>
  <c r="BC351" i="1"/>
  <c r="BC350" i="1"/>
  <c r="BC349" i="1"/>
  <c r="BC348" i="1"/>
  <c r="BC347" i="1"/>
  <c r="BC346" i="1"/>
  <c r="BC345" i="1"/>
  <c r="BC344" i="1"/>
  <c r="BC343" i="1"/>
  <c r="BC342" i="1"/>
  <c r="BC341" i="1"/>
  <c r="BC340" i="1"/>
  <c r="BC339" i="1"/>
  <c r="BC338" i="1"/>
  <c r="BC337" i="1"/>
  <c r="BC336" i="1"/>
  <c r="BC335" i="1"/>
  <c r="BC334" i="1"/>
  <c r="BC333" i="1"/>
  <c r="BC332" i="1"/>
  <c r="BC331" i="1"/>
  <c r="BC330" i="1"/>
  <c r="BC329" i="1"/>
  <c r="BC328" i="1"/>
  <c r="BC327" i="1"/>
  <c r="BC326" i="1"/>
  <c r="BC325" i="1"/>
  <c r="BC324" i="1"/>
  <c r="BC323" i="1"/>
  <c r="BC322" i="1"/>
  <c r="BC321" i="1"/>
  <c r="BC320" i="1"/>
  <c r="BC319" i="1"/>
  <c r="BC318" i="1"/>
  <c r="BC317" i="1"/>
  <c r="BC316" i="1"/>
  <c r="BC315" i="1"/>
  <c r="BC314" i="1"/>
  <c r="BC313" i="1"/>
  <c r="BC312" i="1"/>
  <c r="BC311" i="1"/>
  <c r="BC310" i="1"/>
  <c r="BC309" i="1"/>
  <c r="BC308" i="1"/>
  <c r="BC307" i="1"/>
  <c r="BC306" i="1"/>
  <c r="BC305" i="1"/>
  <c r="BC304" i="1"/>
  <c r="BC303" i="1"/>
  <c r="BC302" i="1"/>
  <c r="BC301" i="1"/>
  <c r="BC300" i="1"/>
  <c r="BC299" i="1"/>
  <c r="BC298" i="1"/>
  <c r="BC297" i="1"/>
  <c r="BC296" i="1"/>
  <c r="BC295" i="1"/>
  <c r="BC294" i="1"/>
  <c r="BC293" i="1"/>
  <c r="BC292" i="1"/>
  <c r="BC291" i="1"/>
  <c r="BC290" i="1"/>
  <c r="BC289" i="1"/>
  <c r="BC288" i="1"/>
  <c r="BC287" i="1"/>
  <c r="BC286" i="1"/>
  <c r="BC285" i="1"/>
  <c r="BC284" i="1"/>
  <c r="BC283" i="1"/>
  <c r="BC282" i="1"/>
  <c r="BC281" i="1"/>
  <c r="BC280" i="1"/>
  <c r="BC279" i="1"/>
  <c r="BC278" i="1"/>
  <c r="BC277" i="1"/>
  <c r="BC276" i="1"/>
  <c r="BC275" i="1"/>
  <c r="BC274" i="1"/>
  <c r="BC273" i="1"/>
  <c r="BC272" i="1"/>
  <c r="BC271" i="1"/>
  <c r="BC270" i="1"/>
  <c r="BC269" i="1"/>
  <c r="BC268" i="1"/>
  <c r="BC267" i="1"/>
  <c r="BC266" i="1"/>
  <c r="BC265" i="1"/>
  <c r="BC264" i="1"/>
  <c r="BC263" i="1"/>
  <c r="BC262" i="1"/>
  <c r="BC261" i="1"/>
  <c r="BC260" i="1"/>
  <c r="BC259" i="1"/>
  <c r="BC258" i="1"/>
  <c r="BC257" i="1"/>
  <c r="BC256" i="1"/>
  <c r="BC255" i="1"/>
  <c r="BC254" i="1"/>
  <c r="BC253" i="1"/>
  <c r="BC252" i="1"/>
  <c r="BC251" i="1"/>
  <c r="BC250" i="1"/>
  <c r="BC249" i="1"/>
  <c r="BC248" i="1"/>
  <c r="BC247" i="1"/>
  <c r="BC246" i="1"/>
  <c r="BC245" i="1"/>
  <c r="BC244" i="1"/>
  <c r="BC243" i="1"/>
  <c r="BC242" i="1"/>
  <c r="BC241" i="1"/>
  <c r="BC240" i="1"/>
  <c r="BC239" i="1"/>
  <c r="BC238" i="1"/>
  <c r="BC237" i="1"/>
  <c r="BC236" i="1"/>
  <c r="BC235" i="1"/>
  <c r="BC234" i="1"/>
  <c r="BC233" i="1"/>
  <c r="BC232" i="1"/>
  <c r="BC231" i="1"/>
  <c r="BC230" i="1"/>
  <c r="BC229" i="1"/>
  <c r="BC228" i="1"/>
  <c r="BC227" i="1"/>
  <c r="BC226" i="1"/>
  <c r="BC225" i="1"/>
  <c r="BC224" i="1"/>
  <c r="BC223" i="1"/>
  <c r="BC222" i="1"/>
  <c r="BC221" i="1"/>
  <c r="BC220" i="1"/>
  <c r="BC219" i="1"/>
  <c r="BC218" i="1"/>
  <c r="BC217" i="1"/>
  <c r="BC216" i="1"/>
  <c r="BC215" i="1"/>
  <c r="BC214" i="1"/>
  <c r="BC213" i="1"/>
  <c r="BC212" i="1"/>
  <c r="BC211" i="1"/>
  <c r="BC210" i="1"/>
  <c r="BC209" i="1"/>
  <c r="BC208" i="1"/>
  <c r="BC207" i="1"/>
  <c r="BC206" i="1"/>
  <c r="BC205" i="1"/>
  <c r="BC204" i="1"/>
  <c r="BC203" i="1"/>
  <c r="BC202" i="1"/>
  <c r="BC201" i="1"/>
  <c r="BC200" i="1"/>
  <c r="BC199" i="1"/>
  <c r="BC198" i="1"/>
  <c r="BC197" i="1"/>
  <c r="BC196" i="1"/>
  <c r="BC195" i="1"/>
  <c r="BC194" i="1"/>
  <c r="BC193" i="1"/>
  <c r="BC192" i="1"/>
  <c r="BC191" i="1"/>
  <c r="BC190" i="1"/>
  <c r="BC189" i="1"/>
  <c r="BC188" i="1"/>
  <c r="BC187" i="1"/>
  <c r="BC186" i="1"/>
  <c r="BC185" i="1"/>
  <c r="BC184" i="1"/>
  <c r="BC183" i="1"/>
  <c r="BC182" i="1"/>
  <c r="BC181" i="1"/>
  <c r="BC180" i="1"/>
  <c r="BC179" i="1"/>
  <c r="BC178" i="1"/>
  <c r="BC177" i="1"/>
  <c r="BC176" i="1"/>
  <c r="BC175" i="1"/>
  <c r="BC174" i="1"/>
  <c r="BC173" i="1"/>
  <c r="BC172" i="1"/>
  <c r="BC171" i="1"/>
  <c r="BC170" i="1"/>
  <c r="BC169" i="1"/>
  <c r="BC168" i="1"/>
  <c r="BC167" i="1"/>
  <c r="BC166" i="1"/>
  <c r="BC165" i="1"/>
  <c r="BC164" i="1"/>
  <c r="BC163" i="1"/>
  <c r="BC162" i="1"/>
  <c r="BC161" i="1"/>
  <c r="BC160" i="1"/>
  <c r="BC159" i="1"/>
  <c r="BC158" i="1"/>
  <c r="BC157" i="1"/>
  <c r="BC156" i="1"/>
  <c r="BC155" i="1"/>
  <c r="BC154" i="1"/>
  <c r="BC153" i="1"/>
  <c r="BC152" i="1"/>
  <c r="BC151" i="1"/>
  <c r="BC150" i="1"/>
  <c r="BC149" i="1"/>
  <c r="BC148" i="1"/>
  <c r="BC147" i="1"/>
  <c r="BC146" i="1"/>
  <c r="BC145" i="1"/>
  <c r="BC144" i="1"/>
  <c r="BC143" i="1"/>
  <c r="BC142" i="1"/>
  <c r="BC141" i="1"/>
  <c r="BC140" i="1"/>
  <c r="BC139" i="1"/>
  <c r="BC138" i="1"/>
  <c r="BC137" i="1"/>
  <c r="BC136" i="1"/>
  <c r="BC135" i="1"/>
  <c r="BC134" i="1"/>
  <c r="BC133" i="1"/>
  <c r="BC132" i="1"/>
  <c r="BC131" i="1"/>
  <c r="BC130" i="1"/>
  <c r="BC129" i="1"/>
  <c r="BC128" i="1"/>
  <c r="BC127" i="1"/>
  <c r="BC126" i="1"/>
  <c r="BC125" i="1"/>
  <c r="BC124" i="1"/>
  <c r="BC123" i="1"/>
  <c r="BC122" i="1"/>
  <c r="BC121" i="1"/>
  <c r="BC120" i="1"/>
  <c r="BC119" i="1"/>
  <c r="BC118" i="1"/>
  <c r="BC117" i="1"/>
  <c r="BC116" i="1"/>
  <c r="BC115" i="1"/>
  <c r="BC114" i="1"/>
  <c r="BC113" i="1"/>
  <c r="BC112" i="1"/>
  <c r="BC111" i="1"/>
  <c r="BC110" i="1"/>
  <c r="BC109" i="1"/>
  <c r="BC108" i="1"/>
  <c r="BC107" i="1"/>
  <c r="BC106" i="1"/>
  <c r="BC105" i="1"/>
  <c r="BC104" i="1"/>
  <c r="BC103" i="1"/>
  <c r="BC102" i="1"/>
  <c r="BC101" i="1"/>
  <c r="BC100" i="1"/>
  <c r="BC99" i="1"/>
  <c r="BC98" i="1"/>
  <c r="BC97" i="1"/>
  <c r="BC96" i="1"/>
  <c r="BC95" i="1"/>
  <c r="BC94" i="1"/>
  <c r="BC93" i="1"/>
  <c r="BC92" i="1"/>
  <c r="BC91" i="1"/>
  <c r="BC90" i="1"/>
  <c r="BC89" i="1"/>
  <c r="BC88" i="1"/>
  <c r="BC87" i="1"/>
  <c r="BC86" i="1"/>
  <c r="BC85" i="1"/>
  <c r="BC84" i="1"/>
  <c r="BC83" i="1"/>
  <c r="BC82" i="1"/>
  <c r="BC81" i="1"/>
  <c r="BC80" i="1"/>
  <c r="BC79" i="1"/>
  <c r="BC78" i="1"/>
  <c r="BC77" i="1"/>
  <c r="BC76" i="1"/>
  <c r="BC75" i="1"/>
  <c r="BC74" i="1"/>
  <c r="CZ74" i="1"/>
  <c r="B373" i="1" l="1"/>
  <c r="A373" i="1"/>
  <c r="B372" i="1"/>
  <c r="A372" i="1"/>
  <c r="B371" i="1"/>
  <c r="A371" i="1"/>
  <c r="B370" i="1"/>
  <c r="A370" i="1"/>
  <c r="B369" i="1"/>
  <c r="A369" i="1"/>
  <c r="B368" i="1"/>
  <c r="A368" i="1"/>
  <c r="B367" i="1"/>
  <c r="A367" i="1"/>
  <c r="B366" i="1"/>
  <c r="A366" i="1"/>
  <c r="B365" i="1"/>
  <c r="A365" i="1"/>
  <c r="B364" i="1"/>
  <c r="A364" i="1"/>
  <c r="B363" i="1"/>
  <c r="A363" i="1"/>
  <c r="B362" i="1"/>
  <c r="A362" i="1"/>
  <c r="B361" i="1"/>
  <c r="A361" i="1"/>
  <c r="B360" i="1"/>
  <c r="A360" i="1"/>
  <c r="B359" i="1"/>
  <c r="A359" i="1"/>
  <c r="B358" i="1"/>
  <c r="A358" i="1"/>
  <c r="B357" i="1"/>
  <c r="A357" i="1"/>
  <c r="B356" i="1"/>
  <c r="A356" i="1"/>
  <c r="B355" i="1"/>
  <c r="A355" i="1"/>
  <c r="B354" i="1"/>
  <c r="A354" i="1"/>
  <c r="B353" i="1"/>
  <c r="A353" i="1"/>
  <c r="B352" i="1"/>
  <c r="A352" i="1"/>
  <c r="B351" i="1"/>
  <c r="A351" i="1"/>
  <c r="B350" i="1"/>
  <c r="A350" i="1"/>
  <c r="B349" i="1"/>
  <c r="A349" i="1"/>
  <c r="B348" i="1"/>
  <c r="A348" i="1"/>
  <c r="B347" i="1"/>
  <c r="A347" i="1"/>
  <c r="B346" i="1"/>
  <c r="A346" i="1"/>
  <c r="B345" i="1"/>
  <c r="A345" i="1"/>
  <c r="B344" i="1"/>
  <c r="A344" i="1"/>
  <c r="B343" i="1"/>
  <c r="A343" i="1"/>
  <c r="B342" i="1"/>
  <c r="A342" i="1"/>
  <c r="B341" i="1"/>
  <c r="A341" i="1"/>
  <c r="B340" i="1"/>
  <c r="A340" i="1"/>
  <c r="B339" i="1"/>
  <c r="A339" i="1"/>
  <c r="B338" i="1"/>
  <c r="A338" i="1"/>
  <c r="B337" i="1"/>
  <c r="A337" i="1"/>
  <c r="B336" i="1"/>
  <c r="A336" i="1"/>
  <c r="B335" i="1"/>
  <c r="A335" i="1"/>
  <c r="B334" i="1"/>
  <c r="A334" i="1"/>
  <c r="B333" i="1"/>
  <c r="A333" i="1"/>
  <c r="B332" i="1"/>
  <c r="A332" i="1"/>
  <c r="B331" i="1"/>
  <c r="A331" i="1"/>
  <c r="B330" i="1"/>
  <c r="A330" i="1"/>
  <c r="B329" i="1"/>
  <c r="A329" i="1"/>
  <c r="B328" i="1"/>
  <c r="A328" i="1"/>
  <c r="B327" i="1"/>
  <c r="A327" i="1"/>
  <c r="B326" i="1"/>
  <c r="A326" i="1"/>
  <c r="B325" i="1"/>
  <c r="A325" i="1"/>
  <c r="B324" i="1"/>
  <c r="A324" i="1"/>
  <c r="B323" i="1"/>
  <c r="A323" i="1"/>
  <c r="B322" i="1"/>
  <c r="A322" i="1"/>
  <c r="B321" i="1"/>
  <c r="A321" i="1"/>
  <c r="B320" i="1"/>
  <c r="A320" i="1"/>
  <c r="B319" i="1"/>
  <c r="A319" i="1"/>
  <c r="B318" i="1"/>
  <c r="A318" i="1"/>
  <c r="B317" i="1"/>
  <c r="A317" i="1"/>
  <c r="B316" i="1"/>
  <c r="A316" i="1"/>
  <c r="B315" i="1"/>
  <c r="A315" i="1"/>
  <c r="B314" i="1"/>
  <c r="A314" i="1"/>
  <c r="B313" i="1"/>
  <c r="A313" i="1"/>
  <c r="B312" i="1"/>
  <c r="A312" i="1"/>
  <c r="B311" i="1"/>
  <c r="A311" i="1"/>
  <c r="B310" i="1"/>
  <c r="A310" i="1"/>
  <c r="B309" i="1"/>
  <c r="A309" i="1"/>
  <c r="B308" i="1"/>
  <c r="A308" i="1"/>
  <c r="B307" i="1"/>
  <c r="A307" i="1"/>
  <c r="B306" i="1"/>
  <c r="A306" i="1"/>
  <c r="B305" i="1"/>
  <c r="A305" i="1"/>
  <c r="B304" i="1"/>
  <c r="A304" i="1"/>
  <c r="B303" i="1"/>
  <c r="A303" i="1"/>
  <c r="B302" i="1"/>
  <c r="A302" i="1"/>
  <c r="B301" i="1"/>
  <c r="A301" i="1"/>
  <c r="B300" i="1"/>
  <c r="A300" i="1"/>
  <c r="B299" i="1"/>
  <c r="A299" i="1"/>
  <c r="B298" i="1"/>
  <c r="A298" i="1"/>
  <c r="B297" i="1"/>
  <c r="A297" i="1"/>
  <c r="B296" i="1"/>
  <c r="A296" i="1"/>
  <c r="B295" i="1"/>
  <c r="A295" i="1"/>
  <c r="B294" i="1"/>
  <c r="A294" i="1"/>
  <c r="B293" i="1"/>
  <c r="A293" i="1"/>
  <c r="B292" i="1"/>
  <c r="A292" i="1"/>
  <c r="B291" i="1"/>
  <c r="A291" i="1"/>
  <c r="B290" i="1"/>
  <c r="A290" i="1"/>
  <c r="B289" i="1"/>
  <c r="A289" i="1"/>
  <c r="B288" i="1"/>
  <c r="A288" i="1"/>
  <c r="B287" i="1"/>
  <c r="A287" i="1"/>
  <c r="B286" i="1"/>
  <c r="A286" i="1"/>
  <c r="B285" i="1"/>
  <c r="A285" i="1"/>
  <c r="B284" i="1"/>
  <c r="A284" i="1"/>
  <c r="B283" i="1"/>
  <c r="A283" i="1"/>
  <c r="B282" i="1"/>
  <c r="A282" i="1"/>
  <c r="B281" i="1"/>
  <c r="A281" i="1"/>
  <c r="B280" i="1"/>
  <c r="A280" i="1"/>
  <c r="B279" i="1"/>
  <c r="A279" i="1"/>
  <c r="B278" i="1"/>
  <c r="A278" i="1"/>
  <c r="B277" i="1"/>
  <c r="A277" i="1"/>
  <c r="B276" i="1"/>
  <c r="A276" i="1"/>
  <c r="B275" i="1"/>
  <c r="A275" i="1"/>
  <c r="B274" i="1"/>
  <c r="A274" i="1"/>
  <c r="B273" i="1"/>
  <c r="A273" i="1"/>
  <c r="B272" i="1"/>
  <c r="A272" i="1"/>
  <c r="B271" i="1"/>
  <c r="A271" i="1"/>
  <c r="B270" i="1"/>
  <c r="A270" i="1"/>
  <c r="B269" i="1"/>
  <c r="A269" i="1"/>
  <c r="B268" i="1"/>
  <c r="A268" i="1"/>
  <c r="B267" i="1"/>
  <c r="A267" i="1"/>
  <c r="B266" i="1"/>
  <c r="A266" i="1"/>
  <c r="B265" i="1"/>
  <c r="A265" i="1"/>
  <c r="B264" i="1"/>
  <c r="A264" i="1"/>
  <c r="B263" i="1"/>
  <c r="A263" i="1"/>
  <c r="B262" i="1"/>
  <c r="A262" i="1"/>
  <c r="B261" i="1"/>
  <c r="A261" i="1"/>
  <c r="B260" i="1"/>
  <c r="A260" i="1"/>
  <c r="B259" i="1"/>
  <c r="A259" i="1"/>
  <c r="B258" i="1"/>
  <c r="A258" i="1"/>
  <c r="B257" i="1"/>
  <c r="A257" i="1"/>
  <c r="B256" i="1"/>
  <c r="A256" i="1"/>
  <c r="B255" i="1"/>
  <c r="A255" i="1"/>
  <c r="B254" i="1"/>
  <c r="A254" i="1"/>
  <c r="B253" i="1"/>
  <c r="A253" i="1"/>
  <c r="B252" i="1"/>
  <c r="A252" i="1"/>
  <c r="B251" i="1"/>
  <c r="A251" i="1"/>
  <c r="B250" i="1"/>
  <c r="A250" i="1"/>
  <c r="B249" i="1"/>
  <c r="A249" i="1"/>
  <c r="B248" i="1"/>
  <c r="A248" i="1"/>
  <c r="B247" i="1"/>
  <c r="A247" i="1"/>
  <c r="B246" i="1"/>
  <c r="A246" i="1"/>
  <c r="B245" i="1"/>
  <c r="A245" i="1"/>
  <c r="B244" i="1"/>
  <c r="A244" i="1"/>
  <c r="B243" i="1"/>
  <c r="A243" i="1"/>
  <c r="B242" i="1"/>
  <c r="A242" i="1"/>
  <c r="B241" i="1"/>
  <c r="A241" i="1"/>
  <c r="B240" i="1"/>
  <c r="A240" i="1"/>
  <c r="B239" i="1"/>
  <c r="A239" i="1"/>
  <c r="B238" i="1"/>
  <c r="A238" i="1"/>
  <c r="B237" i="1"/>
  <c r="A237" i="1"/>
  <c r="B236" i="1"/>
  <c r="A236" i="1"/>
  <c r="B235" i="1"/>
  <c r="A235" i="1"/>
  <c r="B234" i="1"/>
  <c r="A234" i="1"/>
  <c r="B233" i="1"/>
  <c r="A233" i="1"/>
  <c r="B232" i="1"/>
  <c r="A232" i="1"/>
  <c r="B231" i="1"/>
  <c r="A231" i="1"/>
  <c r="B230" i="1"/>
  <c r="A230" i="1"/>
  <c r="B229" i="1"/>
  <c r="A229" i="1"/>
  <c r="B228" i="1"/>
  <c r="A228" i="1"/>
  <c r="B227" i="1"/>
  <c r="A227" i="1"/>
  <c r="B226" i="1"/>
  <c r="A226" i="1"/>
  <c r="B225" i="1"/>
  <c r="A225" i="1"/>
  <c r="B224" i="1"/>
  <c r="A224" i="1"/>
  <c r="B223" i="1"/>
  <c r="A223" i="1"/>
  <c r="B222" i="1"/>
  <c r="A222" i="1"/>
  <c r="B221" i="1"/>
  <c r="A221" i="1"/>
  <c r="B220" i="1"/>
  <c r="A220" i="1"/>
  <c r="B219" i="1"/>
  <c r="A219" i="1"/>
  <c r="B218" i="1"/>
  <c r="A218" i="1"/>
  <c r="B217" i="1"/>
  <c r="A217" i="1"/>
  <c r="B216" i="1"/>
  <c r="A216" i="1"/>
  <c r="B215" i="1"/>
  <c r="A215" i="1"/>
  <c r="B214" i="1"/>
  <c r="A214" i="1"/>
  <c r="B213" i="1"/>
  <c r="A213" i="1"/>
  <c r="B212" i="1"/>
  <c r="A212" i="1"/>
  <c r="B211" i="1"/>
  <c r="A211" i="1"/>
  <c r="B210" i="1"/>
  <c r="A210" i="1"/>
  <c r="B209" i="1"/>
  <c r="A209" i="1"/>
  <c r="B208" i="1"/>
  <c r="A208" i="1"/>
  <c r="B207" i="1"/>
  <c r="A207" i="1"/>
  <c r="B206" i="1"/>
  <c r="A206" i="1"/>
  <c r="B205" i="1"/>
  <c r="A205" i="1"/>
  <c r="B204" i="1"/>
  <c r="A204" i="1"/>
  <c r="B203" i="1"/>
  <c r="A203" i="1"/>
  <c r="B202" i="1"/>
  <c r="A202" i="1"/>
  <c r="B201" i="1"/>
  <c r="A201" i="1"/>
  <c r="B200" i="1"/>
  <c r="A200" i="1"/>
  <c r="B199" i="1"/>
  <c r="A199" i="1"/>
  <c r="B198" i="1"/>
  <c r="A198" i="1"/>
  <c r="B197" i="1"/>
  <c r="A197" i="1"/>
  <c r="B196" i="1"/>
  <c r="A196" i="1"/>
  <c r="B195" i="1"/>
  <c r="A195" i="1"/>
  <c r="B194" i="1"/>
  <c r="A194" i="1"/>
  <c r="B193" i="1"/>
  <c r="A193" i="1"/>
  <c r="B192" i="1"/>
  <c r="A192" i="1"/>
  <c r="B191" i="1"/>
  <c r="A191" i="1"/>
  <c r="B190" i="1"/>
  <c r="A190" i="1"/>
  <c r="B189" i="1"/>
  <c r="A189" i="1"/>
  <c r="B188" i="1"/>
  <c r="A188" i="1"/>
  <c r="B187" i="1"/>
  <c r="A187" i="1"/>
  <c r="B186" i="1"/>
  <c r="A186" i="1"/>
  <c r="B185" i="1"/>
  <c r="A185" i="1"/>
  <c r="B184" i="1"/>
  <c r="A184" i="1"/>
  <c r="B183" i="1"/>
  <c r="A183" i="1"/>
  <c r="B182" i="1"/>
  <c r="A182" i="1"/>
  <c r="B181" i="1"/>
  <c r="A181" i="1"/>
  <c r="B180" i="1"/>
  <c r="A180" i="1"/>
  <c r="B179" i="1"/>
  <c r="A179" i="1"/>
  <c r="B178" i="1"/>
  <c r="A178" i="1"/>
  <c r="B177" i="1"/>
  <c r="A177" i="1"/>
  <c r="B176" i="1"/>
  <c r="A176" i="1"/>
  <c r="B175" i="1"/>
  <c r="A175" i="1"/>
  <c r="B174" i="1"/>
  <c r="A174" i="1"/>
  <c r="B173" i="1"/>
  <c r="A173" i="1"/>
  <c r="B172" i="1"/>
  <c r="A172" i="1"/>
  <c r="B171" i="1"/>
  <c r="A171" i="1"/>
  <c r="B170" i="1"/>
  <c r="A170" i="1"/>
  <c r="B169" i="1"/>
  <c r="A169" i="1"/>
  <c r="B168" i="1"/>
  <c r="A168" i="1"/>
  <c r="B167" i="1"/>
  <c r="A167" i="1"/>
  <c r="B166" i="1"/>
  <c r="A166" i="1"/>
  <c r="B165" i="1"/>
  <c r="A165" i="1"/>
  <c r="B164" i="1"/>
  <c r="A164" i="1"/>
  <c r="B163" i="1"/>
  <c r="A163" i="1"/>
  <c r="B162" i="1"/>
  <c r="A162" i="1"/>
  <c r="B161" i="1"/>
  <c r="A161" i="1"/>
  <c r="B160" i="1"/>
  <c r="A160" i="1"/>
  <c r="B159" i="1"/>
  <c r="A159" i="1"/>
  <c r="B158" i="1"/>
  <c r="A158" i="1"/>
  <c r="B157" i="1"/>
  <c r="A157" i="1"/>
  <c r="B156" i="1"/>
  <c r="A156" i="1"/>
  <c r="B155" i="1"/>
  <c r="A155" i="1"/>
  <c r="B154" i="1"/>
  <c r="A154" i="1"/>
  <c r="B153" i="1"/>
  <c r="A153" i="1"/>
  <c r="B152" i="1"/>
  <c r="A152" i="1"/>
  <c r="B151" i="1"/>
  <c r="A151" i="1"/>
  <c r="B150" i="1"/>
  <c r="A150" i="1"/>
  <c r="B149" i="1"/>
  <c r="A149" i="1"/>
  <c r="B148" i="1"/>
  <c r="A148" i="1"/>
  <c r="B147" i="1"/>
  <c r="A147" i="1"/>
  <c r="B146" i="1"/>
  <c r="A146" i="1"/>
  <c r="B145" i="1"/>
  <c r="A145" i="1"/>
  <c r="B144" i="1"/>
  <c r="A144" i="1"/>
  <c r="B143" i="1"/>
  <c r="A143" i="1"/>
  <c r="B142" i="1"/>
  <c r="A142" i="1"/>
  <c r="B141" i="1"/>
  <c r="A141" i="1"/>
  <c r="B140" i="1"/>
  <c r="A140" i="1"/>
  <c r="B139" i="1"/>
  <c r="A139" i="1"/>
  <c r="B138" i="1"/>
  <c r="A138" i="1"/>
  <c r="B137" i="1"/>
  <c r="A137" i="1"/>
  <c r="B136" i="1"/>
  <c r="A136" i="1"/>
  <c r="B135" i="1"/>
  <c r="A135" i="1"/>
  <c r="B134" i="1"/>
  <c r="A134" i="1"/>
  <c r="B133" i="1"/>
  <c r="A133" i="1"/>
  <c r="B132" i="1"/>
  <c r="A132" i="1"/>
  <c r="B131" i="1"/>
  <c r="A131" i="1"/>
  <c r="B130" i="1"/>
  <c r="A130" i="1"/>
  <c r="B129" i="1"/>
  <c r="A129" i="1"/>
  <c r="B128" i="1"/>
  <c r="A128" i="1"/>
  <c r="B127" i="1"/>
  <c r="A127" i="1"/>
  <c r="B126" i="1"/>
  <c r="A126" i="1"/>
  <c r="B125" i="1"/>
  <c r="A125" i="1"/>
  <c r="B124" i="1"/>
  <c r="A124" i="1"/>
  <c r="B123" i="1"/>
  <c r="A123" i="1"/>
  <c r="B122" i="1"/>
  <c r="A122" i="1"/>
  <c r="B121" i="1"/>
  <c r="A121" i="1"/>
  <c r="B120" i="1"/>
  <c r="A120" i="1"/>
  <c r="B119" i="1"/>
  <c r="A119" i="1"/>
  <c r="B118" i="1"/>
  <c r="A118" i="1"/>
  <c r="B117" i="1"/>
  <c r="A117" i="1"/>
  <c r="B116" i="1"/>
  <c r="A116" i="1"/>
  <c r="B115" i="1"/>
  <c r="A115" i="1"/>
  <c r="B114" i="1"/>
  <c r="A114" i="1"/>
  <c r="B113" i="1"/>
  <c r="A113" i="1"/>
  <c r="B112" i="1"/>
  <c r="A112" i="1"/>
  <c r="B111" i="1"/>
  <c r="A111" i="1"/>
  <c r="B110" i="1"/>
  <c r="A110" i="1"/>
  <c r="B109" i="1"/>
  <c r="A109" i="1"/>
  <c r="B108" i="1"/>
  <c r="A108" i="1"/>
  <c r="B107" i="1"/>
  <c r="A107" i="1"/>
  <c r="B106" i="1"/>
  <c r="A106" i="1"/>
  <c r="B105" i="1"/>
  <c r="A105" i="1"/>
  <c r="B104" i="1"/>
  <c r="A104" i="1"/>
  <c r="B103" i="1"/>
  <c r="A103" i="1"/>
  <c r="B102" i="1"/>
  <c r="A102" i="1"/>
  <c r="B101" i="1"/>
  <c r="A101" i="1"/>
  <c r="B100" i="1"/>
  <c r="A100" i="1"/>
  <c r="B99" i="1"/>
  <c r="A99" i="1"/>
  <c r="B98" i="1"/>
  <c r="A98" i="1"/>
  <c r="B97" i="1"/>
  <c r="A97" i="1"/>
  <c r="B96" i="1"/>
  <c r="A96" i="1"/>
  <c r="B95" i="1"/>
  <c r="A95" i="1"/>
  <c r="B94" i="1"/>
  <c r="A94" i="1"/>
  <c r="B93" i="1"/>
  <c r="A93" i="1"/>
  <c r="B92" i="1"/>
  <c r="A92" i="1"/>
  <c r="B91" i="1"/>
  <c r="A91" i="1"/>
  <c r="B90" i="1"/>
  <c r="A90" i="1"/>
  <c r="B89" i="1"/>
  <c r="A89" i="1"/>
  <c r="B88" i="1"/>
  <c r="A88" i="1"/>
  <c r="B87" i="1"/>
  <c r="A87" i="1"/>
  <c r="B86" i="1"/>
  <c r="A86" i="1"/>
  <c r="B85" i="1"/>
  <c r="A85" i="1"/>
  <c r="B84" i="1"/>
  <c r="A84" i="1"/>
  <c r="B83" i="1"/>
  <c r="A83" i="1"/>
  <c r="B82" i="1"/>
  <c r="A82" i="1"/>
  <c r="B81" i="1"/>
  <c r="A81" i="1"/>
  <c r="B80" i="1"/>
  <c r="A80" i="1"/>
  <c r="B79" i="1"/>
  <c r="A79" i="1"/>
  <c r="B78" i="1"/>
  <c r="A78" i="1"/>
  <c r="B77" i="1"/>
  <c r="A77" i="1"/>
  <c r="B76" i="1"/>
  <c r="A76" i="1"/>
  <c r="B75" i="1"/>
  <c r="A75" i="1"/>
  <c r="DD373" i="1"/>
  <c r="DB373" i="1"/>
  <c r="DD372" i="1"/>
  <c r="DB372" i="1"/>
  <c r="DD371" i="1"/>
  <c r="DB371" i="1"/>
  <c r="DD370" i="1"/>
  <c r="DB370" i="1"/>
  <c r="DD369" i="1"/>
  <c r="DB369" i="1"/>
  <c r="DD368" i="1"/>
  <c r="DB368" i="1"/>
  <c r="DD367" i="1"/>
  <c r="DB367" i="1"/>
  <c r="DD366" i="1"/>
  <c r="DB366" i="1"/>
  <c r="DD365" i="1"/>
  <c r="DB365" i="1"/>
  <c r="DD364" i="1"/>
  <c r="DB364" i="1"/>
  <c r="DD363" i="1"/>
  <c r="DB363" i="1"/>
  <c r="DD362" i="1"/>
  <c r="DB362" i="1"/>
  <c r="DD361" i="1"/>
  <c r="DB361" i="1"/>
  <c r="DD360" i="1"/>
  <c r="DB360" i="1"/>
  <c r="DD359" i="1"/>
  <c r="DB359" i="1"/>
  <c r="DD358" i="1"/>
  <c r="DB358" i="1"/>
  <c r="DD357" i="1"/>
  <c r="DB357" i="1"/>
  <c r="DD356" i="1"/>
  <c r="DB356" i="1"/>
  <c r="DD355" i="1"/>
  <c r="DB355" i="1"/>
  <c r="DD354" i="1"/>
  <c r="DB354" i="1"/>
  <c r="DD353" i="1"/>
  <c r="DB353" i="1"/>
  <c r="DD352" i="1"/>
  <c r="DB352" i="1"/>
  <c r="DD351" i="1"/>
  <c r="DB351" i="1"/>
  <c r="DD350" i="1"/>
  <c r="DB350" i="1"/>
  <c r="DD349" i="1"/>
  <c r="DB349" i="1"/>
  <c r="DD348" i="1"/>
  <c r="DB348" i="1"/>
  <c r="DD347" i="1"/>
  <c r="DB347" i="1"/>
  <c r="DD346" i="1"/>
  <c r="DB346" i="1"/>
  <c r="DD345" i="1"/>
  <c r="DB345" i="1"/>
  <c r="DD344" i="1"/>
  <c r="DB344" i="1"/>
  <c r="DD343" i="1"/>
  <c r="DB343" i="1"/>
  <c r="DD342" i="1"/>
  <c r="DB342" i="1"/>
  <c r="DD341" i="1"/>
  <c r="DB341" i="1"/>
  <c r="DD340" i="1"/>
  <c r="DB340" i="1"/>
  <c r="DD339" i="1"/>
  <c r="DB339" i="1"/>
  <c r="DD338" i="1"/>
  <c r="DB338" i="1"/>
  <c r="DD337" i="1"/>
  <c r="DB337" i="1"/>
  <c r="DD336" i="1"/>
  <c r="DB336" i="1"/>
  <c r="DD335" i="1"/>
  <c r="DB335" i="1"/>
  <c r="DD334" i="1"/>
  <c r="DB334" i="1"/>
  <c r="DD333" i="1"/>
  <c r="DB333" i="1"/>
  <c r="DD332" i="1"/>
  <c r="DB332" i="1"/>
  <c r="DD331" i="1"/>
  <c r="DB331" i="1"/>
  <c r="DD330" i="1"/>
  <c r="DB330" i="1"/>
  <c r="DD329" i="1"/>
  <c r="DB329" i="1"/>
  <c r="DD328" i="1"/>
  <c r="DB328" i="1"/>
  <c r="DD327" i="1"/>
  <c r="DB327" i="1"/>
  <c r="DD326" i="1"/>
  <c r="DB326" i="1"/>
  <c r="DD325" i="1"/>
  <c r="DB325" i="1"/>
  <c r="DD324" i="1"/>
  <c r="DB324" i="1"/>
  <c r="DD323" i="1"/>
  <c r="DB323" i="1"/>
  <c r="DD322" i="1"/>
  <c r="DB322" i="1"/>
  <c r="DD321" i="1"/>
  <c r="DB321" i="1"/>
  <c r="DD320" i="1"/>
  <c r="DB320" i="1"/>
  <c r="DD319" i="1"/>
  <c r="DB319" i="1"/>
  <c r="DD318" i="1"/>
  <c r="DB318" i="1"/>
  <c r="DD317" i="1"/>
  <c r="DB317" i="1"/>
  <c r="DD316" i="1"/>
  <c r="DB316" i="1"/>
  <c r="DD315" i="1"/>
  <c r="DB315" i="1"/>
  <c r="DD314" i="1"/>
  <c r="DB314" i="1"/>
  <c r="DD313" i="1"/>
  <c r="DB313" i="1"/>
  <c r="DD312" i="1"/>
  <c r="DB312" i="1"/>
  <c r="DD311" i="1"/>
  <c r="DB311" i="1"/>
  <c r="DD310" i="1"/>
  <c r="DB310" i="1"/>
  <c r="DD309" i="1"/>
  <c r="DB309" i="1"/>
  <c r="DD308" i="1"/>
  <c r="DB308" i="1"/>
  <c r="DD307" i="1"/>
  <c r="DB307" i="1"/>
  <c r="DD306" i="1"/>
  <c r="DB306" i="1"/>
  <c r="DD305" i="1"/>
  <c r="DB305" i="1"/>
  <c r="DD304" i="1"/>
  <c r="DB304" i="1"/>
  <c r="DD303" i="1"/>
  <c r="DB303" i="1"/>
  <c r="DD302" i="1"/>
  <c r="DB302" i="1"/>
  <c r="DD301" i="1"/>
  <c r="DB301" i="1"/>
  <c r="DD300" i="1"/>
  <c r="DB300" i="1"/>
  <c r="DD299" i="1"/>
  <c r="DB299" i="1"/>
  <c r="DD298" i="1"/>
  <c r="DB298" i="1"/>
  <c r="DD297" i="1"/>
  <c r="DB297" i="1"/>
  <c r="DD296" i="1"/>
  <c r="DB296" i="1"/>
  <c r="DD295" i="1"/>
  <c r="DB295" i="1"/>
  <c r="DD294" i="1"/>
  <c r="DB294" i="1"/>
  <c r="DD293" i="1"/>
  <c r="DB293" i="1"/>
  <c r="DD292" i="1"/>
  <c r="DB292" i="1"/>
  <c r="DD291" i="1"/>
  <c r="DB291" i="1"/>
  <c r="DD290" i="1"/>
  <c r="DB290" i="1"/>
  <c r="DD289" i="1"/>
  <c r="DB289" i="1"/>
  <c r="DD288" i="1"/>
  <c r="DB288" i="1"/>
  <c r="DD287" i="1"/>
  <c r="DB287" i="1"/>
  <c r="DD286" i="1"/>
  <c r="DB286" i="1"/>
  <c r="DD285" i="1"/>
  <c r="DB285" i="1"/>
  <c r="DD284" i="1"/>
  <c r="DB284" i="1"/>
  <c r="DD283" i="1"/>
  <c r="DB283" i="1"/>
  <c r="DD282" i="1"/>
  <c r="DB282" i="1"/>
  <c r="DD281" i="1"/>
  <c r="DB281" i="1"/>
  <c r="DD280" i="1"/>
  <c r="DB280" i="1"/>
  <c r="DD279" i="1"/>
  <c r="DB279" i="1"/>
  <c r="DD278" i="1"/>
  <c r="DB278" i="1"/>
  <c r="DD277" i="1"/>
  <c r="DB277" i="1"/>
  <c r="DD276" i="1"/>
  <c r="DB276" i="1"/>
  <c r="DD275" i="1"/>
  <c r="DB275" i="1"/>
  <c r="DD274" i="1"/>
  <c r="DB274" i="1"/>
  <c r="DD273" i="1"/>
  <c r="DB273" i="1"/>
  <c r="DD272" i="1"/>
  <c r="DB272" i="1"/>
  <c r="DD271" i="1"/>
  <c r="DB271" i="1"/>
  <c r="DD270" i="1"/>
  <c r="DB270" i="1"/>
  <c r="DD269" i="1"/>
  <c r="DB269" i="1"/>
  <c r="DD268" i="1"/>
  <c r="DB268" i="1"/>
  <c r="DD267" i="1"/>
  <c r="DB267" i="1"/>
  <c r="DD266" i="1"/>
  <c r="DB266" i="1"/>
  <c r="DD265" i="1"/>
  <c r="DB265" i="1"/>
  <c r="DD264" i="1"/>
  <c r="DB264" i="1"/>
  <c r="DD263" i="1"/>
  <c r="DB263" i="1"/>
  <c r="DD262" i="1"/>
  <c r="DB262" i="1"/>
  <c r="DD261" i="1"/>
  <c r="DB261" i="1"/>
  <c r="DD260" i="1"/>
  <c r="DB260" i="1"/>
  <c r="DD259" i="1"/>
  <c r="DB259" i="1"/>
  <c r="DD258" i="1"/>
  <c r="DB258" i="1"/>
  <c r="DD257" i="1"/>
  <c r="DB257" i="1"/>
  <c r="DD256" i="1"/>
  <c r="DB256" i="1"/>
  <c r="DD255" i="1"/>
  <c r="DB255" i="1"/>
  <c r="DD254" i="1"/>
  <c r="DB254" i="1"/>
  <c r="DD253" i="1"/>
  <c r="DB253" i="1"/>
  <c r="DD252" i="1"/>
  <c r="DB252" i="1"/>
  <c r="DD251" i="1"/>
  <c r="DB251" i="1"/>
  <c r="DD250" i="1"/>
  <c r="DB250" i="1"/>
  <c r="DD249" i="1"/>
  <c r="DB249" i="1"/>
  <c r="DD248" i="1"/>
  <c r="DB248" i="1"/>
  <c r="DD247" i="1"/>
  <c r="DB247" i="1"/>
  <c r="DD246" i="1"/>
  <c r="DB246" i="1"/>
  <c r="DD245" i="1"/>
  <c r="DB245" i="1"/>
  <c r="DD244" i="1"/>
  <c r="DB244" i="1"/>
  <c r="DD243" i="1"/>
  <c r="DB243" i="1"/>
  <c r="DD242" i="1"/>
  <c r="DB242" i="1"/>
  <c r="DD241" i="1"/>
  <c r="DB241" i="1"/>
  <c r="DD240" i="1"/>
  <c r="DB240" i="1"/>
  <c r="DD239" i="1"/>
  <c r="DB239" i="1"/>
  <c r="DD238" i="1"/>
  <c r="DB238" i="1"/>
  <c r="DD237" i="1"/>
  <c r="DB237" i="1"/>
  <c r="DD236" i="1"/>
  <c r="DB236" i="1"/>
  <c r="DD235" i="1"/>
  <c r="DB235" i="1"/>
  <c r="DD234" i="1"/>
  <c r="DB234" i="1"/>
  <c r="DD233" i="1"/>
  <c r="DB233" i="1"/>
  <c r="DD232" i="1"/>
  <c r="DB232" i="1"/>
  <c r="DD231" i="1"/>
  <c r="DB231" i="1"/>
  <c r="DD230" i="1"/>
  <c r="DB230" i="1"/>
  <c r="DD229" i="1"/>
  <c r="DB229" i="1"/>
  <c r="DD228" i="1"/>
  <c r="DB228" i="1"/>
  <c r="DD227" i="1"/>
  <c r="DB227" i="1"/>
  <c r="DD226" i="1"/>
  <c r="DB226" i="1"/>
  <c r="DD225" i="1"/>
  <c r="DB225" i="1"/>
  <c r="DD224" i="1"/>
  <c r="DB224" i="1"/>
  <c r="DD223" i="1"/>
  <c r="DB223" i="1"/>
  <c r="DD222" i="1"/>
  <c r="DB222" i="1"/>
  <c r="DD221" i="1"/>
  <c r="DB221" i="1"/>
  <c r="DD220" i="1"/>
  <c r="DB220" i="1"/>
  <c r="DD219" i="1"/>
  <c r="DB219" i="1"/>
  <c r="DD218" i="1"/>
  <c r="DB218" i="1"/>
  <c r="DD217" i="1"/>
  <c r="DB217" i="1"/>
  <c r="DD216" i="1"/>
  <c r="DB216" i="1"/>
  <c r="DD215" i="1"/>
  <c r="DB215" i="1"/>
  <c r="DD214" i="1"/>
  <c r="DB214" i="1"/>
  <c r="DD213" i="1"/>
  <c r="DB213" i="1"/>
  <c r="DD212" i="1"/>
  <c r="DB212" i="1"/>
  <c r="DD211" i="1"/>
  <c r="DB211" i="1"/>
  <c r="DD210" i="1"/>
  <c r="DB210" i="1"/>
  <c r="DD209" i="1"/>
  <c r="DB209" i="1"/>
  <c r="DD208" i="1"/>
  <c r="DB208" i="1"/>
  <c r="DD207" i="1"/>
  <c r="DB207" i="1"/>
  <c r="DD206" i="1"/>
  <c r="DB206" i="1"/>
  <c r="DD205" i="1"/>
  <c r="DB205" i="1"/>
  <c r="DD204" i="1"/>
  <c r="DB204" i="1"/>
  <c r="DD203" i="1"/>
  <c r="DB203" i="1"/>
  <c r="DD202" i="1"/>
  <c r="DB202" i="1"/>
  <c r="DD201" i="1"/>
  <c r="DB201" i="1"/>
  <c r="DD200" i="1"/>
  <c r="DB200" i="1"/>
  <c r="DD199" i="1"/>
  <c r="DB199" i="1"/>
  <c r="DD198" i="1"/>
  <c r="DB198" i="1"/>
  <c r="DD197" i="1"/>
  <c r="DB197" i="1"/>
  <c r="DD196" i="1"/>
  <c r="DB196" i="1"/>
  <c r="DD195" i="1"/>
  <c r="DB195" i="1"/>
  <c r="DD194" i="1"/>
  <c r="DB194" i="1"/>
  <c r="DD193" i="1"/>
  <c r="DB193" i="1"/>
  <c r="DD192" i="1"/>
  <c r="DB192" i="1"/>
  <c r="DD191" i="1"/>
  <c r="DB191" i="1"/>
  <c r="DD190" i="1"/>
  <c r="DB190" i="1"/>
  <c r="DD189" i="1"/>
  <c r="DB189" i="1"/>
  <c r="DD188" i="1"/>
  <c r="DB188" i="1"/>
  <c r="DD187" i="1"/>
  <c r="DB187" i="1"/>
  <c r="DD186" i="1"/>
  <c r="DB186" i="1"/>
  <c r="DD185" i="1"/>
  <c r="DB185" i="1"/>
  <c r="DD184" i="1"/>
  <c r="DB184" i="1"/>
  <c r="DD183" i="1"/>
  <c r="DB183" i="1"/>
  <c r="DD182" i="1"/>
  <c r="DB182" i="1"/>
  <c r="DD181" i="1"/>
  <c r="DB181" i="1"/>
  <c r="DD180" i="1"/>
  <c r="DB180" i="1"/>
  <c r="DD179" i="1"/>
  <c r="DB179" i="1"/>
  <c r="DD178" i="1"/>
  <c r="DB178" i="1"/>
  <c r="DD177" i="1"/>
  <c r="DB177" i="1"/>
  <c r="DD176" i="1"/>
  <c r="DB176" i="1"/>
  <c r="DD175" i="1"/>
  <c r="DB175" i="1"/>
  <c r="DD174" i="1"/>
  <c r="DB174" i="1"/>
  <c r="DD173" i="1"/>
  <c r="DB173" i="1"/>
  <c r="DD172" i="1"/>
  <c r="DB172" i="1"/>
  <c r="DD171" i="1"/>
  <c r="DB171" i="1"/>
  <c r="DD170" i="1"/>
  <c r="DB170" i="1"/>
  <c r="DD169" i="1"/>
  <c r="DB169" i="1"/>
  <c r="DD168" i="1"/>
  <c r="DB168" i="1"/>
  <c r="DD167" i="1"/>
  <c r="DB167" i="1"/>
  <c r="DD166" i="1"/>
  <c r="DB166" i="1"/>
  <c r="DD165" i="1"/>
  <c r="DB165" i="1"/>
  <c r="DD164" i="1"/>
  <c r="DB164" i="1"/>
  <c r="DD163" i="1"/>
  <c r="DB163" i="1"/>
  <c r="DD162" i="1"/>
  <c r="DB162" i="1"/>
  <c r="DD161" i="1"/>
  <c r="DB161" i="1"/>
  <c r="DD160" i="1"/>
  <c r="DB160" i="1"/>
  <c r="DD159" i="1"/>
  <c r="DB159" i="1"/>
  <c r="DD158" i="1"/>
  <c r="DB158" i="1"/>
  <c r="DD157" i="1"/>
  <c r="DB157" i="1"/>
  <c r="DD156" i="1"/>
  <c r="DB156" i="1"/>
  <c r="DD155" i="1"/>
  <c r="DB155" i="1"/>
  <c r="DD154" i="1"/>
  <c r="DB154" i="1"/>
  <c r="DD153" i="1"/>
  <c r="DB153" i="1"/>
  <c r="DD152" i="1"/>
  <c r="DB152" i="1"/>
  <c r="DD151" i="1"/>
  <c r="DB151" i="1"/>
  <c r="DD150" i="1"/>
  <c r="DB150" i="1"/>
  <c r="DD149" i="1"/>
  <c r="DB149" i="1"/>
  <c r="DD148" i="1"/>
  <c r="DB148" i="1"/>
  <c r="DD147" i="1"/>
  <c r="DB147" i="1"/>
  <c r="DD146" i="1"/>
  <c r="DB146" i="1"/>
  <c r="DD145" i="1"/>
  <c r="DB145" i="1"/>
  <c r="DD144" i="1"/>
  <c r="DB144" i="1"/>
  <c r="DD143" i="1"/>
  <c r="DB143" i="1"/>
  <c r="DD142" i="1"/>
  <c r="DB142" i="1"/>
  <c r="DD141" i="1"/>
  <c r="DB141" i="1"/>
  <c r="DD140" i="1"/>
  <c r="DB140" i="1"/>
  <c r="DD139" i="1"/>
  <c r="DB139" i="1"/>
  <c r="DD138" i="1"/>
  <c r="DB138" i="1"/>
  <c r="DD137" i="1"/>
  <c r="DB137" i="1"/>
  <c r="DD136" i="1"/>
  <c r="DB136" i="1"/>
  <c r="DD135" i="1"/>
  <c r="DB135" i="1"/>
  <c r="DD134" i="1"/>
  <c r="DB134" i="1"/>
  <c r="DD133" i="1"/>
  <c r="DB133" i="1"/>
  <c r="DD132" i="1"/>
  <c r="DB132" i="1"/>
  <c r="DD131" i="1"/>
  <c r="DB131" i="1"/>
  <c r="DD130" i="1"/>
  <c r="DB130" i="1"/>
  <c r="DD129" i="1"/>
  <c r="DB129" i="1"/>
  <c r="DD128" i="1"/>
  <c r="DB128" i="1"/>
  <c r="DD127" i="1"/>
  <c r="DB127" i="1"/>
  <c r="DD126" i="1"/>
  <c r="DB126" i="1"/>
  <c r="DD125" i="1"/>
  <c r="DB125" i="1"/>
  <c r="DD124" i="1"/>
  <c r="DB124" i="1"/>
  <c r="DD123" i="1"/>
  <c r="DB123" i="1"/>
  <c r="DD122" i="1"/>
  <c r="DB122" i="1"/>
  <c r="DD121" i="1"/>
  <c r="DB121" i="1"/>
  <c r="DD120" i="1"/>
  <c r="DB120" i="1"/>
  <c r="DD119" i="1"/>
  <c r="DB119" i="1"/>
  <c r="DD118" i="1"/>
  <c r="DB118" i="1"/>
  <c r="DD117" i="1"/>
  <c r="DB117" i="1"/>
  <c r="DD116" i="1"/>
  <c r="DB116" i="1"/>
  <c r="DD115" i="1"/>
  <c r="DB115" i="1"/>
  <c r="DD114" i="1"/>
  <c r="DB114" i="1"/>
  <c r="DD113" i="1"/>
  <c r="DB113" i="1"/>
  <c r="DD112" i="1"/>
  <c r="DB112" i="1"/>
  <c r="DD111" i="1"/>
  <c r="DB111" i="1"/>
  <c r="DD110" i="1"/>
  <c r="DB110" i="1"/>
  <c r="DD109" i="1"/>
  <c r="DB109" i="1"/>
  <c r="DD108" i="1"/>
  <c r="DB108" i="1"/>
  <c r="DD107" i="1"/>
  <c r="DB107" i="1"/>
  <c r="DD106" i="1"/>
  <c r="DB106" i="1"/>
  <c r="DD105" i="1"/>
  <c r="DB105" i="1"/>
  <c r="DD104" i="1"/>
  <c r="DB104" i="1"/>
  <c r="DD103" i="1"/>
  <c r="DB103" i="1"/>
  <c r="DD102" i="1"/>
  <c r="DB102" i="1"/>
  <c r="DD101" i="1"/>
  <c r="DB101" i="1"/>
  <c r="DD100" i="1"/>
  <c r="DB100" i="1"/>
  <c r="DD99" i="1"/>
  <c r="DB99" i="1"/>
  <c r="DD98" i="1"/>
  <c r="DB98" i="1"/>
  <c r="DD97" i="1"/>
  <c r="DB97" i="1"/>
  <c r="DD96" i="1"/>
  <c r="DB96" i="1"/>
  <c r="DD95" i="1"/>
  <c r="DB95" i="1"/>
  <c r="DD94" i="1"/>
  <c r="DB94" i="1"/>
  <c r="DD93" i="1"/>
  <c r="DB93" i="1"/>
  <c r="DD92" i="1"/>
  <c r="DB92" i="1"/>
  <c r="DD91" i="1"/>
  <c r="DB91" i="1"/>
  <c r="DD90" i="1"/>
  <c r="DB90" i="1"/>
  <c r="DD89" i="1"/>
  <c r="DB89" i="1"/>
  <c r="DD88" i="1"/>
  <c r="DB88" i="1"/>
  <c r="DD87" i="1"/>
  <c r="DB87" i="1"/>
  <c r="DD86" i="1"/>
  <c r="DB86" i="1"/>
  <c r="DD85" i="1"/>
  <c r="DB85" i="1"/>
  <c r="DD84" i="1"/>
  <c r="DB84" i="1"/>
  <c r="DD83" i="1"/>
  <c r="DB83" i="1"/>
  <c r="DD82" i="1"/>
  <c r="DB82" i="1"/>
  <c r="DD81" i="1"/>
  <c r="DB81" i="1"/>
  <c r="DD80" i="1"/>
  <c r="DB80" i="1"/>
  <c r="DD79" i="1"/>
  <c r="DB79" i="1"/>
  <c r="DD78" i="1"/>
  <c r="DB78" i="1"/>
  <c r="DD77" i="1"/>
  <c r="DB77" i="1"/>
  <c r="DD76" i="1"/>
  <c r="DB76" i="1"/>
  <c r="CY373" i="1"/>
  <c r="CZ372" i="1"/>
  <c r="CY372" i="1"/>
  <c r="CZ371" i="1"/>
  <c r="CY371" i="1"/>
  <c r="CZ370" i="1"/>
  <c r="CY370" i="1"/>
  <c r="CZ369" i="1"/>
  <c r="CY369" i="1"/>
  <c r="CZ368" i="1"/>
  <c r="CY368" i="1"/>
  <c r="CZ367" i="1"/>
  <c r="CY367" i="1"/>
  <c r="CZ366" i="1"/>
  <c r="CY366" i="1"/>
  <c r="CZ365" i="1"/>
  <c r="CY365" i="1"/>
  <c r="CZ364" i="1"/>
  <c r="CY364" i="1"/>
  <c r="CZ363" i="1"/>
  <c r="CY363" i="1"/>
  <c r="CZ362" i="1"/>
  <c r="CY362" i="1"/>
  <c r="CZ361" i="1"/>
  <c r="CY361" i="1"/>
  <c r="CZ360" i="1"/>
  <c r="CY360" i="1"/>
  <c r="CZ359" i="1"/>
  <c r="CY359" i="1"/>
  <c r="CZ358" i="1"/>
  <c r="CY358" i="1"/>
  <c r="CZ357" i="1"/>
  <c r="CY357" i="1"/>
  <c r="CZ356" i="1"/>
  <c r="CY356" i="1"/>
  <c r="CZ355" i="1"/>
  <c r="CY355" i="1"/>
  <c r="CZ354" i="1"/>
  <c r="CY354" i="1"/>
  <c r="CZ353" i="1"/>
  <c r="CY353" i="1"/>
  <c r="CZ352" i="1"/>
  <c r="CY352" i="1"/>
  <c r="CZ351" i="1"/>
  <c r="CY351" i="1"/>
  <c r="CZ350" i="1"/>
  <c r="CY350" i="1"/>
  <c r="CZ349" i="1"/>
  <c r="CY349" i="1"/>
  <c r="CZ348" i="1"/>
  <c r="CY348" i="1"/>
  <c r="CZ347" i="1"/>
  <c r="CY347" i="1"/>
  <c r="CZ346" i="1"/>
  <c r="CY346" i="1"/>
  <c r="CZ345" i="1"/>
  <c r="CY345" i="1"/>
  <c r="CZ344" i="1"/>
  <c r="CY344" i="1"/>
  <c r="CZ343" i="1"/>
  <c r="CY343" i="1"/>
  <c r="CZ342" i="1"/>
  <c r="CY342" i="1"/>
  <c r="CZ341" i="1"/>
  <c r="CY341" i="1"/>
  <c r="CZ340" i="1"/>
  <c r="CY340" i="1"/>
  <c r="CZ339" i="1"/>
  <c r="CY339" i="1"/>
  <c r="CZ338" i="1"/>
  <c r="CY338" i="1"/>
  <c r="CZ337" i="1"/>
  <c r="CY337" i="1"/>
  <c r="CZ336" i="1"/>
  <c r="CY336" i="1"/>
  <c r="CZ335" i="1"/>
  <c r="CY335" i="1"/>
  <c r="CZ334" i="1"/>
  <c r="CY334" i="1"/>
  <c r="CZ333" i="1"/>
  <c r="CY333" i="1"/>
  <c r="CZ332" i="1"/>
  <c r="CY332" i="1"/>
  <c r="CZ331" i="1"/>
  <c r="CY331" i="1"/>
  <c r="CZ330" i="1"/>
  <c r="CY330" i="1"/>
  <c r="CZ329" i="1"/>
  <c r="CY329" i="1"/>
  <c r="CZ328" i="1"/>
  <c r="CY328" i="1"/>
  <c r="CZ327" i="1"/>
  <c r="CY327" i="1"/>
  <c r="CZ326" i="1"/>
  <c r="CY326" i="1"/>
  <c r="CZ325" i="1"/>
  <c r="CY325" i="1"/>
  <c r="CZ324" i="1"/>
  <c r="CY324" i="1"/>
  <c r="CZ323" i="1"/>
  <c r="CY323" i="1"/>
  <c r="CZ322" i="1"/>
  <c r="CY322" i="1"/>
  <c r="CZ321" i="1"/>
  <c r="CY321" i="1"/>
  <c r="CZ320" i="1"/>
  <c r="CY320" i="1"/>
  <c r="CZ319" i="1"/>
  <c r="CY319" i="1"/>
  <c r="CZ318" i="1"/>
  <c r="CY318" i="1"/>
  <c r="CZ317" i="1"/>
  <c r="CY317" i="1"/>
  <c r="CZ316" i="1"/>
  <c r="CY316" i="1"/>
  <c r="CZ315" i="1"/>
  <c r="CY315" i="1"/>
  <c r="CZ314" i="1"/>
  <c r="CY314" i="1"/>
  <c r="CZ313" i="1"/>
  <c r="CY313" i="1"/>
  <c r="CZ312" i="1"/>
  <c r="CY312" i="1"/>
  <c r="CZ311" i="1"/>
  <c r="CY311" i="1"/>
  <c r="CZ310" i="1"/>
  <c r="CY310" i="1"/>
  <c r="CZ309" i="1"/>
  <c r="CY309" i="1"/>
  <c r="CZ308" i="1"/>
  <c r="CY308" i="1"/>
  <c r="CZ307" i="1"/>
  <c r="CY307" i="1"/>
  <c r="CZ306" i="1"/>
  <c r="CY306" i="1"/>
  <c r="CZ305" i="1"/>
  <c r="CY305" i="1"/>
  <c r="CZ304" i="1"/>
  <c r="CY304" i="1"/>
  <c r="CZ303" i="1"/>
  <c r="CY303" i="1"/>
  <c r="CZ302" i="1"/>
  <c r="CY302" i="1"/>
  <c r="CZ301" i="1"/>
  <c r="CY301" i="1"/>
  <c r="CZ300" i="1"/>
  <c r="CY300" i="1"/>
  <c r="CZ299" i="1"/>
  <c r="CY299" i="1"/>
  <c r="CZ298" i="1"/>
  <c r="CY298" i="1"/>
  <c r="CZ297" i="1"/>
  <c r="CY297" i="1"/>
  <c r="CZ296" i="1"/>
  <c r="CY296" i="1"/>
  <c r="CZ295" i="1"/>
  <c r="CY295" i="1"/>
  <c r="CZ294" i="1"/>
  <c r="CY294" i="1"/>
  <c r="CZ293" i="1"/>
  <c r="CY293" i="1"/>
  <c r="CZ292" i="1"/>
  <c r="CY292" i="1"/>
  <c r="CZ291" i="1"/>
  <c r="CY291" i="1"/>
  <c r="CZ290" i="1"/>
  <c r="CY290" i="1"/>
  <c r="CZ289" i="1"/>
  <c r="CY289" i="1"/>
  <c r="CZ288" i="1"/>
  <c r="CY288" i="1"/>
  <c r="CZ287" i="1"/>
  <c r="CY287" i="1"/>
  <c r="CZ286" i="1"/>
  <c r="CY286" i="1"/>
  <c r="CZ285" i="1"/>
  <c r="CY285" i="1"/>
  <c r="CZ284" i="1"/>
  <c r="CY284" i="1"/>
  <c r="CZ283" i="1"/>
  <c r="CY283" i="1"/>
  <c r="CZ282" i="1"/>
  <c r="CY282" i="1"/>
  <c r="CZ281" i="1"/>
  <c r="CY281" i="1"/>
  <c r="CZ280" i="1"/>
  <c r="CY280" i="1"/>
  <c r="CZ279" i="1"/>
  <c r="CY279" i="1"/>
  <c r="CZ278" i="1"/>
  <c r="CY278" i="1"/>
  <c r="CZ277" i="1"/>
  <c r="CY277" i="1"/>
  <c r="CZ276" i="1"/>
  <c r="CY276" i="1"/>
  <c r="CZ275" i="1"/>
  <c r="CY275" i="1"/>
  <c r="CZ274" i="1"/>
  <c r="CY274" i="1"/>
  <c r="CZ273" i="1"/>
  <c r="CY273" i="1"/>
  <c r="CZ272" i="1"/>
  <c r="CY272" i="1"/>
  <c r="CZ271" i="1"/>
  <c r="CY271" i="1"/>
  <c r="CZ270" i="1"/>
  <c r="CY270" i="1"/>
  <c r="CZ269" i="1"/>
  <c r="CY269" i="1"/>
  <c r="CZ268" i="1"/>
  <c r="CY268" i="1"/>
  <c r="CZ267" i="1"/>
  <c r="CY267" i="1"/>
  <c r="CZ266" i="1"/>
  <c r="CY266" i="1"/>
  <c r="CZ265" i="1"/>
  <c r="CY265" i="1"/>
  <c r="CZ264" i="1"/>
  <c r="CY264" i="1"/>
  <c r="CZ263" i="1"/>
  <c r="CY263" i="1"/>
  <c r="CZ262" i="1"/>
  <c r="CY262" i="1"/>
  <c r="CZ261" i="1"/>
  <c r="CY261" i="1"/>
  <c r="CZ260" i="1"/>
  <c r="CY260" i="1"/>
  <c r="CZ259" i="1"/>
  <c r="CY259" i="1"/>
  <c r="CZ258" i="1"/>
  <c r="CY258" i="1"/>
  <c r="CZ257" i="1"/>
  <c r="CY257" i="1"/>
  <c r="CZ256" i="1"/>
  <c r="CY256" i="1"/>
  <c r="CZ255" i="1"/>
  <c r="CY255" i="1"/>
  <c r="CZ254" i="1"/>
  <c r="CY254" i="1"/>
  <c r="CZ253" i="1"/>
  <c r="CY253" i="1"/>
  <c r="CZ252" i="1"/>
  <c r="CY252" i="1"/>
  <c r="CZ251" i="1"/>
  <c r="CY251" i="1"/>
  <c r="CZ250" i="1"/>
  <c r="CY250" i="1"/>
  <c r="CZ249" i="1"/>
  <c r="CY249" i="1"/>
  <c r="CZ248" i="1"/>
  <c r="CY248" i="1"/>
  <c r="CZ247" i="1"/>
  <c r="CY247" i="1"/>
  <c r="CZ246" i="1"/>
  <c r="CY246" i="1"/>
  <c r="CZ245" i="1"/>
  <c r="CY245" i="1"/>
  <c r="CZ244" i="1"/>
  <c r="CY244" i="1"/>
  <c r="CZ243" i="1"/>
  <c r="CY243" i="1"/>
  <c r="CZ242" i="1"/>
  <c r="CY242" i="1"/>
  <c r="CZ241" i="1"/>
  <c r="CY241" i="1"/>
  <c r="CZ240" i="1"/>
  <c r="CY240" i="1"/>
  <c r="CZ239" i="1"/>
  <c r="CY239" i="1"/>
  <c r="CZ238" i="1"/>
  <c r="CY238" i="1"/>
  <c r="CZ237" i="1"/>
  <c r="CY237" i="1"/>
  <c r="CZ236" i="1"/>
  <c r="CY236" i="1"/>
  <c r="CZ235" i="1"/>
  <c r="CY235" i="1"/>
  <c r="CZ234" i="1"/>
  <c r="CY234" i="1"/>
  <c r="CZ233" i="1"/>
  <c r="CY233" i="1"/>
  <c r="CZ232" i="1"/>
  <c r="CY232" i="1"/>
  <c r="CZ231" i="1"/>
  <c r="CY231" i="1"/>
  <c r="CZ230" i="1"/>
  <c r="CY230" i="1"/>
  <c r="CZ229" i="1"/>
  <c r="CY229" i="1"/>
  <c r="CZ228" i="1"/>
  <c r="CY228" i="1"/>
  <c r="CZ227" i="1"/>
  <c r="CY227" i="1"/>
  <c r="CZ226" i="1"/>
  <c r="CY226" i="1"/>
  <c r="CZ225" i="1"/>
  <c r="CY225" i="1"/>
  <c r="CZ224" i="1"/>
  <c r="CY224" i="1"/>
  <c r="CZ223" i="1"/>
  <c r="CY223" i="1"/>
  <c r="CZ222" i="1"/>
  <c r="CY222" i="1"/>
  <c r="CZ221" i="1"/>
  <c r="CY221" i="1"/>
  <c r="CZ220" i="1"/>
  <c r="CY220" i="1"/>
  <c r="CZ219" i="1"/>
  <c r="CY219" i="1"/>
  <c r="CZ218" i="1"/>
  <c r="CY218" i="1"/>
  <c r="CZ217" i="1"/>
  <c r="CY217" i="1"/>
  <c r="CZ216" i="1"/>
  <c r="CY216" i="1"/>
  <c r="CZ215" i="1"/>
  <c r="CY215" i="1"/>
  <c r="CZ214" i="1"/>
  <c r="CY214" i="1"/>
  <c r="CZ213" i="1"/>
  <c r="CY213" i="1"/>
  <c r="CZ212" i="1"/>
  <c r="CY212" i="1"/>
  <c r="CZ211" i="1"/>
  <c r="CY211" i="1"/>
  <c r="CZ210" i="1"/>
  <c r="CY210" i="1"/>
  <c r="CZ209" i="1"/>
  <c r="CY209" i="1"/>
  <c r="CZ208" i="1"/>
  <c r="CY208" i="1"/>
  <c r="CZ207" i="1"/>
  <c r="CY207" i="1"/>
  <c r="CZ206" i="1"/>
  <c r="CY206" i="1"/>
  <c r="CZ205" i="1"/>
  <c r="CY205" i="1"/>
  <c r="CZ204" i="1"/>
  <c r="CY204" i="1"/>
  <c r="CZ203" i="1"/>
  <c r="CY203" i="1"/>
  <c r="CZ202" i="1"/>
  <c r="CY202" i="1"/>
  <c r="CZ201" i="1"/>
  <c r="CY201" i="1"/>
  <c r="CZ200" i="1"/>
  <c r="CY200" i="1"/>
  <c r="CZ199" i="1"/>
  <c r="CY199" i="1"/>
  <c r="CZ198" i="1"/>
  <c r="CY198" i="1"/>
  <c r="CZ197" i="1"/>
  <c r="CY197" i="1"/>
  <c r="CZ196" i="1"/>
  <c r="CY196" i="1"/>
  <c r="CZ195" i="1"/>
  <c r="CY195" i="1"/>
  <c r="CZ194" i="1"/>
  <c r="CY194" i="1"/>
  <c r="CZ193" i="1"/>
  <c r="CY193" i="1"/>
  <c r="CZ192" i="1"/>
  <c r="CY192" i="1"/>
  <c r="CZ191" i="1"/>
  <c r="CY191" i="1"/>
  <c r="CZ190" i="1"/>
  <c r="CY190" i="1"/>
  <c r="CZ189" i="1"/>
  <c r="CY189" i="1"/>
  <c r="CZ188" i="1"/>
  <c r="CY188" i="1"/>
  <c r="CZ187" i="1"/>
  <c r="CY187" i="1"/>
  <c r="CZ186" i="1"/>
  <c r="CY186" i="1"/>
  <c r="CZ185" i="1"/>
  <c r="CY185" i="1"/>
  <c r="CZ184" i="1"/>
  <c r="CY184" i="1"/>
  <c r="CZ183" i="1"/>
  <c r="CY183" i="1"/>
  <c r="CZ182" i="1"/>
  <c r="CY182" i="1"/>
  <c r="CZ181" i="1"/>
  <c r="CY181" i="1"/>
  <c r="CZ180" i="1"/>
  <c r="CY180" i="1"/>
  <c r="CZ179" i="1"/>
  <c r="CY179" i="1"/>
  <c r="CZ178" i="1"/>
  <c r="CY178" i="1"/>
  <c r="CZ177" i="1"/>
  <c r="CY177" i="1"/>
  <c r="CZ176" i="1"/>
  <c r="CY176" i="1"/>
  <c r="CZ175" i="1"/>
  <c r="CY175" i="1"/>
  <c r="CZ174" i="1"/>
  <c r="CY174" i="1"/>
  <c r="CZ173" i="1"/>
  <c r="CY173" i="1"/>
  <c r="CZ172" i="1"/>
  <c r="CY172" i="1"/>
  <c r="CZ171" i="1"/>
  <c r="CY171" i="1"/>
  <c r="CZ170" i="1"/>
  <c r="CY170" i="1"/>
  <c r="CZ169" i="1"/>
  <c r="CY169" i="1"/>
  <c r="CZ168" i="1"/>
  <c r="CY168" i="1"/>
  <c r="CZ167" i="1"/>
  <c r="CY167" i="1"/>
  <c r="CZ166" i="1"/>
  <c r="CY166" i="1"/>
  <c r="CZ165" i="1"/>
  <c r="CY165" i="1"/>
  <c r="CZ164" i="1"/>
  <c r="CY164" i="1"/>
  <c r="CZ163" i="1"/>
  <c r="CY163" i="1"/>
  <c r="CZ162" i="1"/>
  <c r="CY162" i="1"/>
  <c r="CZ161" i="1"/>
  <c r="CY161" i="1"/>
  <c r="CZ160" i="1"/>
  <c r="CY160" i="1"/>
  <c r="CZ159" i="1"/>
  <c r="CY159" i="1"/>
  <c r="CZ158" i="1"/>
  <c r="CY158" i="1"/>
  <c r="CZ157" i="1"/>
  <c r="CY157" i="1"/>
  <c r="CZ156" i="1"/>
  <c r="CY156" i="1"/>
  <c r="CZ155" i="1"/>
  <c r="CY155" i="1"/>
  <c r="CZ154" i="1"/>
  <c r="CY154" i="1"/>
  <c r="CZ153" i="1"/>
  <c r="CY153" i="1"/>
  <c r="CZ152" i="1"/>
  <c r="CY152" i="1"/>
  <c r="CZ151" i="1"/>
  <c r="CY151" i="1"/>
  <c r="CZ150" i="1"/>
  <c r="CY150" i="1"/>
  <c r="CZ149" i="1"/>
  <c r="CY149" i="1"/>
  <c r="CZ148" i="1"/>
  <c r="CY148" i="1"/>
  <c r="CZ147" i="1"/>
  <c r="CY147" i="1"/>
  <c r="CZ146" i="1"/>
  <c r="CY146" i="1"/>
  <c r="CZ145" i="1"/>
  <c r="CY145" i="1"/>
  <c r="CZ144" i="1"/>
  <c r="CY144" i="1"/>
  <c r="CZ143" i="1"/>
  <c r="CY143" i="1"/>
  <c r="CZ142" i="1"/>
  <c r="CY142" i="1"/>
  <c r="CZ141" i="1"/>
  <c r="CY141" i="1"/>
  <c r="CZ140" i="1"/>
  <c r="CY140" i="1"/>
  <c r="CZ139" i="1"/>
  <c r="CY139" i="1"/>
  <c r="CZ138" i="1"/>
  <c r="CY138" i="1"/>
  <c r="CZ137" i="1"/>
  <c r="CY137" i="1"/>
  <c r="CZ136" i="1"/>
  <c r="CY136" i="1"/>
  <c r="CZ135" i="1"/>
  <c r="CY135" i="1"/>
  <c r="CZ134" i="1"/>
  <c r="CY134" i="1"/>
  <c r="CZ133" i="1"/>
  <c r="CY133" i="1"/>
  <c r="CZ132" i="1"/>
  <c r="CY132" i="1"/>
  <c r="CZ131" i="1"/>
  <c r="CY131" i="1"/>
  <c r="CZ130" i="1"/>
  <c r="CY130" i="1"/>
  <c r="CZ129" i="1"/>
  <c r="CY129" i="1"/>
  <c r="CZ128" i="1"/>
  <c r="CY128" i="1"/>
  <c r="CZ127" i="1"/>
  <c r="CY127" i="1"/>
  <c r="CZ126" i="1"/>
  <c r="CY126" i="1"/>
  <c r="CZ125" i="1"/>
  <c r="CY125" i="1"/>
  <c r="CZ124" i="1"/>
  <c r="CY124" i="1"/>
  <c r="CZ123" i="1"/>
  <c r="CY123" i="1"/>
  <c r="CZ122" i="1"/>
  <c r="CY122" i="1"/>
  <c r="CZ121" i="1"/>
  <c r="CY121" i="1"/>
  <c r="CZ120" i="1"/>
  <c r="CY120" i="1"/>
  <c r="CZ119" i="1"/>
  <c r="CY119" i="1"/>
  <c r="CZ118" i="1"/>
  <c r="CY118" i="1"/>
  <c r="CZ117" i="1"/>
  <c r="CY117" i="1"/>
  <c r="CZ116" i="1"/>
  <c r="CY116" i="1"/>
  <c r="CZ115" i="1"/>
  <c r="CY115" i="1"/>
  <c r="CZ114" i="1"/>
  <c r="CY114" i="1"/>
  <c r="CZ113" i="1"/>
  <c r="CY113" i="1"/>
  <c r="CZ112" i="1"/>
  <c r="CY112" i="1"/>
  <c r="CZ111" i="1"/>
  <c r="CY111" i="1"/>
  <c r="CZ110" i="1"/>
  <c r="CY110" i="1"/>
  <c r="CZ109" i="1"/>
  <c r="CY109" i="1"/>
  <c r="CZ108" i="1"/>
  <c r="CY108" i="1"/>
  <c r="CZ107" i="1"/>
  <c r="CY107" i="1"/>
  <c r="CZ106" i="1"/>
  <c r="CY106" i="1"/>
  <c r="CZ105" i="1"/>
  <c r="CY105" i="1"/>
  <c r="CZ104" i="1"/>
  <c r="CY104" i="1"/>
  <c r="CZ103" i="1"/>
  <c r="CY103" i="1"/>
  <c r="CZ102" i="1"/>
  <c r="CY102" i="1"/>
  <c r="CZ101" i="1"/>
  <c r="CY101" i="1"/>
  <c r="CZ100" i="1"/>
  <c r="CY100" i="1"/>
  <c r="CZ99" i="1"/>
  <c r="CY99" i="1"/>
  <c r="CZ98" i="1"/>
  <c r="CY98" i="1"/>
  <c r="CZ97" i="1"/>
  <c r="CY97" i="1"/>
  <c r="CZ96" i="1"/>
  <c r="CY96" i="1"/>
  <c r="CZ95" i="1"/>
  <c r="CY95" i="1"/>
  <c r="CZ94" i="1"/>
  <c r="CY94" i="1"/>
  <c r="CZ93" i="1"/>
  <c r="CY93" i="1"/>
  <c r="CZ92" i="1"/>
  <c r="CY92" i="1"/>
  <c r="CZ91" i="1"/>
  <c r="CY91" i="1"/>
  <c r="CZ90" i="1"/>
  <c r="CY90" i="1"/>
  <c r="CZ89" i="1"/>
  <c r="CY89" i="1"/>
  <c r="CZ88" i="1"/>
  <c r="CY88" i="1"/>
  <c r="CZ87" i="1"/>
  <c r="CY87" i="1"/>
  <c r="CZ86" i="1"/>
  <c r="CY86" i="1"/>
  <c r="CZ85" i="1"/>
  <c r="CY85" i="1"/>
  <c r="CZ84" i="1"/>
  <c r="CY84" i="1"/>
  <c r="CZ83" i="1"/>
  <c r="CY83" i="1"/>
  <c r="CZ82" i="1"/>
  <c r="CY82" i="1"/>
  <c r="CZ81" i="1"/>
  <c r="CY81" i="1"/>
  <c r="CZ80" i="1"/>
  <c r="CY80" i="1"/>
  <c r="CZ79" i="1"/>
  <c r="CY79" i="1"/>
  <c r="CZ78" i="1"/>
  <c r="CY78" i="1"/>
  <c r="CZ77" i="1"/>
  <c r="CY77" i="1"/>
  <c r="CZ76" i="1"/>
  <c r="CY76" i="1"/>
  <c r="DD75" i="1"/>
  <c r="DD74" i="1"/>
  <c r="DB75" i="1"/>
  <c r="D71" i="1" l="1"/>
  <c r="D66" i="1"/>
  <c r="A74" i="1"/>
  <c r="CZ75" i="1"/>
  <c r="B74" i="1"/>
  <c r="AD52" i="1"/>
  <c r="Y36" i="1"/>
  <c r="BZ102" i="1"/>
  <c r="BK102" i="1"/>
  <c r="BZ101" i="1"/>
  <c r="BK101" i="1"/>
  <c r="BZ100" i="1"/>
  <c r="BK100" i="1"/>
  <c r="BZ99" i="1"/>
  <c r="BK99" i="1"/>
  <c r="BZ98" i="1"/>
  <c r="BK98" i="1"/>
  <c r="BZ97" i="1"/>
  <c r="BK97" i="1"/>
  <c r="BZ96" i="1"/>
  <c r="BK96" i="1"/>
  <c r="BZ95" i="1"/>
  <c r="BK95" i="1"/>
  <c r="BZ94" i="1"/>
  <c r="BK94" i="1"/>
  <c r="BZ93" i="1"/>
  <c r="BZ92" i="1"/>
  <c r="BK92" i="1"/>
  <c r="BZ91" i="1"/>
  <c r="BK91" i="1"/>
  <c r="BZ90" i="1"/>
  <c r="BK90" i="1"/>
  <c r="BZ89" i="1"/>
  <c r="BK89" i="1"/>
  <c r="BZ88" i="1"/>
  <c r="BK88" i="1"/>
  <c r="BZ87" i="1"/>
  <c r="BK87" i="1"/>
  <c r="BZ86" i="1"/>
  <c r="BZ85" i="1"/>
  <c r="BK85" i="1"/>
  <c r="BZ84" i="1"/>
  <c r="BK84" i="1"/>
  <c r="BZ83" i="1"/>
  <c r="BK83" i="1"/>
  <c r="BZ82" i="1"/>
  <c r="BK82" i="1"/>
  <c r="BZ81" i="1"/>
  <c r="BK81" i="1"/>
  <c r="BZ80" i="1"/>
  <c r="BK80" i="1"/>
  <c r="BK79" i="1"/>
  <c r="BK78" i="1"/>
  <c r="CY75" i="1"/>
  <c r="CM101" i="1" l="1"/>
  <c r="DC101" i="1" s="1"/>
  <c r="DG101" i="1" s="1"/>
  <c r="CM95" i="1"/>
  <c r="D64" i="1"/>
  <c r="CM80" i="1"/>
  <c r="DC80" i="1" s="1"/>
  <c r="DG80" i="1" s="1"/>
  <c r="CM82" i="1"/>
  <c r="CM92" i="1"/>
  <c r="CM96" i="1"/>
  <c r="CM83" i="1"/>
  <c r="D69" i="1"/>
  <c r="CM99" i="1"/>
  <c r="CM90" i="1"/>
  <c r="CM81" i="1"/>
  <c r="CM85" i="1"/>
  <c r="CM87" i="1"/>
  <c r="CM89" i="1"/>
  <c r="CM91" i="1"/>
  <c r="CM102" i="1"/>
  <c r="CM94" i="1"/>
  <c r="CM84" i="1"/>
  <c r="CM98" i="1"/>
  <c r="CM100" i="1"/>
  <c r="CM88" i="1"/>
  <c r="CM97" i="1"/>
  <c r="D68" i="1"/>
  <c r="O301" i="27"/>
  <c r="J301" i="27"/>
  <c r="I301" i="27"/>
  <c r="H301" i="27"/>
  <c r="G301" i="27"/>
  <c r="F301" i="27"/>
  <c r="E301" i="27"/>
  <c r="D301" i="27"/>
  <c r="A301" i="27"/>
  <c r="C301" i="27" s="1"/>
  <c r="O300" i="27"/>
  <c r="J300" i="27"/>
  <c r="I300" i="27"/>
  <c r="H300" i="27"/>
  <c r="G300" i="27"/>
  <c r="F300" i="27"/>
  <c r="E300" i="27"/>
  <c r="D300" i="27"/>
  <c r="A300" i="27"/>
  <c r="C300" i="27" s="1"/>
  <c r="O299" i="27"/>
  <c r="J299" i="27"/>
  <c r="I299" i="27"/>
  <c r="H299" i="27"/>
  <c r="G299" i="27"/>
  <c r="F299" i="27"/>
  <c r="E299" i="27"/>
  <c r="D299" i="27"/>
  <c r="A299" i="27"/>
  <c r="C299" i="27" s="1"/>
  <c r="O298" i="27"/>
  <c r="J298" i="27"/>
  <c r="I298" i="27"/>
  <c r="H298" i="27"/>
  <c r="G298" i="27"/>
  <c r="F298" i="27"/>
  <c r="E298" i="27"/>
  <c r="D298" i="27"/>
  <c r="A298" i="27"/>
  <c r="C298" i="27" s="1"/>
  <c r="O297" i="27"/>
  <c r="J297" i="27"/>
  <c r="I297" i="27"/>
  <c r="H297" i="27"/>
  <c r="G297" i="27"/>
  <c r="F297" i="27"/>
  <c r="E297" i="27"/>
  <c r="D297" i="27"/>
  <c r="A297" i="27"/>
  <c r="C297" i="27" s="1"/>
  <c r="O296" i="27"/>
  <c r="J296" i="27"/>
  <c r="I296" i="27"/>
  <c r="H296" i="27"/>
  <c r="G296" i="27"/>
  <c r="F296" i="27"/>
  <c r="E296" i="27"/>
  <c r="D296" i="27"/>
  <c r="A296" i="27"/>
  <c r="C296" i="27" s="1"/>
  <c r="O295" i="27"/>
  <c r="J295" i="27"/>
  <c r="I295" i="27"/>
  <c r="H295" i="27"/>
  <c r="G295" i="27"/>
  <c r="F295" i="27"/>
  <c r="E295" i="27"/>
  <c r="D295" i="27"/>
  <c r="A295" i="27"/>
  <c r="C295" i="27" s="1"/>
  <c r="O294" i="27"/>
  <c r="J294" i="27"/>
  <c r="I294" i="27"/>
  <c r="H294" i="27"/>
  <c r="G294" i="27"/>
  <c r="F294" i="27"/>
  <c r="E294" i="27"/>
  <c r="D294" i="27"/>
  <c r="A294" i="27"/>
  <c r="C294" i="27" s="1"/>
  <c r="O293" i="27"/>
  <c r="J293" i="27"/>
  <c r="I293" i="27"/>
  <c r="H293" i="27"/>
  <c r="G293" i="27"/>
  <c r="F293" i="27"/>
  <c r="E293" i="27"/>
  <c r="D293" i="27"/>
  <c r="A293" i="27"/>
  <c r="C293" i="27" s="1"/>
  <c r="O292" i="27"/>
  <c r="J292" i="27"/>
  <c r="I292" i="27"/>
  <c r="H292" i="27"/>
  <c r="G292" i="27"/>
  <c r="F292" i="27"/>
  <c r="E292" i="27"/>
  <c r="D292" i="27"/>
  <c r="A292" i="27"/>
  <c r="C292" i="27" s="1"/>
  <c r="O291" i="27"/>
  <c r="J291" i="27"/>
  <c r="I291" i="27"/>
  <c r="H291" i="27"/>
  <c r="G291" i="27"/>
  <c r="F291" i="27"/>
  <c r="E291" i="27"/>
  <c r="D291" i="27"/>
  <c r="A291" i="27"/>
  <c r="C291" i="27" s="1"/>
  <c r="O290" i="27"/>
  <c r="J290" i="27"/>
  <c r="I290" i="27"/>
  <c r="H290" i="27"/>
  <c r="G290" i="27"/>
  <c r="F290" i="27"/>
  <c r="E290" i="27"/>
  <c r="D290" i="27"/>
  <c r="A290" i="27"/>
  <c r="C290" i="27" s="1"/>
  <c r="O289" i="27"/>
  <c r="J289" i="27"/>
  <c r="I289" i="27"/>
  <c r="H289" i="27"/>
  <c r="G289" i="27"/>
  <c r="F289" i="27"/>
  <c r="E289" i="27"/>
  <c r="D289" i="27"/>
  <c r="A289" i="27"/>
  <c r="C289" i="27" s="1"/>
  <c r="O288" i="27"/>
  <c r="J288" i="27"/>
  <c r="I288" i="27"/>
  <c r="H288" i="27"/>
  <c r="G288" i="27"/>
  <c r="F288" i="27"/>
  <c r="E288" i="27"/>
  <c r="D288" i="27"/>
  <c r="A288" i="27"/>
  <c r="C288" i="27" s="1"/>
  <c r="O287" i="27"/>
  <c r="J287" i="27"/>
  <c r="I287" i="27"/>
  <c r="H287" i="27"/>
  <c r="G287" i="27"/>
  <c r="F287" i="27"/>
  <c r="E287" i="27"/>
  <c r="D287" i="27"/>
  <c r="A287" i="27"/>
  <c r="C287" i="27" s="1"/>
  <c r="O286" i="27"/>
  <c r="J286" i="27"/>
  <c r="I286" i="27"/>
  <c r="H286" i="27"/>
  <c r="G286" i="27"/>
  <c r="F286" i="27"/>
  <c r="E286" i="27"/>
  <c r="D286" i="27"/>
  <c r="A286" i="27"/>
  <c r="C286" i="27" s="1"/>
  <c r="O285" i="27"/>
  <c r="J285" i="27"/>
  <c r="I285" i="27"/>
  <c r="H285" i="27"/>
  <c r="G285" i="27"/>
  <c r="F285" i="27"/>
  <c r="E285" i="27"/>
  <c r="D285" i="27"/>
  <c r="A285" i="27"/>
  <c r="C285" i="27" s="1"/>
  <c r="O284" i="27"/>
  <c r="J284" i="27"/>
  <c r="I284" i="27"/>
  <c r="H284" i="27"/>
  <c r="G284" i="27"/>
  <c r="F284" i="27"/>
  <c r="E284" i="27"/>
  <c r="D284" i="27"/>
  <c r="A284" i="27"/>
  <c r="C284" i="27" s="1"/>
  <c r="O283" i="27"/>
  <c r="J283" i="27"/>
  <c r="I283" i="27"/>
  <c r="H283" i="27"/>
  <c r="G283" i="27"/>
  <c r="F283" i="27"/>
  <c r="E283" i="27"/>
  <c r="D283" i="27"/>
  <c r="A283" i="27"/>
  <c r="C283" i="27" s="1"/>
  <c r="O282" i="27"/>
  <c r="J282" i="27"/>
  <c r="I282" i="27"/>
  <c r="H282" i="27"/>
  <c r="G282" i="27"/>
  <c r="F282" i="27"/>
  <c r="E282" i="27"/>
  <c r="D282" i="27"/>
  <c r="A282" i="27"/>
  <c r="C282" i="27" s="1"/>
  <c r="O281" i="27"/>
  <c r="J281" i="27"/>
  <c r="I281" i="27"/>
  <c r="H281" i="27"/>
  <c r="G281" i="27"/>
  <c r="F281" i="27"/>
  <c r="E281" i="27"/>
  <c r="D281" i="27"/>
  <c r="A281" i="27"/>
  <c r="C281" i="27" s="1"/>
  <c r="O280" i="27"/>
  <c r="J280" i="27"/>
  <c r="I280" i="27"/>
  <c r="H280" i="27"/>
  <c r="G280" i="27"/>
  <c r="F280" i="27"/>
  <c r="E280" i="27"/>
  <c r="D280" i="27"/>
  <c r="A280" i="27"/>
  <c r="C280" i="27" s="1"/>
  <c r="O279" i="27"/>
  <c r="J279" i="27"/>
  <c r="I279" i="27"/>
  <c r="H279" i="27"/>
  <c r="G279" i="27"/>
  <c r="F279" i="27"/>
  <c r="E279" i="27"/>
  <c r="D279" i="27"/>
  <c r="A279" i="27"/>
  <c r="C279" i="27" s="1"/>
  <c r="O278" i="27"/>
  <c r="J278" i="27"/>
  <c r="I278" i="27"/>
  <c r="H278" i="27"/>
  <c r="G278" i="27"/>
  <c r="F278" i="27"/>
  <c r="E278" i="27"/>
  <c r="D278" i="27"/>
  <c r="A278" i="27"/>
  <c r="C278" i="27" s="1"/>
  <c r="O277" i="27"/>
  <c r="J277" i="27"/>
  <c r="I277" i="27"/>
  <c r="H277" i="27"/>
  <c r="G277" i="27"/>
  <c r="F277" i="27"/>
  <c r="E277" i="27"/>
  <c r="D277" i="27"/>
  <c r="A277" i="27"/>
  <c r="C277" i="27" s="1"/>
  <c r="O276" i="27"/>
  <c r="J276" i="27"/>
  <c r="I276" i="27"/>
  <c r="H276" i="27"/>
  <c r="G276" i="27"/>
  <c r="F276" i="27"/>
  <c r="E276" i="27"/>
  <c r="D276" i="27"/>
  <c r="A276" i="27"/>
  <c r="C276" i="27" s="1"/>
  <c r="O275" i="27"/>
  <c r="J275" i="27"/>
  <c r="I275" i="27"/>
  <c r="H275" i="27"/>
  <c r="G275" i="27"/>
  <c r="F275" i="27"/>
  <c r="E275" i="27"/>
  <c r="D275" i="27"/>
  <c r="A275" i="27"/>
  <c r="C275" i="27" s="1"/>
  <c r="O274" i="27"/>
  <c r="J274" i="27"/>
  <c r="I274" i="27"/>
  <c r="H274" i="27"/>
  <c r="G274" i="27"/>
  <c r="F274" i="27"/>
  <c r="E274" i="27"/>
  <c r="D274" i="27"/>
  <c r="A274" i="27"/>
  <c r="C274" i="27" s="1"/>
  <c r="O273" i="27"/>
  <c r="J273" i="27"/>
  <c r="I273" i="27"/>
  <c r="H273" i="27"/>
  <c r="G273" i="27"/>
  <c r="F273" i="27"/>
  <c r="E273" i="27"/>
  <c r="D273" i="27"/>
  <c r="A273" i="27"/>
  <c r="C273" i="27" s="1"/>
  <c r="O272" i="27"/>
  <c r="J272" i="27"/>
  <c r="I272" i="27"/>
  <c r="H272" i="27"/>
  <c r="G272" i="27"/>
  <c r="F272" i="27"/>
  <c r="E272" i="27"/>
  <c r="D272" i="27"/>
  <c r="A272" i="27"/>
  <c r="C272" i="27" s="1"/>
  <c r="O271" i="27"/>
  <c r="J271" i="27"/>
  <c r="I271" i="27"/>
  <c r="H271" i="27"/>
  <c r="G271" i="27"/>
  <c r="F271" i="27"/>
  <c r="E271" i="27"/>
  <c r="D271" i="27"/>
  <c r="A271" i="27"/>
  <c r="C271" i="27" s="1"/>
  <c r="O270" i="27"/>
  <c r="J270" i="27"/>
  <c r="I270" i="27"/>
  <c r="H270" i="27"/>
  <c r="G270" i="27"/>
  <c r="F270" i="27"/>
  <c r="E270" i="27"/>
  <c r="D270" i="27"/>
  <c r="A270" i="27"/>
  <c r="C270" i="27" s="1"/>
  <c r="O269" i="27"/>
  <c r="J269" i="27"/>
  <c r="I269" i="27"/>
  <c r="H269" i="27"/>
  <c r="G269" i="27"/>
  <c r="F269" i="27"/>
  <c r="E269" i="27"/>
  <c r="D269" i="27"/>
  <c r="A269" i="27"/>
  <c r="C269" i="27" s="1"/>
  <c r="O268" i="27"/>
  <c r="J268" i="27"/>
  <c r="I268" i="27"/>
  <c r="H268" i="27"/>
  <c r="G268" i="27"/>
  <c r="F268" i="27"/>
  <c r="E268" i="27"/>
  <c r="D268" i="27"/>
  <c r="A268" i="27"/>
  <c r="C268" i="27" s="1"/>
  <c r="O267" i="27"/>
  <c r="J267" i="27"/>
  <c r="I267" i="27"/>
  <c r="H267" i="27"/>
  <c r="G267" i="27"/>
  <c r="F267" i="27"/>
  <c r="E267" i="27"/>
  <c r="D267" i="27"/>
  <c r="A267" i="27"/>
  <c r="C267" i="27" s="1"/>
  <c r="O266" i="27"/>
  <c r="J266" i="27"/>
  <c r="I266" i="27"/>
  <c r="H266" i="27"/>
  <c r="G266" i="27"/>
  <c r="F266" i="27"/>
  <c r="E266" i="27"/>
  <c r="D266" i="27"/>
  <c r="A266" i="27"/>
  <c r="C266" i="27" s="1"/>
  <c r="O265" i="27"/>
  <c r="J265" i="27"/>
  <c r="I265" i="27"/>
  <c r="H265" i="27"/>
  <c r="G265" i="27"/>
  <c r="F265" i="27"/>
  <c r="E265" i="27"/>
  <c r="D265" i="27"/>
  <c r="A265" i="27"/>
  <c r="C265" i="27" s="1"/>
  <c r="O264" i="27"/>
  <c r="J264" i="27"/>
  <c r="I264" i="27"/>
  <c r="H264" i="27"/>
  <c r="G264" i="27"/>
  <c r="F264" i="27"/>
  <c r="E264" i="27"/>
  <c r="D264" i="27"/>
  <c r="A264" i="27"/>
  <c r="C264" i="27" s="1"/>
  <c r="O263" i="27"/>
  <c r="J263" i="27"/>
  <c r="I263" i="27"/>
  <c r="H263" i="27"/>
  <c r="G263" i="27"/>
  <c r="F263" i="27"/>
  <c r="E263" i="27"/>
  <c r="D263" i="27"/>
  <c r="A263" i="27"/>
  <c r="C263" i="27" s="1"/>
  <c r="O262" i="27"/>
  <c r="J262" i="27"/>
  <c r="I262" i="27"/>
  <c r="H262" i="27"/>
  <c r="G262" i="27"/>
  <c r="F262" i="27"/>
  <c r="E262" i="27"/>
  <c r="D262" i="27"/>
  <c r="A262" i="27"/>
  <c r="C262" i="27" s="1"/>
  <c r="O261" i="27"/>
  <c r="J261" i="27"/>
  <c r="I261" i="27"/>
  <c r="H261" i="27"/>
  <c r="G261" i="27"/>
  <c r="F261" i="27"/>
  <c r="E261" i="27"/>
  <c r="D261" i="27"/>
  <c r="A261" i="27"/>
  <c r="C261" i="27" s="1"/>
  <c r="O260" i="27"/>
  <c r="J260" i="27"/>
  <c r="I260" i="27"/>
  <c r="H260" i="27"/>
  <c r="G260" i="27"/>
  <c r="F260" i="27"/>
  <c r="E260" i="27"/>
  <c r="D260" i="27"/>
  <c r="A260" i="27"/>
  <c r="C260" i="27" s="1"/>
  <c r="O259" i="27"/>
  <c r="J259" i="27"/>
  <c r="I259" i="27"/>
  <c r="H259" i="27"/>
  <c r="G259" i="27"/>
  <c r="F259" i="27"/>
  <c r="E259" i="27"/>
  <c r="D259" i="27"/>
  <c r="A259" i="27"/>
  <c r="C259" i="27" s="1"/>
  <c r="O258" i="27"/>
  <c r="J258" i="27"/>
  <c r="I258" i="27"/>
  <c r="H258" i="27"/>
  <c r="G258" i="27"/>
  <c r="F258" i="27"/>
  <c r="E258" i="27"/>
  <c r="D258" i="27"/>
  <c r="A258" i="27"/>
  <c r="C258" i="27" s="1"/>
  <c r="O257" i="27"/>
  <c r="J257" i="27"/>
  <c r="I257" i="27"/>
  <c r="H257" i="27"/>
  <c r="G257" i="27"/>
  <c r="F257" i="27"/>
  <c r="E257" i="27"/>
  <c r="D257" i="27"/>
  <c r="A257" i="27"/>
  <c r="C257" i="27" s="1"/>
  <c r="O256" i="27"/>
  <c r="J256" i="27"/>
  <c r="I256" i="27"/>
  <c r="H256" i="27"/>
  <c r="G256" i="27"/>
  <c r="F256" i="27"/>
  <c r="E256" i="27"/>
  <c r="D256" i="27"/>
  <c r="A256" i="27"/>
  <c r="C256" i="27" s="1"/>
  <c r="O255" i="27"/>
  <c r="J255" i="27"/>
  <c r="I255" i="27"/>
  <c r="H255" i="27"/>
  <c r="G255" i="27"/>
  <c r="F255" i="27"/>
  <c r="E255" i="27"/>
  <c r="D255" i="27"/>
  <c r="A255" i="27"/>
  <c r="C255" i="27" s="1"/>
  <c r="O254" i="27"/>
  <c r="J254" i="27"/>
  <c r="I254" i="27"/>
  <c r="H254" i="27"/>
  <c r="G254" i="27"/>
  <c r="F254" i="27"/>
  <c r="E254" i="27"/>
  <c r="D254" i="27"/>
  <c r="A254" i="27"/>
  <c r="C254" i="27" s="1"/>
  <c r="O253" i="27"/>
  <c r="J253" i="27"/>
  <c r="I253" i="27"/>
  <c r="H253" i="27"/>
  <c r="G253" i="27"/>
  <c r="F253" i="27"/>
  <c r="E253" i="27"/>
  <c r="D253" i="27"/>
  <c r="A253" i="27"/>
  <c r="C253" i="27" s="1"/>
  <c r="O252" i="27"/>
  <c r="J252" i="27"/>
  <c r="I252" i="27"/>
  <c r="H252" i="27"/>
  <c r="G252" i="27"/>
  <c r="F252" i="27"/>
  <c r="E252" i="27"/>
  <c r="D252" i="27"/>
  <c r="A252" i="27"/>
  <c r="C252" i="27" s="1"/>
  <c r="O251" i="27"/>
  <c r="J251" i="27"/>
  <c r="I251" i="27"/>
  <c r="H251" i="27"/>
  <c r="G251" i="27"/>
  <c r="F251" i="27"/>
  <c r="E251" i="27"/>
  <c r="D251" i="27"/>
  <c r="A251" i="27"/>
  <c r="C251" i="27" s="1"/>
  <c r="O250" i="27"/>
  <c r="J250" i="27"/>
  <c r="I250" i="27"/>
  <c r="H250" i="27"/>
  <c r="G250" i="27"/>
  <c r="F250" i="27"/>
  <c r="E250" i="27"/>
  <c r="D250" i="27"/>
  <c r="A250" i="27"/>
  <c r="C250" i="27" s="1"/>
  <c r="O249" i="27"/>
  <c r="J249" i="27"/>
  <c r="I249" i="27"/>
  <c r="H249" i="27"/>
  <c r="G249" i="27"/>
  <c r="F249" i="27"/>
  <c r="E249" i="27"/>
  <c r="D249" i="27"/>
  <c r="A249" i="27"/>
  <c r="C249" i="27" s="1"/>
  <c r="O248" i="27"/>
  <c r="J248" i="27"/>
  <c r="I248" i="27"/>
  <c r="H248" i="27"/>
  <c r="G248" i="27"/>
  <c r="F248" i="27"/>
  <c r="E248" i="27"/>
  <c r="D248" i="27"/>
  <c r="A248" i="27"/>
  <c r="C248" i="27" s="1"/>
  <c r="O247" i="27"/>
  <c r="J247" i="27"/>
  <c r="I247" i="27"/>
  <c r="H247" i="27"/>
  <c r="G247" i="27"/>
  <c r="F247" i="27"/>
  <c r="E247" i="27"/>
  <c r="D247" i="27"/>
  <c r="A247" i="27"/>
  <c r="C247" i="27" s="1"/>
  <c r="O246" i="27"/>
  <c r="J246" i="27"/>
  <c r="I246" i="27"/>
  <c r="H246" i="27"/>
  <c r="G246" i="27"/>
  <c r="F246" i="27"/>
  <c r="E246" i="27"/>
  <c r="D246" i="27"/>
  <c r="A246" i="27"/>
  <c r="C246" i="27" s="1"/>
  <c r="O245" i="27"/>
  <c r="J245" i="27"/>
  <c r="I245" i="27"/>
  <c r="H245" i="27"/>
  <c r="G245" i="27"/>
  <c r="F245" i="27"/>
  <c r="E245" i="27"/>
  <c r="D245" i="27"/>
  <c r="A245" i="27"/>
  <c r="C245" i="27" s="1"/>
  <c r="O244" i="27"/>
  <c r="J244" i="27"/>
  <c r="I244" i="27"/>
  <c r="H244" i="27"/>
  <c r="G244" i="27"/>
  <c r="F244" i="27"/>
  <c r="E244" i="27"/>
  <c r="D244" i="27"/>
  <c r="A244" i="27"/>
  <c r="C244" i="27" s="1"/>
  <c r="O243" i="27"/>
  <c r="J243" i="27"/>
  <c r="I243" i="27"/>
  <c r="H243" i="27"/>
  <c r="G243" i="27"/>
  <c r="F243" i="27"/>
  <c r="E243" i="27"/>
  <c r="D243" i="27"/>
  <c r="A243" i="27"/>
  <c r="C243" i="27" s="1"/>
  <c r="O242" i="27"/>
  <c r="J242" i="27"/>
  <c r="I242" i="27"/>
  <c r="H242" i="27"/>
  <c r="G242" i="27"/>
  <c r="F242" i="27"/>
  <c r="E242" i="27"/>
  <c r="D242" i="27"/>
  <c r="A242" i="27"/>
  <c r="C242" i="27" s="1"/>
  <c r="O241" i="27"/>
  <c r="J241" i="27"/>
  <c r="I241" i="27"/>
  <c r="H241" i="27"/>
  <c r="G241" i="27"/>
  <c r="F241" i="27"/>
  <c r="E241" i="27"/>
  <c r="D241" i="27"/>
  <c r="A241" i="27"/>
  <c r="C241" i="27" s="1"/>
  <c r="O240" i="27"/>
  <c r="J240" i="27"/>
  <c r="I240" i="27"/>
  <c r="H240" i="27"/>
  <c r="G240" i="27"/>
  <c r="F240" i="27"/>
  <c r="E240" i="27"/>
  <c r="D240" i="27"/>
  <c r="A240" i="27"/>
  <c r="C240" i="27" s="1"/>
  <c r="O239" i="27"/>
  <c r="J239" i="27"/>
  <c r="I239" i="27"/>
  <c r="H239" i="27"/>
  <c r="G239" i="27"/>
  <c r="F239" i="27"/>
  <c r="E239" i="27"/>
  <c r="D239" i="27"/>
  <c r="A239" i="27"/>
  <c r="C239" i="27" s="1"/>
  <c r="O238" i="27"/>
  <c r="J238" i="27"/>
  <c r="I238" i="27"/>
  <c r="H238" i="27"/>
  <c r="G238" i="27"/>
  <c r="F238" i="27"/>
  <c r="E238" i="27"/>
  <c r="D238" i="27"/>
  <c r="A238" i="27"/>
  <c r="C238" i="27" s="1"/>
  <c r="O237" i="27"/>
  <c r="J237" i="27"/>
  <c r="I237" i="27"/>
  <c r="H237" i="27"/>
  <c r="G237" i="27"/>
  <c r="F237" i="27"/>
  <c r="E237" i="27"/>
  <c r="D237" i="27"/>
  <c r="A237" i="27"/>
  <c r="C237" i="27" s="1"/>
  <c r="O236" i="27"/>
  <c r="J236" i="27"/>
  <c r="I236" i="27"/>
  <c r="H236" i="27"/>
  <c r="G236" i="27"/>
  <c r="F236" i="27"/>
  <c r="E236" i="27"/>
  <c r="D236" i="27"/>
  <c r="A236" i="27"/>
  <c r="C236" i="27" s="1"/>
  <c r="O235" i="27"/>
  <c r="J235" i="27"/>
  <c r="I235" i="27"/>
  <c r="H235" i="27"/>
  <c r="G235" i="27"/>
  <c r="F235" i="27"/>
  <c r="E235" i="27"/>
  <c r="D235" i="27"/>
  <c r="A235" i="27"/>
  <c r="C235" i="27" s="1"/>
  <c r="O234" i="27"/>
  <c r="J234" i="27"/>
  <c r="I234" i="27"/>
  <c r="H234" i="27"/>
  <c r="G234" i="27"/>
  <c r="F234" i="27"/>
  <c r="E234" i="27"/>
  <c r="D234" i="27"/>
  <c r="A234" i="27"/>
  <c r="C234" i="27" s="1"/>
  <c r="O233" i="27"/>
  <c r="J233" i="27"/>
  <c r="I233" i="27"/>
  <c r="H233" i="27"/>
  <c r="G233" i="27"/>
  <c r="F233" i="27"/>
  <c r="E233" i="27"/>
  <c r="D233" i="27"/>
  <c r="A233" i="27"/>
  <c r="C233" i="27" s="1"/>
  <c r="O232" i="27"/>
  <c r="J232" i="27"/>
  <c r="I232" i="27"/>
  <c r="H232" i="27"/>
  <c r="G232" i="27"/>
  <c r="F232" i="27"/>
  <c r="E232" i="27"/>
  <c r="D232" i="27"/>
  <c r="A232" i="27"/>
  <c r="C232" i="27" s="1"/>
  <c r="O231" i="27"/>
  <c r="J231" i="27"/>
  <c r="I231" i="27"/>
  <c r="H231" i="27"/>
  <c r="G231" i="27"/>
  <c r="F231" i="27"/>
  <c r="E231" i="27"/>
  <c r="D231" i="27"/>
  <c r="A231" i="27"/>
  <c r="C231" i="27" s="1"/>
  <c r="O230" i="27"/>
  <c r="J230" i="27"/>
  <c r="I230" i="27"/>
  <c r="H230" i="27"/>
  <c r="G230" i="27"/>
  <c r="F230" i="27"/>
  <c r="E230" i="27"/>
  <c r="D230" i="27"/>
  <c r="A230" i="27"/>
  <c r="C230" i="27" s="1"/>
  <c r="O229" i="27"/>
  <c r="J229" i="27"/>
  <c r="I229" i="27"/>
  <c r="H229" i="27"/>
  <c r="G229" i="27"/>
  <c r="F229" i="27"/>
  <c r="E229" i="27"/>
  <c r="D229" i="27"/>
  <c r="A229" i="27"/>
  <c r="C229" i="27" s="1"/>
  <c r="O228" i="27"/>
  <c r="J228" i="27"/>
  <c r="I228" i="27"/>
  <c r="H228" i="27"/>
  <c r="G228" i="27"/>
  <c r="F228" i="27"/>
  <c r="E228" i="27"/>
  <c r="D228" i="27"/>
  <c r="A228" i="27"/>
  <c r="C228" i="27" s="1"/>
  <c r="O227" i="27"/>
  <c r="J227" i="27"/>
  <c r="I227" i="27"/>
  <c r="H227" i="27"/>
  <c r="G227" i="27"/>
  <c r="F227" i="27"/>
  <c r="E227" i="27"/>
  <c r="D227" i="27"/>
  <c r="A227" i="27"/>
  <c r="C227" i="27" s="1"/>
  <c r="O226" i="27"/>
  <c r="J226" i="27"/>
  <c r="I226" i="27"/>
  <c r="H226" i="27"/>
  <c r="G226" i="27"/>
  <c r="F226" i="27"/>
  <c r="E226" i="27"/>
  <c r="D226" i="27"/>
  <c r="A226" i="27"/>
  <c r="C226" i="27" s="1"/>
  <c r="O225" i="27"/>
  <c r="J225" i="27"/>
  <c r="I225" i="27"/>
  <c r="H225" i="27"/>
  <c r="G225" i="27"/>
  <c r="F225" i="27"/>
  <c r="E225" i="27"/>
  <c r="D225" i="27"/>
  <c r="A225" i="27"/>
  <c r="C225" i="27" s="1"/>
  <c r="O224" i="27"/>
  <c r="J224" i="27"/>
  <c r="I224" i="27"/>
  <c r="H224" i="27"/>
  <c r="G224" i="27"/>
  <c r="F224" i="27"/>
  <c r="E224" i="27"/>
  <c r="D224" i="27"/>
  <c r="A224" i="27"/>
  <c r="C224" i="27" s="1"/>
  <c r="O223" i="27"/>
  <c r="J223" i="27"/>
  <c r="I223" i="27"/>
  <c r="H223" i="27"/>
  <c r="G223" i="27"/>
  <c r="F223" i="27"/>
  <c r="E223" i="27"/>
  <c r="D223" i="27"/>
  <c r="A223" i="27"/>
  <c r="C223" i="27" s="1"/>
  <c r="O222" i="27"/>
  <c r="J222" i="27"/>
  <c r="I222" i="27"/>
  <c r="H222" i="27"/>
  <c r="G222" i="27"/>
  <c r="F222" i="27"/>
  <c r="E222" i="27"/>
  <c r="D222" i="27"/>
  <c r="A222" i="27"/>
  <c r="C222" i="27" s="1"/>
  <c r="O221" i="27"/>
  <c r="J221" i="27"/>
  <c r="I221" i="27"/>
  <c r="H221" i="27"/>
  <c r="G221" i="27"/>
  <c r="F221" i="27"/>
  <c r="E221" i="27"/>
  <c r="D221" i="27"/>
  <c r="A221" i="27"/>
  <c r="C221" i="27" s="1"/>
  <c r="O220" i="27"/>
  <c r="J220" i="27"/>
  <c r="I220" i="27"/>
  <c r="H220" i="27"/>
  <c r="G220" i="27"/>
  <c r="F220" i="27"/>
  <c r="E220" i="27"/>
  <c r="D220" i="27"/>
  <c r="A220" i="27"/>
  <c r="C220" i="27" s="1"/>
  <c r="O219" i="27"/>
  <c r="J219" i="27"/>
  <c r="I219" i="27"/>
  <c r="H219" i="27"/>
  <c r="G219" i="27"/>
  <c r="F219" i="27"/>
  <c r="E219" i="27"/>
  <c r="D219" i="27"/>
  <c r="A219" i="27"/>
  <c r="C219" i="27" s="1"/>
  <c r="O218" i="27"/>
  <c r="J218" i="27"/>
  <c r="I218" i="27"/>
  <c r="H218" i="27"/>
  <c r="G218" i="27"/>
  <c r="F218" i="27"/>
  <c r="E218" i="27"/>
  <c r="D218" i="27"/>
  <c r="A218" i="27"/>
  <c r="C218" i="27" s="1"/>
  <c r="O217" i="27"/>
  <c r="J217" i="27"/>
  <c r="I217" i="27"/>
  <c r="H217" i="27"/>
  <c r="G217" i="27"/>
  <c r="F217" i="27"/>
  <c r="E217" i="27"/>
  <c r="D217" i="27"/>
  <c r="A217" i="27"/>
  <c r="C217" i="27" s="1"/>
  <c r="O216" i="27"/>
  <c r="J216" i="27"/>
  <c r="I216" i="27"/>
  <c r="H216" i="27"/>
  <c r="G216" i="27"/>
  <c r="F216" i="27"/>
  <c r="E216" i="27"/>
  <c r="D216" i="27"/>
  <c r="A216" i="27"/>
  <c r="C216" i="27" s="1"/>
  <c r="O215" i="27"/>
  <c r="J215" i="27"/>
  <c r="I215" i="27"/>
  <c r="H215" i="27"/>
  <c r="G215" i="27"/>
  <c r="F215" i="27"/>
  <c r="E215" i="27"/>
  <c r="D215" i="27"/>
  <c r="A215" i="27"/>
  <c r="C215" i="27" s="1"/>
  <c r="O214" i="27"/>
  <c r="J214" i="27"/>
  <c r="I214" i="27"/>
  <c r="H214" i="27"/>
  <c r="G214" i="27"/>
  <c r="F214" i="27"/>
  <c r="E214" i="27"/>
  <c r="D214" i="27"/>
  <c r="A214" i="27"/>
  <c r="C214" i="27" s="1"/>
  <c r="O213" i="27"/>
  <c r="J213" i="27"/>
  <c r="I213" i="27"/>
  <c r="H213" i="27"/>
  <c r="G213" i="27"/>
  <c r="F213" i="27"/>
  <c r="E213" i="27"/>
  <c r="D213" i="27"/>
  <c r="A213" i="27"/>
  <c r="C213" i="27" s="1"/>
  <c r="O212" i="27"/>
  <c r="J212" i="27"/>
  <c r="I212" i="27"/>
  <c r="H212" i="27"/>
  <c r="G212" i="27"/>
  <c r="F212" i="27"/>
  <c r="E212" i="27"/>
  <c r="D212" i="27"/>
  <c r="A212" i="27"/>
  <c r="C212" i="27" s="1"/>
  <c r="O211" i="27"/>
  <c r="J211" i="27"/>
  <c r="I211" i="27"/>
  <c r="H211" i="27"/>
  <c r="G211" i="27"/>
  <c r="F211" i="27"/>
  <c r="E211" i="27"/>
  <c r="D211" i="27"/>
  <c r="A211" i="27"/>
  <c r="C211" i="27" s="1"/>
  <c r="O210" i="27"/>
  <c r="J210" i="27"/>
  <c r="I210" i="27"/>
  <c r="H210" i="27"/>
  <c r="G210" i="27"/>
  <c r="F210" i="27"/>
  <c r="E210" i="27"/>
  <c r="D210" i="27"/>
  <c r="A210" i="27"/>
  <c r="C210" i="27" s="1"/>
  <c r="O209" i="27"/>
  <c r="J209" i="27"/>
  <c r="I209" i="27"/>
  <c r="H209" i="27"/>
  <c r="G209" i="27"/>
  <c r="F209" i="27"/>
  <c r="E209" i="27"/>
  <c r="D209" i="27"/>
  <c r="A209" i="27"/>
  <c r="C209" i="27" s="1"/>
  <c r="O208" i="27"/>
  <c r="J208" i="27"/>
  <c r="I208" i="27"/>
  <c r="H208" i="27"/>
  <c r="G208" i="27"/>
  <c r="F208" i="27"/>
  <c r="E208" i="27"/>
  <c r="D208" i="27"/>
  <c r="A208" i="27"/>
  <c r="C208" i="27" s="1"/>
  <c r="O207" i="27"/>
  <c r="J207" i="27"/>
  <c r="I207" i="27"/>
  <c r="H207" i="27"/>
  <c r="G207" i="27"/>
  <c r="F207" i="27"/>
  <c r="E207" i="27"/>
  <c r="D207" i="27"/>
  <c r="A207" i="27"/>
  <c r="C207" i="27" s="1"/>
  <c r="O206" i="27"/>
  <c r="J206" i="27"/>
  <c r="I206" i="27"/>
  <c r="H206" i="27"/>
  <c r="G206" i="27"/>
  <c r="F206" i="27"/>
  <c r="E206" i="27"/>
  <c r="D206" i="27"/>
  <c r="A206" i="27"/>
  <c r="C206" i="27" s="1"/>
  <c r="O205" i="27"/>
  <c r="J205" i="27"/>
  <c r="I205" i="27"/>
  <c r="H205" i="27"/>
  <c r="G205" i="27"/>
  <c r="F205" i="27"/>
  <c r="E205" i="27"/>
  <c r="D205" i="27"/>
  <c r="A205" i="27"/>
  <c r="C205" i="27" s="1"/>
  <c r="O204" i="27"/>
  <c r="J204" i="27"/>
  <c r="I204" i="27"/>
  <c r="H204" i="27"/>
  <c r="G204" i="27"/>
  <c r="F204" i="27"/>
  <c r="E204" i="27"/>
  <c r="D204" i="27"/>
  <c r="A204" i="27"/>
  <c r="C204" i="27" s="1"/>
  <c r="O203" i="27"/>
  <c r="J203" i="27"/>
  <c r="I203" i="27"/>
  <c r="H203" i="27"/>
  <c r="G203" i="27"/>
  <c r="F203" i="27"/>
  <c r="E203" i="27"/>
  <c r="D203" i="27"/>
  <c r="A203" i="27"/>
  <c r="C203" i="27" s="1"/>
  <c r="O202" i="27"/>
  <c r="J202" i="27"/>
  <c r="I202" i="27"/>
  <c r="H202" i="27"/>
  <c r="G202" i="27"/>
  <c r="F202" i="27"/>
  <c r="E202" i="27"/>
  <c r="D202" i="27"/>
  <c r="A202" i="27"/>
  <c r="C202" i="27" s="1"/>
  <c r="O201" i="27"/>
  <c r="J201" i="27"/>
  <c r="I201" i="27"/>
  <c r="H201" i="27"/>
  <c r="G201" i="27"/>
  <c r="F201" i="27"/>
  <c r="E201" i="27"/>
  <c r="D201" i="27"/>
  <c r="A201" i="27"/>
  <c r="C201" i="27" s="1"/>
  <c r="O200" i="27"/>
  <c r="J200" i="27"/>
  <c r="I200" i="27"/>
  <c r="H200" i="27"/>
  <c r="G200" i="27"/>
  <c r="F200" i="27"/>
  <c r="E200" i="27"/>
  <c r="D200" i="27"/>
  <c r="A200" i="27"/>
  <c r="C200" i="27" s="1"/>
  <c r="O199" i="27"/>
  <c r="J199" i="27"/>
  <c r="I199" i="27"/>
  <c r="H199" i="27"/>
  <c r="G199" i="27"/>
  <c r="F199" i="27"/>
  <c r="E199" i="27"/>
  <c r="D199" i="27"/>
  <c r="A199" i="27"/>
  <c r="C199" i="27" s="1"/>
  <c r="O198" i="27"/>
  <c r="J198" i="27"/>
  <c r="I198" i="27"/>
  <c r="H198" i="27"/>
  <c r="G198" i="27"/>
  <c r="F198" i="27"/>
  <c r="E198" i="27"/>
  <c r="D198" i="27"/>
  <c r="A198" i="27"/>
  <c r="C198" i="27" s="1"/>
  <c r="O197" i="27"/>
  <c r="J197" i="27"/>
  <c r="I197" i="27"/>
  <c r="H197" i="27"/>
  <c r="G197" i="27"/>
  <c r="F197" i="27"/>
  <c r="E197" i="27"/>
  <c r="D197" i="27"/>
  <c r="A197" i="27"/>
  <c r="C197" i="27" s="1"/>
  <c r="O196" i="27"/>
  <c r="J196" i="27"/>
  <c r="I196" i="27"/>
  <c r="H196" i="27"/>
  <c r="G196" i="27"/>
  <c r="F196" i="27"/>
  <c r="E196" i="27"/>
  <c r="D196" i="27"/>
  <c r="A196" i="27"/>
  <c r="C196" i="27" s="1"/>
  <c r="O195" i="27"/>
  <c r="J195" i="27"/>
  <c r="I195" i="27"/>
  <c r="H195" i="27"/>
  <c r="G195" i="27"/>
  <c r="F195" i="27"/>
  <c r="E195" i="27"/>
  <c r="D195" i="27"/>
  <c r="A195" i="27"/>
  <c r="C195" i="27" s="1"/>
  <c r="O194" i="27"/>
  <c r="J194" i="27"/>
  <c r="I194" i="27"/>
  <c r="H194" i="27"/>
  <c r="G194" i="27"/>
  <c r="F194" i="27"/>
  <c r="E194" i="27"/>
  <c r="D194" i="27"/>
  <c r="A194" i="27"/>
  <c r="C194" i="27" s="1"/>
  <c r="O193" i="27"/>
  <c r="J193" i="27"/>
  <c r="I193" i="27"/>
  <c r="H193" i="27"/>
  <c r="G193" i="27"/>
  <c r="F193" i="27"/>
  <c r="E193" i="27"/>
  <c r="D193" i="27"/>
  <c r="A193" i="27"/>
  <c r="C193" i="27" s="1"/>
  <c r="O192" i="27"/>
  <c r="J192" i="27"/>
  <c r="I192" i="27"/>
  <c r="H192" i="27"/>
  <c r="G192" i="27"/>
  <c r="F192" i="27"/>
  <c r="E192" i="27"/>
  <c r="D192" i="27"/>
  <c r="A192" i="27"/>
  <c r="C192" i="27" s="1"/>
  <c r="O191" i="27"/>
  <c r="J191" i="27"/>
  <c r="I191" i="27"/>
  <c r="H191" i="27"/>
  <c r="G191" i="27"/>
  <c r="F191" i="27"/>
  <c r="E191" i="27"/>
  <c r="D191" i="27"/>
  <c r="A191" i="27"/>
  <c r="C191" i="27" s="1"/>
  <c r="O190" i="27"/>
  <c r="J190" i="27"/>
  <c r="I190" i="27"/>
  <c r="H190" i="27"/>
  <c r="G190" i="27"/>
  <c r="F190" i="27"/>
  <c r="E190" i="27"/>
  <c r="D190" i="27"/>
  <c r="A190" i="27"/>
  <c r="C190" i="27" s="1"/>
  <c r="O189" i="27"/>
  <c r="J189" i="27"/>
  <c r="I189" i="27"/>
  <c r="H189" i="27"/>
  <c r="G189" i="27"/>
  <c r="F189" i="27"/>
  <c r="E189" i="27"/>
  <c r="D189" i="27"/>
  <c r="A189" i="27"/>
  <c r="C189" i="27" s="1"/>
  <c r="O188" i="27"/>
  <c r="J188" i="27"/>
  <c r="I188" i="27"/>
  <c r="H188" i="27"/>
  <c r="G188" i="27"/>
  <c r="F188" i="27"/>
  <c r="E188" i="27"/>
  <c r="D188" i="27"/>
  <c r="A188" i="27"/>
  <c r="C188" i="27" s="1"/>
  <c r="O187" i="27"/>
  <c r="J187" i="27"/>
  <c r="I187" i="27"/>
  <c r="H187" i="27"/>
  <c r="G187" i="27"/>
  <c r="F187" i="27"/>
  <c r="E187" i="27"/>
  <c r="D187" i="27"/>
  <c r="A187" i="27"/>
  <c r="C187" i="27" s="1"/>
  <c r="O186" i="27"/>
  <c r="J186" i="27"/>
  <c r="I186" i="27"/>
  <c r="H186" i="27"/>
  <c r="G186" i="27"/>
  <c r="F186" i="27"/>
  <c r="E186" i="27"/>
  <c r="D186" i="27"/>
  <c r="A186" i="27"/>
  <c r="C186" i="27" s="1"/>
  <c r="O185" i="27"/>
  <c r="J185" i="27"/>
  <c r="I185" i="27"/>
  <c r="H185" i="27"/>
  <c r="G185" i="27"/>
  <c r="F185" i="27"/>
  <c r="E185" i="27"/>
  <c r="D185" i="27"/>
  <c r="A185" i="27"/>
  <c r="C185" i="27" s="1"/>
  <c r="O184" i="27"/>
  <c r="J184" i="27"/>
  <c r="I184" i="27"/>
  <c r="H184" i="27"/>
  <c r="G184" i="27"/>
  <c r="F184" i="27"/>
  <c r="E184" i="27"/>
  <c r="D184" i="27"/>
  <c r="A184" i="27"/>
  <c r="C184" i="27" s="1"/>
  <c r="O183" i="27"/>
  <c r="J183" i="27"/>
  <c r="I183" i="27"/>
  <c r="H183" i="27"/>
  <c r="G183" i="27"/>
  <c r="F183" i="27"/>
  <c r="E183" i="27"/>
  <c r="D183" i="27"/>
  <c r="A183" i="27"/>
  <c r="C183" i="27" s="1"/>
  <c r="O182" i="27"/>
  <c r="J182" i="27"/>
  <c r="I182" i="27"/>
  <c r="H182" i="27"/>
  <c r="G182" i="27"/>
  <c r="F182" i="27"/>
  <c r="E182" i="27"/>
  <c r="D182" i="27"/>
  <c r="A182" i="27"/>
  <c r="C182" i="27" s="1"/>
  <c r="O181" i="27"/>
  <c r="J181" i="27"/>
  <c r="I181" i="27"/>
  <c r="H181" i="27"/>
  <c r="G181" i="27"/>
  <c r="F181" i="27"/>
  <c r="E181" i="27"/>
  <c r="D181" i="27"/>
  <c r="A181" i="27"/>
  <c r="C181" i="27" s="1"/>
  <c r="O180" i="27"/>
  <c r="J180" i="27"/>
  <c r="I180" i="27"/>
  <c r="H180" i="27"/>
  <c r="G180" i="27"/>
  <c r="F180" i="27"/>
  <c r="E180" i="27"/>
  <c r="D180" i="27"/>
  <c r="A180" i="27"/>
  <c r="C180" i="27" s="1"/>
  <c r="O179" i="27"/>
  <c r="J179" i="27"/>
  <c r="I179" i="27"/>
  <c r="H179" i="27"/>
  <c r="G179" i="27"/>
  <c r="F179" i="27"/>
  <c r="E179" i="27"/>
  <c r="D179" i="27"/>
  <c r="A179" i="27"/>
  <c r="C179" i="27" s="1"/>
  <c r="O178" i="27"/>
  <c r="J178" i="27"/>
  <c r="I178" i="27"/>
  <c r="H178" i="27"/>
  <c r="G178" i="27"/>
  <c r="F178" i="27"/>
  <c r="E178" i="27"/>
  <c r="D178" i="27"/>
  <c r="A178" i="27"/>
  <c r="C178" i="27" s="1"/>
  <c r="O177" i="27"/>
  <c r="J177" i="27"/>
  <c r="I177" i="27"/>
  <c r="H177" i="27"/>
  <c r="G177" i="27"/>
  <c r="F177" i="27"/>
  <c r="E177" i="27"/>
  <c r="D177" i="27"/>
  <c r="A177" i="27"/>
  <c r="C177" i="27" s="1"/>
  <c r="O176" i="27"/>
  <c r="J176" i="27"/>
  <c r="I176" i="27"/>
  <c r="H176" i="27"/>
  <c r="G176" i="27"/>
  <c r="F176" i="27"/>
  <c r="E176" i="27"/>
  <c r="D176" i="27"/>
  <c r="A176" i="27"/>
  <c r="C176" i="27" s="1"/>
  <c r="O175" i="27"/>
  <c r="J175" i="27"/>
  <c r="I175" i="27"/>
  <c r="H175" i="27"/>
  <c r="G175" i="27"/>
  <c r="F175" i="27"/>
  <c r="E175" i="27"/>
  <c r="D175" i="27"/>
  <c r="A175" i="27"/>
  <c r="C175" i="27" s="1"/>
  <c r="O174" i="27"/>
  <c r="J174" i="27"/>
  <c r="I174" i="27"/>
  <c r="H174" i="27"/>
  <c r="G174" i="27"/>
  <c r="F174" i="27"/>
  <c r="E174" i="27"/>
  <c r="D174" i="27"/>
  <c r="A174" i="27"/>
  <c r="C174" i="27" s="1"/>
  <c r="O173" i="27"/>
  <c r="J173" i="27"/>
  <c r="I173" i="27"/>
  <c r="H173" i="27"/>
  <c r="G173" i="27"/>
  <c r="F173" i="27"/>
  <c r="E173" i="27"/>
  <c r="D173" i="27"/>
  <c r="A173" i="27"/>
  <c r="C173" i="27" s="1"/>
  <c r="O172" i="27"/>
  <c r="J172" i="27"/>
  <c r="I172" i="27"/>
  <c r="H172" i="27"/>
  <c r="G172" i="27"/>
  <c r="F172" i="27"/>
  <c r="E172" i="27"/>
  <c r="D172" i="27"/>
  <c r="A172" i="27"/>
  <c r="C172" i="27" s="1"/>
  <c r="O171" i="27"/>
  <c r="J171" i="27"/>
  <c r="I171" i="27"/>
  <c r="H171" i="27"/>
  <c r="G171" i="27"/>
  <c r="F171" i="27"/>
  <c r="E171" i="27"/>
  <c r="D171" i="27"/>
  <c r="A171" i="27"/>
  <c r="C171" i="27" s="1"/>
  <c r="O170" i="27"/>
  <c r="J170" i="27"/>
  <c r="I170" i="27"/>
  <c r="H170" i="27"/>
  <c r="G170" i="27"/>
  <c r="F170" i="27"/>
  <c r="E170" i="27"/>
  <c r="D170" i="27"/>
  <c r="A170" i="27"/>
  <c r="C170" i="27" s="1"/>
  <c r="O169" i="27"/>
  <c r="J169" i="27"/>
  <c r="I169" i="27"/>
  <c r="H169" i="27"/>
  <c r="G169" i="27"/>
  <c r="F169" i="27"/>
  <c r="E169" i="27"/>
  <c r="D169" i="27"/>
  <c r="A169" i="27"/>
  <c r="C169" i="27" s="1"/>
  <c r="O168" i="27"/>
  <c r="J168" i="27"/>
  <c r="I168" i="27"/>
  <c r="H168" i="27"/>
  <c r="G168" i="27"/>
  <c r="F168" i="27"/>
  <c r="E168" i="27"/>
  <c r="D168" i="27"/>
  <c r="A168" i="27"/>
  <c r="C168" i="27" s="1"/>
  <c r="O167" i="27"/>
  <c r="J167" i="27"/>
  <c r="I167" i="27"/>
  <c r="H167" i="27"/>
  <c r="G167" i="27"/>
  <c r="F167" i="27"/>
  <c r="E167" i="27"/>
  <c r="D167" i="27"/>
  <c r="A167" i="27"/>
  <c r="C167" i="27" s="1"/>
  <c r="O166" i="27"/>
  <c r="J166" i="27"/>
  <c r="I166" i="27"/>
  <c r="H166" i="27"/>
  <c r="G166" i="27"/>
  <c r="F166" i="27"/>
  <c r="E166" i="27"/>
  <c r="D166" i="27"/>
  <c r="A166" i="27"/>
  <c r="C166" i="27" s="1"/>
  <c r="O165" i="27"/>
  <c r="J165" i="27"/>
  <c r="I165" i="27"/>
  <c r="H165" i="27"/>
  <c r="G165" i="27"/>
  <c r="F165" i="27"/>
  <c r="E165" i="27"/>
  <c r="D165" i="27"/>
  <c r="A165" i="27"/>
  <c r="C165" i="27" s="1"/>
  <c r="O164" i="27"/>
  <c r="J164" i="27"/>
  <c r="I164" i="27"/>
  <c r="H164" i="27"/>
  <c r="G164" i="27"/>
  <c r="F164" i="27"/>
  <c r="E164" i="27"/>
  <c r="D164" i="27"/>
  <c r="A164" i="27"/>
  <c r="C164" i="27" s="1"/>
  <c r="O163" i="27"/>
  <c r="J163" i="27"/>
  <c r="I163" i="27"/>
  <c r="H163" i="27"/>
  <c r="G163" i="27"/>
  <c r="F163" i="27"/>
  <c r="E163" i="27"/>
  <c r="D163" i="27"/>
  <c r="A163" i="27"/>
  <c r="C163" i="27" s="1"/>
  <c r="O162" i="27"/>
  <c r="J162" i="27"/>
  <c r="I162" i="27"/>
  <c r="H162" i="27"/>
  <c r="G162" i="27"/>
  <c r="F162" i="27"/>
  <c r="E162" i="27"/>
  <c r="D162" i="27"/>
  <c r="A162" i="27"/>
  <c r="C162" i="27" s="1"/>
  <c r="O161" i="27"/>
  <c r="J161" i="27"/>
  <c r="I161" i="27"/>
  <c r="H161" i="27"/>
  <c r="G161" i="27"/>
  <c r="F161" i="27"/>
  <c r="E161" i="27"/>
  <c r="D161" i="27"/>
  <c r="A161" i="27"/>
  <c r="C161" i="27" s="1"/>
  <c r="O160" i="27"/>
  <c r="J160" i="27"/>
  <c r="I160" i="27"/>
  <c r="H160" i="27"/>
  <c r="G160" i="27"/>
  <c r="F160" i="27"/>
  <c r="E160" i="27"/>
  <c r="D160" i="27"/>
  <c r="A160" i="27"/>
  <c r="C160" i="27" s="1"/>
  <c r="O159" i="27"/>
  <c r="J159" i="27"/>
  <c r="I159" i="27"/>
  <c r="H159" i="27"/>
  <c r="G159" i="27"/>
  <c r="F159" i="27"/>
  <c r="E159" i="27"/>
  <c r="D159" i="27"/>
  <c r="A159" i="27"/>
  <c r="C159" i="27" s="1"/>
  <c r="O158" i="27"/>
  <c r="J158" i="27"/>
  <c r="I158" i="27"/>
  <c r="H158" i="27"/>
  <c r="G158" i="27"/>
  <c r="F158" i="27"/>
  <c r="E158" i="27"/>
  <c r="D158" i="27"/>
  <c r="A158" i="27"/>
  <c r="C158" i="27" s="1"/>
  <c r="O157" i="27"/>
  <c r="J157" i="27"/>
  <c r="I157" i="27"/>
  <c r="H157" i="27"/>
  <c r="G157" i="27"/>
  <c r="F157" i="27"/>
  <c r="E157" i="27"/>
  <c r="D157" i="27"/>
  <c r="A157" i="27"/>
  <c r="C157" i="27" s="1"/>
  <c r="O156" i="27"/>
  <c r="J156" i="27"/>
  <c r="I156" i="27"/>
  <c r="H156" i="27"/>
  <c r="G156" i="27"/>
  <c r="F156" i="27"/>
  <c r="E156" i="27"/>
  <c r="D156" i="27"/>
  <c r="A156" i="27"/>
  <c r="C156" i="27" s="1"/>
  <c r="O155" i="27"/>
  <c r="J155" i="27"/>
  <c r="I155" i="27"/>
  <c r="H155" i="27"/>
  <c r="G155" i="27"/>
  <c r="F155" i="27"/>
  <c r="E155" i="27"/>
  <c r="D155" i="27"/>
  <c r="A155" i="27"/>
  <c r="C155" i="27" s="1"/>
  <c r="O154" i="27"/>
  <c r="J154" i="27"/>
  <c r="I154" i="27"/>
  <c r="H154" i="27"/>
  <c r="G154" i="27"/>
  <c r="F154" i="27"/>
  <c r="E154" i="27"/>
  <c r="D154" i="27"/>
  <c r="A154" i="27"/>
  <c r="C154" i="27" s="1"/>
  <c r="O153" i="27"/>
  <c r="J153" i="27"/>
  <c r="I153" i="27"/>
  <c r="H153" i="27"/>
  <c r="G153" i="27"/>
  <c r="F153" i="27"/>
  <c r="E153" i="27"/>
  <c r="D153" i="27"/>
  <c r="A153" i="27"/>
  <c r="C153" i="27" s="1"/>
  <c r="O152" i="27"/>
  <c r="J152" i="27"/>
  <c r="I152" i="27"/>
  <c r="H152" i="27"/>
  <c r="G152" i="27"/>
  <c r="F152" i="27"/>
  <c r="E152" i="27"/>
  <c r="D152" i="27"/>
  <c r="A152" i="27"/>
  <c r="C152" i="27" s="1"/>
  <c r="O151" i="27"/>
  <c r="J151" i="27"/>
  <c r="I151" i="27"/>
  <c r="H151" i="27"/>
  <c r="G151" i="27"/>
  <c r="F151" i="27"/>
  <c r="E151" i="27"/>
  <c r="D151" i="27"/>
  <c r="A151" i="27"/>
  <c r="C151" i="27" s="1"/>
  <c r="O150" i="27"/>
  <c r="J150" i="27"/>
  <c r="I150" i="27"/>
  <c r="H150" i="27"/>
  <c r="G150" i="27"/>
  <c r="F150" i="27"/>
  <c r="E150" i="27"/>
  <c r="D150" i="27"/>
  <c r="A150" i="27"/>
  <c r="C150" i="27" s="1"/>
  <c r="O149" i="27"/>
  <c r="J149" i="27"/>
  <c r="I149" i="27"/>
  <c r="H149" i="27"/>
  <c r="G149" i="27"/>
  <c r="F149" i="27"/>
  <c r="E149" i="27"/>
  <c r="D149" i="27"/>
  <c r="A149" i="27"/>
  <c r="C149" i="27" s="1"/>
  <c r="O148" i="27"/>
  <c r="J148" i="27"/>
  <c r="I148" i="27"/>
  <c r="H148" i="27"/>
  <c r="G148" i="27"/>
  <c r="F148" i="27"/>
  <c r="E148" i="27"/>
  <c r="D148" i="27"/>
  <c r="A148" i="27"/>
  <c r="C148" i="27" s="1"/>
  <c r="O147" i="27"/>
  <c r="J147" i="27"/>
  <c r="I147" i="27"/>
  <c r="H147" i="27"/>
  <c r="G147" i="27"/>
  <c r="F147" i="27"/>
  <c r="E147" i="27"/>
  <c r="D147" i="27"/>
  <c r="A147" i="27"/>
  <c r="C147" i="27" s="1"/>
  <c r="O146" i="27"/>
  <c r="J146" i="27"/>
  <c r="I146" i="27"/>
  <c r="H146" i="27"/>
  <c r="G146" i="27"/>
  <c r="F146" i="27"/>
  <c r="E146" i="27"/>
  <c r="D146" i="27"/>
  <c r="A146" i="27"/>
  <c r="C146" i="27" s="1"/>
  <c r="O145" i="27"/>
  <c r="J145" i="27"/>
  <c r="I145" i="27"/>
  <c r="H145" i="27"/>
  <c r="G145" i="27"/>
  <c r="F145" i="27"/>
  <c r="E145" i="27"/>
  <c r="D145" i="27"/>
  <c r="A145" i="27"/>
  <c r="C145" i="27" s="1"/>
  <c r="O144" i="27"/>
  <c r="J144" i="27"/>
  <c r="I144" i="27"/>
  <c r="H144" i="27"/>
  <c r="G144" i="27"/>
  <c r="F144" i="27"/>
  <c r="E144" i="27"/>
  <c r="D144" i="27"/>
  <c r="A144" i="27"/>
  <c r="C144" i="27" s="1"/>
  <c r="O143" i="27"/>
  <c r="J143" i="27"/>
  <c r="I143" i="27"/>
  <c r="H143" i="27"/>
  <c r="G143" i="27"/>
  <c r="F143" i="27"/>
  <c r="E143" i="27"/>
  <c r="D143" i="27"/>
  <c r="A143" i="27"/>
  <c r="C143" i="27" s="1"/>
  <c r="O142" i="27"/>
  <c r="J142" i="27"/>
  <c r="I142" i="27"/>
  <c r="H142" i="27"/>
  <c r="G142" i="27"/>
  <c r="F142" i="27"/>
  <c r="E142" i="27"/>
  <c r="D142" i="27"/>
  <c r="A142" i="27"/>
  <c r="C142" i="27" s="1"/>
  <c r="O141" i="27"/>
  <c r="J141" i="27"/>
  <c r="I141" i="27"/>
  <c r="H141" i="27"/>
  <c r="G141" i="27"/>
  <c r="F141" i="27"/>
  <c r="E141" i="27"/>
  <c r="D141" i="27"/>
  <c r="A141" i="27"/>
  <c r="C141" i="27" s="1"/>
  <c r="O140" i="27"/>
  <c r="J140" i="27"/>
  <c r="I140" i="27"/>
  <c r="H140" i="27"/>
  <c r="G140" i="27"/>
  <c r="F140" i="27"/>
  <c r="E140" i="27"/>
  <c r="D140" i="27"/>
  <c r="A140" i="27"/>
  <c r="C140" i="27" s="1"/>
  <c r="O139" i="27"/>
  <c r="J139" i="27"/>
  <c r="I139" i="27"/>
  <c r="H139" i="27"/>
  <c r="G139" i="27"/>
  <c r="F139" i="27"/>
  <c r="E139" i="27"/>
  <c r="D139" i="27"/>
  <c r="A139" i="27"/>
  <c r="C139" i="27" s="1"/>
  <c r="O138" i="27"/>
  <c r="J138" i="27"/>
  <c r="I138" i="27"/>
  <c r="H138" i="27"/>
  <c r="G138" i="27"/>
  <c r="F138" i="27"/>
  <c r="E138" i="27"/>
  <c r="D138" i="27"/>
  <c r="A138" i="27"/>
  <c r="C138" i="27" s="1"/>
  <c r="O137" i="27"/>
  <c r="J137" i="27"/>
  <c r="I137" i="27"/>
  <c r="H137" i="27"/>
  <c r="G137" i="27"/>
  <c r="F137" i="27"/>
  <c r="E137" i="27"/>
  <c r="D137" i="27"/>
  <c r="A137" i="27"/>
  <c r="C137" i="27" s="1"/>
  <c r="O136" i="27"/>
  <c r="J136" i="27"/>
  <c r="I136" i="27"/>
  <c r="H136" i="27"/>
  <c r="G136" i="27"/>
  <c r="F136" i="27"/>
  <c r="E136" i="27"/>
  <c r="D136" i="27"/>
  <c r="A136" i="27"/>
  <c r="C136" i="27" s="1"/>
  <c r="O135" i="27"/>
  <c r="J135" i="27"/>
  <c r="I135" i="27"/>
  <c r="H135" i="27"/>
  <c r="G135" i="27"/>
  <c r="F135" i="27"/>
  <c r="E135" i="27"/>
  <c r="D135" i="27"/>
  <c r="A135" i="27"/>
  <c r="C135" i="27" s="1"/>
  <c r="O134" i="27"/>
  <c r="J134" i="27"/>
  <c r="I134" i="27"/>
  <c r="H134" i="27"/>
  <c r="G134" i="27"/>
  <c r="F134" i="27"/>
  <c r="E134" i="27"/>
  <c r="D134" i="27"/>
  <c r="A134" i="27"/>
  <c r="C134" i="27" s="1"/>
  <c r="O133" i="27"/>
  <c r="J133" i="27"/>
  <c r="I133" i="27"/>
  <c r="H133" i="27"/>
  <c r="G133" i="27"/>
  <c r="F133" i="27"/>
  <c r="E133" i="27"/>
  <c r="D133" i="27"/>
  <c r="A133" i="27"/>
  <c r="C133" i="27" s="1"/>
  <c r="O132" i="27"/>
  <c r="J132" i="27"/>
  <c r="I132" i="27"/>
  <c r="H132" i="27"/>
  <c r="G132" i="27"/>
  <c r="F132" i="27"/>
  <c r="E132" i="27"/>
  <c r="D132" i="27"/>
  <c r="A132" i="27"/>
  <c r="C132" i="27" s="1"/>
  <c r="O131" i="27"/>
  <c r="J131" i="27"/>
  <c r="I131" i="27"/>
  <c r="H131" i="27"/>
  <c r="G131" i="27"/>
  <c r="F131" i="27"/>
  <c r="E131" i="27"/>
  <c r="D131" i="27"/>
  <c r="A131" i="27"/>
  <c r="C131" i="27" s="1"/>
  <c r="O130" i="27"/>
  <c r="J130" i="27"/>
  <c r="I130" i="27"/>
  <c r="H130" i="27"/>
  <c r="G130" i="27"/>
  <c r="F130" i="27"/>
  <c r="E130" i="27"/>
  <c r="D130" i="27"/>
  <c r="A130" i="27"/>
  <c r="C130" i="27" s="1"/>
  <c r="O129" i="27"/>
  <c r="J129" i="27"/>
  <c r="I129" i="27"/>
  <c r="H129" i="27"/>
  <c r="G129" i="27"/>
  <c r="F129" i="27"/>
  <c r="E129" i="27"/>
  <c r="D129" i="27"/>
  <c r="A129" i="27"/>
  <c r="C129" i="27" s="1"/>
  <c r="O128" i="27"/>
  <c r="J128" i="27"/>
  <c r="I128" i="27"/>
  <c r="H128" i="27"/>
  <c r="G128" i="27"/>
  <c r="F128" i="27"/>
  <c r="E128" i="27"/>
  <c r="D128" i="27"/>
  <c r="A128" i="27"/>
  <c r="C128" i="27" s="1"/>
  <c r="O127" i="27"/>
  <c r="J127" i="27"/>
  <c r="I127" i="27"/>
  <c r="H127" i="27"/>
  <c r="G127" i="27"/>
  <c r="F127" i="27"/>
  <c r="E127" i="27"/>
  <c r="D127" i="27"/>
  <c r="A127" i="27"/>
  <c r="C127" i="27" s="1"/>
  <c r="O126" i="27"/>
  <c r="J126" i="27"/>
  <c r="I126" i="27"/>
  <c r="H126" i="27"/>
  <c r="G126" i="27"/>
  <c r="F126" i="27"/>
  <c r="E126" i="27"/>
  <c r="D126" i="27"/>
  <c r="A126" i="27"/>
  <c r="C126" i="27" s="1"/>
  <c r="O125" i="27"/>
  <c r="J125" i="27"/>
  <c r="I125" i="27"/>
  <c r="H125" i="27"/>
  <c r="G125" i="27"/>
  <c r="F125" i="27"/>
  <c r="E125" i="27"/>
  <c r="D125" i="27"/>
  <c r="A125" i="27"/>
  <c r="C125" i="27" s="1"/>
  <c r="O124" i="27"/>
  <c r="J124" i="27"/>
  <c r="I124" i="27"/>
  <c r="H124" i="27"/>
  <c r="G124" i="27"/>
  <c r="F124" i="27"/>
  <c r="E124" i="27"/>
  <c r="D124" i="27"/>
  <c r="A124" i="27"/>
  <c r="C124" i="27" s="1"/>
  <c r="O123" i="27"/>
  <c r="J123" i="27"/>
  <c r="I123" i="27"/>
  <c r="H123" i="27"/>
  <c r="G123" i="27"/>
  <c r="F123" i="27"/>
  <c r="E123" i="27"/>
  <c r="D123" i="27"/>
  <c r="A123" i="27"/>
  <c r="C123" i="27" s="1"/>
  <c r="O122" i="27"/>
  <c r="J122" i="27"/>
  <c r="I122" i="27"/>
  <c r="H122" i="27"/>
  <c r="G122" i="27"/>
  <c r="F122" i="27"/>
  <c r="E122" i="27"/>
  <c r="D122" i="27"/>
  <c r="A122" i="27"/>
  <c r="C122" i="27" s="1"/>
  <c r="O121" i="27"/>
  <c r="J121" i="27"/>
  <c r="I121" i="27"/>
  <c r="H121" i="27"/>
  <c r="G121" i="27"/>
  <c r="F121" i="27"/>
  <c r="E121" i="27"/>
  <c r="D121" i="27"/>
  <c r="A121" i="27"/>
  <c r="C121" i="27" s="1"/>
  <c r="O120" i="27"/>
  <c r="J120" i="27"/>
  <c r="I120" i="27"/>
  <c r="H120" i="27"/>
  <c r="G120" i="27"/>
  <c r="F120" i="27"/>
  <c r="E120" i="27"/>
  <c r="D120" i="27"/>
  <c r="A120" i="27"/>
  <c r="C120" i="27" s="1"/>
  <c r="O119" i="27"/>
  <c r="J119" i="27"/>
  <c r="I119" i="27"/>
  <c r="H119" i="27"/>
  <c r="G119" i="27"/>
  <c r="F119" i="27"/>
  <c r="E119" i="27"/>
  <c r="D119" i="27"/>
  <c r="A119" i="27"/>
  <c r="C119" i="27" s="1"/>
  <c r="O118" i="27"/>
  <c r="J118" i="27"/>
  <c r="I118" i="27"/>
  <c r="H118" i="27"/>
  <c r="G118" i="27"/>
  <c r="F118" i="27"/>
  <c r="E118" i="27"/>
  <c r="D118" i="27"/>
  <c r="A118" i="27"/>
  <c r="C118" i="27" s="1"/>
  <c r="O117" i="27"/>
  <c r="J117" i="27"/>
  <c r="I117" i="27"/>
  <c r="H117" i="27"/>
  <c r="G117" i="27"/>
  <c r="F117" i="27"/>
  <c r="E117" i="27"/>
  <c r="D117" i="27"/>
  <c r="A117" i="27"/>
  <c r="C117" i="27" s="1"/>
  <c r="O116" i="27"/>
  <c r="J116" i="27"/>
  <c r="I116" i="27"/>
  <c r="H116" i="27"/>
  <c r="G116" i="27"/>
  <c r="F116" i="27"/>
  <c r="E116" i="27"/>
  <c r="D116" i="27"/>
  <c r="A116" i="27"/>
  <c r="C116" i="27" s="1"/>
  <c r="O115" i="27"/>
  <c r="J115" i="27"/>
  <c r="I115" i="27"/>
  <c r="H115" i="27"/>
  <c r="G115" i="27"/>
  <c r="F115" i="27"/>
  <c r="E115" i="27"/>
  <c r="D115" i="27"/>
  <c r="A115" i="27"/>
  <c r="C115" i="27" s="1"/>
  <c r="O114" i="27"/>
  <c r="J114" i="27"/>
  <c r="I114" i="27"/>
  <c r="H114" i="27"/>
  <c r="G114" i="27"/>
  <c r="F114" i="27"/>
  <c r="E114" i="27"/>
  <c r="D114" i="27"/>
  <c r="A114" i="27"/>
  <c r="C114" i="27" s="1"/>
  <c r="O113" i="27"/>
  <c r="J113" i="27"/>
  <c r="I113" i="27"/>
  <c r="H113" i="27"/>
  <c r="G113" i="27"/>
  <c r="F113" i="27"/>
  <c r="E113" i="27"/>
  <c r="D113" i="27"/>
  <c r="A113" i="27"/>
  <c r="C113" i="27" s="1"/>
  <c r="O112" i="27"/>
  <c r="J112" i="27"/>
  <c r="I112" i="27"/>
  <c r="H112" i="27"/>
  <c r="G112" i="27"/>
  <c r="F112" i="27"/>
  <c r="E112" i="27"/>
  <c r="D112" i="27"/>
  <c r="A112" i="27"/>
  <c r="C112" i="27" s="1"/>
  <c r="O111" i="27"/>
  <c r="J111" i="27"/>
  <c r="I111" i="27"/>
  <c r="H111" i="27"/>
  <c r="G111" i="27"/>
  <c r="F111" i="27"/>
  <c r="E111" i="27"/>
  <c r="D111" i="27"/>
  <c r="A111" i="27"/>
  <c r="C111" i="27" s="1"/>
  <c r="O110" i="27"/>
  <c r="J110" i="27"/>
  <c r="I110" i="27"/>
  <c r="H110" i="27"/>
  <c r="G110" i="27"/>
  <c r="F110" i="27"/>
  <c r="E110" i="27"/>
  <c r="D110" i="27"/>
  <c r="A110" i="27"/>
  <c r="C110" i="27" s="1"/>
  <c r="O109" i="27"/>
  <c r="J109" i="27"/>
  <c r="I109" i="27"/>
  <c r="H109" i="27"/>
  <c r="G109" i="27"/>
  <c r="F109" i="27"/>
  <c r="E109" i="27"/>
  <c r="D109" i="27"/>
  <c r="A109" i="27"/>
  <c r="C109" i="27" s="1"/>
  <c r="O108" i="27"/>
  <c r="J108" i="27"/>
  <c r="I108" i="27"/>
  <c r="H108" i="27"/>
  <c r="G108" i="27"/>
  <c r="F108" i="27"/>
  <c r="E108" i="27"/>
  <c r="D108" i="27"/>
  <c r="A108" i="27"/>
  <c r="C108" i="27" s="1"/>
  <c r="O107" i="27"/>
  <c r="J107" i="27"/>
  <c r="I107" i="27"/>
  <c r="H107" i="27"/>
  <c r="G107" i="27"/>
  <c r="F107" i="27"/>
  <c r="E107" i="27"/>
  <c r="D107" i="27"/>
  <c r="A107" i="27"/>
  <c r="C107" i="27" s="1"/>
  <c r="O106" i="27"/>
  <c r="J106" i="27"/>
  <c r="I106" i="27"/>
  <c r="H106" i="27"/>
  <c r="G106" i="27"/>
  <c r="F106" i="27"/>
  <c r="E106" i="27"/>
  <c r="D106" i="27"/>
  <c r="A106" i="27"/>
  <c r="C106" i="27" s="1"/>
  <c r="O105" i="27"/>
  <c r="J105" i="27"/>
  <c r="I105" i="27"/>
  <c r="H105" i="27"/>
  <c r="G105" i="27"/>
  <c r="F105" i="27"/>
  <c r="E105" i="27"/>
  <c r="D105" i="27"/>
  <c r="A105" i="27"/>
  <c r="C105" i="27" s="1"/>
  <c r="O104" i="27"/>
  <c r="J104" i="27"/>
  <c r="I104" i="27"/>
  <c r="H104" i="27"/>
  <c r="G104" i="27"/>
  <c r="F104" i="27"/>
  <c r="E104" i="27"/>
  <c r="D104" i="27"/>
  <c r="A104" i="27"/>
  <c r="C104" i="27" s="1"/>
  <c r="O103" i="27"/>
  <c r="J103" i="27"/>
  <c r="I103" i="27"/>
  <c r="H103" i="27"/>
  <c r="G103" i="27"/>
  <c r="F103" i="27"/>
  <c r="E103" i="27"/>
  <c r="D103" i="27"/>
  <c r="A103" i="27"/>
  <c r="C103" i="27" s="1"/>
  <c r="O102" i="27"/>
  <c r="J102" i="27"/>
  <c r="I102" i="27"/>
  <c r="H102" i="27"/>
  <c r="G102" i="27"/>
  <c r="F102" i="27"/>
  <c r="E102" i="27"/>
  <c r="D102" i="27"/>
  <c r="A102" i="27"/>
  <c r="C102" i="27" s="1"/>
  <c r="O101" i="27"/>
  <c r="J101" i="27"/>
  <c r="I101" i="27"/>
  <c r="H101" i="27"/>
  <c r="G101" i="27"/>
  <c r="F101" i="27"/>
  <c r="E101" i="27"/>
  <c r="D101" i="27"/>
  <c r="A101" i="27"/>
  <c r="C101" i="27" s="1"/>
  <c r="O100" i="27"/>
  <c r="J100" i="27"/>
  <c r="I100" i="27"/>
  <c r="H100" i="27"/>
  <c r="G100" i="27"/>
  <c r="F100" i="27"/>
  <c r="E100" i="27"/>
  <c r="D100" i="27"/>
  <c r="A100" i="27"/>
  <c r="C100" i="27" s="1"/>
  <c r="O99" i="27"/>
  <c r="J99" i="27"/>
  <c r="I99" i="27"/>
  <c r="H99" i="27"/>
  <c r="G99" i="27"/>
  <c r="F99" i="27"/>
  <c r="E99" i="27"/>
  <c r="D99" i="27"/>
  <c r="A99" i="27"/>
  <c r="C99" i="27" s="1"/>
  <c r="O98" i="27"/>
  <c r="J98" i="27"/>
  <c r="I98" i="27"/>
  <c r="H98" i="27"/>
  <c r="G98" i="27"/>
  <c r="F98" i="27"/>
  <c r="E98" i="27"/>
  <c r="D98" i="27"/>
  <c r="A98" i="27"/>
  <c r="C98" i="27" s="1"/>
  <c r="O97" i="27"/>
  <c r="J97" i="27"/>
  <c r="I97" i="27"/>
  <c r="H97" i="27"/>
  <c r="G97" i="27"/>
  <c r="F97" i="27"/>
  <c r="E97" i="27"/>
  <c r="D97" i="27"/>
  <c r="A97" i="27"/>
  <c r="C97" i="27" s="1"/>
  <c r="O96" i="27"/>
  <c r="J96" i="27"/>
  <c r="I96" i="27"/>
  <c r="H96" i="27"/>
  <c r="G96" i="27"/>
  <c r="F96" i="27"/>
  <c r="E96" i="27"/>
  <c r="D96" i="27"/>
  <c r="A96" i="27"/>
  <c r="C96" i="27" s="1"/>
  <c r="O95" i="27"/>
  <c r="J95" i="27"/>
  <c r="I95" i="27"/>
  <c r="H95" i="27"/>
  <c r="G95" i="27"/>
  <c r="F95" i="27"/>
  <c r="E95" i="27"/>
  <c r="D95" i="27"/>
  <c r="A95" i="27"/>
  <c r="C95" i="27" s="1"/>
  <c r="O94" i="27"/>
  <c r="J94" i="27"/>
  <c r="I94" i="27"/>
  <c r="H94" i="27"/>
  <c r="G94" i="27"/>
  <c r="F94" i="27"/>
  <c r="E94" i="27"/>
  <c r="D94" i="27"/>
  <c r="A94" i="27"/>
  <c r="C94" i="27" s="1"/>
  <c r="O93" i="27"/>
  <c r="J93" i="27"/>
  <c r="I93" i="27"/>
  <c r="H93" i="27"/>
  <c r="G93" i="27"/>
  <c r="F93" i="27"/>
  <c r="E93" i="27"/>
  <c r="D93" i="27"/>
  <c r="A93" i="27"/>
  <c r="C93" i="27" s="1"/>
  <c r="O92" i="27"/>
  <c r="J92" i="27"/>
  <c r="I92" i="27"/>
  <c r="H92" i="27"/>
  <c r="G92" i="27"/>
  <c r="F92" i="27"/>
  <c r="E92" i="27"/>
  <c r="D92" i="27"/>
  <c r="A92" i="27"/>
  <c r="C92" i="27" s="1"/>
  <c r="O91" i="27"/>
  <c r="J91" i="27"/>
  <c r="I91" i="27"/>
  <c r="H91" i="27"/>
  <c r="G91" i="27"/>
  <c r="F91" i="27"/>
  <c r="E91" i="27"/>
  <c r="D91" i="27"/>
  <c r="A91" i="27"/>
  <c r="C91" i="27" s="1"/>
  <c r="O90" i="27"/>
  <c r="J90" i="27"/>
  <c r="I90" i="27"/>
  <c r="H90" i="27"/>
  <c r="G90" i="27"/>
  <c r="F90" i="27"/>
  <c r="E90" i="27"/>
  <c r="D90" i="27"/>
  <c r="A90" i="27"/>
  <c r="C90" i="27" s="1"/>
  <c r="O89" i="27"/>
  <c r="J89" i="27"/>
  <c r="I89" i="27"/>
  <c r="H89" i="27"/>
  <c r="G89" i="27"/>
  <c r="F89" i="27"/>
  <c r="E89" i="27"/>
  <c r="D89" i="27"/>
  <c r="A89" i="27"/>
  <c r="C89" i="27" s="1"/>
  <c r="O88" i="27"/>
  <c r="J88" i="27"/>
  <c r="I88" i="27"/>
  <c r="H88" i="27"/>
  <c r="G88" i="27"/>
  <c r="F88" i="27"/>
  <c r="E88" i="27"/>
  <c r="D88" i="27"/>
  <c r="A88" i="27"/>
  <c r="C88" i="27" s="1"/>
  <c r="O87" i="27"/>
  <c r="J87" i="27"/>
  <c r="I87" i="27"/>
  <c r="H87" i="27"/>
  <c r="G87" i="27"/>
  <c r="F87" i="27"/>
  <c r="E87" i="27"/>
  <c r="D87" i="27"/>
  <c r="A87" i="27"/>
  <c r="C87" i="27" s="1"/>
  <c r="O86" i="27"/>
  <c r="J86" i="27"/>
  <c r="I86" i="27"/>
  <c r="H86" i="27"/>
  <c r="G86" i="27"/>
  <c r="F86" i="27"/>
  <c r="E86" i="27"/>
  <c r="D86" i="27"/>
  <c r="A86" i="27"/>
  <c r="C86" i="27" s="1"/>
  <c r="O85" i="27"/>
  <c r="J85" i="27"/>
  <c r="I85" i="27"/>
  <c r="H85" i="27"/>
  <c r="G85" i="27"/>
  <c r="F85" i="27"/>
  <c r="E85" i="27"/>
  <c r="D85" i="27"/>
  <c r="A85" i="27"/>
  <c r="C85" i="27" s="1"/>
  <c r="O84" i="27"/>
  <c r="J84" i="27"/>
  <c r="I84" i="27"/>
  <c r="H84" i="27"/>
  <c r="G84" i="27"/>
  <c r="F84" i="27"/>
  <c r="E84" i="27"/>
  <c r="D84" i="27"/>
  <c r="A84" i="27"/>
  <c r="C84" i="27" s="1"/>
  <c r="O83" i="27"/>
  <c r="J83" i="27"/>
  <c r="I83" i="27"/>
  <c r="H83" i="27"/>
  <c r="G83" i="27"/>
  <c r="F83" i="27"/>
  <c r="E83" i="27"/>
  <c r="D83" i="27"/>
  <c r="A83" i="27"/>
  <c r="C83" i="27" s="1"/>
  <c r="O82" i="27"/>
  <c r="J82" i="27"/>
  <c r="I82" i="27"/>
  <c r="H82" i="27"/>
  <c r="G82" i="27"/>
  <c r="F82" i="27"/>
  <c r="E82" i="27"/>
  <c r="D82" i="27"/>
  <c r="A82" i="27"/>
  <c r="C82" i="27" s="1"/>
  <c r="O81" i="27"/>
  <c r="J81" i="27"/>
  <c r="I81" i="27"/>
  <c r="H81" i="27"/>
  <c r="G81" i="27"/>
  <c r="F81" i="27"/>
  <c r="E81" i="27"/>
  <c r="D81" i="27"/>
  <c r="A81" i="27"/>
  <c r="C81" i="27" s="1"/>
  <c r="O80" i="27"/>
  <c r="J80" i="27"/>
  <c r="I80" i="27"/>
  <c r="H80" i="27"/>
  <c r="G80" i="27"/>
  <c r="F80" i="27"/>
  <c r="E80" i="27"/>
  <c r="D80" i="27"/>
  <c r="A80" i="27"/>
  <c r="C80" i="27" s="1"/>
  <c r="O79" i="27"/>
  <c r="J79" i="27"/>
  <c r="I79" i="27"/>
  <c r="H79" i="27"/>
  <c r="G79" i="27"/>
  <c r="F79" i="27"/>
  <c r="E79" i="27"/>
  <c r="D79" i="27"/>
  <c r="A79" i="27"/>
  <c r="C79" i="27" s="1"/>
  <c r="O78" i="27"/>
  <c r="J78" i="27"/>
  <c r="I78" i="27"/>
  <c r="H78" i="27"/>
  <c r="G78" i="27"/>
  <c r="F78" i="27"/>
  <c r="E78" i="27"/>
  <c r="D78" i="27"/>
  <c r="A78" i="27"/>
  <c r="C78" i="27" s="1"/>
  <c r="O77" i="27"/>
  <c r="J77" i="27"/>
  <c r="I77" i="27"/>
  <c r="H77" i="27"/>
  <c r="G77" i="27"/>
  <c r="F77" i="27"/>
  <c r="E77" i="27"/>
  <c r="D77" i="27"/>
  <c r="A77" i="27"/>
  <c r="C77" i="27" s="1"/>
  <c r="O76" i="27"/>
  <c r="J76" i="27"/>
  <c r="I76" i="27"/>
  <c r="H76" i="27"/>
  <c r="G76" i="27"/>
  <c r="F76" i="27"/>
  <c r="E76" i="27"/>
  <c r="D76" i="27"/>
  <c r="A76" i="27"/>
  <c r="C76" i="27" s="1"/>
  <c r="O75" i="27"/>
  <c r="J75" i="27"/>
  <c r="I75" i="27"/>
  <c r="H75" i="27"/>
  <c r="G75" i="27"/>
  <c r="F75" i="27"/>
  <c r="E75" i="27"/>
  <c r="D75" i="27"/>
  <c r="A75" i="27"/>
  <c r="C75" i="27" s="1"/>
  <c r="O74" i="27"/>
  <c r="J74" i="27"/>
  <c r="I74" i="27"/>
  <c r="H74" i="27"/>
  <c r="G74" i="27"/>
  <c r="F74" i="27"/>
  <c r="E74" i="27"/>
  <c r="D74" i="27"/>
  <c r="A74" i="27"/>
  <c r="C74" i="27" s="1"/>
  <c r="O73" i="27"/>
  <c r="J73" i="27"/>
  <c r="I73" i="27"/>
  <c r="H73" i="27"/>
  <c r="G73" i="27"/>
  <c r="F73" i="27"/>
  <c r="E73" i="27"/>
  <c r="D73" i="27"/>
  <c r="A73" i="27"/>
  <c r="C73" i="27" s="1"/>
  <c r="O72" i="27"/>
  <c r="J72" i="27"/>
  <c r="I72" i="27"/>
  <c r="H72" i="27"/>
  <c r="G72" i="27"/>
  <c r="F72" i="27"/>
  <c r="E72" i="27"/>
  <c r="D72" i="27"/>
  <c r="A72" i="27"/>
  <c r="C72" i="27" s="1"/>
  <c r="O71" i="27"/>
  <c r="J71" i="27"/>
  <c r="I71" i="27"/>
  <c r="H71" i="27"/>
  <c r="G71" i="27"/>
  <c r="F71" i="27"/>
  <c r="E71" i="27"/>
  <c r="D71" i="27"/>
  <c r="A71" i="27"/>
  <c r="C71" i="27" s="1"/>
  <c r="O70" i="27"/>
  <c r="J70" i="27"/>
  <c r="I70" i="27"/>
  <c r="H70" i="27"/>
  <c r="G70" i="27"/>
  <c r="F70" i="27"/>
  <c r="E70" i="27"/>
  <c r="D70" i="27"/>
  <c r="A70" i="27"/>
  <c r="C70" i="27" s="1"/>
  <c r="O69" i="27"/>
  <c r="J69" i="27"/>
  <c r="I69" i="27"/>
  <c r="H69" i="27"/>
  <c r="G69" i="27"/>
  <c r="F69" i="27"/>
  <c r="E69" i="27"/>
  <c r="D69" i="27"/>
  <c r="A69" i="27"/>
  <c r="C69" i="27" s="1"/>
  <c r="O68" i="27"/>
  <c r="J68" i="27"/>
  <c r="I68" i="27"/>
  <c r="H68" i="27"/>
  <c r="G68" i="27"/>
  <c r="F68" i="27"/>
  <c r="E68" i="27"/>
  <c r="D68" i="27"/>
  <c r="A68" i="27"/>
  <c r="C68" i="27" s="1"/>
  <c r="O67" i="27"/>
  <c r="J67" i="27"/>
  <c r="I67" i="27"/>
  <c r="H67" i="27"/>
  <c r="G67" i="27"/>
  <c r="F67" i="27"/>
  <c r="E67" i="27"/>
  <c r="D67" i="27"/>
  <c r="A67" i="27"/>
  <c r="C67" i="27" s="1"/>
  <c r="O66" i="27"/>
  <c r="J66" i="27"/>
  <c r="I66" i="27"/>
  <c r="H66" i="27"/>
  <c r="G66" i="27"/>
  <c r="F66" i="27"/>
  <c r="E66" i="27"/>
  <c r="D66" i="27"/>
  <c r="A66" i="27"/>
  <c r="C66" i="27" s="1"/>
  <c r="O65" i="27"/>
  <c r="J65" i="27"/>
  <c r="I65" i="27"/>
  <c r="H65" i="27"/>
  <c r="G65" i="27"/>
  <c r="F65" i="27"/>
  <c r="E65" i="27"/>
  <c r="D65" i="27"/>
  <c r="A65" i="27"/>
  <c r="C65" i="27" s="1"/>
  <c r="O64" i="27"/>
  <c r="J64" i="27"/>
  <c r="I64" i="27"/>
  <c r="H64" i="27"/>
  <c r="G64" i="27"/>
  <c r="F64" i="27"/>
  <c r="E64" i="27"/>
  <c r="D64" i="27"/>
  <c r="A64" i="27"/>
  <c r="C64" i="27" s="1"/>
  <c r="O63" i="27"/>
  <c r="J63" i="27"/>
  <c r="I63" i="27"/>
  <c r="H63" i="27"/>
  <c r="G63" i="27"/>
  <c r="F63" i="27"/>
  <c r="E63" i="27"/>
  <c r="D63" i="27"/>
  <c r="A63" i="27"/>
  <c r="C63" i="27" s="1"/>
  <c r="O62" i="27"/>
  <c r="J62" i="27"/>
  <c r="I62" i="27"/>
  <c r="H62" i="27"/>
  <c r="G62" i="27"/>
  <c r="F62" i="27"/>
  <c r="E62" i="27"/>
  <c r="D62" i="27"/>
  <c r="A62" i="27"/>
  <c r="C62" i="27" s="1"/>
  <c r="O61" i="27"/>
  <c r="J61" i="27"/>
  <c r="I61" i="27"/>
  <c r="H61" i="27"/>
  <c r="G61" i="27"/>
  <c r="F61" i="27"/>
  <c r="E61" i="27"/>
  <c r="D61" i="27"/>
  <c r="A61" i="27"/>
  <c r="C61" i="27" s="1"/>
  <c r="O60" i="27"/>
  <c r="J60" i="27"/>
  <c r="I60" i="27"/>
  <c r="H60" i="27"/>
  <c r="G60" i="27"/>
  <c r="F60" i="27"/>
  <c r="E60" i="27"/>
  <c r="D60" i="27"/>
  <c r="A60" i="27"/>
  <c r="C60" i="27" s="1"/>
  <c r="O59" i="27"/>
  <c r="J59" i="27"/>
  <c r="I59" i="27"/>
  <c r="H59" i="27"/>
  <c r="G59" i="27"/>
  <c r="F59" i="27"/>
  <c r="E59" i="27"/>
  <c r="D59" i="27"/>
  <c r="A59" i="27"/>
  <c r="C59" i="27" s="1"/>
  <c r="O58" i="27"/>
  <c r="J58" i="27"/>
  <c r="I58" i="27"/>
  <c r="H58" i="27"/>
  <c r="G58" i="27"/>
  <c r="F58" i="27"/>
  <c r="E58" i="27"/>
  <c r="D58" i="27"/>
  <c r="A58" i="27"/>
  <c r="C58" i="27" s="1"/>
  <c r="O57" i="27"/>
  <c r="J57" i="27"/>
  <c r="I57" i="27"/>
  <c r="H57" i="27"/>
  <c r="G57" i="27"/>
  <c r="F57" i="27"/>
  <c r="E57" i="27"/>
  <c r="D57" i="27"/>
  <c r="A57" i="27"/>
  <c r="C57" i="27" s="1"/>
  <c r="O56" i="27"/>
  <c r="J56" i="27"/>
  <c r="I56" i="27"/>
  <c r="H56" i="27"/>
  <c r="G56" i="27"/>
  <c r="F56" i="27"/>
  <c r="E56" i="27"/>
  <c r="D56" i="27"/>
  <c r="A56" i="27"/>
  <c r="C56" i="27" s="1"/>
  <c r="O55" i="27"/>
  <c r="J55" i="27"/>
  <c r="I55" i="27"/>
  <c r="H55" i="27"/>
  <c r="G55" i="27"/>
  <c r="F55" i="27"/>
  <c r="E55" i="27"/>
  <c r="D55" i="27"/>
  <c r="A55" i="27"/>
  <c r="C55" i="27" s="1"/>
  <c r="O54" i="27"/>
  <c r="J54" i="27"/>
  <c r="I54" i="27"/>
  <c r="H54" i="27"/>
  <c r="G54" i="27"/>
  <c r="F54" i="27"/>
  <c r="E54" i="27"/>
  <c r="D54" i="27"/>
  <c r="A54" i="27"/>
  <c r="C54" i="27" s="1"/>
  <c r="O53" i="27"/>
  <c r="J53" i="27"/>
  <c r="I53" i="27"/>
  <c r="H53" i="27"/>
  <c r="G53" i="27"/>
  <c r="F53" i="27"/>
  <c r="E53" i="27"/>
  <c r="D53" i="27"/>
  <c r="A53" i="27"/>
  <c r="C53" i="27" s="1"/>
  <c r="O52" i="27"/>
  <c r="J52" i="27"/>
  <c r="I52" i="27"/>
  <c r="H52" i="27"/>
  <c r="G52" i="27"/>
  <c r="F52" i="27"/>
  <c r="E52" i="27"/>
  <c r="D52" i="27"/>
  <c r="A52" i="27"/>
  <c r="C52" i="27" s="1"/>
  <c r="O51" i="27"/>
  <c r="J51" i="27"/>
  <c r="I51" i="27"/>
  <c r="H51" i="27"/>
  <c r="G51" i="27"/>
  <c r="F51" i="27"/>
  <c r="E51" i="27"/>
  <c r="D51" i="27"/>
  <c r="A51" i="27"/>
  <c r="C51" i="27" s="1"/>
  <c r="O50" i="27"/>
  <c r="J50" i="27"/>
  <c r="I50" i="27"/>
  <c r="H50" i="27"/>
  <c r="G50" i="27"/>
  <c r="F50" i="27"/>
  <c r="E50" i="27"/>
  <c r="D50" i="27"/>
  <c r="A50" i="27"/>
  <c r="C50" i="27" s="1"/>
  <c r="O49" i="27"/>
  <c r="J49" i="27"/>
  <c r="I49" i="27"/>
  <c r="H49" i="27"/>
  <c r="G49" i="27"/>
  <c r="F49" i="27"/>
  <c r="E49" i="27"/>
  <c r="D49" i="27"/>
  <c r="A49" i="27"/>
  <c r="C49" i="27" s="1"/>
  <c r="O48" i="27"/>
  <c r="J48" i="27"/>
  <c r="I48" i="27"/>
  <c r="H48" i="27"/>
  <c r="G48" i="27"/>
  <c r="F48" i="27"/>
  <c r="E48" i="27"/>
  <c r="D48" i="27"/>
  <c r="A48" i="27"/>
  <c r="C48" i="27" s="1"/>
  <c r="O47" i="27"/>
  <c r="J47" i="27"/>
  <c r="I47" i="27"/>
  <c r="H47" i="27"/>
  <c r="G47" i="27"/>
  <c r="F47" i="27"/>
  <c r="E47" i="27"/>
  <c r="D47" i="27"/>
  <c r="A47" i="27"/>
  <c r="C47" i="27" s="1"/>
  <c r="O46" i="27"/>
  <c r="J46" i="27"/>
  <c r="I46" i="27"/>
  <c r="H46" i="27"/>
  <c r="G46" i="27"/>
  <c r="F46" i="27"/>
  <c r="E46" i="27"/>
  <c r="D46" i="27"/>
  <c r="A46" i="27"/>
  <c r="C46" i="27" s="1"/>
  <c r="O45" i="27"/>
  <c r="J45" i="27"/>
  <c r="I45" i="27"/>
  <c r="H45" i="27"/>
  <c r="G45" i="27"/>
  <c r="F45" i="27"/>
  <c r="E45" i="27"/>
  <c r="D45" i="27"/>
  <c r="A45" i="27"/>
  <c r="C45" i="27" s="1"/>
  <c r="O44" i="27"/>
  <c r="J44" i="27"/>
  <c r="I44" i="27"/>
  <c r="H44" i="27"/>
  <c r="G44" i="27"/>
  <c r="F44" i="27"/>
  <c r="E44" i="27"/>
  <c r="D44" i="27"/>
  <c r="A44" i="27"/>
  <c r="C44" i="27" s="1"/>
  <c r="O43" i="27"/>
  <c r="J43" i="27"/>
  <c r="I43" i="27"/>
  <c r="H43" i="27"/>
  <c r="G43" i="27"/>
  <c r="F43" i="27"/>
  <c r="E43" i="27"/>
  <c r="D43" i="27"/>
  <c r="A43" i="27"/>
  <c r="C43" i="27" s="1"/>
  <c r="O42" i="27"/>
  <c r="J42" i="27"/>
  <c r="I42" i="27"/>
  <c r="H42" i="27"/>
  <c r="G42" i="27"/>
  <c r="F42" i="27"/>
  <c r="E42" i="27"/>
  <c r="D42" i="27"/>
  <c r="A42" i="27"/>
  <c r="C42" i="27" s="1"/>
  <c r="O41" i="27"/>
  <c r="J41" i="27"/>
  <c r="I41" i="27"/>
  <c r="H41" i="27"/>
  <c r="G41" i="27"/>
  <c r="F41" i="27"/>
  <c r="E41" i="27"/>
  <c r="D41" i="27"/>
  <c r="A41" i="27"/>
  <c r="C41" i="27" s="1"/>
  <c r="O40" i="27"/>
  <c r="J40" i="27"/>
  <c r="I40" i="27"/>
  <c r="H40" i="27"/>
  <c r="G40" i="27"/>
  <c r="F40" i="27"/>
  <c r="E40" i="27"/>
  <c r="D40" i="27"/>
  <c r="A40" i="27"/>
  <c r="C40" i="27" s="1"/>
  <c r="O39" i="27"/>
  <c r="J39" i="27"/>
  <c r="I39" i="27"/>
  <c r="H39" i="27"/>
  <c r="G39" i="27"/>
  <c r="F39" i="27"/>
  <c r="E39" i="27"/>
  <c r="D39" i="27"/>
  <c r="A39" i="27"/>
  <c r="C39" i="27" s="1"/>
  <c r="O38" i="27"/>
  <c r="J38" i="27"/>
  <c r="I38" i="27"/>
  <c r="H38" i="27"/>
  <c r="G38" i="27"/>
  <c r="F38" i="27"/>
  <c r="E38" i="27"/>
  <c r="D38" i="27"/>
  <c r="A38" i="27"/>
  <c r="C38" i="27" s="1"/>
  <c r="O37" i="27"/>
  <c r="J37" i="27"/>
  <c r="I37" i="27"/>
  <c r="H37" i="27"/>
  <c r="G37" i="27"/>
  <c r="F37" i="27"/>
  <c r="E37" i="27"/>
  <c r="D37" i="27"/>
  <c r="A37" i="27"/>
  <c r="C37" i="27" s="1"/>
  <c r="O36" i="27"/>
  <c r="J36" i="27"/>
  <c r="I36" i="27"/>
  <c r="H36" i="27"/>
  <c r="G36" i="27"/>
  <c r="F36" i="27"/>
  <c r="E36" i="27"/>
  <c r="D36" i="27"/>
  <c r="A36" i="27"/>
  <c r="C36" i="27" s="1"/>
  <c r="O35" i="27"/>
  <c r="J35" i="27"/>
  <c r="I35" i="27"/>
  <c r="H35" i="27"/>
  <c r="G35" i="27"/>
  <c r="F35" i="27"/>
  <c r="E35" i="27"/>
  <c r="D35" i="27"/>
  <c r="A35" i="27"/>
  <c r="C35" i="27" s="1"/>
  <c r="O34" i="27"/>
  <c r="J34" i="27"/>
  <c r="I34" i="27"/>
  <c r="H34" i="27"/>
  <c r="G34" i="27"/>
  <c r="F34" i="27"/>
  <c r="E34" i="27"/>
  <c r="D34" i="27"/>
  <c r="A34" i="27"/>
  <c r="C34" i="27" s="1"/>
  <c r="O33" i="27"/>
  <c r="J33" i="27"/>
  <c r="I33" i="27"/>
  <c r="H33" i="27"/>
  <c r="G33" i="27"/>
  <c r="F33" i="27"/>
  <c r="E33" i="27"/>
  <c r="D33" i="27"/>
  <c r="A33" i="27"/>
  <c r="C33" i="27" s="1"/>
  <c r="O32" i="27"/>
  <c r="J32" i="27"/>
  <c r="I32" i="27"/>
  <c r="H32" i="27"/>
  <c r="G32" i="27"/>
  <c r="F32" i="27"/>
  <c r="E32" i="27"/>
  <c r="D32" i="27"/>
  <c r="A32" i="27"/>
  <c r="C32" i="27" s="1"/>
  <c r="O31" i="27"/>
  <c r="J31" i="27"/>
  <c r="I31" i="27"/>
  <c r="H31" i="27"/>
  <c r="G31" i="27"/>
  <c r="F31" i="27"/>
  <c r="E31" i="27"/>
  <c r="D31" i="27"/>
  <c r="A31" i="27"/>
  <c r="C31" i="27" s="1"/>
  <c r="O30" i="27"/>
  <c r="J30" i="27"/>
  <c r="I30" i="27"/>
  <c r="H30" i="27"/>
  <c r="G30" i="27"/>
  <c r="F30" i="27"/>
  <c r="E30" i="27"/>
  <c r="D30" i="27"/>
  <c r="A30" i="27"/>
  <c r="C30" i="27" s="1"/>
  <c r="O29" i="27"/>
  <c r="J29" i="27"/>
  <c r="I29" i="27"/>
  <c r="H29" i="27"/>
  <c r="G29" i="27"/>
  <c r="F29" i="27"/>
  <c r="E29" i="27"/>
  <c r="D29" i="27"/>
  <c r="A29" i="27"/>
  <c r="C29" i="27" s="1"/>
  <c r="O28" i="27"/>
  <c r="J28" i="27"/>
  <c r="I28" i="27"/>
  <c r="H28" i="27"/>
  <c r="G28" i="27"/>
  <c r="F28" i="27"/>
  <c r="E28" i="27"/>
  <c r="D28" i="27"/>
  <c r="A28" i="27"/>
  <c r="C28" i="27" s="1"/>
  <c r="O27" i="27"/>
  <c r="J27" i="27"/>
  <c r="I27" i="27"/>
  <c r="H27" i="27"/>
  <c r="G27" i="27"/>
  <c r="F27" i="27"/>
  <c r="E27" i="27"/>
  <c r="D27" i="27"/>
  <c r="A27" i="27"/>
  <c r="C27" i="27" s="1"/>
  <c r="O26" i="27"/>
  <c r="J26" i="27"/>
  <c r="I26" i="27"/>
  <c r="H26" i="27"/>
  <c r="G26" i="27"/>
  <c r="F26" i="27"/>
  <c r="E26" i="27"/>
  <c r="D26" i="27"/>
  <c r="A26" i="27"/>
  <c r="C26" i="27" s="1"/>
  <c r="O25" i="27"/>
  <c r="J25" i="27"/>
  <c r="I25" i="27"/>
  <c r="H25" i="27"/>
  <c r="G25" i="27"/>
  <c r="F25" i="27"/>
  <c r="E25" i="27"/>
  <c r="D25" i="27"/>
  <c r="A25" i="27"/>
  <c r="C25" i="27" s="1"/>
  <c r="O24" i="27"/>
  <c r="J24" i="27"/>
  <c r="I24" i="27"/>
  <c r="H24" i="27"/>
  <c r="G24" i="27"/>
  <c r="F24" i="27"/>
  <c r="E24" i="27"/>
  <c r="D24" i="27"/>
  <c r="A24" i="27"/>
  <c r="C24" i="27" s="1"/>
  <c r="O23" i="27"/>
  <c r="J23" i="27"/>
  <c r="I23" i="27"/>
  <c r="H23" i="27"/>
  <c r="G23" i="27"/>
  <c r="F23" i="27"/>
  <c r="E23" i="27"/>
  <c r="D23" i="27"/>
  <c r="A23" i="27"/>
  <c r="C23" i="27" s="1"/>
  <c r="O22" i="27"/>
  <c r="J22" i="27"/>
  <c r="I22" i="27"/>
  <c r="H22" i="27"/>
  <c r="G22" i="27"/>
  <c r="F22" i="27"/>
  <c r="E22" i="27"/>
  <c r="D22" i="27"/>
  <c r="A22" i="27"/>
  <c r="C22" i="27" s="1"/>
  <c r="O21" i="27"/>
  <c r="J21" i="27"/>
  <c r="I21" i="27"/>
  <c r="H21" i="27"/>
  <c r="G21" i="27"/>
  <c r="F21" i="27"/>
  <c r="E21" i="27"/>
  <c r="D21" i="27"/>
  <c r="A21" i="27"/>
  <c r="C21" i="27" s="1"/>
  <c r="O20" i="27"/>
  <c r="J20" i="27"/>
  <c r="I20" i="27"/>
  <c r="H20" i="27"/>
  <c r="G20" i="27"/>
  <c r="F20" i="27"/>
  <c r="E20" i="27"/>
  <c r="D20" i="27"/>
  <c r="A20" i="27"/>
  <c r="C20" i="27" s="1"/>
  <c r="O19" i="27"/>
  <c r="J19" i="27"/>
  <c r="I19" i="27"/>
  <c r="H19" i="27"/>
  <c r="G19" i="27"/>
  <c r="F19" i="27"/>
  <c r="E19" i="27"/>
  <c r="D19" i="27"/>
  <c r="A19" i="27"/>
  <c r="C19" i="27" s="1"/>
  <c r="O18" i="27"/>
  <c r="J18" i="27"/>
  <c r="I18" i="27"/>
  <c r="H18" i="27"/>
  <c r="G18" i="27"/>
  <c r="F18" i="27"/>
  <c r="E18" i="27"/>
  <c r="D18" i="27"/>
  <c r="A18" i="27"/>
  <c r="C18" i="27" s="1"/>
  <c r="O17" i="27"/>
  <c r="J17" i="27"/>
  <c r="I17" i="27"/>
  <c r="H17" i="27"/>
  <c r="G17" i="27"/>
  <c r="F17" i="27"/>
  <c r="E17" i="27"/>
  <c r="D17" i="27"/>
  <c r="A17" i="27"/>
  <c r="C17" i="27" s="1"/>
  <c r="O16" i="27"/>
  <c r="J16" i="27"/>
  <c r="I16" i="27"/>
  <c r="H16" i="27"/>
  <c r="G16" i="27"/>
  <c r="F16" i="27"/>
  <c r="E16" i="27"/>
  <c r="D16" i="27"/>
  <c r="A16" i="27"/>
  <c r="C16" i="27" s="1"/>
  <c r="O15" i="27"/>
  <c r="J15" i="27"/>
  <c r="I15" i="27"/>
  <c r="H15" i="27"/>
  <c r="G15" i="27"/>
  <c r="F15" i="27"/>
  <c r="E15" i="27"/>
  <c r="D15" i="27"/>
  <c r="A15" i="27"/>
  <c r="C15" i="27" s="1"/>
  <c r="O14" i="27"/>
  <c r="J14" i="27"/>
  <c r="I14" i="27"/>
  <c r="H14" i="27"/>
  <c r="G14" i="27"/>
  <c r="F14" i="27"/>
  <c r="E14" i="27"/>
  <c r="D14" i="27"/>
  <c r="A14" i="27"/>
  <c r="C14" i="27" s="1"/>
  <c r="O13" i="27"/>
  <c r="J13" i="27"/>
  <c r="I13" i="27"/>
  <c r="H13" i="27"/>
  <c r="G13" i="27"/>
  <c r="F13" i="27"/>
  <c r="E13" i="27"/>
  <c r="D13" i="27"/>
  <c r="A13" i="27"/>
  <c r="C13" i="27" s="1"/>
  <c r="O12" i="27"/>
  <c r="J12" i="27"/>
  <c r="I12" i="27"/>
  <c r="H12" i="27"/>
  <c r="G12" i="27"/>
  <c r="F12" i="27"/>
  <c r="E12" i="27"/>
  <c r="D12" i="27"/>
  <c r="A12" i="27"/>
  <c r="C12" i="27" s="1"/>
  <c r="O11" i="27"/>
  <c r="J11" i="27"/>
  <c r="I11" i="27"/>
  <c r="H11" i="27"/>
  <c r="G11" i="27"/>
  <c r="F11" i="27"/>
  <c r="E11" i="27"/>
  <c r="D11" i="27"/>
  <c r="A11" i="27"/>
  <c r="C11" i="27" s="1"/>
  <c r="O10" i="27"/>
  <c r="J10" i="27"/>
  <c r="I10" i="27"/>
  <c r="H10" i="27"/>
  <c r="G10" i="27"/>
  <c r="F10" i="27"/>
  <c r="E10" i="27"/>
  <c r="D10" i="27"/>
  <c r="A10" i="27"/>
  <c r="C10" i="27" s="1"/>
  <c r="O9" i="27"/>
  <c r="J9" i="27"/>
  <c r="I9" i="27"/>
  <c r="H9" i="27"/>
  <c r="G9" i="27"/>
  <c r="F9" i="27"/>
  <c r="E9" i="27"/>
  <c r="D9" i="27"/>
  <c r="A9" i="27"/>
  <c r="C9" i="27" s="1"/>
  <c r="O8" i="27"/>
  <c r="J8" i="27"/>
  <c r="I8" i="27"/>
  <c r="H8" i="27"/>
  <c r="G8" i="27"/>
  <c r="F8" i="27"/>
  <c r="E8" i="27"/>
  <c r="D8" i="27"/>
  <c r="A8" i="27"/>
  <c r="C8" i="27" s="1"/>
  <c r="O7" i="27"/>
  <c r="J7" i="27"/>
  <c r="I7" i="27"/>
  <c r="H7" i="27"/>
  <c r="G7" i="27"/>
  <c r="F7" i="27"/>
  <c r="E7" i="27"/>
  <c r="D7" i="27"/>
  <c r="A7" i="27"/>
  <c r="C7" i="27" s="1"/>
  <c r="O6" i="27"/>
  <c r="J6" i="27"/>
  <c r="I6" i="27"/>
  <c r="H6" i="27"/>
  <c r="G6" i="27"/>
  <c r="F6" i="27"/>
  <c r="E6" i="27"/>
  <c r="D6" i="27"/>
  <c r="A6" i="27"/>
  <c r="C6" i="27" s="1"/>
  <c r="O5" i="27"/>
  <c r="J5" i="27"/>
  <c r="I5" i="27"/>
  <c r="H5" i="27"/>
  <c r="G5" i="27"/>
  <c r="F5" i="27"/>
  <c r="E5" i="27"/>
  <c r="D5" i="27"/>
  <c r="A5" i="27"/>
  <c r="C5" i="27" s="1"/>
  <c r="O4" i="27"/>
  <c r="J4" i="27"/>
  <c r="I4" i="27"/>
  <c r="H4" i="27"/>
  <c r="G4" i="27"/>
  <c r="F4" i="27"/>
  <c r="E4" i="27"/>
  <c r="D4" i="27"/>
  <c r="A4" i="27"/>
  <c r="C4" i="27" s="1"/>
  <c r="O3" i="27"/>
  <c r="J3" i="27"/>
  <c r="I3" i="27"/>
  <c r="H3" i="27"/>
  <c r="G3" i="27"/>
  <c r="F3" i="27"/>
  <c r="E3" i="27"/>
  <c r="D3" i="27"/>
  <c r="A3" i="27"/>
  <c r="C3" i="27" s="1"/>
  <c r="D2" i="27"/>
  <c r="A2" i="27"/>
  <c r="O2" i="27"/>
  <c r="J2" i="27"/>
  <c r="I2" i="27"/>
  <c r="H2" i="27"/>
  <c r="G2" i="27"/>
  <c r="F2" i="27"/>
  <c r="E2" i="27"/>
  <c r="B6" i="27" l="1"/>
  <c r="B18" i="27"/>
  <c r="B22" i="27"/>
  <c r="B34" i="27"/>
  <c r="B46" i="27"/>
  <c r="B54" i="27"/>
  <c r="B62" i="27"/>
  <c r="B70" i="27"/>
  <c r="B82" i="27"/>
  <c r="B94" i="27"/>
  <c r="B102" i="27"/>
  <c r="B110" i="27"/>
  <c r="B118" i="27"/>
  <c r="B130" i="27"/>
  <c r="B138" i="27"/>
  <c r="B146" i="27"/>
  <c r="B158" i="27"/>
  <c r="B166" i="27"/>
  <c r="B170" i="27"/>
  <c r="B182" i="27"/>
  <c r="B190" i="27"/>
  <c r="B198" i="27"/>
  <c r="B206" i="27"/>
  <c r="B214" i="27"/>
  <c r="B222" i="27"/>
  <c r="B230" i="27"/>
  <c r="B238" i="27"/>
  <c r="B246" i="27"/>
  <c r="B254" i="27"/>
  <c r="B262" i="27"/>
  <c r="B270" i="27"/>
  <c r="B278" i="27"/>
  <c r="B286" i="27"/>
  <c r="B294" i="27"/>
  <c r="B3" i="27"/>
  <c r="B7" i="27"/>
  <c r="B11" i="27"/>
  <c r="B15" i="27"/>
  <c r="B19" i="27"/>
  <c r="B23" i="27"/>
  <c r="B27" i="27"/>
  <c r="B31" i="27"/>
  <c r="B35" i="27"/>
  <c r="B39" i="27"/>
  <c r="B43" i="27"/>
  <c r="B47" i="27"/>
  <c r="B51" i="27"/>
  <c r="B55" i="27"/>
  <c r="B59" i="27"/>
  <c r="B63" i="27"/>
  <c r="B67" i="27"/>
  <c r="B71" i="27"/>
  <c r="B75" i="27"/>
  <c r="B79" i="27"/>
  <c r="B83" i="27"/>
  <c r="B87" i="27"/>
  <c r="B91" i="27"/>
  <c r="B95" i="27"/>
  <c r="B99" i="27"/>
  <c r="B103" i="27"/>
  <c r="B107" i="27"/>
  <c r="B111" i="27"/>
  <c r="B115" i="27"/>
  <c r="B119" i="27"/>
  <c r="B123" i="27"/>
  <c r="B127" i="27"/>
  <c r="B131" i="27"/>
  <c r="B135" i="27"/>
  <c r="B139" i="27"/>
  <c r="B143" i="27"/>
  <c r="B147" i="27"/>
  <c r="B151" i="27"/>
  <c r="B155" i="27"/>
  <c r="B159" i="27"/>
  <c r="B163" i="27"/>
  <c r="B167" i="27"/>
  <c r="B171" i="27"/>
  <c r="B175" i="27"/>
  <c r="B179" i="27"/>
  <c r="B183" i="27"/>
  <c r="B187" i="27"/>
  <c r="B191" i="27"/>
  <c r="B195" i="27"/>
  <c r="B199" i="27"/>
  <c r="B203" i="27"/>
  <c r="B207" i="27"/>
  <c r="B211" i="27"/>
  <c r="B215" i="27"/>
  <c r="B219" i="27"/>
  <c r="B223" i="27"/>
  <c r="B227" i="27"/>
  <c r="B231" i="27"/>
  <c r="B235" i="27"/>
  <c r="B239" i="27"/>
  <c r="B243" i="27"/>
  <c r="B247" i="27"/>
  <c r="B251" i="27"/>
  <c r="B255" i="27"/>
  <c r="B259" i="27"/>
  <c r="B263" i="27"/>
  <c r="B267" i="27"/>
  <c r="B271" i="27"/>
  <c r="B275" i="27"/>
  <c r="B279" i="27"/>
  <c r="B283" i="27"/>
  <c r="B287" i="27"/>
  <c r="B291" i="27"/>
  <c r="B295" i="27"/>
  <c r="B299" i="27"/>
  <c r="B14" i="27"/>
  <c r="B26" i="27"/>
  <c r="B38" i="27"/>
  <c r="B42" i="27"/>
  <c r="B50" i="27"/>
  <c r="B66" i="27"/>
  <c r="B74" i="27"/>
  <c r="B86" i="27"/>
  <c r="B90" i="27"/>
  <c r="B106" i="27"/>
  <c r="B114" i="27"/>
  <c r="B122" i="27"/>
  <c r="B134" i="27"/>
  <c r="B142" i="27"/>
  <c r="B150" i="27"/>
  <c r="B154" i="27"/>
  <c r="B162" i="27"/>
  <c r="B174" i="27"/>
  <c r="B178" i="27"/>
  <c r="B186" i="27"/>
  <c r="B194" i="27"/>
  <c r="B202" i="27"/>
  <c r="B210" i="27"/>
  <c r="B218" i="27"/>
  <c r="B226" i="27"/>
  <c r="B234" i="27"/>
  <c r="B242" i="27"/>
  <c r="B250" i="27"/>
  <c r="B258" i="27"/>
  <c r="B266" i="27"/>
  <c r="B274" i="27"/>
  <c r="B282" i="27"/>
  <c r="B290" i="27"/>
  <c r="B298" i="27"/>
  <c r="B4" i="27"/>
  <c r="B8" i="27"/>
  <c r="B12" i="27"/>
  <c r="B16" i="27"/>
  <c r="B20" i="27"/>
  <c r="B24" i="27"/>
  <c r="B28" i="27"/>
  <c r="B32" i="27"/>
  <c r="B36" i="27"/>
  <c r="B40" i="27"/>
  <c r="B44" i="27"/>
  <c r="B48" i="27"/>
  <c r="B52" i="27"/>
  <c r="B56" i="27"/>
  <c r="B60" i="27"/>
  <c r="B64" i="27"/>
  <c r="B68" i="27"/>
  <c r="B72" i="27"/>
  <c r="B76" i="27"/>
  <c r="B80" i="27"/>
  <c r="B84" i="27"/>
  <c r="B88" i="27"/>
  <c r="B92" i="27"/>
  <c r="B96" i="27"/>
  <c r="B100" i="27"/>
  <c r="B104" i="27"/>
  <c r="B108" i="27"/>
  <c r="B112" i="27"/>
  <c r="B116" i="27"/>
  <c r="B120" i="27"/>
  <c r="B124" i="27"/>
  <c r="B128" i="27"/>
  <c r="B132" i="27"/>
  <c r="B136" i="27"/>
  <c r="B140" i="27"/>
  <c r="B144" i="27"/>
  <c r="B148" i="27"/>
  <c r="B152" i="27"/>
  <c r="B156" i="27"/>
  <c r="B160" i="27"/>
  <c r="B164" i="27"/>
  <c r="B168" i="27"/>
  <c r="B172" i="27"/>
  <c r="B176" i="27"/>
  <c r="B180" i="27"/>
  <c r="B184" i="27"/>
  <c r="B188" i="27"/>
  <c r="B192" i="27"/>
  <c r="B196" i="27"/>
  <c r="B200" i="27"/>
  <c r="B204" i="27"/>
  <c r="B208" i="27"/>
  <c r="B212" i="27"/>
  <c r="B216" i="27"/>
  <c r="B220" i="27"/>
  <c r="B224" i="27"/>
  <c r="B228" i="27"/>
  <c r="B232" i="27"/>
  <c r="B236" i="27"/>
  <c r="B240" i="27"/>
  <c r="B244" i="27"/>
  <c r="B248" i="27"/>
  <c r="B252" i="27"/>
  <c r="B256" i="27"/>
  <c r="B260" i="27"/>
  <c r="B264" i="27"/>
  <c r="B268" i="27"/>
  <c r="B272" i="27"/>
  <c r="B276" i="27"/>
  <c r="B280" i="27"/>
  <c r="B284" i="27"/>
  <c r="B288" i="27"/>
  <c r="B292" i="27"/>
  <c r="B296" i="27"/>
  <c r="B300" i="27"/>
  <c r="B10" i="27"/>
  <c r="B30" i="27"/>
  <c r="B58" i="27"/>
  <c r="B78" i="27"/>
  <c r="B98" i="27"/>
  <c r="B126" i="27"/>
  <c r="B2" i="27"/>
  <c r="C2" i="27"/>
  <c r="B5" i="27"/>
  <c r="B9" i="27"/>
  <c r="B13" i="27"/>
  <c r="B17" i="27"/>
  <c r="B21" i="27"/>
  <c r="B25" i="27"/>
  <c r="B29" i="27"/>
  <c r="B33" i="27"/>
  <c r="B37" i="27"/>
  <c r="B41" i="27"/>
  <c r="B45" i="27"/>
  <c r="B49" i="27"/>
  <c r="B53" i="27"/>
  <c r="B57" i="27"/>
  <c r="B61" i="27"/>
  <c r="B65" i="27"/>
  <c r="B69" i="27"/>
  <c r="B73" i="27"/>
  <c r="B77" i="27"/>
  <c r="B81" i="27"/>
  <c r="B85" i="27"/>
  <c r="B89" i="27"/>
  <c r="B93" i="27"/>
  <c r="B97" i="27"/>
  <c r="B101" i="27"/>
  <c r="B105" i="27"/>
  <c r="B109" i="27"/>
  <c r="B113" i="27"/>
  <c r="B117" i="27"/>
  <c r="B121" i="27"/>
  <c r="B125" i="27"/>
  <c r="B129" i="27"/>
  <c r="B133" i="27"/>
  <c r="B137" i="27"/>
  <c r="B141" i="27"/>
  <c r="B145" i="27"/>
  <c r="B149" i="27"/>
  <c r="B153" i="27"/>
  <c r="B157" i="27"/>
  <c r="B161" i="27"/>
  <c r="B165" i="27"/>
  <c r="B169" i="27"/>
  <c r="B173" i="27"/>
  <c r="B177" i="27"/>
  <c r="B181" i="27"/>
  <c r="B185" i="27"/>
  <c r="B189" i="27"/>
  <c r="B193" i="27"/>
  <c r="B197" i="27"/>
  <c r="B201" i="27"/>
  <c r="B205" i="27"/>
  <c r="B209" i="27"/>
  <c r="B213" i="27"/>
  <c r="B217" i="27"/>
  <c r="B221" i="27"/>
  <c r="B225" i="27"/>
  <c r="B229" i="27"/>
  <c r="B233" i="27"/>
  <c r="B237" i="27"/>
  <c r="B241" i="27"/>
  <c r="B245" i="27"/>
  <c r="B249" i="27"/>
  <c r="B253" i="27"/>
  <c r="B257" i="27"/>
  <c r="B261" i="27"/>
  <c r="B265" i="27"/>
  <c r="B269" i="27"/>
  <c r="B273" i="27"/>
  <c r="B277" i="27"/>
  <c r="B281" i="27"/>
  <c r="B285" i="27"/>
  <c r="B289" i="27"/>
  <c r="B293" i="27"/>
  <c r="B297" i="27"/>
  <c r="B301" i="27"/>
  <c r="CS101" i="1"/>
  <c r="CS98" i="1"/>
  <c r="DC98" i="1"/>
  <c r="DG98" i="1" s="1"/>
  <c r="CS102" i="1"/>
  <c r="DC102" i="1"/>
  <c r="DG102" i="1" s="1"/>
  <c r="CS85" i="1"/>
  <c r="DC85" i="1"/>
  <c r="DG85" i="1" s="1"/>
  <c r="CS97" i="1"/>
  <c r="DC97" i="1"/>
  <c r="DG97" i="1" s="1"/>
  <c r="CS91" i="1"/>
  <c r="DC91" i="1"/>
  <c r="DG91" i="1" s="1"/>
  <c r="CS81" i="1"/>
  <c r="DC81" i="1"/>
  <c r="DG81" i="1" s="1"/>
  <c r="CS99" i="1"/>
  <c r="DC99" i="1"/>
  <c r="DG99" i="1" s="1"/>
  <c r="CS92" i="1"/>
  <c r="DC92" i="1"/>
  <c r="DG92" i="1" s="1"/>
  <c r="CS96" i="1"/>
  <c r="DC96" i="1"/>
  <c r="DG96" i="1" s="1"/>
  <c r="CS88" i="1"/>
  <c r="DC88" i="1"/>
  <c r="DG88" i="1" s="1"/>
  <c r="CS84" i="1"/>
  <c r="DC84" i="1"/>
  <c r="DG84" i="1" s="1"/>
  <c r="CS89" i="1"/>
  <c r="DC89" i="1"/>
  <c r="DG89" i="1" s="1"/>
  <c r="CS82" i="1"/>
  <c r="DC82" i="1"/>
  <c r="DG82" i="1" s="1"/>
  <c r="CS95" i="1"/>
  <c r="DC95" i="1"/>
  <c r="DG95" i="1" s="1"/>
  <c r="CS100" i="1"/>
  <c r="DC100" i="1"/>
  <c r="DG100" i="1" s="1"/>
  <c r="CS94" i="1"/>
  <c r="DC94" i="1"/>
  <c r="DG94" i="1" s="1"/>
  <c r="CS87" i="1"/>
  <c r="DC87" i="1"/>
  <c r="DG87" i="1" s="1"/>
  <c r="CS90" i="1"/>
  <c r="DC90" i="1"/>
  <c r="DG90" i="1" s="1"/>
  <c r="CS83" i="1"/>
  <c r="DC83" i="1"/>
  <c r="DG83" i="1" s="1"/>
  <c r="CS80" i="1"/>
  <c r="BK86" i="1" l="1"/>
  <c r="CM86" i="1" s="1"/>
  <c r="BZ79" i="1"/>
  <c r="CM79" i="1" s="1"/>
  <c r="BZ77" i="1"/>
  <c r="BK76" i="1"/>
  <c r="BZ75" i="1"/>
  <c r="BK93" i="1"/>
  <c r="CM93" i="1" s="1"/>
  <c r="BZ78" i="1"/>
  <c r="CM78" i="1" s="1"/>
  <c r="BK77" i="1"/>
  <c r="BZ76" i="1"/>
  <c r="BK75" i="1"/>
  <c r="CY74" i="1"/>
  <c r="D67" i="1" s="1"/>
  <c r="BZ372" i="1"/>
  <c r="N300" i="27" s="1"/>
  <c r="BK372" i="1"/>
  <c r="L300" i="27" s="1"/>
  <c r="BZ371" i="1"/>
  <c r="N299" i="27" s="1"/>
  <c r="BK371" i="1"/>
  <c r="L299" i="27" s="1"/>
  <c r="BZ370" i="1"/>
  <c r="N298" i="27" s="1"/>
  <c r="BK370" i="1"/>
  <c r="L298" i="27" s="1"/>
  <c r="BZ369" i="1"/>
  <c r="N297" i="27" s="1"/>
  <c r="BK369" i="1"/>
  <c r="L297" i="27" s="1"/>
  <c r="BZ368" i="1"/>
  <c r="N296" i="27" s="1"/>
  <c r="BK368" i="1"/>
  <c r="L296" i="27" s="1"/>
  <c r="BZ367" i="1"/>
  <c r="N295" i="27" s="1"/>
  <c r="BK367" i="1"/>
  <c r="L295" i="27" s="1"/>
  <c r="BZ366" i="1"/>
  <c r="N294" i="27" s="1"/>
  <c r="BK366" i="1"/>
  <c r="L294" i="27" s="1"/>
  <c r="BZ365" i="1"/>
  <c r="N293" i="27" s="1"/>
  <c r="BK365" i="1"/>
  <c r="L293" i="27" s="1"/>
  <c r="BZ364" i="1"/>
  <c r="N292" i="27" s="1"/>
  <c r="BK364" i="1"/>
  <c r="L292" i="27" s="1"/>
  <c r="BZ363" i="1"/>
  <c r="N291" i="27" s="1"/>
  <c r="BK363" i="1"/>
  <c r="L291" i="27" s="1"/>
  <c r="BZ362" i="1"/>
  <c r="N290" i="27" s="1"/>
  <c r="BK362" i="1"/>
  <c r="L290" i="27" s="1"/>
  <c r="BZ361" i="1"/>
  <c r="N289" i="27" s="1"/>
  <c r="BK361" i="1"/>
  <c r="L289" i="27" s="1"/>
  <c r="BZ360" i="1"/>
  <c r="N288" i="27" s="1"/>
  <c r="BK360" i="1"/>
  <c r="L288" i="27" s="1"/>
  <c r="BZ359" i="1"/>
  <c r="N287" i="27" s="1"/>
  <c r="BK359" i="1"/>
  <c r="L287" i="27" s="1"/>
  <c r="BZ358" i="1"/>
  <c r="N286" i="27" s="1"/>
  <c r="BK358" i="1"/>
  <c r="L286" i="27" s="1"/>
  <c r="BZ357" i="1"/>
  <c r="N285" i="27" s="1"/>
  <c r="BK357" i="1"/>
  <c r="L285" i="27" s="1"/>
  <c r="BZ356" i="1"/>
  <c r="N284" i="27" s="1"/>
  <c r="BK356" i="1"/>
  <c r="L284" i="27" s="1"/>
  <c r="BZ355" i="1"/>
  <c r="N283" i="27" s="1"/>
  <c r="BK355" i="1"/>
  <c r="L283" i="27" s="1"/>
  <c r="BZ354" i="1"/>
  <c r="N282" i="27" s="1"/>
  <c r="BK354" i="1"/>
  <c r="L282" i="27" s="1"/>
  <c r="BZ353" i="1"/>
  <c r="N281" i="27" s="1"/>
  <c r="BK353" i="1"/>
  <c r="L281" i="27" s="1"/>
  <c r="BZ352" i="1"/>
  <c r="N280" i="27" s="1"/>
  <c r="BK352" i="1"/>
  <c r="L280" i="27" s="1"/>
  <c r="BZ351" i="1"/>
  <c r="N279" i="27" s="1"/>
  <c r="BK351" i="1"/>
  <c r="L279" i="27" s="1"/>
  <c r="BZ350" i="1"/>
  <c r="N278" i="27" s="1"/>
  <c r="BK350" i="1"/>
  <c r="L278" i="27" s="1"/>
  <c r="BZ349" i="1"/>
  <c r="N277" i="27" s="1"/>
  <c r="BK349" i="1"/>
  <c r="L277" i="27" s="1"/>
  <c r="BZ348" i="1"/>
  <c r="N276" i="27" s="1"/>
  <c r="BK348" i="1"/>
  <c r="L276" i="27" s="1"/>
  <c r="BZ347" i="1"/>
  <c r="N275" i="27" s="1"/>
  <c r="BK347" i="1"/>
  <c r="L275" i="27" s="1"/>
  <c r="BZ346" i="1"/>
  <c r="N274" i="27" s="1"/>
  <c r="BK346" i="1"/>
  <c r="L274" i="27" s="1"/>
  <c r="BZ345" i="1"/>
  <c r="N273" i="27" s="1"/>
  <c r="BK345" i="1"/>
  <c r="L273" i="27" s="1"/>
  <c r="BZ344" i="1"/>
  <c r="N272" i="27" s="1"/>
  <c r="BK344" i="1"/>
  <c r="L272" i="27" s="1"/>
  <c r="BZ343" i="1"/>
  <c r="N271" i="27" s="1"/>
  <c r="BK343" i="1"/>
  <c r="L271" i="27" s="1"/>
  <c r="BZ342" i="1"/>
  <c r="N270" i="27" s="1"/>
  <c r="BK342" i="1"/>
  <c r="L270" i="27" s="1"/>
  <c r="BZ341" i="1"/>
  <c r="N269" i="27" s="1"/>
  <c r="BK341" i="1"/>
  <c r="L269" i="27" s="1"/>
  <c r="BZ340" i="1"/>
  <c r="N268" i="27" s="1"/>
  <c r="BK340" i="1"/>
  <c r="L268" i="27" s="1"/>
  <c r="BZ339" i="1"/>
  <c r="N267" i="27" s="1"/>
  <c r="BK339" i="1"/>
  <c r="L267" i="27" s="1"/>
  <c r="BZ338" i="1"/>
  <c r="N266" i="27" s="1"/>
  <c r="BK338" i="1"/>
  <c r="L266" i="27" s="1"/>
  <c r="BZ337" i="1"/>
  <c r="N265" i="27" s="1"/>
  <c r="BK337" i="1"/>
  <c r="L265" i="27" s="1"/>
  <c r="BZ336" i="1"/>
  <c r="N264" i="27" s="1"/>
  <c r="BK336" i="1"/>
  <c r="L264" i="27" s="1"/>
  <c r="BZ335" i="1"/>
  <c r="N263" i="27" s="1"/>
  <c r="BK335" i="1"/>
  <c r="L263" i="27" s="1"/>
  <c r="BZ334" i="1"/>
  <c r="N262" i="27" s="1"/>
  <c r="BK334" i="1"/>
  <c r="L262" i="27" s="1"/>
  <c r="BZ333" i="1"/>
  <c r="N261" i="27" s="1"/>
  <c r="BK333" i="1"/>
  <c r="L261" i="27" s="1"/>
  <c r="BZ332" i="1"/>
  <c r="N260" i="27" s="1"/>
  <c r="BK332" i="1"/>
  <c r="L260" i="27" s="1"/>
  <c r="BZ331" i="1"/>
  <c r="N259" i="27" s="1"/>
  <c r="BK331" i="1"/>
  <c r="L259" i="27" s="1"/>
  <c r="BZ330" i="1"/>
  <c r="N258" i="27" s="1"/>
  <c r="BK330" i="1"/>
  <c r="L258" i="27" s="1"/>
  <c r="BZ329" i="1"/>
  <c r="N257" i="27" s="1"/>
  <c r="BK329" i="1"/>
  <c r="L257" i="27" s="1"/>
  <c r="BZ328" i="1"/>
  <c r="N256" i="27" s="1"/>
  <c r="BK328" i="1"/>
  <c r="L256" i="27" s="1"/>
  <c r="BZ327" i="1"/>
  <c r="N255" i="27" s="1"/>
  <c r="BK327" i="1"/>
  <c r="L255" i="27" s="1"/>
  <c r="BZ326" i="1"/>
  <c r="N254" i="27" s="1"/>
  <c r="BK326" i="1"/>
  <c r="L254" i="27" s="1"/>
  <c r="BZ325" i="1"/>
  <c r="N253" i="27" s="1"/>
  <c r="BK325" i="1"/>
  <c r="L253" i="27" s="1"/>
  <c r="BZ324" i="1"/>
  <c r="N252" i="27" s="1"/>
  <c r="BK324" i="1"/>
  <c r="L252" i="27" s="1"/>
  <c r="BZ323" i="1"/>
  <c r="N251" i="27" s="1"/>
  <c r="BK323" i="1"/>
  <c r="L251" i="27" s="1"/>
  <c r="BZ322" i="1"/>
  <c r="N250" i="27" s="1"/>
  <c r="BK322" i="1"/>
  <c r="L250" i="27" s="1"/>
  <c r="BZ321" i="1"/>
  <c r="N249" i="27" s="1"/>
  <c r="BK321" i="1"/>
  <c r="L249" i="27" s="1"/>
  <c r="BZ320" i="1"/>
  <c r="N248" i="27" s="1"/>
  <c r="BK320" i="1"/>
  <c r="L248" i="27" s="1"/>
  <c r="BZ319" i="1"/>
  <c r="N247" i="27" s="1"/>
  <c r="BK319" i="1"/>
  <c r="L247" i="27" s="1"/>
  <c r="BZ318" i="1"/>
  <c r="N246" i="27" s="1"/>
  <c r="BK318" i="1"/>
  <c r="L246" i="27" s="1"/>
  <c r="BZ317" i="1"/>
  <c r="N245" i="27" s="1"/>
  <c r="BK317" i="1"/>
  <c r="L245" i="27" s="1"/>
  <c r="BZ316" i="1"/>
  <c r="N244" i="27" s="1"/>
  <c r="BK316" i="1"/>
  <c r="L244" i="27" s="1"/>
  <c r="BZ315" i="1"/>
  <c r="N243" i="27" s="1"/>
  <c r="BK315" i="1"/>
  <c r="L243" i="27" s="1"/>
  <c r="BZ314" i="1"/>
  <c r="N242" i="27" s="1"/>
  <c r="BK314" i="1"/>
  <c r="L242" i="27" s="1"/>
  <c r="BZ313" i="1"/>
  <c r="N241" i="27" s="1"/>
  <c r="BK313" i="1"/>
  <c r="L241" i="27" s="1"/>
  <c r="BZ312" i="1"/>
  <c r="N240" i="27" s="1"/>
  <c r="BK312" i="1"/>
  <c r="L240" i="27" s="1"/>
  <c r="BZ311" i="1"/>
  <c r="N239" i="27" s="1"/>
  <c r="BK311" i="1"/>
  <c r="L239" i="27" s="1"/>
  <c r="BZ310" i="1"/>
  <c r="N238" i="27" s="1"/>
  <c r="BK310" i="1"/>
  <c r="L238" i="27" s="1"/>
  <c r="BZ309" i="1"/>
  <c r="N237" i="27" s="1"/>
  <c r="BK309" i="1"/>
  <c r="L237" i="27" s="1"/>
  <c r="BZ308" i="1"/>
  <c r="N236" i="27" s="1"/>
  <c r="BK308" i="1"/>
  <c r="L236" i="27" s="1"/>
  <c r="BZ307" i="1"/>
  <c r="N235" i="27" s="1"/>
  <c r="BK307" i="1"/>
  <c r="L235" i="27" s="1"/>
  <c r="BZ306" i="1"/>
  <c r="N234" i="27" s="1"/>
  <c r="BK306" i="1"/>
  <c r="L234" i="27" s="1"/>
  <c r="BZ305" i="1"/>
  <c r="N233" i="27" s="1"/>
  <c r="BK305" i="1"/>
  <c r="L233" i="27" s="1"/>
  <c r="BZ304" i="1"/>
  <c r="N232" i="27" s="1"/>
  <c r="BK304" i="1"/>
  <c r="L232" i="27" s="1"/>
  <c r="BZ303" i="1"/>
  <c r="N231" i="27" s="1"/>
  <c r="BK303" i="1"/>
  <c r="L231" i="27" s="1"/>
  <c r="BZ302" i="1"/>
  <c r="N230" i="27" s="1"/>
  <c r="BK302" i="1"/>
  <c r="L230" i="27" s="1"/>
  <c r="BZ301" i="1"/>
  <c r="N229" i="27" s="1"/>
  <c r="BK301" i="1"/>
  <c r="L229" i="27" s="1"/>
  <c r="BZ300" i="1"/>
  <c r="N228" i="27" s="1"/>
  <c r="BK300" i="1"/>
  <c r="L228" i="27" s="1"/>
  <c r="BZ299" i="1"/>
  <c r="N227" i="27" s="1"/>
  <c r="BK299" i="1"/>
  <c r="L227" i="27" s="1"/>
  <c r="BZ298" i="1"/>
  <c r="N226" i="27" s="1"/>
  <c r="BK298" i="1"/>
  <c r="L226" i="27" s="1"/>
  <c r="BZ297" i="1"/>
  <c r="N225" i="27" s="1"/>
  <c r="BK297" i="1"/>
  <c r="L225" i="27" s="1"/>
  <c r="BZ296" i="1"/>
  <c r="N224" i="27" s="1"/>
  <c r="BK296" i="1"/>
  <c r="L224" i="27" s="1"/>
  <c r="BZ295" i="1"/>
  <c r="N223" i="27" s="1"/>
  <c r="BK295" i="1"/>
  <c r="L223" i="27" s="1"/>
  <c r="BZ294" i="1"/>
  <c r="N222" i="27" s="1"/>
  <c r="BK294" i="1"/>
  <c r="L222" i="27" s="1"/>
  <c r="BZ293" i="1"/>
  <c r="N221" i="27" s="1"/>
  <c r="BK293" i="1"/>
  <c r="L221" i="27" s="1"/>
  <c r="BZ292" i="1"/>
  <c r="N220" i="27" s="1"/>
  <c r="BK292" i="1"/>
  <c r="L220" i="27" s="1"/>
  <c r="BZ291" i="1"/>
  <c r="N219" i="27" s="1"/>
  <c r="BK291" i="1"/>
  <c r="L219" i="27" s="1"/>
  <c r="BZ290" i="1"/>
  <c r="N218" i="27" s="1"/>
  <c r="BK290" i="1"/>
  <c r="L218" i="27" s="1"/>
  <c r="BZ289" i="1"/>
  <c r="N217" i="27" s="1"/>
  <c r="BK289" i="1"/>
  <c r="L217" i="27" s="1"/>
  <c r="BZ288" i="1"/>
  <c r="N216" i="27" s="1"/>
  <c r="BK288" i="1"/>
  <c r="L216" i="27" s="1"/>
  <c r="BZ287" i="1"/>
  <c r="N215" i="27" s="1"/>
  <c r="BK287" i="1"/>
  <c r="L215" i="27" s="1"/>
  <c r="BZ286" i="1"/>
  <c r="N214" i="27" s="1"/>
  <c r="BK286" i="1"/>
  <c r="L214" i="27" s="1"/>
  <c r="BZ285" i="1"/>
  <c r="N213" i="27" s="1"/>
  <c r="BK285" i="1"/>
  <c r="L213" i="27" s="1"/>
  <c r="BZ284" i="1"/>
  <c r="N212" i="27" s="1"/>
  <c r="BK284" i="1"/>
  <c r="L212" i="27" s="1"/>
  <c r="BZ283" i="1"/>
  <c r="N211" i="27" s="1"/>
  <c r="BK283" i="1"/>
  <c r="L211" i="27" s="1"/>
  <c r="BZ282" i="1"/>
  <c r="N210" i="27" s="1"/>
  <c r="BK282" i="1"/>
  <c r="L210" i="27" s="1"/>
  <c r="BZ281" i="1"/>
  <c r="N209" i="27" s="1"/>
  <c r="BK281" i="1"/>
  <c r="L209" i="27" s="1"/>
  <c r="BZ280" i="1"/>
  <c r="N208" i="27" s="1"/>
  <c r="BK280" i="1"/>
  <c r="L208" i="27" s="1"/>
  <c r="BZ279" i="1"/>
  <c r="N207" i="27" s="1"/>
  <c r="BK279" i="1"/>
  <c r="L207" i="27" s="1"/>
  <c r="BZ278" i="1"/>
  <c r="N206" i="27" s="1"/>
  <c r="BK278" i="1"/>
  <c r="L206" i="27" s="1"/>
  <c r="BZ277" i="1"/>
  <c r="N205" i="27" s="1"/>
  <c r="BK277" i="1"/>
  <c r="L205" i="27" s="1"/>
  <c r="BZ276" i="1"/>
  <c r="N204" i="27" s="1"/>
  <c r="BK276" i="1"/>
  <c r="L204" i="27" s="1"/>
  <c r="BZ275" i="1"/>
  <c r="N203" i="27" s="1"/>
  <c r="BK275" i="1"/>
  <c r="L203" i="27" s="1"/>
  <c r="BZ274" i="1"/>
  <c r="N202" i="27" s="1"/>
  <c r="BK274" i="1"/>
  <c r="L202" i="27" s="1"/>
  <c r="BZ273" i="1"/>
  <c r="N201" i="27" s="1"/>
  <c r="BK273" i="1"/>
  <c r="L201" i="27" s="1"/>
  <c r="BZ272" i="1"/>
  <c r="N200" i="27" s="1"/>
  <c r="BK272" i="1"/>
  <c r="L200" i="27" s="1"/>
  <c r="BZ271" i="1"/>
  <c r="N199" i="27" s="1"/>
  <c r="BK271" i="1"/>
  <c r="L199" i="27" s="1"/>
  <c r="BZ270" i="1"/>
  <c r="N198" i="27" s="1"/>
  <c r="BK270" i="1"/>
  <c r="L198" i="27" s="1"/>
  <c r="BZ269" i="1"/>
  <c r="N197" i="27" s="1"/>
  <c r="BK269" i="1"/>
  <c r="L197" i="27" s="1"/>
  <c r="BZ268" i="1"/>
  <c r="N196" i="27" s="1"/>
  <c r="BK268" i="1"/>
  <c r="L196" i="27" s="1"/>
  <c r="BZ267" i="1"/>
  <c r="N195" i="27" s="1"/>
  <c r="BK267" i="1"/>
  <c r="L195" i="27" s="1"/>
  <c r="BZ266" i="1"/>
  <c r="N194" i="27" s="1"/>
  <c r="BK266" i="1"/>
  <c r="L194" i="27" s="1"/>
  <c r="BZ265" i="1"/>
  <c r="N193" i="27" s="1"/>
  <c r="BK265" i="1"/>
  <c r="L193" i="27" s="1"/>
  <c r="BZ264" i="1"/>
  <c r="N192" i="27" s="1"/>
  <c r="BK264" i="1"/>
  <c r="L192" i="27" s="1"/>
  <c r="BZ263" i="1"/>
  <c r="N191" i="27" s="1"/>
  <c r="BK263" i="1"/>
  <c r="L191" i="27" s="1"/>
  <c r="BZ262" i="1"/>
  <c r="N190" i="27" s="1"/>
  <c r="BK262" i="1"/>
  <c r="L190" i="27" s="1"/>
  <c r="BZ261" i="1"/>
  <c r="N189" i="27" s="1"/>
  <c r="BK261" i="1"/>
  <c r="L189" i="27" s="1"/>
  <c r="BZ260" i="1"/>
  <c r="N188" i="27" s="1"/>
  <c r="BK260" i="1"/>
  <c r="L188" i="27" s="1"/>
  <c r="BZ259" i="1"/>
  <c r="N187" i="27" s="1"/>
  <c r="BK259" i="1"/>
  <c r="L187" i="27" s="1"/>
  <c r="BZ258" i="1"/>
  <c r="N186" i="27" s="1"/>
  <c r="BK258" i="1"/>
  <c r="L186" i="27" s="1"/>
  <c r="BZ257" i="1"/>
  <c r="N185" i="27" s="1"/>
  <c r="BK257" i="1"/>
  <c r="L185" i="27" s="1"/>
  <c r="BZ256" i="1"/>
  <c r="N184" i="27" s="1"/>
  <c r="BK256" i="1"/>
  <c r="L184" i="27" s="1"/>
  <c r="BZ255" i="1"/>
  <c r="N183" i="27" s="1"/>
  <c r="BK255" i="1"/>
  <c r="L183" i="27" s="1"/>
  <c r="BZ254" i="1"/>
  <c r="N182" i="27" s="1"/>
  <c r="BK254" i="1"/>
  <c r="L182" i="27" s="1"/>
  <c r="BZ253" i="1"/>
  <c r="N181" i="27" s="1"/>
  <c r="BK253" i="1"/>
  <c r="L181" i="27" s="1"/>
  <c r="BZ252" i="1"/>
  <c r="N180" i="27" s="1"/>
  <c r="BK252" i="1"/>
  <c r="L180" i="27" s="1"/>
  <c r="BZ251" i="1"/>
  <c r="N179" i="27" s="1"/>
  <c r="BK251" i="1"/>
  <c r="L179" i="27" s="1"/>
  <c r="BZ250" i="1"/>
  <c r="N178" i="27" s="1"/>
  <c r="BK250" i="1"/>
  <c r="L178" i="27" s="1"/>
  <c r="BZ249" i="1"/>
  <c r="N177" i="27" s="1"/>
  <c r="BK249" i="1"/>
  <c r="L177" i="27" s="1"/>
  <c r="BZ248" i="1"/>
  <c r="N176" i="27" s="1"/>
  <c r="BK248" i="1"/>
  <c r="L176" i="27" s="1"/>
  <c r="BZ247" i="1"/>
  <c r="N175" i="27" s="1"/>
  <c r="BK247" i="1"/>
  <c r="L175" i="27" s="1"/>
  <c r="BZ246" i="1"/>
  <c r="N174" i="27" s="1"/>
  <c r="BK246" i="1"/>
  <c r="L174" i="27" s="1"/>
  <c r="BZ245" i="1"/>
  <c r="N173" i="27" s="1"/>
  <c r="BK245" i="1"/>
  <c r="L173" i="27" s="1"/>
  <c r="BZ244" i="1"/>
  <c r="N172" i="27" s="1"/>
  <c r="BK244" i="1"/>
  <c r="L172" i="27" s="1"/>
  <c r="BZ243" i="1"/>
  <c r="N171" i="27" s="1"/>
  <c r="BK243" i="1"/>
  <c r="L171" i="27" s="1"/>
  <c r="BZ242" i="1"/>
  <c r="N170" i="27" s="1"/>
  <c r="BK242" i="1"/>
  <c r="L170" i="27" s="1"/>
  <c r="BZ241" i="1"/>
  <c r="N169" i="27" s="1"/>
  <c r="BK241" i="1"/>
  <c r="L169" i="27" s="1"/>
  <c r="BZ240" i="1"/>
  <c r="N168" i="27" s="1"/>
  <c r="BK240" i="1"/>
  <c r="L168" i="27" s="1"/>
  <c r="BZ239" i="1"/>
  <c r="N167" i="27" s="1"/>
  <c r="BK239" i="1"/>
  <c r="L167" i="27" s="1"/>
  <c r="BZ238" i="1"/>
  <c r="N166" i="27" s="1"/>
  <c r="BK238" i="1"/>
  <c r="L166" i="27" s="1"/>
  <c r="BZ237" i="1"/>
  <c r="N165" i="27" s="1"/>
  <c r="BK237" i="1"/>
  <c r="L165" i="27" s="1"/>
  <c r="BZ236" i="1"/>
  <c r="N164" i="27" s="1"/>
  <c r="BK236" i="1"/>
  <c r="L164" i="27" s="1"/>
  <c r="BZ235" i="1"/>
  <c r="N163" i="27" s="1"/>
  <c r="BK235" i="1"/>
  <c r="L163" i="27" s="1"/>
  <c r="BZ234" i="1"/>
  <c r="N162" i="27" s="1"/>
  <c r="BK234" i="1"/>
  <c r="L162" i="27" s="1"/>
  <c r="BZ233" i="1"/>
  <c r="N161" i="27" s="1"/>
  <c r="BK233" i="1"/>
  <c r="L161" i="27" s="1"/>
  <c r="BZ232" i="1"/>
  <c r="N160" i="27" s="1"/>
  <c r="BK232" i="1"/>
  <c r="L160" i="27" s="1"/>
  <c r="BZ231" i="1"/>
  <c r="N159" i="27" s="1"/>
  <c r="BK231" i="1"/>
  <c r="L159" i="27" s="1"/>
  <c r="BZ230" i="1"/>
  <c r="N158" i="27" s="1"/>
  <c r="BK230" i="1"/>
  <c r="L158" i="27" s="1"/>
  <c r="BZ229" i="1"/>
  <c r="N157" i="27" s="1"/>
  <c r="BK229" i="1"/>
  <c r="L157" i="27" s="1"/>
  <c r="BZ228" i="1"/>
  <c r="N156" i="27" s="1"/>
  <c r="BK228" i="1"/>
  <c r="L156" i="27" s="1"/>
  <c r="BZ227" i="1"/>
  <c r="N155" i="27" s="1"/>
  <c r="BK227" i="1"/>
  <c r="L155" i="27" s="1"/>
  <c r="BZ226" i="1"/>
  <c r="N154" i="27" s="1"/>
  <c r="BK226" i="1"/>
  <c r="L154" i="27" s="1"/>
  <c r="BZ225" i="1"/>
  <c r="N153" i="27" s="1"/>
  <c r="BK225" i="1"/>
  <c r="L153" i="27" s="1"/>
  <c r="BZ224" i="1"/>
  <c r="N152" i="27" s="1"/>
  <c r="BK224" i="1"/>
  <c r="L152" i="27" s="1"/>
  <c r="BZ223" i="1"/>
  <c r="N151" i="27" s="1"/>
  <c r="BK223" i="1"/>
  <c r="L151" i="27" s="1"/>
  <c r="BZ222" i="1"/>
  <c r="N150" i="27" s="1"/>
  <c r="BK222" i="1"/>
  <c r="L150" i="27" s="1"/>
  <c r="BZ221" i="1"/>
  <c r="N149" i="27" s="1"/>
  <c r="BK221" i="1"/>
  <c r="L149" i="27" s="1"/>
  <c r="BZ220" i="1"/>
  <c r="N148" i="27" s="1"/>
  <c r="BK220" i="1"/>
  <c r="L148" i="27" s="1"/>
  <c r="BZ219" i="1"/>
  <c r="N147" i="27" s="1"/>
  <c r="BK219" i="1"/>
  <c r="L147" i="27" s="1"/>
  <c r="BZ218" i="1"/>
  <c r="N146" i="27" s="1"/>
  <c r="BK218" i="1"/>
  <c r="L146" i="27" s="1"/>
  <c r="BZ217" i="1"/>
  <c r="N145" i="27" s="1"/>
  <c r="BK217" i="1"/>
  <c r="L145" i="27" s="1"/>
  <c r="BZ216" i="1"/>
  <c r="N144" i="27" s="1"/>
  <c r="BK216" i="1"/>
  <c r="L144" i="27" s="1"/>
  <c r="BZ215" i="1"/>
  <c r="N143" i="27" s="1"/>
  <c r="BK215" i="1"/>
  <c r="L143" i="27" s="1"/>
  <c r="BZ214" i="1"/>
  <c r="N142" i="27" s="1"/>
  <c r="BK214" i="1"/>
  <c r="L142" i="27" s="1"/>
  <c r="BZ213" i="1"/>
  <c r="N141" i="27" s="1"/>
  <c r="BK213" i="1"/>
  <c r="L141" i="27" s="1"/>
  <c r="BZ212" i="1"/>
  <c r="N140" i="27" s="1"/>
  <c r="BK212" i="1"/>
  <c r="L140" i="27" s="1"/>
  <c r="BZ211" i="1"/>
  <c r="N139" i="27" s="1"/>
  <c r="BK211" i="1"/>
  <c r="L139" i="27" s="1"/>
  <c r="BZ210" i="1"/>
  <c r="N138" i="27" s="1"/>
  <c r="BK210" i="1"/>
  <c r="L138" i="27" s="1"/>
  <c r="BZ209" i="1"/>
  <c r="N137" i="27" s="1"/>
  <c r="BK209" i="1"/>
  <c r="L137" i="27" s="1"/>
  <c r="BZ208" i="1"/>
  <c r="N136" i="27" s="1"/>
  <c r="BK208" i="1"/>
  <c r="L136" i="27" s="1"/>
  <c r="BZ207" i="1"/>
  <c r="N135" i="27" s="1"/>
  <c r="BK207" i="1"/>
  <c r="L135" i="27" s="1"/>
  <c r="BZ206" i="1"/>
  <c r="N134" i="27" s="1"/>
  <c r="BK206" i="1"/>
  <c r="L134" i="27" s="1"/>
  <c r="BZ205" i="1"/>
  <c r="N133" i="27" s="1"/>
  <c r="BK205" i="1"/>
  <c r="L133" i="27" s="1"/>
  <c r="BZ204" i="1"/>
  <c r="N132" i="27" s="1"/>
  <c r="BK204" i="1"/>
  <c r="L132" i="27" s="1"/>
  <c r="BZ203" i="1"/>
  <c r="N131" i="27" s="1"/>
  <c r="BK203" i="1"/>
  <c r="L131" i="27" s="1"/>
  <c r="BZ202" i="1"/>
  <c r="N130" i="27" s="1"/>
  <c r="BK202" i="1"/>
  <c r="L130" i="27" s="1"/>
  <c r="BZ201" i="1"/>
  <c r="N129" i="27" s="1"/>
  <c r="BK201" i="1"/>
  <c r="L129" i="27" s="1"/>
  <c r="BZ200" i="1"/>
  <c r="N128" i="27" s="1"/>
  <c r="BK200" i="1"/>
  <c r="L128" i="27" s="1"/>
  <c r="BZ199" i="1"/>
  <c r="N127" i="27" s="1"/>
  <c r="BK199" i="1"/>
  <c r="L127" i="27" s="1"/>
  <c r="BZ198" i="1"/>
  <c r="N126" i="27" s="1"/>
  <c r="BK198" i="1"/>
  <c r="L126" i="27" s="1"/>
  <c r="BZ197" i="1"/>
  <c r="N125" i="27" s="1"/>
  <c r="BK197" i="1"/>
  <c r="L125" i="27" s="1"/>
  <c r="BZ196" i="1"/>
  <c r="N124" i="27" s="1"/>
  <c r="BK196" i="1"/>
  <c r="L124" i="27" s="1"/>
  <c r="BZ195" i="1"/>
  <c r="N123" i="27" s="1"/>
  <c r="BK195" i="1"/>
  <c r="L123" i="27" s="1"/>
  <c r="BZ194" i="1"/>
  <c r="N122" i="27" s="1"/>
  <c r="BK194" i="1"/>
  <c r="L122" i="27" s="1"/>
  <c r="BZ193" i="1"/>
  <c r="N121" i="27" s="1"/>
  <c r="BK193" i="1"/>
  <c r="L121" i="27" s="1"/>
  <c r="BZ192" i="1"/>
  <c r="N120" i="27" s="1"/>
  <c r="BK192" i="1"/>
  <c r="L120" i="27" s="1"/>
  <c r="BZ191" i="1"/>
  <c r="N119" i="27" s="1"/>
  <c r="BK191" i="1"/>
  <c r="L119" i="27" s="1"/>
  <c r="BZ190" i="1"/>
  <c r="N118" i="27" s="1"/>
  <c r="BK190" i="1"/>
  <c r="L118" i="27" s="1"/>
  <c r="BZ189" i="1"/>
  <c r="N117" i="27" s="1"/>
  <c r="BK189" i="1"/>
  <c r="L117" i="27" s="1"/>
  <c r="BZ188" i="1"/>
  <c r="N116" i="27" s="1"/>
  <c r="BK188" i="1"/>
  <c r="L116" i="27" s="1"/>
  <c r="BZ187" i="1"/>
  <c r="N115" i="27" s="1"/>
  <c r="BK187" i="1"/>
  <c r="L115" i="27" s="1"/>
  <c r="BZ186" i="1"/>
  <c r="N114" i="27" s="1"/>
  <c r="BK186" i="1"/>
  <c r="L114" i="27" s="1"/>
  <c r="BZ185" i="1"/>
  <c r="N113" i="27" s="1"/>
  <c r="BK185" i="1"/>
  <c r="L113" i="27" s="1"/>
  <c r="BZ184" i="1"/>
  <c r="N112" i="27" s="1"/>
  <c r="BK184" i="1"/>
  <c r="L112" i="27" s="1"/>
  <c r="BZ183" i="1"/>
  <c r="N111" i="27" s="1"/>
  <c r="BK183" i="1"/>
  <c r="L111" i="27" s="1"/>
  <c r="BZ182" i="1"/>
  <c r="N110" i="27" s="1"/>
  <c r="BK182" i="1"/>
  <c r="L110" i="27" s="1"/>
  <c r="BZ181" i="1"/>
  <c r="N109" i="27" s="1"/>
  <c r="BK181" i="1"/>
  <c r="L109" i="27" s="1"/>
  <c r="BZ180" i="1"/>
  <c r="N108" i="27" s="1"/>
  <c r="BK180" i="1"/>
  <c r="L108" i="27" s="1"/>
  <c r="BZ179" i="1"/>
  <c r="N107" i="27" s="1"/>
  <c r="BK179" i="1"/>
  <c r="L107" i="27" s="1"/>
  <c r="BZ178" i="1"/>
  <c r="N106" i="27" s="1"/>
  <c r="BK178" i="1"/>
  <c r="L106" i="27" s="1"/>
  <c r="BZ177" i="1"/>
  <c r="N105" i="27" s="1"/>
  <c r="BK177" i="1"/>
  <c r="L105" i="27" s="1"/>
  <c r="BZ176" i="1"/>
  <c r="N104" i="27" s="1"/>
  <c r="BK176" i="1"/>
  <c r="L104" i="27" s="1"/>
  <c r="BZ175" i="1"/>
  <c r="N103" i="27" s="1"/>
  <c r="BK175" i="1"/>
  <c r="L103" i="27" s="1"/>
  <c r="BZ174" i="1"/>
  <c r="N102" i="27" s="1"/>
  <c r="BK174" i="1"/>
  <c r="L102" i="27" s="1"/>
  <c r="BZ173" i="1"/>
  <c r="N101" i="27" s="1"/>
  <c r="BK173" i="1"/>
  <c r="L101" i="27" s="1"/>
  <c r="BZ172" i="1"/>
  <c r="N100" i="27" s="1"/>
  <c r="BK172" i="1"/>
  <c r="L100" i="27" s="1"/>
  <c r="BZ171" i="1"/>
  <c r="N99" i="27" s="1"/>
  <c r="BK171" i="1"/>
  <c r="L99" i="27" s="1"/>
  <c r="BZ170" i="1"/>
  <c r="N98" i="27" s="1"/>
  <c r="BK170" i="1"/>
  <c r="L98" i="27" s="1"/>
  <c r="BZ169" i="1"/>
  <c r="N97" i="27" s="1"/>
  <c r="BK169" i="1"/>
  <c r="L97" i="27" s="1"/>
  <c r="BZ168" i="1"/>
  <c r="N96" i="27" s="1"/>
  <c r="BK168" i="1"/>
  <c r="L96" i="27" s="1"/>
  <c r="BZ167" i="1"/>
  <c r="N95" i="27" s="1"/>
  <c r="BK167" i="1"/>
  <c r="L95" i="27" s="1"/>
  <c r="BZ166" i="1"/>
  <c r="N94" i="27" s="1"/>
  <c r="BK166" i="1"/>
  <c r="L94" i="27" s="1"/>
  <c r="BZ165" i="1"/>
  <c r="N93" i="27" s="1"/>
  <c r="BK165" i="1"/>
  <c r="L93" i="27" s="1"/>
  <c r="BZ164" i="1"/>
  <c r="N92" i="27" s="1"/>
  <c r="BK164" i="1"/>
  <c r="L92" i="27" s="1"/>
  <c r="BZ163" i="1"/>
  <c r="N91" i="27" s="1"/>
  <c r="BK163" i="1"/>
  <c r="L91" i="27" s="1"/>
  <c r="BZ162" i="1"/>
  <c r="N90" i="27" s="1"/>
  <c r="BK162" i="1"/>
  <c r="L90" i="27" s="1"/>
  <c r="BZ161" i="1"/>
  <c r="N89" i="27" s="1"/>
  <c r="BK161" i="1"/>
  <c r="L89" i="27" s="1"/>
  <c r="BZ160" i="1"/>
  <c r="N88" i="27" s="1"/>
  <c r="BK160" i="1"/>
  <c r="L88" i="27" s="1"/>
  <c r="BZ159" i="1"/>
  <c r="N87" i="27" s="1"/>
  <c r="BK159" i="1"/>
  <c r="L87" i="27" s="1"/>
  <c r="BZ158" i="1"/>
  <c r="N86" i="27" s="1"/>
  <c r="BK158" i="1"/>
  <c r="L86" i="27" s="1"/>
  <c r="BZ157" i="1"/>
  <c r="N85" i="27" s="1"/>
  <c r="BK157" i="1"/>
  <c r="L85" i="27" s="1"/>
  <c r="BZ156" i="1"/>
  <c r="N84" i="27" s="1"/>
  <c r="BK156" i="1"/>
  <c r="L84" i="27" s="1"/>
  <c r="BZ155" i="1"/>
  <c r="N83" i="27" s="1"/>
  <c r="BK155" i="1"/>
  <c r="L83" i="27" s="1"/>
  <c r="BZ154" i="1"/>
  <c r="N82" i="27" s="1"/>
  <c r="BK154" i="1"/>
  <c r="L82" i="27" s="1"/>
  <c r="BZ153" i="1"/>
  <c r="N81" i="27" s="1"/>
  <c r="BK153" i="1"/>
  <c r="L81" i="27" s="1"/>
  <c r="BZ152" i="1"/>
  <c r="N80" i="27" s="1"/>
  <c r="BK152" i="1"/>
  <c r="L80" i="27" s="1"/>
  <c r="BZ151" i="1"/>
  <c r="N79" i="27" s="1"/>
  <c r="BK151" i="1"/>
  <c r="L79" i="27" s="1"/>
  <c r="BZ150" i="1"/>
  <c r="N78" i="27" s="1"/>
  <c r="BK150" i="1"/>
  <c r="L78" i="27" s="1"/>
  <c r="BZ149" i="1"/>
  <c r="N77" i="27" s="1"/>
  <c r="BK149" i="1"/>
  <c r="L77" i="27" s="1"/>
  <c r="BZ148" i="1"/>
  <c r="N76" i="27" s="1"/>
  <c r="BK148" i="1"/>
  <c r="L76" i="27" s="1"/>
  <c r="BZ147" i="1"/>
  <c r="N75" i="27" s="1"/>
  <c r="BK147" i="1"/>
  <c r="L75" i="27" s="1"/>
  <c r="BZ146" i="1"/>
  <c r="N74" i="27" s="1"/>
  <c r="BK146" i="1"/>
  <c r="L74" i="27" s="1"/>
  <c r="BZ145" i="1"/>
  <c r="N73" i="27" s="1"/>
  <c r="BK145" i="1"/>
  <c r="L73" i="27" s="1"/>
  <c r="BZ144" i="1"/>
  <c r="N72" i="27" s="1"/>
  <c r="BK144" i="1"/>
  <c r="L72" i="27" s="1"/>
  <c r="BZ143" i="1"/>
  <c r="N71" i="27" s="1"/>
  <c r="BK143" i="1"/>
  <c r="L71" i="27" s="1"/>
  <c r="BZ142" i="1"/>
  <c r="N70" i="27" s="1"/>
  <c r="BK142" i="1"/>
  <c r="L70" i="27" s="1"/>
  <c r="BZ141" i="1"/>
  <c r="N69" i="27" s="1"/>
  <c r="BK141" i="1"/>
  <c r="L69" i="27" s="1"/>
  <c r="BZ140" i="1"/>
  <c r="N68" i="27" s="1"/>
  <c r="BK140" i="1"/>
  <c r="L68" i="27" s="1"/>
  <c r="BZ139" i="1"/>
  <c r="N67" i="27" s="1"/>
  <c r="BK139" i="1"/>
  <c r="L67" i="27" s="1"/>
  <c r="BZ138" i="1"/>
  <c r="N66" i="27" s="1"/>
  <c r="BK138" i="1"/>
  <c r="L66" i="27" s="1"/>
  <c r="BZ137" i="1"/>
  <c r="N65" i="27" s="1"/>
  <c r="BK137" i="1"/>
  <c r="L65" i="27" s="1"/>
  <c r="BZ136" i="1"/>
  <c r="N64" i="27" s="1"/>
  <c r="BK136" i="1"/>
  <c r="L64" i="27" s="1"/>
  <c r="BZ135" i="1"/>
  <c r="N63" i="27" s="1"/>
  <c r="BK135" i="1"/>
  <c r="L63" i="27" s="1"/>
  <c r="BZ134" i="1"/>
  <c r="N62" i="27" s="1"/>
  <c r="BK134" i="1"/>
  <c r="L62" i="27" s="1"/>
  <c r="BZ133" i="1"/>
  <c r="N61" i="27" s="1"/>
  <c r="BK133" i="1"/>
  <c r="L61" i="27" s="1"/>
  <c r="BZ132" i="1"/>
  <c r="N60" i="27" s="1"/>
  <c r="BK132" i="1"/>
  <c r="L60" i="27" s="1"/>
  <c r="BZ131" i="1"/>
  <c r="N59" i="27" s="1"/>
  <c r="BK131" i="1"/>
  <c r="L59" i="27" s="1"/>
  <c r="BZ130" i="1"/>
  <c r="N58" i="27" s="1"/>
  <c r="BK130" i="1"/>
  <c r="L58" i="27" s="1"/>
  <c r="BZ129" i="1"/>
  <c r="N57" i="27" s="1"/>
  <c r="BK129" i="1"/>
  <c r="L57" i="27" s="1"/>
  <c r="BZ128" i="1"/>
  <c r="N56" i="27" s="1"/>
  <c r="BK128" i="1"/>
  <c r="L56" i="27" s="1"/>
  <c r="BZ127" i="1"/>
  <c r="N55" i="27" s="1"/>
  <c r="BK127" i="1"/>
  <c r="L55" i="27" s="1"/>
  <c r="BZ126" i="1"/>
  <c r="N54" i="27" s="1"/>
  <c r="BK126" i="1"/>
  <c r="L54" i="27" s="1"/>
  <c r="BZ125" i="1"/>
  <c r="N53" i="27" s="1"/>
  <c r="BK125" i="1"/>
  <c r="L53" i="27" s="1"/>
  <c r="BZ124" i="1"/>
  <c r="N52" i="27" s="1"/>
  <c r="BK124" i="1"/>
  <c r="L52" i="27" s="1"/>
  <c r="BZ123" i="1"/>
  <c r="N51" i="27" s="1"/>
  <c r="BK123" i="1"/>
  <c r="L51" i="27" s="1"/>
  <c r="BZ122" i="1"/>
  <c r="N50" i="27" s="1"/>
  <c r="BK122" i="1"/>
  <c r="L50" i="27" s="1"/>
  <c r="BZ121" i="1"/>
  <c r="N49" i="27" s="1"/>
  <c r="BK121" i="1"/>
  <c r="L49" i="27" s="1"/>
  <c r="BZ120" i="1"/>
  <c r="N48" i="27" s="1"/>
  <c r="BK120" i="1"/>
  <c r="L48" i="27" s="1"/>
  <c r="BZ119" i="1"/>
  <c r="N47" i="27" s="1"/>
  <c r="BK119" i="1"/>
  <c r="L47" i="27" s="1"/>
  <c r="BZ118" i="1"/>
  <c r="N46" i="27" s="1"/>
  <c r="BK118" i="1"/>
  <c r="L46" i="27" s="1"/>
  <c r="BZ117" i="1"/>
  <c r="N45" i="27" s="1"/>
  <c r="BK117" i="1"/>
  <c r="L45" i="27" s="1"/>
  <c r="BZ116" i="1"/>
  <c r="N44" i="27" s="1"/>
  <c r="BK116" i="1"/>
  <c r="L44" i="27" s="1"/>
  <c r="BZ115" i="1"/>
  <c r="N43" i="27" s="1"/>
  <c r="BK115" i="1"/>
  <c r="L43" i="27" s="1"/>
  <c r="BZ114" i="1"/>
  <c r="N42" i="27" s="1"/>
  <c r="BK114" i="1"/>
  <c r="L42" i="27" s="1"/>
  <c r="BZ113" i="1"/>
  <c r="N41" i="27" s="1"/>
  <c r="BK113" i="1"/>
  <c r="L41" i="27" s="1"/>
  <c r="BZ112" i="1"/>
  <c r="N40" i="27" s="1"/>
  <c r="BK112" i="1"/>
  <c r="L40" i="27" s="1"/>
  <c r="BZ111" i="1"/>
  <c r="N39" i="27" s="1"/>
  <c r="BK111" i="1"/>
  <c r="L39" i="27" s="1"/>
  <c r="BZ110" i="1"/>
  <c r="N38" i="27" s="1"/>
  <c r="BK110" i="1"/>
  <c r="L38" i="27" s="1"/>
  <c r="BZ109" i="1"/>
  <c r="N37" i="27" s="1"/>
  <c r="BK109" i="1"/>
  <c r="L37" i="27" s="1"/>
  <c r="BZ108" i="1"/>
  <c r="N36" i="27" s="1"/>
  <c r="BK108" i="1"/>
  <c r="L36" i="27" s="1"/>
  <c r="BZ107" i="1"/>
  <c r="N35" i="27" s="1"/>
  <c r="BK107" i="1"/>
  <c r="L35" i="27" s="1"/>
  <c r="BZ106" i="1"/>
  <c r="N34" i="27" s="1"/>
  <c r="BK106" i="1"/>
  <c r="L34" i="27" s="1"/>
  <c r="BZ105" i="1"/>
  <c r="N33" i="27" s="1"/>
  <c r="BK105" i="1"/>
  <c r="L33" i="27" s="1"/>
  <c r="BZ104" i="1"/>
  <c r="N32" i="27" s="1"/>
  <c r="BK104" i="1"/>
  <c r="L32" i="27" s="1"/>
  <c r="BZ103" i="1"/>
  <c r="N31" i="27" s="1"/>
  <c r="BK103" i="1"/>
  <c r="L31" i="27" s="1"/>
  <c r="N30" i="27"/>
  <c r="L30" i="27"/>
  <c r="N29" i="27"/>
  <c r="L29" i="27"/>
  <c r="N28" i="27"/>
  <c r="L28" i="27"/>
  <c r="N27" i="27"/>
  <c r="L27" i="27"/>
  <c r="N26" i="27"/>
  <c r="L26" i="27"/>
  <c r="N25" i="27"/>
  <c r="L25" i="27"/>
  <c r="N24" i="27"/>
  <c r="L24" i="27"/>
  <c r="N23" i="27"/>
  <c r="L23" i="27"/>
  <c r="N22" i="27"/>
  <c r="L22" i="27"/>
  <c r="N21" i="27"/>
  <c r="N20" i="27"/>
  <c r="L20" i="27"/>
  <c r="N19" i="27"/>
  <c r="L19" i="27"/>
  <c r="N18" i="27"/>
  <c r="L18" i="27"/>
  <c r="N17" i="27"/>
  <c r="L17" i="27"/>
  <c r="N16" i="27"/>
  <c r="L16" i="27"/>
  <c r="N15" i="27"/>
  <c r="L15" i="27"/>
  <c r="N14" i="27"/>
  <c r="L14" i="27"/>
  <c r="N13" i="27"/>
  <c r="L13" i="27"/>
  <c r="N12" i="27"/>
  <c r="L12" i="27"/>
  <c r="N11" i="27"/>
  <c r="L11" i="27"/>
  <c r="N10" i="27"/>
  <c r="L10" i="27"/>
  <c r="N9" i="27"/>
  <c r="L9" i="27"/>
  <c r="N8" i="27"/>
  <c r="L8" i="27"/>
  <c r="L7" i="27"/>
  <c r="E2" i="4"/>
  <c r="D2" i="4"/>
  <c r="A2" i="4"/>
  <c r="L21" i="27" l="1"/>
  <c r="CS93" i="1"/>
  <c r="DC93" i="1"/>
  <c r="DG93" i="1" s="1"/>
  <c r="N6" i="27"/>
  <c r="N7" i="27"/>
  <c r="DC79" i="1"/>
  <c r="DG79" i="1" s="1"/>
  <c r="DC86" i="1"/>
  <c r="DG86" i="1" s="1"/>
  <c r="CM77" i="1"/>
  <c r="DC77" i="1" s="1"/>
  <c r="DG77" i="1" s="1"/>
  <c r="DC78" i="1"/>
  <c r="DG78" i="1" s="1"/>
  <c r="CM76" i="1"/>
  <c r="DC76" i="1" s="1"/>
  <c r="DG76" i="1" s="1"/>
  <c r="CM75" i="1"/>
  <c r="CM237" i="1"/>
  <c r="CM253" i="1"/>
  <c r="CM257" i="1"/>
  <c r="CM269" i="1"/>
  <c r="CM273" i="1"/>
  <c r="CM281" i="1"/>
  <c r="CM285" i="1"/>
  <c r="CM289" i="1"/>
  <c r="CM301" i="1"/>
  <c r="CM309" i="1"/>
  <c r="CM313" i="1"/>
  <c r="CM317" i="1"/>
  <c r="CM321" i="1"/>
  <c r="CM325" i="1"/>
  <c r="CM329" i="1"/>
  <c r="CM333" i="1"/>
  <c r="CM337" i="1"/>
  <c r="CM340" i="1"/>
  <c r="CM360" i="1"/>
  <c r="CM364" i="1"/>
  <c r="CM368" i="1"/>
  <c r="CM370" i="1"/>
  <c r="CM355" i="1"/>
  <c r="CM236" i="1"/>
  <c r="CM326" i="1"/>
  <c r="CM244" i="1"/>
  <c r="CM248" i="1"/>
  <c r="CM372" i="1"/>
  <c r="DC372" i="1" s="1"/>
  <c r="DG372" i="1" s="1"/>
  <c r="CM164" i="1"/>
  <c r="CM303" i="1"/>
  <c r="CM323" i="1"/>
  <c r="CM363" i="1"/>
  <c r="CM341" i="1"/>
  <c r="CM353" i="1"/>
  <c r="CM357" i="1"/>
  <c r="CM371" i="1"/>
  <c r="CM334" i="1"/>
  <c r="CM354" i="1"/>
  <c r="CM366" i="1"/>
  <c r="CM369" i="1"/>
  <c r="CM183" i="1"/>
  <c r="CM195" i="1"/>
  <c r="CM207" i="1"/>
  <c r="CM211" i="1"/>
  <c r="CM215" i="1"/>
  <c r="CM144" i="1"/>
  <c r="CM148" i="1"/>
  <c r="CM356" i="1"/>
  <c r="CM358" i="1"/>
  <c r="CM361" i="1"/>
  <c r="CM367" i="1"/>
  <c r="CM168" i="1"/>
  <c r="CM228" i="1"/>
  <c r="CM324" i="1"/>
  <c r="CM327" i="1"/>
  <c r="CM331" i="1"/>
  <c r="CM343" i="1"/>
  <c r="CM347" i="1"/>
  <c r="CM359" i="1"/>
  <c r="CM362" i="1"/>
  <c r="CM365" i="1"/>
  <c r="CM151" i="1"/>
  <c r="CM210" i="1"/>
  <c r="CM315" i="1"/>
  <c r="CM133" i="1"/>
  <c r="CM137" i="1"/>
  <c r="CM204" i="1"/>
  <c r="CM208" i="1"/>
  <c r="CM350" i="1"/>
  <c r="CM351" i="1"/>
  <c r="CM114" i="1"/>
  <c r="CM118" i="1"/>
  <c r="CM122" i="1"/>
  <c r="CM126" i="1"/>
  <c r="CM130" i="1"/>
  <c r="CM169" i="1"/>
  <c r="CM173" i="1"/>
  <c r="CM177" i="1"/>
  <c r="CM181" i="1"/>
  <c r="CM291" i="1"/>
  <c r="CM295" i="1"/>
  <c r="CM302" i="1"/>
  <c r="CM306" i="1"/>
  <c r="CM310" i="1"/>
  <c r="CM314" i="1"/>
  <c r="CM332" i="1"/>
  <c r="CM335" i="1"/>
  <c r="CM339" i="1"/>
  <c r="CM348" i="1"/>
  <c r="CM352" i="1"/>
  <c r="CM117" i="1"/>
  <c r="CM110" i="1"/>
  <c r="CM174" i="1"/>
  <c r="CM185" i="1"/>
  <c r="CM189" i="1"/>
  <c r="CM193" i="1"/>
  <c r="CM222" i="1"/>
  <c r="CM268" i="1"/>
  <c r="CM284" i="1"/>
  <c r="CM299" i="1"/>
  <c r="CM320" i="1"/>
  <c r="CM342" i="1"/>
  <c r="CM345" i="1"/>
  <c r="CM104" i="1"/>
  <c r="CM112" i="1"/>
  <c r="CM116" i="1"/>
  <c r="CM120" i="1"/>
  <c r="CM132" i="1"/>
  <c r="CM156" i="1"/>
  <c r="CM175" i="1"/>
  <c r="CM182" i="1"/>
  <c r="CM209" i="1"/>
  <c r="CM212" i="1"/>
  <c r="CM216" i="1"/>
  <c r="CM219" i="1"/>
  <c r="CM220" i="1"/>
  <c r="CM231" i="1"/>
  <c r="CM232" i="1"/>
  <c r="CM235" i="1"/>
  <c r="CM238" i="1"/>
  <c r="CM265" i="1"/>
  <c r="CM293" i="1"/>
  <c r="CM297" i="1"/>
  <c r="CM307" i="1"/>
  <c r="CM311" i="1"/>
  <c r="CM318" i="1"/>
  <c r="CM322" i="1"/>
  <c r="CM330" i="1"/>
  <c r="CM338" i="1"/>
  <c r="CM346" i="1"/>
  <c r="CM349" i="1"/>
  <c r="CM187" i="1"/>
  <c r="CM203" i="1"/>
  <c r="CM221" i="1"/>
  <c r="CM252" i="1"/>
  <c r="CM298" i="1"/>
  <c r="CM305" i="1"/>
  <c r="CM319" i="1"/>
  <c r="CM328" i="1"/>
  <c r="CM336" i="1"/>
  <c r="CM344" i="1"/>
  <c r="CM128" i="1"/>
  <c r="CM135" i="1"/>
  <c r="CM139" i="1"/>
  <c r="CM140" i="1"/>
  <c r="CM196" i="1"/>
  <c r="CM197" i="1"/>
  <c r="CM200" i="1"/>
  <c r="CM206" i="1"/>
  <c r="CM223" i="1"/>
  <c r="CM224" i="1"/>
  <c r="CM227" i="1"/>
  <c r="CM230" i="1"/>
  <c r="CM241" i="1"/>
  <c r="CM242" i="1"/>
  <c r="CM249" i="1"/>
  <c r="CM256" i="1"/>
  <c r="CM276" i="1"/>
  <c r="CM277" i="1"/>
  <c r="CM283" i="1"/>
  <c r="CM287" i="1"/>
  <c r="CM288" i="1"/>
  <c r="CM300" i="1"/>
  <c r="CM308" i="1"/>
  <c r="CM194" i="1"/>
  <c r="CM316" i="1"/>
  <c r="CM106" i="1"/>
  <c r="CM109" i="1"/>
  <c r="CM113" i="1"/>
  <c r="CM153" i="1"/>
  <c r="CM160" i="1"/>
  <c r="CM167" i="1"/>
  <c r="CM171" i="1"/>
  <c r="CM172" i="1"/>
  <c r="CM229" i="1"/>
  <c r="CM239" i="1"/>
  <c r="CM240" i="1"/>
  <c r="CM254" i="1"/>
  <c r="CM260" i="1"/>
  <c r="CM261" i="1"/>
  <c r="CM296" i="1"/>
  <c r="CM304" i="1"/>
  <c r="CM312" i="1"/>
  <c r="CM136" i="1"/>
  <c r="CM155" i="1"/>
  <c r="CM108" i="1"/>
  <c r="CM124" i="1"/>
  <c r="CM142" i="1"/>
  <c r="CM146" i="1"/>
  <c r="CM149" i="1"/>
  <c r="CM152" i="1"/>
  <c r="CM191" i="1"/>
  <c r="CM105" i="1"/>
  <c r="CM121" i="1"/>
  <c r="CM165" i="1"/>
  <c r="CM179" i="1"/>
  <c r="CM201" i="1"/>
  <c r="CM131" i="1"/>
  <c r="CM134" i="1"/>
  <c r="CM143" i="1"/>
  <c r="CM147" i="1"/>
  <c r="CM150" i="1"/>
  <c r="CM166" i="1"/>
  <c r="CM180" i="1"/>
  <c r="CM190" i="1"/>
  <c r="CM199" i="1"/>
  <c r="CM202" i="1"/>
  <c r="CM205" i="1"/>
  <c r="CM214" i="1"/>
  <c r="CM218" i="1"/>
  <c r="CM226" i="1"/>
  <c r="CM234" i="1"/>
  <c r="CM245" i="1"/>
  <c r="CM250" i="1"/>
  <c r="CM264" i="1"/>
  <c r="CM267" i="1"/>
  <c r="CM272" i="1"/>
  <c r="CM275" i="1"/>
  <c r="CM280" i="1"/>
  <c r="CM107" i="1"/>
  <c r="CM115" i="1"/>
  <c r="CM123" i="1"/>
  <c r="CM125" i="1"/>
  <c r="CM129" i="1"/>
  <c r="CM138" i="1"/>
  <c r="CM141" i="1"/>
  <c r="CM145" i="1"/>
  <c r="CM154" i="1"/>
  <c r="CM157" i="1"/>
  <c r="CM161" i="1"/>
  <c r="CM170" i="1"/>
  <c r="CM178" i="1"/>
  <c r="CM186" i="1"/>
  <c r="CM188" i="1"/>
  <c r="CM198" i="1"/>
  <c r="CM213" i="1"/>
  <c r="CM217" i="1"/>
  <c r="CM225" i="1"/>
  <c r="CM233" i="1"/>
  <c r="CM246" i="1"/>
  <c r="CM262" i="1"/>
  <c r="CM270" i="1"/>
  <c r="CM278" i="1"/>
  <c r="CM286" i="1"/>
  <c r="CM294" i="1"/>
  <c r="CM158" i="1"/>
  <c r="CM162" i="1"/>
  <c r="CM184" i="1"/>
  <c r="CM258" i="1"/>
  <c r="CM263" i="1"/>
  <c r="CM266" i="1"/>
  <c r="CM271" i="1"/>
  <c r="CM274" i="1"/>
  <c r="CM279" i="1"/>
  <c r="CM282" i="1"/>
  <c r="CM290" i="1"/>
  <c r="CM103" i="1"/>
  <c r="CM111" i="1"/>
  <c r="CM119" i="1"/>
  <c r="CM127" i="1"/>
  <c r="CM159" i="1"/>
  <c r="CM163" i="1"/>
  <c r="CM176" i="1"/>
  <c r="CM192" i="1"/>
  <c r="CM243" i="1"/>
  <c r="CM247" i="1"/>
  <c r="CM251" i="1"/>
  <c r="CM255" i="1"/>
  <c r="CM259" i="1"/>
  <c r="CM292" i="1"/>
  <c r="CS243" i="1" l="1"/>
  <c r="DC243" i="1"/>
  <c r="DG243" i="1" s="1"/>
  <c r="CS159" i="1"/>
  <c r="DC159" i="1"/>
  <c r="DG159" i="1" s="1"/>
  <c r="CS274" i="1"/>
  <c r="DC274" i="1"/>
  <c r="DG274" i="1" s="1"/>
  <c r="CS294" i="1"/>
  <c r="DC294" i="1"/>
  <c r="DG294" i="1" s="1"/>
  <c r="CS217" i="1"/>
  <c r="DC217" i="1"/>
  <c r="DG217" i="1" s="1"/>
  <c r="CS186" i="1"/>
  <c r="DC186" i="1"/>
  <c r="DG186" i="1" s="1"/>
  <c r="CS138" i="1"/>
  <c r="DC138" i="1"/>
  <c r="DG138" i="1" s="1"/>
  <c r="CS272" i="1"/>
  <c r="DC272" i="1"/>
  <c r="DG272" i="1" s="1"/>
  <c r="CS214" i="1"/>
  <c r="DC214" i="1"/>
  <c r="DG214" i="1" s="1"/>
  <c r="CS147" i="1"/>
  <c r="DC147" i="1"/>
  <c r="DG147" i="1" s="1"/>
  <c r="CS105" i="1"/>
  <c r="DC105" i="1"/>
  <c r="DG105" i="1" s="1"/>
  <c r="CS155" i="1"/>
  <c r="DC155" i="1"/>
  <c r="DG155" i="1" s="1"/>
  <c r="CS240" i="1"/>
  <c r="DC240" i="1"/>
  <c r="DG240" i="1" s="1"/>
  <c r="CS113" i="1"/>
  <c r="DC113" i="1"/>
  <c r="DG113" i="1" s="1"/>
  <c r="CS256" i="1"/>
  <c r="DC256" i="1"/>
  <c r="DG256" i="1" s="1"/>
  <c r="CS206" i="1"/>
  <c r="DC206" i="1"/>
  <c r="DG206" i="1" s="1"/>
  <c r="CS344" i="1"/>
  <c r="DC344" i="1"/>
  <c r="DG344" i="1" s="1"/>
  <c r="CS203" i="1"/>
  <c r="DC203" i="1"/>
  <c r="DG203" i="1" s="1"/>
  <c r="CS311" i="1"/>
  <c r="DC311" i="1"/>
  <c r="DG311" i="1" s="1"/>
  <c r="CS231" i="1"/>
  <c r="DC231" i="1"/>
  <c r="DG231" i="1" s="1"/>
  <c r="CS156" i="1"/>
  <c r="DC156" i="1"/>
  <c r="DG156" i="1" s="1"/>
  <c r="CS222" i="1"/>
  <c r="DC222" i="1"/>
  <c r="DG222" i="1" s="1"/>
  <c r="CS348" i="1"/>
  <c r="DC348" i="1"/>
  <c r="DG348" i="1" s="1"/>
  <c r="CS295" i="1"/>
  <c r="DC295" i="1"/>
  <c r="DG295" i="1" s="1"/>
  <c r="CS350" i="1"/>
  <c r="DC350" i="1"/>
  <c r="DG350" i="1" s="1"/>
  <c r="CS365" i="1"/>
  <c r="DC365" i="1"/>
  <c r="DG365" i="1" s="1"/>
  <c r="CS228" i="1"/>
  <c r="DC228" i="1"/>
  <c r="DG228" i="1" s="1"/>
  <c r="CS215" i="1"/>
  <c r="DC215" i="1"/>
  <c r="DG215" i="1" s="1"/>
  <c r="CS334" i="1"/>
  <c r="DC334" i="1"/>
  <c r="DG334" i="1" s="1"/>
  <c r="CS341" i="1"/>
  <c r="DC341" i="1"/>
  <c r="DG341" i="1" s="1"/>
  <c r="CS164" i="1"/>
  <c r="DC164" i="1"/>
  <c r="DG164" i="1" s="1"/>
  <c r="CS326" i="1"/>
  <c r="DC326" i="1"/>
  <c r="DG326" i="1" s="1"/>
  <c r="CS368" i="1"/>
  <c r="DC368" i="1"/>
  <c r="DG368" i="1" s="1"/>
  <c r="CS337" i="1"/>
  <c r="DC337" i="1"/>
  <c r="DG337" i="1" s="1"/>
  <c r="CS321" i="1"/>
  <c r="DC321" i="1"/>
  <c r="DG321" i="1" s="1"/>
  <c r="CS301" i="1"/>
  <c r="DC301" i="1"/>
  <c r="DG301" i="1" s="1"/>
  <c r="CS273" i="1"/>
  <c r="DC273" i="1"/>
  <c r="DG273" i="1" s="1"/>
  <c r="CS237" i="1"/>
  <c r="DC237" i="1"/>
  <c r="DG237" i="1" s="1"/>
  <c r="CS255" i="1"/>
  <c r="DC255" i="1"/>
  <c r="DG255" i="1" s="1"/>
  <c r="CS192" i="1"/>
  <c r="DC192" i="1"/>
  <c r="DG192" i="1" s="1"/>
  <c r="CS127" i="1"/>
  <c r="DC127" i="1"/>
  <c r="DG127" i="1" s="1"/>
  <c r="CS290" i="1"/>
  <c r="DC290" i="1"/>
  <c r="DG290" i="1" s="1"/>
  <c r="CS271" i="1"/>
  <c r="DC271" i="1"/>
  <c r="DG271" i="1" s="1"/>
  <c r="CS184" i="1"/>
  <c r="DC184" i="1"/>
  <c r="DG184" i="1" s="1"/>
  <c r="CS286" i="1"/>
  <c r="DC286" i="1"/>
  <c r="DG286" i="1" s="1"/>
  <c r="CS246" i="1"/>
  <c r="DC246" i="1"/>
  <c r="DG246" i="1" s="1"/>
  <c r="CS213" i="1"/>
  <c r="DC213" i="1"/>
  <c r="DG213" i="1" s="1"/>
  <c r="CS178" i="1"/>
  <c r="DC178" i="1"/>
  <c r="DG178" i="1" s="1"/>
  <c r="CS154" i="1"/>
  <c r="DC154" i="1"/>
  <c r="DG154" i="1" s="1"/>
  <c r="CS129" i="1"/>
  <c r="DC129" i="1"/>
  <c r="DG129" i="1" s="1"/>
  <c r="CS107" i="1"/>
  <c r="DC107" i="1"/>
  <c r="DG107" i="1" s="1"/>
  <c r="CS267" i="1"/>
  <c r="DC267" i="1"/>
  <c r="DG267" i="1" s="1"/>
  <c r="CS234" i="1"/>
  <c r="DC234" i="1"/>
  <c r="DG234" i="1" s="1"/>
  <c r="CS205" i="1"/>
  <c r="DC205" i="1"/>
  <c r="DG205" i="1" s="1"/>
  <c r="CS180" i="1"/>
  <c r="DC180" i="1"/>
  <c r="DG180" i="1" s="1"/>
  <c r="CS143" i="1"/>
  <c r="DC143" i="1"/>
  <c r="DG143" i="1" s="1"/>
  <c r="CS179" i="1"/>
  <c r="DC179" i="1"/>
  <c r="DG179" i="1" s="1"/>
  <c r="CS191" i="1"/>
  <c r="DC191" i="1"/>
  <c r="DG191" i="1" s="1"/>
  <c r="CS142" i="1"/>
  <c r="DC142" i="1"/>
  <c r="DG142" i="1" s="1"/>
  <c r="CS136" i="1"/>
  <c r="DC136" i="1"/>
  <c r="DG136" i="1" s="1"/>
  <c r="CS261" i="1"/>
  <c r="DC261" i="1"/>
  <c r="DG261" i="1" s="1"/>
  <c r="CS239" i="1"/>
  <c r="DC239" i="1"/>
  <c r="DG239" i="1" s="1"/>
  <c r="CS167" i="1"/>
  <c r="DC167" i="1"/>
  <c r="DG167" i="1" s="1"/>
  <c r="CS109" i="1"/>
  <c r="DC109" i="1"/>
  <c r="DG109" i="1" s="1"/>
  <c r="CS308" i="1"/>
  <c r="DC308" i="1"/>
  <c r="DG308" i="1" s="1"/>
  <c r="CS283" i="1"/>
  <c r="DC283" i="1"/>
  <c r="DG283" i="1" s="1"/>
  <c r="CS249" i="1"/>
  <c r="DC249" i="1"/>
  <c r="DG249" i="1" s="1"/>
  <c r="CS227" i="1"/>
  <c r="DC227" i="1"/>
  <c r="DG227" i="1" s="1"/>
  <c r="CS200" i="1"/>
  <c r="DC200" i="1"/>
  <c r="DG200" i="1" s="1"/>
  <c r="CS139" i="1"/>
  <c r="DC139" i="1"/>
  <c r="DG139" i="1" s="1"/>
  <c r="CS336" i="1"/>
  <c r="DC336" i="1"/>
  <c r="DG336" i="1" s="1"/>
  <c r="CS298" i="1"/>
  <c r="DC298" i="1"/>
  <c r="DG298" i="1" s="1"/>
  <c r="CS187" i="1"/>
  <c r="DC187" i="1"/>
  <c r="DG187" i="1" s="1"/>
  <c r="CS330" i="1"/>
  <c r="DC330" i="1"/>
  <c r="DG330" i="1" s="1"/>
  <c r="CS307" i="1"/>
  <c r="DC307" i="1"/>
  <c r="DG307" i="1" s="1"/>
  <c r="CS238" i="1"/>
  <c r="DC238" i="1"/>
  <c r="DG238" i="1" s="1"/>
  <c r="CS220" i="1"/>
  <c r="DC220" i="1"/>
  <c r="DG220" i="1" s="1"/>
  <c r="CS209" i="1"/>
  <c r="DC209" i="1"/>
  <c r="DG209" i="1" s="1"/>
  <c r="CS132" i="1"/>
  <c r="DC132" i="1"/>
  <c r="DG132" i="1" s="1"/>
  <c r="CS104" i="1"/>
  <c r="DC104" i="1"/>
  <c r="DG104" i="1" s="1"/>
  <c r="CS299" i="1"/>
  <c r="DC299" i="1"/>
  <c r="DG299" i="1" s="1"/>
  <c r="CS193" i="1"/>
  <c r="DC193" i="1"/>
  <c r="DG193" i="1" s="1"/>
  <c r="CS110" i="1"/>
  <c r="DC110" i="1"/>
  <c r="DG110" i="1" s="1"/>
  <c r="CS339" i="1"/>
  <c r="DC339" i="1"/>
  <c r="DG339" i="1" s="1"/>
  <c r="CS310" i="1"/>
  <c r="DC310" i="1"/>
  <c r="DG310" i="1" s="1"/>
  <c r="CS291" i="1"/>
  <c r="DC291" i="1"/>
  <c r="DG291" i="1" s="1"/>
  <c r="CS169" i="1"/>
  <c r="DC169" i="1"/>
  <c r="DG169" i="1" s="1"/>
  <c r="CS118" i="1"/>
  <c r="DC118" i="1"/>
  <c r="DG118" i="1" s="1"/>
  <c r="CS208" i="1"/>
  <c r="DC208" i="1"/>
  <c r="DG208" i="1" s="1"/>
  <c r="CS315" i="1"/>
  <c r="DC315" i="1"/>
  <c r="DG315" i="1" s="1"/>
  <c r="CS362" i="1"/>
  <c r="DC362" i="1"/>
  <c r="DG362" i="1" s="1"/>
  <c r="CS331" i="1"/>
  <c r="DC331" i="1"/>
  <c r="DG331" i="1" s="1"/>
  <c r="CS168" i="1"/>
  <c r="DC168" i="1"/>
  <c r="DG168" i="1" s="1"/>
  <c r="CS356" i="1"/>
  <c r="DC356" i="1"/>
  <c r="DG356" i="1" s="1"/>
  <c r="CS211" i="1"/>
  <c r="DC211" i="1"/>
  <c r="DG211" i="1" s="1"/>
  <c r="CS369" i="1"/>
  <c r="DC369" i="1"/>
  <c r="DG369" i="1" s="1"/>
  <c r="CS371" i="1"/>
  <c r="DC371" i="1"/>
  <c r="DG371" i="1" s="1"/>
  <c r="CS363" i="1"/>
  <c r="DC363" i="1"/>
  <c r="DG363" i="1" s="1"/>
  <c r="CS236" i="1"/>
  <c r="DC236" i="1"/>
  <c r="DG236" i="1" s="1"/>
  <c r="CS364" i="1"/>
  <c r="DC364" i="1"/>
  <c r="DG364" i="1" s="1"/>
  <c r="CS333" i="1"/>
  <c r="DC333" i="1"/>
  <c r="DG333" i="1" s="1"/>
  <c r="CS317" i="1"/>
  <c r="DC317" i="1"/>
  <c r="DG317" i="1" s="1"/>
  <c r="CS289" i="1"/>
  <c r="DC289" i="1"/>
  <c r="DG289" i="1" s="1"/>
  <c r="CS269" i="1"/>
  <c r="DC269" i="1"/>
  <c r="DG269" i="1" s="1"/>
  <c r="CS259" i="1"/>
  <c r="DC259" i="1"/>
  <c r="DG259" i="1" s="1"/>
  <c r="CS103" i="1"/>
  <c r="DC103" i="1"/>
  <c r="DG103" i="1" s="1"/>
  <c r="CS258" i="1"/>
  <c r="DC258" i="1"/>
  <c r="DG258" i="1" s="1"/>
  <c r="CS262" i="1"/>
  <c r="DC262" i="1"/>
  <c r="DG262" i="1" s="1"/>
  <c r="CS157" i="1"/>
  <c r="DC157" i="1"/>
  <c r="DG157" i="1" s="1"/>
  <c r="CS115" i="1"/>
  <c r="DC115" i="1"/>
  <c r="DG115" i="1" s="1"/>
  <c r="CS245" i="1"/>
  <c r="DC245" i="1"/>
  <c r="DG245" i="1" s="1"/>
  <c r="CS190" i="1"/>
  <c r="DC190" i="1"/>
  <c r="DG190" i="1" s="1"/>
  <c r="CS201" i="1"/>
  <c r="DC201" i="1"/>
  <c r="DG201" i="1" s="1"/>
  <c r="CS146" i="1"/>
  <c r="DC146" i="1"/>
  <c r="DG146" i="1" s="1"/>
  <c r="CS296" i="1"/>
  <c r="DC296" i="1"/>
  <c r="DG296" i="1" s="1"/>
  <c r="CS171" i="1"/>
  <c r="DC171" i="1"/>
  <c r="DG171" i="1" s="1"/>
  <c r="CS194" i="1"/>
  <c r="DC194" i="1"/>
  <c r="DG194" i="1" s="1"/>
  <c r="CS287" i="1"/>
  <c r="DC287" i="1"/>
  <c r="DG287" i="1" s="1"/>
  <c r="CS230" i="1"/>
  <c r="DC230" i="1"/>
  <c r="DG230" i="1" s="1"/>
  <c r="CS140" i="1"/>
  <c r="DC140" i="1"/>
  <c r="DG140" i="1" s="1"/>
  <c r="CS305" i="1"/>
  <c r="DC305" i="1"/>
  <c r="DG305" i="1" s="1"/>
  <c r="CS338" i="1"/>
  <c r="DC338" i="1"/>
  <c r="DG338" i="1" s="1"/>
  <c r="CS265" i="1"/>
  <c r="DC265" i="1"/>
  <c r="DG265" i="1" s="1"/>
  <c r="CS212" i="1"/>
  <c r="DC212" i="1"/>
  <c r="DG212" i="1" s="1"/>
  <c r="CS112" i="1"/>
  <c r="DC112" i="1"/>
  <c r="DG112" i="1" s="1"/>
  <c r="CS320" i="1"/>
  <c r="DC320" i="1"/>
  <c r="DG320" i="1" s="1"/>
  <c r="CS174" i="1"/>
  <c r="DC174" i="1"/>
  <c r="DG174" i="1" s="1"/>
  <c r="CS173" i="1"/>
  <c r="DC173" i="1"/>
  <c r="DG173" i="1" s="1"/>
  <c r="CS358" i="1"/>
  <c r="DC358" i="1"/>
  <c r="DG358" i="1" s="1"/>
  <c r="CS251" i="1"/>
  <c r="DC251" i="1"/>
  <c r="DG251" i="1" s="1"/>
  <c r="CS282" i="1"/>
  <c r="DC282" i="1"/>
  <c r="DG282" i="1" s="1"/>
  <c r="CS162" i="1"/>
  <c r="DC162" i="1"/>
  <c r="DG162" i="1" s="1"/>
  <c r="CS198" i="1"/>
  <c r="DC198" i="1"/>
  <c r="DG198" i="1" s="1"/>
  <c r="CS145" i="1"/>
  <c r="DC145" i="1"/>
  <c r="DG145" i="1" s="1"/>
  <c r="CS264" i="1"/>
  <c r="DC264" i="1"/>
  <c r="DG264" i="1" s="1"/>
  <c r="CS166" i="1"/>
  <c r="DC166" i="1"/>
  <c r="DG166" i="1" s="1"/>
  <c r="CS165" i="1"/>
  <c r="DC165" i="1"/>
  <c r="DG165" i="1" s="1"/>
  <c r="CS124" i="1"/>
  <c r="DC124" i="1"/>
  <c r="DG124" i="1" s="1"/>
  <c r="CS260" i="1"/>
  <c r="DC260" i="1"/>
  <c r="DG260" i="1" s="1"/>
  <c r="CS229" i="1"/>
  <c r="DC229" i="1"/>
  <c r="DG229" i="1" s="1"/>
  <c r="CS160" i="1"/>
  <c r="DC160" i="1"/>
  <c r="DG160" i="1" s="1"/>
  <c r="CS106" i="1"/>
  <c r="DC106" i="1"/>
  <c r="DG106" i="1" s="1"/>
  <c r="CS300" i="1"/>
  <c r="DC300" i="1"/>
  <c r="DG300" i="1" s="1"/>
  <c r="CS277" i="1"/>
  <c r="DC277" i="1"/>
  <c r="DG277" i="1" s="1"/>
  <c r="CS242" i="1"/>
  <c r="DC242" i="1"/>
  <c r="DG242" i="1" s="1"/>
  <c r="CS224" i="1"/>
  <c r="DC224" i="1"/>
  <c r="DG224" i="1" s="1"/>
  <c r="CS197" i="1"/>
  <c r="DC197" i="1"/>
  <c r="DG197" i="1" s="1"/>
  <c r="CS135" i="1"/>
  <c r="DC135" i="1"/>
  <c r="DG135" i="1" s="1"/>
  <c r="CS328" i="1"/>
  <c r="DC328" i="1"/>
  <c r="DG328" i="1" s="1"/>
  <c r="CS252" i="1"/>
  <c r="DC252" i="1"/>
  <c r="DG252" i="1" s="1"/>
  <c r="CS349" i="1"/>
  <c r="DC349" i="1"/>
  <c r="DG349" i="1" s="1"/>
  <c r="CS322" i="1"/>
  <c r="DC322" i="1"/>
  <c r="DG322" i="1" s="1"/>
  <c r="CS297" i="1"/>
  <c r="DC297" i="1"/>
  <c r="DG297" i="1" s="1"/>
  <c r="CS235" i="1"/>
  <c r="DC235" i="1"/>
  <c r="DG235" i="1" s="1"/>
  <c r="CS219" i="1"/>
  <c r="DC219" i="1"/>
  <c r="DG219" i="1" s="1"/>
  <c r="CS182" i="1"/>
  <c r="DC182" i="1"/>
  <c r="DG182" i="1" s="1"/>
  <c r="CS120" i="1"/>
  <c r="DC120" i="1"/>
  <c r="DG120" i="1" s="1"/>
  <c r="CS345" i="1"/>
  <c r="DC345" i="1"/>
  <c r="DG345" i="1" s="1"/>
  <c r="CS284" i="1"/>
  <c r="DC284" i="1"/>
  <c r="DG284" i="1" s="1"/>
  <c r="CS189" i="1"/>
  <c r="DC189" i="1"/>
  <c r="DG189" i="1" s="1"/>
  <c r="CS117" i="1"/>
  <c r="DC117" i="1"/>
  <c r="DG117" i="1" s="1"/>
  <c r="CS335" i="1"/>
  <c r="DC335" i="1"/>
  <c r="DG335" i="1" s="1"/>
  <c r="CS306" i="1"/>
  <c r="DC306" i="1"/>
  <c r="DG306" i="1" s="1"/>
  <c r="CS181" i="1"/>
  <c r="DC181" i="1"/>
  <c r="DG181" i="1" s="1"/>
  <c r="CS130" i="1"/>
  <c r="DC130" i="1"/>
  <c r="DG130" i="1" s="1"/>
  <c r="CS114" i="1"/>
  <c r="DC114" i="1"/>
  <c r="DG114" i="1" s="1"/>
  <c r="CS204" i="1"/>
  <c r="DC204" i="1"/>
  <c r="DG204" i="1" s="1"/>
  <c r="CS210" i="1"/>
  <c r="DC210" i="1"/>
  <c r="DG210" i="1" s="1"/>
  <c r="CS359" i="1"/>
  <c r="DC359" i="1"/>
  <c r="DG359" i="1" s="1"/>
  <c r="CS327" i="1"/>
  <c r="DC327" i="1"/>
  <c r="DG327" i="1" s="1"/>
  <c r="CS367" i="1"/>
  <c r="DC367" i="1"/>
  <c r="DG367" i="1" s="1"/>
  <c r="CS148" i="1"/>
  <c r="DC148" i="1"/>
  <c r="DG148" i="1" s="1"/>
  <c r="CS207" i="1"/>
  <c r="DC207" i="1"/>
  <c r="DG207" i="1" s="1"/>
  <c r="CS366" i="1"/>
  <c r="DC366" i="1"/>
  <c r="DG366" i="1" s="1"/>
  <c r="CS357" i="1"/>
  <c r="DC357" i="1"/>
  <c r="DG357" i="1" s="1"/>
  <c r="CS323" i="1"/>
  <c r="DC323" i="1"/>
  <c r="DG323" i="1" s="1"/>
  <c r="CS248" i="1"/>
  <c r="DC248" i="1"/>
  <c r="DG248" i="1" s="1"/>
  <c r="CS355" i="1"/>
  <c r="DC355" i="1"/>
  <c r="DG355" i="1" s="1"/>
  <c r="CS360" i="1"/>
  <c r="DC360" i="1"/>
  <c r="DG360" i="1" s="1"/>
  <c r="CS329" i="1"/>
  <c r="DC329" i="1"/>
  <c r="DG329" i="1" s="1"/>
  <c r="CS313" i="1"/>
  <c r="DC313" i="1"/>
  <c r="DG313" i="1" s="1"/>
  <c r="CS285" i="1"/>
  <c r="DC285" i="1"/>
  <c r="DG285" i="1" s="1"/>
  <c r="CS257" i="1"/>
  <c r="DC257" i="1"/>
  <c r="DG257" i="1" s="1"/>
  <c r="CS314" i="1"/>
  <c r="DC314" i="1"/>
  <c r="DG314" i="1" s="1"/>
  <c r="CS122" i="1"/>
  <c r="DC122" i="1"/>
  <c r="DG122" i="1" s="1"/>
  <c r="CS133" i="1"/>
  <c r="DC133" i="1"/>
  <c r="DG133" i="1" s="1"/>
  <c r="CS343" i="1"/>
  <c r="DC343" i="1"/>
  <c r="DG343" i="1" s="1"/>
  <c r="CS183" i="1"/>
  <c r="DC183" i="1"/>
  <c r="DG183" i="1" s="1"/>
  <c r="CS176" i="1"/>
  <c r="DC176" i="1"/>
  <c r="DG176" i="1" s="1"/>
  <c r="CS119" i="1"/>
  <c r="DC119" i="1"/>
  <c r="DG119" i="1" s="1"/>
  <c r="CS266" i="1"/>
  <c r="DC266" i="1"/>
  <c r="DG266" i="1" s="1"/>
  <c r="CS278" i="1"/>
  <c r="DC278" i="1"/>
  <c r="DG278" i="1" s="1"/>
  <c r="CS233" i="1"/>
  <c r="DC233" i="1"/>
  <c r="DG233" i="1" s="1"/>
  <c r="CS170" i="1"/>
  <c r="DC170" i="1"/>
  <c r="DG170" i="1" s="1"/>
  <c r="CS125" i="1"/>
  <c r="DC125" i="1"/>
  <c r="DG125" i="1" s="1"/>
  <c r="CS280" i="1"/>
  <c r="DC280" i="1"/>
  <c r="DG280" i="1" s="1"/>
  <c r="CS226" i="1"/>
  <c r="DC226" i="1"/>
  <c r="DG226" i="1" s="1"/>
  <c r="CS202" i="1"/>
  <c r="DC202" i="1"/>
  <c r="DG202" i="1" s="1"/>
  <c r="CS134" i="1"/>
  <c r="DC134" i="1"/>
  <c r="DG134" i="1" s="1"/>
  <c r="CS152" i="1"/>
  <c r="DC152" i="1"/>
  <c r="DG152" i="1" s="1"/>
  <c r="CS312" i="1"/>
  <c r="DC312" i="1"/>
  <c r="DG312" i="1" s="1"/>
  <c r="CS292" i="1"/>
  <c r="DC292" i="1"/>
  <c r="DG292" i="1" s="1"/>
  <c r="CS247" i="1"/>
  <c r="DC247" i="1"/>
  <c r="DG247" i="1" s="1"/>
  <c r="CS163" i="1"/>
  <c r="DC163" i="1"/>
  <c r="DG163" i="1" s="1"/>
  <c r="CS111" i="1"/>
  <c r="DC111" i="1"/>
  <c r="DG111" i="1" s="1"/>
  <c r="CS279" i="1"/>
  <c r="DC279" i="1"/>
  <c r="DG279" i="1" s="1"/>
  <c r="CS263" i="1"/>
  <c r="DC263" i="1"/>
  <c r="DG263" i="1" s="1"/>
  <c r="CS158" i="1"/>
  <c r="DC158" i="1"/>
  <c r="DG158" i="1" s="1"/>
  <c r="CS270" i="1"/>
  <c r="DC270" i="1"/>
  <c r="DG270" i="1" s="1"/>
  <c r="CS225" i="1"/>
  <c r="DC225" i="1"/>
  <c r="DG225" i="1" s="1"/>
  <c r="CS188" i="1"/>
  <c r="DC188" i="1"/>
  <c r="DG188" i="1" s="1"/>
  <c r="CS161" i="1"/>
  <c r="DC161" i="1"/>
  <c r="DG161" i="1" s="1"/>
  <c r="CS141" i="1"/>
  <c r="DC141" i="1"/>
  <c r="DG141" i="1" s="1"/>
  <c r="CS123" i="1"/>
  <c r="DC123" i="1"/>
  <c r="DG123" i="1" s="1"/>
  <c r="CS275" i="1"/>
  <c r="DC275" i="1"/>
  <c r="DG275" i="1" s="1"/>
  <c r="CS250" i="1"/>
  <c r="DC250" i="1"/>
  <c r="DG250" i="1" s="1"/>
  <c r="CS218" i="1"/>
  <c r="DC218" i="1"/>
  <c r="DG218" i="1" s="1"/>
  <c r="CS199" i="1"/>
  <c r="DC199" i="1"/>
  <c r="DG199" i="1" s="1"/>
  <c r="CS150" i="1"/>
  <c r="DC150" i="1"/>
  <c r="DG150" i="1" s="1"/>
  <c r="CS131" i="1"/>
  <c r="DC131" i="1"/>
  <c r="DG131" i="1" s="1"/>
  <c r="CS121" i="1"/>
  <c r="DC121" i="1"/>
  <c r="DG121" i="1" s="1"/>
  <c r="CS149" i="1"/>
  <c r="DC149" i="1"/>
  <c r="DG149" i="1" s="1"/>
  <c r="CS108" i="1"/>
  <c r="DC108" i="1"/>
  <c r="DG108" i="1" s="1"/>
  <c r="CS304" i="1"/>
  <c r="DC304" i="1"/>
  <c r="DG304" i="1" s="1"/>
  <c r="CS254" i="1"/>
  <c r="DC254" i="1"/>
  <c r="DG254" i="1" s="1"/>
  <c r="CS172" i="1"/>
  <c r="DC172" i="1"/>
  <c r="DG172" i="1" s="1"/>
  <c r="CS153" i="1"/>
  <c r="DC153" i="1"/>
  <c r="DG153" i="1" s="1"/>
  <c r="CS316" i="1"/>
  <c r="DC316" i="1"/>
  <c r="DG316" i="1" s="1"/>
  <c r="CS288" i="1"/>
  <c r="DC288" i="1"/>
  <c r="DG288" i="1" s="1"/>
  <c r="CS276" i="1"/>
  <c r="DC276" i="1"/>
  <c r="DG276" i="1" s="1"/>
  <c r="CS241" i="1"/>
  <c r="DC241" i="1"/>
  <c r="DG241" i="1" s="1"/>
  <c r="CS223" i="1"/>
  <c r="DC223" i="1"/>
  <c r="DG223" i="1" s="1"/>
  <c r="CS196" i="1"/>
  <c r="DC196" i="1"/>
  <c r="DG196" i="1" s="1"/>
  <c r="CS128" i="1"/>
  <c r="DC128" i="1"/>
  <c r="DG128" i="1" s="1"/>
  <c r="CS319" i="1"/>
  <c r="DC319" i="1"/>
  <c r="DG319" i="1" s="1"/>
  <c r="CS221" i="1"/>
  <c r="DC221" i="1"/>
  <c r="DG221" i="1" s="1"/>
  <c r="CS346" i="1"/>
  <c r="DC346" i="1"/>
  <c r="DG346" i="1" s="1"/>
  <c r="CS318" i="1"/>
  <c r="DC318" i="1"/>
  <c r="DG318" i="1" s="1"/>
  <c r="CS293" i="1"/>
  <c r="DC293" i="1"/>
  <c r="DG293" i="1" s="1"/>
  <c r="CS232" i="1"/>
  <c r="DC232" i="1"/>
  <c r="DG232" i="1" s="1"/>
  <c r="CS216" i="1"/>
  <c r="DC216" i="1"/>
  <c r="DG216" i="1" s="1"/>
  <c r="CS175" i="1"/>
  <c r="DC175" i="1"/>
  <c r="DG175" i="1" s="1"/>
  <c r="CS116" i="1"/>
  <c r="DC116" i="1"/>
  <c r="DG116" i="1" s="1"/>
  <c r="CS342" i="1"/>
  <c r="DC342" i="1"/>
  <c r="DG342" i="1" s="1"/>
  <c r="CS268" i="1"/>
  <c r="DC268" i="1"/>
  <c r="DG268" i="1" s="1"/>
  <c r="CS185" i="1"/>
  <c r="DC185" i="1"/>
  <c r="DG185" i="1" s="1"/>
  <c r="CS352" i="1"/>
  <c r="DC352" i="1"/>
  <c r="DG352" i="1" s="1"/>
  <c r="CS332" i="1"/>
  <c r="DC332" i="1"/>
  <c r="DG332" i="1" s="1"/>
  <c r="CS302" i="1"/>
  <c r="DC302" i="1"/>
  <c r="DG302" i="1" s="1"/>
  <c r="CS177" i="1"/>
  <c r="DC177" i="1"/>
  <c r="DG177" i="1" s="1"/>
  <c r="CS126" i="1"/>
  <c r="DC126" i="1"/>
  <c r="DG126" i="1" s="1"/>
  <c r="CS351" i="1"/>
  <c r="DC351" i="1"/>
  <c r="DG351" i="1" s="1"/>
  <c r="CS137" i="1"/>
  <c r="DC137" i="1"/>
  <c r="DG137" i="1" s="1"/>
  <c r="CS151" i="1"/>
  <c r="DC151" i="1"/>
  <c r="DG151" i="1" s="1"/>
  <c r="CS347" i="1"/>
  <c r="DC347" i="1"/>
  <c r="DG347" i="1" s="1"/>
  <c r="CS324" i="1"/>
  <c r="DC324" i="1"/>
  <c r="DG324" i="1" s="1"/>
  <c r="CS361" i="1"/>
  <c r="DC361" i="1"/>
  <c r="DG361" i="1" s="1"/>
  <c r="CS144" i="1"/>
  <c r="DC144" i="1"/>
  <c r="DG144" i="1" s="1"/>
  <c r="CS195" i="1"/>
  <c r="DC195" i="1"/>
  <c r="DG195" i="1" s="1"/>
  <c r="CS354" i="1"/>
  <c r="DC354" i="1"/>
  <c r="DG354" i="1" s="1"/>
  <c r="CS353" i="1"/>
  <c r="DC353" i="1"/>
  <c r="DG353" i="1" s="1"/>
  <c r="CS303" i="1"/>
  <c r="DC303" i="1"/>
  <c r="DG303" i="1" s="1"/>
  <c r="CS244" i="1"/>
  <c r="DC244" i="1"/>
  <c r="DG244" i="1" s="1"/>
  <c r="CS370" i="1"/>
  <c r="DC370" i="1"/>
  <c r="DG370" i="1" s="1"/>
  <c r="CS340" i="1"/>
  <c r="DC340" i="1"/>
  <c r="DG340" i="1" s="1"/>
  <c r="CS325" i="1"/>
  <c r="DC325" i="1"/>
  <c r="DG325" i="1" s="1"/>
  <c r="CS309" i="1"/>
  <c r="DC309" i="1"/>
  <c r="DG309" i="1" s="1"/>
  <c r="CS281" i="1"/>
  <c r="DC281" i="1"/>
  <c r="DG281" i="1" s="1"/>
  <c r="CS253" i="1"/>
  <c r="DC253" i="1"/>
  <c r="DG253" i="1" s="1"/>
  <c r="P91" i="27"/>
  <c r="P210" i="27"/>
  <c r="P90" i="27"/>
  <c r="P126" i="27"/>
  <c r="P22" i="27"/>
  <c r="P182" i="27"/>
  <c r="P250" i="27"/>
  <c r="P238" i="27"/>
  <c r="P191" i="27"/>
  <c r="P93" i="27"/>
  <c r="P70" i="27"/>
  <c r="P224" i="27"/>
  <c r="P99" i="27"/>
  <c r="P21" i="27"/>
  <c r="P184" i="27"/>
  <c r="P68" i="27"/>
  <c r="P8" i="27"/>
  <c r="P149" i="27"/>
  <c r="P243" i="27"/>
  <c r="P251" i="27"/>
  <c r="P283" i="27"/>
  <c r="P202" i="27"/>
  <c r="P190" i="27"/>
  <c r="P145" i="27"/>
  <c r="P114" i="27"/>
  <c r="P85" i="27"/>
  <c r="P66" i="27"/>
  <c r="P43" i="27"/>
  <c r="P203" i="27"/>
  <c r="P178" i="27"/>
  <c r="P146" i="27"/>
  <c r="P127" i="27"/>
  <c r="P78" i="27"/>
  <c r="P59" i="27"/>
  <c r="P9" i="27"/>
  <c r="P211" i="27"/>
  <c r="P266" i="27"/>
  <c r="P239" i="27"/>
  <c r="P230" i="27"/>
  <c r="P271" i="27"/>
  <c r="P286" i="27"/>
  <c r="P282" i="27"/>
  <c r="P231" i="27"/>
  <c r="P298" i="27"/>
  <c r="P175" i="27"/>
  <c r="P194" i="27"/>
  <c r="P206" i="27"/>
  <c r="P161" i="27"/>
  <c r="P98" i="27"/>
  <c r="P73" i="27"/>
  <c r="P20" i="27"/>
  <c r="P195" i="27"/>
  <c r="P162" i="27"/>
  <c r="P108" i="27"/>
  <c r="P71" i="27"/>
  <c r="P267" i="27"/>
  <c r="P219" i="27"/>
  <c r="P187" i="27"/>
  <c r="P171" i="27"/>
  <c r="P31" i="27"/>
  <c r="P207" i="27"/>
  <c r="P198" i="27"/>
  <c r="P119" i="27"/>
  <c r="P168" i="27"/>
  <c r="P122" i="27"/>
  <c r="P215" i="27"/>
  <c r="P158" i="27"/>
  <c r="P134" i="27"/>
  <c r="P29" i="27"/>
  <c r="P247" i="27"/>
  <c r="P246" i="27"/>
  <c r="P221" i="27"/>
  <c r="P263" i="27"/>
  <c r="P234" i="27"/>
  <c r="P275" i="27"/>
  <c r="P294" i="27"/>
  <c r="P183" i="27"/>
  <c r="P55" i="27"/>
  <c r="P186" i="27"/>
  <c r="P179" i="27"/>
  <c r="P47" i="27"/>
  <c r="P199" i="27"/>
  <c r="P214" i="27"/>
  <c r="P174" i="27"/>
  <c r="P129" i="27"/>
  <c r="P77" i="27"/>
  <c r="P36" i="27"/>
  <c r="P188" i="27"/>
  <c r="P157" i="27"/>
  <c r="P34" i="27"/>
  <c r="P13" i="27"/>
  <c r="P205" i="27"/>
  <c r="P170" i="27"/>
  <c r="P152" i="27"/>
  <c r="P125" i="27"/>
  <c r="P63" i="27"/>
  <c r="P12" i="27"/>
  <c r="P264" i="27"/>
  <c r="P226" i="27"/>
  <c r="P115" i="27"/>
  <c r="P258" i="27"/>
  <c r="P235" i="27"/>
  <c r="P166" i="27"/>
  <c r="P148" i="27"/>
  <c r="P137" i="27"/>
  <c r="P60" i="27"/>
  <c r="P32" i="27"/>
  <c r="P227" i="27"/>
  <c r="P121" i="27"/>
  <c r="P38" i="27"/>
  <c r="P14" i="27"/>
  <c r="P276" i="27"/>
  <c r="P242" i="27"/>
  <c r="P223" i="27"/>
  <c r="P101" i="27"/>
  <c r="P50" i="27"/>
  <c r="P279" i="27"/>
  <c r="P65" i="27"/>
  <c r="P79" i="27"/>
  <c r="P290" i="27"/>
  <c r="P259" i="27"/>
  <c r="P96" i="27"/>
  <c r="P284" i="27"/>
  <c r="P139" i="27"/>
  <c r="P262" i="27"/>
  <c r="P269" i="27"/>
  <c r="P92" i="27"/>
  <c r="P254" i="27"/>
  <c r="P296" i="27"/>
  <c r="P229" i="27"/>
  <c r="P165" i="27"/>
  <c r="P287" i="27"/>
  <c r="P255" i="27"/>
  <c r="P295" i="27"/>
  <c r="P299" i="27"/>
  <c r="P120" i="27"/>
  <c r="P86" i="27"/>
  <c r="P153" i="27"/>
  <c r="P89" i="27"/>
  <c r="P69" i="27"/>
  <c r="P208" i="27"/>
  <c r="P154" i="27"/>
  <c r="P130" i="27"/>
  <c r="P62" i="27"/>
  <c r="P64" i="27"/>
  <c r="P274" i="27"/>
  <c r="P160" i="27"/>
  <c r="P144" i="27"/>
  <c r="P44" i="27"/>
  <c r="P270" i="27"/>
  <c r="P196" i="27"/>
  <c r="P19" i="27"/>
  <c r="P45" i="27"/>
  <c r="P58" i="27"/>
  <c r="P42" i="27"/>
  <c r="P289" i="27"/>
  <c r="P72" i="27"/>
  <c r="P176" i="27"/>
  <c r="P288" i="27"/>
  <c r="P257" i="27"/>
  <c r="P241" i="27"/>
  <c r="P213" i="27"/>
  <c r="P104" i="27"/>
  <c r="P222" i="27"/>
  <c r="P49" i="27"/>
  <c r="P80" i="27"/>
  <c r="P52" i="27"/>
  <c r="P18" i="27"/>
  <c r="P189" i="27"/>
  <c r="P167" i="27"/>
  <c r="P95" i="27"/>
  <c r="P37" i="27"/>
  <c r="P17" i="27"/>
  <c r="P236" i="27"/>
  <c r="P177" i="27"/>
  <c r="P155" i="27"/>
  <c r="P128" i="27"/>
  <c r="P67" i="27"/>
  <c r="P26" i="27"/>
  <c r="P272" i="27"/>
  <c r="P233" i="27"/>
  <c r="P131" i="27"/>
  <c r="P193" i="27"/>
  <c r="P159" i="27"/>
  <c r="P140" i="27"/>
  <c r="P84" i="27"/>
  <c r="P40" i="27"/>
  <c r="P248" i="27"/>
  <c r="P150" i="27"/>
  <c r="P102" i="27"/>
  <c r="P15" i="27"/>
  <c r="P280" i="27"/>
  <c r="P260" i="27"/>
  <c r="P105" i="27"/>
  <c r="P54" i="27"/>
  <c r="P30" i="27"/>
  <c r="P132" i="27"/>
  <c r="P138" i="27"/>
  <c r="P293" i="27"/>
  <c r="P156" i="27"/>
  <c r="P143" i="27"/>
  <c r="P111" i="27"/>
  <c r="P281" i="27"/>
  <c r="P172" i="27"/>
  <c r="P268" i="27"/>
  <c r="P253" i="27"/>
  <c r="P237" i="27"/>
  <c r="P209" i="27"/>
  <c r="P181" i="27"/>
  <c r="P220" i="27"/>
  <c r="P39" i="27"/>
  <c r="P218" i="27"/>
  <c r="P112" i="27"/>
  <c r="P141" i="27"/>
  <c r="P106" i="27"/>
  <c r="P82" i="27"/>
  <c r="P57" i="27"/>
  <c r="P35" i="27"/>
  <c r="P200" i="27"/>
  <c r="P173" i="27"/>
  <c r="P142" i="27"/>
  <c r="P118" i="27"/>
  <c r="P75" i="27"/>
  <c r="P25" i="27"/>
  <c r="P33" i="27"/>
  <c r="P240" i="27"/>
  <c r="P88" i="27"/>
  <c r="P228" i="27"/>
  <c r="P265" i="27"/>
  <c r="P249" i="27"/>
  <c r="P201" i="27"/>
  <c r="P116" i="27"/>
  <c r="P51" i="27"/>
  <c r="P192" i="27"/>
  <c r="P94" i="27"/>
  <c r="P16" i="27"/>
  <c r="P41" i="27"/>
  <c r="P103" i="27"/>
  <c r="P113" i="27"/>
  <c r="P109" i="27"/>
  <c r="P136" i="27"/>
  <c r="P7" i="27"/>
  <c r="P252" i="27"/>
  <c r="P123" i="27"/>
  <c r="P285" i="27"/>
  <c r="P185" i="27"/>
  <c r="P87" i="27"/>
  <c r="P53" i="27"/>
  <c r="P133" i="27"/>
  <c r="P107" i="27"/>
  <c r="P24" i="27"/>
  <c r="P74" i="27"/>
  <c r="P83" i="27"/>
  <c r="P232" i="27"/>
  <c r="P100" i="27"/>
  <c r="P81" i="27"/>
  <c r="P28" i="27"/>
  <c r="P244" i="27"/>
  <c r="P216" i="27"/>
  <c r="P204" i="27"/>
  <c r="P169" i="27"/>
  <c r="P151" i="27"/>
  <c r="P124" i="27"/>
  <c r="P56" i="27"/>
  <c r="P11" i="27"/>
  <c r="P256" i="27"/>
  <c r="P180" i="27"/>
  <c r="P277" i="27"/>
  <c r="P225" i="27"/>
  <c r="P163" i="27"/>
  <c r="P147" i="27"/>
  <c r="P110" i="27"/>
  <c r="P48" i="27"/>
  <c r="P273" i="27"/>
  <c r="P212" i="27"/>
  <c r="P117" i="27"/>
  <c r="P23" i="27"/>
  <c r="P10" i="27"/>
  <c r="P97" i="27"/>
  <c r="P46" i="27"/>
  <c r="P278" i="27"/>
  <c r="P61" i="27"/>
  <c r="P27" i="27"/>
  <c r="P76" i="27"/>
  <c r="P135" i="27"/>
  <c r="P297" i="27"/>
  <c r="P291" i="27"/>
  <c r="P300" i="27"/>
  <c r="P164" i="27"/>
  <c r="P292" i="27"/>
  <c r="P261" i="27"/>
  <c r="P245" i="27"/>
  <c r="P217" i="27"/>
  <c r="P197" i="27"/>
  <c r="M299" i="27"/>
  <c r="K297" i="27"/>
  <c r="M295" i="27"/>
  <c r="K293" i="27"/>
  <c r="M291" i="27"/>
  <c r="K289" i="27"/>
  <c r="M287" i="27"/>
  <c r="K300" i="27"/>
  <c r="K296" i="27"/>
  <c r="K292" i="27"/>
  <c r="K288" i="27"/>
  <c r="M300" i="27"/>
  <c r="K298" i="27"/>
  <c r="M296" i="27"/>
  <c r="K294" i="27"/>
  <c r="M292" i="27"/>
  <c r="K290" i="27"/>
  <c r="M288" i="27"/>
  <c r="K286" i="27"/>
  <c r="M298" i="27"/>
  <c r="M294" i="27"/>
  <c r="M290" i="27"/>
  <c r="M286" i="27"/>
  <c r="K299" i="27"/>
  <c r="M297" i="27"/>
  <c r="K295" i="27"/>
  <c r="M293" i="27"/>
  <c r="K291" i="27"/>
  <c r="M289" i="27"/>
  <c r="K287" i="27"/>
  <c r="K285" i="27"/>
  <c r="M283" i="27"/>
  <c r="K281" i="27"/>
  <c r="M284" i="27"/>
  <c r="K282" i="27"/>
  <c r="K284" i="27"/>
  <c r="M285" i="27"/>
  <c r="K283" i="27"/>
  <c r="M281" i="27"/>
  <c r="M282" i="27"/>
  <c r="K280" i="27"/>
  <c r="M278" i="27"/>
  <c r="K276" i="27"/>
  <c r="M274" i="27"/>
  <c r="K272" i="27"/>
  <c r="M270" i="27"/>
  <c r="K268" i="27"/>
  <c r="M266" i="27"/>
  <c r="K264" i="27"/>
  <c r="M262" i="27"/>
  <c r="K260" i="27"/>
  <c r="M258" i="27"/>
  <c r="K256" i="27"/>
  <c r="M254" i="27"/>
  <c r="K252" i="27"/>
  <c r="M273" i="27"/>
  <c r="M265" i="27"/>
  <c r="M257" i="27"/>
  <c r="K251" i="27"/>
  <c r="M279" i="27"/>
  <c r="K277" i="27"/>
  <c r="M275" i="27"/>
  <c r="K273" i="27"/>
  <c r="M271" i="27"/>
  <c r="K269" i="27"/>
  <c r="M267" i="27"/>
  <c r="K265" i="27"/>
  <c r="M263" i="27"/>
  <c r="K261" i="27"/>
  <c r="M259" i="27"/>
  <c r="K257" i="27"/>
  <c r="M255" i="27"/>
  <c r="K253" i="27"/>
  <c r="M251" i="27"/>
  <c r="M277" i="27"/>
  <c r="M269" i="27"/>
  <c r="K263" i="27"/>
  <c r="K259" i="27"/>
  <c r="K255" i="27"/>
  <c r="M280" i="27"/>
  <c r="K278" i="27"/>
  <c r="M276" i="27"/>
  <c r="K274" i="27"/>
  <c r="M272" i="27"/>
  <c r="K270" i="27"/>
  <c r="M268" i="27"/>
  <c r="K266" i="27"/>
  <c r="M264" i="27"/>
  <c r="K262" i="27"/>
  <c r="M260" i="27"/>
  <c r="K258" i="27"/>
  <c r="M256" i="27"/>
  <c r="K254" i="27"/>
  <c r="M252" i="27"/>
  <c r="K279" i="27"/>
  <c r="K275" i="27"/>
  <c r="K271" i="27"/>
  <c r="K267" i="27"/>
  <c r="M261" i="27"/>
  <c r="M253" i="27"/>
  <c r="K250" i="27"/>
  <c r="M248" i="27"/>
  <c r="K246" i="27"/>
  <c r="M244" i="27"/>
  <c r="K242" i="27"/>
  <c r="M240" i="27"/>
  <c r="K238" i="27"/>
  <c r="M236" i="27"/>
  <c r="K234" i="27"/>
  <c r="M232" i="27"/>
  <c r="K230" i="27"/>
  <c r="M228" i="27"/>
  <c r="K245" i="27"/>
  <c r="K241" i="27"/>
  <c r="K237" i="27"/>
  <c r="K229" i="27"/>
  <c r="M249" i="27"/>
  <c r="K247" i="27"/>
  <c r="M245" i="27"/>
  <c r="K243" i="27"/>
  <c r="M241" i="27"/>
  <c r="K239" i="27"/>
  <c r="M237" i="27"/>
  <c r="K235" i="27"/>
  <c r="M233" i="27"/>
  <c r="K231" i="27"/>
  <c r="M229" i="27"/>
  <c r="K227" i="27"/>
  <c r="M243" i="27"/>
  <c r="M235" i="27"/>
  <c r="M227" i="27"/>
  <c r="M250" i="27"/>
  <c r="K248" i="27"/>
  <c r="M246" i="27"/>
  <c r="K244" i="27"/>
  <c r="M242" i="27"/>
  <c r="K240" i="27"/>
  <c r="M238" i="27"/>
  <c r="K236" i="27"/>
  <c r="M234" i="27"/>
  <c r="K232" i="27"/>
  <c r="M230" i="27"/>
  <c r="K228" i="27"/>
  <c r="K249" i="27"/>
  <c r="M247" i="27"/>
  <c r="M239" i="27"/>
  <c r="K233" i="27"/>
  <c r="M231" i="27"/>
  <c r="K226" i="27"/>
  <c r="M224" i="27"/>
  <c r="K222" i="27"/>
  <c r="M220" i="27"/>
  <c r="K218" i="27"/>
  <c r="M216" i="27"/>
  <c r="K214" i="27"/>
  <c r="M212" i="27"/>
  <c r="K210" i="27"/>
  <c r="M208" i="27"/>
  <c r="K206" i="27"/>
  <c r="M204" i="27"/>
  <c r="K202" i="27"/>
  <c r="M200" i="27"/>
  <c r="K198" i="27"/>
  <c r="M196" i="27"/>
  <c r="K194" i="27"/>
  <c r="M192" i="27"/>
  <c r="K190" i="27"/>
  <c r="M188" i="27"/>
  <c r="K186" i="27"/>
  <c r="M184" i="27"/>
  <c r="K182" i="27"/>
  <c r="M180" i="27"/>
  <c r="K178" i="27"/>
  <c r="M176" i="27"/>
  <c r="M225" i="27"/>
  <c r="K223" i="27"/>
  <c r="M221" i="27"/>
  <c r="K219" i="27"/>
  <c r="M217" i="27"/>
  <c r="K215" i="27"/>
  <c r="M213" i="27"/>
  <c r="K211" i="27"/>
  <c r="M209" i="27"/>
  <c r="K207" i="27"/>
  <c r="M205" i="27"/>
  <c r="K203" i="27"/>
  <c r="M201" i="27"/>
  <c r="K199" i="27"/>
  <c r="M197" i="27"/>
  <c r="K195" i="27"/>
  <c r="M193" i="27"/>
  <c r="K191" i="27"/>
  <c r="M189" i="27"/>
  <c r="K187" i="27"/>
  <c r="M185" i="27"/>
  <c r="K183" i="27"/>
  <c r="M181" i="27"/>
  <c r="K179" i="27"/>
  <c r="M177" i="27"/>
  <c r="K175" i="27"/>
  <c r="M173" i="27"/>
  <c r="K171" i="27"/>
  <c r="M169" i="27"/>
  <c r="M226" i="27"/>
  <c r="K224" i="27"/>
  <c r="M222" i="27"/>
  <c r="K220" i="27"/>
  <c r="M218" i="27"/>
  <c r="K216" i="27"/>
  <c r="M214" i="27"/>
  <c r="K212" i="27"/>
  <c r="M210" i="27"/>
  <c r="K208" i="27"/>
  <c r="M206" i="27"/>
  <c r="K204" i="27"/>
  <c r="M202" i="27"/>
  <c r="K200" i="27"/>
  <c r="M198" i="27"/>
  <c r="K196" i="27"/>
  <c r="M194" i="27"/>
  <c r="K192" i="27"/>
  <c r="M190" i="27"/>
  <c r="M215" i="27"/>
  <c r="M207" i="27"/>
  <c r="M199" i="27"/>
  <c r="M191" i="27"/>
  <c r="M187" i="27"/>
  <c r="M183" i="27"/>
  <c r="M179" i="27"/>
  <c r="M175" i="27"/>
  <c r="M171" i="27"/>
  <c r="M167" i="27"/>
  <c r="K165" i="27"/>
  <c r="M163" i="27"/>
  <c r="K161" i="27"/>
  <c r="M159" i="27"/>
  <c r="K157" i="27"/>
  <c r="M155" i="27"/>
  <c r="K153" i="27"/>
  <c r="M151" i="27"/>
  <c r="K149" i="27"/>
  <c r="M147" i="27"/>
  <c r="K145" i="27"/>
  <c r="M143" i="27"/>
  <c r="K141" i="27"/>
  <c r="M139" i="27"/>
  <c r="K137" i="27"/>
  <c r="M135" i="27"/>
  <c r="K133" i="27"/>
  <c r="M131" i="27"/>
  <c r="K217" i="27"/>
  <c r="K209" i="27"/>
  <c r="K201" i="27"/>
  <c r="K193" i="27"/>
  <c r="K185" i="27"/>
  <c r="K181" i="27"/>
  <c r="K177" i="27"/>
  <c r="K174" i="27"/>
  <c r="K172" i="27"/>
  <c r="M170" i="27"/>
  <c r="K169" i="27"/>
  <c r="M168" i="27"/>
  <c r="K166" i="27"/>
  <c r="M164" i="27"/>
  <c r="K162" i="27"/>
  <c r="M160" i="27"/>
  <c r="K158" i="27"/>
  <c r="M156" i="27"/>
  <c r="K154" i="27"/>
  <c r="M152" i="27"/>
  <c r="K150" i="27"/>
  <c r="M148" i="27"/>
  <c r="K146" i="27"/>
  <c r="M144" i="27"/>
  <c r="K142" i="27"/>
  <c r="M140" i="27"/>
  <c r="K138" i="27"/>
  <c r="M136" i="27"/>
  <c r="K134" i="27"/>
  <c r="K221" i="27"/>
  <c r="M219" i="27"/>
  <c r="M211" i="27"/>
  <c r="M203" i="27"/>
  <c r="M195" i="27"/>
  <c r="K188" i="27"/>
  <c r="K184" i="27"/>
  <c r="K180" i="27"/>
  <c r="K176" i="27"/>
  <c r="K167" i="27"/>
  <c r="M165" i="27"/>
  <c r="K163" i="27"/>
  <c r="M161" i="27"/>
  <c r="K159" i="27"/>
  <c r="M157" i="27"/>
  <c r="K155" i="27"/>
  <c r="M153" i="27"/>
  <c r="K151" i="27"/>
  <c r="M149" i="27"/>
  <c r="K147" i="27"/>
  <c r="M145" i="27"/>
  <c r="M223" i="27"/>
  <c r="K189" i="27"/>
  <c r="M174" i="27"/>
  <c r="K173" i="27"/>
  <c r="K168" i="27"/>
  <c r="K160" i="27"/>
  <c r="K152" i="27"/>
  <c r="K144" i="27"/>
  <c r="M141" i="27"/>
  <c r="M137" i="27"/>
  <c r="K132" i="27"/>
  <c r="K130" i="27"/>
  <c r="M128" i="27"/>
  <c r="K126" i="27"/>
  <c r="M124" i="27"/>
  <c r="K122" i="27"/>
  <c r="M120" i="27"/>
  <c r="K118" i="27"/>
  <c r="M116" i="27"/>
  <c r="K114" i="27"/>
  <c r="M112" i="27"/>
  <c r="K110" i="27"/>
  <c r="M108" i="27"/>
  <c r="K106" i="27"/>
  <c r="M104" i="27"/>
  <c r="K102" i="27"/>
  <c r="M100" i="27"/>
  <c r="K98" i="27"/>
  <c r="M96" i="27"/>
  <c r="K94" i="27"/>
  <c r="M92" i="27"/>
  <c r="K90" i="27"/>
  <c r="M88" i="27"/>
  <c r="K86" i="27"/>
  <c r="M84" i="27"/>
  <c r="K82" i="27"/>
  <c r="M80" i="27"/>
  <c r="K78" i="27"/>
  <c r="M76" i="27"/>
  <c r="K74" i="27"/>
  <c r="M72" i="27"/>
  <c r="K70" i="27"/>
  <c r="M68" i="27"/>
  <c r="K66" i="27"/>
  <c r="M64" i="27"/>
  <c r="K62" i="27"/>
  <c r="M60" i="27"/>
  <c r="K58" i="27"/>
  <c r="M56" i="27"/>
  <c r="K54" i="27"/>
  <c r="M52" i="27"/>
  <c r="K225" i="27"/>
  <c r="K213" i="27"/>
  <c r="M186" i="27"/>
  <c r="M162" i="27"/>
  <c r="M154" i="27"/>
  <c r="M146" i="27"/>
  <c r="M142" i="27"/>
  <c r="M138" i="27"/>
  <c r="M134" i="27"/>
  <c r="M133" i="27"/>
  <c r="M129" i="27"/>
  <c r="K127" i="27"/>
  <c r="M125" i="27"/>
  <c r="K123" i="27"/>
  <c r="M121" i="27"/>
  <c r="K119" i="27"/>
  <c r="M117" i="27"/>
  <c r="K115" i="27"/>
  <c r="M113" i="27"/>
  <c r="K111" i="27"/>
  <c r="M109" i="27"/>
  <c r="K107" i="27"/>
  <c r="M105" i="27"/>
  <c r="K103" i="27"/>
  <c r="M101" i="27"/>
  <c r="K99" i="27"/>
  <c r="M97" i="27"/>
  <c r="K95" i="27"/>
  <c r="M93" i="27"/>
  <c r="K91" i="27"/>
  <c r="M89" i="27"/>
  <c r="K87" i="27"/>
  <c r="M85" i="27"/>
  <c r="K83" i="27"/>
  <c r="M81" i="27"/>
  <c r="K79" i="27"/>
  <c r="M77" i="27"/>
  <c r="K75" i="27"/>
  <c r="M73" i="27"/>
  <c r="K71" i="27"/>
  <c r="M69" i="27"/>
  <c r="K67" i="27"/>
  <c r="M65" i="27"/>
  <c r="K63" i="27"/>
  <c r="M61" i="27"/>
  <c r="K59" i="27"/>
  <c r="M57" i="27"/>
  <c r="K55" i="27"/>
  <c r="M53" i="27"/>
  <c r="K51" i="27"/>
  <c r="M49" i="27"/>
  <c r="K47" i="27"/>
  <c r="M45" i="27"/>
  <c r="K43" i="27"/>
  <c r="M41" i="27"/>
  <c r="K39" i="27"/>
  <c r="M37" i="27"/>
  <c r="K35" i="27"/>
  <c r="M33" i="27"/>
  <c r="K31" i="27"/>
  <c r="M29" i="27"/>
  <c r="K205" i="27"/>
  <c r="M182" i="27"/>
  <c r="M172" i="27"/>
  <c r="K164" i="27"/>
  <c r="K156" i="27"/>
  <c r="K148" i="27"/>
  <c r="K140" i="27"/>
  <c r="K136" i="27"/>
  <c r="M132" i="27"/>
  <c r="K131" i="27"/>
  <c r="M130" i="27"/>
  <c r="K128" i="27"/>
  <c r="M126" i="27"/>
  <c r="K124" i="27"/>
  <c r="M122" i="27"/>
  <c r="K120" i="27"/>
  <c r="M118" i="27"/>
  <c r="K116" i="27"/>
  <c r="M114" i="27"/>
  <c r="K112" i="27"/>
  <c r="M110" i="27"/>
  <c r="K108" i="27"/>
  <c r="M106" i="27"/>
  <c r="K104" i="27"/>
  <c r="M102" i="27"/>
  <c r="M178" i="27"/>
  <c r="K170" i="27"/>
  <c r="K135" i="27"/>
  <c r="K125" i="27"/>
  <c r="K113" i="27"/>
  <c r="M111" i="27"/>
  <c r="K97" i="27"/>
  <c r="K93" i="27"/>
  <c r="K89" i="27"/>
  <c r="K85" i="27"/>
  <c r="K81" i="27"/>
  <c r="K77" i="27"/>
  <c r="K73" i="27"/>
  <c r="K69" i="27"/>
  <c r="K65" i="27"/>
  <c r="K61" i="27"/>
  <c r="K57" i="27"/>
  <c r="M150" i="27"/>
  <c r="K129" i="27"/>
  <c r="M123" i="27"/>
  <c r="K117" i="27"/>
  <c r="M94" i="27"/>
  <c r="K92" i="27"/>
  <c r="M87" i="27"/>
  <c r="M78" i="27"/>
  <c r="K76" i="27"/>
  <c r="M71" i="27"/>
  <c r="M62" i="27"/>
  <c r="K60" i="27"/>
  <c r="M55" i="27"/>
  <c r="K52" i="27"/>
  <c r="M47" i="27"/>
  <c r="M39" i="27"/>
  <c r="M31" i="27"/>
  <c r="K28" i="27"/>
  <c r="M26" i="27"/>
  <c r="K24" i="27"/>
  <c r="M22" i="27"/>
  <c r="K20" i="27"/>
  <c r="M18" i="27"/>
  <c r="K16" i="27"/>
  <c r="M14" i="27"/>
  <c r="K12" i="27"/>
  <c r="M10" i="27"/>
  <c r="K8" i="27"/>
  <c r="M6" i="27"/>
  <c r="K29" i="27"/>
  <c r="M27" i="27"/>
  <c r="K25" i="27"/>
  <c r="M23" i="27"/>
  <c r="K21" i="27"/>
  <c r="M19" i="27"/>
  <c r="M15" i="27"/>
  <c r="M11" i="27"/>
  <c r="M7" i="27"/>
  <c r="M28" i="27"/>
  <c r="K26" i="27"/>
  <c r="M24" i="27"/>
  <c r="K22" i="27"/>
  <c r="M20" i="27"/>
  <c r="K18" i="27"/>
  <c r="M16" i="27"/>
  <c r="K14" i="27"/>
  <c r="M12" i="27"/>
  <c r="M115" i="27"/>
  <c r="K109" i="27"/>
  <c r="M107" i="27"/>
  <c r="K101" i="27"/>
  <c r="M99" i="27"/>
  <c r="M90" i="27"/>
  <c r="K88" i="27"/>
  <c r="M83" i="27"/>
  <c r="K46" i="27"/>
  <c r="M40" i="27"/>
  <c r="K38" i="27"/>
  <c r="K27" i="27"/>
  <c r="K19" i="27"/>
  <c r="M17" i="27"/>
  <c r="K11" i="27"/>
  <c r="K143" i="27"/>
  <c r="K139" i="27"/>
  <c r="K105" i="27"/>
  <c r="M103" i="27"/>
  <c r="M98" i="27"/>
  <c r="K96" i="27"/>
  <c r="M91" i="27"/>
  <c r="M82" i="27"/>
  <c r="K80" i="27"/>
  <c r="M75" i="27"/>
  <c r="M66" i="27"/>
  <c r="K64" i="27"/>
  <c r="M59" i="27"/>
  <c r="K50" i="27"/>
  <c r="K48" i="27"/>
  <c r="M46" i="27"/>
  <c r="K45" i="27"/>
  <c r="M44" i="27"/>
  <c r="K42" i="27"/>
  <c r="K40" i="27"/>
  <c r="M38" i="27"/>
  <c r="K37" i="27"/>
  <c r="M36" i="27"/>
  <c r="K34" i="27"/>
  <c r="K32" i="27"/>
  <c r="M30" i="27"/>
  <c r="K17" i="27"/>
  <c r="K13" i="27"/>
  <c r="K9" i="27"/>
  <c r="K10" i="27"/>
  <c r="M8" i="27"/>
  <c r="K197" i="27"/>
  <c r="M158" i="27"/>
  <c r="M127" i="27"/>
  <c r="M74" i="27"/>
  <c r="K72" i="27"/>
  <c r="M50" i="27"/>
  <c r="K49" i="27"/>
  <c r="M48" i="27"/>
  <c r="K44" i="27"/>
  <c r="K33" i="27"/>
  <c r="M32" i="27"/>
  <c r="M25" i="27"/>
  <c r="M21" i="27"/>
  <c r="K15" i="27"/>
  <c r="M9" i="27"/>
  <c r="M166" i="27"/>
  <c r="K121" i="27"/>
  <c r="M119" i="27"/>
  <c r="K100" i="27"/>
  <c r="M95" i="27"/>
  <c r="M86" i="27"/>
  <c r="K84" i="27"/>
  <c r="M79" i="27"/>
  <c r="M70" i="27"/>
  <c r="K68" i="27"/>
  <c r="M63" i="27"/>
  <c r="M54" i="27"/>
  <c r="M51" i="27"/>
  <c r="M43" i="27"/>
  <c r="M35" i="27"/>
  <c r="M67" i="27"/>
  <c r="M58" i="27"/>
  <c r="K56" i="27"/>
  <c r="K53" i="27"/>
  <c r="M42" i="27"/>
  <c r="K41" i="27"/>
  <c r="K36" i="27"/>
  <c r="M34" i="27"/>
  <c r="K30" i="27"/>
  <c r="K23" i="27"/>
  <c r="M13" i="27"/>
  <c r="K7" i="27"/>
  <c r="M301" i="27" l="1"/>
  <c r="BZ373" i="1"/>
  <c r="N301" i="27" s="1"/>
  <c r="K301" i="27"/>
  <c r="BK373" i="1"/>
  <c r="K6" i="27"/>
  <c r="L301" i="27" l="1"/>
  <c r="CM373" i="1"/>
  <c r="DC373" i="1" s="1"/>
  <c r="DG373" i="1" s="1"/>
  <c r="L6" i="27"/>
  <c r="P301" i="27" l="1"/>
  <c r="P6" i="27"/>
  <c r="T46" i="1"/>
  <c r="T44" i="1"/>
  <c r="X42" i="1"/>
  <c r="T42" i="1"/>
  <c r="T40" i="1"/>
  <c r="T38" i="1"/>
  <c r="DA34" i="1" l="1"/>
  <c r="AV34" i="1" s="1"/>
  <c r="D62" i="1" s="1"/>
  <c r="B2" i="4"/>
  <c r="M2" i="27"/>
  <c r="K3" i="27"/>
  <c r="K4" i="27"/>
  <c r="K2" i="27"/>
  <c r="M3" i="27"/>
  <c r="A52" i="1" l="1"/>
  <c r="AC50" i="1" s="1"/>
  <c r="D63" i="1" s="1"/>
  <c r="M4" i="27"/>
  <c r="N4" i="27"/>
  <c r="M5" i="27"/>
  <c r="N5" i="27"/>
  <c r="K5" i="27"/>
  <c r="N3" i="27"/>
  <c r="L3" i="27"/>
  <c r="BZ74" i="1"/>
  <c r="N2" i="27" s="1"/>
  <c r="BK74" i="1"/>
  <c r="L2" i="27" s="1"/>
  <c r="L5" i="27" l="1"/>
  <c r="L4" i="27"/>
  <c r="CM74" i="1"/>
  <c r="CS374" i="1" l="1"/>
  <c r="DE74" i="1"/>
  <c r="DE75" i="1" s="1"/>
  <c r="DE76" i="1" s="1"/>
  <c r="DC75" i="1"/>
  <c r="DG75" i="1" s="1"/>
  <c r="DC74" i="1"/>
  <c r="DG74" i="1" s="1"/>
  <c r="P3" i="27"/>
  <c r="P5" i="27"/>
  <c r="P4" i="27"/>
  <c r="P2" i="27"/>
  <c r="CS74" i="1"/>
  <c r="DE77" i="1" l="1"/>
  <c r="DE78" i="1" s="1"/>
  <c r="CS76" i="1"/>
  <c r="D70" i="1"/>
  <c r="G2" i="4" s="1"/>
  <c r="CS75" i="1"/>
  <c r="CS77" i="1" l="1"/>
  <c r="DE79" i="1"/>
  <c r="CS78" i="1"/>
  <c r="CS372" i="1"/>
  <c r="F2" i="4"/>
  <c r="DE80" i="1" l="1"/>
  <c r="DE81" i="1" s="1"/>
  <c r="DE82" i="1" s="1"/>
  <c r="DE83" i="1" s="1"/>
  <c r="DE84" i="1" s="1"/>
  <c r="DE85" i="1" s="1"/>
  <c r="DE86" i="1" s="1"/>
  <c r="DE87" i="1" s="1"/>
  <c r="DE88" i="1" s="1"/>
  <c r="DE89" i="1" s="1"/>
  <c r="DE90" i="1" s="1"/>
  <c r="DE91" i="1" s="1"/>
  <c r="DE92" i="1" s="1"/>
  <c r="DE93" i="1" s="1"/>
  <c r="DE94" i="1" s="1"/>
  <c r="DE95" i="1" s="1"/>
  <c r="DE96" i="1" s="1"/>
  <c r="DE97" i="1" s="1"/>
  <c r="DE98" i="1" s="1"/>
  <c r="DE99" i="1" s="1"/>
  <c r="DE100" i="1" s="1"/>
  <c r="DE101" i="1" s="1"/>
  <c r="DE102" i="1" s="1"/>
  <c r="DE103" i="1" s="1"/>
  <c r="DE104" i="1" s="1"/>
  <c r="DE105" i="1" s="1"/>
  <c r="DE106" i="1" s="1"/>
  <c r="DE107" i="1" s="1"/>
  <c r="DE108" i="1" s="1"/>
  <c r="DE109" i="1" s="1"/>
  <c r="DE110" i="1" s="1"/>
  <c r="DE111" i="1" s="1"/>
  <c r="DE112" i="1" s="1"/>
  <c r="DE113" i="1" s="1"/>
  <c r="DE114" i="1" s="1"/>
  <c r="DE115" i="1" s="1"/>
  <c r="DE116" i="1" s="1"/>
  <c r="DE117" i="1" s="1"/>
  <c r="DE118" i="1" s="1"/>
  <c r="DE119" i="1" s="1"/>
  <c r="DE120" i="1" s="1"/>
  <c r="DE121" i="1" s="1"/>
  <c r="DE122" i="1" s="1"/>
  <c r="DE123" i="1" s="1"/>
  <c r="DE124" i="1" s="1"/>
  <c r="DE125" i="1" s="1"/>
  <c r="DE126" i="1" s="1"/>
  <c r="DE127" i="1" s="1"/>
  <c r="DE128" i="1" s="1"/>
  <c r="DE129" i="1" s="1"/>
  <c r="DE130" i="1" s="1"/>
  <c r="DE131" i="1" s="1"/>
  <c r="DE132" i="1" s="1"/>
  <c r="DE133" i="1" s="1"/>
  <c r="DE134" i="1" s="1"/>
  <c r="DE135" i="1" s="1"/>
  <c r="DE136" i="1" s="1"/>
  <c r="DE137" i="1" s="1"/>
  <c r="DE138" i="1" s="1"/>
  <c r="DE139" i="1" s="1"/>
  <c r="DE140" i="1" s="1"/>
  <c r="DE141" i="1" s="1"/>
  <c r="DE142" i="1" s="1"/>
  <c r="DE143" i="1" s="1"/>
  <c r="DE144" i="1" s="1"/>
  <c r="DE145" i="1" s="1"/>
  <c r="DE146" i="1" s="1"/>
  <c r="DE147" i="1" s="1"/>
  <c r="DE148" i="1" s="1"/>
  <c r="DE149" i="1" s="1"/>
  <c r="DE150" i="1" s="1"/>
  <c r="DE151" i="1" s="1"/>
  <c r="DE152" i="1" s="1"/>
  <c r="DE153" i="1" s="1"/>
  <c r="DE154" i="1" s="1"/>
  <c r="DE155" i="1" s="1"/>
  <c r="DE156" i="1" s="1"/>
  <c r="DE157" i="1" s="1"/>
  <c r="DE158" i="1" s="1"/>
  <c r="DE159" i="1" s="1"/>
  <c r="DE160" i="1" s="1"/>
  <c r="DE161" i="1" s="1"/>
  <c r="DE162" i="1" s="1"/>
  <c r="DE163" i="1" s="1"/>
  <c r="DE164" i="1" s="1"/>
  <c r="DE165" i="1" s="1"/>
  <c r="DE166" i="1" s="1"/>
  <c r="DE167" i="1" s="1"/>
  <c r="DE168" i="1" s="1"/>
  <c r="DE169" i="1" s="1"/>
  <c r="DE170" i="1" s="1"/>
  <c r="DE171" i="1" s="1"/>
  <c r="DE172" i="1" s="1"/>
  <c r="DE173" i="1" s="1"/>
  <c r="DE174" i="1" s="1"/>
  <c r="DE175" i="1" s="1"/>
  <c r="DE176" i="1" s="1"/>
  <c r="DE177" i="1" s="1"/>
  <c r="DE178" i="1" s="1"/>
  <c r="DE179" i="1" s="1"/>
  <c r="DE180" i="1" s="1"/>
  <c r="DE181" i="1" s="1"/>
  <c r="DE182" i="1" s="1"/>
  <c r="DE183" i="1" s="1"/>
  <c r="DE184" i="1" s="1"/>
  <c r="DE185" i="1" s="1"/>
  <c r="DE186" i="1" s="1"/>
  <c r="DE187" i="1" s="1"/>
  <c r="DE188" i="1" s="1"/>
  <c r="DE189" i="1" s="1"/>
  <c r="DE190" i="1" s="1"/>
  <c r="DE191" i="1" s="1"/>
  <c r="DE192" i="1" s="1"/>
  <c r="DE193" i="1" s="1"/>
  <c r="DE194" i="1" s="1"/>
  <c r="DE195" i="1" s="1"/>
  <c r="DE196" i="1" s="1"/>
  <c r="DE197" i="1" s="1"/>
  <c r="DE198" i="1" s="1"/>
  <c r="DE199" i="1" s="1"/>
  <c r="DE200" i="1" s="1"/>
  <c r="DE201" i="1" s="1"/>
  <c r="DE202" i="1" s="1"/>
  <c r="DE203" i="1" s="1"/>
  <c r="DE204" i="1" s="1"/>
  <c r="DE205" i="1" s="1"/>
  <c r="DE206" i="1" s="1"/>
  <c r="DE207" i="1" s="1"/>
  <c r="DE208" i="1" s="1"/>
  <c r="DE209" i="1" s="1"/>
  <c r="DE210" i="1" s="1"/>
  <c r="DE211" i="1" s="1"/>
  <c r="DE212" i="1" s="1"/>
  <c r="DE213" i="1" s="1"/>
  <c r="DE214" i="1" s="1"/>
  <c r="DE215" i="1" s="1"/>
  <c r="DE216" i="1" s="1"/>
  <c r="DE217" i="1" s="1"/>
  <c r="DE218" i="1" s="1"/>
  <c r="DE219" i="1" s="1"/>
  <c r="DE220" i="1" s="1"/>
  <c r="DE221" i="1" s="1"/>
  <c r="DE222" i="1" s="1"/>
  <c r="DE223" i="1" s="1"/>
  <c r="DE224" i="1" s="1"/>
  <c r="DE225" i="1" s="1"/>
  <c r="DE226" i="1" s="1"/>
  <c r="DE227" i="1" s="1"/>
  <c r="DE228" i="1" s="1"/>
  <c r="DE229" i="1" s="1"/>
  <c r="DE230" i="1" s="1"/>
  <c r="DE231" i="1" s="1"/>
  <c r="DE232" i="1" s="1"/>
  <c r="DE233" i="1" s="1"/>
  <c r="DE234" i="1" s="1"/>
  <c r="DE235" i="1" s="1"/>
  <c r="DE236" i="1" s="1"/>
  <c r="DE237" i="1" s="1"/>
  <c r="DE238" i="1" s="1"/>
  <c r="DE239" i="1" s="1"/>
  <c r="DE240" i="1" s="1"/>
  <c r="DE241" i="1" s="1"/>
  <c r="DE242" i="1" s="1"/>
  <c r="DE243" i="1" s="1"/>
  <c r="DE244" i="1" s="1"/>
  <c r="DE245" i="1" s="1"/>
  <c r="DE246" i="1" s="1"/>
  <c r="DE247" i="1" s="1"/>
  <c r="DE248" i="1" s="1"/>
  <c r="DE249" i="1" s="1"/>
  <c r="DE250" i="1" s="1"/>
  <c r="DE251" i="1" s="1"/>
  <c r="DE252" i="1" s="1"/>
  <c r="DE253" i="1" s="1"/>
  <c r="DE254" i="1" s="1"/>
  <c r="DE255" i="1" s="1"/>
  <c r="DE256" i="1" s="1"/>
  <c r="DE257" i="1" s="1"/>
  <c r="DE258" i="1" s="1"/>
  <c r="DE259" i="1" s="1"/>
  <c r="DE260" i="1" s="1"/>
  <c r="DE261" i="1" s="1"/>
  <c r="DE262" i="1" s="1"/>
  <c r="DE263" i="1" s="1"/>
  <c r="DE264" i="1" s="1"/>
  <c r="DE265" i="1" s="1"/>
  <c r="DE266" i="1" s="1"/>
  <c r="DE267" i="1" s="1"/>
  <c r="DE268" i="1" s="1"/>
  <c r="DE269" i="1" s="1"/>
  <c r="DE270" i="1" s="1"/>
  <c r="DE271" i="1" s="1"/>
  <c r="DE272" i="1" s="1"/>
  <c r="DE273" i="1" s="1"/>
  <c r="DE274" i="1" s="1"/>
  <c r="DE275" i="1" s="1"/>
  <c r="DE276" i="1" s="1"/>
  <c r="DE277" i="1" s="1"/>
  <c r="DE278" i="1" s="1"/>
  <c r="DE279" i="1" s="1"/>
  <c r="DE280" i="1" s="1"/>
  <c r="DE281" i="1" s="1"/>
  <c r="DE282" i="1" s="1"/>
  <c r="DE283" i="1" s="1"/>
  <c r="DE284" i="1" s="1"/>
  <c r="DE285" i="1" s="1"/>
  <c r="DE286" i="1" s="1"/>
  <c r="DE287" i="1" s="1"/>
  <c r="DE288" i="1" s="1"/>
  <c r="DE289" i="1" s="1"/>
  <c r="DE290" i="1" s="1"/>
  <c r="DE291" i="1" s="1"/>
  <c r="DE292" i="1" s="1"/>
  <c r="DE293" i="1" s="1"/>
  <c r="DE294" i="1" s="1"/>
  <c r="DE295" i="1" s="1"/>
  <c r="DE296" i="1" s="1"/>
  <c r="DE297" i="1" s="1"/>
  <c r="DE298" i="1" s="1"/>
  <c r="DE299" i="1" s="1"/>
  <c r="DE300" i="1" s="1"/>
  <c r="DE301" i="1" s="1"/>
  <c r="DE302" i="1" s="1"/>
  <c r="DE303" i="1" s="1"/>
  <c r="DE304" i="1" s="1"/>
  <c r="DE305" i="1" s="1"/>
  <c r="DE306" i="1" s="1"/>
  <c r="DE307" i="1" s="1"/>
  <c r="DE308" i="1" s="1"/>
  <c r="DE309" i="1" s="1"/>
  <c r="DE310" i="1" s="1"/>
  <c r="DE311" i="1" s="1"/>
  <c r="DE312" i="1" s="1"/>
  <c r="DE313" i="1" s="1"/>
  <c r="DE314" i="1" s="1"/>
  <c r="DE315" i="1" s="1"/>
  <c r="DE316" i="1" s="1"/>
  <c r="DE317" i="1" s="1"/>
  <c r="DE318" i="1" s="1"/>
  <c r="DE319" i="1" s="1"/>
  <c r="DE320" i="1" s="1"/>
  <c r="DE321" i="1" s="1"/>
  <c r="DE322" i="1" s="1"/>
  <c r="DE323" i="1" s="1"/>
  <c r="DE324" i="1" s="1"/>
  <c r="DE325" i="1" s="1"/>
  <c r="DE326" i="1" s="1"/>
  <c r="DE327" i="1" s="1"/>
  <c r="DE328" i="1" s="1"/>
  <c r="DE329" i="1" s="1"/>
  <c r="DE330" i="1" s="1"/>
  <c r="DE331" i="1" s="1"/>
  <c r="DE332" i="1" s="1"/>
  <c r="DE333" i="1" s="1"/>
  <c r="DE334" i="1" s="1"/>
  <c r="DE335" i="1" s="1"/>
  <c r="DE336" i="1" s="1"/>
  <c r="DE337" i="1" s="1"/>
  <c r="DE338" i="1" s="1"/>
  <c r="DE339" i="1" s="1"/>
  <c r="DE340" i="1" s="1"/>
  <c r="DE341" i="1" s="1"/>
  <c r="DE342" i="1" s="1"/>
  <c r="DE343" i="1" s="1"/>
  <c r="DE344" i="1" s="1"/>
  <c r="DE345" i="1" s="1"/>
  <c r="DE346" i="1" s="1"/>
  <c r="DE347" i="1" s="1"/>
  <c r="DE348" i="1" s="1"/>
  <c r="DE349" i="1" s="1"/>
  <c r="DE350" i="1" s="1"/>
  <c r="DE351" i="1" s="1"/>
  <c r="DE352" i="1" s="1"/>
  <c r="DE353" i="1" s="1"/>
  <c r="DE354" i="1" s="1"/>
  <c r="DE355" i="1" s="1"/>
  <c r="DE356" i="1" s="1"/>
  <c r="DE357" i="1" s="1"/>
  <c r="DE358" i="1" s="1"/>
  <c r="DE359" i="1" s="1"/>
  <c r="DE360" i="1" s="1"/>
  <c r="DE361" i="1" s="1"/>
  <c r="DE362" i="1" s="1"/>
  <c r="DE363" i="1" s="1"/>
  <c r="DE364" i="1" s="1"/>
  <c r="DE365" i="1" s="1"/>
  <c r="DE366" i="1" s="1"/>
  <c r="DE367" i="1" s="1"/>
  <c r="DE368" i="1" s="1"/>
  <c r="DE369" i="1" s="1"/>
  <c r="DE370" i="1" s="1"/>
  <c r="DE371" i="1" s="1"/>
  <c r="DE372" i="1" s="1"/>
  <c r="DE373" i="1" s="1"/>
  <c r="CS373" i="1" s="1"/>
  <c r="CS79" i="1"/>
  <c r="CS86"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Unknown</author>
    <author>Degrande, Guy</author>
  </authors>
  <commentList>
    <comment ref="T36" authorId="0" shapeId="0" xr:uid="{00000000-0006-0000-0000-000001000000}">
      <text>
        <r>
          <rPr>
            <b/>
            <sz val="10"/>
            <color indexed="81"/>
            <rFont val="Calibri"/>
            <family val="2"/>
          </rPr>
          <t>Klik eventueel op de knop 'Bewerken inschakelen' bovenaan op het scherm en 'Inhoud inschakelen' bij de beveiligingswaarschuwing Macro's.</t>
        </r>
        <r>
          <rPr>
            <sz val="9"/>
            <color indexed="81"/>
            <rFont val="Tahoma"/>
            <family val="2"/>
          </rPr>
          <t xml:space="preserve">
</t>
        </r>
      </text>
    </comment>
    <comment ref="AR73" authorId="1" shapeId="0" xr:uid="{00000000-0006-0000-0000-000002000000}">
      <text>
        <r>
          <rPr>
            <b/>
            <sz val="10"/>
            <color indexed="81"/>
            <rFont val="Calibri"/>
            <family val="2"/>
          </rPr>
          <t>Vanaf 1 januari 2018 wordt de werkelijke afstand vergoed die de leerkracht aflegt om onderwijs aan huis te geven.</t>
        </r>
        <r>
          <rPr>
            <sz val="9"/>
            <color indexed="81"/>
            <rFont val="Tahoma"/>
            <family val="2"/>
          </rPr>
          <t xml:space="preserve">
</t>
        </r>
      </text>
    </comment>
  </commentList>
</comments>
</file>

<file path=xl/sharedStrings.xml><?xml version="1.0" encoding="utf-8"?>
<sst xmlns="http://schemas.openxmlformats.org/spreadsheetml/2006/main" count="13823" uniqueCount="11048">
  <si>
    <t>postnummer</t>
  </si>
  <si>
    <t>naam_gemeente</t>
  </si>
  <si>
    <t>telefoonnr</t>
  </si>
  <si>
    <t>e-mailadres</t>
  </si>
  <si>
    <t>02-512.49.79</t>
  </si>
  <si>
    <t>LAKEN</t>
  </si>
  <si>
    <t>02-474.06.20</t>
  </si>
  <si>
    <t>SCHAARBEEK</t>
  </si>
  <si>
    <t>02-215.99.95</t>
  </si>
  <si>
    <t>ETTERBEEK</t>
  </si>
  <si>
    <t>02-732.17.04</t>
  </si>
  <si>
    <t>02-734.19.05</t>
  </si>
  <si>
    <t>ELSENE</t>
  </si>
  <si>
    <t>02-511.52.30</t>
  </si>
  <si>
    <t>SINT-GILLIS</t>
  </si>
  <si>
    <t>02-538.54.52</t>
  </si>
  <si>
    <t>SINT-JANS-MOLENBEEK</t>
  </si>
  <si>
    <t>02-413.11.30</t>
  </si>
  <si>
    <t>GANSHOREN</t>
  </si>
  <si>
    <t>02-421.54.00</t>
  </si>
  <si>
    <t>KOEKELBERG</t>
  </si>
  <si>
    <t>02-468.16.16</t>
  </si>
  <si>
    <t>SINT-AGATHA-BERCHEM</t>
  </si>
  <si>
    <t>02-482.01.05</t>
  </si>
  <si>
    <t>NEDER-OVER-HEEMBEEK</t>
  </si>
  <si>
    <t>02-268.18.97</t>
  </si>
  <si>
    <t>EVERE</t>
  </si>
  <si>
    <t>02-241.58.09</t>
  </si>
  <si>
    <t>SINT-PIETERS-WOLUWE</t>
  </si>
  <si>
    <t>02-770.85.56</t>
  </si>
  <si>
    <t>OUDERGEM</t>
  </si>
  <si>
    <t>02-672.87.18</t>
  </si>
  <si>
    <t>WATERMAAL-BOSVOORDE</t>
  </si>
  <si>
    <t>02-660.39.41</t>
  </si>
  <si>
    <t>UKKEL</t>
  </si>
  <si>
    <t>02-340.68.90</t>
  </si>
  <si>
    <t>SINT-LAMBRECHTS-WOLUWE</t>
  </si>
  <si>
    <t>02-771.59.71</t>
  </si>
  <si>
    <t>HALLE</t>
  </si>
  <si>
    <t>02-363.82.42</t>
  </si>
  <si>
    <t>02-356.78.89</t>
  </si>
  <si>
    <t>HERNE</t>
  </si>
  <si>
    <t>SINT-PIETERS-LEEUW</t>
  </si>
  <si>
    <t>02-377.82.12</t>
  </si>
  <si>
    <t>LENNIK</t>
  </si>
  <si>
    <t>02-532.33.65</t>
  </si>
  <si>
    <t>ASSE</t>
  </si>
  <si>
    <t>02-451.61.02</t>
  </si>
  <si>
    <t>DILBEEK</t>
  </si>
  <si>
    <t>02-569.39.47</t>
  </si>
  <si>
    <t>TERNAT</t>
  </si>
  <si>
    <t>02-582.52.76</t>
  </si>
  <si>
    <t>LIEDEKERKE</t>
  </si>
  <si>
    <t>VILVOORDE</t>
  </si>
  <si>
    <t>02-251.35.61</t>
  </si>
  <si>
    <t>02-251.58.17</t>
  </si>
  <si>
    <t>MACHELEN</t>
  </si>
  <si>
    <t>02-251.39.31</t>
  </si>
  <si>
    <t>GRIMBERGEN</t>
  </si>
  <si>
    <t>02-269.31.45</t>
  </si>
  <si>
    <t>WOLVERTEM</t>
  </si>
  <si>
    <t>02-269.52.22</t>
  </si>
  <si>
    <t>OPWIJK</t>
  </si>
  <si>
    <t>052-35.56.16</t>
  </si>
  <si>
    <t>OVERIJSE</t>
  </si>
  <si>
    <t>02-688.22.31</t>
  </si>
  <si>
    <t>ZAVENTEM</t>
  </si>
  <si>
    <t>02-720.17.92</t>
  </si>
  <si>
    <t>TERVUREN</t>
  </si>
  <si>
    <t>02-766.11.12</t>
  </si>
  <si>
    <t>HOEILAART</t>
  </si>
  <si>
    <t>02-657.42.98</t>
  </si>
  <si>
    <t>03-232.71.50</t>
  </si>
  <si>
    <t>MERKSEM</t>
  </si>
  <si>
    <t>03-645.08.06</t>
  </si>
  <si>
    <t>EKEREN</t>
  </si>
  <si>
    <t>03-541.62.54</t>
  </si>
  <si>
    <t>KAPELLEN</t>
  </si>
  <si>
    <t>03-660.13.04</t>
  </si>
  <si>
    <t>STABROEK</t>
  </si>
  <si>
    <t>03-568.31.92</t>
  </si>
  <si>
    <t>WIJNEGEM</t>
  </si>
  <si>
    <t>03-354.30.23</t>
  </si>
  <si>
    <t>SCHOTEN</t>
  </si>
  <si>
    <t>03-658.61.81</t>
  </si>
  <si>
    <t>SINT-JOB-IN-'T-GOOR</t>
  </si>
  <si>
    <t>03-636.11.44</t>
  </si>
  <si>
    <t>BRASSCHAAT</t>
  </si>
  <si>
    <t>OOSTMALLE</t>
  </si>
  <si>
    <t>03-312.02.31</t>
  </si>
  <si>
    <t>ZOERSEL</t>
  </si>
  <si>
    <t>03-383.25.95</t>
  </si>
  <si>
    <t>WUUSTWEZEL</t>
  </si>
  <si>
    <t>03-669.63.61</t>
  </si>
  <si>
    <t>KALMTHOUT</t>
  </si>
  <si>
    <t>ESSEN</t>
  </si>
  <si>
    <t>03-667.25.03</t>
  </si>
  <si>
    <t>BORGERHOUT</t>
  </si>
  <si>
    <t>03-235.36.90</t>
  </si>
  <si>
    <t>WOMMELGEM</t>
  </si>
  <si>
    <t>03-353.73.01</t>
  </si>
  <si>
    <t>SCHILDE</t>
  </si>
  <si>
    <t>03-383.08.15</t>
  </si>
  <si>
    <t>ZANDHOVEN</t>
  </si>
  <si>
    <t>03-484.34.48</t>
  </si>
  <si>
    <t>NIJLEN</t>
  </si>
  <si>
    <t>03-481.82.92</t>
  </si>
  <si>
    <t>HERENTHOUT</t>
  </si>
  <si>
    <t>014-51.13.39</t>
  </si>
  <si>
    <t>GROBBENDONK</t>
  </si>
  <si>
    <t>014-51.33.82</t>
  </si>
  <si>
    <t>TURNHOUT</t>
  </si>
  <si>
    <t>014-41.41.78</t>
  </si>
  <si>
    <t>014-41.30.76</t>
  </si>
  <si>
    <t>BEERSE</t>
  </si>
  <si>
    <t>014-61.38.40</t>
  </si>
  <si>
    <t>ARENDONK</t>
  </si>
  <si>
    <t>014-65.47.65</t>
  </si>
  <si>
    <t>RAVELS</t>
  </si>
  <si>
    <t>014-65.59.44</t>
  </si>
  <si>
    <t>MOL</t>
  </si>
  <si>
    <t>014-31.11.50</t>
  </si>
  <si>
    <t>HERENTALS</t>
  </si>
  <si>
    <t>014-21.10.60</t>
  </si>
  <si>
    <t>LILLE</t>
  </si>
  <si>
    <t>014-88.06.35</t>
  </si>
  <si>
    <t>OLEN</t>
  </si>
  <si>
    <t>014-26.30.58</t>
  </si>
  <si>
    <t>GEEL</t>
  </si>
  <si>
    <t>014-58.60.46</t>
  </si>
  <si>
    <t>DESSEL</t>
  </si>
  <si>
    <t>014-37.74.82</t>
  </si>
  <si>
    <t>BALEN</t>
  </si>
  <si>
    <t>014-81.17.38</t>
  </si>
  <si>
    <t>LIER</t>
  </si>
  <si>
    <t>03-480.05.69</t>
  </si>
  <si>
    <t>03-480.78.80</t>
  </si>
  <si>
    <t>KESSEL</t>
  </si>
  <si>
    <t>03-480.20.39</t>
  </si>
  <si>
    <t>MORTSEL</t>
  </si>
  <si>
    <t>03-449.89.05</t>
  </si>
  <si>
    <t>EDEGEM</t>
  </si>
  <si>
    <t>03-448.13.43</t>
  </si>
  <si>
    <t>HOVE</t>
  </si>
  <si>
    <t>03-455.48.06</t>
  </si>
  <si>
    <t>KONTICH</t>
  </si>
  <si>
    <t>03-457.32.73</t>
  </si>
  <si>
    <t>DUFFEL</t>
  </si>
  <si>
    <t>015-31.17.52</t>
  </si>
  <si>
    <t>BERLAAR</t>
  </si>
  <si>
    <t>03-482.12.60</t>
  </si>
  <si>
    <t>WILRIJK</t>
  </si>
  <si>
    <t>03-827.11.18</t>
  </si>
  <si>
    <t>RUPELMONDE</t>
  </si>
  <si>
    <t>03-774.18.23</t>
  </si>
  <si>
    <t>AARTSELAAR</t>
  </si>
  <si>
    <t>03-887.66.91</t>
  </si>
  <si>
    <t>BOOM</t>
  </si>
  <si>
    <t>03-888.02.17</t>
  </si>
  <si>
    <t>03-888.20.18</t>
  </si>
  <si>
    <t>03-889.15.30</t>
  </si>
  <si>
    <t>Lindestraat 123_A</t>
  </si>
  <si>
    <t>BORNEM</t>
  </si>
  <si>
    <t>03-897.98.16</t>
  </si>
  <si>
    <t>052-33.21.05</t>
  </si>
  <si>
    <t>TEMSE</t>
  </si>
  <si>
    <t>03-771.07.12</t>
  </si>
  <si>
    <t>SINT-NIKLAAS</t>
  </si>
  <si>
    <t>03-766.64.44</t>
  </si>
  <si>
    <t>03-780.79.15</t>
  </si>
  <si>
    <t>ZWIJNDRECHT</t>
  </si>
  <si>
    <t>03-252.80.95</t>
  </si>
  <si>
    <t>BEVEREN-WAAS</t>
  </si>
  <si>
    <t>03-750.96.85</t>
  </si>
  <si>
    <t>KRUIBEKE</t>
  </si>
  <si>
    <t>03-774.15.68</t>
  </si>
  <si>
    <t>SINT-GILLIS-WAAS</t>
  </si>
  <si>
    <t>03-770.57.11</t>
  </si>
  <si>
    <t>KIELDRECHT</t>
  </si>
  <si>
    <t>03-773.47.90</t>
  </si>
  <si>
    <t>MECHELEN</t>
  </si>
  <si>
    <t>015-20.32.36</t>
  </si>
  <si>
    <t>015-20.43.09</t>
  </si>
  <si>
    <t>BONHEIDEN</t>
  </si>
  <si>
    <t>KEERBERGEN</t>
  </si>
  <si>
    <t>015-23.53.61</t>
  </si>
  <si>
    <t>PUTTE</t>
  </si>
  <si>
    <t>015-76.75.22</t>
  </si>
  <si>
    <t>BEERZEL</t>
  </si>
  <si>
    <t>015-76.71.21</t>
  </si>
  <si>
    <t>HOFSTADE</t>
  </si>
  <si>
    <t>015-61.23.69</t>
  </si>
  <si>
    <t>WILSELE</t>
  </si>
  <si>
    <t>016-44.46.37</t>
  </si>
  <si>
    <t>HERENT</t>
  </si>
  <si>
    <t>016-23.61.63</t>
  </si>
  <si>
    <t>HEVERLEE</t>
  </si>
  <si>
    <t>016-22.26.73</t>
  </si>
  <si>
    <t>KORTENBERG</t>
  </si>
  <si>
    <t>02-759.68.25</t>
  </si>
  <si>
    <t>KAMPENHOUT</t>
  </si>
  <si>
    <t>016-65.54.27</t>
  </si>
  <si>
    <t>HEIST-OP-DEN-BERG</t>
  </si>
  <si>
    <t>TREMELO</t>
  </si>
  <si>
    <t>016-53.16.98</t>
  </si>
  <si>
    <t>HERSELT</t>
  </si>
  <si>
    <t>014-54.49.80</t>
  </si>
  <si>
    <t>WESTERLO</t>
  </si>
  <si>
    <t>KESSEL-LO</t>
  </si>
  <si>
    <t>016-25.74.46</t>
  </si>
  <si>
    <t>SINT-JORIS-WINGE</t>
  </si>
  <si>
    <t>016-63.45.32</t>
  </si>
  <si>
    <t>AARSCHOT</t>
  </si>
  <si>
    <t>016-68.98.20</t>
  </si>
  <si>
    <t>016-56.62.64</t>
  </si>
  <si>
    <t>RILLAAR</t>
  </si>
  <si>
    <t>016-50.91.00</t>
  </si>
  <si>
    <t>DIEST</t>
  </si>
  <si>
    <t>013-31.16.87</t>
  </si>
  <si>
    <t>TIENEN</t>
  </si>
  <si>
    <t>016-81.68.45</t>
  </si>
  <si>
    <t>BOUTERSEM</t>
  </si>
  <si>
    <t>016-73.34.29</t>
  </si>
  <si>
    <t>LANDEN</t>
  </si>
  <si>
    <t>011-88.17.93</t>
  </si>
  <si>
    <t>GINGELOM</t>
  </si>
  <si>
    <t>011-88.23.24</t>
  </si>
  <si>
    <t>HASSELT</t>
  </si>
  <si>
    <t>011-27.17.12</t>
  </si>
  <si>
    <t>011-22.41.19</t>
  </si>
  <si>
    <t>011-25.31.00</t>
  </si>
  <si>
    <t>ZONHOVEN</t>
  </si>
  <si>
    <t>011-82.48.31</t>
  </si>
  <si>
    <t>HOUTHALEN-HELCHTEREN</t>
  </si>
  <si>
    <t>011-51.60.43</t>
  </si>
  <si>
    <t>089-38.23.04</t>
  </si>
  <si>
    <t>ZOLDER</t>
  </si>
  <si>
    <t>011-53.36.70</t>
  </si>
  <si>
    <t>HEUSDEN</t>
  </si>
  <si>
    <t>011-57.26.51</t>
  </si>
  <si>
    <t>KOERSEL</t>
  </si>
  <si>
    <t>011-42.29.47</t>
  </si>
  <si>
    <t>HECHTEL</t>
  </si>
  <si>
    <t>011-73.47.11</t>
  </si>
  <si>
    <t>PEER</t>
  </si>
  <si>
    <t>011-61.12.35</t>
  </si>
  <si>
    <t>011-79.25.21</t>
  </si>
  <si>
    <t>HAMONT-ACHEL</t>
  </si>
  <si>
    <t>011-44.53.34</t>
  </si>
  <si>
    <t>BOCHOLT</t>
  </si>
  <si>
    <t>089-46.19.51</t>
  </si>
  <si>
    <t>GENK</t>
  </si>
  <si>
    <t>089-32.23.10</t>
  </si>
  <si>
    <t>089-35.53.35</t>
  </si>
  <si>
    <t>089-65.60.31</t>
  </si>
  <si>
    <t>089-84.99.10</t>
  </si>
  <si>
    <t>089-35.35.30</t>
  </si>
  <si>
    <t>MAASMECHELEN</t>
  </si>
  <si>
    <t>089-76.47.81</t>
  </si>
  <si>
    <t>EISDEN</t>
  </si>
  <si>
    <t>089-76.42.28</t>
  </si>
  <si>
    <t>089-76.45.50</t>
  </si>
  <si>
    <t>DILSEN-STOKKEM</t>
  </si>
  <si>
    <t>089-56.96.85</t>
  </si>
  <si>
    <t>089-85.44.63</t>
  </si>
  <si>
    <t>AS</t>
  </si>
  <si>
    <t>089-65.71.76</t>
  </si>
  <si>
    <t>MAASEIK</t>
  </si>
  <si>
    <t>089-86.43.25</t>
  </si>
  <si>
    <t>089-56.04.82</t>
  </si>
  <si>
    <t>BREE</t>
  </si>
  <si>
    <t>089-47.13.86</t>
  </si>
  <si>
    <t>TONGEREN</t>
  </si>
  <si>
    <t>012-39.89.39</t>
  </si>
  <si>
    <t>012-23.30.31</t>
  </si>
  <si>
    <t>012-24.20.40</t>
  </si>
  <si>
    <t>BILZEN</t>
  </si>
  <si>
    <t>089-41.52.87</t>
  </si>
  <si>
    <t>SINT-TRUIDEN</t>
  </si>
  <si>
    <t>011-68.38.13</t>
  </si>
  <si>
    <t>011-68.43.89</t>
  </si>
  <si>
    <t>WELLEN</t>
  </si>
  <si>
    <t>012-67.24.40</t>
  </si>
  <si>
    <t>HEERS</t>
  </si>
  <si>
    <t>011-48.57.84</t>
  </si>
  <si>
    <t>LOMMEL</t>
  </si>
  <si>
    <t>011-54.44.48</t>
  </si>
  <si>
    <t>HERK-DE-STAD</t>
  </si>
  <si>
    <t>013-53.93.23</t>
  </si>
  <si>
    <t>LUMMEN</t>
  </si>
  <si>
    <t>013-52.13.42</t>
  </si>
  <si>
    <t>PAAL</t>
  </si>
  <si>
    <t>011-42.28.82</t>
  </si>
  <si>
    <t>HAM</t>
  </si>
  <si>
    <t>013-66.16.91</t>
  </si>
  <si>
    <t>LEOPOLDSBURG</t>
  </si>
  <si>
    <t>TESSENDERLO</t>
  </si>
  <si>
    <t>013-66.27.47</t>
  </si>
  <si>
    <t>VEERLE</t>
  </si>
  <si>
    <t>014-84.12.02</t>
  </si>
  <si>
    <t>MEERHOUT</t>
  </si>
  <si>
    <t>014-30.02.66</t>
  </si>
  <si>
    <t>KOMEN-WAASTEN</t>
  </si>
  <si>
    <t>056-55.78.62</t>
  </si>
  <si>
    <t>BRUGGE</t>
  </si>
  <si>
    <t>050-33.20.21</t>
  </si>
  <si>
    <t>050-33.36.92</t>
  </si>
  <si>
    <t>OOSTKAMP</t>
  </si>
  <si>
    <t>050-84.19.71</t>
  </si>
  <si>
    <t>BEERNEM</t>
  </si>
  <si>
    <t>050-78.81.87</t>
  </si>
  <si>
    <t>RUDDERVOORDE</t>
  </si>
  <si>
    <t>LICHTERVELDE</t>
  </si>
  <si>
    <t>051-72.24.57</t>
  </si>
  <si>
    <t>TORHOUT</t>
  </si>
  <si>
    <t>050-21.33.21</t>
  </si>
  <si>
    <t>STADEN</t>
  </si>
  <si>
    <t>051-70.12.48</t>
  </si>
  <si>
    <t>DIKSMUIDE</t>
  </si>
  <si>
    <t>051-50.21.88</t>
  </si>
  <si>
    <t>SINT-ANDRIES</t>
  </si>
  <si>
    <t>050-38.63.81</t>
  </si>
  <si>
    <t>ZEDELGEM</t>
  </si>
  <si>
    <t>050-20.94.09</t>
  </si>
  <si>
    <t>JABBEKE</t>
  </si>
  <si>
    <t>050-81.14.02</t>
  </si>
  <si>
    <t>OUDENBURG</t>
  </si>
  <si>
    <t>059-26.68.47</t>
  </si>
  <si>
    <t>GISTEL</t>
  </si>
  <si>
    <t>059-27.87.35</t>
  </si>
  <si>
    <t>KOEKELARE</t>
  </si>
  <si>
    <t>051-59.12.11</t>
  </si>
  <si>
    <t>KNOKKE-HEIST</t>
  </si>
  <si>
    <t>050-60.45.89</t>
  </si>
  <si>
    <t>SINT-KRUIS</t>
  </si>
  <si>
    <t>050-36.18.48</t>
  </si>
  <si>
    <t>ASSEBROEK</t>
  </si>
  <si>
    <t>050-36.68.82</t>
  </si>
  <si>
    <t>BLANKENBERGE</t>
  </si>
  <si>
    <t>050-43.25.30</t>
  </si>
  <si>
    <t>050-43.35.01</t>
  </si>
  <si>
    <t>OOSTENDE</t>
  </si>
  <si>
    <t>059-70.89.30</t>
  </si>
  <si>
    <t>059-50.06.91</t>
  </si>
  <si>
    <t>059-50.10.99</t>
  </si>
  <si>
    <t>DE HAAN</t>
  </si>
  <si>
    <t>059-23.37.52</t>
  </si>
  <si>
    <t>NIEUWPOORT</t>
  </si>
  <si>
    <t>058-23.56.60</t>
  </si>
  <si>
    <t>KOKSIJDE</t>
  </si>
  <si>
    <t>058-51.17.44</t>
  </si>
  <si>
    <t>DE PANNE</t>
  </si>
  <si>
    <t>058-41.33.13</t>
  </si>
  <si>
    <t>VEURNE</t>
  </si>
  <si>
    <t>058-31.64.33</t>
  </si>
  <si>
    <t>KORTRIJK</t>
  </si>
  <si>
    <t>056-22.39.52</t>
  </si>
  <si>
    <t>MARKE</t>
  </si>
  <si>
    <t>056-21.93.54</t>
  </si>
  <si>
    <t>LAUWE</t>
  </si>
  <si>
    <t>056-41.30.14</t>
  </si>
  <si>
    <t>BELLEGEM</t>
  </si>
  <si>
    <t>ZWEVEGEM</t>
  </si>
  <si>
    <t>056-75.85.51</t>
  </si>
  <si>
    <t>DEERLIJK</t>
  </si>
  <si>
    <t>056-71.36.52</t>
  </si>
  <si>
    <t>AVELGEM</t>
  </si>
  <si>
    <t>056-65.01.41</t>
  </si>
  <si>
    <t>WEVELGEM</t>
  </si>
  <si>
    <t>056-41.23.21</t>
  </si>
  <si>
    <t>WERVIK</t>
  </si>
  <si>
    <t>056-31.27.03</t>
  </si>
  <si>
    <t>LANGEMARK</t>
  </si>
  <si>
    <t>057-48.85.87</t>
  </si>
  <si>
    <t>LEDEGEM</t>
  </si>
  <si>
    <t>056-50.02.60</t>
  </si>
  <si>
    <t>IZEGEM</t>
  </si>
  <si>
    <t>051-30.66.50</t>
  </si>
  <si>
    <t>HEULE</t>
  </si>
  <si>
    <t>056-35.18.08</t>
  </si>
  <si>
    <t>KUURNE</t>
  </si>
  <si>
    <t>056-71.36.53</t>
  </si>
  <si>
    <t>HARELBEKE</t>
  </si>
  <si>
    <t>056-71.92.22</t>
  </si>
  <si>
    <t>INGELMUNSTER</t>
  </si>
  <si>
    <t>051-30.26.23</t>
  </si>
  <si>
    <t>WAREGEM</t>
  </si>
  <si>
    <t>056-60.10.17</t>
  </si>
  <si>
    <t>ROESELARE</t>
  </si>
  <si>
    <t>051-20.70.55</t>
  </si>
  <si>
    <t>051-27.27.72</t>
  </si>
  <si>
    <t>RUMBEKE</t>
  </si>
  <si>
    <t>051-20.41.93</t>
  </si>
  <si>
    <t>TIELT</t>
  </si>
  <si>
    <t>051-40.27.63</t>
  </si>
  <si>
    <t>IEPER</t>
  </si>
  <si>
    <t>057-20.13.67</t>
  </si>
  <si>
    <t>WIJTSCHATE</t>
  </si>
  <si>
    <t>057-44.50.50</t>
  </si>
  <si>
    <t>VLAMERTINGE</t>
  </si>
  <si>
    <t>057-20.33.18</t>
  </si>
  <si>
    <t>POPERINGE</t>
  </si>
  <si>
    <t>057-33.41.32</t>
  </si>
  <si>
    <t>GENT</t>
  </si>
  <si>
    <t>09-240.00.51</t>
  </si>
  <si>
    <t>OOSTAKKER</t>
  </si>
  <si>
    <t>09-251.13.32</t>
  </si>
  <si>
    <t>EVERGEM</t>
  </si>
  <si>
    <t>ZELZATE</t>
  </si>
  <si>
    <t>09-345.59.56</t>
  </si>
  <si>
    <t>Kroonstraat 2_bis</t>
  </si>
  <si>
    <t>ERTVELDE</t>
  </si>
  <si>
    <t>09-344.63.74</t>
  </si>
  <si>
    <t>WACHTEBEKE</t>
  </si>
  <si>
    <t>09-345.90.20</t>
  </si>
  <si>
    <t>Kerkstraat 153_A</t>
  </si>
  <si>
    <t>STEKENE</t>
  </si>
  <si>
    <t>03-779.74.38</t>
  </si>
  <si>
    <t>LOKEREN</t>
  </si>
  <si>
    <t>09-348.11.03</t>
  </si>
  <si>
    <t>09-348.28.07</t>
  </si>
  <si>
    <t>ZEVENEKEN</t>
  </si>
  <si>
    <t>09-355.63.40</t>
  </si>
  <si>
    <t>SINT-AMANDSBERG</t>
  </si>
  <si>
    <t>09-218.86.76</t>
  </si>
  <si>
    <t>GREMBERGEN</t>
  </si>
  <si>
    <t>052-21.34.23</t>
  </si>
  <si>
    <t>HAMME</t>
  </si>
  <si>
    <t>052-49.99.75</t>
  </si>
  <si>
    <t>WAASMUNSTER</t>
  </si>
  <si>
    <t>WETTEREN</t>
  </si>
  <si>
    <t>09-365.60.30</t>
  </si>
  <si>
    <t>DESTELBERGEN</t>
  </si>
  <si>
    <t>09-230.87.11</t>
  </si>
  <si>
    <t>GENTBRUGGE</t>
  </si>
  <si>
    <t>09-210.51.50</t>
  </si>
  <si>
    <t>MERELBEKE</t>
  </si>
  <si>
    <t>09-231.64.57</t>
  </si>
  <si>
    <t>OOSTERZELE</t>
  </si>
  <si>
    <t>09-362.49.63</t>
  </si>
  <si>
    <t>KALKEN</t>
  </si>
  <si>
    <t>09-367.56.88</t>
  </si>
  <si>
    <t>BERLARE</t>
  </si>
  <si>
    <t>052-42.35.04</t>
  </si>
  <si>
    <t>AALST</t>
  </si>
  <si>
    <t>053-81.05.65</t>
  </si>
  <si>
    <t>053-60.82.55</t>
  </si>
  <si>
    <t>LEDE</t>
  </si>
  <si>
    <t>DENDERMONDE</t>
  </si>
  <si>
    <t>SINT-GILLIS-DENDERMONDE</t>
  </si>
  <si>
    <t>052-21.40.40</t>
  </si>
  <si>
    <t>BUGGENHOUT</t>
  </si>
  <si>
    <t>052-33.28.18</t>
  </si>
  <si>
    <t>LEBBEKE</t>
  </si>
  <si>
    <t>052-41.19.48</t>
  </si>
  <si>
    <t>MOORSEL</t>
  </si>
  <si>
    <t>053-77.39.78</t>
  </si>
  <si>
    <t>NINOVE</t>
  </si>
  <si>
    <t>054-33.32.32</t>
  </si>
  <si>
    <t>MEERBEKE</t>
  </si>
  <si>
    <t>054-33.42.99</t>
  </si>
  <si>
    <t>EREMBODEGEM</t>
  </si>
  <si>
    <t>HAALTERT</t>
  </si>
  <si>
    <t>053-84.03.79</t>
  </si>
  <si>
    <t>DENDERLEEUW</t>
  </si>
  <si>
    <t>DENDERHOUTEM</t>
  </si>
  <si>
    <t>054-33.36.18</t>
  </si>
  <si>
    <t>GERAARDSBERGEN</t>
  </si>
  <si>
    <t>054-41.22.74</t>
  </si>
  <si>
    <t>054-41.31.69</t>
  </si>
  <si>
    <t>SINT-LIEVENS-HOUTEM</t>
  </si>
  <si>
    <t>053-62.29.36</t>
  </si>
  <si>
    <t>HERZELE</t>
  </si>
  <si>
    <t>ZANDBERGEN</t>
  </si>
  <si>
    <t>054-33.43.00</t>
  </si>
  <si>
    <t>RONSE</t>
  </si>
  <si>
    <t>055-21.16.15</t>
  </si>
  <si>
    <t>ZOTTEGEM</t>
  </si>
  <si>
    <t>09-360.31.15</t>
  </si>
  <si>
    <t>ZWALM</t>
  </si>
  <si>
    <t>055-49.99.95</t>
  </si>
  <si>
    <t>BRAKEL</t>
  </si>
  <si>
    <t>055-42.45.07</t>
  </si>
  <si>
    <t>SCHORISSE</t>
  </si>
  <si>
    <t>055-45.57.88</t>
  </si>
  <si>
    <t>OUDENAARDE</t>
  </si>
  <si>
    <t>055-33.45.60</t>
  </si>
  <si>
    <t>DE PINTE</t>
  </si>
  <si>
    <t>09-282.46.02</t>
  </si>
  <si>
    <t>NAZARETH</t>
  </si>
  <si>
    <t>09-385.44.52</t>
  </si>
  <si>
    <t>09-383.56.14</t>
  </si>
  <si>
    <t>DEINZE</t>
  </si>
  <si>
    <t>09-381.56.09</t>
  </si>
  <si>
    <t>DRONGEN</t>
  </si>
  <si>
    <t>09-226.75.00</t>
  </si>
  <si>
    <t>AALTER</t>
  </si>
  <si>
    <t>09-374.42.77</t>
  </si>
  <si>
    <t>09-374.33.66</t>
  </si>
  <si>
    <t>EEKLO</t>
  </si>
  <si>
    <t>09-377.56.44</t>
  </si>
  <si>
    <t>MARIAKERKE</t>
  </si>
  <si>
    <t>09-226.52.80</t>
  </si>
  <si>
    <t>09-372.71.53</t>
  </si>
  <si>
    <t>MALDEGEM</t>
  </si>
  <si>
    <t>050-72.88.85</t>
  </si>
  <si>
    <t>Vrije Kleuterschool</t>
  </si>
  <si>
    <t>Gemeentelijke Lagere School</t>
  </si>
  <si>
    <t>02-274.09.25</t>
  </si>
  <si>
    <t>02-218.21.14</t>
  </si>
  <si>
    <t>Vrije Basisschool</t>
  </si>
  <si>
    <t>02-268.47.51</t>
  </si>
  <si>
    <t>02-428.56.94</t>
  </si>
  <si>
    <t>02-427.08.02</t>
  </si>
  <si>
    <t>02-474.11.40</t>
  </si>
  <si>
    <t>Gemeentelijke Basisschool</t>
  </si>
  <si>
    <t>HAREN</t>
  </si>
  <si>
    <t>02-247.03.00</t>
  </si>
  <si>
    <t>02-426.40.42</t>
  </si>
  <si>
    <t>SINT-JOOST-TEN-NODE</t>
  </si>
  <si>
    <t>02-242.66.28</t>
  </si>
  <si>
    <t>02-241.73.87</t>
  </si>
  <si>
    <t>02-216.10.61</t>
  </si>
  <si>
    <t>02-215.02.03</t>
  </si>
  <si>
    <t>02-230.75.28</t>
  </si>
  <si>
    <t>02-649.57.20</t>
  </si>
  <si>
    <t>02-648.74.30</t>
  </si>
  <si>
    <t>02-538.06.28</t>
  </si>
  <si>
    <t>ANDERLECHT</t>
  </si>
  <si>
    <t>02-523.30.38</t>
  </si>
  <si>
    <t>02-527.15.84</t>
  </si>
  <si>
    <t>02-521.01.11</t>
  </si>
  <si>
    <t>02-522.69.78</t>
  </si>
  <si>
    <t>02-523.76.77</t>
  </si>
  <si>
    <t>02-521.72.18</t>
  </si>
  <si>
    <t>02-524.23.21</t>
  </si>
  <si>
    <t>02-522.66.59</t>
  </si>
  <si>
    <t>02-521.90.44</t>
  </si>
  <si>
    <t>02-524.18.90</t>
  </si>
  <si>
    <t>02-520.08.48</t>
  </si>
  <si>
    <t>02-523.40.19</t>
  </si>
  <si>
    <t>02-465.86.71</t>
  </si>
  <si>
    <t>02-410.83.64</t>
  </si>
  <si>
    <t>02-522.08.86</t>
  </si>
  <si>
    <t>02-410.37.85</t>
  </si>
  <si>
    <t>02-410.08.00</t>
  </si>
  <si>
    <t>02-523.47.95</t>
  </si>
  <si>
    <t>02-465.30.97</t>
  </si>
  <si>
    <t>02-411.86.40</t>
  </si>
  <si>
    <t>02-414.08.66</t>
  </si>
  <si>
    <t>02-427.12.69</t>
  </si>
  <si>
    <t>02-426.12.45</t>
  </si>
  <si>
    <t>JETTE</t>
  </si>
  <si>
    <t>02-479.58.92</t>
  </si>
  <si>
    <t>02-423.42.65</t>
  </si>
  <si>
    <t>02-428.68.02</t>
  </si>
  <si>
    <t>02-266.82.50</t>
  </si>
  <si>
    <t>02-215.90.20</t>
  </si>
  <si>
    <t>02-242.92.83</t>
  </si>
  <si>
    <t>02-705.25.65</t>
  </si>
  <si>
    <t>02-216.21.27</t>
  </si>
  <si>
    <t>02-773.18.53</t>
  </si>
  <si>
    <t>Vrije Lagere School</t>
  </si>
  <si>
    <t>02-761.03.90</t>
  </si>
  <si>
    <t>02-779.09.94</t>
  </si>
  <si>
    <t>02-673.06.34</t>
  </si>
  <si>
    <t>02-673.79.98</t>
  </si>
  <si>
    <t>02-673.88.68</t>
  </si>
  <si>
    <t>02-660.87.91</t>
  </si>
  <si>
    <t>02-332.33.30</t>
  </si>
  <si>
    <t>02-375.53.20</t>
  </si>
  <si>
    <t>02-376.19.08</t>
  </si>
  <si>
    <t>02-346.64.57</t>
  </si>
  <si>
    <t>VORST</t>
  </si>
  <si>
    <t>02-376.92.15</t>
  </si>
  <si>
    <t>02-344.54.49</t>
  </si>
  <si>
    <t>02-345.82.94</t>
  </si>
  <si>
    <t>02-761.75.30</t>
  </si>
  <si>
    <t>02-770.28.40</t>
  </si>
  <si>
    <t>02-772.60.97</t>
  </si>
  <si>
    <t>02-762.14.08</t>
  </si>
  <si>
    <t>02-363.80.41</t>
  </si>
  <si>
    <t>02-360.01.44</t>
  </si>
  <si>
    <t>HUIZINGEN</t>
  </si>
  <si>
    <t>02-359.15.85</t>
  </si>
  <si>
    <t>DWORP</t>
  </si>
  <si>
    <t>02-359.16.98</t>
  </si>
  <si>
    <t>LEMBEEK</t>
  </si>
  <si>
    <t>02-356.41.85</t>
  </si>
  <si>
    <t>02-361.13.62</t>
  </si>
  <si>
    <t>HERFELINGEN</t>
  </si>
  <si>
    <t>054-56.64.08</t>
  </si>
  <si>
    <t>02-396.18.45</t>
  </si>
  <si>
    <t>TOLLEMBEEK</t>
  </si>
  <si>
    <t>MOERBEKE</t>
  </si>
  <si>
    <t>054-41.42.30</t>
  </si>
  <si>
    <t>BEVER</t>
  </si>
  <si>
    <t>054-58.09.60</t>
  </si>
  <si>
    <t>02-377.19.51</t>
  </si>
  <si>
    <t>02-377.16.29</t>
  </si>
  <si>
    <t>02-377.70.42</t>
  </si>
  <si>
    <t>02-377.32.35</t>
  </si>
  <si>
    <t>RUISBROEK</t>
  </si>
  <si>
    <t>02-378.07.43</t>
  </si>
  <si>
    <t>02-377.67.59</t>
  </si>
  <si>
    <t>DROGENBOS</t>
  </si>
  <si>
    <t>02-377.32.84</t>
  </si>
  <si>
    <t>02-377.57.43</t>
  </si>
  <si>
    <t>LINKEBEEK</t>
  </si>
  <si>
    <t>02-380.77.16</t>
  </si>
  <si>
    <t>SINT-GENESIUS-RODE</t>
  </si>
  <si>
    <t>02-358.45.80</t>
  </si>
  <si>
    <t>02-358.24.27</t>
  </si>
  <si>
    <t>02-380.98.84</t>
  </si>
  <si>
    <t>02-358.34.44</t>
  </si>
  <si>
    <t>ALSEMBERG</t>
  </si>
  <si>
    <t>02-381.08.38</t>
  </si>
  <si>
    <t>BEERSEL</t>
  </si>
  <si>
    <t>02-378.16.52</t>
  </si>
  <si>
    <t>LOT</t>
  </si>
  <si>
    <t>PEPINGEN</t>
  </si>
  <si>
    <t>02-356.62.83</t>
  </si>
  <si>
    <t>BELLINGEN</t>
  </si>
  <si>
    <t>02-360.32.78</t>
  </si>
  <si>
    <t>02-532.48.02</t>
  </si>
  <si>
    <t>SINT-MARTENS-LENNIK</t>
  </si>
  <si>
    <t>02-532.14.53</t>
  </si>
  <si>
    <t>Gemeentelijke Kleuterschool</t>
  </si>
  <si>
    <t>LEERBEEK</t>
  </si>
  <si>
    <t>02-532.46.99</t>
  </si>
  <si>
    <t>KESTER</t>
  </si>
  <si>
    <t>054-56.61.45</t>
  </si>
  <si>
    <t>OETINGEN</t>
  </si>
  <si>
    <t>054-56.60.23</t>
  </si>
  <si>
    <t>GOOIK</t>
  </si>
  <si>
    <t>02-532.09.06</t>
  </si>
  <si>
    <t>02-452.56.55</t>
  </si>
  <si>
    <t>02-452.95.24</t>
  </si>
  <si>
    <t>02-452.27.62</t>
  </si>
  <si>
    <t>02-452.70.32</t>
  </si>
  <si>
    <t>MOLLEM</t>
  </si>
  <si>
    <t>02-452.50.73</t>
  </si>
  <si>
    <t>02-568.18.32</t>
  </si>
  <si>
    <t>02-569.42.74</t>
  </si>
  <si>
    <t>02-569.55.78</t>
  </si>
  <si>
    <t>VLEZENBEEK</t>
  </si>
  <si>
    <t>02-569.07.24</t>
  </si>
  <si>
    <t>GROOT-BIJGAARDEN</t>
  </si>
  <si>
    <t>02-466.96.60</t>
  </si>
  <si>
    <t>02-466.51.90</t>
  </si>
  <si>
    <t>ZELLIK</t>
  </si>
  <si>
    <t>02-466.64.87</t>
  </si>
  <si>
    <t>02-466.25.61</t>
  </si>
  <si>
    <t>SINT-KATHERINA-LOMBEEK</t>
  </si>
  <si>
    <t>053-66.04.73</t>
  </si>
  <si>
    <t>02-582.18.84</t>
  </si>
  <si>
    <t>SINT-MARTENS-BODEGEM</t>
  </si>
  <si>
    <t>02-582.26.32</t>
  </si>
  <si>
    <t>SINT-ULRIKS-KAPELLE</t>
  </si>
  <si>
    <t>02-453.93.21</t>
  </si>
  <si>
    <t>02-451.65.40</t>
  </si>
  <si>
    <t>SCHEPDAAL</t>
  </si>
  <si>
    <t>02-569.20.58</t>
  </si>
  <si>
    <t>02-568.02.50</t>
  </si>
  <si>
    <t>ROOSDAAL</t>
  </si>
  <si>
    <t>054-32.31.02</t>
  </si>
  <si>
    <t>054-33.33.46</t>
  </si>
  <si>
    <t>053-66.52.88</t>
  </si>
  <si>
    <t>053-66.88.35</t>
  </si>
  <si>
    <t>053-64.57.60</t>
  </si>
  <si>
    <t>053-66.37.19</t>
  </si>
  <si>
    <t>TERALFENE</t>
  </si>
  <si>
    <t>053-66.60.62</t>
  </si>
  <si>
    <t>AFFLIGEM</t>
  </si>
  <si>
    <t>053-68.44.35</t>
  </si>
  <si>
    <t>053-66.36.90</t>
  </si>
  <si>
    <t>02-254.88.44</t>
  </si>
  <si>
    <t>02-251.27.43</t>
  </si>
  <si>
    <t>02-251.10.79</t>
  </si>
  <si>
    <t>02-267.35.33</t>
  </si>
  <si>
    <t>02-251.27.13</t>
  </si>
  <si>
    <t>02-251.27.63</t>
  </si>
  <si>
    <t>02-251.34.09</t>
  </si>
  <si>
    <t>WEMMEL</t>
  </si>
  <si>
    <t>02-460.11.65</t>
  </si>
  <si>
    <t>02-462.06.31</t>
  </si>
  <si>
    <t>02-462.06.41</t>
  </si>
  <si>
    <t>RELEGEM</t>
  </si>
  <si>
    <t>02-453.98.62</t>
  </si>
  <si>
    <t>STROMBEEK-BEVER</t>
  </si>
  <si>
    <t>02-267.19.91</t>
  </si>
  <si>
    <t>02-267.16.85</t>
  </si>
  <si>
    <t>02-251.34.46</t>
  </si>
  <si>
    <t>02-253.09.85</t>
  </si>
  <si>
    <t>02-270.94.80</t>
  </si>
  <si>
    <t>HUMBEEK</t>
  </si>
  <si>
    <t>02-269.59.75</t>
  </si>
  <si>
    <t>02-251.71.00</t>
  </si>
  <si>
    <t>BEIGEM</t>
  </si>
  <si>
    <t>02-269.50.17</t>
  </si>
  <si>
    <t>MEISE</t>
  </si>
  <si>
    <t>02-269.49.15</t>
  </si>
  <si>
    <t>MERCHTEM</t>
  </si>
  <si>
    <t>052-37.19.35</t>
  </si>
  <si>
    <t>052-37.12.20</t>
  </si>
  <si>
    <t>052-37.18.53</t>
  </si>
  <si>
    <t>052-37.28.27</t>
  </si>
  <si>
    <t>052-37.01.38</t>
  </si>
  <si>
    <t>052-35.04.41</t>
  </si>
  <si>
    <t>052-35.74.43</t>
  </si>
  <si>
    <t>052-35.70.76</t>
  </si>
  <si>
    <t>052-35.82.65</t>
  </si>
  <si>
    <t>02-687.78.17</t>
  </si>
  <si>
    <t>02-687.22.57</t>
  </si>
  <si>
    <t>02-687.87.67</t>
  </si>
  <si>
    <t>02-687.38.75</t>
  </si>
  <si>
    <t>02-657.11.05</t>
  </si>
  <si>
    <t>MELSBROEK</t>
  </si>
  <si>
    <t>02-751.72.95</t>
  </si>
  <si>
    <t>DIEGEM</t>
  </si>
  <si>
    <t>02-720.11.88</t>
  </si>
  <si>
    <t>02-720.09.89</t>
  </si>
  <si>
    <t>SINT-STEVENS-WOLUWE</t>
  </si>
  <si>
    <t>02-720.42.99</t>
  </si>
  <si>
    <t>KRAAINEM</t>
  </si>
  <si>
    <t>02-716.32.90</t>
  </si>
  <si>
    <t>02-720.15.76</t>
  </si>
  <si>
    <t>STERREBEEK</t>
  </si>
  <si>
    <t>02-731.19.83</t>
  </si>
  <si>
    <t>WEZEMBEEK-OPPEM</t>
  </si>
  <si>
    <t>02-731.58.10</t>
  </si>
  <si>
    <t>02-767.11.85</t>
  </si>
  <si>
    <t>02-731.74.86</t>
  </si>
  <si>
    <t>02-783.12.23</t>
  </si>
  <si>
    <t>02-767.49.73</t>
  </si>
  <si>
    <t>02-767.62.76</t>
  </si>
  <si>
    <t>VOSSEM</t>
  </si>
  <si>
    <t>02-767.30.93</t>
  </si>
  <si>
    <t>02-657.01.40</t>
  </si>
  <si>
    <t>03-235.68.55</t>
  </si>
  <si>
    <t>03-233.79.95</t>
  </si>
  <si>
    <t>03-239.25.35</t>
  </si>
  <si>
    <t>03-287.00.73</t>
  </si>
  <si>
    <t>03-226.37.79</t>
  </si>
  <si>
    <t>03-217.42.41</t>
  </si>
  <si>
    <t>03-233.93.20</t>
  </si>
  <si>
    <t>03-213.29.89</t>
  </si>
  <si>
    <t>03-232.88.28</t>
  </si>
  <si>
    <t>03-292.29.70</t>
  </si>
  <si>
    <t>03-201.62.70</t>
  </si>
  <si>
    <t>03-201.51.20</t>
  </si>
  <si>
    <t>03-292.63.50</t>
  </si>
  <si>
    <t>03-235.62.08</t>
  </si>
  <si>
    <t>03-232.47.95</t>
  </si>
  <si>
    <t>03-238.49.72</t>
  </si>
  <si>
    <t>03-235.66.43</t>
  </si>
  <si>
    <t>03-236.43.05</t>
  </si>
  <si>
    <t>03-230.18.20</t>
  </si>
  <si>
    <t>03-281.07.24</t>
  </si>
  <si>
    <t>03-201.48.80</t>
  </si>
  <si>
    <t>03-233.32.52</t>
  </si>
  <si>
    <t>03-232.11.33</t>
  </si>
  <si>
    <t>03-281.25.35</t>
  </si>
  <si>
    <t>03-231.71.85</t>
  </si>
  <si>
    <t>03-234.02.68</t>
  </si>
  <si>
    <t>03-233.34.30</t>
  </si>
  <si>
    <t>03-224.11.80</t>
  </si>
  <si>
    <t>03-281.30.00</t>
  </si>
  <si>
    <t>03-230.55.07</t>
  </si>
  <si>
    <t>03-820.66.05</t>
  </si>
  <si>
    <t>03-238.35.91</t>
  </si>
  <si>
    <t>03-293.24.24</t>
  </si>
  <si>
    <t>03-293.24.80</t>
  </si>
  <si>
    <t>03-237.62.63</t>
  </si>
  <si>
    <t>03-541.06.13</t>
  </si>
  <si>
    <t>03-568.78.02</t>
  </si>
  <si>
    <t>03-568.63.78</t>
  </si>
  <si>
    <t>03-219.33.24</t>
  </si>
  <si>
    <t>03-645.99.15</t>
  </si>
  <si>
    <t>03-645.68.67</t>
  </si>
  <si>
    <t>Kluizeveldenstraat 104_B</t>
  </si>
  <si>
    <t>03-645.74.40</t>
  </si>
  <si>
    <t>03-645.56.29</t>
  </si>
  <si>
    <t>03-647.05.03</t>
  </si>
  <si>
    <t>03-541.54.42</t>
  </si>
  <si>
    <t>03-541.39.40</t>
  </si>
  <si>
    <t>03-665.05.51</t>
  </si>
  <si>
    <t>03-645.61.67</t>
  </si>
  <si>
    <t>03-605.71.52</t>
  </si>
  <si>
    <t>03-542.37.72</t>
  </si>
  <si>
    <t>03-664.36.23</t>
  </si>
  <si>
    <t>03-664.79.20</t>
  </si>
  <si>
    <t>03-664.26.72</t>
  </si>
  <si>
    <t>03-568.66.65</t>
  </si>
  <si>
    <t>HOEVENEN</t>
  </si>
  <si>
    <t>03-660.13.60</t>
  </si>
  <si>
    <t>03-665.35.44</t>
  </si>
  <si>
    <t>DEURNE</t>
  </si>
  <si>
    <t>03-324.20.64</t>
  </si>
  <si>
    <t>03-360.50.36</t>
  </si>
  <si>
    <t>03-321.00.39</t>
  </si>
  <si>
    <t>03-328.03.20</t>
  </si>
  <si>
    <t>03-325.16.88</t>
  </si>
  <si>
    <t>03-272.06.73</t>
  </si>
  <si>
    <t>03-321.56.84</t>
  </si>
  <si>
    <t>03-324.55.93</t>
  </si>
  <si>
    <t>03-324.97.97</t>
  </si>
  <si>
    <t>03-325.60.94</t>
  </si>
  <si>
    <t>03-325.08.69</t>
  </si>
  <si>
    <t>03-353.11.30</t>
  </si>
  <si>
    <t>03-353.05.41</t>
  </si>
  <si>
    <t>03-353.16.89</t>
  </si>
  <si>
    <t>03-658.81.70</t>
  </si>
  <si>
    <t>03-658.94.51</t>
  </si>
  <si>
    <t>03-645.90.44</t>
  </si>
  <si>
    <t>03-658.51.95</t>
  </si>
  <si>
    <t>03-658.48.42</t>
  </si>
  <si>
    <t>03-658.79.45</t>
  </si>
  <si>
    <t>03-636.12.29</t>
  </si>
  <si>
    <t>03-663.10.23</t>
  </si>
  <si>
    <t>03-651.78.23</t>
  </si>
  <si>
    <t>03-664.46.37</t>
  </si>
  <si>
    <t>03-651.69.56</t>
  </si>
  <si>
    <t>03-633.38.05</t>
  </si>
  <si>
    <t>03-651.50.25</t>
  </si>
  <si>
    <t>03-651.86.07</t>
  </si>
  <si>
    <t>Baillet-Latourlei 107_A</t>
  </si>
  <si>
    <t>03-651.68.16</t>
  </si>
  <si>
    <t>03-640.30.34</t>
  </si>
  <si>
    <t>WESTMALLE</t>
  </si>
  <si>
    <t>03-312.08.85</t>
  </si>
  <si>
    <t>03-312.98.88</t>
  </si>
  <si>
    <t>03-312.18.16</t>
  </si>
  <si>
    <t>03-309.16.74</t>
  </si>
  <si>
    <t>VLIMMEREN</t>
  </si>
  <si>
    <t>03-312.29.38</t>
  </si>
  <si>
    <t>WECHELDERZANDE</t>
  </si>
  <si>
    <t>03-312.05.92</t>
  </si>
  <si>
    <t>03-298.08.28</t>
  </si>
  <si>
    <t>03-312.35.10</t>
  </si>
  <si>
    <t>03-298.08.04</t>
  </si>
  <si>
    <t>BRECHT</t>
  </si>
  <si>
    <t>03-313.81.63</t>
  </si>
  <si>
    <t>03-660.07.70</t>
  </si>
  <si>
    <t>03-383.30.37</t>
  </si>
  <si>
    <t>SINT-LENAARTS</t>
  </si>
  <si>
    <t>03-313.03.20</t>
  </si>
  <si>
    <t>03-690.46.45</t>
  </si>
  <si>
    <t>03-669.72.17</t>
  </si>
  <si>
    <t>03-669.62.89</t>
  </si>
  <si>
    <t>03-663.52.70</t>
  </si>
  <si>
    <t>03-669.68.86</t>
  </si>
  <si>
    <t>LOENHOUT</t>
  </si>
  <si>
    <t>03-666.73.93</t>
  </si>
  <si>
    <t>03-666.95.21</t>
  </si>
  <si>
    <t>03-666.81.15</t>
  </si>
  <si>
    <t>03-666.53.40</t>
  </si>
  <si>
    <t>03-666.95.20</t>
  </si>
  <si>
    <t>03-667.46.85</t>
  </si>
  <si>
    <t>03-667.37.23</t>
  </si>
  <si>
    <t>03-667.63.47</t>
  </si>
  <si>
    <t>03-667.54.91</t>
  </si>
  <si>
    <t>03-667.33.65</t>
  </si>
  <si>
    <t>03-667.57.63</t>
  </si>
  <si>
    <t>03-235.05.61</t>
  </si>
  <si>
    <t>03-236.37.25</t>
  </si>
  <si>
    <t>03-236.04.44</t>
  </si>
  <si>
    <t>03-217.44.10</t>
  </si>
  <si>
    <t>BORSBEEK</t>
  </si>
  <si>
    <t>03-322.53.54</t>
  </si>
  <si>
    <t>03-321.20.21</t>
  </si>
  <si>
    <t>03-322.34.34</t>
  </si>
  <si>
    <t>03-353.78.28</t>
  </si>
  <si>
    <t>RANST</t>
  </si>
  <si>
    <t>03-475.14.48</t>
  </si>
  <si>
    <t>03-485.54.58</t>
  </si>
  <si>
    <t>03-353.71.19</t>
  </si>
  <si>
    <t>03-384.06.28</t>
  </si>
  <si>
    <t>OELEGEM</t>
  </si>
  <si>
    <t>03-383.50.36</t>
  </si>
  <si>
    <t>03-383.10.31</t>
  </si>
  <si>
    <t>'S GRAVENWEZEL</t>
  </si>
  <si>
    <t>03-658.12.46</t>
  </si>
  <si>
    <t>03-658.86.18</t>
  </si>
  <si>
    <t>03-484.35.89</t>
  </si>
  <si>
    <t>PULLE</t>
  </si>
  <si>
    <t>03-484.41.68</t>
  </si>
  <si>
    <t>BROECHEM</t>
  </si>
  <si>
    <t>03-485.80.79</t>
  </si>
  <si>
    <t>03-485.65.14</t>
  </si>
  <si>
    <t>MASSENHOVEN</t>
  </si>
  <si>
    <t>03-484.30.87</t>
  </si>
  <si>
    <t>VIERSEL</t>
  </si>
  <si>
    <t>03-485.73.98</t>
  </si>
  <si>
    <t>EMBLEM</t>
  </si>
  <si>
    <t>03-480.19.29</t>
  </si>
  <si>
    <t>03-410.01.30</t>
  </si>
  <si>
    <t>03-481.97.43</t>
  </si>
  <si>
    <t>03-481.87.67</t>
  </si>
  <si>
    <t>014-51.17.09</t>
  </si>
  <si>
    <t>014-51.30.78</t>
  </si>
  <si>
    <t>014-51.29.29</t>
  </si>
  <si>
    <t>014-51.11.11</t>
  </si>
  <si>
    <t>BOUWEL</t>
  </si>
  <si>
    <t>014-51.27.42</t>
  </si>
  <si>
    <t>VORSELAAR</t>
  </si>
  <si>
    <t>014-50.93.48</t>
  </si>
  <si>
    <t>014-51.27.00</t>
  </si>
  <si>
    <t>014-41.41.08</t>
  </si>
  <si>
    <t>014-47.99.15</t>
  </si>
  <si>
    <t>014-41.18.87</t>
  </si>
  <si>
    <t>014-41.96.68</t>
  </si>
  <si>
    <t>014-41.17.02</t>
  </si>
  <si>
    <t>014-41.24.84</t>
  </si>
  <si>
    <t>014-41.37.92</t>
  </si>
  <si>
    <t>014-63.99.22</t>
  </si>
  <si>
    <t>014-41.89.11</t>
  </si>
  <si>
    <t>RIJKEVORSEL</t>
  </si>
  <si>
    <t>03-312.37.33</t>
  </si>
  <si>
    <t>03-314.61.87</t>
  </si>
  <si>
    <t>03-314.12.69</t>
  </si>
  <si>
    <t>03-340.00.60</t>
  </si>
  <si>
    <t>HOOGSTRATEN</t>
  </si>
  <si>
    <t>03-314.58.08</t>
  </si>
  <si>
    <t>03-340.40.45</t>
  </si>
  <si>
    <t>03-314.84.44</t>
  </si>
  <si>
    <t>MEERLE</t>
  </si>
  <si>
    <t>03-315.80.53</t>
  </si>
  <si>
    <t>MINDERHOUT</t>
  </si>
  <si>
    <t>03-314.64.21</t>
  </si>
  <si>
    <t>03-315.82.88</t>
  </si>
  <si>
    <t>MERKSPLAS</t>
  </si>
  <si>
    <t>014-63.34.93</t>
  </si>
  <si>
    <t>014-63.30.00</t>
  </si>
  <si>
    <t>BAARLE-HERTOG</t>
  </si>
  <si>
    <t>014-69.92.43</t>
  </si>
  <si>
    <t>014-61.15.22</t>
  </si>
  <si>
    <t>014-61.15.23</t>
  </si>
  <si>
    <t>VOSSELAAR</t>
  </si>
  <si>
    <t>014-61.43.29</t>
  </si>
  <si>
    <t>014-61.17.66</t>
  </si>
  <si>
    <t>OUD-TURNHOUT</t>
  </si>
  <si>
    <t>014-45.36.75</t>
  </si>
  <si>
    <t>014-41.00.24</t>
  </si>
  <si>
    <t>014-45.06.02</t>
  </si>
  <si>
    <t>014-45.21.29</t>
  </si>
  <si>
    <t>014-67.76.31</t>
  </si>
  <si>
    <t>014-67.77.54</t>
  </si>
  <si>
    <t>014-67.85.75</t>
  </si>
  <si>
    <t>014-65.63.86</t>
  </si>
  <si>
    <t>WEELDE</t>
  </si>
  <si>
    <t>POPPEL</t>
  </si>
  <si>
    <t>014-65.56.57</t>
  </si>
  <si>
    <t>014-31.50.00</t>
  </si>
  <si>
    <t>014-31.50.99</t>
  </si>
  <si>
    <t>014-32.07.51</t>
  </si>
  <si>
    <t>014-81.03.16</t>
  </si>
  <si>
    <t>014-31.63.23</t>
  </si>
  <si>
    <t>014-31.18.96</t>
  </si>
  <si>
    <t>014-31.28.93</t>
  </si>
  <si>
    <t>014-31.41.44</t>
  </si>
  <si>
    <t>014-21.62.49</t>
  </si>
  <si>
    <t>014-88.19.65</t>
  </si>
  <si>
    <t>014-88.30.20</t>
  </si>
  <si>
    <t>POEDERLEE</t>
  </si>
  <si>
    <t>014-88.27.72</t>
  </si>
  <si>
    <t>NOORDERWIJK</t>
  </si>
  <si>
    <t>014-26.38.90</t>
  </si>
  <si>
    <t>MORKHOVEN</t>
  </si>
  <si>
    <t>014-26.35.05</t>
  </si>
  <si>
    <t>WIEKEVORST</t>
  </si>
  <si>
    <t>014-26.07.98</t>
  </si>
  <si>
    <t>014-26.09.83</t>
  </si>
  <si>
    <t>014-22.03.90</t>
  </si>
  <si>
    <t>014-21.55.88</t>
  </si>
  <si>
    <t>014-27.95.34</t>
  </si>
  <si>
    <t>014-25.74.56</t>
  </si>
  <si>
    <t>014-58.91.30</t>
  </si>
  <si>
    <t>014-85.29.98</t>
  </si>
  <si>
    <t>014-58.81.19</t>
  </si>
  <si>
    <t>014-58.79.67</t>
  </si>
  <si>
    <t>014-56.64.40</t>
  </si>
  <si>
    <t>014-56.65.20</t>
  </si>
  <si>
    <t>014-56.65.00</t>
  </si>
  <si>
    <t>TIELEN</t>
  </si>
  <si>
    <t>014-55.63.88</t>
  </si>
  <si>
    <t>LICHTAART</t>
  </si>
  <si>
    <t>014-55.64.89</t>
  </si>
  <si>
    <t>014-55.20.00</t>
  </si>
  <si>
    <t>014-55.70.40</t>
  </si>
  <si>
    <t>GIERLE</t>
  </si>
  <si>
    <t>014-55.76.01</t>
  </si>
  <si>
    <t>KASTERLEE</t>
  </si>
  <si>
    <t>014-85.00.67</t>
  </si>
  <si>
    <t>014-85.00.69</t>
  </si>
  <si>
    <t>014-85.00.66</t>
  </si>
  <si>
    <t>014-37.07.78</t>
  </si>
  <si>
    <t>RETIE</t>
  </si>
  <si>
    <t>014-37.75.55</t>
  </si>
  <si>
    <t>014-37.83.13</t>
  </si>
  <si>
    <t>014-37.94.76</t>
  </si>
  <si>
    <t>014-37.80.06</t>
  </si>
  <si>
    <t>014-37.78.72</t>
  </si>
  <si>
    <t>014-37.78.73</t>
  </si>
  <si>
    <t>014-81.19.25</t>
  </si>
  <si>
    <t>OLMEN</t>
  </si>
  <si>
    <t>014-30.11.02</t>
  </si>
  <si>
    <t>03-480.12.20</t>
  </si>
  <si>
    <t>03-491.92.35</t>
  </si>
  <si>
    <t>03-480.26.91</t>
  </si>
  <si>
    <t>03-480.33.29</t>
  </si>
  <si>
    <t>03-480.63.23</t>
  </si>
  <si>
    <t>03-410.01.50</t>
  </si>
  <si>
    <t>03-480.27.44</t>
  </si>
  <si>
    <t>BEVEL</t>
  </si>
  <si>
    <t>03-385.04.79</t>
  </si>
  <si>
    <t>03-449.06.28</t>
  </si>
  <si>
    <t>03-449.56.39</t>
  </si>
  <si>
    <t>03-455.49.13</t>
  </si>
  <si>
    <t>03-457.04.22</t>
  </si>
  <si>
    <t>03-440.16.21</t>
  </si>
  <si>
    <t>03-449.41.22</t>
  </si>
  <si>
    <t>03-289.21.50</t>
  </si>
  <si>
    <t>BOECHOUT</t>
  </si>
  <si>
    <t>03-454.50.71</t>
  </si>
  <si>
    <t>VREMDE</t>
  </si>
  <si>
    <t>03-455.22.42</t>
  </si>
  <si>
    <t>03-454.19.90</t>
  </si>
  <si>
    <t>03-455.26.34</t>
  </si>
  <si>
    <t>LINT</t>
  </si>
  <si>
    <t>03-455.31.41</t>
  </si>
  <si>
    <t>03-455.48.25</t>
  </si>
  <si>
    <t>03-457.06.04</t>
  </si>
  <si>
    <t>03-457.03.43</t>
  </si>
  <si>
    <t>03-293.69.68</t>
  </si>
  <si>
    <t>RUMST</t>
  </si>
  <si>
    <t>015-31.21.27</t>
  </si>
  <si>
    <t>03-888.01.69</t>
  </si>
  <si>
    <t>03-888.14.67</t>
  </si>
  <si>
    <t>WALEM</t>
  </si>
  <si>
    <t>015-21.83.48</t>
  </si>
  <si>
    <t>015-31.25.80</t>
  </si>
  <si>
    <t>015-31.19.06</t>
  </si>
  <si>
    <t>015-31.11.02</t>
  </si>
  <si>
    <t>015-31.21.47</t>
  </si>
  <si>
    <t>015-30.38.32</t>
  </si>
  <si>
    <t>WAARLOOS</t>
  </si>
  <si>
    <t>015-31.57.57</t>
  </si>
  <si>
    <t>KONINGSHOOIKT</t>
  </si>
  <si>
    <t>03-482.15.91</t>
  </si>
  <si>
    <t>SINT-KATELIJNE-WAVER</t>
  </si>
  <si>
    <t>015-20.96.14</t>
  </si>
  <si>
    <t>015-31.28.22</t>
  </si>
  <si>
    <t>015-21.01.79</t>
  </si>
  <si>
    <t>015-55.36.90</t>
  </si>
  <si>
    <t>03-482.41.93</t>
  </si>
  <si>
    <t>03-422.52.49</t>
  </si>
  <si>
    <t>015-24.57.43</t>
  </si>
  <si>
    <t>BERCHEM</t>
  </si>
  <si>
    <t>03-230.12.78</t>
  </si>
  <si>
    <t>03-239.27.87</t>
  </si>
  <si>
    <t>03-230.46.92</t>
  </si>
  <si>
    <t>03-239.17.88</t>
  </si>
  <si>
    <t>Floraliënlaan 370_2</t>
  </si>
  <si>
    <t>03-825.84.30</t>
  </si>
  <si>
    <t>03-827.92.93</t>
  </si>
  <si>
    <t>03-827.93.21</t>
  </si>
  <si>
    <t>03-828.25.87</t>
  </si>
  <si>
    <t>03-827.64.95</t>
  </si>
  <si>
    <t>HEMIKSEM</t>
  </si>
  <si>
    <t>03-887.69.78</t>
  </si>
  <si>
    <t>03-887.43.83</t>
  </si>
  <si>
    <t>03-887.43.71</t>
  </si>
  <si>
    <t>SCHELLE</t>
  </si>
  <si>
    <t>03-887.42.06</t>
  </si>
  <si>
    <t>03-887.61.26</t>
  </si>
  <si>
    <t>03-774.43.88</t>
  </si>
  <si>
    <t>03-887.58.04</t>
  </si>
  <si>
    <t>REET</t>
  </si>
  <si>
    <t>03-888.35.56</t>
  </si>
  <si>
    <t>03-888.43.02</t>
  </si>
  <si>
    <t>03-888.57.23</t>
  </si>
  <si>
    <t>NIEL</t>
  </si>
  <si>
    <t>03-888.25.22</t>
  </si>
  <si>
    <t>03-888.37.62</t>
  </si>
  <si>
    <t>STEENDORP</t>
  </si>
  <si>
    <t>03-774.23.10</t>
  </si>
  <si>
    <t>03-888.92.92</t>
  </si>
  <si>
    <t>03-880.27.40</t>
  </si>
  <si>
    <t>03-886.89.70</t>
  </si>
  <si>
    <t>03-886.64.76</t>
  </si>
  <si>
    <t>BREENDONK</t>
  </si>
  <si>
    <t>03-886.50.30</t>
  </si>
  <si>
    <t>WILLEBROEK</t>
  </si>
  <si>
    <t>03-886.93.68</t>
  </si>
  <si>
    <t>03-886.69.09</t>
  </si>
  <si>
    <t>03-886.66.39</t>
  </si>
  <si>
    <t>03-886.66.66</t>
  </si>
  <si>
    <t>BLAASVELD</t>
  </si>
  <si>
    <t>03-886.57.09</t>
  </si>
  <si>
    <t>TISSELT</t>
  </si>
  <si>
    <t>03-886.42.58</t>
  </si>
  <si>
    <t>03-886.68.95</t>
  </si>
  <si>
    <t>03-889.14.23</t>
  </si>
  <si>
    <t>03-889.82.88</t>
  </si>
  <si>
    <t>03-889.08.62</t>
  </si>
  <si>
    <t>LIEZELE</t>
  </si>
  <si>
    <t>03-899.17.30</t>
  </si>
  <si>
    <t>LIPPELO</t>
  </si>
  <si>
    <t>052-34.24.40</t>
  </si>
  <si>
    <t>OPPUURS</t>
  </si>
  <si>
    <t>03-889.56.00</t>
  </si>
  <si>
    <t>03-889.44.26</t>
  </si>
  <si>
    <t>03-889.39.16</t>
  </si>
  <si>
    <t>03-889.13.18</t>
  </si>
  <si>
    <t>052-33.47.43</t>
  </si>
  <si>
    <t>052-33.52.23</t>
  </si>
  <si>
    <t>MARIEKERKE</t>
  </si>
  <si>
    <t>052-34.03.75</t>
  </si>
  <si>
    <t>TIELRODE</t>
  </si>
  <si>
    <t>03-771.08.43</t>
  </si>
  <si>
    <t>03-711.32.53</t>
  </si>
  <si>
    <t>03-771.37.62</t>
  </si>
  <si>
    <t>03-711.08.03</t>
  </si>
  <si>
    <t>03-780.71.65</t>
  </si>
  <si>
    <t>03-776.45.22</t>
  </si>
  <si>
    <t>03-777.82.82</t>
  </si>
  <si>
    <t>03-780.51.90</t>
  </si>
  <si>
    <t>03-760.41.62</t>
  </si>
  <si>
    <t>03-776.41.20</t>
  </si>
  <si>
    <t>03-776.55.88</t>
  </si>
  <si>
    <t>03-776.28.14</t>
  </si>
  <si>
    <t>HOBOKEN</t>
  </si>
  <si>
    <t>03-820.18.20</t>
  </si>
  <si>
    <t>03-827.78.78</t>
  </si>
  <si>
    <t>03-827.80.99</t>
  </si>
  <si>
    <t>03-827.90.45</t>
  </si>
  <si>
    <t>03-825.07.76</t>
  </si>
  <si>
    <t>03-827.65.64</t>
  </si>
  <si>
    <t>BURCHT</t>
  </si>
  <si>
    <t>03-252.82.38</t>
  </si>
  <si>
    <t>03-252.76.03</t>
  </si>
  <si>
    <t>03-252.58.88</t>
  </si>
  <si>
    <t>MELSELE</t>
  </si>
  <si>
    <t>03-775.74.76</t>
  </si>
  <si>
    <t>03-775.74.51</t>
  </si>
  <si>
    <t>03-775.60.85</t>
  </si>
  <si>
    <t>03-775.62.80</t>
  </si>
  <si>
    <t>03-775.97.80</t>
  </si>
  <si>
    <t>03-775.45.33</t>
  </si>
  <si>
    <t>HAASDONK</t>
  </si>
  <si>
    <t>03-775.72.00</t>
  </si>
  <si>
    <t>03-774.22.03</t>
  </si>
  <si>
    <t>03-774.28.76</t>
  </si>
  <si>
    <t>NIEUWKERKEN-WAAS</t>
  </si>
  <si>
    <t>03-776.20.18</t>
  </si>
  <si>
    <t>BELSELE</t>
  </si>
  <si>
    <t>SINT-PAUWELS</t>
  </si>
  <si>
    <t>03-777.14.93</t>
  </si>
  <si>
    <t>03-770.65.61</t>
  </si>
  <si>
    <t>03-770.66.85</t>
  </si>
  <si>
    <t>03-780.19.10</t>
  </si>
  <si>
    <t>03-779.79.00</t>
  </si>
  <si>
    <t>DE KLINGE</t>
  </si>
  <si>
    <t>03-770.70.09</t>
  </si>
  <si>
    <t>VRASENE</t>
  </si>
  <si>
    <t>03-775.43.30</t>
  </si>
  <si>
    <t>VERREBROEK</t>
  </si>
  <si>
    <t>03-773.52.39</t>
  </si>
  <si>
    <t>03-773.40.15</t>
  </si>
  <si>
    <t>015-21.08.31</t>
  </si>
  <si>
    <t>015-55.76.27</t>
  </si>
  <si>
    <t>015-20.50.85</t>
  </si>
  <si>
    <t>015-27.15.10</t>
  </si>
  <si>
    <t>015-41.68.65</t>
  </si>
  <si>
    <t>015-28.84.41</t>
  </si>
  <si>
    <t>015-20.24.10</t>
  </si>
  <si>
    <t>015-28.79.10</t>
  </si>
  <si>
    <t>015-55.64.74</t>
  </si>
  <si>
    <t>015-20.51.79</t>
  </si>
  <si>
    <t>015-41.51.80</t>
  </si>
  <si>
    <t>015-20.38.96</t>
  </si>
  <si>
    <t>015-41.54.18</t>
  </si>
  <si>
    <t>015-27.29.86</t>
  </si>
  <si>
    <t>015-41.20.02</t>
  </si>
  <si>
    <t>015-51.26.38</t>
  </si>
  <si>
    <t>015-51.22.61</t>
  </si>
  <si>
    <t>015-55.12.27</t>
  </si>
  <si>
    <t>015-75.66.41</t>
  </si>
  <si>
    <t>RIJMENAM</t>
  </si>
  <si>
    <t>015-51.42.95</t>
  </si>
  <si>
    <t>HAACHT</t>
  </si>
  <si>
    <t>016-60.35.89</t>
  </si>
  <si>
    <t>016-60.38.55</t>
  </si>
  <si>
    <t>015-51.74.44</t>
  </si>
  <si>
    <t>ONZE-LIEVE-VROUW-WAVER</t>
  </si>
  <si>
    <t>015-76.03.10</t>
  </si>
  <si>
    <t>015-56.05.30</t>
  </si>
  <si>
    <t>015-23.48.55</t>
  </si>
  <si>
    <t>015-75.71.33</t>
  </si>
  <si>
    <t>015-75.74.67</t>
  </si>
  <si>
    <t>SCHRIEK</t>
  </si>
  <si>
    <t>015-73.04.56</t>
  </si>
  <si>
    <t>LONDERZEEL</t>
  </si>
  <si>
    <t>052-30.00.63</t>
  </si>
  <si>
    <t>MALDEREN</t>
  </si>
  <si>
    <t>052-33.50.60</t>
  </si>
  <si>
    <t>052-30.98.98</t>
  </si>
  <si>
    <t>052-30.28.78</t>
  </si>
  <si>
    <t>STEENHUFFEL</t>
  </si>
  <si>
    <t>052-30.35.82</t>
  </si>
  <si>
    <t>052-30.02.20</t>
  </si>
  <si>
    <t>052-33.25.71</t>
  </si>
  <si>
    <t>KAPELLE-OP-DEN-BOS</t>
  </si>
  <si>
    <t>015-71.18.01</t>
  </si>
  <si>
    <t>015-71.18.60</t>
  </si>
  <si>
    <t>HOMBEEK</t>
  </si>
  <si>
    <t>015-41.45.03</t>
  </si>
  <si>
    <t>LEEST</t>
  </si>
  <si>
    <t>015-27.28.16</t>
  </si>
  <si>
    <t>015-27.78.96</t>
  </si>
  <si>
    <t>ZEMST</t>
  </si>
  <si>
    <t>015-61.03.31</t>
  </si>
  <si>
    <t>015-61.09.84</t>
  </si>
  <si>
    <t>ELEWIJT</t>
  </si>
  <si>
    <t>MUIZEN</t>
  </si>
  <si>
    <t>015-41.95.94</t>
  </si>
  <si>
    <t>HEVER</t>
  </si>
  <si>
    <t>015-51.86.25</t>
  </si>
  <si>
    <t>BOORTMEERBEEK</t>
  </si>
  <si>
    <t>015-51.28.83</t>
  </si>
  <si>
    <t>015-51.52.79</t>
  </si>
  <si>
    <t>WESPELAAR</t>
  </si>
  <si>
    <t>016-60.51.71</t>
  </si>
  <si>
    <t>016-60.25.71</t>
  </si>
  <si>
    <t>TILDONK</t>
  </si>
  <si>
    <t>LEUVEN</t>
  </si>
  <si>
    <t>016-31.07.90</t>
  </si>
  <si>
    <t>016-23.35.31</t>
  </si>
  <si>
    <t>016-30.90.26</t>
  </si>
  <si>
    <t>016-24.15.93</t>
  </si>
  <si>
    <t>VELTEM-BEISEM</t>
  </si>
  <si>
    <t>016-85.32.50</t>
  </si>
  <si>
    <t>016-48.23.91</t>
  </si>
  <si>
    <t>016-23.85.81</t>
  </si>
  <si>
    <t>016-44.58.83</t>
  </si>
  <si>
    <t>016-22.62.92</t>
  </si>
  <si>
    <t>016-25.96.63</t>
  </si>
  <si>
    <t>016-22.44.09</t>
  </si>
  <si>
    <t>016-22.36.23</t>
  </si>
  <si>
    <t>016-20.80.26</t>
  </si>
  <si>
    <t>OUD-HEVERLEE</t>
  </si>
  <si>
    <t>KORBEEK-LO</t>
  </si>
  <si>
    <t>016-46.03.60</t>
  </si>
  <si>
    <t>BIERBEEK</t>
  </si>
  <si>
    <t>016-46.37.02</t>
  </si>
  <si>
    <t>016-46.40.37</t>
  </si>
  <si>
    <t>HAASRODE</t>
  </si>
  <si>
    <t>BLANDEN</t>
  </si>
  <si>
    <t>SINT-JORIS-WEERT</t>
  </si>
  <si>
    <t>016-47.73.18</t>
  </si>
  <si>
    <t>OTTENBURG</t>
  </si>
  <si>
    <t>HULDENBERG</t>
  </si>
  <si>
    <t>BERTEM</t>
  </si>
  <si>
    <t>016-48.06.58</t>
  </si>
  <si>
    <t>016-48.93.08</t>
  </si>
  <si>
    <t>LEEFDAAL</t>
  </si>
  <si>
    <t>02-767.51.01</t>
  </si>
  <si>
    <t>02-759.60.69</t>
  </si>
  <si>
    <t>ERPS-KWERPS</t>
  </si>
  <si>
    <t>02-759.64.59</t>
  </si>
  <si>
    <t>02-759.65.33</t>
  </si>
  <si>
    <t>NOSSEGEM</t>
  </si>
  <si>
    <t>02-759.46.04</t>
  </si>
  <si>
    <t>EVERBERG</t>
  </si>
  <si>
    <t>02-759.96.22</t>
  </si>
  <si>
    <t>MEERBEEK</t>
  </si>
  <si>
    <t>02-759.63.60</t>
  </si>
  <si>
    <t>STEENOKKERZEEL</t>
  </si>
  <si>
    <t>02-759.97.43</t>
  </si>
  <si>
    <t>02-756.55.00</t>
  </si>
  <si>
    <t>016-65.74.86</t>
  </si>
  <si>
    <t>BERG</t>
  </si>
  <si>
    <t>016-65.99.77</t>
  </si>
  <si>
    <t>NEDEROKKERZEEL</t>
  </si>
  <si>
    <t>016-65.54.85</t>
  </si>
  <si>
    <t>015-24.78.62</t>
  </si>
  <si>
    <t>015-24.76.64</t>
  </si>
  <si>
    <t>HALLAAR</t>
  </si>
  <si>
    <t>015-24.11.20</t>
  </si>
  <si>
    <t>ROTSELAAR</t>
  </si>
  <si>
    <t>016-61.64.60</t>
  </si>
  <si>
    <t>016-61.64.70</t>
  </si>
  <si>
    <t>WEZEMAAL</t>
  </si>
  <si>
    <t>016-61.64.90</t>
  </si>
  <si>
    <t>016-58.20.68</t>
  </si>
  <si>
    <t>016-60.88.85</t>
  </si>
  <si>
    <t>016-53.37.32</t>
  </si>
  <si>
    <t>BAAL</t>
  </si>
  <si>
    <t>016-53.40.23</t>
  </si>
  <si>
    <t>BEGIJNENDIJK</t>
  </si>
  <si>
    <t>016-53.09.17</t>
  </si>
  <si>
    <t>RAMSEL</t>
  </si>
  <si>
    <t>016-69.71.44</t>
  </si>
  <si>
    <t>HOUTVENNE</t>
  </si>
  <si>
    <t>016-69.93.14</t>
  </si>
  <si>
    <t>BOOISCHOT</t>
  </si>
  <si>
    <t>015-22.27.17</t>
  </si>
  <si>
    <t>WESTMEERBEEK</t>
  </si>
  <si>
    <t>016-69.93.33</t>
  </si>
  <si>
    <t>HULSHOUT</t>
  </si>
  <si>
    <t>015-22.22.98</t>
  </si>
  <si>
    <t>014-54.90.00</t>
  </si>
  <si>
    <t>014-54.73.93</t>
  </si>
  <si>
    <t>014-54.92.56</t>
  </si>
  <si>
    <t>014-26.54.39</t>
  </si>
  <si>
    <t>014-54.51.71</t>
  </si>
  <si>
    <t>014-54.82.90</t>
  </si>
  <si>
    <t>TONGERLO</t>
  </si>
  <si>
    <t>014-54.42.87</t>
  </si>
  <si>
    <t>014-26.50.33</t>
  </si>
  <si>
    <t>OEVEL</t>
  </si>
  <si>
    <t>014-23.44.46</t>
  </si>
  <si>
    <t>016-69.97.80</t>
  </si>
  <si>
    <t>016-25.18.53</t>
  </si>
  <si>
    <t>016-26.03.63</t>
  </si>
  <si>
    <t>016-25.30.82</t>
  </si>
  <si>
    <t>016-25.28.56</t>
  </si>
  <si>
    <t>HOLSBEEK</t>
  </si>
  <si>
    <t>016-44.90.43</t>
  </si>
  <si>
    <t>LINDEN</t>
  </si>
  <si>
    <t>016-62.24.13</t>
  </si>
  <si>
    <t>016-64.06.97</t>
  </si>
  <si>
    <t>016-63.44.45</t>
  </si>
  <si>
    <t>LUBBEEK</t>
  </si>
  <si>
    <t>016-63.42.78</t>
  </si>
  <si>
    <t>HOUWAART</t>
  </si>
  <si>
    <t>016-63.20.73</t>
  </si>
  <si>
    <t>016-55.11.34</t>
  </si>
  <si>
    <t>016-56.74.92</t>
  </si>
  <si>
    <t>016-56.12.58</t>
  </si>
  <si>
    <t>GELRODE</t>
  </si>
  <si>
    <t>016-56.61.50</t>
  </si>
  <si>
    <t>BETEKOM</t>
  </si>
  <si>
    <t>016-56.25.72</t>
  </si>
  <si>
    <t>016-56.36.75</t>
  </si>
  <si>
    <t>LANGDORP</t>
  </si>
  <si>
    <t>013-77.56.44</t>
  </si>
  <si>
    <t>016-56.91.41</t>
  </si>
  <si>
    <t>ASSENT</t>
  </si>
  <si>
    <t>013-31.20.88</t>
  </si>
  <si>
    <t>BEKKEVOORT</t>
  </si>
  <si>
    <t>013-31.46.11</t>
  </si>
  <si>
    <t>WAANRODE</t>
  </si>
  <si>
    <t>016-77.72.67</t>
  </si>
  <si>
    <t>SCHERPENHEUVEL</t>
  </si>
  <si>
    <t>013-77.31.85</t>
  </si>
  <si>
    <t>013-77.20.30</t>
  </si>
  <si>
    <t>ZICHEM</t>
  </si>
  <si>
    <t>013-77.70.88</t>
  </si>
  <si>
    <t>AVERBODE</t>
  </si>
  <si>
    <t>013-77.36.58</t>
  </si>
  <si>
    <t>TESTELT</t>
  </si>
  <si>
    <t>013-77.19.29</t>
  </si>
  <si>
    <t>013-77.27.38</t>
  </si>
  <si>
    <t>013-33.46.31</t>
  </si>
  <si>
    <t>KAGGEVINNE</t>
  </si>
  <si>
    <t>SCHAFFEN</t>
  </si>
  <si>
    <t>013-32.69.28</t>
  </si>
  <si>
    <t>013-33.65.40</t>
  </si>
  <si>
    <t>016-81.98.02</t>
  </si>
  <si>
    <t>VISSENAKEN</t>
  </si>
  <si>
    <t>016-81.81.86</t>
  </si>
  <si>
    <t>016-81.83.88</t>
  </si>
  <si>
    <t>016-81.48.10</t>
  </si>
  <si>
    <t>BUNSBEEK</t>
  </si>
  <si>
    <t>016-77.75.20</t>
  </si>
  <si>
    <t>HAKENDOVER</t>
  </si>
  <si>
    <t>016-78.01.65</t>
  </si>
  <si>
    <t>KUMTICH</t>
  </si>
  <si>
    <t>016-81.23.18</t>
  </si>
  <si>
    <t>HOEGAARDEN</t>
  </si>
  <si>
    <t>016-76.54.95</t>
  </si>
  <si>
    <t>016-76.87.87</t>
  </si>
  <si>
    <t>016-82.14.58</t>
  </si>
  <si>
    <t>DRIESLINTER</t>
  </si>
  <si>
    <t>011-78.13.39</t>
  </si>
  <si>
    <t>WOMMERSOM</t>
  </si>
  <si>
    <t>016-78.89.65</t>
  </si>
  <si>
    <t>KORTENAKEN</t>
  </si>
  <si>
    <t>011-58.78.70</t>
  </si>
  <si>
    <t>016-73.33.41</t>
  </si>
  <si>
    <t>016-73.50.91</t>
  </si>
  <si>
    <t>GLABBEEK</t>
  </si>
  <si>
    <t>016-77.77.77</t>
  </si>
  <si>
    <t>KERSBEEK-MISKOM</t>
  </si>
  <si>
    <t>016-77.84.11</t>
  </si>
  <si>
    <t>HOELEDEN</t>
  </si>
  <si>
    <t>016-77.15.72</t>
  </si>
  <si>
    <t>MOLENBEEK-WERSBEEK</t>
  </si>
  <si>
    <t>016-77.73.80</t>
  </si>
  <si>
    <t>NEERWINDEN</t>
  </si>
  <si>
    <t>016-78.81.62</t>
  </si>
  <si>
    <t>MONTENAKEN</t>
  </si>
  <si>
    <t>011-88.45.82</t>
  </si>
  <si>
    <t>HALLE-BOOIENHOVEN</t>
  </si>
  <si>
    <t>011-78.27.94</t>
  </si>
  <si>
    <t>ORSMAAL-GUSSENHOVEN</t>
  </si>
  <si>
    <t>011-58.41.44</t>
  </si>
  <si>
    <t>ZOUTLEEUW</t>
  </si>
  <si>
    <t>011-78.20.88</t>
  </si>
  <si>
    <t>BUDINGEN</t>
  </si>
  <si>
    <t>011-58.86.92</t>
  </si>
  <si>
    <t>GEETBETS</t>
  </si>
  <si>
    <t>011-58.46.53</t>
  </si>
  <si>
    <t>011-58.84.79</t>
  </si>
  <si>
    <t>RUMMEN</t>
  </si>
  <si>
    <t>011-58.11.43</t>
  </si>
  <si>
    <t>ZELEM</t>
  </si>
  <si>
    <t>013-44.33.63</t>
  </si>
  <si>
    <t>011-22.14.48</t>
  </si>
  <si>
    <t>011-27.04.92</t>
  </si>
  <si>
    <t>011-21.23.24</t>
  </si>
  <si>
    <t>011-27.13.17</t>
  </si>
  <si>
    <t>011-27.23.08</t>
  </si>
  <si>
    <t>011-27.20.66</t>
  </si>
  <si>
    <t>011-25.31.02</t>
  </si>
  <si>
    <t>011-21.17.64</t>
  </si>
  <si>
    <t>KERMT</t>
  </si>
  <si>
    <t>011-25.04.48</t>
  </si>
  <si>
    <t>011-25.11.60</t>
  </si>
  <si>
    <t>KURINGEN</t>
  </si>
  <si>
    <t>011-25.52.88</t>
  </si>
  <si>
    <t>011-82.44.44</t>
  </si>
  <si>
    <t>011-81.47.45</t>
  </si>
  <si>
    <t>011-82.43.66</t>
  </si>
  <si>
    <t>011-81.40.74</t>
  </si>
  <si>
    <t>011-60.48.33</t>
  </si>
  <si>
    <t>011-60.64.94</t>
  </si>
  <si>
    <t>011-57.38.04</t>
  </si>
  <si>
    <t>011-52.18.14</t>
  </si>
  <si>
    <t>HELCHTEREN</t>
  </si>
  <si>
    <t>011-52.18.67</t>
  </si>
  <si>
    <t>HEUSDEN-ZOLDER</t>
  </si>
  <si>
    <t>011-53.68.54</t>
  </si>
  <si>
    <t>011-25.44.35</t>
  </si>
  <si>
    <t>011-42.95.87</t>
  </si>
  <si>
    <t>011-53.78.69</t>
  </si>
  <si>
    <t>011-53.81.12</t>
  </si>
  <si>
    <t>011-45.11.24</t>
  </si>
  <si>
    <t>011-42.59.42</t>
  </si>
  <si>
    <t>011-57.26.30</t>
  </si>
  <si>
    <t>011-57.36.20</t>
  </si>
  <si>
    <t>011-42.26.47</t>
  </si>
  <si>
    <t>011-42.23.96</t>
  </si>
  <si>
    <t>011-42.21.15</t>
  </si>
  <si>
    <t>011-73.29.20</t>
  </si>
  <si>
    <t>011-79.13.78</t>
  </si>
  <si>
    <t>GROTE-BROGEL</t>
  </si>
  <si>
    <t>011-61.20.97</t>
  </si>
  <si>
    <t>WIJCHMAAL</t>
  </si>
  <si>
    <t>011-63.30.32</t>
  </si>
  <si>
    <t>089-46.33.86</t>
  </si>
  <si>
    <t>011-63.64.84</t>
  </si>
  <si>
    <t>011-79.26.22</t>
  </si>
  <si>
    <t>011-79.26.81</t>
  </si>
  <si>
    <t>011-64.18.90</t>
  </si>
  <si>
    <t>011-64.08.08</t>
  </si>
  <si>
    <t>011-64.72.36</t>
  </si>
  <si>
    <t>011-64.21.94</t>
  </si>
  <si>
    <t>011-64.17.34</t>
  </si>
  <si>
    <t>011-64.26.41</t>
  </si>
  <si>
    <t>011-73.43.51</t>
  </si>
  <si>
    <t>011-73.33.65</t>
  </si>
  <si>
    <t>011-44.71.18</t>
  </si>
  <si>
    <t>011-44.58.10</t>
  </si>
  <si>
    <t>011-62.16.13</t>
  </si>
  <si>
    <t>KAULILLE</t>
  </si>
  <si>
    <t>011-44.71.32</t>
  </si>
  <si>
    <t>011-44.63.35</t>
  </si>
  <si>
    <t>089-36.35.33</t>
  </si>
  <si>
    <t>089-61.23.74</t>
  </si>
  <si>
    <t>011-22.93.75</t>
  </si>
  <si>
    <t>089-36.78.13</t>
  </si>
  <si>
    <t>089-38.14.98</t>
  </si>
  <si>
    <t>089-38.12.87</t>
  </si>
  <si>
    <t>089-35.30.57</t>
  </si>
  <si>
    <t>089-35.13.35</t>
  </si>
  <si>
    <t>089-30.43.50</t>
  </si>
  <si>
    <t>089-35.24.81</t>
  </si>
  <si>
    <t>ZUTENDAAL</t>
  </si>
  <si>
    <t>089-61.11.56</t>
  </si>
  <si>
    <t>089-61.20.21</t>
  </si>
  <si>
    <t>089-61.11.57</t>
  </si>
  <si>
    <t>DIEPENBEEK</t>
  </si>
  <si>
    <t>011-32.33.68</t>
  </si>
  <si>
    <t>011-35.23.44</t>
  </si>
  <si>
    <t>011-35.23.43</t>
  </si>
  <si>
    <t>011-32.19.48</t>
  </si>
  <si>
    <t>089-49.12.48</t>
  </si>
  <si>
    <t>089-41.54.07</t>
  </si>
  <si>
    <t>REKEM</t>
  </si>
  <si>
    <t>089-71.31.06</t>
  </si>
  <si>
    <t>OPGRIMBIE</t>
  </si>
  <si>
    <t>089-76.54.57</t>
  </si>
  <si>
    <t>089-76.41.76</t>
  </si>
  <si>
    <t>BOORSEM</t>
  </si>
  <si>
    <t>089-76.97.40</t>
  </si>
  <si>
    <t>MEESWIJK</t>
  </si>
  <si>
    <t>089-75.20.53</t>
  </si>
  <si>
    <t>089-75.55.37</t>
  </si>
  <si>
    <t>089-79.08.70</t>
  </si>
  <si>
    <t>089-75.60.02</t>
  </si>
  <si>
    <t>089-79.08.69</t>
  </si>
  <si>
    <t>089-75.52.89</t>
  </si>
  <si>
    <t>089-56.53.44</t>
  </si>
  <si>
    <t>089-75.55.82</t>
  </si>
  <si>
    <t>HOOGLEDE</t>
  </si>
  <si>
    <t>051-20.37.62</t>
  </si>
  <si>
    <t>089-85.52.71</t>
  </si>
  <si>
    <t>089-85.56.17</t>
  </si>
  <si>
    <t>089-85.48.24</t>
  </si>
  <si>
    <t>089-65.73.84</t>
  </si>
  <si>
    <t>NEEROETEREN</t>
  </si>
  <si>
    <t>089-86.33.40</t>
  </si>
  <si>
    <t>089-86.74.36</t>
  </si>
  <si>
    <t>OPOETEREN</t>
  </si>
  <si>
    <t>089-85.84.36</t>
  </si>
  <si>
    <t>089-86.53.53</t>
  </si>
  <si>
    <t>089-56.71.66</t>
  </si>
  <si>
    <t>KINROOI</t>
  </si>
  <si>
    <t>089-70.25.46</t>
  </si>
  <si>
    <t>089-56.53.47</t>
  </si>
  <si>
    <t>089-70.15.54</t>
  </si>
  <si>
    <t>089-56.59.54</t>
  </si>
  <si>
    <t>089-46.50.81</t>
  </si>
  <si>
    <t>089-46.16.77</t>
  </si>
  <si>
    <t>089-46.39.40</t>
  </si>
  <si>
    <t>Opitterkiezel 240_A</t>
  </si>
  <si>
    <t>OPITTER</t>
  </si>
  <si>
    <t>089-86.43.53</t>
  </si>
  <si>
    <t>089-86.69.16</t>
  </si>
  <si>
    <t>089-81.13.08</t>
  </si>
  <si>
    <t>089-85.69.22</t>
  </si>
  <si>
    <t>012-23.85.52</t>
  </si>
  <si>
    <t>012-23.23.64</t>
  </si>
  <si>
    <t>012-23.12.14</t>
  </si>
  <si>
    <t>PIRINGEN</t>
  </si>
  <si>
    <t>012-26.16.12</t>
  </si>
  <si>
    <t>012-39.16.74</t>
  </si>
  <si>
    <t>VLIERMAALROOT</t>
  </si>
  <si>
    <t>011-37.95.62</t>
  </si>
  <si>
    <t>GUIGOVEN</t>
  </si>
  <si>
    <t>011-37.69.61</t>
  </si>
  <si>
    <t>HOESELT</t>
  </si>
  <si>
    <t>089-41.67.77</t>
  </si>
  <si>
    <t>089-41.49.10</t>
  </si>
  <si>
    <t>012-23.75.16</t>
  </si>
  <si>
    <t>089-41.39.71</t>
  </si>
  <si>
    <t>089-51.12.00</t>
  </si>
  <si>
    <t>089-41.37.38</t>
  </si>
  <si>
    <t>KLEINE-SPOUWEN</t>
  </si>
  <si>
    <t>089-41.72.54</t>
  </si>
  <si>
    <t>GROTE-SPOUWEN</t>
  </si>
  <si>
    <t>012-45.22.35</t>
  </si>
  <si>
    <t>EIGENBILZEN</t>
  </si>
  <si>
    <t>089-51.51.02</t>
  </si>
  <si>
    <t>MUNSTERBILZEN</t>
  </si>
  <si>
    <t>089-41.62.69</t>
  </si>
  <si>
    <t>RIEMST</t>
  </si>
  <si>
    <t>012-45.39.40</t>
  </si>
  <si>
    <t>LANAKEN</t>
  </si>
  <si>
    <t>089-71.40.76</t>
  </si>
  <si>
    <t>NEERHAREN</t>
  </si>
  <si>
    <t>089-71.64.63</t>
  </si>
  <si>
    <t>GELLIK</t>
  </si>
  <si>
    <t>089-71.30.35</t>
  </si>
  <si>
    <t>012-45.53.64</t>
  </si>
  <si>
    <t>VELDWEZELT</t>
  </si>
  <si>
    <t>089-71.68.95</t>
  </si>
  <si>
    <t>012-23.58.16</t>
  </si>
  <si>
    <t>VREREN</t>
  </si>
  <si>
    <t>012-45.21.30</t>
  </si>
  <si>
    <t>VOEREN</t>
  </si>
  <si>
    <t>04-381.10.59</t>
  </si>
  <si>
    <t>Provinciale Basisschool</t>
  </si>
  <si>
    <t>'S GRAVENVOEREN</t>
  </si>
  <si>
    <t>04-381.91.01</t>
  </si>
  <si>
    <t>011-68.33.80</t>
  </si>
  <si>
    <t>011-68.93.71</t>
  </si>
  <si>
    <t>DURAS</t>
  </si>
  <si>
    <t>011-68.42.31</t>
  </si>
  <si>
    <t>BINDERVELD</t>
  </si>
  <si>
    <t>011-68.19.94</t>
  </si>
  <si>
    <t>ZEPPEREN</t>
  </si>
  <si>
    <t>011-71.90.00</t>
  </si>
  <si>
    <t>BRUSTEM</t>
  </si>
  <si>
    <t>011-68.39.50</t>
  </si>
  <si>
    <t>NIEUWERKERKEN</t>
  </si>
  <si>
    <t>011-68.99.87</t>
  </si>
  <si>
    <t>ALKEN</t>
  </si>
  <si>
    <t>011-31.22.33</t>
  </si>
  <si>
    <t>011-31.26.85</t>
  </si>
  <si>
    <t>011-31.57.67</t>
  </si>
  <si>
    <t>011-31.67.17</t>
  </si>
  <si>
    <t>SINT-LAMBRECHTS-HERK</t>
  </si>
  <si>
    <t>011-31.37.31</t>
  </si>
  <si>
    <t>012-74.26.89</t>
  </si>
  <si>
    <t>BORGLOON</t>
  </si>
  <si>
    <t>012-74.21.16</t>
  </si>
  <si>
    <t>012-74.30.68</t>
  </si>
  <si>
    <t>Tongersesteenweg 332_A</t>
  </si>
  <si>
    <t>BOMMERSHOVEN</t>
  </si>
  <si>
    <t>012-74.17.82</t>
  </si>
  <si>
    <t>HOEPERTINGEN</t>
  </si>
  <si>
    <t>012-74.40.24</t>
  </si>
  <si>
    <t>011-48.65.74</t>
  </si>
  <si>
    <t>VECHMAAL</t>
  </si>
  <si>
    <t>012-74.56.53</t>
  </si>
  <si>
    <t>JEUK</t>
  </si>
  <si>
    <t>011-54.46.76</t>
  </si>
  <si>
    <t>011-54.02.58</t>
  </si>
  <si>
    <t>011-54.05.16</t>
  </si>
  <si>
    <t>011-54.46.74</t>
  </si>
  <si>
    <t>011-54.42.24</t>
  </si>
  <si>
    <t>011-34.42.20</t>
  </si>
  <si>
    <t>011-54.03.50</t>
  </si>
  <si>
    <t>011-64.03.18</t>
  </si>
  <si>
    <t>011-54.08.56</t>
  </si>
  <si>
    <t>011-64.23.77</t>
  </si>
  <si>
    <t>013-55.40.37</t>
  </si>
  <si>
    <t>013-55.29.66</t>
  </si>
  <si>
    <t>DONK</t>
  </si>
  <si>
    <t>013-44.40.22</t>
  </si>
  <si>
    <t>SCHULEN</t>
  </si>
  <si>
    <t>013-55.40.29</t>
  </si>
  <si>
    <t>013-55.45.93</t>
  </si>
  <si>
    <t>STEVOORT</t>
  </si>
  <si>
    <t>011-31.41.54</t>
  </si>
  <si>
    <t>011-42.48.80</t>
  </si>
  <si>
    <t>013-44.15.21</t>
  </si>
  <si>
    <t>011-42.69.98</t>
  </si>
  <si>
    <t>BERINGEN</t>
  </si>
  <si>
    <t>011-42.27.86</t>
  </si>
  <si>
    <t>BEVERLO</t>
  </si>
  <si>
    <t>011-42.82.92</t>
  </si>
  <si>
    <t>011-34.42.27</t>
  </si>
  <si>
    <t>011-34.46.21</t>
  </si>
  <si>
    <t>013-66.57.87</t>
  </si>
  <si>
    <t>011-34.38.01</t>
  </si>
  <si>
    <t>011-40.12.12</t>
  </si>
  <si>
    <t>011-34.31.34</t>
  </si>
  <si>
    <t>HEPPEN</t>
  </si>
  <si>
    <t>011-34.35.49</t>
  </si>
  <si>
    <t>013-66.27.36</t>
  </si>
  <si>
    <t>013-33.75.19</t>
  </si>
  <si>
    <t>013-66.31.71</t>
  </si>
  <si>
    <t>013-67.17.59</t>
  </si>
  <si>
    <t>014-84.12.80</t>
  </si>
  <si>
    <t>014-84.13.96</t>
  </si>
  <si>
    <t>014-30.31.62</t>
  </si>
  <si>
    <t>LAAKDAL</t>
  </si>
  <si>
    <t>013-66.12.59</t>
  </si>
  <si>
    <t>013-66.17.27</t>
  </si>
  <si>
    <t>EINDHOUT</t>
  </si>
  <si>
    <t>014-86.63.40</t>
  </si>
  <si>
    <t>050-31.16.39</t>
  </si>
  <si>
    <t>DUDZELE</t>
  </si>
  <si>
    <t>050-59.94.78</t>
  </si>
  <si>
    <t>050-33.56.97</t>
  </si>
  <si>
    <t>050-31.21.39</t>
  </si>
  <si>
    <t>050-47.09.67</t>
  </si>
  <si>
    <t>050-82.68.44</t>
  </si>
  <si>
    <t>050-82.62.67</t>
  </si>
  <si>
    <t>LOPPEM</t>
  </si>
  <si>
    <t>050-36.42.00</t>
  </si>
  <si>
    <t>050-78.88.91</t>
  </si>
  <si>
    <t>050-78.88.32</t>
  </si>
  <si>
    <t>SINT-JORIS</t>
  </si>
  <si>
    <t>050-78.99.66</t>
  </si>
  <si>
    <t>050-27.59.63</t>
  </si>
  <si>
    <t>050-27.88.50</t>
  </si>
  <si>
    <t>WAARDAMME</t>
  </si>
  <si>
    <t>050-27.76.95</t>
  </si>
  <si>
    <t>WINGENE</t>
  </si>
  <si>
    <t>051-65.68.52</t>
  </si>
  <si>
    <t>051-65.75.57</t>
  </si>
  <si>
    <t>ZWEVEZELE</t>
  </si>
  <si>
    <t>051-61.27.39</t>
  </si>
  <si>
    <t>051-72.25.28</t>
  </si>
  <si>
    <t>051-72.62.21</t>
  </si>
  <si>
    <t>RUISELEDE</t>
  </si>
  <si>
    <t>051-68.94.31</t>
  </si>
  <si>
    <t>051-68.73.37</t>
  </si>
  <si>
    <t>051-68.70.37</t>
  </si>
  <si>
    <t>050-22.05.46</t>
  </si>
  <si>
    <t>050-21.13.21</t>
  </si>
  <si>
    <t>051-72.36.43</t>
  </si>
  <si>
    <t>050-21.19.79</t>
  </si>
  <si>
    <t>050-23.15.11</t>
  </si>
  <si>
    <t>KORTEMARK</t>
  </si>
  <si>
    <t>051-56.91.66</t>
  </si>
  <si>
    <t>051-56.93.72</t>
  </si>
  <si>
    <t>HANDZAME</t>
  </si>
  <si>
    <t>051-56.84.57</t>
  </si>
  <si>
    <t>051-56.66.15</t>
  </si>
  <si>
    <t>051-70.07.47</t>
  </si>
  <si>
    <t>HOUTHULST</t>
  </si>
  <si>
    <t>051-50.41.52</t>
  </si>
  <si>
    <t>051-70.24.75</t>
  </si>
  <si>
    <t>MERKEM</t>
  </si>
  <si>
    <t>051-54.54.33</t>
  </si>
  <si>
    <t>ESEN</t>
  </si>
  <si>
    <t>VLADSLO</t>
  </si>
  <si>
    <t>051-50.38.12</t>
  </si>
  <si>
    <t>PERVIJZE</t>
  </si>
  <si>
    <t>051-55.50.62</t>
  </si>
  <si>
    <t>WOUMEN</t>
  </si>
  <si>
    <t>051-50.38.65</t>
  </si>
  <si>
    <t>051-62.71.34</t>
  </si>
  <si>
    <t>ALVERINGEM</t>
  </si>
  <si>
    <t>058-28.91.03</t>
  </si>
  <si>
    <t>058-28.89.48</t>
  </si>
  <si>
    <t>050-40.68.90</t>
  </si>
  <si>
    <t>050-40.68.77</t>
  </si>
  <si>
    <t>050-31.63.22</t>
  </si>
  <si>
    <t>SINT-MICHIELS</t>
  </si>
  <si>
    <t>050-40.45.07</t>
  </si>
  <si>
    <t>050-39.45.93</t>
  </si>
  <si>
    <t>050-39.13.23</t>
  </si>
  <si>
    <t>VARSENARE</t>
  </si>
  <si>
    <t>050-38.65.43</t>
  </si>
  <si>
    <t>050-20.93.40</t>
  </si>
  <si>
    <t>050-20.97.90</t>
  </si>
  <si>
    <t>050-27.62.12</t>
  </si>
  <si>
    <t>050-81.27.14</t>
  </si>
  <si>
    <t>ZERKEGEM</t>
  </si>
  <si>
    <t>050-81.18.10</t>
  </si>
  <si>
    <t>STALHILLE</t>
  </si>
  <si>
    <t>050-81.42.98</t>
  </si>
  <si>
    <t>059-26.52.55</t>
  </si>
  <si>
    <t>059-27.63.63</t>
  </si>
  <si>
    <t>059-27.83.40</t>
  </si>
  <si>
    <t>SNAASKERKE</t>
  </si>
  <si>
    <t>059-27.82.95</t>
  </si>
  <si>
    <t>EERNEGEM</t>
  </si>
  <si>
    <t>059-29.99.88</t>
  </si>
  <si>
    <t>059-29.92.98</t>
  </si>
  <si>
    <t>AARTRIJKE</t>
  </si>
  <si>
    <t>050-24.11.31</t>
  </si>
  <si>
    <t>ICHTEGEM</t>
  </si>
  <si>
    <t>051-58.97.94</t>
  </si>
  <si>
    <t>051-58.90.26</t>
  </si>
  <si>
    <t>KNOKKE</t>
  </si>
  <si>
    <t>050-60.07.09</t>
  </si>
  <si>
    <t>050-63.08.60</t>
  </si>
  <si>
    <t>050-60.05.06</t>
  </si>
  <si>
    <t>050-60.43.10</t>
  </si>
  <si>
    <t>050-60.04.72</t>
  </si>
  <si>
    <t>050-35.14.25</t>
  </si>
  <si>
    <t>050-28.85.10</t>
  </si>
  <si>
    <t>050-37.34.78</t>
  </si>
  <si>
    <t>050-35.15.97</t>
  </si>
  <si>
    <t>050-35.55.98</t>
  </si>
  <si>
    <t>050-35.81.18</t>
  </si>
  <si>
    <t>OEDELEM</t>
  </si>
  <si>
    <t>050-78.97.22</t>
  </si>
  <si>
    <t>DAMME</t>
  </si>
  <si>
    <t>050-36.32.25</t>
  </si>
  <si>
    <t>050-35.04.15</t>
  </si>
  <si>
    <t>050-35.47.87</t>
  </si>
  <si>
    <t>LAPSCHEURE</t>
  </si>
  <si>
    <t>050-50.09.66</t>
  </si>
  <si>
    <t>050-41.14.89</t>
  </si>
  <si>
    <t>050-41.44.80</t>
  </si>
  <si>
    <t>LISSEWEGE</t>
  </si>
  <si>
    <t>050-54.48.28</t>
  </si>
  <si>
    <t>050-55.10.71</t>
  </si>
  <si>
    <t>ZEEBRUGGE</t>
  </si>
  <si>
    <t>050-54.50.96</t>
  </si>
  <si>
    <t>HEIST-AAN-ZEE</t>
  </si>
  <si>
    <t>050-63.08.70</t>
  </si>
  <si>
    <t>050-51.29.25</t>
  </si>
  <si>
    <t>059-80.78.75</t>
  </si>
  <si>
    <t>059-70.87.46</t>
  </si>
  <si>
    <t>059-70.42.95</t>
  </si>
  <si>
    <t>059-70.95.12</t>
  </si>
  <si>
    <t>059-32.27.45</t>
  </si>
  <si>
    <t>059-26.74.95</t>
  </si>
  <si>
    <t>059-26.82.75</t>
  </si>
  <si>
    <t>059-50.22.97</t>
  </si>
  <si>
    <t>059-70.55.62</t>
  </si>
  <si>
    <t>059-70.07.75</t>
  </si>
  <si>
    <t>059-70.99.15</t>
  </si>
  <si>
    <t>059-70.67.68</t>
  </si>
  <si>
    <t>059-50.55.47</t>
  </si>
  <si>
    <t>059-70.20.03</t>
  </si>
  <si>
    <t>059-32.24.67</t>
  </si>
  <si>
    <t>BREDENE</t>
  </si>
  <si>
    <t>059-32.24.87</t>
  </si>
  <si>
    <t>059-32.23.45</t>
  </si>
  <si>
    <t>059-32.24.84</t>
  </si>
  <si>
    <t>WENDUINE</t>
  </si>
  <si>
    <t>050-41.69.68</t>
  </si>
  <si>
    <t>050-41.33.17</t>
  </si>
  <si>
    <t>ZUIENKERKE</t>
  </si>
  <si>
    <t>050-41.84.30</t>
  </si>
  <si>
    <t>059-23.57.26</t>
  </si>
  <si>
    <t>059-23.77.05</t>
  </si>
  <si>
    <t>MIDDELKERKE</t>
  </si>
  <si>
    <t>059-30.19.39</t>
  </si>
  <si>
    <t>059-30.70.30</t>
  </si>
  <si>
    <t>LEFFINGE</t>
  </si>
  <si>
    <t>059-30.29.41</t>
  </si>
  <si>
    <t>LOMBARDSIJDE</t>
  </si>
  <si>
    <t>058-23.56.35</t>
  </si>
  <si>
    <t>WESTENDE</t>
  </si>
  <si>
    <t>058-23.35.34</t>
  </si>
  <si>
    <t>058-23.22.11</t>
  </si>
  <si>
    <t>058-23.51.34</t>
  </si>
  <si>
    <t>OOSTDUINKERKE</t>
  </si>
  <si>
    <t>058-51.55.72</t>
  </si>
  <si>
    <t>058-51.43.49</t>
  </si>
  <si>
    <t>058-52.34.18</t>
  </si>
  <si>
    <t>058-51.18.28</t>
  </si>
  <si>
    <t>058-41.50.25</t>
  </si>
  <si>
    <t>058-41.24.00</t>
  </si>
  <si>
    <t>ADINKERKE</t>
  </si>
  <si>
    <t>058-41.27.10</t>
  </si>
  <si>
    <t>058-31.37.41</t>
  </si>
  <si>
    <t>058-31.26.73</t>
  </si>
  <si>
    <t>VINKEM</t>
  </si>
  <si>
    <t>058-29.83.80</t>
  </si>
  <si>
    <t>HOUTEM</t>
  </si>
  <si>
    <t>058-29.90.25</t>
  </si>
  <si>
    <t>056-21.67.14</t>
  </si>
  <si>
    <t>056-25.38.36</t>
  </si>
  <si>
    <t>056-22.50.27</t>
  </si>
  <si>
    <t>056-22.81.89</t>
  </si>
  <si>
    <t>056-22.66.39</t>
  </si>
  <si>
    <t>056-20.10.64</t>
  </si>
  <si>
    <t>056-21.32.10</t>
  </si>
  <si>
    <t>056-35.57.40</t>
  </si>
  <si>
    <t>056-21.08.31</t>
  </si>
  <si>
    <t>056-21.17.37</t>
  </si>
  <si>
    <t>AALBEKE</t>
  </si>
  <si>
    <t>056-41.03.75</t>
  </si>
  <si>
    <t>056-41.34.97</t>
  </si>
  <si>
    <t>056-41.14.72</t>
  </si>
  <si>
    <t>REKKEM</t>
  </si>
  <si>
    <t>056-41.35.93</t>
  </si>
  <si>
    <t>056-41.47.88</t>
  </si>
  <si>
    <t>056-21.56.80</t>
  </si>
  <si>
    <t>056-21.52.56</t>
  </si>
  <si>
    <t>056-75.53.76</t>
  </si>
  <si>
    <t>056-75.58.34</t>
  </si>
  <si>
    <t>OTEGEM</t>
  </si>
  <si>
    <t>056-77.82.20</t>
  </si>
  <si>
    <t>056-28.54.50</t>
  </si>
  <si>
    <t>VICHTE</t>
  </si>
  <si>
    <t>056-77.73.03</t>
  </si>
  <si>
    <t>ANZEGEM</t>
  </si>
  <si>
    <t>056-65.18.90</t>
  </si>
  <si>
    <t>056-68.93.92</t>
  </si>
  <si>
    <t>KASTER</t>
  </si>
  <si>
    <t>056-68.85.44</t>
  </si>
  <si>
    <t>TIEGEM</t>
  </si>
  <si>
    <t>056-68.05.15</t>
  </si>
  <si>
    <t>056-64.77.90</t>
  </si>
  <si>
    <t>056-64.65.36</t>
  </si>
  <si>
    <t>BOSSUIT</t>
  </si>
  <si>
    <t>056-45.68.30</t>
  </si>
  <si>
    <t>SPIERE-HELKIJN</t>
  </si>
  <si>
    <t>056-45.53.53</t>
  </si>
  <si>
    <t>MOEN</t>
  </si>
  <si>
    <t>056-64.44.83</t>
  </si>
  <si>
    <t>SINT-DENIJS</t>
  </si>
  <si>
    <t>056-45.57.72</t>
  </si>
  <si>
    <t>HEESTERT</t>
  </si>
  <si>
    <t>MENEN</t>
  </si>
  <si>
    <t>056-51.28.90</t>
  </si>
  <si>
    <t>056-51.30.74</t>
  </si>
  <si>
    <t>056-51.28.89</t>
  </si>
  <si>
    <t>056-51.10.01</t>
  </si>
  <si>
    <t>056-51.29.05</t>
  </si>
  <si>
    <t>056-41.36.65</t>
  </si>
  <si>
    <t>056-41.42.77</t>
  </si>
  <si>
    <t>056-42.76.83</t>
  </si>
  <si>
    <t>056-42.69.62</t>
  </si>
  <si>
    <t>BISSEGEM</t>
  </si>
  <si>
    <t>056-35.62.72</t>
  </si>
  <si>
    <t>GULLEGEM</t>
  </si>
  <si>
    <t>056-32.79.60</t>
  </si>
  <si>
    <t>056-41.29.70</t>
  </si>
  <si>
    <t>056-41.42.82</t>
  </si>
  <si>
    <t>MOORSELE</t>
  </si>
  <si>
    <t>056-42.54.17</t>
  </si>
  <si>
    <t>056-50.95.42</t>
  </si>
  <si>
    <t>ROLLEGEM-KAPELLE</t>
  </si>
  <si>
    <t>DADIZELE</t>
  </si>
  <si>
    <t>056-50.93.17</t>
  </si>
  <si>
    <t>MOORSLEDE</t>
  </si>
  <si>
    <t>056-50.96.97</t>
  </si>
  <si>
    <t>GELUVELD</t>
  </si>
  <si>
    <t>057-46.62.04</t>
  </si>
  <si>
    <t>BESELARE</t>
  </si>
  <si>
    <t>057-46.64.56</t>
  </si>
  <si>
    <t>ZONNEBEKE</t>
  </si>
  <si>
    <t>051-77.82.44</t>
  </si>
  <si>
    <t>051-77.90.95</t>
  </si>
  <si>
    <t>051-77.22.68</t>
  </si>
  <si>
    <t>051-77.94.52</t>
  </si>
  <si>
    <t>051-30.45.11</t>
  </si>
  <si>
    <t>051-30.47.77</t>
  </si>
  <si>
    <t>051-30.21.26</t>
  </si>
  <si>
    <t>051-30.41.85</t>
  </si>
  <si>
    <t>KACHTEM</t>
  </si>
  <si>
    <t>051-31.11.64</t>
  </si>
  <si>
    <t>056-35.23.39</t>
  </si>
  <si>
    <t>056-35.58.87</t>
  </si>
  <si>
    <t>056-35.38.53</t>
  </si>
  <si>
    <t>056-71.10.32</t>
  </si>
  <si>
    <t>056-71.18.51</t>
  </si>
  <si>
    <t>056-71.40.99</t>
  </si>
  <si>
    <t>Kortrijksestraat 12_01</t>
  </si>
  <si>
    <t>056-71.48.06</t>
  </si>
  <si>
    <t>HULSTE</t>
  </si>
  <si>
    <t>056-72.43.45</t>
  </si>
  <si>
    <t>056-71.46.42</t>
  </si>
  <si>
    <t>056-70.31.92</t>
  </si>
  <si>
    <t>056-77.50.75</t>
  </si>
  <si>
    <t>056-77.91.57</t>
  </si>
  <si>
    <t>056-71.19.49</t>
  </si>
  <si>
    <t>DESSELGEM</t>
  </si>
  <si>
    <t>056-72.67.17</t>
  </si>
  <si>
    <t>SINT-ELOOIS-VIJVE</t>
  </si>
  <si>
    <t>056-60.65.85</t>
  </si>
  <si>
    <t>BEVEREN</t>
  </si>
  <si>
    <t>056-71.39.50</t>
  </si>
  <si>
    <t>056-32.56.05</t>
  </si>
  <si>
    <t>OOIGEM</t>
  </si>
  <si>
    <t>056-66.66.48</t>
  </si>
  <si>
    <t>BAVIKHOVE</t>
  </si>
  <si>
    <t>056-71.09.98</t>
  </si>
  <si>
    <t>LENDELEDE</t>
  </si>
  <si>
    <t>051-30.00.65</t>
  </si>
  <si>
    <t>SINT-ELOOIS-WINKEL</t>
  </si>
  <si>
    <t>051-30.98.87</t>
  </si>
  <si>
    <t>051-30.36.13</t>
  </si>
  <si>
    <t>OOSTROZEBEKE</t>
  </si>
  <si>
    <t>056-66.80.60</t>
  </si>
  <si>
    <t>056-66.66.04</t>
  </si>
  <si>
    <t>WIELSBEKE</t>
  </si>
  <si>
    <t>056-66.64.75</t>
  </si>
  <si>
    <t>WAKKEN</t>
  </si>
  <si>
    <t>056-60.37.41</t>
  </si>
  <si>
    <t>MARKEGEM</t>
  </si>
  <si>
    <t>051-63.56.50</t>
  </si>
  <si>
    <t>056-60.32.70</t>
  </si>
  <si>
    <t>056-60.57.62</t>
  </si>
  <si>
    <t>056-60.17.41</t>
  </si>
  <si>
    <t>056-60.10.44</t>
  </si>
  <si>
    <t>056-60.39.41</t>
  </si>
  <si>
    <t>056-60.25.53</t>
  </si>
  <si>
    <t>056-60.31.48</t>
  </si>
  <si>
    <t>SINT-BAAFS-VIJVE</t>
  </si>
  <si>
    <t>056-60.77.47</t>
  </si>
  <si>
    <t>051-24.15.23</t>
  </si>
  <si>
    <t>051-26.44.40</t>
  </si>
  <si>
    <t>051-22.42.59</t>
  </si>
  <si>
    <t>051-22.23.38</t>
  </si>
  <si>
    <t>051-20.61.76</t>
  </si>
  <si>
    <t>051-24.49.56</t>
  </si>
  <si>
    <t>051-24.28.40</t>
  </si>
  <si>
    <t>051-22.35.41</t>
  </si>
  <si>
    <t>051-22.73.66</t>
  </si>
  <si>
    <t>051-20.70.87</t>
  </si>
  <si>
    <t>051-25.19.61</t>
  </si>
  <si>
    <t>051-23.19.76</t>
  </si>
  <si>
    <t>051-20.29.28</t>
  </si>
  <si>
    <t>056-50.21.13</t>
  </si>
  <si>
    <t>051-22.44.67</t>
  </si>
  <si>
    <t>OEKENE</t>
  </si>
  <si>
    <t>OOSTNIEUWKERKE</t>
  </si>
  <si>
    <t>051-24.33.05</t>
  </si>
  <si>
    <t>051-20.53.81</t>
  </si>
  <si>
    <t>051-70.23.95</t>
  </si>
  <si>
    <t>ARDOOIE</t>
  </si>
  <si>
    <t>051-74.68.98</t>
  </si>
  <si>
    <t>KOOLSKAMP</t>
  </si>
  <si>
    <t>051-74.69.50</t>
  </si>
  <si>
    <t>051-74.49.16</t>
  </si>
  <si>
    <t>MEULEBEKE</t>
  </si>
  <si>
    <t>051-48.74.03</t>
  </si>
  <si>
    <t>051-48.61.17</t>
  </si>
  <si>
    <t>051-48.80.86</t>
  </si>
  <si>
    <t>051-40.35.67</t>
  </si>
  <si>
    <t>PITTEM</t>
  </si>
  <si>
    <t>051-46.66.24</t>
  </si>
  <si>
    <t>EGEM</t>
  </si>
  <si>
    <t>051-46.76.99</t>
  </si>
  <si>
    <t>051-40.20.62</t>
  </si>
  <si>
    <t>051-40.47.50</t>
  </si>
  <si>
    <t>AARSELE</t>
  </si>
  <si>
    <t>051-63.31.08</t>
  </si>
  <si>
    <t>DENTERGEM</t>
  </si>
  <si>
    <t>051-63.62.36</t>
  </si>
  <si>
    <t>051-40.85.81</t>
  </si>
  <si>
    <t>057-20.28.61</t>
  </si>
  <si>
    <t>057-21.82.39</t>
  </si>
  <si>
    <t>057-20.71.24</t>
  </si>
  <si>
    <t>057-20.12.79</t>
  </si>
  <si>
    <t>057-20.04.60</t>
  </si>
  <si>
    <t>057-20.19.75</t>
  </si>
  <si>
    <t>057-20.65.44</t>
  </si>
  <si>
    <t>DIKKEBUS</t>
  </si>
  <si>
    <t>057-20.30.13</t>
  </si>
  <si>
    <t>BIKSCHOTE</t>
  </si>
  <si>
    <t>051-54.54.27</t>
  </si>
  <si>
    <t>LANGEMARK-POELKAPELLE</t>
  </si>
  <si>
    <t>057-48.82.62</t>
  </si>
  <si>
    <t>057-48.83.00</t>
  </si>
  <si>
    <t>POELKAPELLE</t>
  </si>
  <si>
    <t>057-48.71.18</t>
  </si>
  <si>
    <t>BOEZINGE</t>
  </si>
  <si>
    <t>057-42.33.51</t>
  </si>
  <si>
    <t>ELVERDINGE</t>
  </si>
  <si>
    <t>057-42.22.68</t>
  </si>
  <si>
    <t>057-44.68.03</t>
  </si>
  <si>
    <t>MESEN</t>
  </si>
  <si>
    <t>057-44.63.99</t>
  </si>
  <si>
    <t>KEMMEL</t>
  </si>
  <si>
    <t>057-44.44.70</t>
  </si>
  <si>
    <t>NIEUWKERKE</t>
  </si>
  <si>
    <t>057-44.65.91</t>
  </si>
  <si>
    <t>DRANOUTER</t>
  </si>
  <si>
    <t>057-44.57.64</t>
  </si>
  <si>
    <t>057-33.52.81</t>
  </si>
  <si>
    <t>WESTOUTER</t>
  </si>
  <si>
    <t>057-44.43.12</t>
  </si>
  <si>
    <t>057-20.97.60</t>
  </si>
  <si>
    <t>057-33.80.18</t>
  </si>
  <si>
    <t>WATOU</t>
  </si>
  <si>
    <t>057-38.83.08</t>
  </si>
  <si>
    <t>057-33.88.20</t>
  </si>
  <si>
    <t>VLETEREN</t>
  </si>
  <si>
    <t>057-40.08.67</t>
  </si>
  <si>
    <t>WOESTEN</t>
  </si>
  <si>
    <t>057-42.13.45</t>
  </si>
  <si>
    <t>ROESBRUGGE-HARINGE</t>
  </si>
  <si>
    <t>057-30.06.26</t>
  </si>
  <si>
    <t>LEISELE</t>
  </si>
  <si>
    <t>058-29.81.87</t>
  </si>
  <si>
    <t>PROVEN</t>
  </si>
  <si>
    <t>057-30.05.33</t>
  </si>
  <si>
    <t>09-243.80.20</t>
  </si>
  <si>
    <t>09-224.05.04</t>
  </si>
  <si>
    <t>09-226.14.57</t>
  </si>
  <si>
    <t>09-225.14.55</t>
  </si>
  <si>
    <t>09-222.01.10</t>
  </si>
  <si>
    <t>09-222.29.45</t>
  </si>
  <si>
    <t>09-269.06.43</t>
  </si>
  <si>
    <t>09-222.11.68</t>
  </si>
  <si>
    <t>09-221.23.53</t>
  </si>
  <si>
    <t>09-221.15.11</t>
  </si>
  <si>
    <t>09-225.59.28</t>
  </si>
  <si>
    <t>09-223.68.44</t>
  </si>
  <si>
    <t>09-225.05.20</t>
  </si>
  <si>
    <t>09-251.04.24</t>
  </si>
  <si>
    <t>09-235.22.00</t>
  </si>
  <si>
    <t>09-227.82.95</t>
  </si>
  <si>
    <t>09-227.85.15</t>
  </si>
  <si>
    <t>09-222.65.47</t>
  </si>
  <si>
    <t>09-222.21.97</t>
  </si>
  <si>
    <t>09-221.56.54</t>
  </si>
  <si>
    <t>09-265.70.60</t>
  </si>
  <si>
    <t>09-235.72.60</t>
  </si>
  <si>
    <t>09-225.54.85</t>
  </si>
  <si>
    <t>WONDELGEM</t>
  </si>
  <si>
    <t>09-253.87.18</t>
  </si>
  <si>
    <t>09-253.84.19</t>
  </si>
  <si>
    <t>09-259.02.93</t>
  </si>
  <si>
    <t>09-259.21.01</t>
  </si>
  <si>
    <t>09-259.02.92</t>
  </si>
  <si>
    <t>09-221.61.03</t>
  </si>
  <si>
    <t>09-253.98.80</t>
  </si>
  <si>
    <t>09-253.71.38</t>
  </si>
  <si>
    <t>09-344.63.39</t>
  </si>
  <si>
    <t>09-344.00.32</t>
  </si>
  <si>
    <t>09-344.63.63</t>
  </si>
  <si>
    <t>KLUIZEN</t>
  </si>
  <si>
    <t>09-357.75.11</t>
  </si>
  <si>
    <t>09-345.85.54</t>
  </si>
  <si>
    <t>09-345.06.70</t>
  </si>
  <si>
    <t>09-345.72.84</t>
  </si>
  <si>
    <t>09-345.95.24</t>
  </si>
  <si>
    <t>BEERVELDE</t>
  </si>
  <si>
    <t>09-355.88.00</t>
  </si>
  <si>
    <t>ZAFFELARE</t>
  </si>
  <si>
    <t>09-355.13.82</t>
  </si>
  <si>
    <t>MOERBEKE-WAAS</t>
  </si>
  <si>
    <t>09-346.88.34</t>
  </si>
  <si>
    <t>03-779.76.59</t>
  </si>
  <si>
    <t>03-779.76.68</t>
  </si>
  <si>
    <t>KEMZEKE</t>
  </si>
  <si>
    <t>03-779.85.07</t>
  </si>
  <si>
    <t>09-346.95.61</t>
  </si>
  <si>
    <t>03-779.84.65</t>
  </si>
  <si>
    <t>EKSAARDE</t>
  </si>
  <si>
    <t>09-346.90.90</t>
  </si>
  <si>
    <t>09-349.44.23</t>
  </si>
  <si>
    <t>09-348.31.90</t>
  </si>
  <si>
    <t>09-348.56.34</t>
  </si>
  <si>
    <t>09-355.79.06</t>
  </si>
  <si>
    <t>09-348.46.92</t>
  </si>
  <si>
    <t>09-348.72.46</t>
  </si>
  <si>
    <t>09-348.64.28</t>
  </si>
  <si>
    <t>09-228.52.67</t>
  </si>
  <si>
    <t>09-228.60.71</t>
  </si>
  <si>
    <t>Heiveldstraat 127_a</t>
  </si>
  <si>
    <t>09-228.87.65</t>
  </si>
  <si>
    <t>09-229.25.07</t>
  </si>
  <si>
    <t>09-228.49.87</t>
  </si>
  <si>
    <t>09-228.44.70</t>
  </si>
  <si>
    <t>09-228.36.69</t>
  </si>
  <si>
    <t>LOCHRISTI</t>
  </si>
  <si>
    <t>09-355.76.17</t>
  </si>
  <si>
    <t>09-355.73.20</t>
  </si>
  <si>
    <t>ZELE</t>
  </si>
  <si>
    <t>052-45.09.66</t>
  </si>
  <si>
    <t>052-44.87.32</t>
  </si>
  <si>
    <t>052-45.03.88</t>
  </si>
  <si>
    <t>052-45.80.60</t>
  </si>
  <si>
    <t>052-21.15.28</t>
  </si>
  <si>
    <t>052-21.28.95</t>
  </si>
  <si>
    <t>052-47.03.46</t>
  </si>
  <si>
    <t>052-47.16.91</t>
  </si>
  <si>
    <t>052-47.24.97</t>
  </si>
  <si>
    <t>052-47.18.35</t>
  </si>
  <si>
    <t>052-48.03.82</t>
  </si>
  <si>
    <t>ELVERSELE</t>
  </si>
  <si>
    <t>052-46.42.78</t>
  </si>
  <si>
    <t>MOERZEKE</t>
  </si>
  <si>
    <t>052-47.36.48</t>
  </si>
  <si>
    <t>052-47.36.30</t>
  </si>
  <si>
    <t>052-46.93.90</t>
  </si>
  <si>
    <t>03-772.35.12</t>
  </si>
  <si>
    <t>03-772.52.44</t>
  </si>
  <si>
    <t>SINAAI-WAAS</t>
  </si>
  <si>
    <t>03-772.34.43</t>
  </si>
  <si>
    <t>03-772.50.00</t>
  </si>
  <si>
    <t>09-369.53.94</t>
  </si>
  <si>
    <t>09-366.15.54</t>
  </si>
  <si>
    <t>09-252.38.15</t>
  </si>
  <si>
    <t>09-369.79.80</t>
  </si>
  <si>
    <t>09-252.39.63</t>
  </si>
  <si>
    <t>SCHELLEBELLE</t>
  </si>
  <si>
    <t>09-369.51.11</t>
  </si>
  <si>
    <t>SERSKAMP</t>
  </si>
  <si>
    <t>09-369.24.27</t>
  </si>
  <si>
    <t>09-369.47.61</t>
  </si>
  <si>
    <t>09-230.63.56</t>
  </si>
  <si>
    <t>09-230.81.51</t>
  </si>
  <si>
    <t>LEDEBERG</t>
  </si>
  <si>
    <t>09-231.22.78</t>
  </si>
  <si>
    <t>09-230.31.03</t>
  </si>
  <si>
    <t>09-230.82.40</t>
  </si>
  <si>
    <t>09-230.76.48</t>
  </si>
  <si>
    <t>09-230.71.88</t>
  </si>
  <si>
    <t>09-362.64.95</t>
  </si>
  <si>
    <t>09-210.35.70</t>
  </si>
  <si>
    <t>MELLE</t>
  </si>
  <si>
    <t>09-252.27.87</t>
  </si>
  <si>
    <t>09-230.88.57</t>
  </si>
  <si>
    <t>09-252.11.09</t>
  </si>
  <si>
    <t>BOTTELARE</t>
  </si>
  <si>
    <t>09-362.88.33</t>
  </si>
  <si>
    <t>MELSEN</t>
  </si>
  <si>
    <t>09-384.30.73</t>
  </si>
  <si>
    <t>09-362.65.98</t>
  </si>
  <si>
    <t>09-362.61.20</t>
  </si>
  <si>
    <t>SCHELDEWINDEKE</t>
  </si>
  <si>
    <t>09-362.66.25</t>
  </si>
  <si>
    <t>MOORTSELE</t>
  </si>
  <si>
    <t>09-362.60.58</t>
  </si>
  <si>
    <t>SMETLEDE</t>
  </si>
  <si>
    <t>09-369.75.78</t>
  </si>
  <si>
    <t>VLIERZELE</t>
  </si>
  <si>
    <t>053-62.54.24</t>
  </si>
  <si>
    <t>LAARNE</t>
  </si>
  <si>
    <t>09-369.25.50</t>
  </si>
  <si>
    <t>09-369.30.23</t>
  </si>
  <si>
    <t>OVERMERE</t>
  </si>
  <si>
    <t>09-367.68.36</t>
  </si>
  <si>
    <t>09-367.55.51</t>
  </si>
  <si>
    <t>052-42.37.29</t>
  </si>
  <si>
    <t>WICHELEN</t>
  </si>
  <si>
    <t>052-42.29.04</t>
  </si>
  <si>
    <t>053-78.22.43</t>
  </si>
  <si>
    <t>053-77.61.63</t>
  </si>
  <si>
    <t>053-60.58.67</t>
  </si>
  <si>
    <t>053-21.38.84</t>
  </si>
  <si>
    <t>053-77.70.49</t>
  </si>
  <si>
    <t>053-21.54.02</t>
  </si>
  <si>
    <t>053-21.16.44</t>
  </si>
  <si>
    <t>GIJZEGEM</t>
  </si>
  <si>
    <t>053-72.93.66</t>
  </si>
  <si>
    <t>053-78.73.99</t>
  </si>
  <si>
    <t>Stedelijke Basisschool</t>
  </si>
  <si>
    <t>053-80.49.65</t>
  </si>
  <si>
    <t>SCHOONAARDE</t>
  </si>
  <si>
    <t>052-42.32.01</t>
  </si>
  <si>
    <t>052-22.28.16</t>
  </si>
  <si>
    <t>APPELS</t>
  </si>
  <si>
    <t>052-21.41.30</t>
  </si>
  <si>
    <t>052-21.82.39</t>
  </si>
  <si>
    <t>052-25.88.92</t>
  </si>
  <si>
    <t>BAASRODE</t>
  </si>
  <si>
    <t>052-34.59.11</t>
  </si>
  <si>
    <t>052-33.44.12</t>
  </si>
  <si>
    <t>052-33.30.40</t>
  </si>
  <si>
    <t>052-35.18.16</t>
  </si>
  <si>
    <t>OPDORP</t>
  </si>
  <si>
    <t>052-33.35.34</t>
  </si>
  <si>
    <t>052-33.95.67</t>
  </si>
  <si>
    <t>052-41.14.18</t>
  </si>
  <si>
    <t>052-35.84.20</t>
  </si>
  <si>
    <t>WIEZE</t>
  </si>
  <si>
    <t>053-77.31.45</t>
  </si>
  <si>
    <t>HERDERSEM</t>
  </si>
  <si>
    <t>053-77.39.40</t>
  </si>
  <si>
    <t>054-33.22.36</t>
  </si>
  <si>
    <t>054-31.74.95</t>
  </si>
  <si>
    <t>054-31.06.65</t>
  </si>
  <si>
    <t>054-33.20.49</t>
  </si>
  <si>
    <t>ASPELARE</t>
  </si>
  <si>
    <t>054-32.27.54</t>
  </si>
  <si>
    <t>ERPE</t>
  </si>
  <si>
    <t>053-80.20.60</t>
  </si>
  <si>
    <t>MERE</t>
  </si>
  <si>
    <t>053-83.75.33</t>
  </si>
  <si>
    <t>053-83.82.52</t>
  </si>
  <si>
    <t>053-70.22.14</t>
  </si>
  <si>
    <t>053-83.20.80</t>
  </si>
  <si>
    <t>053-83.21.35</t>
  </si>
  <si>
    <t>KERKSKEN</t>
  </si>
  <si>
    <t>053-83.91.46</t>
  </si>
  <si>
    <t>AAIGEM</t>
  </si>
  <si>
    <t>053-62.60.02</t>
  </si>
  <si>
    <t>053-66.55.07</t>
  </si>
  <si>
    <t>WELLE</t>
  </si>
  <si>
    <t>053-66.48.89</t>
  </si>
  <si>
    <t>053-66.53.93</t>
  </si>
  <si>
    <t>DENDERWINDEKE</t>
  </si>
  <si>
    <t>054-33.51.97</t>
  </si>
  <si>
    <t>054-41.26.43</t>
  </si>
  <si>
    <t>054-41.41.40</t>
  </si>
  <si>
    <t>DEFTINGE</t>
  </si>
  <si>
    <t>054-41.54.42</t>
  </si>
  <si>
    <t>BALEGEM</t>
  </si>
  <si>
    <t>09-362.68.17</t>
  </si>
  <si>
    <t>BURST</t>
  </si>
  <si>
    <t>053-62.61.78</t>
  </si>
  <si>
    <t>053-62.36.98</t>
  </si>
  <si>
    <t>053-62.21.58</t>
  </si>
  <si>
    <t>STEENHUIZE-WIJNHUIZE</t>
  </si>
  <si>
    <t>054-50.00.88</t>
  </si>
  <si>
    <t>HEMELVEERDEGEM</t>
  </si>
  <si>
    <t>054-41.06.41</t>
  </si>
  <si>
    <t>SINT-MARIA-LIERDE</t>
  </si>
  <si>
    <t>055-42.22.29</t>
  </si>
  <si>
    <t>OPHASSELT</t>
  </si>
  <si>
    <t>054-50.15.52</t>
  </si>
  <si>
    <t>SCHENDELBEKE</t>
  </si>
  <si>
    <t>054-41.68.28</t>
  </si>
  <si>
    <t>054-32.18.62</t>
  </si>
  <si>
    <t>09-360.79.57</t>
  </si>
  <si>
    <t>GROTENBERGE</t>
  </si>
  <si>
    <t>09-360.44.06</t>
  </si>
  <si>
    <t>09-360.47.79</t>
  </si>
  <si>
    <t>VELZEKE-RUDDERSHOVE</t>
  </si>
  <si>
    <t>09-360.34.68</t>
  </si>
  <si>
    <t>MUNKZWALM</t>
  </si>
  <si>
    <t>055-49.81.43</t>
  </si>
  <si>
    <t>HUNDELGEM</t>
  </si>
  <si>
    <t>055-49.87.08</t>
  </si>
  <si>
    <t>SINT-MARIA-LATEM</t>
  </si>
  <si>
    <t>055-49.68.82</t>
  </si>
  <si>
    <t>SINT-MARIA-OUDENHOVE(ZO</t>
  </si>
  <si>
    <t>09-360.23.51</t>
  </si>
  <si>
    <t>MICHELBEKE</t>
  </si>
  <si>
    <t>055-42.17.89</t>
  </si>
  <si>
    <t>055-42.71.82</t>
  </si>
  <si>
    <t>PARIKE</t>
  </si>
  <si>
    <t>055-42.30.94</t>
  </si>
  <si>
    <t>SINT-MARIA-HOREBEKE</t>
  </si>
  <si>
    <t>055-45.67.40</t>
  </si>
  <si>
    <t>NUKERKE</t>
  </si>
  <si>
    <t>055-31.54.33</t>
  </si>
  <si>
    <t>055-21.94.59</t>
  </si>
  <si>
    <t>KLUISBERGEN</t>
  </si>
  <si>
    <t>055-38.85.55</t>
  </si>
  <si>
    <t>Grote Herreweg 104_A</t>
  </si>
  <si>
    <t>RUIEN</t>
  </si>
  <si>
    <t>055-38.85.51</t>
  </si>
  <si>
    <t>055-38.97.39</t>
  </si>
  <si>
    <t>055-31.39.51</t>
  </si>
  <si>
    <t>055-30.30.43</t>
  </si>
  <si>
    <t>LEUPEGEM</t>
  </si>
  <si>
    <t>055-30.18.85</t>
  </si>
  <si>
    <t>Nestor De Tièrestraat 102_A</t>
  </si>
  <si>
    <t>EINE</t>
  </si>
  <si>
    <t>055-31.18.65</t>
  </si>
  <si>
    <t>055-31.23.51</t>
  </si>
  <si>
    <t>NEDERENAME</t>
  </si>
  <si>
    <t>055-31.80.77</t>
  </si>
  <si>
    <t>ENAME</t>
  </si>
  <si>
    <t>055-30.47.41</t>
  </si>
  <si>
    <t>MATER</t>
  </si>
  <si>
    <t>055-45.56.26</t>
  </si>
  <si>
    <t>BEVERE</t>
  </si>
  <si>
    <t>055-31.56.69</t>
  </si>
  <si>
    <t>ZWIJNAARDE</t>
  </si>
  <si>
    <t>09-222.65.40</t>
  </si>
  <si>
    <t>09-282.80.40</t>
  </si>
  <si>
    <t>09-282.64.02</t>
  </si>
  <si>
    <t>ZEVERGEM</t>
  </si>
  <si>
    <t>09-385.47.13</t>
  </si>
  <si>
    <t>09-385.48.28</t>
  </si>
  <si>
    <t>09-385.42.88</t>
  </si>
  <si>
    <t>EKE</t>
  </si>
  <si>
    <t>09-385.52.49</t>
  </si>
  <si>
    <t>GAVERE</t>
  </si>
  <si>
    <t>ASPER</t>
  </si>
  <si>
    <t>09-384.56.19</t>
  </si>
  <si>
    <t>DIKKELVENNE</t>
  </si>
  <si>
    <t>09-384.42.60</t>
  </si>
  <si>
    <t>09-384.38.75</t>
  </si>
  <si>
    <t>09-384.24.76</t>
  </si>
  <si>
    <t>09-384.40.28</t>
  </si>
  <si>
    <t>09-383.58.18</t>
  </si>
  <si>
    <t>HUISE</t>
  </si>
  <si>
    <t>09-383.58.23</t>
  </si>
  <si>
    <t>09-383.60.88</t>
  </si>
  <si>
    <t>WANNEGEM-LEDE</t>
  </si>
  <si>
    <t>09-383.70.04</t>
  </si>
  <si>
    <t>ZULTE</t>
  </si>
  <si>
    <t>09-388.80.74</t>
  </si>
  <si>
    <t>055-31.79.90</t>
  </si>
  <si>
    <t>WORTEGEM-PETEGEM</t>
  </si>
  <si>
    <t>056-68.93.29</t>
  </si>
  <si>
    <t>055-31.64.89</t>
  </si>
  <si>
    <t>09-381.55.50</t>
  </si>
  <si>
    <t>Gaversesteenweg 126_B</t>
  </si>
  <si>
    <t>PETEGEM-AAN-DE-LEIE</t>
  </si>
  <si>
    <t>09-386.13.32</t>
  </si>
  <si>
    <t>09-386.29.79</t>
  </si>
  <si>
    <t>09-282.54.92</t>
  </si>
  <si>
    <t>09-226.25.38</t>
  </si>
  <si>
    <t>SINT-DENIJS-WESTREM</t>
  </si>
  <si>
    <t>09-222.33.30</t>
  </si>
  <si>
    <t>09-221.32.73</t>
  </si>
  <si>
    <t>SINT-MARTENS-LATEM</t>
  </si>
  <si>
    <t>09-282.63.97</t>
  </si>
  <si>
    <t>09-282.78.70</t>
  </si>
  <si>
    <t>09-282.49.46</t>
  </si>
  <si>
    <t>MERENDREE</t>
  </si>
  <si>
    <t>09-371.62.74</t>
  </si>
  <si>
    <t>HANSBEKE</t>
  </si>
  <si>
    <t>09-371.73.64</t>
  </si>
  <si>
    <t>09-321.92.60</t>
  </si>
  <si>
    <t>LOTENHULLE</t>
  </si>
  <si>
    <t>051-68.94.87</t>
  </si>
  <si>
    <t>OLSENE</t>
  </si>
  <si>
    <t>09-388.73.00</t>
  </si>
  <si>
    <t>09-336.00.00</t>
  </si>
  <si>
    <t>09-374.05.00</t>
  </si>
  <si>
    <t>09-334.86.40</t>
  </si>
  <si>
    <t>09-374.53.33</t>
  </si>
  <si>
    <t>09-377.47.67</t>
  </si>
  <si>
    <t>09-377.32.30</t>
  </si>
  <si>
    <t>09-377.29.65</t>
  </si>
  <si>
    <t>09-226.13.96</t>
  </si>
  <si>
    <t>09-226.52.73</t>
  </si>
  <si>
    <t>09-226.39.77</t>
  </si>
  <si>
    <t>09-226.76.82</t>
  </si>
  <si>
    <t>09-357.34.83</t>
  </si>
  <si>
    <t>VINDERHOUTE</t>
  </si>
  <si>
    <t>09-226.96.40</t>
  </si>
  <si>
    <t>09-372.75.79</t>
  </si>
  <si>
    <t>OOSTWINKEL</t>
  </si>
  <si>
    <t>09-377.26.08</t>
  </si>
  <si>
    <t>SLEIDINGE</t>
  </si>
  <si>
    <t>09-357.75.21</t>
  </si>
  <si>
    <t>09-377.57.78</t>
  </si>
  <si>
    <t>09-377.86.89</t>
  </si>
  <si>
    <t>BASSEVELDE</t>
  </si>
  <si>
    <t>09-238.46.05</t>
  </si>
  <si>
    <t>09-373.74.09</t>
  </si>
  <si>
    <t>OOSTEEKLO</t>
  </si>
  <si>
    <t>09-373.82.89</t>
  </si>
  <si>
    <t>LEMBEKE</t>
  </si>
  <si>
    <t>09-377.80.04</t>
  </si>
  <si>
    <t>SINT-LAUREINS</t>
  </si>
  <si>
    <t>09-379.88.13</t>
  </si>
  <si>
    <t>09-379.90.61</t>
  </si>
  <si>
    <t>SINT-JAN-IN-EREMO</t>
  </si>
  <si>
    <t>09-379.81.10</t>
  </si>
  <si>
    <t>WATERVLIET</t>
  </si>
  <si>
    <t>09-379.87.24</t>
  </si>
  <si>
    <t>050-72.98.87</t>
  </si>
  <si>
    <t>050-71.23.81</t>
  </si>
  <si>
    <t>050-71.15.62</t>
  </si>
  <si>
    <t>050-72.98.88</t>
  </si>
  <si>
    <t>ADEGEM</t>
  </si>
  <si>
    <t>050-71.15.93</t>
  </si>
  <si>
    <t>09-377.27.52</t>
  </si>
  <si>
    <t>03-827.62.58</t>
  </si>
  <si>
    <t>03-491.80.10</t>
  </si>
  <si>
    <t>BUIZINGEN</t>
  </si>
  <si>
    <t>03-658.01.96</t>
  </si>
  <si>
    <t>09-235.28.00</t>
  </si>
  <si>
    <t>051-40.62.63</t>
  </si>
  <si>
    <t>NIEUWRODE</t>
  </si>
  <si>
    <t>016-56.09.18</t>
  </si>
  <si>
    <t>016-44.90.46</t>
  </si>
  <si>
    <t>016-20.82.74</t>
  </si>
  <si>
    <t>ASTENE</t>
  </si>
  <si>
    <t>09-386.59.85</t>
  </si>
  <si>
    <t>OORDEGEM</t>
  </si>
  <si>
    <t>09-369.44.46</t>
  </si>
  <si>
    <t>09-226.43.12</t>
  </si>
  <si>
    <t>09-253.05.49</t>
  </si>
  <si>
    <t>WEERDE</t>
  </si>
  <si>
    <t>015-61.28.25</t>
  </si>
  <si>
    <t>015-41.55.33</t>
  </si>
  <si>
    <t>03-665.41.90</t>
  </si>
  <si>
    <t>014-56.64.80</t>
  </si>
  <si>
    <t>014-58.92.44</t>
  </si>
  <si>
    <t>014-56.64.60</t>
  </si>
  <si>
    <t>03-690.46.65</t>
  </si>
  <si>
    <t>ESSENE</t>
  </si>
  <si>
    <t>02-582.20.17</t>
  </si>
  <si>
    <t>WIJGMAAL</t>
  </si>
  <si>
    <t>016-44.63.48</t>
  </si>
  <si>
    <t>050-35.89.09</t>
  </si>
  <si>
    <t>02-260.11.50</t>
  </si>
  <si>
    <t>089-85.65.85</t>
  </si>
  <si>
    <t>03-455.07.99</t>
  </si>
  <si>
    <t>054-33.92.13</t>
  </si>
  <si>
    <t>014-41.33.53</t>
  </si>
  <si>
    <t>014-21.29.06</t>
  </si>
  <si>
    <t>050-37.00.75</t>
  </si>
  <si>
    <t>OKEGEM</t>
  </si>
  <si>
    <t>054-32.60.65</t>
  </si>
  <si>
    <t>050-38.44.71</t>
  </si>
  <si>
    <t>03-777.73.66</t>
  </si>
  <si>
    <t>014-61.13.48</t>
  </si>
  <si>
    <t>016-39.90.35</t>
  </si>
  <si>
    <t>09-346.82.96</t>
  </si>
  <si>
    <t>PELLENBERG</t>
  </si>
  <si>
    <t>016-46.02.28</t>
  </si>
  <si>
    <t>03-248.00.48</t>
  </si>
  <si>
    <t>03-248.40.34</t>
  </si>
  <si>
    <t>03-292.66.90</t>
  </si>
  <si>
    <t>PULDERBOS</t>
  </si>
  <si>
    <t>03-464.10.54</t>
  </si>
  <si>
    <t>02-269.33.52</t>
  </si>
  <si>
    <t>WORTEL</t>
  </si>
  <si>
    <t>03-314.50.41</t>
  </si>
  <si>
    <t>016-29.15.44</t>
  </si>
  <si>
    <t>016-20.29.54</t>
  </si>
  <si>
    <t>BRUSSEGEM</t>
  </si>
  <si>
    <t>02-460.02.86</t>
  </si>
  <si>
    <t>03-827.25.20</t>
  </si>
  <si>
    <t>03-645.31.30</t>
  </si>
  <si>
    <t>011-63.26.06</t>
  </si>
  <si>
    <t>050-71.52.07</t>
  </si>
  <si>
    <t>052-47.03.45</t>
  </si>
  <si>
    <t>02-380.88.11</t>
  </si>
  <si>
    <t>016-23.67.15</t>
  </si>
  <si>
    <t>BELLEM</t>
  </si>
  <si>
    <t>09-374.16.97</t>
  </si>
  <si>
    <t>014-61.43.42</t>
  </si>
  <si>
    <t>014-50.93.40</t>
  </si>
  <si>
    <t>03-311.67.58</t>
  </si>
  <si>
    <t>089-77.39.30</t>
  </si>
  <si>
    <t>WESTVLETEREN</t>
  </si>
  <si>
    <t>057-40.12.37</t>
  </si>
  <si>
    <t>09-349.23.94</t>
  </si>
  <si>
    <t>03-455.03.55</t>
  </si>
  <si>
    <t>011-25.17.57</t>
  </si>
  <si>
    <t>Provinciale Kleuterschool</t>
  </si>
  <si>
    <t>SINT-MARTENS-VOEREN</t>
  </si>
  <si>
    <t>04-381.23.00</t>
  </si>
  <si>
    <t>03-480.06.10</t>
  </si>
  <si>
    <t>089-46.28.32</t>
  </si>
  <si>
    <t>RAMSDONK</t>
  </si>
  <si>
    <t>015-71.24.13</t>
  </si>
  <si>
    <t>011-88.23.21</t>
  </si>
  <si>
    <t>011-22.26.64</t>
  </si>
  <si>
    <t>02-411.15.54</t>
  </si>
  <si>
    <t>02-356.95.14</t>
  </si>
  <si>
    <t>014-43.03.48</t>
  </si>
  <si>
    <t>MEER</t>
  </si>
  <si>
    <t>03-315.77.51</t>
  </si>
  <si>
    <t>03-651.49.07</t>
  </si>
  <si>
    <t>056-53.25.91</t>
  </si>
  <si>
    <t>09-233.85.32</t>
  </si>
  <si>
    <t>03-647.01.12</t>
  </si>
  <si>
    <t>016-25.29.08</t>
  </si>
  <si>
    <t>02-380.08.08</t>
  </si>
  <si>
    <t>02-720.42.18</t>
  </si>
  <si>
    <t>016-20.17.62</t>
  </si>
  <si>
    <t>02-568.18.38</t>
  </si>
  <si>
    <t>09-225.05.93</t>
  </si>
  <si>
    <t>016-40.44.58</t>
  </si>
  <si>
    <t>02-522.95.11</t>
  </si>
  <si>
    <t>02-720.33.43</t>
  </si>
  <si>
    <t>059-30.06.17</t>
  </si>
  <si>
    <t>Edegemsesteenweg 116_A</t>
  </si>
  <si>
    <t>089-56.20.18</t>
  </si>
  <si>
    <t>050-84.25.09</t>
  </si>
  <si>
    <t>011-32.35.70</t>
  </si>
  <si>
    <t>053-67.06.10</t>
  </si>
  <si>
    <t>BACHTE-MARIA-LEERNE</t>
  </si>
  <si>
    <t>09-282.77.87</t>
  </si>
  <si>
    <t>051-30.27.57</t>
  </si>
  <si>
    <t>03-653.15.89</t>
  </si>
  <si>
    <t>02-421.08.60</t>
  </si>
  <si>
    <t>02-426.97.69</t>
  </si>
  <si>
    <t>02-356.67.21</t>
  </si>
  <si>
    <t>052-46.17.01</t>
  </si>
  <si>
    <t>011-34.60.21</t>
  </si>
  <si>
    <t>UITBERGEN</t>
  </si>
  <si>
    <t>09-367.50.88</t>
  </si>
  <si>
    <t>055-21.49.56</t>
  </si>
  <si>
    <t>03-541.75.70</t>
  </si>
  <si>
    <t>014-41.71.48</t>
  </si>
  <si>
    <t>03-288.65.66</t>
  </si>
  <si>
    <t>02-359.16.32</t>
  </si>
  <si>
    <t>Aarschotsesteenweg 172_a</t>
  </si>
  <si>
    <t>052-30.31.07</t>
  </si>
  <si>
    <t>02-428.41.87</t>
  </si>
  <si>
    <t>02-215.09.50</t>
  </si>
  <si>
    <t>09-223.75.08</t>
  </si>
  <si>
    <t>OUTRIJVE</t>
  </si>
  <si>
    <t>056-64.79.53</t>
  </si>
  <si>
    <t>089-77.27.92</t>
  </si>
  <si>
    <t>051-22.35.36</t>
  </si>
  <si>
    <t>013-52.19.43</t>
  </si>
  <si>
    <t>PERK</t>
  </si>
  <si>
    <t>02-751.79.18</t>
  </si>
  <si>
    <t>057-33.30.85</t>
  </si>
  <si>
    <t>03-827.76.22</t>
  </si>
  <si>
    <t>015-22.16.30</t>
  </si>
  <si>
    <t>03-457.10.15</t>
  </si>
  <si>
    <t>089-76.47.21</t>
  </si>
  <si>
    <t>014-63.37.10</t>
  </si>
  <si>
    <t>014-56.26.56</t>
  </si>
  <si>
    <t>053-21.29.88</t>
  </si>
  <si>
    <t>KALLO</t>
  </si>
  <si>
    <t>089-86.30.71</t>
  </si>
  <si>
    <t>050-41.35.82</t>
  </si>
  <si>
    <t>NEERIJSE</t>
  </si>
  <si>
    <t>016-47.74.97</t>
  </si>
  <si>
    <t>053-83.74.30</t>
  </si>
  <si>
    <t>050-33.63.47</t>
  </si>
  <si>
    <t>011-42.29.77</t>
  </si>
  <si>
    <t>011-22.44.28</t>
  </si>
  <si>
    <t>011-68.94.15</t>
  </si>
  <si>
    <t>011-68.29.41</t>
  </si>
  <si>
    <t>089-71.40.39</t>
  </si>
  <si>
    <t>VLIERMAAL</t>
  </si>
  <si>
    <t>012-23.76.59</t>
  </si>
  <si>
    <t>KAPRIJKE</t>
  </si>
  <si>
    <t>09-373.73.81</t>
  </si>
  <si>
    <t>MASSEMEN</t>
  </si>
  <si>
    <t>09-369.82.46</t>
  </si>
  <si>
    <t>03-780.92.12</t>
  </si>
  <si>
    <t>09-372.78.26</t>
  </si>
  <si>
    <t>09-388.69.41</t>
  </si>
  <si>
    <t>03-645.10.33</t>
  </si>
  <si>
    <t>02-512.32.81</t>
  </si>
  <si>
    <t>056-24.04.40</t>
  </si>
  <si>
    <t>052-21.46.03</t>
  </si>
  <si>
    <t>059-51.22.35</t>
  </si>
  <si>
    <t>WINKSELE</t>
  </si>
  <si>
    <t>ROLLEGEM</t>
  </si>
  <si>
    <t>056-21.34.16</t>
  </si>
  <si>
    <t>03-664.56.90</t>
  </si>
  <si>
    <t>059-70.07.85</t>
  </si>
  <si>
    <t>03-544.84.45</t>
  </si>
  <si>
    <t>02-733.86.16</t>
  </si>
  <si>
    <t>02-461.39.56</t>
  </si>
  <si>
    <t>03-658.00.40</t>
  </si>
  <si>
    <t>089-38.11.17</t>
  </si>
  <si>
    <t>011-26.23.46</t>
  </si>
  <si>
    <t>011-48.46.18</t>
  </si>
  <si>
    <t>09-220.62.79</t>
  </si>
  <si>
    <t>09-251.06.61</t>
  </si>
  <si>
    <t>09-369.23.91</t>
  </si>
  <si>
    <t>DENDERBELLE</t>
  </si>
  <si>
    <t>052-41.09.64</t>
  </si>
  <si>
    <t>03-760.08.73</t>
  </si>
  <si>
    <t>09-345.59.95</t>
  </si>
  <si>
    <t>03-771.06.03</t>
  </si>
  <si>
    <t>09-386.80.95</t>
  </si>
  <si>
    <t>09-386.52.57</t>
  </si>
  <si>
    <t>016-62.22.29</t>
  </si>
  <si>
    <t>052-44.69.31</t>
  </si>
  <si>
    <t>02-478.52.36</t>
  </si>
  <si>
    <t>015-22.05.62</t>
  </si>
  <si>
    <t>053-70.19.16</t>
  </si>
  <si>
    <t>02-413.11.32</t>
  </si>
  <si>
    <t>03-666.72.72</t>
  </si>
  <si>
    <t>02-646.22.97</t>
  </si>
  <si>
    <t>056-35.03.28</t>
  </si>
  <si>
    <t>050-37.76.78</t>
  </si>
  <si>
    <t>BAZEL</t>
  </si>
  <si>
    <t>03-774.15.64</t>
  </si>
  <si>
    <t>09-344.91.41</t>
  </si>
  <si>
    <t>054-41.07.10</t>
  </si>
  <si>
    <t>089-56.54.95</t>
  </si>
  <si>
    <t>MOPERTINGEN</t>
  </si>
  <si>
    <t>089-49.13.23</t>
  </si>
  <si>
    <t>089-38.26.44</t>
  </si>
  <si>
    <t>NEDERBRAKEL</t>
  </si>
  <si>
    <t>055-42.35.79</t>
  </si>
  <si>
    <t>050-35.12.10</t>
  </si>
  <si>
    <t>050-33.29.04</t>
  </si>
  <si>
    <t>051-30.35.52</t>
  </si>
  <si>
    <t>PASSENDALE</t>
  </si>
  <si>
    <t>051-77.00.49</t>
  </si>
  <si>
    <t>02-582.93.29</t>
  </si>
  <si>
    <t>056-71.38.36</t>
  </si>
  <si>
    <t>051-48.71.49</t>
  </si>
  <si>
    <t>03-281.54.13</t>
  </si>
  <si>
    <t>03-645.59.60</t>
  </si>
  <si>
    <t>03-286.78.90</t>
  </si>
  <si>
    <t>ITEGEM</t>
  </si>
  <si>
    <t>015-24.68.04</t>
  </si>
  <si>
    <t>03-889.44.74</t>
  </si>
  <si>
    <t>059-33.15.66</t>
  </si>
  <si>
    <t>02-465.44.39</t>
  </si>
  <si>
    <t>054-42.21.71</t>
  </si>
  <si>
    <t>059-32.11.36</t>
  </si>
  <si>
    <t>016-40.43.06</t>
  </si>
  <si>
    <t>051-40.92.72</t>
  </si>
  <si>
    <t>015-33.66.60</t>
  </si>
  <si>
    <t>02-773.18.03</t>
  </si>
  <si>
    <t>02-466.20.36</t>
  </si>
  <si>
    <t>089-76.08.32</t>
  </si>
  <si>
    <t>HALEN</t>
  </si>
  <si>
    <t>013-44.43.61</t>
  </si>
  <si>
    <t>03-887.62.49</t>
  </si>
  <si>
    <t>03-324.79.92</t>
  </si>
  <si>
    <t>02-657.51.95</t>
  </si>
  <si>
    <t>03-440.51.19</t>
  </si>
  <si>
    <t>03-449.85.59</t>
  </si>
  <si>
    <t>053-80.09.20</t>
  </si>
  <si>
    <t>056-21.51.54</t>
  </si>
  <si>
    <t>ASSENEDE</t>
  </si>
  <si>
    <t>09-344.67.84</t>
  </si>
  <si>
    <t>03-771.32.47</t>
  </si>
  <si>
    <t>056-20.37.76</t>
  </si>
  <si>
    <t>WESTROZEBEKE</t>
  </si>
  <si>
    <t>051-77.91.12</t>
  </si>
  <si>
    <t>053-41.62.70</t>
  </si>
  <si>
    <t>050-39.68.90</t>
  </si>
  <si>
    <t>03-218.40.90</t>
  </si>
  <si>
    <t>089-51.14.57</t>
  </si>
  <si>
    <t>02-521.04.92</t>
  </si>
  <si>
    <t>02-356.45.65</t>
  </si>
  <si>
    <t>HOLLEBEKE</t>
  </si>
  <si>
    <t>057-20.76.72</t>
  </si>
  <si>
    <t>016-22.64.37</t>
  </si>
  <si>
    <t>02-523.15.20</t>
  </si>
  <si>
    <t>GALMAARDEN</t>
  </si>
  <si>
    <t>02-376.92.70</t>
  </si>
  <si>
    <t>02-217.18.58</t>
  </si>
  <si>
    <t>02-268.19.73</t>
  </si>
  <si>
    <t>011-64.19.63</t>
  </si>
  <si>
    <t>089-76.03.10</t>
  </si>
  <si>
    <t>059-70.55.63</t>
  </si>
  <si>
    <t>011-28.47.49</t>
  </si>
  <si>
    <t>050-22.36.95</t>
  </si>
  <si>
    <t>03-777.71.11</t>
  </si>
  <si>
    <t>09-384.95.47</t>
  </si>
  <si>
    <t>03-780.92.10</t>
  </si>
  <si>
    <t>056-73.34.90</t>
  </si>
  <si>
    <t>03-771.08.84</t>
  </si>
  <si>
    <t>03-449.77.41</t>
  </si>
  <si>
    <t>014-31.99.95</t>
  </si>
  <si>
    <t>055-31.44.74</t>
  </si>
  <si>
    <t>011-21.02.20</t>
  </si>
  <si>
    <t>03-645.97.96</t>
  </si>
  <si>
    <t>089-30.74.01</t>
  </si>
  <si>
    <t>03-288.84.52</t>
  </si>
  <si>
    <t>014-28.68.90</t>
  </si>
  <si>
    <t>09-360.05.96</t>
  </si>
  <si>
    <t>050-39.69.79</t>
  </si>
  <si>
    <t>011-81.35.28</t>
  </si>
  <si>
    <t>011-44.55.61</t>
  </si>
  <si>
    <t>03-298.08.31</t>
  </si>
  <si>
    <t>053-62.23.18</t>
  </si>
  <si>
    <t>012-23.16.15</t>
  </si>
  <si>
    <t>011-52.28.68</t>
  </si>
  <si>
    <t>012-74.13.95</t>
  </si>
  <si>
    <t>HEFFEN</t>
  </si>
  <si>
    <t>015-27.26.75</t>
  </si>
  <si>
    <t>02-251.67.67</t>
  </si>
  <si>
    <t>Avermaat 135_A</t>
  </si>
  <si>
    <t>052-44.40.80</t>
  </si>
  <si>
    <t>GELUWE</t>
  </si>
  <si>
    <t>056-51.34.90</t>
  </si>
  <si>
    <t>056-30.06.60</t>
  </si>
  <si>
    <t>09-381.55.05</t>
  </si>
  <si>
    <t>03-727.17.70</t>
  </si>
  <si>
    <t>09-344.63.72</t>
  </si>
  <si>
    <t>014-51.37.15</t>
  </si>
  <si>
    <t>059-32.04.53</t>
  </si>
  <si>
    <t>03-410.01.40</t>
  </si>
  <si>
    <t>03-455.39.80</t>
  </si>
  <si>
    <t>HERTSBERGE</t>
  </si>
  <si>
    <t>050-54.51.57</t>
  </si>
  <si>
    <t>VELM</t>
  </si>
  <si>
    <t>011-68.07.09</t>
  </si>
  <si>
    <t>03-239.30.22</t>
  </si>
  <si>
    <t>03-290.76.18</t>
  </si>
  <si>
    <t>SINT-HUIBRECHTS-LILLE</t>
  </si>
  <si>
    <t>011-64.57.82</t>
  </si>
  <si>
    <t>011-31.21.62</t>
  </si>
  <si>
    <t>016-81.49.72</t>
  </si>
  <si>
    <t>011-31.26.83</t>
  </si>
  <si>
    <t>014-81.00.33</t>
  </si>
  <si>
    <t>09-371.57.79</t>
  </si>
  <si>
    <t>EPPEGEM</t>
  </si>
  <si>
    <t>015-61.88.40</t>
  </si>
  <si>
    <t>09-234.39.08</t>
  </si>
  <si>
    <t>053-77.36.84</t>
  </si>
  <si>
    <t>03-321.99.50</t>
  </si>
  <si>
    <t>056-51.35.78</t>
  </si>
  <si>
    <t>09-255.17.61</t>
  </si>
  <si>
    <t>02-521.82.98</t>
  </si>
  <si>
    <t>015-41.57.63</t>
  </si>
  <si>
    <t>016-65.53.53</t>
  </si>
  <si>
    <t>02-377.03.83</t>
  </si>
  <si>
    <t>PEUTIE</t>
  </si>
  <si>
    <t>02-251.29.39</t>
  </si>
  <si>
    <t>089-73.06.72</t>
  </si>
  <si>
    <t>011-48.04.00</t>
  </si>
  <si>
    <t>056-71.94.59</t>
  </si>
  <si>
    <t>016-28.40.30</t>
  </si>
  <si>
    <t>03-651.75.39</t>
  </si>
  <si>
    <t>VOLLEZELE</t>
  </si>
  <si>
    <t>SPALBEEK</t>
  </si>
  <si>
    <t>011-25.08.31</t>
  </si>
  <si>
    <t>03-886.64.59</t>
  </si>
  <si>
    <t>051-56.72.53</t>
  </si>
  <si>
    <t>051-26.47.33</t>
  </si>
  <si>
    <t>013-31.16.28</t>
  </si>
  <si>
    <t>02-538.49.29</t>
  </si>
  <si>
    <t>02-731.63.19</t>
  </si>
  <si>
    <t>02-768.13.83</t>
  </si>
  <si>
    <t>02-687.29.05</t>
  </si>
  <si>
    <t>054-56.78.05</t>
  </si>
  <si>
    <t>057-40.16.50</t>
  </si>
  <si>
    <t>055-30.37.66</t>
  </si>
  <si>
    <t>02-731.95.43</t>
  </si>
  <si>
    <t>051-48.85.76</t>
  </si>
  <si>
    <t>09-348.26.51</t>
  </si>
  <si>
    <t>09-348.53.64</t>
  </si>
  <si>
    <t>011-78.13.29</t>
  </si>
  <si>
    <t>016-43.78.79</t>
  </si>
  <si>
    <t>02-757.08.72</t>
  </si>
  <si>
    <t>BAARDEGEM</t>
  </si>
  <si>
    <t>052-35.05.97</t>
  </si>
  <si>
    <t>Kruisekestraat 461_A</t>
  </si>
  <si>
    <t>056-31.42.55</t>
  </si>
  <si>
    <t>059-26.52.37</t>
  </si>
  <si>
    <t>051-20.11.86</t>
  </si>
  <si>
    <t>089-25.61.71</t>
  </si>
  <si>
    <t>MELDERT</t>
  </si>
  <si>
    <t>052-35.65.03</t>
  </si>
  <si>
    <t>056-42.80.49</t>
  </si>
  <si>
    <t>03-771.39.31</t>
  </si>
  <si>
    <t>015-61.10.73</t>
  </si>
  <si>
    <t>03-324.71.71</t>
  </si>
  <si>
    <t>ITTERBEEK</t>
  </si>
  <si>
    <t>03-297.91.28</t>
  </si>
  <si>
    <t>03-336.25.27</t>
  </si>
  <si>
    <t>03-281.84.27</t>
  </si>
  <si>
    <t>03-293.06.08</t>
  </si>
  <si>
    <t>Diestsesteenweg 387_A</t>
  </si>
  <si>
    <t>016-50.06.50</t>
  </si>
  <si>
    <t>02-414.35.40</t>
  </si>
  <si>
    <t>02-252.62.04</t>
  </si>
  <si>
    <t>03-321.02.58</t>
  </si>
  <si>
    <t>02-411.56.04</t>
  </si>
  <si>
    <t>TERHAGEN</t>
  </si>
  <si>
    <t>09-384.31.68</t>
  </si>
  <si>
    <t>STOKROOIE</t>
  </si>
  <si>
    <t>011-25.03.93</t>
  </si>
  <si>
    <t>03-449.36.70</t>
  </si>
  <si>
    <t>056-68.88.30</t>
  </si>
  <si>
    <t>02-251.92.21</t>
  </si>
  <si>
    <t>09-222.08.22</t>
  </si>
  <si>
    <t>03-899.37.70</t>
  </si>
  <si>
    <t>02-269.39.41</t>
  </si>
  <si>
    <t>03-449.40.18</t>
  </si>
  <si>
    <t>02-733.10.97</t>
  </si>
  <si>
    <t>013-29.65.77</t>
  </si>
  <si>
    <t>02-241.54.64</t>
  </si>
  <si>
    <t>02-216.55.80</t>
  </si>
  <si>
    <t>MOLENSTEDE</t>
  </si>
  <si>
    <t>011-32.32.13</t>
  </si>
  <si>
    <t>09-371.70.57</t>
  </si>
  <si>
    <t>ETIKHOVE</t>
  </si>
  <si>
    <t>BAVEGEM</t>
  </si>
  <si>
    <t>09-362.98.03</t>
  </si>
  <si>
    <t>MOERKERKE</t>
  </si>
  <si>
    <t>02-521.04.84</t>
  </si>
  <si>
    <t>02-479.26.82</t>
  </si>
  <si>
    <t>02-217.77.00</t>
  </si>
  <si>
    <t>015-61.27.29</t>
  </si>
  <si>
    <t>03-820.81.50</t>
  </si>
  <si>
    <t>tarieven km-vergoeding</t>
  </si>
  <si>
    <t>tot en met</t>
  </si>
  <si>
    <t>fiets</t>
  </si>
  <si>
    <t>auto</t>
  </si>
  <si>
    <t>Waarvoor dient dit formulier?</t>
  </si>
  <si>
    <t>Vul de gegevens van de school in.</t>
  </si>
  <si>
    <t xml:space="preserve">instellingsnummer </t>
  </si>
  <si>
    <t xml:space="preserve">naam </t>
  </si>
  <si>
    <t xml:space="preserve">straat en nummer </t>
  </si>
  <si>
    <t xml:space="preserve">postnummer en gemeente </t>
  </si>
  <si>
    <t>telefoonnummer</t>
  </si>
  <si>
    <t>Gegevens over het onderwijs aan huis</t>
  </si>
  <si>
    <t>Vul de gegevens in over het onderwijs aan huis.</t>
  </si>
  <si>
    <t>periode</t>
  </si>
  <si>
    <t>voor- en achternaam personeelslid</t>
  </si>
  <si>
    <t>stamboeknr.</t>
  </si>
  <si>
    <t>voor- en achternaam leerling</t>
  </si>
  <si>
    <t>wijze van verplaatsing</t>
  </si>
  <si>
    <t>vergoeding/km verplaatsing auto</t>
  </si>
  <si>
    <t xml:space="preserve">vergoeding/km verplaatsing fiets </t>
  </si>
  <si>
    <t>info@bsetterbeek.be</t>
  </si>
  <si>
    <t>guray.turkistan@unescoschool.be</t>
  </si>
  <si>
    <t>bs.overijse@telenet.be</t>
  </si>
  <si>
    <t>info@kattensprong.be</t>
  </si>
  <si>
    <t>directie@depijl.be</t>
  </si>
  <si>
    <t>info@de-spits.be</t>
  </si>
  <si>
    <t>bs.zoersel@sgr3.be</t>
  </si>
  <si>
    <t>directie@bs-dewijngaard.be</t>
  </si>
  <si>
    <t>directie@basisschoolkameleon.be</t>
  </si>
  <si>
    <t>directie@desmiskens.be</t>
  </si>
  <si>
    <t>directie@bsherentals.be</t>
  </si>
  <si>
    <t>directie@freinetschoollille.be</t>
  </si>
  <si>
    <t>info@tgroenschooltje.be</t>
  </si>
  <si>
    <t>info@mercatorschool.be</t>
  </si>
  <si>
    <t>bs.klimroos.temse@telenet.be</t>
  </si>
  <si>
    <t>directie@basisschoolreynaert.be</t>
  </si>
  <si>
    <t>directie@bsdebron.be</t>
  </si>
  <si>
    <t>directie@bs-klimop.be</t>
  </si>
  <si>
    <t>directie@alicenahonschool.be</t>
  </si>
  <si>
    <t>016-20.74.51</t>
  </si>
  <si>
    <t>directie@bs-deletterboom.be</t>
  </si>
  <si>
    <t>directeur@bszonnedorp.be</t>
  </si>
  <si>
    <t>coordinator@freinetschooldepit.be</t>
  </si>
  <si>
    <t>secretariaat@daltonschool.be</t>
  </si>
  <si>
    <t>011-85.05.30</t>
  </si>
  <si>
    <t>directie@europaschool.telenet.be</t>
  </si>
  <si>
    <t>directie@mijlpaal.org</t>
  </si>
  <si>
    <t>directeur@bsdeberk.be</t>
  </si>
  <si>
    <t>secretariaat@bsdeklimop.be</t>
  </si>
  <si>
    <t>directeur@bsdeletterberg.be</t>
  </si>
  <si>
    <t>directie@bs-dewissel.be</t>
  </si>
  <si>
    <t>directie@bs-deboomgaard.be</t>
  </si>
  <si>
    <t>directie@devalke.be</t>
  </si>
  <si>
    <t>directeur@delettertuin-koekelare.be</t>
  </si>
  <si>
    <t>directie@doefenschool.be</t>
  </si>
  <si>
    <t>bs.zilvermeeuw@skynet.be</t>
  </si>
  <si>
    <t>info@degroeiboom.be</t>
  </si>
  <si>
    <t>info@hetopengroene.be</t>
  </si>
  <si>
    <t>info@bsvoskenslaan.be</t>
  </si>
  <si>
    <t>basisschool@campuskompas.be</t>
  </si>
  <si>
    <t>directie@denieuwearend.be</t>
  </si>
  <si>
    <t>directie@bsatheneumaalst.be</t>
  </si>
  <si>
    <t>directie@bsfaluintjes.be</t>
  </si>
  <si>
    <t>directie@bslpboon.be</t>
  </si>
  <si>
    <t>directie@bsmolenveld.be</t>
  </si>
  <si>
    <t>info@bsgodetrampoline.be</t>
  </si>
  <si>
    <t>basisschool@debeuk.be</t>
  </si>
  <si>
    <t>02-262.03.20</t>
  </si>
  <si>
    <t>02-460.43.62</t>
  </si>
  <si>
    <t>03-666.60.24</t>
  </si>
  <si>
    <t>03-680.12.60</t>
  </si>
  <si>
    <t>014-85.00.62</t>
  </si>
  <si>
    <t>03-888.40.16</t>
  </si>
  <si>
    <t>03-776.50.18</t>
  </si>
  <si>
    <t>011-67.25.55</t>
  </si>
  <si>
    <t>011-42.66.64</t>
  </si>
  <si>
    <t>089-50.00.50</t>
  </si>
  <si>
    <t>089-76.02.77</t>
  </si>
  <si>
    <t>KORTESSEM</t>
  </si>
  <si>
    <t>011-37.92.11</t>
  </si>
  <si>
    <t>011-55.02.00</t>
  </si>
  <si>
    <t>058-51.15.15</t>
  </si>
  <si>
    <t>directie@mpi-westhoek.be</t>
  </si>
  <si>
    <t>050-39.06.23</t>
  </si>
  <si>
    <t>mpi.dekaproenen@telenet.be</t>
  </si>
  <si>
    <t>050-79.91.91</t>
  </si>
  <si>
    <t>059-50.74.90</t>
  </si>
  <si>
    <t>directeur@devloedlijn.be</t>
  </si>
  <si>
    <t>056-22.66.86</t>
  </si>
  <si>
    <t>056-51.29.44</t>
  </si>
  <si>
    <t>051-22.63.19</t>
  </si>
  <si>
    <t>09-220.18.30</t>
  </si>
  <si>
    <t>09-253.99.56</t>
  </si>
  <si>
    <t>09-348.53.58</t>
  </si>
  <si>
    <t>053-72.96.42</t>
  </si>
  <si>
    <t>053-80.07.77</t>
  </si>
  <si>
    <t>054-41.25.41</t>
  </si>
  <si>
    <t>055-31.39.64</t>
  </si>
  <si>
    <t>mpigo.oudenaarde@telenet.be</t>
  </si>
  <si>
    <t>sintursulalaken@gmail.com</t>
  </si>
  <si>
    <t>sintalbertschool@skynet.be</t>
  </si>
  <si>
    <t>regenboog.1080@molenbeek.irisnet.be</t>
  </si>
  <si>
    <t>directie@heiligefamilieschaarbeek.be</t>
  </si>
  <si>
    <t>hulsmansluc@gmail.com</t>
  </si>
  <si>
    <t>directie@champagnatschool.be</t>
  </si>
  <si>
    <t>directie@lutgardisschool.be</t>
  </si>
  <si>
    <t>directie@degroeneschool.be</t>
  </si>
  <si>
    <t>dirpeter.stmartinus@gmail.com</t>
  </si>
  <si>
    <t>windroos.1080@molenbeek.irisnet.be</t>
  </si>
  <si>
    <t>paloke.1080@molenbeek.irisnet.be</t>
  </si>
  <si>
    <t>directie@hhcbasisschool.be</t>
  </si>
  <si>
    <t>gbs.vandeborne@jette.irisnet.be</t>
  </si>
  <si>
    <t>gbs.poelbos@jette.irisnet.be</t>
  </si>
  <si>
    <t>vvh@sint-pieterscollege.be</t>
  </si>
  <si>
    <t>directie@heilighartjette.be</t>
  </si>
  <si>
    <t>directie@kameleonharen.be</t>
  </si>
  <si>
    <t>directie@sintjozefevere.be</t>
  </si>
  <si>
    <t>directie@hhmi.be</t>
  </si>
  <si>
    <t>directie@olvevere.be</t>
  </si>
  <si>
    <t>directie@gbsstokkel.be</t>
  </si>
  <si>
    <t>kleuterschool@materdei-spw.be</t>
  </si>
  <si>
    <t>directie@sintvincentiusschool.be</t>
  </si>
  <si>
    <t>prinsespaola@woluwe1200.be</t>
  </si>
  <si>
    <t>directie@angelusinstituut.be</t>
  </si>
  <si>
    <t>directie@de-bloesem-herne.be</t>
  </si>
  <si>
    <t>school@gbsherhout.be</t>
  </si>
  <si>
    <t>info.donbosco@telenet.be</t>
  </si>
  <si>
    <t>drogenbos.basis@skynet.be</t>
  </si>
  <si>
    <t>directie@gbsdeschakel.be</t>
  </si>
  <si>
    <t>secretariaat@olvrodebasis.be</t>
  </si>
  <si>
    <t>ecolenotredame.direction@telenet.be</t>
  </si>
  <si>
    <t>02-359.16.66</t>
  </si>
  <si>
    <t>directie@hartentroef.be</t>
  </si>
  <si>
    <t>directie@kleineprins.be</t>
  </si>
  <si>
    <t>gemeenteschool@lennik.be</t>
  </si>
  <si>
    <t>basisschool@sgi-lennik.be</t>
  </si>
  <si>
    <t>kleuterschool.leerbeek@gooik.be</t>
  </si>
  <si>
    <t>secretariaat@dorpsschoolkester.be</t>
  </si>
  <si>
    <t>secretariaat@jongslag.be</t>
  </si>
  <si>
    <t>a.vrijders@donboscogbd.be</t>
  </si>
  <si>
    <t>secretariaat@dekriebel.be</t>
  </si>
  <si>
    <t>secretariaat@deklimop.be</t>
  </si>
  <si>
    <t>directie@imi-basis.be</t>
  </si>
  <si>
    <t>directie@sint-amandusschool.be</t>
  </si>
  <si>
    <t>directie@mulhof.be</t>
  </si>
  <si>
    <t>gki@liedekerke.be</t>
  </si>
  <si>
    <t>directie@sint-jan.be</t>
  </si>
  <si>
    <t>info.sjg@kov.be</t>
  </si>
  <si>
    <t>stjozefwemmel@gmail.com</t>
  </si>
  <si>
    <t>info@gbswemmel.be</t>
  </si>
  <si>
    <t>info@ecfwemmel.be</t>
  </si>
  <si>
    <t>secretariaat@tvillegastje.be</t>
  </si>
  <si>
    <t>directie@tmierken.be</t>
  </si>
  <si>
    <t>directie@deleertuin.be</t>
  </si>
  <si>
    <t>directie@tenbos.be</t>
  </si>
  <si>
    <t>directie@tluikertje.be</t>
  </si>
  <si>
    <t>directie@deleertrommel.be</t>
  </si>
  <si>
    <t>directie@gbsdeboot.be</t>
  </si>
  <si>
    <t>info@gbsje.be</t>
  </si>
  <si>
    <t>info@ecolediabolo.be</t>
  </si>
  <si>
    <t>gbst@tervuren.be</t>
  </si>
  <si>
    <t>gbsv@tervuren.be</t>
  </si>
  <si>
    <t>admdir.sint-clemens@telenet.be</t>
  </si>
  <si>
    <t>03-298.27.00</t>
  </si>
  <si>
    <t>directie@sngroenstraat.be</t>
  </si>
  <si>
    <t>basis@tachkemoni.be</t>
  </si>
  <si>
    <t>directie@sint-henricus.be</t>
  </si>
  <si>
    <t>lagere-school@sint-eligius.be</t>
  </si>
  <si>
    <t>03-289.11.20</t>
  </si>
  <si>
    <t>03-292.43.60</t>
  </si>
  <si>
    <t>mikado@cksa.be</t>
  </si>
  <si>
    <t>afritzuid@cksa.be</t>
  </si>
  <si>
    <t>de.vuurtoren@cksa.be</t>
  </si>
  <si>
    <t>heilig.hart@cksa.be</t>
  </si>
  <si>
    <t>de.brug@cksa.be</t>
  </si>
  <si>
    <t>schoolbenoth@skynet.be</t>
  </si>
  <si>
    <t>de.kleine.jacob@cksa.be</t>
  </si>
  <si>
    <t>directie@basisschooldedames.be</t>
  </si>
  <si>
    <t>tspoor@cksa.be</t>
  </si>
  <si>
    <t>baisrachel@skynet.be</t>
  </si>
  <si>
    <t>directielager@piustien.net</t>
  </si>
  <si>
    <t>lager.pestalozzistraat@so.antwerpen.be</t>
  </si>
  <si>
    <t>domino@cksa.be</t>
  </si>
  <si>
    <t>basis.kruisboogstraat@so.antwerpen.be</t>
  </si>
  <si>
    <t>03-298.29.30</t>
  </si>
  <si>
    <t>info@gvbsnoordland.be</t>
  </si>
  <si>
    <t>apenstaartjes@so.antwerpen.be</t>
  </si>
  <si>
    <t>sint.anna@cksa.be</t>
  </si>
  <si>
    <t>groenendaal.ls@telenet.be</t>
  </si>
  <si>
    <t>ks@virgomaria.be</t>
  </si>
  <si>
    <t>basisschool@st-eduardus.be</t>
  </si>
  <si>
    <t>olv-ls@telenet.be</t>
  </si>
  <si>
    <t>directie@sint-vincentschool.be</t>
  </si>
  <si>
    <t>directie@sint-jozefekeren.be</t>
  </si>
  <si>
    <t>directie@vbsm.be</t>
  </si>
  <si>
    <t>basisschool.bunt@telenet.be</t>
  </si>
  <si>
    <t>directiels@basisschoolzilverenhoek.be</t>
  </si>
  <si>
    <t>directie.deputseknipoog@telenet.be</t>
  </si>
  <si>
    <t>info@platanen.be</t>
  </si>
  <si>
    <t>mail@sint-calasanz.be</t>
  </si>
  <si>
    <t>inge.coeckelbergs@stabroek.be</t>
  </si>
  <si>
    <t>inpeeria@so.antwerpen.be</t>
  </si>
  <si>
    <t>directie.mariagaarde@sgkod.be</t>
  </si>
  <si>
    <t>directie.immaculata@sgkod.be</t>
  </si>
  <si>
    <t>directie@gemeenteschool-wijnegem.be</t>
  </si>
  <si>
    <t>basisschool@hfamilie.be</t>
  </si>
  <si>
    <t>info@sintludgardis-schoten.be</t>
  </si>
  <si>
    <t>info@bloemendaal.be</t>
  </si>
  <si>
    <t>giboheide@telenet.be</t>
  </si>
  <si>
    <t>driehoek@bsmaterdei.be</t>
  </si>
  <si>
    <t>mariaterheide@bsmaterdei.be</t>
  </si>
  <si>
    <t>vlinder@bsmaterdei.be</t>
  </si>
  <si>
    <t>zegersdreef@bsmaterdei.be</t>
  </si>
  <si>
    <t>directie@gbsmalle.be</t>
  </si>
  <si>
    <t>basis@sjbmalle.be</t>
  </si>
  <si>
    <t>directie@basisschoolmariagaarde.be</t>
  </si>
  <si>
    <t>directie@immaculata-oostmalle.be</t>
  </si>
  <si>
    <t>directie@klavernest.be</t>
  </si>
  <si>
    <t>school@elisazoe.be</t>
  </si>
  <si>
    <t>direc@gls-brecht.telenet.be</t>
  </si>
  <si>
    <t>directie@sint-michielschool.be</t>
  </si>
  <si>
    <t>directie@leonardusschool.be</t>
  </si>
  <si>
    <t>directie@vbssterbos.be</t>
  </si>
  <si>
    <t>directie@sjheide.be</t>
  </si>
  <si>
    <t>info@denheuvel.be</t>
  </si>
  <si>
    <t>info@maatjes.be</t>
  </si>
  <si>
    <t>mariaberg@mariaberg.be</t>
  </si>
  <si>
    <t>directeur@vinho.be</t>
  </si>
  <si>
    <t>secretariaat@lagercollegeessen.be</t>
  </si>
  <si>
    <t>kleuterschool@mariaberg.be</t>
  </si>
  <si>
    <t>directie@wigo.be</t>
  </si>
  <si>
    <t>marianne.bel@cksa.be</t>
  </si>
  <si>
    <t>zevensprong@cksa.be</t>
  </si>
  <si>
    <t>kleuter.de.vlinderboom@so.antwerpen.be</t>
  </si>
  <si>
    <t>sint.johanna@skynet.be</t>
  </si>
  <si>
    <t>info@annuncia-ranst.be</t>
  </si>
  <si>
    <t>info@sint-ludgardis.be</t>
  </si>
  <si>
    <t>secretariaat@st-lucia.be</t>
  </si>
  <si>
    <t>school@schilde.be</t>
  </si>
  <si>
    <t>directie@vbsbroechem.be</t>
  </si>
  <si>
    <t>gbs.tkroontje@scarlet.be</t>
  </si>
  <si>
    <t>viersel.basisschool@skynet.be</t>
  </si>
  <si>
    <t>dir@sintjozefschool-emblem.be</t>
  </si>
  <si>
    <t>directie@vls-deluchtballon.be</t>
  </si>
  <si>
    <t>directie@vks-deluchtballon.be</t>
  </si>
  <si>
    <t>adm@mariaschoolgrobbendonk.be</t>
  </si>
  <si>
    <t>grobbendonk@klimopschool.be</t>
  </si>
  <si>
    <t>directie@klavertje3.be</t>
  </si>
  <si>
    <t>directie@deknipoog.be</t>
  </si>
  <si>
    <t>directie@sjt-lager.be</t>
  </si>
  <si>
    <t>sjt.bsa.directeur@telenet.be</t>
  </si>
  <si>
    <t>directie@sjt-kleuter.be</t>
  </si>
  <si>
    <t>directie@het-kompas.be</t>
  </si>
  <si>
    <t>directie@sint-luciaschool.be</t>
  </si>
  <si>
    <t>directie@het-moleke.be</t>
  </si>
  <si>
    <t>directeur@glsdewegwijzer.be</t>
  </si>
  <si>
    <t>info@dreefke.be</t>
  </si>
  <si>
    <t>secretariaat@deklimtoren.be</t>
  </si>
  <si>
    <t>info@qworzo.be</t>
  </si>
  <si>
    <t>directie@vbsmerksplas.be</t>
  </si>
  <si>
    <t>info@babeerse.be</t>
  </si>
  <si>
    <t>school@reuzepas.be</t>
  </si>
  <si>
    <t>info@zwaneven.be</t>
  </si>
  <si>
    <t>directie@gbs-salto.be</t>
  </si>
  <si>
    <t>secretariaat@basisschoolvoorheide.be</t>
  </si>
  <si>
    <t>info@gbsravels.be</t>
  </si>
  <si>
    <t>directie@sjblo.be</t>
  </si>
  <si>
    <t>basisschool@millekemol.be</t>
  </si>
  <si>
    <t>wijngaard@kosh.be</t>
  </si>
  <si>
    <t>directie@gvb-springplank.be</t>
  </si>
  <si>
    <t>info@trapleerke.be</t>
  </si>
  <si>
    <t>directie@gvbs-dewingerd.be</t>
  </si>
  <si>
    <t>directie@vbsgeta.be</t>
  </si>
  <si>
    <t>directie@vbstoppunt.be</t>
  </si>
  <si>
    <t>directeur@vbsregenboog.be</t>
  </si>
  <si>
    <t>de.burgstraat@geel.be</t>
  </si>
  <si>
    <t>sbs.zuid@geel.be</t>
  </si>
  <si>
    <t>sbs.winkelom@geel.be</t>
  </si>
  <si>
    <t>depagadder@gbslichtaart.be</t>
  </si>
  <si>
    <t>gbschool@lille.be</t>
  </si>
  <si>
    <t>directie@gbretie.be</t>
  </si>
  <si>
    <t>directie@trapop.be</t>
  </si>
  <si>
    <t>directie@weg-wijzer.be</t>
  </si>
  <si>
    <t>directie@vbscentrum.be</t>
  </si>
  <si>
    <t>het.spoor.basisschool@skynet.be</t>
  </si>
  <si>
    <t>directie@vbs-deceder.be</t>
  </si>
  <si>
    <t>directie@kinderpad.be</t>
  </si>
  <si>
    <t>ave@edegem.be</t>
  </si>
  <si>
    <t>janfranswillemsschool@boechout.be</t>
  </si>
  <si>
    <t>directie.ls@regpacho.net</t>
  </si>
  <si>
    <t>rodenbachschool@hove.be</t>
  </si>
  <si>
    <t>directieLS@altena.be</t>
  </si>
  <si>
    <t>gvbs@sleutelhof.be</t>
  </si>
  <si>
    <t>directie@terdoelhagen.be</t>
  </si>
  <si>
    <t>directie@dezonnebergen.be</t>
  </si>
  <si>
    <t>directie@tkompas.be</t>
  </si>
  <si>
    <t>directie@demeyl.be</t>
  </si>
  <si>
    <t>directie@gloc.be</t>
  </si>
  <si>
    <t>directie@octopusschool.be</t>
  </si>
  <si>
    <t>directie@dijkstein.be</t>
  </si>
  <si>
    <t>info@pulhof-ls.be</t>
  </si>
  <si>
    <t>sint.stanislas@skynet.be</t>
  </si>
  <si>
    <t>directeur@heilige-familie.be</t>
  </si>
  <si>
    <t>info@pulhof-ks.be</t>
  </si>
  <si>
    <t>school@arknet.be</t>
  </si>
  <si>
    <t>directie@rozenkransschool.be</t>
  </si>
  <si>
    <t>directie@deregenbooghemiksem.be</t>
  </si>
  <si>
    <t>info@sjr.be</t>
  </si>
  <si>
    <t>directie@eikenlaar.be</t>
  </si>
  <si>
    <t>sinthubertusschool@telenet.be</t>
  </si>
  <si>
    <t>secretariaat@dereuzenboom.be</t>
  </si>
  <si>
    <t>directie@klavertjevier.be</t>
  </si>
  <si>
    <t>directie@sanctamariawillebroek.be</t>
  </si>
  <si>
    <t>directie@sintjantisselt.be</t>
  </si>
  <si>
    <t>directie@twinkelveld.be</t>
  </si>
  <si>
    <t>directie@schoolbranst.be</t>
  </si>
  <si>
    <t>lager@zonnebloem-sint-amands.be</t>
  </si>
  <si>
    <t>kleuter@zonnebloem-sint-amands.be</t>
  </si>
  <si>
    <t>directie.lager@hollebeekscholen.be</t>
  </si>
  <si>
    <t>kleuter.hollebeek@belgacom.net</t>
  </si>
  <si>
    <t>luc.braem@sjks.be</t>
  </si>
  <si>
    <t>gvb.berkenboom.anker@telenet.be</t>
  </si>
  <si>
    <t>info@heilighartschooltereken.be</t>
  </si>
  <si>
    <t>directie@hofkevanthys.be</t>
  </si>
  <si>
    <t>directie@depuzzelhoboken.be</t>
  </si>
  <si>
    <t>directie@basisschooldonbosco.be</t>
  </si>
  <si>
    <t>directie@kleuterschoolsint-agnes.be</t>
  </si>
  <si>
    <t>sintmartinus@ksas.be</t>
  </si>
  <si>
    <t>dekrinkel2@ksas.be</t>
  </si>
  <si>
    <t>dekrinkel1@ksas.be</t>
  </si>
  <si>
    <t>dekrinkelrups@ksas.be</t>
  </si>
  <si>
    <t>gbs.melsele@beveren.be</t>
  </si>
  <si>
    <t>03-778.39.00</t>
  </si>
  <si>
    <t>pieternel@pieternel.be</t>
  </si>
  <si>
    <t>directeur@vbsdeklimop.be</t>
  </si>
  <si>
    <t>directie@glszandloper-gom.be</t>
  </si>
  <si>
    <t>directie@gbsreynaerdijn.be</t>
  </si>
  <si>
    <t>directie@dehogegeest.be</t>
  </si>
  <si>
    <t>gbs.haasdonk@beveren.be</t>
  </si>
  <si>
    <t>vbsverrebroek@telenet.be</t>
  </si>
  <si>
    <t>info@vbs-kieldrecht.telenet.be</t>
  </si>
  <si>
    <t>inge.vekemans@scheppers-mechelen.be</t>
  </si>
  <si>
    <t>directie@schooldewegwijzer.be</t>
  </si>
  <si>
    <t>bsgo.victorvandewalle@telenet.be</t>
  </si>
  <si>
    <t>debaan@telenet.be</t>
  </si>
  <si>
    <t>directie@depuzzel.be</t>
  </si>
  <si>
    <t>bsgo.despreeuwen@telenet.be</t>
  </si>
  <si>
    <t>shil@telenet.be</t>
  </si>
  <si>
    <t>directie@geboschool.be</t>
  </si>
  <si>
    <t>info@parochieschoolpeulis.be</t>
  </si>
  <si>
    <t>directie@basisschool-rijmenam.be</t>
  </si>
  <si>
    <t>directie@gbshaacht.be</t>
  </si>
  <si>
    <t>info@basisschoolhagelstein.be</t>
  </si>
  <si>
    <t>directie@vrijebasisschoolputte.be</t>
  </si>
  <si>
    <t>directie@basisschoolbeerzel.be</t>
  </si>
  <si>
    <t>basisschool@degroeituin.be</t>
  </si>
  <si>
    <t>directie@centrumschool.londerzeel.be</t>
  </si>
  <si>
    <t>directie@lsvirgo.be</t>
  </si>
  <si>
    <t>secretariaat@terelst.londerzeel.be</t>
  </si>
  <si>
    <t>de_huffeltjes@hotmail.com</t>
  </si>
  <si>
    <t>info@sint-amandus.be</t>
  </si>
  <si>
    <t>directie@gebaska.be</t>
  </si>
  <si>
    <t>esdoornschool@telenet.be</t>
  </si>
  <si>
    <t>015-62.73.30</t>
  </si>
  <si>
    <t>directie@depimpernel.be</t>
  </si>
  <si>
    <t>school@tuimeling.be</t>
  </si>
  <si>
    <t>school@kriekelaar.be</t>
  </si>
  <si>
    <t>directie@gbs-deregenboog.be</t>
  </si>
  <si>
    <t>school@sint-lambertusschool.be</t>
  </si>
  <si>
    <t>directie@kringeling.be</t>
  </si>
  <si>
    <t>secretariaat-gbs@boortmeerbeek.be</t>
  </si>
  <si>
    <t>directiebao@paridaens.be</t>
  </si>
  <si>
    <t>directie.kleuter@materdei-leuven.be</t>
  </si>
  <si>
    <t>directie@toverveld.be</t>
  </si>
  <si>
    <t>info@ark123.be</t>
  </si>
  <si>
    <t>basisschool@donboscoheverlee.be</t>
  </si>
  <si>
    <t>secretariaat@gemeenteschoolbierbeek.be</t>
  </si>
  <si>
    <t>directie@vrijeschoolbierbeek.be</t>
  </si>
  <si>
    <t>directie@dewaaier-bertem.be</t>
  </si>
  <si>
    <t>info@gbsleefdaal.be</t>
  </si>
  <si>
    <t>deregenboog@kortenberg.be</t>
  </si>
  <si>
    <t>deklimop@kortenberg.be</t>
  </si>
  <si>
    <t>info@vbs-erps-kwerps.be</t>
  </si>
  <si>
    <t>sln.directie@gmail.com</t>
  </si>
  <si>
    <t>denegensprong@kortenberg.be</t>
  </si>
  <si>
    <t>deboemerang@kortenberg.be</t>
  </si>
  <si>
    <t>directeurs.terham@gmail.com</t>
  </si>
  <si>
    <t>info@vgskdeboomhut.be</t>
  </si>
  <si>
    <t>directie@detoverberg.be</t>
  </si>
  <si>
    <t>directie@schoolwerchter.be</t>
  </si>
  <si>
    <t>directie@schoolheikant.be</t>
  </si>
  <si>
    <t>info@derank.be</t>
  </si>
  <si>
    <t>depuzzel@begijnendijk.be</t>
  </si>
  <si>
    <t>directie@vbsramsel.be</t>
  </si>
  <si>
    <t>deschatkist@pandora.be</t>
  </si>
  <si>
    <t>schoolblauberg@degraankorrel.be</t>
  </si>
  <si>
    <t>info@hetrietje.be</t>
  </si>
  <si>
    <t>directie@springplank.be</t>
  </si>
  <si>
    <t>info@tgrafiekje.be</t>
  </si>
  <si>
    <t>directie.basisschool.oevel@westerlo.be</t>
  </si>
  <si>
    <t>secretariaat.basisschool.heultje@westerlo.be</t>
  </si>
  <si>
    <t>directie@vbshouwaart.be</t>
  </si>
  <si>
    <t>secretariaat.basisschool@sjca.be</t>
  </si>
  <si>
    <t>directie@ourodenberg.be</t>
  </si>
  <si>
    <t>directie@vbspastoordergent.be</t>
  </si>
  <si>
    <t>deklimroos@begijnendijk.be</t>
  </si>
  <si>
    <t>directeur@minnepoortje.be</t>
  </si>
  <si>
    <t>info@denhulst.be</t>
  </si>
  <si>
    <t>013-32.69.23</t>
  </si>
  <si>
    <t>directie@klaverdrie.be</t>
  </si>
  <si>
    <t>basisschoolsj@viatienen.be</t>
  </si>
  <si>
    <t>bsgo.vissenaken@skynet.be</t>
  </si>
  <si>
    <t>marleen.sanders@viatienen.be</t>
  </si>
  <si>
    <t>directie@vbsdeduizendpoot.be</t>
  </si>
  <si>
    <t>directie@gvbshakendover.be</t>
  </si>
  <si>
    <t>vrbasisschool.kumtich@telenet.be</t>
  </si>
  <si>
    <t>gbsdirectie@skynet.be</t>
  </si>
  <si>
    <t>OPLINTER</t>
  </si>
  <si>
    <t>directie@gvbsoplinter.be</t>
  </si>
  <si>
    <t>directie@gvbslinter.be</t>
  </si>
  <si>
    <t>gbsdezandloper@linter.be</t>
  </si>
  <si>
    <t>RANSBERG</t>
  </si>
  <si>
    <t>directie@gvksdekiem.be</t>
  </si>
  <si>
    <t>secretariaat@gbboutersem.be</t>
  </si>
  <si>
    <t>secretariaat@gemeenteschool-glabbeek.be</t>
  </si>
  <si>
    <t>gkskersbeek@kortenaken.be</t>
  </si>
  <si>
    <t>directie@gvbszoutleeuw.be</t>
  </si>
  <si>
    <t>directie@gvbsbudingen.be</t>
  </si>
  <si>
    <t>directie@gvbsgeetbets.be</t>
  </si>
  <si>
    <t>directie@gvbskortenaken.be</t>
  </si>
  <si>
    <t>directie@gvbsrummen.be</t>
  </si>
  <si>
    <t>els.herbots@kt-scholengroep.be</t>
  </si>
  <si>
    <t>dekievit@telenet.be</t>
  </si>
  <si>
    <t>sbs.rapertingen@hasselt.be</t>
  </si>
  <si>
    <t>tuinwijk@kt-scholengroep.be</t>
  </si>
  <si>
    <t>mozaiek@kt-scholengroep.be</t>
  </si>
  <si>
    <t>sbs.kermt@hasselt.be</t>
  </si>
  <si>
    <t>011-49.23.93</t>
  </si>
  <si>
    <t>011-49.23.92</t>
  </si>
  <si>
    <t>011-49.23.91</t>
  </si>
  <si>
    <t>directie.dekleinereus@gmail.com</t>
  </si>
  <si>
    <t>secretariaat@debiekorf.be</t>
  </si>
  <si>
    <t>directie.klimop@gmail.com</t>
  </si>
  <si>
    <t>info@molenholleke.be</t>
  </si>
  <si>
    <t>info@sintjanberchmansviversel.be</t>
  </si>
  <si>
    <t>011-45.58.30</t>
  </si>
  <si>
    <t>info@picardschool.be</t>
  </si>
  <si>
    <t>klavertje@vbskoersel.be</t>
  </si>
  <si>
    <t>directie@sbskoersel.be</t>
  </si>
  <si>
    <t>info@dedommelbrug.be</t>
  </si>
  <si>
    <t>schoolwijshagen@scarlet.be</t>
  </si>
  <si>
    <t>secretariaat@de-regenboog-groteheide.be</t>
  </si>
  <si>
    <t>dirk.vanseggelen@bs-delinde.be</t>
  </si>
  <si>
    <t>info@gbs-eksel.be</t>
  </si>
  <si>
    <t>directeur@viejool.be</t>
  </si>
  <si>
    <t>directie@derobbertkleuter.be</t>
  </si>
  <si>
    <t>info@materdei-genk.be</t>
  </si>
  <si>
    <t>secretariaat@deschom.be</t>
  </si>
  <si>
    <t>info@driehoeven.be</t>
  </si>
  <si>
    <t>info@bsow.be</t>
  </si>
  <si>
    <t>info@bsboxbergheide.be</t>
  </si>
  <si>
    <t>directie@depadvinder.be</t>
  </si>
  <si>
    <t>info@broederschool-genk.be</t>
  </si>
  <si>
    <t>directie@destapsteenwiemesmeer.be</t>
  </si>
  <si>
    <t>gbs.diepenbeek@skynet.be</t>
  </si>
  <si>
    <t>kleuterpaleis@paleisdiepenbeek.be</t>
  </si>
  <si>
    <t>info@talentenhuis.be</t>
  </si>
  <si>
    <t>gemschoolboorsem@maasmechelen.be</t>
  </si>
  <si>
    <t>lutgarde.aerts@dilsen-stokkem.be</t>
  </si>
  <si>
    <t>horizonrotem@dilsen-stokkem.be</t>
  </si>
  <si>
    <t>inge.otten@dilsen-stokkem.be</t>
  </si>
  <si>
    <t>directie@basisschool-lanklaar.be</t>
  </si>
  <si>
    <t>directie@basisschool-elen.be</t>
  </si>
  <si>
    <t>directie@uiterwaard.be</t>
  </si>
  <si>
    <t>dezonnebloem@staho.be</t>
  </si>
  <si>
    <t>NIEL-BIJ-AS</t>
  </si>
  <si>
    <t>089-39.10.50</t>
  </si>
  <si>
    <t>secretariaat@gbas.be</t>
  </si>
  <si>
    <t>info@basisschoolopoeteren.be</t>
  </si>
  <si>
    <t>info@debeverburcht.be</t>
  </si>
  <si>
    <t>info@gb3k.be</t>
  </si>
  <si>
    <t>basisschool@maaskei.be</t>
  </si>
  <si>
    <t>info@dewieken.be</t>
  </si>
  <si>
    <t>info@debommesaar.be</t>
  </si>
  <si>
    <t>het.reepje@skynet.be</t>
  </si>
  <si>
    <t>info@stltongeren.be</t>
  </si>
  <si>
    <t>directie@gbskortessem.be</t>
  </si>
  <si>
    <t>info@gbs-alt-hoeselt.be</t>
  </si>
  <si>
    <t>paola.vecchio@aandebasis.be</t>
  </si>
  <si>
    <t>secretariaat@debolster.net</t>
  </si>
  <si>
    <t>secretariaat@tbieske.be</t>
  </si>
  <si>
    <t>bastiaenssofia@live.be</t>
  </si>
  <si>
    <t>directie@hetwezeltje.be</t>
  </si>
  <si>
    <t>administratie@basisschoolmelveren.be</t>
  </si>
  <si>
    <t>info@sint-ritaschool.be</t>
  </si>
  <si>
    <t>goudhaantje@nieuwerkerken.be</t>
  </si>
  <si>
    <t>basisschool@hetblavierke.be</t>
  </si>
  <si>
    <t>info@basisschooldeboomhut.be</t>
  </si>
  <si>
    <t>directie@gemeenteschool-alken.be</t>
  </si>
  <si>
    <t>vbs.debron.wellen@telenet.be</t>
  </si>
  <si>
    <t>info@vbsborgloon.be</t>
  </si>
  <si>
    <t>deletterboom@jesseren.be</t>
  </si>
  <si>
    <t>vbsdeboomgaard@telenet.be</t>
  </si>
  <si>
    <t>gvbhoepertingen@telenet.be</t>
  </si>
  <si>
    <t>directie@vbs-kers-en-pit.be</t>
  </si>
  <si>
    <t>011-48.69.24</t>
  </si>
  <si>
    <t>info@de-schommel.be</t>
  </si>
  <si>
    <t>directie@boudewijnschoollommel.be</t>
  </si>
  <si>
    <t>stekske@lommel.be</t>
  </si>
  <si>
    <t>directieschulen@deschuit.be</t>
  </si>
  <si>
    <t>directie@basisschoolberbroek.be</t>
  </si>
  <si>
    <t>gemeenteschool@lummen.be</t>
  </si>
  <si>
    <t>011-36.46.46</t>
  </si>
  <si>
    <t>info@debeerring.be</t>
  </si>
  <si>
    <t>directie@westakker.be</t>
  </si>
  <si>
    <t>directie@sbsdehoeksteen.be</t>
  </si>
  <si>
    <t>de-sterre@telenet.be</t>
  </si>
  <si>
    <t>directie@de-7sprong.be</t>
  </si>
  <si>
    <t>info@deheppening.be</t>
  </si>
  <si>
    <t>info@basisschoolchristuskoning.be</t>
  </si>
  <si>
    <t>info@sint-andreas-brugge.be</t>
  </si>
  <si>
    <t>school@beverbos.be</t>
  </si>
  <si>
    <t>geert.vantyghem@sint-rembert.be</t>
  </si>
  <si>
    <t>wijnendale@sint-rembert.be</t>
  </si>
  <si>
    <t>info@mmibasisschool.be</t>
  </si>
  <si>
    <t>vbs.elle@telenet.be</t>
  </si>
  <si>
    <t>vb.vladslo@belgacom.net</t>
  </si>
  <si>
    <t>info@vbwoumen.be</t>
  </si>
  <si>
    <t>gemeenteschool.jonkershove@telenet.be</t>
  </si>
  <si>
    <t>info@spelenderwijs.be</t>
  </si>
  <si>
    <t>directeur@basisschoolgistelsesteenweg.be</t>
  </si>
  <si>
    <t>directeur@basisschoolzandstraat.be</t>
  </si>
  <si>
    <t>directeur@basisschoolimmaculata.be</t>
  </si>
  <si>
    <t>secretariaat@de-triangel.be</t>
  </si>
  <si>
    <t>directie@dewassenaard.be</t>
  </si>
  <si>
    <t>hetboompje@telenet.be</t>
  </si>
  <si>
    <t>secretariaat@vbshfamilie.be</t>
  </si>
  <si>
    <t>directie@gbsdehorizon.be</t>
  </si>
  <si>
    <t>melissa.vermassen@knokke-heist.be</t>
  </si>
  <si>
    <t>directie@kantelberg.be</t>
  </si>
  <si>
    <t>Collegestraat 24_BI</t>
  </si>
  <si>
    <t>directie@olvasintkatarina.be</t>
  </si>
  <si>
    <t>directeur@terbunen.be</t>
  </si>
  <si>
    <t>info@vrijebasisschoolsijsele.be</t>
  </si>
  <si>
    <t>directie@olva-viven.be</t>
  </si>
  <si>
    <t>info@vbsmoerkerke.be</t>
  </si>
  <si>
    <t>hetanker@knokke-heist.be</t>
  </si>
  <si>
    <t>info@zano.be</t>
  </si>
  <si>
    <t>directeur@lodo.be</t>
  </si>
  <si>
    <t>info@saso.be</t>
  </si>
  <si>
    <t>info@saobasis.be</t>
  </si>
  <si>
    <t>directeur@gemeenteschoolzuienkerke.be</t>
  </si>
  <si>
    <t>patricia.hauweele@middelkerke.be</t>
  </si>
  <si>
    <t>info@depagaaier.be</t>
  </si>
  <si>
    <t>gemeenteschool@oostduinkerke.be</t>
  </si>
  <si>
    <t>gemeenteschool@koksijde.be</t>
  </si>
  <si>
    <t>gemeenteschool@depanne.be</t>
  </si>
  <si>
    <t>GVBS.Beauvoorde@skynet.be</t>
  </si>
  <si>
    <t>school.houtem@telenet.be</t>
  </si>
  <si>
    <t>damiaanschool@kbkscholen.be</t>
  </si>
  <si>
    <t>sint.theresia@kbkscholen.be</t>
  </si>
  <si>
    <t>tfort@kbkscholen.be</t>
  </si>
  <si>
    <t>olv.vlaanderen@kbkscholen.be</t>
  </si>
  <si>
    <t>sint.paulus@kbkscholen.be</t>
  </si>
  <si>
    <t>basis@piusxkortrijk.be</t>
  </si>
  <si>
    <t>directie@vcsm.be</t>
  </si>
  <si>
    <t>directie@rodenburgschool.be</t>
  </si>
  <si>
    <t>directie@destap.be</t>
  </si>
  <si>
    <t>vbsbellegem@telenet.be</t>
  </si>
  <si>
    <t>gemeenteschool@kortrijk.be</t>
  </si>
  <si>
    <t>info@vrijecentrumschool.be</t>
  </si>
  <si>
    <t>info@vba.be</t>
  </si>
  <si>
    <t>info@groenepoortje.be</t>
  </si>
  <si>
    <t>info@debergop.be</t>
  </si>
  <si>
    <t>directie@vbs-avelgem.be</t>
  </si>
  <si>
    <t>directie@vbsmoen.be</t>
  </si>
  <si>
    <t>basisschoolvlam@telenet.be</t>
  </si>
  <si>
    <t>binnenhof53@blijdhove-binnenhof.be</t>
  </si>
  <si>
    <t>directie@wijnberg.be</t>
  </si>
  <si>
    <t>info@gbswevelgem.be</t>
  </si>
  <si>
    <t>lagereschool.gullegem@telenet.be</t>
  </si>
  <si>
    <t>romo@moorsele.be</t>
  </si>
  <si>
    <t>directie.ledegem@moorsledegem.be</t>
  </si>
  <si>
    <t>directie.rollegem@moorsledegem.be</t>
  </si>
  <si>
    <t>directie.dadizele@moorsledegem.be</t>
  </si>
  <si>
    <t>directie.slyps@moorsledegem.be</t>
  </si>
  <si>
    <t>info@regenbooggeluveld.be</t>
  </si>
  <si>
    <t>info@gbsdezonnebloem.be</t>
  </si>
  <si>
    <t>info@dewijzer.be</t>
  </si>
  <si>
    <t>directie.moorslede@moorsledegem.be</t>
  </si>
  <si>
    <t>directie.vincentiusschool@telenet.be</t>
  </si>
  <si>
    <t>koffiestraat@vbsspesnostra.be</t>
  </si>
  <si>
    <t>schoolstraat@vbsspesnostra.be</t>
  </si>
  <si>
    <t>mieke.blomme@vbsspesnostra.be</t>
  </si>
  <si>
    <t>directie@vbsheilighart.be</t>
  </si>
  <si>
    <t>directeur@mariaschoolharelbeke.be</t>
  </si>
  <si>
    <t>de.berk@deerlijk.be</t>
  </si>
  <si>
    <t>info@sintlodewijk.org</t>
  </si>
  <si>
    <t>de.beuk@deerlijk.be</t>
  </si>
  <si>
    <t>info@vijve.be</t>
  </si>
  <si>
    <t>info@beveren-leie.be</t>
  </si>
  <si>
    <t>directie@vbsdewingerd.be</t>
  </si>
  <si>
    <t>directie.sew@moorsledegem.be</t>
  </si>
  <si>
    <t>info@dewegwijzer.be</t>
  </si>
  <si>
    <t>info@guidogezelleschool.be</t>
  </si>
  <si>
    <t>info@torenhofschool.be</t>
  </si>
  <si>
    <t>info@devliegeraar.be</t>
  </si>
  <si>
    <t>vikingschool@arkorum.be</t>
  </si>
  <si>
    <t>demozaiek@telenet.be</t>
  </si>
  <si>
    <t>sint.jozef@arkorum.be</t>
  </si>
  <si>
    <t>gvb.rumbeke@telenet.be</t>
  </si>
  <si>
    <t>info@zilverbergschool.be</t>
  </si>
  <si>
    <t>ark@arkorum.be</t>
  </si>
  <si>
    <t>directie@geho.be</t>
  </si>
  <si>
    <t>demozaiek@staho.be</t>
  </si>
  <si>
    <t>vbs.zeppelin@vbszeppelin.be</t>
  </si>
  <si>
    <t>directie@veldschool.be</t>
  </si>
  <si>
    <t>smzil@cdi-ieper.be</t>
  </si>
  <si>
    <t>mia.ingelaere@cdi-ieper.be</t>
  </si>
  <si>
    <t>sintjozef@cdi-ieper.be</t>
  </si>
  <si>
    <t>immabasis@cdi-ieper.be</t>
  </si>
  <si>
    <t>capucienen@cdi-ieper.be</t>
  </si>
  <si>
    <t>schoolsintjan@cdi-ieper.be</t>
  </si>
  <si>
    <t>augustijnen@cdi-ieper.be</t>
  </si>
  <si>
    <t>gbsbikschote@langemark-poelkapelle.be</t>
  </si>
  <si>
    <t>vbs@masj.be</t>
  </si>
  <si>
    <t>directie@deooievaar.info</t>
  </si>
  <si>
    <t>directie@gvbboezinge.be</t>
  </si>
  <si>
    <t>vbsreningelst@kbrp.be</t>
  </si>
  <si>
    <t>vbswestouter@kbrp.be</t>
  </si>
  <si>
    <t>info@gvbvlamertinge.be</t>
  </si>
  <si>
    <t>st.benpop@kbrp.be</t>
  </si>
  <si>
    <t>057-30.92.10</t>
  </si>
  <si>
    <t>gvbs.sfi@kbrp.be</t>
  </si>
  <si>
    <t>vbswatou@kbrp.be</t>
  </si>
  <si>
    <t>vbsabele@kbrp.be</t>
  </si>
  <si>
    <t>vbsvleteren@kbrp.be</t>
  </si>
  <si>
    <t>vbsonzeark@kbrp.be</t>
  </si>
  <si>
    <t>vbsdekrekel@kbrp.be</t>
  </si>
  <si>
    <t>directie@basisschoolcrombeen.be</t>
  </si>
  <si>
    <t>lagerescholen@klim.be</t>
  </si>
  <si>
    <t>kleuterschool@klim.be</t>
  </si>
  <si>
    <t>vlom@skynet.be</t>
  </si>
  <si>
    <t>directie@sint-bavo.be</t>
  </si>
  <si>
    <t>09-233.78.64</t>
  </si>
  <si>
    <t>basisschool@demozaiek.be</t>
  </si>
  <si>
    <t>info@mijnschool.be</t>
  </si>
  <si>
    <t>stpieters@telenet.be</t>
  </si>
  <si>
    <t>directie@vb-dekleineprins.be</t>
  </si>
  <si>
    <t>dorp@slw.be</t>
  </si>
  <si>
    <t>langeledeschool@telenet.be</t>
  </si>
  <si>
    <t>info@slw.be</t>
  </si>
  <si>
    <t>info@deweg-wijzer.be</t>
  </si>
  <si>
    <t>vlinderdreef@moerbeke.be</t>
  </si>
  <si>
    <t>info@7-sprong.be</t>
  </si>
  <si>
    <t>directie@bstuimelaar.be</t>
  </si>
  <si>
    <t>directie@gvbsdolfijn.be</t>
  </si>
  <si>
    <t>directie@duizendvoet.be</t>
  </si>
  <si>
    <t>directie@basisschooloudenbos.be</t>
  </si>
  <si>
    <t>09-348.67.18</t>
  </si>
  <si>
    <t>directie@basisschoolbengel.be</t>
  </si>
  <si>
    <t>directie@olvc-lokeren.be</t>
  </si>
  <si>
    <t>stjozef@vbs-lochristi.be</t>
  </si>
  <si>
    <t>directie@sintelooischool.be</t>
  </si>
  <si>
    <t>vrijebasis.grembergen@skynet.be</t>
  </si>
  <si>
    <t>gemeenteschool.grembergen@dendermonde.be</t>
  </si>
  <si>
    <t>info@sintannaschool-hamme.be</t>
  </si>
  <si>
    <t>kleuterschoolondersteboven@hamme.be</t>
  </si>
  <si>
    <t>directie@basisschool-elversele.be</t>
  </si>
  <si>
    <t>info@sintlutgart.be</t>
  </si>
  <si>
    <t>martine.devusser@wetteren.be</t>
  </si>
  <si>
    <t>gertrudisbasisschool@skynet.be</t>
  </si>
  <si>
    <t>info@lagereschooltenede.be</t>
  </si>
  <si>
    <t>secretariaat@sportbasisschool.be</t>
  </si>
  <si>
    <t>directie@sint-elooischool.be</t>
  </si>
  <si>
    <t>directeur@sfb-melle.be</t>
  </si>
  <si>
    <t>dir.lo@collegemelle.be</t>
  </si>
  <si>
    <t>directie@visitatiebottelare.be</t>
  </si>
  <si>
    <t>directie@sgdegraankorrel.be</t>
  </si>
  <si>
    <t>directie@vbsscheldewindeke.be</t>
  </si>
  <si>
    <t>r.vanlimbergen@telenet.be</t>
  </si>
  <si>
    <t>directie@dezonnevlier.be</t>
  </si>
  <si>
    <t>IMPE</t>
  </si>
  <si>
    <t>053-80.18.26</t>
  </si>
  <si>
    <t>info@gsdewindwijzer.be</t>
  </si>
  <si>
    <t>directie@vrijebasisschoollaarne.be</t>
  </si>
  <si>
    <t>stjozef@olvts.be</t>
  </si>
  <si>
    <t>directie@sintdenijs.be</t>
  </si>
  <si>
    <t>kleuterschool.st.maarten@telenet.be</t>
  </si>
  <si>
    <t>vrijebasisschoolmoorsel@skynet.be</t>
  </si>
  <si>
    <t>smi_moorselbaan@skynet.be</t>
  </si>
  <si>
    <t>smi.lagereschool@telenet.be</t>
  </si>
  <si>
    <t>sbs.notelaar@aalst.be</t>
  </si>
  <si>
    <t>sbs.binnenstraat@aalst.be</t>
  </si>
  <si>
    <t>sks.klaproosje@aalst.be</t>
  </si>
  <si>
    <t>directie@vbsdevlieger.be</t>
  </si>
  <si>
    <t>sbs.hofstade@aalst.be</t>
  </si>
  <si>
    <t>gemeenteschool.schoonaarde@dendermonde.be</t>
  </si>
  <si>
    <t>gemeenteschool.baasrode@dendermonde.be</t>
  </si>
  <si>
    <t>vbs.buggenhout@vincentrum.be</t>
  </si>
  <si>
    <t>info@vbsopstal.be</t>
  </si>
  <si>
    <t>info@kleuterschoolopdorp.be</t>
  </si>
  <si>
    <t>directie@gbsbuggenhout.be</t>
  </si>
  <si>
    <t>gemeenteschool@lebbeke.be</t>
  </si>
  <si>
    <t>directie@vbswieze.be</t>
  </si>
  <si>
    <t>sbs.herdersem@aalst.be</t>
  </si>
  <si>
    <t>sbs.moorsel@aalst.be</t>
  </si>
  <si>
    <t>vbsmere@yahoo.com</t>
  </si>
  <si>
    <t>sbs.erembodegem@aalst.be</t>
  </si>
  <si>
    <t>directie@debloesem.net</t>
  </si>
  <si>
    <t>directie@vbsaaigem.be</t>
  </si>
  <si>
    <t>gemeenteschoolwelle@telenet.be</t>
  </si>
  <si>
    <t>slsdenderwindeke@telenet.be</t>
  </si>
  <si>
    <t>hunnegem@skynet.be</t>
  </si>
  <si>
    <t>directeur@gbs.erpe-mere.be</t>
  </si>
  <si>
    <t>info@vbsh.be</t>
  </si>
  <si>
    <t>gbs.directie@herzele.be</t>
  </si>
  <si>
    <t>vks.madeliefje@hotmail.com</t>
  </si>
  <si>
    <t>st-lutgardisschool@telenet.be</t>
  </si>
  <si>
    <t>info@basisschoolgrotenberge.be</t>
  </si>
  <si>
    <t>info@gbsbrakel.be</t>
  </si>
  <si>
    <t>055-21.04.69</t>
  </si>
  <si>
    <t>directiedestart@kluisbergen.be</t>
  </si>
  <si>
    <t>nancy.vanderstraeten@kbonet.be</t>
  </si>
  <si>
    <t>info.kboename@kbonet.be</t>
  </si>
  <si>
    <t>info.kbobevere@kbonet.be</t>
  </si>
  <si>
    <t>administratie@basisschoolzwijnaarde.be</t>
  </si>
  <si>
    <t>info@vbs-depinte.be</t>
  </si>
  <si>
    <t>directie@gemeenteschooldepinte.be</t>
  </si>
  <si>
    <t>directie@vbsnazareth.be</t>
  </si>
  <si>
    <t>info@vbseke.be</t>
  </si>
  <si>
    <t>vermeiren.helene@gbsdevierklaver.be</t>
  </si>
  <si>
    <t>school@vbszderegenboog.be</t>
  </si>
  <si>
    <t>info@gbz-de-bosrank.be</t>
  </si>
  <si>
    <t>09-381.06.70</t>
  </si>
  <si>
    <t>directie@gemeenteschoolzulte.be</t>
  </si>
  <si>
    <t>info@driessprong.be</t>
  </si>
  <si>
    <t>directie@shpetegem.be</t>
  </si>
  <si>
    <t>directie@donboscobaarle.be</t>
  </si>
  <si>
    <t>els.hautekeete@gbslatem-deurle.be</t>
  </si>
  <si>
    <t>info@vbsolsene.be</t>
  </si>
  <si>
    <t>schoolsint-maria-aalter@taborscholen.be</t>
  </si>
  <si>
    <t>leen.smets@coltd.be</t>
  </si>
  <si>
    <t>info.dewegel@coltd.be</t>
  </si>
  <si>
    <t>directie.lager@sintlievenkolegem.be</t>
  </si>
  <si>
    <t>directie.kleuter@sintlievenkolegem.be</t>
  </si>
  <si>
    <t>directie@kleuterschoolvinderhoute.be</t>
  </si>
  <si>
    <t>directie@kersenpitje.be</t>
  </si>
  <si>
    <t>gbsbassevelde@assenede.be</t>
  </si>
  <si>
    <t>directie@deheirakker.be</t>
  </si>
  <si>
    <t>info@vbsdeschakel.be</t>
  </si>
  <si>
    <t>02-426.61.23</t>
  </si>
  <si>
    <t>02-428.17.97</t>
  </si>
  <si>
    <t>02-739.43.02</t>
  </si>
  <si>
    <t>02-360.32.01</t>
  </si>
  <si>
    <t>02-381.09.28</t>
  </si>
  <si>
    <t>02-582.54.58</t>
  </si>
  <si>
    <t>053-64.66.50</t>
  </si>
  <si>
    <t>02-251.33.57</t>
  </si>
  <si>
    <t>info.k4@kov.be</t>
  </si>
  <si>
    <t>02-255.47.93</t>
  </si>
  <si>
    <t>052-35.41.95</t>
  </si>
  <si>
    <t>03-257.11.06</t>
  </si>
  <si>
    <t>03-230.24.44</t>
  </si>
  <si>
    <t>parcivalschool@parcivalschool.be</t>
  </si>
  <si>
    <t>03-244.94.94</t>
  </si>
  <si>
    <t>03-292.21.10</t>
  </si>
  <si>
    <t>03-280.49.07</t>
  </si>
  <si>
    <t>03-242.01.30</t>
  </si>
  <si>
    <t>03-242.01.40</t>
  </si>
  <si>
    <t>03-242.01.20</t>
  </si>
  <si>
    <t>03-541.32.64</t>
  </si>
  <si>
    <t>03-541.16.88</t>
  </si>
  <si>
    <t>03-250.16.40</t>
  </si>
  <si>
    <t>MALLE</t>
  </si>
  <si>
    <t>03-311.78.93</t>
  </si>
  <si>
    <t>03-637.51.31</t>
  </si>
  <si>
    <t>03-217.26.30</t>
  </si>
  <si>
    <t>03-633.25.70</t>
  </si>
  <si>
    <t>bubao@olo.be</t>
  </si>
  <si>
    <t>Nieuwmoerse Steenweg 113_B</t>
  </si>
  <si>
    <t>03-669.68.19</t>
  </si>
  <si>
    <t>erwin.v.nispen@berkenbeek.be</t>
  </si>
  <si>
    <t>03-298.28.80</t>
  </si>
  <si>
    <t>03-383.11.43</t>
  </si>
  <si>
    <t>014-42.69.45</t>
  </si>
  <si>
    <t>014-61.26.50</t>
  </si>
  <si>
    <t>info@giblo.be</t>
  </si>
  <si>
    <t>014-45.07.37</t>
  </si>
  <si>
    <t>directiebklo@vibo-debrem.be</t>
  </si>
  <si>
    <t>014-31.36.96</t>
  </si>
  <si>
    <t>014-86.11.41</t>
  </si>
  <si>
    <t>secretariaat.blo@bkoblo-oosterlo.be</t>
  </si>
  <si>
    <t>014-56.64.20</t>
  </si>
  <si>
    <t>sbs.saio@geel.be</t>
  </si>
  <si>
    <t>03-480.28.58</t>
  </si>
  <si>
    <t>directie@bubaoderegenboog.be</t>
  </si>
  <si>
    <t>03-460.11.51</t>
  </si>
  <si>
    <t>info@ritmica.be</t>
  </si>
  <si>
    <t>015-30.75.99</t>
  </si>
  <si>
    <t>info@schoolterelst.be</t>
  </si>
  <si>
    <t>03-230.97.86</t>
  </si>
  <si>
    <t>03-897.95.85</t>
  </si>
  <si>
    <t>03-760.41.40</t>
  </si>
  <si>
    <t>03-776.75.21</t>
  </si>
  <si>
    <t>directie@jonatan.be</t>
  </si>
  <si>
    <t>03-828.97.76</t>
  </si>
  <si>
    <t>03-775.45.32</t>
  </si>
  <si>
    <t>015-20.37.95</t>
  </si>
  <si>
    <t>015-21.99.30</t>
  </si>
  <si>
    <t>016-24.11.10</t>
  </si>
  <si>
    <t>016-34.39.62</t>
  </si>
  <si>
    <t>ziekenhuisschool@uzleuven.be</t>
  </si>
  <si>
    <t>016-23.58.93</t>
  </si>
  <si>
    <t>parkschool@leuven.be</t>
  </si>
  <si>
    <t>016-29.01.81</t>
  </si>
  <si>
    <t>LOVENJOEL</t>
  </si>
  <si>
    <t>016-85.21.70</t>
  </si>
  <si>
    <t>02-686.00.40</t>
  </si>
  <si>
    <t>015-24.07.24</t>
  </si>
  <si>
    <t>016-53.37.98</t>
  </si>
  <si>
    <t>info@damiaanschool.be</t>
  </si>
  <si>
    <t>014-53.81.82</t>
  </si>
  <si>
    <t>016-56.76.17</t>
  </si>
  <si>
    <t>013-33.38.86</t>
  </si>
  <si>
    <t>016-81.86.46</t>
  </si>
  <si>
    <t>liesbeth.costermans@vlaamsbrabant.be</t>
  </si>
  <si>
    <t>016-76.54.97</t>
  </si>
  <si>
    <t>011-78.12.29</t>
  </si>
  <si>
    <t>011-22.98.93</t>
  </si>
  <si>
    <t>school@deberk.be</t>
  </si>
  <si>
    <t>011-22.25.93</t>
  </si>
  <si>
    <t>011-57.12.84</t>
  </si>
  <si>
    <t>school.delinde@scarlet.be</t>
  </si>
  <si>
    <t>011-52.57.17</t>
  </si>
  <si>
    <t>info@buidtelberg.be</t>
  </si>
  <si>
    <t>011-64.35.00</t>
  </si>
  <si>
    <t>089-36.31.04</t>
  </si>
  <si>
    <t>info@sima-genk.be</t>
  </si>
  <si>
    <t>011-35.01.50</t>
  </si>
  <si>
    <t>089-76.12.08</t>
  </si>
  <si>
    <t>089-79.08.72</t>
  </si>
  <si>
    <t>rob.segers@dilsen-stokkem.be</t>
  </si>
  <si>
    <t>089-56.69.85</t>
  </si>
  <si>
    <t>089-46.34.14</t>
  </si>
  <si>
    <t>012-23.57.01</t>
  </si>
  <si>
    <t>012-23.70.23</t>
  </si>
  <si>
    <t>089-51.53.20</t>
  </si>
  <si>
    <t>klavertje3@klavertje3.net</t>
  </si>
  <si>
    <t>011-68.74.40</t>
  </si>
  <si>
    <t>011-54.03.25</t>
  </si>
  <si>
    <t>013-55.25.55</t>
  </si>
  <si>
    <t>013-53.06.10</t>
  </si>
  <si>
    <t>011-42.63.28</t>
  </si>
  <si>
    <t>directie@debrugberingen.be</t>
  </si>
  <si>
    <t>050-47.19.84</t>
  </si>
  <si>
    <t>050-33.21.86</t>
  </si>
  <si>
    <t>050-23.15.12</t>
  </si>
  <si>
    <t>blo@sint-rembert.be</t>
  </si>
  <si>
    <t>KLERKEN</t>
  </si>
  <si>
    <t>051-50.55.58</t>
  </si>
  <si>
    <t>051-50.13.75</t>
  </si>
  <si>
    <t>050-31.69.60</t>
  </si>
  <si>
    <t>directie@noordveld.be</t>
  </si>
  <si>
    <t>050-39.09.35</t>
  </si>
  <si>
    <t>050-54.84.35</t>
  </si>
  <si>
    <t>051-58.05.10</t>
  </si>
  <si>
    <t>regenboogkoekelare@telenet.be</t>
  </si>
  <si>
    <t>050-41.83.40</t>
  </si>
  <si>
    <t>050-51.10.20</t>
  </si>
  <si>
    <t>059-80.28.80</t>
  </si>
  <si>
    <t>059-23.43.36</t>
  </si>
  <si>
    <t>059-23.56.38</t>
  </si>
  <si>
    <t>ecole.laruche@gmail.com</t>
  </si>
  <si>
    <t>058-53.20.83</t>
  </si>
  <si>
    <t>directie@strandloper.be</t>
  </si>
  <si>
    <t>058-31.30.02</t>
  </si>
  <si>
    <t>brugje@kustenpolder.be</t>
  </si>
  <si>
    <t>056-21.58.37</t>
  </si>
  <si>
    <t>school@bemok.be</t>
  </si>
  <si>
    <t>056-35.28.90</t>
  </si>
  <si>
    <t>056-24.57.84</t>
  </si>
  <si>
    <t>056-51.31.91</t>
  </si>
  <si>
    <t>administratie@buloblijdhove.be</t>
  </si>
  <si>
    <t>056-41.77.23</t>
  </si>
  <si>
    <t>051-30.63.08</t>
  </si>
  <si>
    <t>056-71.68.40</t>
  </si>
  <si>
    <t>056-60.05.50</t>
  </si>
  <si>
    <t>051-20.33.12</t>
  </si>
  <si>
    <t>GITS</t>
  </si>
  <si>
    <t>051-23.06.15</t>
  </si>
  <si>
    <t>051-40.15.90</t>
  </si>
  <si>
    <t>directie@blo-devlinder.be</t>
  </si>
  <si>
    <t>057-20.40.74</t>
  </si>
  <si>
    <t>hetvlot@cdi-ieper.be</t>
  </si>
  <si>
    <t>057-33.91.95</t>
  </si>
  <si>
    <t>klimrank@kbrp.be</t>
  </si>
  <si>
    <t>09-226.70.70</t>
  </si>
  <si>
    <t>09-282.09.34</t>
  </si>
  <si>
    <t>school@rozemarijn.org</t>
  </si>
  <si>
    <t>09-255.92.20</t>
  </si>
  <si>
    <t>info@ivio-salvator.be</t>
  </si>
  <si>
    <t>09-269.92.70</t>
  </si>
  <si>
    <t>09-245.57.46</t>
  </si>
  <si>
    <t>09-268.26.50</t>
  </si>
  <si>
    <t>09-251.02.75</t>
  </si>
  <si>
    <t>09-225.44.23</t>
  </si>
  <si>
    <t>09-233.36.58</t>
  </si>
  <si>
    <t>09-337.52.70</t>
  </si>
  <si>
    <t>052-44.88.32</t>
  </si>
  <si>
    <t>09-366.32.49</t>
  </si>
  <si>
    <t>directie@demeiroos.be</t>
  </si>
  <si>
    <t>09-272.52.44</t>
  </si>
  <si>
    <t>bubao@sintlodewijk.be</t>
  </si>
  <si>
    <t>09-210.01.60</t>
  </si>
  <si>
    <t>053-39.66.99</t>
  </si>
  <si>
    <t>052-21.52.13</t>
  </si>
  <si>
    <t>052-39.99.90</t>
  </si>
  <si>
    <t>buggenhout@blijdorp.be</t>
  </si>
  <si>
    <t>052-39.70.29</t>
  </si>
  <si>
    <t>054-33.70.26</t>
  </si>
  <si>
    <t>054-41.83.50</t>
  </si>
  <si>
    <t>dirbubao@sint-jozefsinstituut.be</t>
  </si>
  <si>
    <t>09-360.29.21</t>
  </si>
  <si>
    <t>055-31.52.00</t>
  </si>
  <si>
    <t>055-31.37.38</t>
  </si>
  <si>
    <t>09-386.38.65</t>
  </si>
  <si>
    <t>directie@vibloleieland.be</t>
  </si>
  <si>
    <t>09-386.55.80</t>
  </si>
  <si>
    <t>info@bo-terleie.be</t>
  </si>
  <si>
    <t>LANDEGEM</t>
  </si>
  <si>
    <t>09-371.67.12</t>
  </si>
  <si>
    <t>bubao@tendries.be</t>
  </si>
  <si>
    <t>09-370.72.16</t>
  </si>
  <si>
    <t>nancy.deroo@dvcdetriangel.be</t>
  </si>
  <si>
    <t>02-360.03.11</t>
  </si>
  <si>
    <t>info@kraal.be</t>
  </si>
  <si>
    <t>directie@vbbelzele.be</t>
  </si>
  <si>
    <t>sint.maartenschool@telenet.be</t>
  </si>
  <si>
    <t>info@steinerschoolyggdrasil.be</t>
  </si>
  <si>
    <t>sbs.larum@geel.be</t>
  </si>
  <si>
    <t>directie@detoverboom.be</t>
  </si>
  <si>
    <t>de.katersberg@geel.be</t>
  </si>
  <si>
    <t>info@schoolklimop.be</t>
  </si>
  <si>
    <t>directie@klimming.be</t>
  </si>
  <si>
    <t>directie@zonnetuin.be</t>
  </si>
  <si>
    <t>directie@rp2.be</t>
  </si>
  <si>
    <t>sint-franciscus@telenet.be</t>
  </si>
  <si>
    <t>basis@steinerschoolbrugge.be</t>
  </si>
  <si>
    <t>directie.basisschooleksaarde@lokeren.be</t>
  </si>
  <si>
    <t>ietje.visser@steinerschoolantwerpen.be</t>
  </si>
  <si>
    <t>directie@klaproos-school.be</t>
  </si>
  <si>
    <t>directie@schooltjevanoppem.be</t>
  </si>
  <si>
    <t>secretariaat@zevensprong.org</t>
  </si>
  <si>
    <t>directie.basisschool@steinerschoolleuven.be</t>
  </si>
  <si>
    <t>roseanne.zohori@jhbj.be</t>
  </si>
  <si>
    <t>info@basisschooldepuzzel.be</t>
  </si>
  <si>
    <t>direction@ecl-fr.be</t>
  </si>
  <si>
    <t>directie@ks-vorselaar.be</t>
  </si>
  <si>
    <t>directie.kleuters@immaculata-oostmalle.be</t>
  </si>
  <si>
    <t>directie@glsruiter.be</t>
  </si>
  <si>
    <t>directie.ks@regpacho.net</t>
  </si>
  <si>
    <t>sbs.tuilt@hasselt.be</t>
  </si>
  <si>
    <t>pks.voeren@campusvoeren.be</t>
  </si>
  <si>
    <t>bs.de.driehoek@skynet.be</t>
  </si>
  <si>
    <t>godsheide@kt-scholengroep.be</t>
  </si>
  <si>
    <t>bart.parrez@hhchalle.be</t>
  </si>
  <si>
    <t>centrum@bsmaterdei.be</t>
  </si>
  <si>
    <t>info@dekleineprins.be</t>
  </si>
  <si>
    <t>info@sint-victordworp.be</t>
  </si>
  <si>
    <t>info@zavobasis.be</t>
  </si>
  <si>
    <t>secretariaat@appeltuin.be</t>
  </si>
  <si>
    <t>directieKS@altena.be</t>
  </si>
  <si>
    <t>info@kcd.be</t>
  </si>
  <si>
    <t>03-292.97.97</t>
  </si>
  <si>
    <t>directie@gbswaasmunster.be</t>
  </si>
  <si>
    <t>gemeenteschool.uitbergen@telenet.be</t>
  </si>
  <si>
    <t>directieks@basisschoolzilverenhoek.be</t>
  </si>
  <si>
    <t>ks-olv@telenet.be</t>
  </si>
  <si>
    <t>directie@de7sprong.be</t>
  </si>
  <si>
    <t>info@leefschooldedageraad.be</t>
  </si>
  <si>
    <t>directie@montessoriklimop.be</t>
  </si>
  <si>
    <t>info@sjb2.be</t>
  </si>
  <si>
    <t>directie@proosterbos.be</t>
  </si>
  <si>
    <t>info@detorteltuin.be</t>
  </si>
  <si>
    <t>katrin.pepermans@sjabi.be</t>
  </si>
  <si>
    <t>directie@sint-montfort.be</t>
  </si>
  <si>
    <t>directie@degriffeleisden.be</t>
  </si>
  <si>
    <t>gbs.kallo@beveren.be</t>
  </si>
  <si>
    <t>directie@vbneerijse.be</t>
  </si>
  <si>
    <t>directie@sint-gorik.be</t>
  </si>
  <si>
    <t>info@paletbrugge.be</t>
  </si>
  <si>
    <t>info@destep.be</t>
  </si>
  <si>
    <t>catharina@kt-scholengroep.be</t>
  </si>
  <si>
    <t>directie@basisschoolklimop.be</t>
  </si>
  <si>
    <t>info@hhartsinttrudo.be</t>
  </si>
  <si>
    <t>directie@vlierbloem.be</t>
  </si>
  <si>
    <t>directie@dekaproenen.be</t>
  </si>
  <si>
    <t>directie@schoolmassemen.be</t>
  </si>
  <si>
    <t>directie@basis3.broeders.be</t>
  </si>
  <si>
    <t>martinus47.directie@skynet.be</t>
  </si>
  <si>
    <t>directie@vbsrol.be</t>
  </si>
  <si>
    <t>directie@materdeiwemmel.be</t>
  </si>
  <si>
    <t>info@marnixschool.be</t>
  </si>
  <si>
    <t>directie@mozaiekmm.be</t>
  </si>
  <si>
    <t>directie@toverfluit.be</t>
  </si>
  <si>
    <t>jozefbasisschool@skynet.be</t>
  </si>
  <si>
    <t>directie@dorpsschoolbelle.be</t>
  </si>
  <si>
    <t>basisschool.plezant@olvp.be</t>
  </si>
  <si>
    <t>secretariaat@basila.be</t>
  </si>
  <si>
    <t>directie@zevi.be</t>
  </si>
  <si>
    <t>secretariaat@gemeenteschoolholsbeek.be</t>
  </si>
  <si>
    <t>basisschool.zonderschot@telenet.be</t>
  </si>
  <si>
    <t>smi.vb.stanna@skynet.be</t>
  </si>
  <si>
    <t>secretariaat@rinkrank.be</t>
  </si>
  <si>
    <t>directie@vbssint-katrien.be</t>
  </si>
  <si>
    <t>info@basisschoolmozaiek.be</t>
  </si>
  <si>
    <t>info@sbsdesselgem.be</t>
  </si>
  <si>
    <t>directeur@europaschool.be</t>
  </si>
  <si>
    <t>postbus@freinetschooldeklaproos.be</t>
  </si>
  <si>
    <t>directeur@dezandlopertjes.be</t>
  </si>
  <si>
    <t>03-482.00.62</t>
  </si>
  <si>
    <t>info@reuzenhuis.be</t>
  </si>
  <si>
    <t>directie@gbsmooibos.be</t>
  </si>
  <si>
    <t>directie.cade@aartselaar.be</t>
  </si>
  <si>
    <t>directie.axijoma@sgkod.be</t>
  </si>
  <si>
    <t>directeur@edu.heiligharttemse.be</t>
  </si>
  <si>
    <t>info@augustinusschool.be</t>
  </si>
  <si>
    <t>directie@bsdespeelplaneet.be</t>
  </si>
  <si>
    <t>wiznitz@scarlet.be</t>
  </si>
  <si>
    <t>051-50.43.12</t>
  </si>
  <si>
    <t>directie.lager@materdei-leuven.be</t>
  </si>
  <si>
    <t>school@gbsgalmaarden.be</t>
  </si>
  <si>
    <t>info@centrumschooldeknipoog.be</t>
  </si>
  <si>
    <t>directeur@bsdebuurt.be</t>
  </si>
  <si>
    <t>info@westdiep.be</t>
  </si>
  <si>
    <t>directeur-marc@donboscoschool.be</t>
  </si>
  <si>
    <t>03-778.38.90</t>
  </si>
  <si>
    <t>centrumschool@harelbeke.be</t>
  </si>
  <si>
    <t>directie@vierklaver.be</t>
  </si>
  <si>
    <t>09-377.32.82</t>
  </si>
  <si>
    <t>Ls@virgomaria.be</t>
  </si>
  <si>
    <t>info@debret.be</t>
  </si>
  <si>
    <t>de.dobbelsteen@cksa.be</t>
  </si>
  <si>
    <t>wonderwijs@kosh.be</t>
  </si>
  <si>
    <t>011-25.53.16</t>
  </si>
  <si>
    <t>info@klimop.info</t>
  </si>
  <si>
    <t>secretariaat@derobbert.be</t>
  </si>
  <si>
    <t>directie.houtem@vbhoutembavegem.be</t>
  </si>
  <si>
    <t>basisonderwijs@slca.be</t>
  </si>
  <si>
    <t>administratie@jeugdland.be</t>
  </si>
  <si>
    <t>info@vbheffen.be</t>
  </si>
  <si>
    <t>056-71.26.89</t>
  </si>
  <si>
    <t>info.hh@kov.be</t>
  </si>
  <si>
    <t>directie@gbshetkompas.be</t>
  </si>
  <si>
    <t>secretariaat@hetooievaarsnest.be</t>
  </si>
  <si>
    <t>bouwel@klimopschool.be</t>
  </si>
  <si>
    <t>directeur@bsdewilg.be</t>
  </si>
  <si>
    <t>basisschool@vlindertjevelm.be</t>
  </si>
  <si>
    <t>directielille@helibel.net</t>
  </si>
  <si>
    <t>directie@vbs-kozen-wijer.be</t>
  </si>
  <si>
    <t>gbs.vrasene@beveren.be</t>
  </si>
  <si>
    <t>directie@gbsdewaterleest.be</t>
  </si>
  <si>
    <t>directie.andromeda@sgkod.be</t>
  </si>
  <si>
    <t>info@deparel.eu</t>
  </si>
  <si>
    <t>ingrid.borremans@sint-pieters-leeuw.be</t>
  </si>
  <si>
    <t>03-218.43.43</t>
  </si>
  <si>
    <t>directie@wijdeland.be</t>
  </si>
  <si>
    <t>056-24.04.48</t>
  </si>
  <si>
    <t>info@mijnoogappel.be</t>
  </si>
  <si>
    <t>directiebr@sanctamariawillebroek.be</t>
  </si>
  <si>
    <t>gbsm@tervuren.be</t>
  </si>
  <si>
    <t>conny.stuckens@gooik.be</t>
  </si>
  <si>
    <t>info@deviertuinen.be</t>
  </si>
  <si>
    <t>directie.basisschoolspoele@lokeren.be</t>
  </si>
  <si>
    <t>directie.basisschoolstaakte@lokeren.be</t>
  </si>
  <si>
    <t>coordinator@tinteltuin.be</t>
  </si>
  <si>
    <t>info@despringplank.net</t>
  </si>
  <si>
    <t>katelijne.dekeye@kov.be</t>
  </si>
  <si>
    <t>directie@vbsbaardegem.be</t>
  </si>
  <si>
    <t>info@degraankorrelkruiseke.be</t>
  </si>
  <si>
    <t>014-61.05.49</t>
  </si>
  <si>
    <t>directie@vbsdetandem.be</t>
  </si>
  <si>
    <t>info@de-wonder-wijzer.be</t>
  </si>
  <si>
    <t>directie@deveerboot.be</t>
  </si>
  <si>
    <t>directie@vbsmeldert.be</t>
  </si>
  <si>
    <t>onthaal@dekleinewereldburger.be</t>
  </si>
  <si>
    <t>info@krullevaart.be</t>
  </si>
  <si>
    <t>directie.delinde@sgkod.be</t>
  </si>
  <si>
    <t>info@klimpaal.be</t>
  </si>
  <si>
    <t>03-298.16.50</t>
  </si>
  <si>
    <t>school@wingerdterhagen.be</t>
  </si>
  <si>
    <t>de.startlijn@kt-scholengroep.be</t>
  </si>
  <si>
    <t>lievengevaert@skynet.be</t>
  </si>
  <si>
    <t>03-298.16.80</t>
  </si>
  <si>
    <t>studio@zeppelinfo.be</t>
  </si>
  <si>
    <t>info@wondere-wereld.be</t>
  </si>
  <si>
    <t>info@gemeenteschooldekriek.be</t>
  </si>
  <si>
    <t>03-237.77.73</t>
  </si>
  <si>
    <t>zonnebloem@cksa.be</t>
  </si>
  <si>
    <t>benedicte.stenier@bspapageno.be</t>
  </si>
  <si>
    <t>info@deloep.be</t>
  </si>
  <si>
    <t>Nekkerspoelstraat 358_A</t>
  </si>
  <si>
    <t>015-20.25.38</t>
  </si>
  <si>
    <t>directie@buodesprankel.be</t>
  </si>
  <si>
    <t>directie.bavegem@vbhoutembavegem.be</t>
  </si>
  <si>
    <t>055-60.04.48</t>
  </si>
  <si>
    <t>wim@sintlukasbasisschool.be</t>
  </si>
  <si>
    <t>03-289.19.30</t>
  </si>
  <si>
    <t>0478-48.12.69</t>
  </si>
  <si>
    <t>011-64.19.05</t>
  </si>
  <si>
    <t>info@helibel.net</t>
  </si>
  <si>
    <t>011-72.92.26</t>
  </si>
  <si>
    <t>info@schommelbootje.be</t>
  </si>
  <si>
    <t>03-324.16.25</t>
  </si>
  <si>
    <t>directie.sintgodelieve@sgkod.be</t>
  </si>
  <si>
    <t>03-328.02.30</t>
  </si>
  <si>
    <t>03-667.17.40</t>
  </si>
  <si>
    <t>info@iqra-school.be</t>
  </si>
  <si>
    <t>09-226.02.66</t>
  </si>
  <si>
    <t>03-285.94.30</t>
  </si>
  <si>
    <t>054-41.10.38</t>
  </si>
  <si>
    <t>03-283.76.57</t>
  </si>
  <si>
    <t>christel.loots@berkenbeek.be</t>
  </si>
  <si>
    <t>09-344.98.69</t>
  </si>
  <si>
    <t>02-424.14.12</t>
  </si>
  <si>
    <t>gbsherfelingen@herne.be</t>
  </si>
  <si>
    <t>directie@vbsklavertje.be</t>
  </si>
  <si>
    <t>info@vbsmeerlaar.be</t>
  </si>
  <si>
    <t>basisschool@vbselverdinge-brielen.be</t>
  </si>
  <si>
    <t>directie@bsdebrug.be</t>
  </si>
  <si>
    <t>directie@bsdezevensprong.be</t>
  </si>
  <si>
    <t>directie@bs-willemtell.com</t>
  </si>
  <si>
    <t>directeur@dehoeksteen-boom.be</t>
  </si>
  <si>
    <t>016-53.90.13</t>
  </si>
  <si>
    <t>secretariaat.bron@gmail.com</t>
  </si>
  <si>
    <t>directeur@daltonschoolzolder.be</t>
  </si>
  <si>
    <t>directie@al-jo.com</t>
  </si>
  <si>
    <t>info@imeldabasisschool.be</t>
  </si>
  <si>
    <t>directie@sint-antoniusschool.be</t>
  </si>
  <si>
    <t>directie.degroeneplaneet@sovilvoorde.be</t>
  </si>
  <si>
    <t>directie.depuzzel@sovilvoorde.be</t>
  </si>
  <si>
    <t>directie@gbs-mozaiek.be</t>
  </si>
  <si>
    <t>deevenaar@so.antwerpen.be</t>
  </si>
  <si>
    <t>03-334.45.90</t>
  </si>
  <si>
    <t>aandestroom@so.antwerpen.be</t>
  </si>
  <si>
    <t>03-334.44.82</t>
  </si>
  <si>
    <t>debijtjes@so.antwerpen.be</t>
  </si>
  <si>
    <t>creatopia@so.antwerpen.be</t>
  </si>
  <si>
    <t>deberen@so.antwerpen.be</t>
  </si>
  <si>
    <t>info@sint-jozef.net</t>
  </si>
  <si>
    <t>03-334.45.80</t>
  </si>
  <si>
    <t>hoedjesvanpapier@so.antwerpen.be</t>
  </si>
  <si>
    <t>03-334.39.70</t>
  </si>
  <si>
    <t>directie.sintrumoldus@sgkod.be</t>
  </si>
  <si>
    <t>directie.drakenhof@sgkod.be</t>
  </si>
  <si>
    <t>directie.sintbernadette@sgkod.be</t>
  </si>
  <si>
    <t>info@antoniusschool.be</t>
  </si>
  <si>
    <t>directeur@franciscusschool.be</t>
  </si>
  <si>
    <t>directeur.ls@xaco.be</t>
  </si>
  <si>
    <t>basisschool@gbsdesingel.be</t>
  </si>
  <si>
    <t>014-40.91.70</t>
  </si>
  <si>
    <t>directie@basisschoolwezel.be</t>
  </si>
  <si>
    <t>info@dekleinewijzer.be</t>
  </si>
  <si>
    <t>info@vbs-dewaaier.be</t>
  </si>
  <si>
    <t>directie.debosmier@balen.be</t>
  </si>
  <si>
    <t>03-491.92.36</t>
  </si>
  <si>
    <t>directie.kleuter@klimoplier.be</t>
  </si>
  <si>
    <t>directie.lager@klimoplier.be</t>
  </si>
  <si>
    <t>03-460.32.14</t>
  </si>
  <si>
    <t>directie@vosbergschool.be</t>
  </si>
  <si>
    <t>directie@heilig-hart.be</t>
  </si>
  <si>
    <t>secretariaat@vbsberlaar.be</t>
  </si>
  <si>
    <t>schatkist@dsbvb.be</t>
  </si>
  <si>
    <t>lager@suwvb.be</t>
  </si>
  <si>
    <t>sonja.heughebaert@johannes-valaar.be</t>
  </si>
  <si>
    <t>directie.hingene@huveneersschool.be</t>
  </si>
  <si>
    <t>directie@basissintcarolus.be</t>
  </si>
  <si>
    <t>polderstad@so.antwerpen.be</t>
  </si>
  <si>
    <t>olv@ksas.be</t>
  </si>
  <si>
    <t>015-50.90.68</t>
  </si>
  <si>
    <t>info@lagere-school-hdc.be</t>
  </si>
  <si>
    <t>directie@bleydenberg.be</t>
  </si>
  <si>
    <t>gbsoudheverlee@gbsdeletterberg.be</t>
  </si>
  <si>
    <t>secretariaat@delijsterboom.be</t>
  </si>
  <si>
    <t>directie@sjibke.be</t>
  </si>
  <si>
    <t>de.hazelaar@kt-scholengroep.be</t>
  </si>
  <si>
    <t>bs.deschakel@gmail.com</t>
  </si>
  <si>
    <t>011-49.23.90</t>
  </si>
  <si>
    <t>info@deparelzutendaal.be</t>
  </si>
  <si>
    <t>vrijebasisschool.eisden@telenet.be</t>
  </si>
  <si>
    <t>info@driestap.be</t>
  </si>
  <si>
    <t>dewissel@kbaoneeroeteren.be</t>
  </si>
  <si>
    <t>directie.klimtoren@lkb-net.be</t>
  </si>
  <si>
    <t>vbsschak@gmail.com</t>
  </si>
  <si>
    <t>directie@dezeppelindonk.be</t>
  </si>
  <si>
    <t>013-39.04.85</t>
  </si>
  <si>
    <t>directie@vkspaal.be</t>
  </si>
  <si>
    <t>directeur@gemeenteschooldenotelaar.be</t>
  </si>
  <si>
    <t>sintjan.wingene@3span.be</t>
  </si>
  <si>
    <t>wildenburg.wingene@3span.be</t>
  </si>
  <si>
    <t>patrick.vervaeck@3span.be</t>
  </si>
  <si>
    <t>sylvia.deschacht@sint-rembert.be</t>
  </si>
  <si>
    <t>directie@driespan.be</t>
  </si>
  <si>
    <t>info@stellamarisnieuwpoort.be</t>
  </si>
  <si>
    <t>ks.bossuit@gmail.com</t>
  </si>
  <si>
    <t>directie@kleuterschool-sintlutgardis.be</t>
  </si>
  <si>
    <t>info@vbsdikkebus.be</t>
  </si>
  <si>
    <t>anne.vereecken@schoolklimrek.be</t>
  </si>
  <si>
    <t>vb.zelzate@slzw.be</t>
  </si>
  <si>
    <t>directie@depalster.net</t>
  </si>
  <si>
    <t>directie@gvbsdoorslaar.be</t>
  </si>
  <si>
    <t>geert.van.malderen@sintjv.be</t>
  </si>
  <si>
    <t>directie@basisschoolscheppers.be</t>
  </si>
  <si>
    <t>NEDERHASSELT</t>
  </si>
  <si>
    <t>dehazelaar@sbsninove.be</t>
  </si>
  <si>
    <t>basisschoolsmo@gmail.com</t>
  </si>
  <si>
    <t>secretariaat.kbostjozef@kbonet.be</t>
  </si>
  <si>
    <t>info.kbocollege@kbonet.be</t>
  </si>
  <si>
    <t>info.kbomaterwelden@kbonet.be</t>
  </si>
  <si>
    <t>directie.oase@sovilvoorde.be</t>
  </si>
  <si>
    <t>biekorfstraat@leerexpert.be</t>
  </si>
  <si>
    <t>ziekenhuisschool.basis@leerexpert.be</t>
  </si>
  <si>
    <t>augustleyweg10@leerexpert.be</t>
  </si>
  <si>
    <t>augustleyweg14@leerexpert.be</t>
  </si>
  <si>
    <t>burchtseweel.basis@leerexpert.be</t>
  </si>
  <si>
    <t>jozefvanpoppelstraat@leerexpert.be</t>
  </si>
  <si>
    <t>dullingen.basis@leerexpert.be</t>
  </si>
  <si>
    <t>schotensesteenweg256@leerexpert.be</t>
  </si>
  <si>
    <t>damiaan.ovaere@teb.ksleuven.be</t>
  </si>
  <si>
    <t>directie@slomariadal.be</t>
  </si>
  <si>
    <t>info@eymardschool.be</t>
  </si>
  <si>
    <t>administratie@ganzenveer.be</t>
  </si>
  <si>
    <t>050-40.41.68</t>
  </si>
  <si>
    <t>els.roelstraete@dewaterlelieschool.be</t>
  </si>
  <si>
    <t>secretariaat@deklinker.be</t>
  </si>
  <si>
    <t>info@mozaiekastene.be</t>
  </si>
  <si>
    <t>directie@spdrongen.be</t>
  </si>
  <si>
    <t>directie@zonnewijzer.net</t>
  </si>
  <si>
    <t>directie@detwijg.be</t>
  </si>
  <si>
    <t>directeur@berkenboomheistraat.be</t>
  </si>
  <si>
    <t>directie.school3212@gbslubbeek.be</t>
  </si>
  <si>
    <t>lagereschool@dewegwijzer-lummen.be</t>
  </si>
  <si>
    <t>oeterveld@kbaoneeroeteren.be</t>
  </si>
  <si>
    <t>info@vzwdestep.be</t>
  </si>
  <si>
    <t>info@gbsrode.be</t>
  </si>
  <si>
    <t>kleuterschool@dewegwijzer-lummen.be</t>
  </si>
  <si>
    <t>Doelstraat 36_A1</t>
  </si>
  <si>
    <t>054-32.15.89</t>
  </si>
  <si>
    <t>kleuter@sask.be</t>
  </si>
  <si>
    <t>columbiastraat@leerexpert.be</t>
  </si>
  <si>
    <t>directie.detwinkeling@balen.be</t>
  </si>
  <si>
    <t>info@vbssintrita.be</t>
  </si>
  <si>
    <t>directie.linden@gbslubbeek.be</t>
  </si>
  <si>
    <t>notelaar@gbsvollezele.be</t>
  </si>
  <si>
    <t>info.spalbeek@sbshasselt.be</t>
  </si>
  <si>
    <t>directie.dedoening@sovilvoorde.be</t>
  </si>
  <si>
    <t>hettalent@so.antwerpen.be</t>
  </si>
  <si>
    <t>03-290.68.08</t>
  </si>
  <si>
    <t>directie@schansluchtballon.be</t>
  </si>
  <si>
    <t>directie@wonderwijsbrugge.be</t>
  </si>
  <si>
    <t>013-46.10.88</t>
  </si>
  <si>
    <t>02-452.70.45</t>
  </si>
  <si>
    <t>WAMBEEK</t>
  </si>
  <si>
    <t>BINKOM</t>
  </si>
  <si>
    <t>016-63.11.54</t>
  </si>
  <si>
    <t>info@freinetwaregem.be</t>
  </si>
  <si>
    <t>secretariaat@bsatlantis.be</t>
  </si>
  <si>
    <t>03-291.30.83</t>
  </si>
  <si>
    <t>de.reuzenpoort@cksa.be</t>
  </si>
  <si>
    <t>elisabeth@so.antwerpen.be</t>
  </si>
  <si>
    <t>Afdeling Basisonderwijs, DKO en CLB</t>
  </si>
  <si>
    <t>T</t>
  </si>
  <si>
    <t>bedrag in euro verplaatsing auto</t>
  </si>
  <si>
    <t>bedrag in euro verplaatsing fiets</t>
  </si>
  <si>
    <t>vergoeding openbaar vervoer</t>
  </si>
  <si>
    <t>Scholen en leerlingen</t>
  </si>
  <si>
    <t>014-42.37.82</t>
  </si>
  <si>
    <t>052-49.97.20</t>
  </si>
  <si>
    <t>info@godepuzzel.be</t>
  </si>
  <si>
    <t>info@koningsdale.be</t>
  </si>
  <si>
    <t>info@bs-de-iris.be</t>
  </si>
  <si>
    <t>info@pistachepistache.be</t>
  </si>
  <si>
    <t>MD101</t>
  </si>
  <si>
    <t>BRUSSEL</t>
  </si>
  <si>
    <t>info@debij.be</t>
  </si>
  <si>
    <t>ANTWERPEN</t>
  </si>
  <si>
    <t>directie@bsklavertje.be</t>
  </si>
  <si>
    <t>info@locomotiefje.be</t>
  </si>
  <si>
    <t>directeur@bsdeblokkendoos.be</t>
  </si>
  <si>
    <t>directeur@bsdeschorre.be</t>
  </si>
  <si>
    <t>directie@sterappel.be</t>
  </si>
  <si>
    <t>directeur@hofpepijn.be</t>
  </si>
  <si>
    <t>directie@hetkleineatheneum.be</t>
  </si>
  <si>
    <t>directie@daltonschoolmeeuwen-gruitrode.be</t>
  </si>
  <si>
    <t>info@atheneeketongeren.be</t>
  </si>
  <si>
    <t>kelly.dildick@deklimop-gistel.be</t>
  </si>
  <si>
    <t>directeur@govogelzang.be</t>
  </si>
  <si>
    <t>052-46.99.88</t>
  </si>
  <si>
    <t>directie.bs@kad.be</t>
  </si>
  <si>
    <t>info@mpikompas.be</t>
  </si>
  <si>
    <t>016-38.06.66</t>
  </si>
  <si>
    <t>directie@bsboheideland.be</t>
  </si>
  <si>
    <t>directeur@bsbodehorizon.be</t>
  </si>
  <si>
    <t>directie@sintjoostaanzee.be</t>
  </si>
  <si>
    <t>directie@sintgillisschool.be</t>
  </si>
  <si>
    <t>gbsveeweide@anderlecht.brussels</t>
  </si>
  <si>
    <t>gbsgoedelucht@anderlecht.brussels</t>
  </si>
  <si>
    <t>gbsdevijvers@anderlecht.brussels</t>
  </si>
  <si>
    <t>gbsdertien@anderlecht.brussels</t>
  </si>
  <si>
    <t>gbsradasters@anderlecht.brussels</t>
  </si>
  <si>
    <t>regina.assumptaschool@gmail.com</t>
  </si>
  <si>
    <t>directie-ursulinen@telenet.be</t>
  </si>
  <si>
    <t>02-421.19.07</t>
  </si>
  <si>
    <t>02-380.10.15</t>
  </si>
  <si>
    <t>directie.oesteroetingen@gooik.be</t>
  </si>
  <si>
    <t>directie@vbsdebrongooik.be</t>
  </si>
  <si>
    <t>directie@vrijekleuterschooltpleintje.be</t>
  </si>
  <si>
    <t>directie@dekleinewereldasse.be</t>
  </si>
  <si>
    <t>directie@negensprong.be</t>
  </si>
  <si>
    <t>directie@sint-donatus.be</t>
  </si>
  <si>
    <t>Schooldroeshoutmazenzele@hotmail.com</t>
  </si>
  <si>
    <t>secretariatisg.ndt@gmail.com</t>
  </si>
  <si>
    <t>directie.mariaschool@zonien.org</t>
  </si>
  <si>
    <t>VBS Sint-Norbertusinstituut</t>
  </si>
  <si>
    <t>directie@sintjanantwerpen.be</t>
  </si>
  <si>
    <t>VLS Sint-Henricus</t>
  </si>
  <si>
    <t>devlinders@so.antwerpen.be</t>
  </si>
  <si>
    <t>03-291.17.40</t>
  </si>
  <si>
    <t>VBS Sint-Aloysius</t>
  </si>
  <si>
    <t>VBS Sint-Maria</t>
  </si>
  <si>
    <t>sint-maria@cksa.be</t>
  </si>
  <si>
    <t>VBS De Vuurtoren</t>
  </si>
  <si>
    <t>villastuivenberg@so.antwerpen.be</t>
  </si>
  <si>
    <t>VBS 'T Spoor</t>
  </si>
  <si>
    <t>03-291.16.80</t>
  </si>
  <si>
    <t>flora@so.antwerpen.be</t>
  </si>
  <si>
    <t>debrem@so.antwerpen.be</t>
  </si>
  <si>
    <t>info@debrenne.be</t>
  </si>
  <si>
    <t>annhendrickx@slmbasis.be</t>
  </si>
  <si>
    <t>VLS Zilverenhoek Maria Immaculata</t>
  </si>
  <si>
    <t>GLS De Platanen</t>
  </si>
  <si>
    <t>GBS De Rekke</t>
  </si>
  <si>
    <t>degroeneegel@so.antwerpen.be</t>
  </si>
  <si>
    <t>koekatoe@so.antwerpen.be</t>
  </si>
  <si>
    <t>hetbaronneke@so.antwerpen.be</t>
  </si>
  <si>
    <t>kriebel@so.antwerpen.be</t>
  </si>
  <si>
    <t>03-291.15.50</t>
  </si>
  <si>
    <t>debever@so.antwerpen.be</t>
  </si>
  <si>
    <t>despeelvogel@so.antwerpen.be</t>
  </si>
  <si>
    <t>directie@dk.zoersel.be</t>
  </si>
  <si>
    <t>secretariaat@basisschool-hhart.be</t>
  </si>
  <si>
    <t>tom.vermeylen@sint-victor.be</t>
  </si>
  <si>
    <t>basisschool@spijker.be</t>
  </si>
  <si>
    <t>014-34.74.09</t>
  </si>
  <si>
    <t>directie@vbsdeknipoog.be</t>
  </si>
  <si>
    <t>info@vbs-omnibus.be</t>
  </si>
  <si>
    <t>info@vks-klimtoren.be</t>
  </si>
  <si>
    <t>vbs.klavertje4@telenet.be</t>
  </si>
  <si>
    <t>directeur@mclint.be</t>
  </si>
  <si>
    <t>directie@sintmichielwaarloos.be</t>
  </si>
  <si>
    <t>015-33.96.69</t>
  </si>
  <si>
    <t>kleuterschoolaartselaar@telenet.be</t>
  </si>
  <si>
    <t>directie.steendorp@ksts.be</t>
  </si>
  <si>
    <t>directeur@bstovertuin.be</t>
  </si>
  <si>
    <t>directeur@himo.be</t>
  </si>
  <si>
    <t>directie@deregenboogkalfort.be</t>
  </si>
  <si>
    <t>directie@libos.be</t>
  </si>
  <si>
    <t>directeur.ls@basishfam.be</t>
  </si>
  <si>
    <t>accent@so.antwerpen.be</t>
  </si>
  <si>
    <t>sintlodewijk@sgkei.be</t>
  </si>
  <si>
    <t>directeur@donbosco-mechelen.be</t>
  </si>
  <si>
    <t>directie@gekkoschool.be</t>
  </si>
  <si>
    <t>015-62.73.40</t>
  </si>
  <si>
    <t>directie@vbsdewegwijzer.be</t>
  </si>
  <si>
    <t>016-56.84.00</t>
  </si>
  <si>
    <t>directie@lambertzhoeve.be</t>
  </si>
  <si>
    <t>directie@debosstraat.be</t>
  </si>
  <si>
    <t>directie@sancta-maria-aarschot.be</t>
  </si>
  <si>
    <t>directieschaffen-deurne@gbsdiest.be</t>
  </si>
  <si>
    <t>directie@vrijebasisschoolmariadal.be</t>
  </si>
  <si>
    <t>secretariaat@go-de-kleurenboom.be</t>
  </si>
  <si>
    <t>directie@vbslillosklavertje.be</t>
  </si>
  <si>
    <t>vlsdebrug16@gmail.com</t>
  </si>
  <si>
    <t>kleuterschool@dezandkorrel.be</t>
  </si>
  <si>
    <t>directie@bsticheleer.be</t>
  </si>
  <si>
    <t>administratie@corneliusschool.be</t>
  </si>
  <si>
    <t>EKSEL</t>
  </si>
  <si>
    <t>directie@devlieger-kaulille.be</t>
  </si>
  <si>
    <t>info@sterrenrijk.be</t>
  </si>
  <si>
    <t>info@kleuterschool-opglabbeek.be</t>
  </si>
  <si>
    <t>info@lagere-school-opglabbeek.be</t>
  </si>
  <si>
    <t>directie.devuurvogel@dekubus-bree.be</t>
  </si>
  <si>
    <t>directie.dekei@dekubus-bree.be</t>
  </si>
  <si>
    <t>info.gbshenis@stadtongeren.be</t>
  </si>
  <si>
    <t>kleuterschool.depuzzel@gmail.com</t>
  </si>
  <si>
    <t>Kobelhameltje@outlook.be</t>
  </si>
  <si>
    <t>gsriemst@riemst.be</t>
  </si>
  <si>
    <t>012-80.02.78</t>
  </si>
  <si>
    <t>info.gbsmal@stadtongeren.be</t>
  </si>
  <si>
    <t>012-80.02.65</t>
  </si>
  <si>
    <t>info.gbsvreren@stadtongeren.be</t>
  </si>
  <si>
    <t>gsmillen@riemst.be</t>
  </si>
  <si>
    <t>guy.raets@sgm-zevensprong.be</t>
  </si>
  <si>
    <t>secretariaat@go-de-groeiboog.be</t>
  </si>
  <si>
    <t>speling.lager@lkb-net.be</t>
  </si>
  <si>
    <t>directie@deregenboogbeernem.be</t>
  </si>
  <si>
    <t>directie.dekreke@kortemark.be</t>
  </si>
  <si>
    <t>directie@kouterkind.be</t>
  </si>
  <si>
    <t>info@gravenbos.be</t>
  </si>
  <si>
    <t>directie@vbseernegem.be</t>
  </si>
  <si>
    <t>directie@gbsichtegem.be</t>
  </si>
  <si>
    <t>lagere@sask.be</t>
  </si>
  <si>
    <t>directie@olvadetouwladder.be</t>
  </si>
  <si>
    <t>SIJSELE</t>
  </si>
  <si>
    <t>info@zonnebloemoostende.be</t>
  </si>
  <si>
    <t>info@conscienceschool.be</t>
  </si>
  <si>
    <t>info@kroonlaan.be</t>
  </si>
  <si>
    <t>info@vermeylenschool.be</t>
  </si>
  <si>
    <t>info@ibiswerk.be</t>
  </si>
  <si>
    <t>directie@vbsoostduinkerke.be</t>
  </si>
  <si>
    <t>056-96.98.87</t>
  </si>
  <si>
    <t>directie@biekorfje.be</t>
  </si>
  <si>
    <t>info@dewonderwijzer.be</t>
  </si>
  <si>
    <t>ksrugge@gmail.com</t>
  </si>
  <si>
    <t>bart.desmet@gszwevegem.be</t>
  </si>
  <si>
    <t>info@gbsklavertjevier.be</t>
  </si>
  <si>
    <t>leen.pison@harelbeke.be</t>
  </si>
  <si>
    <t>056-73.34.55</t>
  </si>
  <si>
    <t>directeur@basisschoolbelgiek.be</t>
  </si>
  <si>
    <t>directie@vbsnieuwkerke.be</t>
  </si>
  <si>
    <t>school@dezafant.be</t>
  </si>
  <si>
    <t>vbsdelibel@telenet.be</t>
  </si>
  <si>
    <t>directie@spsmidse.be</t>
  </si>
  <si>
    <t>directie@vbs-braambos.be</t>
  </si>
  <si>
    <t>directie@dekrekel.net</t>
  </si>
  <si>
    <t>directie@coconrieme.be</t>
  </si>
  <si>
    <t>directie@sloverslag.be</t>
  </si>
  <si>
    <t>directie@boskesschool.be</t>
  </si>
  <si>
    <t>directie@basisschoolheiende.be</t>
  </si>
  <si>
    <t>tinel@scs-sinaai.be</t>
  </si>
  <si>
    <t>gilko@merelbeke.be</t>
  </si>
  <si>
    <t>053-72.34.77</t>
  </si>
  <si>
    <t>053-72.34.72</t>
  </si>
  <si>
    <t>053-72.34.79</t>
  </si>
  <si>
    <t>053-72.34.74</t>
  </si>
  <si>
    <t>basisschool@romerocollege.be</t>
  </si>
  <si>
    <t>053-72.34.78</t>
  </si>
  <si>
    <t>053-72.34.76</t>
  </si>
  <si>
    <t>054-32.20.16</t>
  </si>
  <si>
    <t>directeur@dezilverberk.be</t>
  </si>
  <si>
    <t>053-60.35.30</t>
  </si>
  <si>
    <t>directeur@schooldekei.be</t>
  </si>
  <si>
    <t>SEMMERZAKE</t>
  </si>
  <si>
    <t>09-384.10.31</t>
  </si>
  <si>
    <t>DEURLE</t>
  </si>
  <si>
    <t>09-282.44.70</t>
  </si>
  <si>
    <t>directie@bsvm.be</t>
  </si>
  <si>
    <t>directie@delieve.be</t>
  </si>
  <si>
    <t>directie@depapaver.be</t>
  </si>
  <si>
    <t>buitengewone.jozef@telenet.be</t>
  </si>
  <si>
    <t>02-430.67.00</t>
  </si>
  <si>
    <t>info@svbulo.be</t>
  </si>
  <si>
    <t>02-309.28.82</t>
  </si>
  <si>
    <t>stefan@bubao.be</t>
  </si>
  <si>
    <t>bubao@katrinahofscholen.be</t>
  </si>
  <si>
    <t>basisonderwijs@koca.be</t>
  </si>
  <si>
    <t>het.sas@cksa.be</t>
  </si>
  <si>
    <t>03-291.18.20</t>
  </si>
  <si>
    <t>st.raf@telenet.be</t>
  </si>
  <si>
    <t>011-34.08.00</t>
  </si>
  <si>
    <t>info@st-elisabethschool.be</t>
  </si>
  <si>
    <t>directie@mozaiekplus.be</t>
  </si>
  <si>
    <t>directie@klimoptongeren.be</t>
  </si>
  <si>
    <t>info@bubaoterdreve.be</t>
  </si>
  <si>
    <t>Bevelandstraat 22_24</t>
  </si>
  <si>
    <t>hetlaar@romerocollege.be</t>
  </si>
  <si>
    <t>info@bernadetteschool.be</t>
  </si>
  <si>
    <t>02-263.06.00</t>
  </si>
  <si>
    <t>rina.vets@kosh.be</t>
  </si>
  <si>
    <t>directie@rinkelingschool.be</t>
  </si>
  <si>
    <t>secretariaat@deknappeontdekker.be</t>
  </si>
  <si>
    <t>secretariaat@sgcbasis.be</t>
  </si>
  <si>
    <t>gbsscheut@anderlecht.brussels</t>
  </si>
  <si>
    <t>directie@leernest.be</t>
  </si>
  <si>
    <t>gie.geuns@kogeka.be</t>
  </si>
  <si>
    <t>directie@denakker.be</t>
  </si>
  <si>
    <t>VKS Maria Immaculata</t>
  </si>
  <si>
    <t>chris.vangool@sint-victor.be</t>
  </si>
  <si>
    <t>info@basisschoolpeer.be</t>
  </si>
  <si>
    <t>VBS Klavertjevier</t>
  </si>
  <si>
    <t>school@bk4.be</t>
  </si>
  <si>
    <t>VBS De Step</t>
  </si>
  <si>
    <t>vbs.dekrekel@sintjv.be</t>
  </si>
  <si>
    <t>sintpetrus@ksas.be</t>
  </si>
  <si>
    <t>dirbao@sint-jozefsinstituut.be</t>
  </si>
  <si>
    <t>sab-basisschool@vbsab.be</t>
  </si>
  <si>
    <t>directie@jomabasis.be</t>
  </si>
  <si>
    <t>directie@zavelput.be</t>
  </si>
  <si>
    <t>VBS St-Calasanz</t>
  </si>
  <si>
    <t>appelterre@sbsninove.be</t>
  </si>
  <si>
    <t>hubert.kaes@3span.be</t>
  </si>
  <si>
    <t>directeur.ks@basishfam.be</t>
  </si>
  <si>
    <t>directie@pb.zoersel.be</t>
  </si>
  <si>
    <t>03-334.44.70</t>
  </si>
  <si>
    <t>directeur@vbsdedorpslinde.be</t>
  </si>
  <si>
    <t>directeur@klimoptisselt.be</t>
  </si>
  <si>
    <t>directie.delinde@kortemark.be</t>
  </si>
  <si>
    <t>directie@sintannaschool.be</t>
  </si>
  <si>
    <t>niyazi.koycu@lucerna.be</t>
  </si>
  <si>
    <t>03-502.18.50</t>
  </si>
  <si>
    <t>gbskameleon@anderlecht.brussels</t>
  </si>
  <si>
    <t>03-502.19.50</t>
  </si>
  <si>
    <t>marinka.van.ingelgom@muziekladder.be</t>
  </si>
  <si>
    <t>directiemolenstede@gbsdiest.be</t>
  </si>
  <si>
    <t>Doorn 17_BI</t>
  </si>
  <si>
    <t>greet.weyme@kbonet.be</t>
  </si>
  <si>
    <t>kleinemuze@so.antwerpen.be</t>
  </si>
  <si>
    <t>09-348.25.48</t>
  </si>
  <si>
    <t>02-582.72.13</t>
  </si>
  <si>
    <t>directie.binkom@gbslubbeek.be</t>
  </si>
  <si>
    <t>veerle.dierick@theodoortje.be</t>
  </si>
  <si>
    <t>03-334.45.20</t>
  </si>
  <si>
    <t>VBS Sint-Ludgardis Campus KVO</t>
  </si>
  <si>
    <t>Bredabaan 814_A</t>
  </si>
  <si>
    <t>03-502.50.10</t>
  </si>
  <si>
    <t>info@kleinetovenaar.be</t>
  </si>
  <si>
    <t>directeur@sintjozefhoevenzavel.be</t>
  </si>
  <si>
    <t>057-61.10.97</t>
  </si>
  <si>
    <t>02-208.25.41</t>
  </si>
  <si>
    <t>directie@deschatkist.org</t>
  </si>
  <si>
    <t>02-332.57.52</t>
  </si>
  <si>
    <t>directie@desprongkortrijk.be</t>
  </si>
  <si>
    <t>02-310.53.88</t>
  </si>
  <si>
    <t>WERCHTER</t>
  </si>
  <si>
    <t>RENINGE</t>
  </si>
  <si>
    <t>nummer_instelling</t>
  </si>
  <si>
    <t>e_mail</t>
  </si>
  <si>
    <t>directie@bsfloralia.be</t>
  </si>
  <si>
    <t>directie@bshetschrijvertje.be</t>
  </si>
  <si>
    <t>directie@zevensprongdessel.be</t>
  </si>
  <si>
    <t>stadspark@atheneumlier.be</t>
  </si>
  <si>
    <t>directie@bstkofschip.be</t>
  </si>
  <si>
    <t>dagpauwoog@atheneumlier.be</t>
  </si>
  <si>
    <t>directeur@boompark.be</t>
  </si>
  <si>
    <t>info@bsdelinde.net</t>
  </si>
  <si>
    <t>directie.daltonschool@hetleerlabo.be</t>
  </si>
  <si>
    <t>directeur@bsdehoogvlieger.be</t>
  </si>
  <si>
    <t>directie@depuzzelrunkst.be</t>
  </si>
  <si>
    <t>info@bsgroeivlamertinge.be</t>
  </si>
  <si>
    <t>secretariaat@zwaluwnest.be</t>
  </si>
  <si>
    <t>secretariaat@basisschooldekameleon.be</t>
  </si>
  <si>
    <t>directie@bsgodenderleeuw.be</t>
  </si>
  <si>
    <t>053-60.71.20</t>
  </si>
  <si>
    <t>info@bskazottegem.be</t>
  </si>
  <si>
    <t>annstur@schooldekleineprins.be</t>
  </si>
  <si>
    <t>basisonderwijs@de3master.be</t>
  </si>
  <si>
    <t>secretariaat.bubao@woudlucht.be</t>
  </si>
  <si>
    <t>info@mpipottelberg.be</t>
  </si>
  <si>
    <t>directie@tennude.be</t>
  </si>
  <si>
    <t>directie@imoschool.be</t>
  </si>
  <si>
    <t>gbsdeknapzak@berchem.brussels</t>
  </si>
  <si>
    <t>directie@sintmichielsschool-jette.be</t>
  </si>
  <si>
    <t>gvls@materdei-spw.be</t>
  </si>
  <si>
    <t>directie@wonderwoud.be</t>
  </si>
  <si>
    <t>directie@parkschool.be</t>
  </si>
  <si>
    <t>info@vbsasintvictor.be</t>
  </si>
  <si>
    <t>directie@svbeersel.be</t>
  </si>
  <si>
    <t>gbsmollem@asse.be</t>
  </si>
  <si>
    <t>directie@vrijekleuterschoolzellik.be</t>
  </si>
  <si>
    <t>directie@dedroomgaard.be</t>
  </si>
  <si>
    <t>gbsrelegem@asse.be</t>
  </si>
  <si>
    <t>secretariaat@sinte-maartenschool.be</t>
  </si>
  <si>
    <t>02-892.23.50</t>
  </si>
  <si>
    <t>02-892.23.70</t>
  </si>
  <si>
    <t>secretariaat@vbsmaleizen.be</t>
  </si>
  <si>
    <t>ulla.wynants@machelen.be</t>
  </si>
  <si>
    <t>secretariaat@sswgbs.com</t>
  </si>
  <si>
    <t>prinsdries@so.antwerpen.be</t>
  </si>
  <si>
    <t>alberreke@so.antwerpen.be</t>
  </si>
  <si>
    <t>dewereldreiziger@so.antwerpen.be</t>
  </si>
  <si>
    <t>musica@so.antwerpen.be</t>
  </si>
  <si>
    <t>crea16@so.antwerpen.be</t>
  </si>
  <si>
    <t>dekleinewereld@so.antwerpen.be</t>
  </si>
  <si>
    <t>sportomundo@so.antwerpen.be</t>
  </si>
  <si>
    <t>03-292.21.80</t>
  </si>
  <si>
    <t>dekameleon@so.antwerpen.be</t>
  </si>
  <si>
    <t>03-334.39.80</t>
  </si>
  <si>
    <t>demusjes@so.antwerpen.be</t>
  </si>
  <si>
    <t>desterrenkijker@so.antwerpen.be</t>
  </si>
  <si>
    <t>depiramide@so.antwerpen.be</t>
  </si>
  <si>
    <t>03-291.17.30</t>
  </si>
  <si>
    <t>03-502.18.20</t>
  </si>
  <si>
    <t>03-432.17.65</t>
  </si>
  <si>
    <t>deluchtballon@so.antwerpen.be</t>
  </si>
  <si>
    <t>hetvliegertje@so.antwerpen.be</t>
  </si>
  <si>
    <t>demozaiek@so.antwerpen.be</t>
  </si>
  <si>
    <t>dekangoeroe@so.antwerpen.be</t>
  </si>
  <si>
    <t>directeur@sint-filippus.be</t>
  </si>
  <si>
    <t>GLS De Kaart</t>
  </si>
  <si>
    <t>directie@potlodenschool.be</t>
  </si>
  <si>
    <t>03-334.03.80</t>
  </si>
  <si>
    <t>03-432.17.90</t>
  </si>
  <si>
    <t>deesdoorn@so.antwerpen.be</t>
  </si>
  <si>
    <t>03-502.10.90</t>
  </si>
  <si>
    <t>dehorizon@so.antwerpen.be</t>
  </si>
  <si>
    <t>directie.kleuterschool@wonderwijzer.be</t>
  </si>
  <si>
    <t>tram.directie@heilig-graf.be</t>
  </si>
  <si>
    <t>directie@vbs-dewegwijzer-morkhoven.be</t>
  </si>
  <si>
    <t>directie@dorpsschool.be</t>
  </si>
  <si>
    <t>aha@kontich.be</t>
  </si>
  <si>
    <t>dekolibrie@so.antwerpen.be</t>
  </si>
  <si>
    <t>03-334.43.70</t>
  </si>
  <si>
    <t>leopold3@so.antwerpen.be</t>
  </si>
  <si>
    <t>fruithof@so.antwerpen.be</t>
  </si>
  <si>
    <t>klavertjevier@so.antwerpen.be</t>
  </si>
  <si>
    <t>deletter@so.antwerpen.be</t>
  </si>
  <si>
    <t>prinsboudewijn@so.antwerpen.be</t>
  </si>
  <si>
    <t>kristine.verelst@suwvb.be</t>
  </si>
  <si>
    <t>directeur@tvenneke.be</t>
  </si>
  <si>
    <t>directeur@pleintje.be</t>
  </si>
  <si>
    <t>hetkompas@so.antwerpen.be</t>
  </si>
  <si>
    <t>03-750.17.75</t>
  </si>
  <si>
    <t>03-750.10.90</t>
  </si>
  <si>
    <t>sintmartinus@sgkei.be</t>
  </si>
  <si>
    <t>wegwijzer@sgkei.be</t>
  </si>
  <si>
    <t>sanctamaria@sgkei.be</t>
  </si>
  <si>
    <t>wonderwijs@sgkei.be</t>
  </si>
  <si>
    <t>dezonnepit@sgkei.be</t>
  </si>
  <si>
    <t>03-750.10.85</t>
  </si>
  <si>
    <t>directie@vbsdeark.be</t>
  </si>
  <si>
    <t>secretariaat@kouterschool.londerzeel.be</t>
  </si>
  <si>
    <t>directie@haachtstation.be</t>
  </si>
  <si>
    <t>016-39.41.70</t>
  </si>
  <si>
    <t>016-39.41.50</t>
  </si>
  <si>
    <t>directie@vbshoutvenne.be</t>
  </si>
  <si>
    <t>directie@vbsdelinde.be</t>
  </si>
  <si>
    <t>christine.vaneylen@ksdiest.be</t>
  </si>
  <si>
    <t>directie@vbroosbeek.be</t>
  </si>
  <si>
    <t>dekleinepicasso@zoutleeuw.be</t>
  </si>
  <si>
    <t>directie.tkabaske@sgm-zevensprong.be</t>
  </si>
  <si>
    <t>directie@vkspagadder.be</t>
  </si>
  <si>
    <t>administratie@deboomhutlozen.be</t>
  </si>
  <si>
    <t>089-46.46.17</t>
  </si>
  <si>
    <t>directie@vliegerke.be</t>
  </si>
  <si>
    <t>012-22.00.10</t>
  </si>
  <si>
    <t>vbsmvv@rievoe.be</t>
  </si>
  <si>
    <t>vbszzbk@rievoe.be</t>
  </si>
  <si>
    <t>vbsdeplank@rievoe.be</t>
  </si>
  <si>
    <t>info@balu.be</t>
  </si>
  <si>
    <t>directie.vbstevoort@sgm-zevensprong.be</t>
  </si>
  <si>
    <t>basisschool@klinkertje.be</t>
  </si>
  <si>
    <t>info@gbseindhout.be</t>
  </si>
  <si>
    <t>bart.maene@slhd.be</t>
  </si>
  <si>
    <t>info@sintpieter.net</t>
  </si>
  <si>
    <t>info@devaart.net</t>
  </si>
  <si>
    <t>directeur@dekiem.net</t>
  </si>
  <si>
    <t>directeur@desprong.net</t>
  </si>
  <si>
    <t>deregenboog.zwevezele@3span.be</t>
  </si>
  <si>
    <t>directie@schoolhouthulst.be</t>
  </si>
  <si>
    <t>directie@brugge-noord.be</t>
  </si>
  <si>
    <t>Steensedijk 151_1</t>
  </si>
  <si>
    <t>059-42.75.27</t>
  </si>
  <si>
    <t>dezandloper@middelkerke.be</t>
  </si>
  <si>
    <t>info@deark-koksijde.be</t>
  </si>
  <si>
    <t>directie@vbsotegem.be</t>
  </si>
  <si>
    <t>info@vbsving.be</t>
  </si>
  <si>
    <t>directie@sint-jansschool.net</t>
  </si>
  <si>
    <t>directie.desselgem@ko-dewegwijzer.be</t>
  </si>
  <si>
    <t>directie.beveren-leie@ko-dewegwijzer.be</t>
  </si>
  <si>
    <t>directie.gaverkecollege@ko-dewegwijzer.be</t>
  </si>
  <si>
    <t>directie.nieuwenhove@ko-dewegwijzer.be</t>
  </si>
  <si>
    <t>directie.biestjager@ko-dewegwijzer.be</t>
  </si>
  <si>
    <t>gvboostnieuwkerke@staho.be</t>
  </si>
  <si>
    <t>basisschool@sint-barbara.be</t>
  </si>
  <si>
    <t>directie@nieuwenboschbasisschool.com</t>
  </si>
  <si>
    <t>directie@desprankel.be</t>
  </si>
  <si>
    <t>katleen.dejonckheere@sintjv.be</t>
  </si>
  <si>
    <t>heiligefamilie@kohamme.be</t>
  </si>
  <si>
    <t>zogge@kohamme.be</t>
  </si>
  <si>
    <t>directie@vbsdebloesem.be</t>
  </si>
  <si>
    <t>visitatie.baasrode@telenet.be</t>
  </si>
  <si>
    <t>052-46.82.86</t>
  </si>
  <si>
    <t>directie@vbsdestip.be</t>
  </si>
  <si>
    <t>directie@vbsdeftinge.be</t>
  </si>
  <si>
    <t>thierry.rouckhout@hetgroenelilare.be</t>
  </si>
  <si>
    <t>devliegenier@telenet.be</t>
  </si>
  <si>
    <t>directie@spsdw.be</t>
  </si>
  <si>
    <t>09-321.92.65</t>
  </si>
  <si>
    <t>schoolbeke@telenet.be</t>
  </si>
  <si>
    <t>directie@vbs-bijenkorf.be</t>
  </si>
  <si>
    <t>directie@vbsdespringplank.be</t>
  </si>
  <si>
    <t>info@klimopschoolwoluwe.be</t>
  </si>
  <si>
    <t>directie@bulokk.be</t>
  </si>
  <si>
    <t>directie@openluchtschooldennenhof.be</t>
  </si>
  <si>
    <t>directie@tendesselaer.be</t>
  </si>
  <si>
    <t>schoolelzenhof@telenet.be</t>
  </si>
  <si>
    <t>warandeschool@ksdiest.be</t>
  </si>
  <si>
    <t>liesbet.ruison@sintgerardus.be</t>
  </si>
  <si>
    <t>info@dewikkemaaseik.be</t>
  </si>
  <si>
    <t>directie.deboemerang@dekubus-bree.be</t>
  </si>
  <si>
    <t>directie.zonneburcht@ko-dewegwijzer.be</t>
  </si>
  <si>
    <t>lies.christiaens@devinderij.be</t>
  </si>
  <si>
    <t>02-422.03.80</t>
  </si>
  <si>
    <t>info@gbs-schransdries.be</t>
  </si>
  <si>
    <t>deoctopus@so.antwerpen.be</t>
  </si>
  <si>
    <t>directie@dewijsneus.be</t>
  </si>
  <si>
    <t>deakker@kbrp.be</t>
  </si>
  <si>
    <t>sbs.secretariaat@turnhout.be</t>
  </si>
  <si>
    <t>optimist@so.antwerpen.be</t>
  </si>
  <si>
    <t>johancomhair@gbsjette.be</t>
  </si>
  <si>
    <t>sanctamariasdw@gvbslembeek.be</t>
  </si>
  <si>
    <t>basisschool.sj@ksdiest.be</t>
  </si>
  <si>
    <t>info@dvmbasis.be</t>
  </si>
  <si>
    <t>03-750.10.95</t>
  </si>
  <si>
    <t>011-38.38.01</t>
  </si>
  <si>
    <t>nathalie.herremans@gszwevegem.be</t>
  </si>
  <si>
    <t>directie@smdb-ark.be</t>
  </si>
  <si>
    <t>02-892.23.80</t>
  </si>
  <si>
    <t>09-265.76.10</t>
  </si>
  <si>
    <t>mike.goudeseune@detandem.be</t>
  </si>
  <si>
    <t>info@detriangel.be</t>
  </si>
  <si>
    <t>degummis@so.antwerpen.be</t>
  </si>
  <si>
    <t>info@csjt.be</t>
  </si>
  <si>
    <t>054-89.04.50</t>
  </si>
  <si>
    <t>054-89.04.55</t>
  </si>
  <si>
    <t>guy.meert@kt-scholengroep.be</t>
  </si>
  <si>
    <t>erwinmeire@debron-lovendegem.be</t>
  </si>
  <si>
    <t>parkschool@mortsel.be</t>
  </si>
  <si>
    <t>directie@bsegeltje.be</t>
  </si>
  <si>
    <t>marc@degroote.me</t>
  </si>
  <si>
    <t>directeur@schakelschool.be</t>
  </si>
  <si>
    <t>kris.cooman@hhchalle.be</t>
  </si>
  <si>
    <t>directie.lagereschool@wonderwijzer.be</t>
  </si>
  <si>
    <t>directie@de-kring.com</t>
  </si>
  <si>
    <t>03-750.17.65</t>
  </si>
  <si>
    <t>info@parkschool-relst.be</t>
  </si>
  <si>
    <t>LO</t>
  </si>
  <si>
    <t>directie@stegbs.com</t>
  </si>
  <si>
    <t>dekleurenboom@so.antwerpen.be</t>
  </si>
  <si>
    <t>02-456.81.80</t>
  </si>
  <si>
    <t>016-67.01.49</t>
  </si>
  <si>
    <t>deknipoog.1080@molenbeek.irisnet.be</t>
  </si>
  <si>
    <t>degeleballon@so.antwerpen.be</t>
  </si>
  <si>
    <t>omnimundo@so.antwerpen.be</t>
  </si>
  <si>
    <t>03-291.16.60</t>
  </si>
  <si>
    <t>groeneeilandje@so.antwerpen.be</t>
  </si>
  <si>
    <t>kosmos@so.antwerpen.be</t>
  </si>
  <si>
    <t>dezonnebloem@so.antwerpen.be</t>
  </si>
  <si>
    <t>051-80.90.42</t>
  </si>
  <si>
    <t>directie@steinerschoolturnhout.be</t>
  </si>
  <si>
    <t>02-426.46.41</t>
  </si>
  <si>
    <t>054-50.30.29</t>
  </si>
  <si>
    <t>03-775.88.34</t>
  </si>
  <si>
    <t>directie@leefschooldewollewei.be</t>
  </si>
  <si>
    <t>0470-20.43.68</t>
  </si>
  <si>
    <t>09-282.59.19</t>
  </si>
  <si>
    <t>directie@gbslatem-deurle.be</t>
  </si>
  <si>
    <t>Collegestraat 1</t>
  </si>
  <si>
    <t>Laarstraat 21</t>
  </si>
  <si>
    <t>Steenveldlaan 34</t>
  </si>
  <si>
    <t>053-46.02.10</t>
  </si>
  <si>
    <t>Pieter Van Isackerlaan 1_A</t>
  </si>
  <si>
    <t>03-320.81.20</t>
  </si>
  <si>
    <t>hetpieterke@so.antwerpen.be</t>
  </si>
  <si>
    <t>Hendrik van Veldekestraat 55</t>
  </si>
  <si>
    <t>Verschansingstraat 29</t>
  </si>
  <si>
    <t>03-334.43.83</t>
  </si>
  <si>
    <t>studiodynamo@so.antwerpen.be</t>
  </si>
  <si>
    <t>Boskantstraat 152</t>
  </si>
  <si>
    <t>011-34.28.90</t>
  </si>
  <si>
    <t>directie@ondersteboven.eu</t>
  </si>
  <si>
    <t>Ortolanenstraat 2</t>
  </si>
  <si>
    <t>0490-11.84.33</t>
  </si>
  <si>
    <t>Pannebekestraat 34</t>
  </si>
  <si>
    <t>050-33.75.30</t>
  </si>
  <si>
    <t>secretariaat@brugge-depannebeke.be</t>
  </si>
  <si>
    <t>Slachthuislaan 68</t>
  </si>
  <si>
    <t>03-344.50.94</t>
  </si>
  <si>
    <t>directie@bshetweilandje.be</t>
  </si>
  <si>
    <t>GO! Daltonschool in 't Groen</t>
  </si>
  <si>
    <t>Leopoldstraat 15</t>
  </si>
  <si>
    <t>03-313.86.63</t>
  </si>
  <si>
    <t>info@bs-intgroen.be</t>
  </si>
  <si>
    <t>Beeckmanstraat 99</t>
  </si>
  <si>
    <t>aantal trajecten</t>
  </si>
  <si>
    <t>Moutstraat 24</t>
  </si>
  <si>
    <t>info@bsdekleurdoos.be</t>
  </si>
  <si>
    <t>Karel Bogaerdstraat 4</t>
  </si>
  <si>
    <t>Gustave Latinislaan 94</t>
  </si>
  <si>
    <t>Edmond Mesenslaan 2</t>
  </si>
  <si>
    <t>Pater Eudore Devroyestraat 29</t>
  </si>
  <si>
    <t>directie@tehuisbrussel.be</t>
  </si>
  <si>
    <t>Cansstraat 14</t>
  </si>
  <si>
    <t>Bronstraat 86_A</t>
  </si>
  <si>
    <t>Toverfluitstraat 21</t>
  </si>
  <si>
    <t>sabine.vanheeswijck@campustoverfluit.be</t>
  </si>
  <si>
    <t>Frans Vervaeckstraat 47</t>
  </si>
  <si>
    <t>secretariaat@degoudenregen.be</t>
  </si>
  <si>
    <t>Oscar Ruelensplein 13</t>
  </si>
  <si>
    <t>Kruipweg 23</t>
  </si>
  <si>
    <t>Sint-Vincentiusstraat 29</t>
  </si>
  <si>
    <t>Grote Prijzenlaan 59</t>
  </si>
  <si>
    <t>Henri de Brouckèrelaan 16</t>
  </si>
  <si>
    <t>secretariaat@destadsmus.be</t>
  </si>
  <si>
    <t>Louis Vander Swaelmenlaan 25</t>
  </si>
  <si>
    <t>kristel.derdelinckx@debloeiendekerselaar.be</t>
  </si>
  <si>
    <t>Floréallaan 14</t>
  </si>
  <si>
    <t>directie@bsfloreal.be</t>
  </si>
  <si>
    <t>Floraliënstraat 29</t>
  </si>
  <si>
    <t>Auguste Demaeghtlaan 40</t>
  </si>
  <si>
    <t>Pastoor Bernaertsstraat 28</t>
  </si>
  <si>
    <t>directie.zilverberk@ringscholen.be</t>
  </si>
  <si>
    <t>directie.markevallei@ringscholen.be</t>
  </si>
  <si>
    <t>Albert Van Cotthemstraat 110</t>
  </si>
  <si>
    <t>directie.de.groeneparel@ringscholen.be</t>
  </si>
  <si>
    <t>Karel Keymolenstraat 39</t>
  </si>
  <si>
    <t>directie.de.key@ringscholen.be</t>
  </si>
  <si>
    <t>directie.bs.vijverbeek@ringscholen.be</t>
  </si>
  <si>
    <t>Kasteelstraat 76</t>
  </si>
  <si>
    <t>Keizerstraat 35</t>
  </si>
  <si>
    <t>Kleemputtenstraat 16</t>
  </si>
  <si>
    <t>Ledeganckstraat (Karel) 16</t>
  </si>
  <si>
    <t>Koning Albertlaan 1</t>
  </si>
  <si>
    <t>Speelbroek 38</t>
  </si>
  <si>
    <t>Karel Baudewijnslaan 26</t>
  </si>
  <si>
    <t>secretariaat.zonnebloem@ringscholen.be</t>
  </si>
  <si>
    <t>Ringlaan 2</t>
  </si>
  <si>
    <t>Stafh. Braffortlaan 6</t>
  </si>
  <si>
    <t>Spoorwegstraat 27</t>
  </si>
  <si>
    <t>Hippolyte Boulengerlaan 7</t>
  </si>
  <si>
    <t>Willem Matstraat 4</t>
  </si>
  <si>
    <t>Pijlstraat 2</t>
  </si>
  <si>
    <t>Thonetlaan 106</t>
  </si>
  <si>
    <t>Laarsebaan 100</t>
  </si>
  <si>
    <t>Kloosterstraat 39</t>
  </si>
  <si>
    <t>Kapelsestraat 37</t>
  </si>
  <si>
    <t>Geelvinckstraat 15</t>
  </si>
  <si>
    <t>Veldstraat 80</t>
  </si>
  <si>
    <t>info@hetnotendopje.be</t>
  </si>
  <si>
    <t>August Jonckersstraat 65</t>
  </si>
  <si>
    <t>Brugstraat 83</t>
  </si>
  <si>
    <t>Augustijnslei 54</t>
  </si>
  <si>
    <t>Herentalsebaan 54</t>
  </si>
  <si>
    <t>Heybleukenstraat 21</t>
  </si>
  <si>
    <t>Nieuwe Buiten 1</t>
  </si>
  <si>
    <t>directie@tscholeke-devinkjes.be</t>
  </si>
  <si>
    <t>Ganzendries 14</t>
  </si>
  <si>
    <t>Hofstraat 14</t>
  </si>
  <si>
    <t>Plantin en Moretuslei 163</t>
  </si>
  <si>
    <t>directie@bsplantijntje.be</t>
  </si>
  <si>
    <t>Luit. Karel Caluwaertsstraat 41</t>
  </si>
  <si>
    <t>Kasteeldreef 24</t>
  </si>
  <si>
    <t>Liersebaan 51</t>
  </si>
  <si>
    <t>Albert Kanaalstraat 31</t>
  </si>
  <si>
    <t>Vonckstraat 44</t>
  </si>
  <si>
    <t>Wijngaardstraat 13</t>
  </si>
  <si>
    <t>Hertoginstraat 124</t>
  </si>
  <si>
    <t>Smiskensstraat 58</t>
  </si>
  <si>
    <t>Karel Van Nyenlaan 12</t>
  </si>
  <si>
    <t>Bovenheide 27</t>
  </si>
  <si>
    <t>Guido Gezellestraat 10</t>
  </si>
  <si>
    <t>Augustijnenlaan 31</t>
  </si>
  <si>
    <t>Berg 10</t>
  </si>
  <si>
    <t>Voortkapelseweg 2</t>
  </si>
  <si>
    <t>Lebonstraat 45</t>
  </si>
  <si>
    <t>Netestraat 33</t>
  </si>
  <si>
    <t>Boudewijnlaan 15_1</t>
  </si>
  <si>
    <t>Eeuwfeestlaan 190</t>
  </si>
  <si>
    <t>Arthur Vanderpoortenlaan 35</t>
  </si>
  <si>
    <t>Nieuwstraat 26</t>
  </si>
  <si>
    <t>Hof van Riethlaan 3</t>
  </si>
  <si>
    <t>Baron de Celleslaan 1</t>
  </si>
  <si>
    <t>Kruisschanslei 42</t>
  </si>
  <si>
    <t>Rooienberg 52</t>
  </si>
  <si>
    <t>Dorpsstraat 63</t>
  </si>
  <si>
    <t>03-482.14.15</t>
  </si>
  <si>
    <t>Kerkelei 43</t>
  </si>
  <si>
    <t>info@parkschoolieperman.be</t>
  </si>
  <si>
    <t>Geeraard de Cremerstraat 91_A</t>
  </si>
  <si>
    <t>Leon Gilliotlaan 58</t>
  </si>
  <si>
    <t>Tuyaertsstraat 53</t>
  </si>
  <si>
    <t>Van Leriuslaan 221</t>
  </si>
  <si>
    <t>Molenstraat 7</t>
  </si>
  <si>
    <t>Jan Van Droogenbroeckstraat 49</t>
  </si>
  <si>
    <t>Clemens De Landtsheerlaan 3</t>
  </si>
  <si>
    <t>Slachthuisstraat 68</t>
  </si>
  <si>
    <t>Watertorenstraat 1</t>
  </si>
  <si>
    <t>Laarstraat 10</t>
  </si>
  <si>
    <t>directie@basisschoolhetlaar.be</t>
  </si>
  <si>
    <t>Donkvijverstraat 30</t>
  </si>
  <si>
    <t>directie@bsdebever.be</t>
  </si>
  <si>
    <t>Kattestraat 68</t>
  </si>
  <si>
    <t>Buitenstraat 2</t>
  </si>
  <si>
    <t>Beukenlaan 9</t>
  </si>
  <si>
    <t>Zandpoortvest 9</t>
  </si>
  <si>
    <t>Caputsteenstraat 51</t>
  </si>
  <si>
    <t>Schoolstraat 10</t>
  </si>
  <si>
    <t>Vlieghavenlaan 18</t>
  </si>
  <si>
    <t>Mechelbaan 559</t>
  </si>
  <si>
    <t>Jan De Cordesstr. 58</t>
  </si>
  <si>
    <t>Ambroossteenweg 13</t>
  </si>
  <si>
    <t>Hoogveldweg 5</t>
  </si>
  <si>
    <t>Jean-Baptiste Van Monsstraat 6</t>
  </si>
  <si>
    <t>Jules Vandenbemptlaan 14</t>
  </si>
  <si>
    <t>Kerkhoflaan 28</t>
  </si>
  <si>
    <t>Tiendeschuurstraat 17</t>
  </si>
  <si>
    <t>Frans Coeckelbergsstraat 17_A</t>
  </si>
  <si>
    <t>0477-82.11.21</t>
  </si>
  <si>
    <t>Veldonkstraat 10</t>
  </si>
  <si>
    <t>directie@bs-decocon.be</t>
  </si>
  <si>
    <t>Kerkstraat 10</t>
  </si>
  <si>
    <t>Spikdorenveld 22</t>
  </si>
  <si>
    <t>Schoolstraat 2</t>
  </si>
  <si>
    <t>Halensebaan 16</t>
  </si>
  <si>
    <t>Bogaardenlaan 8</t>
  </si>
  <si>
    <t>Herseltsesteenweg 221</t>
  </si>
  <si>
    <t>Ebdries 11</t>
  </si>
  <si>
    <t>Overstraat 37</t>
  </si>
  <si>
    <t>Oude Vestenstraat 12</t>
  </si>
  <si>
    <t>Oudebaan 317</t>
  </si>
  <si>
    <t>Bondgenotenlaan 6</t>
  </si>
  <si>
    <t>Nielstraat 1_A</t>
  </si>
  <si>
    <t>Runkstersteenweg 210</t>
  </si>
  <si>
    <t>Maastrichtersteenweg 23</t>
  </si>
  <si>
    <t>Boomkensstraat 52</t>
  </si>
  <si>
    <t>Gulden Boomkensweg 8</t>
  </si>
  <si>
    <t>Huidevettersstraat 3</t>
  </si>
  <si>
    <t>Weg naar Zwartberg 147</t>
  </si>
  <si>
    <t>Het Bergske 17</t>
  </si>
  <si>
    <t>Gazometerstraat 2</t>
  </si>
  <si>
    <t>Hospitaalstraat 91</t>
  </si>
  <si>
    <t>Rode Kruisplein 8</t>
  </si>
  <si>
    <t>Noordervest 33</t>
  </si>
  <si>
    <t>Kiëstraat 1</t>
  </si>
  <si>
    <t>Leopoldlaan 45</t>
  </si>
  <si>
    <t>Koleneind 1</t>
  </si>
  <si>
    <t>Brugstraat 34</t>
  </si>
  <si>
    <t>Keinkesstraat 19</t>
  </si>
  <si>
    <t>Ijzersteenweg 10</t>
  </si>
  <si>
    <t>Halmstraat 12</t>
  </si>
  <si>
    <t>Zonhoverweg 67</t>
  </si>
  <si>
    <t>Oude Baan 372</t>
  </si>
  <si>
    <t>Heikampstraat 35</t>
  </si>
  <si>
    <t>Heikampstraat 37</t>
  </si>
  <si>
    <t>Brammertstraatje 12</t>
  </si>
  <si>
    <t>Weg naar Opoeteren 13</t>
  </si>
  <si>
    <t>Kerkplein 3</t>
  </si>
  <si>
    <t>Scholtisplein 21</t>
  </si>
  <si>
    <t>Burgemeester Philipslaan 78</t>
  </si>
  <si>
    <t>Regenboogstraat 5_A</t>
  </si>
  <si>
    <t>Moerenstraat 4</t>
  </si>
  <si>
    <t>Sacramentstraat 70</t>
  </si>
  <si>
    <t>Koninksemsteenweg 174</t>
  </si>
  <si>
    <t>Sint Martinusstraat 3</t>
  </si>
  <si>
    <t>Grevensmolenweg 21</t>
  </si>
  <si>
    <t>Tichelrijlaan 1</t>
  </si>
  <si>
    <t>Zonneveldweg 9</t>
  </si>
  <si>
    <t>Nieuwe Steenweg 20</t>
  </si>
  <si>
    <t>Dokter Vanweddingenlaan 10_1</t>
  </si>
  <si>
    <t>Tessenderlosesteenweg 82</t>
  </si>
  <si>
    <t>Speelstraat 1</t>
  </si>
  <si>
    <t>Atheneumstraat 2</t>
  </si>
  <si>
    <t>Gerhagenstraat 62</t>
  </si>
  <si>
    <t>Kapellestraat 9</t>
  </si>
  <si>
    <t>Veldstraat 81</t>
  </si>
  <si>
    <t>Spiegelrei 15</t>
  </si>
  <si>
    <t>directie@bruggecentrum.be</t>
  </si>
  <si>
    <t>Marechalstraat 48</t>
  </si>
  <si>
    <t>Parkstraat 4</t>
  </si>
  <si>
    <t>Torhoutstraat 65</t>
  </si>
  <si>
    <t>Rijselstraat 110</t>
  </si>
  <si>
    <t>Diksmuidestraat 1</t>
  </si>
  <si>
    <t>Grauwe Broedersstraat 73</t>
  </si>
  <si>
    <t>Manitobalaan 48</t>
  </si>
  <si>
    <t>Sint-Elooistraat 2</t>
  </si>
  <si>
    <t>Varsenareweg 7_C</t>
  </si>
  <si>
    <t>Brouwerijstraat 8</t>
  </si>
  <si>
    <t>Putbekestraat 30</t>
  </si>
  <si>
    <t>Ringlaan 18</t>
  </si>
  <si>
    <t>Piers de Raveschootlaan 54</t>
  </si>
  <si>
    <t>Brieversweg 185</t>
  </si>
  <si>
    <t>Van Maerlantstraat 1</t>
  </si>
  <si>
    <t>Groenestraat 69</t>
  </si>
  <si>
    <t>Hendrik Serruyslaan 28</t>
  </si>
  <si>
    <t>Steensedijk 352</t>
  </si>
  <si>
    <t>Haverstraat 9</t>
  </si>
  <si>
    <t>Einsteinlaan 1</t>
  </si>
  <si>
    <t>Arsenaalstraat 35</t>
  </si>
  <si>
    <t>Albert Fastenaekelslaan 24</t>
  </si>
  <si>
    <t>Verenigingstraat 17</t>
  </si>
  <si>
    <t>Minister De Taeyelaan 11</t>
  </si>
  <si>
    <t>Kalvariestraat 70</t>
  </si>
  <si>
    <t>Grote Molenstraat 113</t>
  </si>
  <si>
    <t>Hendrik Consciencestraat 1_B</t>
  </si>
  <si>
    <t>Kapel ter Rustestraat 3</t>
  </si>
  <si>
    <t>isabellechristiaens@bs-dedriesprong.be</t>
  </si>
  <si>
    <t>Kerkhofstraat 51</t>
  </si>
  <si>
    <t>Veldstraat 17</t>
  </si>
  <si>
    <t>Hellestraat 15</t>
  </si>
  <si>
    <t>Korte Ieperstraat 27</t>
  </si>
  <si>
    <t>Kortwagenstraat 2</t>
  </si>
  <si>
    <t>Bellevuestraat 28</t>
  </si>
  <si>
    <t>Albrecht Rodenbachlaan 58</t>
  </si>
  <si>
    <t>Boomgaardstraat 21</t>
  </si>
  <si>
    <t>Arendsstraat 62_B</t>
  </si>
  <si>
    <t>Meulebekestraat 38</t>
  </si>
  <si>
    <t>Nieuwhuizenstraat 7</t>
  </si>
  <si>
    <t>Meersstraat 13</t>
  </si>
  <si>
    <t>Groenestraat 174</t>
  </si>
  <si>
    <t>Blinde-Rodenbachstraat 44</t>
  </si>
  <si>
    <t>Tulpenlaan 14</t>
  </si>
  <si>
    <t>Schoolstraat 19</t>
  </si>
  <si>
    <t>Groezeweg 8</t>
  </si>
  <si>
    <t>Voskenslaan 60</t>
  </si>
  <si>
    <t>Karel Lodewijk Ledeganckstraat 4</t>
  </si>
  <si>
    <t>Goedlevenstraat 78</t>
  </si>
  <si>
    <t>info@bsdevogelzang.be</t>
  </si>
  <si>
    <t>Vurstjen 33</t>
  </si>
  <si>
    <t>tim.godyn@scholengroep.gent</t>
  </si>
  <si>
    <t>Leegstraat 2</t>
  </si>
  <si>
    <t>Zwaluwlaan 64</t>
  </si>
  <si>
    <t>directie@demolenberg.be</t>
  </si>
  <si>
    <t>Azalealaan 2</t>
  </si>
  <si>
    <t>Zeveneken-Dorp 6</t>
  </si>
  <si>
    <t>Sint-Baafskouterstraat 129</t>
  </si>
  <si>
    <t>info@bsdewijzeboom.be</t>
  </si>
  <si>
    <t>Verbindingsstraat 24</t>
  </si>
  <si>
    <t>Verbindingsstraat 66</t>
  </si>
  <si>
    <t>Kouterstraat 3</t>
  </si>
  <si>
    <t>Noordlaan 10</t>
  </si>
  <si>
    <t>Meersstraat 17</t>
  </si>
  <si>
    <t>Hazenakker 1</t>
  </si>
  <si>
    <t>Gaversesteenweg 195</t>
  </si>
  <si>
    <t>dir.bs-merelbeke@scholengroep.gent</t>
  </si>
  <si>
    <t>Groenweg 4</t>
  </si>
  <si>
    <t>Nerenweg 7</t>
  </si>
  <si>
    <t>Galgenbergstraat 39</t>
  </si>
  <si>
    <t>directeur@tenberge.be</t>
  </si>
  <si>
    <t>Binnenstraat 308</t>
  </si>
  <si>
    <t>Graanmarkt 14</t>
  </si>
  <si>
    <t>Eikstraat 8</t>
  </si>
  <si>
    <t>Meirveld 13</t>
  </si>
  <si>
    <t>Zuidlaan 3</t>
  </si>
  <si>
    <t>Koning Albertstraat 45</t>
  </si>
  <si>
    <t>Vierhuizen 19</t>
  </si>
  <si>
    <t>Centrumstraat 24</t>
  </si>
  <si>
    <t>Leirekenstraat 11</t>
  </si>
  <si>
    <t>Dreefstraat 33</t>
  </si>
  <si>
    <t>Kapellestraat 2</t>
  </si>
  <si>
    <t>directie@bsmeerbeke.be</t>
  </si>
  <si>
    <t>Leuvestraat 37</t>
  </si>
  <si>
    <t>Kattestraat 22</t>
  </si>
  <si>
    <t>De Nayerstraat 11_A</t>
  </si>
  <si>
    <t>Molenstraat 33</t>
  </si>
  <si>
    <t>Buizemontstraat 70</t>
  </si>
  <si>
    <t>Sasweg 11</t>
  </si>
  <si>
    <t>Schoolstraat 4</t>
  </si>
  <si>
    <t>De Tramzate 9</t>
  </si>
  <si>
    <t>Jan De Coomanstraat 35</t>
  </si>
  <si>
    <t>Koningin Astridplein 1</t>
  </si>
  <si>
    <t>Lyceumstraat 12</t>
  </si>
  <si>
    <t>info@bevegem.be</t>
  </si>
  <si>
    <t>Zwalmlaan 3</t>
  </si>
  <si>
    <t>info@bszwalm.be</t>
  </si>
  <si>
    <t>Kasteelstraat 32</t>
  </si>
  <si>
    <t>info@bsderijdtmeersen.be</t>
  </si>
  <si>
    <t>Aalststraat 180</t>
  </si>
  <si>
    <t>Kasteellaan 1</t>
  </si>
  <si>
    <t>Stropstraat 21</t>
  </si>
  <si>
    <t>Olsensesteenweg 2</t>
  </si>
  <si>
    <t>Volhardingslaan 5</t>
  </si>
  <si>
    <t>Groenewandeling 80</t>
  </si>
  <si>
    <t>Stationsstraat 128</t>
  </si>
  <si>
    <t>Aalterseweg 1</t>
  </si>
  <si>
    <t>Eikelstraat 41_B</t>
  </si>
  <si>
    <t>info@basisschool-detandem.be</t>
  </si>
  <si>
    <t>Eeklostraat 121</t>
  </si>
  <si>
    <t>dir.dewijzeeik@scholengroep.gent</t>
  </si>
  <si>
    <t>Zandstraat 25_A</t>
  </si>
  <si>
    <t>Katsweg 1</t>
  </si>
  <si>
    <t>directie@de3sprong.be</t>
  </si>
  <si>
    <t>Karel Keymolenstraat 35_B</t>
  </si>
  <si>
    <t>directie.lentekind@ringscholen.be</t>
  </si>
  <si>
    <t>directie.de.eekhoorn@ringscholen.be</t>
  </si>
  <si>
    <t>Vogelenzangstraat 115</t>
  </si>
  <si>
    <t>directie@wilgenduin.be</t>
  </si>
  <si>
    <t>Moerstraat 50_1</t>
  </si>
  <si>
    <t>Pater Damiaanstraat 10</t>
  </si>
  <si>
    <t>Predikherenhoevestraat 31</t>
  </si>
  <si>
    <t>info@bsbo.groenlaar.be</t>
  </si>
  <si>
    <t>Eekhoornstraat 1</t>
  </si>
  <si>
    <t>Prosperdreef 3</t>
  </si>
  <si>
    <t>Halmaalweg 31</t>
  </si>
  <si>
    <t>Westlaan 191</t>
  </si>
  <si>
    <t>Richter 25</t>
  </si>
  <si>
    <t>Bosweg 71</t>
  </si>
  <si>
    <t>Tapstraat 12</t>
  </si>
  <si>
    <t>info@mpi-dedageraad.be</t>
  </si>
  <si>
    <t>Speelpleinstraat 75</t>
  </si>
  <si>
    <t>Pylyserlaan 132</t>
  </si>
  <si>
    <t>Kaproenenhof 32</t>
  </si>
  <si>
    <t>Beernemstraat 4</t>
  </si>
  <si>
    <t>Maurits Sabbestraat 2</t>
  </si>
  <si>
    <t>Pottelberg 5</t>
  </si>
  <si>
    <t>Guido Gezellestraat 91</t>
  </si>
  <si>
    <t>Bornstraat 52</t>
  </si>
  <si>
    <t>Voskenslaan 362</t>
  </si>
  <si>
    <t>Vurstjen 25</t>
  </si>
  <si>
    <t>Krommestraat 7</t>
  </si>
  <si>
    <t>Molendreef 57</t>
  </si>
  <si>
    <t>Koebrugstraat 7</t>
  </si>
  <si>
    <t>Schillebeekstraat 20_A</t>
  </si>
  <si>
    <t>info@de-drempel.be</t>
  </si>
  <si>
    <t>Serpentsstraat 63</t>
  </si>
  <si>
    <t>Rogier van der Weydenstraat 28</t>
  </si>
  <si>
    <t>Groendreef 16</t>
  </si>
  <si>
    <t>Vlaamsesteenweg 155</t>
  </si>
  <si>
    <t>Cellebroersstraat 16</t>
  </si>
  <si>
    <t>jcauwels@sintjorisbasisschool.be</t>
  </si>
  <si>
    <t>Leo XIII-straat 11</t>
  </si>
  <si>
    <t>Dieudonné Lefèvrestraat 41</t>
  </si>
  <si>
    <t>Haeckstraat 61_1</t>
  </si>
  <si>
    <t>Mutsaardlaan 69</t>
  </si>
  <si>
    <t>Reper-Vrevenstraat 100</t>
  </si>
  <si>
    <t>Verdunstraat 381</t>
  </si>
  <si>
    <t>Ulensstraat 83</t>
  </si>
  <si>
    <t>Grensstraat 67</t>
  </si>
  <si>
    <t>Helmetsesteenweg 216</t>
  </si>
  <si>
    <t>Rubensstraat 108</t>
  </si>
  <si>
    <t>Richard Vandeveldestraat 4</t>
  </si>
  <si>
    <t>John Waterloo Wilsonstraat 21</t>
  </si>
  <si>
    <t>Generaal Fivéstraat 42</t>
  </si>
  <si>
    <t>Emile de Becolaan 57</t>
  </si>
  <si>
    <t>Fernand Bernierstraat 16</t>
  </si>
  <si>
    <t>Paruckstraat 20</t>
  </si>
  <si>
    <t>Georges Moreaustraat 104</t>
  </si>
  <si>
    <t>Itterbeekse Laan 550</t>
  </si>
  <si>
    <t>c.steegmans@hotmail.com</t>
  </si>
  <si>
    <t>Dokter Jacobsstraat 49</t>
  </si>
  <si>
    <t>directie@sintpieter-sintguido.be</t>
  </si>
  <si>
    <t>Veeweidestraat 82</t>
  </si>
  <si>
    <t>Séverineplein 1_A</t>
  </si>
  <si>
    <t>Pierre Longinstraat 1</t>
  </si>
  <si>
    <t>Wayezstraat 56</t>
  </si>
  <si>
    <t>Guillaume Melckmanslaan 18_b</t>
  </si>
  <si>
    <t>Adolphe Willemynsstraat 213</t>
  </si>
  <si>
    <t>Dokter Jacobsstraat 67</t>
  </si>
  <si>
    <t>Resedastraat 61</t>
  </si>
  <si>
    <t>Bergense Steenweg 1421</t>
  </si>
  <si>
    <t>Bloeistraat 41</t>
  </si>
  <si>
    <t>Bloemkwekersstraat 128</t>
  </si>
  <si>
    <t>Kerkstraat 83</t>
  </si>
  <si>
    <t>Klokbloemenstraat 14</t>
  </si>
  <si>
    <t>Palokestraat 79</t>
  </si>
  <si>
    <t>Ninoofsesteenweg 130</t>
  </si>
  <si>
    <t>Jean-Baptiste Decockstraat 54</t>
  </si>
  <si>
    <t>Kortrijkstraat 52</t>
  </si>
  <si>
    <t>Ninoofsesteenweg 1001</t>
  </si>
  <si>
    <t>Soldatenstraat 19</t>
  </si>
  <si>
    <t>Herkoliersstraat 65</t>
  </si>
  <si>
    <t>Herkoliersstraat 68</t>
  </si>
  <si>
    <t>Jean De Greefstraat 3</t>
  </si>
  <si>
    <t>directie@slganshoren.be</t>
  </si>
  <si>
    <t>Landsroemlaan 126</t>
  </si>
  <si>
    <t>Steenweg op Merchtem 9</t>
  </si>
  <si>
    <t>Dansettestraat 30</t>
  </si>
  <si>
    <t>Laarbeeklaan 110</t>
  </si>
  <si>
    <t>Léon Theodorstraat 167</t>
  </si>
  <si>
    <t>Leopold I straat 362</t>
  </si>
  <si>
    <t>Heilig-Hartlaan 6</t>
  </si>
  <si>
    <t>Driegatenstraat 2</t>
  </si>
  <si>
    <t>Beemdgrachtstraat 2</t>
  </si>
  <si>
    <t>Windmolenstraat 39</t>
  </si>
  <si>
    <t>everheide@evere.brussels</t>
  </si>
  <si>
    <t>Edward Dekosterstraat 38</t>
  </si>
  <si>
    <t>Oud-Strijderslaan 61_b</t>
  </si>
  <si>
    <t>Pater Damiaanstraat 40</t>
  </si>
  <si>
    <t>Henri Vandermaelenstraat 61</t>
  </si>
  <si>
    <t>Woluwelaan 18</t>
  </si>
  <si>
    <t>Duizend Meterlaan 13</t>
  </si>
  <si>
    <t>Luchtvaartlaan 70</t>
  </si>
  <si>
    <t>Emile Steenostraat 4</t>
  </si>
  <si>
    <t>St-Juliaanskerklaan 16</t>
  </si>
  <si>
    <t>Jagersveld 5</t>
  </si>
  <si>
    <t>Léopold Wienerlaan 32</t>
  </si>
  <si>
    <t>Baron Guillaume Van Hammestraat 20</t>
  </si>
  <si>
    <t>Sint-Jobsesteenweg 608</t>
  </si>
  <si>
    <t>Horzelstraat 28</t>
  </si>
  <si>
    <t>Hallestraat 34</t>
  </si>
  <si>
    <t>Wijngaardstraat 22</t>
  </si>
  <si>
    <t>Sint-Augustinuslaan 16</t>
  </si>
  <si>
    <t>Heilige-Familieplein 1</t>
  </si>
  <si>
    <t>Roodebeeksteenweg 586</t>
  </si>
  <si>
    <t>Fabrystraat 40</t>
  </si>
  <si>
    <t>Albert Dumontlaan 1</t>
  </si>
  <si>
    <t>Handbooghof 10</t>
  </si>
  <si>
    <t>griet.pierreux@hhchalle.be</t>
  </si>
  <si>
    <t>Lenniksesteenweg 2</t>
  </si>
  <si>
    <t>A. Vaucampslaan 80</t>
  </si>
  <si>
    <t>Alsembergsesteenweg 569</t>
  </si>
  <si>
    <t>Arthur Puesstraat 46_a</t>
  </si>
  <si>
    <t>secretariaat.de.klim-op@ringscholen.be</t>
  </si>
  <si>
    <t>Heerweg 75</t>
  </si>
  <si>
    <t>Steenweg Asse 162</t>
  </si>
  <si>
    <t>Kapellestraat 18</t>
  </si>
  <si>
    <t>Winterkeer 54</t>
  </si>
  <si>
    <t>Zikastraat 66</t>
  </si>
  <si>
    <t>Kerkhove 14</t>
  </si>
  <si>
    <t>Garebaan 5</t>
  </si>
  <si>
    <t>Arthur Quintusstraat 45</t>
  </si>
  <si>
    <t>Gustave Gibonstraat 1_A</t>
  </si>
  <si>
    <t>Jules Sermonstraat 15</t>
  </si>
  <si>
    <t>Schoolstraat 14</t>
  </si>
  <si>
    <t>Fabriekstraat 3</t>
  </si>
  <si>
    <t>Steenweg op Drogenbos 252</t>
  </si>
  <si>
    <t>Grote Baan 228</t>
  </si>
  <si>
    <t>Arthur Van Dormaelstraat 2_A</t>
  </si>
  <si>
    <t>Kloosterweg 1</t>
  </si>
  <si>
    <t>Eikenlaan 13</t>
  </si>
  <si>
    <t>Wauterbos 1</t>
  </si>
  <si>
    <t>Vredelaan 25</t>
  </si>
  <si>
    <t>Brusselsesteenweg 20</t>
  </si>
  <si>
    <t>Hoogstraat 52</t>
  </si>
  <si>
    <t>Beerselsestraat 2</t>
  </si>
  <si>
    <t>Boekhoutstraat 1</t>
  </si>
  <si>
    <t>Kareelstraat 19</t>
  </si>
  <si>
    <t>Kroonstraat 40</t>
  </si>
  <si>
    <t>Assesteenweg 125</t>
  </si>
  <si>
    <t>Schapenstraat 39</t>
  </si>
  <si>
    <t>Winnepenninckxstraat 1</t>
  </si>
  <si>
    <t>De Ham 2</t>
  </si>
  <si>
    <t>Kerkplein 1</t>
  </si>
  <si>
    <t>Bronnenweg 2</t>
  </si>
  <si>
    <t>Gemeenteplein 28</t>
  </si>
  <si>
    <t>Mollestraat 31</t>
  </si>
  <si>
    <t>Stevensveld 16</t>
  </si>
  <si>
    <t>gbswalfergem@asse.be</t>
  </si>
  <si>
    <t>Nieuwstraat 72</t>
  </si>
  <si>
    <t>Kasteelstraat 49</t>
  </si>
  <si>
    <t>Kaudenaardestraat 112</t>
  </si>
  <si>
    <t>Spanjebergstraat 1</t>
  </si>
  <si>
    <t>Marktplein 8</t>
  </si>
  <si>
    <t>Dorp 48</t>
  </si>
  <si>
    <t>Hendrik Placestraat 45</t>
  </si>
  <si>
    <t>Konijnenberg 2</t>
  </si>
  <si>
    <t>Noorderlaan 6</t>
  </si>
  <si>
    <t>Kloosterstraat 3</t>
  </si>
  <si>
    <t>Nieuwbaan 6</t>
  </si>
  <si>
    <t>Meersstraat 5</t>
  </si>
  <si>
    <t>Sint-Martinusstraat 10</t>
  </si>
  <si>
    <t>Brusselstraat 711</t>
  </si>
  <si>
    <t>Kerkstraat 1</t>
  </si>
  <si>
    <t>E. Eylenboschstraat 50</t>
  </si>
  <si>
    <t>Marktstraat 25</t>
  </si>
  <si>
    <t>Kapelleweide 7</t>
  </si>
  <si>
    <t>Brusselstraat 27</t>
  </si>
  <si>
    <t>Bosstraat 32</t>
  </si>
  <si>
    <t>Opperstraat 32</t>
  </si>
  <si>
    <t>St-Gabriëlstraat 152</t>
  </si>
  <si>
    <t>Pamelsestraat 331</t>
  </si>
  <si>
    <t>Driesstraat 9</t>
  </si>
  <si>
    <t>Balleistraat 20</t>
  </si>
  <si>
    <t>Bellestraat 4</t>
  </si>
  <si>
    <t>Rooseveltlaan (Franklin) 98</t>
  </si>
  <si>
    <t>Vlierkensstraat 49</t>
  </si>
  <si>
    <t>Trekelsstraat (Karel) 30</t>
  </si>
  <si>
    <t>Streekbaan 189</t>
  </si>
  <si>
    <t>Groenstraat 21</t>
  </si>
  <si>
    <t>Perksestraat 125</t>
  </si>
  <si>
    <t>Groenstraat 244</t>
  </si>
  <si>
    <t>Kaasmarkt 38</t>
  </si>
  <si>
    <t>J. Vanden Broeckstraat 29</t>
  </si>
  <si>
    <t>Winkel 56</t>
  </si>
  <si>
    <t>Dorpsstraat 1</t>
  </si>
  <si>
    <t>de Villegas de Clercampstraat 85</t>
  </si>
  <si>
    <t>Sint-Amandsplein 31</t>
  </si>
  <si>
    <t>Cornelis Peetersstraat 6</t>
  </si>
  <si>
    <t>Jean Deschampsstraat 19</t>
  </si>
  <si>
    <t>Prinsenstraat 17</t>
  </si>
  <si>
    <t>Prinsenstraat 19</t>
  </si>
  <si>
    <t>koen.gevers@vbs-prinsenhof.be</t>
  </si>
  <si>
    <t>Nachtegaallaan 5</t>
  </si>
  <si>
    <t>Heienbeekstraat 26</t>
  </si>
  <si>
    <t>Gemeentehuisstraat 1</t>
  </si>
  <si>
    <t>Limbosweg 13</t>
  </si>
  <si>
    <t>Brusselsesteenweg 71</t>
  </si>
  <si>
    <t>Jan Hammeneckerstraat 44</t>
  </si>
  <si>
    <t>Hoogstraat 40</t>
  </si>
  <si>
    <t>Gasthuisstraat 21</t>
  </si>
  <si>
    <t>Nieuwbaan 71</t>
  </si>
  <si>
    <t>Maurits Sacréstraat 42</t>
  </si>
  <si>
    <t>Gasthuisstraat 15</t>
  </si>
  <si>
    <t>Stationsstraat 43</t>
  </si>
  <si>
    <t>Nijverseelstraat 131</t>
  </si>
  <si>
    <t>Steenweg op Vilvoorde 229</t>
  </si>
  <si>
    <t>Schoolstraat 65_A</t>
  </si>
  <si>
    <t>Heiveld 61</t>
  </si>
  <si>
    <t>Heuvelstraat 57</t>
  </si>
  <si>
    <t>info@gbsoverijse.be</t>
  </si>
  <si>
    <t>Patrijzenlaan 23_a</t>
  </si>
  <si>
    <t>Duisburgsesteenweg 134</t>
  </si>
  <si>
    <t>Witherendreef 25</t>
  </si>
  <si>
    <t>Terhulpensesteenweg 524</t>
  </si>
  <si>
    <t>Brusselsesteenweg 592</t>
  </si>
  <si>
    <t>Vereeckenstraat 82</t>
  </si>
  <si>
    <t>kleuterschooldezandkorrel@gmail.com</t>
  </si>
  <si>
    <t>Watermolenstraat 75</t>
  </si>
  <si>
    <t>Desmedtstraat 42</t>
  </si>
  <si>
    <t>directie@gemeenteschoolzaventem.be</t>
  </si>
  <si>
    <t>Leuvensesteenweg 194</t>
  </si>
  <si>
    <t>Hebronlaan 17</t>
  </si>
  <si>
    <t>Emiel Bricoutlaan 61</t>
  </si>
  <si>
    <t>Kerkdries 22</t>
  </si>
  <si>
    <t>Sint-Jorisoord 1</t>
  </si>
  <si>
    <t>Albertlaan 44</t>
  </si>
  <si>
    <t>Bosweg 9</t>
  </si>
  <si>
    <t>Nieuwstraat 17</t>
  </si>
  <si>
    <t>Paardenmarktstraat 1</t>
  </si>
  <si>
    <t>Dorpsstraat 38</t>
  </si>
  <si>
    <t>Waversesteenweg 2</t>
  </si>
  <si>
    <t>Prinsstraat 24</t>
  </si>
  <si>
    <t>Groenstraat 73</t>
  </si>
  <si>
    <t>Jodenstraat 15</t>
  </si>
  <si>
    <t>Lange Van Ruusbroecstraat 12</t>
  </si>
  <si>
    <t>Lange Leemstraat 313</t>
  </si>
  <si>
    <t>Oudesteenweg 81</t>
  </si>
  <si>
    <t>Van Helmontstraat 29</t>
  </si>
  <si>
    <t>Maarschalk Gérardstraat 18</t>
  </si>
  <si>
    <t>Haantjeslei 50</t>
  </si>
  <si>
    <t>Frankrijklei 91</t>
  </si>
  <si>
    <t>Constitutiestraat 61</t>
  </si>
  <si>
    <t>Albertstraat 32</t>
  </si>
  <si>
    <t>Quellinstraat 31</t>
  </si>
  <si>
    <t>Louizastraat 17</t>
  </si>
  <si>
    <t>vialouiza@so.antwerpen.be</t>
  </si>
  <si>
    <t>Lange Beeldekensstraat 258</t>
  </si>
  <si>
    <t>03-432.16.50</t>
  </si>
  <si>
    <t>Lange Riddersstraat 48</t>
  </si>
  <si>
    <t>Willem van Haechtlaan 66</t>
  </si>
  <si>
    <t>Belgiëlei 99</t>
  </si>
  <si>
    <t>Grotehondstraat 50</t>
  </si>
  <si>
    <t>Brederodestraat 119</t>
  </si>
  <si>
    <t>Borgerhoutsestraat 74</t>
  </si>
  <si>
    <t>Vliegenstraat 37</t>
  </si>
  <si>
    <t>Kronenburgstraat 30</t>
  </si>
  <si>
    <t>Lange Kongostraat 21</t>
  </si>
  <si>
    <t>Lange Kongostraat 17</t>
  </si>
  <si>
    <t>Isabellalei 107</t>
  </si>
  <si>
    <t>Grotebeerstraat 31</t>
  </si>
  <si>
    <t>Kapucinessenstraat 28</t>
  </si>
  <si>
    <t>Jacob Jordaensstraat 75</t>
  </si>
  <si>
    <t>Lamorinièrestraat 150</t>
  </si>
  <si>
    <t>Columbiastraat 4</t>
  </si>
  <si>
    <t>Stuivenbergplein 37</t>
  </si>
  <si>
    <t>03-432.17.70</t>
  </si>
  <si>
    <t>Sint-Jacobsmarkt 43</t>
  </si>
  <si>
    <t>Lange Nieuwstraat 74</t>
  </si>
  <si>
    <t>Demerstraat 18</t>
  </si>
  <si>
    <t>Constant Permekestraat 2</t>
  </si>
  <si>
    <t>Offerandestraat 60</t>
  </si>
  <si>
    <t>Jan De Voslei 10</t>
  </si>
  <si>
    <t>03-432.41.20</t>
  </si>
  <si>
    <t>kleuter.detandem@so.antwerpen.be</t>
  </si>
  <si>
    <t>Pionierstraat 35</t>
  </si>
  <si>
    <t>Grétrystraat 46</t>
  </si>
  <si>
    <t>dekrokodil@so.antwerpen.be</t>
  </si>
  <si>
    <t>Durletstraat 8</t>
  </si>
  <si>
    <t>03-298.28.40</t>
  </si>
  <si>
    <t>Lamorinièrestraat 26</t>
  </si>
  <si>
    <t>Breughelstraat 19</t>
  </si>
  <si>
    <t>VIIde-Olympiadelaan 25</t>
  </si>
  <si>
    <t>Van Peenestraat 4</t>
  </si>
  <si>
    <t>Pestalozzistraat 5</t>
  </si>
  <si>
    <t>Pierenbergstraat 33</t>
  </si>
  <si>
    <t>Jan De Voslei 23_A</t>
  </si>
  <si>
    <t>Kruisboogstraat 49</t>
  </si>
  <si>
    <t>Perustraat 4</t>
  </si>
  <si>
    <t>Antwerpsebaan 152</t>
  </si>
  <si>
    <t>Bremstraat 1</t>
  </si>
  <si>
    <t>Begijnhoeve 6</t>
  </si>
  <si>
    <t>Monnikenhofstraat 3</t>
  </si>
  <si>
    <t>Hanegraefstraat 15</t>
  </si>
  <si>
    <t>Goethestraat 1</t>
  </si>
  <si>
    <t>Winkelstap 108</t>
  </si>
  <si>
    <t>Du Chastellei 48</t>
  </si>
  <si>
    <t>Terlindenhofstraat 220</t>
  </si>
  <si>
    <t>Broeder Frederikstraat 3</t>
  </si>
  <si>
    <t>Borrewaterstraat 70</t>
  </si>
  <si>
    <t>Oorderseweg 8</t>
  </si>
  <si>
    <t>Alfons Jeurissenstraat 13</t>
  </si>
  <si>
    <t>Leugenberg 143</t>
  </si>
  <si>
    <t>Prinshoeveweg 44</t>
  </si>
  <si>
    <t>Frans Standaertlei 54</t>
  </si>
  <si>
    <t>Waterstraat 16</t>
  </si>
  <si>
    <t>Zilverenhoeklaan 2</t>
  </si>
  <si>
    <t>Partizanenstraat 5</t>
  </si>
  <si>
    <t>Bauwinlaan 1</t>
  </si>
  <si>
    <t>Dorpsstraat 61</t>
  </si>
  <si>
    <t>Hoge Weg 15</t>
  </si>
  <si>
    <t>Eduard de Beukelaerlaan 2</t>
  </si>
  <si>
    <t>Maria de Heeltstraat 114</t>
  </si>
  <si>
    <t>Haviklaan 2</t>
  </si>
  <si>
    <t>03-334.43.50</t>
  </si>
  <si>
    <t>Baron Leroystraat 31</t>
  </si>
  <si>
    <t>Silsburgstraat 83</t>
  </si>
  <si>
    <t>Albert Bevernagelei 65</t>
  </si>
  <si>
    <t>Ruggeveldlaan 699</t>
  </si>
  <si>
    <t>03-291.14.70</t>
  </si>
  <si>
    <t>Schotensesteenweg 138</t>
  </si>
  <si>
    <t>De Gryspeerstraat 84</t>
  </si>
  <si>
    <t>Paulus Beyestraat 153</t>
  </si>
  <si>
    <t>Griffier Schobbenslaan 45</t>
  </si>
  <si>
    <t>Drakenhoflaan 242</t>
  </si>
  <si>
    <t>Pieter De Ridderstraat 5</t>
  </si>
  <si>
    <t>Antoon Van den Bosschelaan 145</t>
  </si>
  <si>
    <t>Seraphin de Grootestraat 120</t>
  </si>
  <si>
    <t>Van Dornestraat 125</t>
  </si>
  <si>
    <t>Kasteellei 77_B</t>
  </si>
  <si>
    <t>Turnhoutsebaan 430</t>
  </si>
  <si>
    <t>Bergenstraat 2</t>
  </si>
  <si>
    <t>Wijngaardlaan 7</t>
  </si>
  <si>
    <t>Vordensteinstraat 32</t>
  </si>
  <si>
    <t>sintcordulakleuterschool@sg-kbs.be</t>
  </si>
  <si>
    <t>Marialei 2</t>
  </si>
  <si>
    <t>Laaglandlei 20</t>
  </si>
  <si>
    <t>Sint-Maria-ten-Boslei 10</t>
  </si>
  <si>
    <t>Paalstraat 309</t>
  </si>
  <si>
    <t>Hogebaan 2</t>
  </si>
  <si>
    <t>filip.vanherck@maria-middelares.be</t>
  </si>
  <si>
    <t>Bredabaan 1093</t>
  </si>
  <si>
    <t>Leeuwenstraat 50</t>
  </si>
  <si>
    <t>Annadreef 7</t>
  </si>
  <si>
    <t>Heislag 35</t>
  </si>
  <si>
    <t>della Faillestraat 16</t>
  </si>
  <si>
    <t>Lage Kaart 266</t>
  </si>
  <si>
    <t>Donksesteenweg 150</t>
  </si>
  <si>
    <t>gwenda.dewachter@sintludgardis.be</t>
  </si>
  <si>
    <t>Zegersdreef 66</t>
  </si>
  <si>
    <t>Kapelsesteenweg 74</t>
  </si>
  <si>
    <t>Sint Jozeflei 18</t>
  </si>
  <si>
    <t>Kasteellaan 18</t>
  </si>
  <si>
    <t>Oude Molenstraat 11</t>
  </si>
  <si>
    <t>Smekenstraat 12</t>
  </si>
  <si>
    <t>Hoogstraat 19</t>
  </si>
  <si>
    <t>Kerkstraat 7</t>
  </si>
  <si>
    <t>Zandstraat 39</t>
  </si>
  <si>
    <t>Ter Beuken 1</t>
  </si>
  <si>
    <t>Schoolplein 2</t>
  </si>
  <si>
    <t>Venusstraat 5</t>
  </si>
  <si>
    <t>Handelslei 72</t>
  </si>
  <si>
    <t>Dorpsstraat 12</t>
  </si>
  <si>
    <t>Hagelkruis 2_A</t>
  </si>
  <si>
    <t>Molenheide 1</t>
  </si>
  <si>
    <t>Bredabaan 124</t>
  </si>
  <si>
    <t>Oude Baan 92</t>
  </si>
  <si>
    <t>directie@materdeigooreind.be</t>
  </si>
  <si>
    <t>Kloosterstraat 7</t>
  </si>
  <si>
    <t>directie@vbstriangel.be</t>
  </si>
  <si>
    <t>directie@blokje.be</t>
  </si>
  <si>
    <t>Heidestatieplein 6</t>
  </si>
  <si>
    <t>Heuvel 37</t>
  </si>
  <si>
    <t>Achterbroeksteenweg 190</t>
  </si>
  <si>
    <t>Zonnekinddreef 2</t>
  </si>
  <si>
    <t>Driehoekstraat 41</t>
  </si>
  <si>
    <t>Nieuwmoer-Dorp 10</t>
  </si>
  <si>
    <t>Kloosterstraat 76</t>
  </si>
  <si>
    <t>Maststraat 2_A</t>
  </si>
  <si>
    <t>Horendonk 265</t>
  </si>
  <si>
    <t>Grensstraat 14</t>
  </si>
  <si>
    <t>De Vondert 10</t>
  </si>
  <si>
    <t>Schoenstraat 41</t>
  </si>
  <si>
    <t>Turnhoutsebaan 79</t>
  </si>
  <si>
    <t>Berchemlei 93</t>
  </si>
  <si>
    <t>Collegelaan 36</t>
  </si>
  <si>
    <t>Te Boelaarpark 3</t>
  </si>
  <si>
    <t>Te Boelaarpark 5</t>
  </si>
  <si>
    <t>Vinçottestraat 44</t>
  </si>
  <si>
    <t>Florastraat 120</t>
  </si>
  <si>
    <t>Betogingstraat 9_  .</t>
  </si>
  <si>
    <t>de Robianostraat 11</t>
  </si>
  <si>
    <t>Maria Clarastraat 60</t>
  </si>
  <si>
    <t>Torenstraat 30</t>
  </si>
  <si>
    <t>Schoolstraat 17</t>
  </si>
  <si>
    <t>Gasthuisstraat 19_A</t>
  </si>
  <si>
    <t>Heidedreef 82</t>
  </si>
  <si>
    <t>Kleinveldweg 2_A</t>
  </si>
  <si>
    <t>Schildesteenweg 12</t>
  </si>
  <si>
    <t>Venusstraat 3</t>
  </si>
  <si>
    <t>Frans Pauwelslei 19</t>
  </si>
  <si>
    <t>Amelbergastraat 40</t>
  </si>
  <si>
    <t>Kapelstraat 19_A</t>
  </si>
  <si>
    <t>Lostraat 51</t>
  </si>
  <si>
    <t>Kerkstraat 37</t>
  </si>
  <si>
    <t>Veerstraat 59</t>
  </si>
  <si>
    <t>Kloosterstraat 1</t>
  </si>
  <si>
    <t>Kerkeblokken 7</t>
  </si>
  <si>
    <t>directie.kerkeblokken@goezo.be</t>
  </si>
  <si>
    <t>Nonnenstraat 21</t>
  </si>
  <si>
    <t>Zandlaan 46</t>
  </si>
  <si>
    <t>Albertstraat 8</t>
  </si>
  <si>
    <t>Schoetersstraat 22</t>
  </si>
  <si>
    <t>Zusterstraat 1</t>
  </si>
  <si>
    <t>Bergstraat 12</t>
  </si>
  <si>
    <t>Bovenpad 7</t>
  </si>
  <si>
    <t>Dorp 57</t>
  </si>
  <si>
    <t>Markt 19</t>
  </si>
  <si>
    <t>Cardijnlaan 10</t>
  </si>
  <si>
    <t>Begijnendreef 27</t>
  </si>
  <si>
    <t>Nijverheidstraat 11</t>
  </si>
  <si>
    <t>Apostoliekenstraat 26</t>
  </si>
  <si>
    <t>Tramstraat 36</t>
  </si>
  <si>
    <t>Pieter De Nefstraat 4</t>
  </si>
  <si>
    <t>Koningin Astridlaan 33</t>
  </si>
  <si>
    <t>Kapelweg 56</t>
  </si>
  <si>
    <t>Jubileumlaan 1</t>
  </si>
  <si>
    <t>Beekstraat 3</t>
  </si>
  <si>
    <t>Past. Lambrechtsstraat 3</t>
  </si>
  <si>
    <t>Banmolenweg 9</t>
  </si>
  <si>
    <t>Leopoldstraat 1</t>
  </si>
  <si>
    <t>Antoon de Lalaingstraat 3_a</t>
  </si>
  <si>
    <t>Vrijheid 234</t>
  </si>
  <si>
    <t>Gravin Elisabethlaan 21</t>
  </si>
  <si>
    <t>Kapelweg 2</t>
  </si>
  <si>
    <t>Witherenweg 2</t>
  </si>
  <si>
    <t>Ulicotenseweg 1</t>
  </si>
  <si>
    <t>Markt 17</t>
  </si>
  <si>
    <t>Kloosterstraat 4</t>
  </si>
  <si>
    <t>Albertstraat 1</t>
  </si>
  <si>
    <t>Bergakker 4</t>
  </si>
  <si>
    <t>Konijnenbergpad 5</t>
  </si>
  <si>
    <t>Van der Bekenlaan 40</t>
  </si>
  <si>
    <t>Heerestraat 140</t>
  </si>
  <si>
    <t>Steenweg op Mol 157</t>
  </si>
  <si>
    <t>Pausenstraat 9</t>
  </si>
  <si>
    <t>Kerkstraat 11</t>
  </si>
  <si>
    <t>De Brulen 2</t>
  </si>
  <si>
    <t>Kloosterbaan 1</t>
  </si>
  <si>
    <t>Kerkstraat 24</t>
  </si>
  <si>
    <t>Koning Albertstraat 59</t>
  </si>
  <si>
    <t>Dorp 2</t>
  </si>
  <si>
    <t>Ginderbuiten 212</t>
  </si>
  <si>
    <t>Schoolstraat 3</t>
  </si>
  <si>
    <t>Jakob Smitslaan 36</t>
  </si>
  <si>
    <t>Rozenberg 2</t>
  </si>
  <si>
    <t>Keiheuvelstraat 7_A</t>
  </si>
  <si>
    <t>Jozef Calasanzstraat 2_A</t>
  </si>
  <si>
    <t>St.-Odradastraat 40</t>
  </si>
  <si>
    <t>Pastoor Vaesstraat 24</t>
  </si>
  <si>
    <t>Sluis 156</t>
  </si>
  <si>
    <t>Rozenberg 4</t>
  </si>
  <si>
    <t>Wijngaard 9</t>
  </si>
  <si>
    <t>Hoeksken 30</t>
  </si>
  <si>
    <t>Rechtestraat 69</t>
  </si>
  <si>
    <t>Wijngaard 11</t>
  </si>
  <si>
    <t>Ring 67</t>
  </si>
  <si>
    <t>Streepstraat 2</t>
  </si>
  <si>
    <t>Sint Jozefstraat 12</t>
  </si>
  <si>
    <t>Stationsstraat 1</t>
  </si>
  <si>
    <t>Lichtaartseweg 129</t>
  </si>
  <si>
    <t>Drogebroodstraat 5</t>
  </si>
  <si>
    <t>Schoolstraat 1</t>
  </si>
  <si>
    <t>Laar 1</t>
  </si>
  <si>
    <t>Aardseweg 2</t>
  </si>
  <si>
    <t>Vogelzang 64</t>
  </si>
  <si>
    <t>Kapelstraat 24</t>
  </si>
  <si>
    <t>Burgstraat 23</t>
  </si>
  <si>
    <t>Zammelseweg 183</t>
  </si>
  <si>
    <t>Winkelomseheide 147</t>
  </si>
  <si>
    <t>Tielendorp 43</t>
  </si>
  <si>
    <t>Schoolstraat 33</t>
  </si>
  <si>
    <t>Kloosterstraat 2_A</t>
  </si>
  <si>
    <t>info@vbs-deparel.be</t>
  </si>
  <si>
    <t>Poederleesteenweg 67</t>
  </si>
  <si>
    <t>Schoolstraat 43</t>
  </si>
  <si>
    <t>Mgr. Heylenstraat 22</t>
  </si>
  <si>
    <t>Mgr. Cardijnstraat 39</t>
  </si>
  <si>
    <t>Boslaan 2</t>
  </si>
  <si>
    <t>Bos en Bremdreef 4</t>
  </si>
  <si>
    <t>Peperstraat 24</t>
  </si>
  <si>
    <t>Laarstraat 1</t>
  </si>
  <si>
    <t>Hodonk 35</t>
  </si>
  <si>
    <t>Hannekestraat 22</t>
  </si>
  <si>
    <t>Lorzestraat 37</t>
  </si>
  <si>
    <t>Meistraat 148</t>
  </si>
  <si>
    <t>directie@gbsdemeikever.be</t>
  </si>
  <si>
    <t>Streekweg 11</t>
  </si>
  <si>
    <t>014-74.42.80</t>
  </si>
  <si>
    <t>St.-Rochusstraat 91</t>
  </si>
  <si>
    <t>014-74.42.50</t>
  </si>
  <si>
    <t>Haverstraat 6</t>
  </si>
  <si>
    <t>Gustaaf Woutersstraat 31</t>
  </si>
  <si>
    <t>Mechelsestraat 25</t>
  </si>
  <si>
    <t>Kesselsesteenweg 1</t>
  </si>
  <si>
    <t>directeur@hfamlier.be</t>
  </si>
  <si>
    <t>Frankenweg 6</t>
  </si>
  <si>
    <t>Rode-Kruislaan 1</t>
  </si>
  <si>
    <t>Spoorweglei 6</t>
  </si>
  <si>
    <t>Kessel-Dorp 42_A</t>
  </si>
  <si>
    <t>Emblemsesteenweg 1_A</t>
  </si>
  <si>
    <t>Kinderpad 1</t>
  </si>
  <si>
    <t>Sint-Reinhildisstraat 15_B</t>
  </si>
  <si>
    <t>Liersesteenweg 314</t>
  </si>
  <si>
    <t>Patronaatstraat 21</t>
  </si>
  <si>
    <t>Rombaut Keldermansstraat 33</t>
  </si>
  <si>
    <t>Pieter van Maldereplein 8</t>
  </si>
  <si>
    <t>Gemeenteplein 3</t>
  </si>
  <si>
    <t>Lange Kroonstraat 72</t>
  </si>
  <si>
    <t>Dorpsplaats 5</t>
  </si>
  <si>
    <t>Mortselsesteenweg 70</t>
  </si>
  <si>
    <t>Onderwijsstraat 19</t>
  </si>
  <si>
    <t>Statiestraat 45</t>
  </si>
  <si>
    <t>Duffelsesteenweg 48</t>
  </si>
  <si>
    <t>Molenstraat 32</t>
  </si>
  <si>
    <t>Antwerpsesteenweg 73</t>
  </si>
  <si>
    <t>Pastoor Slegersstraat 1</t>
  </si>
  <si>
    <t>Kerkstraat 9</t>
  </si>
  <si>
    <t>Doelhaagstraat 4</t>
  </si>
  <si>
    <t>Pastorijstraat 84</t>
  </si>
  <si>
    <t>Nieuwstraat 11_B</t>
  </si>
  <si>
    <t>Mijlstraat 91</t>
  </si>
  <si>
    <t>Kwakkelenberg 51</t>
  </si>
  <si>
    <t>Kwakkelenberg 5</t>
  </si>
  <si>
    <t>Stationsstraat 2</t>
  </si>
  <si>
    <t>Oude Baan 1</t>
  </si>
  <si>
    <t>Albertstraat 38</t>
  </si>
  <si>
    <t>Daliastraat 35</t>
  </si>
  <si>
    <t>Clemenceaustraat 115</t>
  </si>
  <si>
    <t>Maanhoeveweg 33</t>
  </si>
  <si>
    <t>Generaal Deschachtstraat 18</t>
  </si>
  <si>
    <t>directie@sint-katarinaschool.be</t>
  </si>
  <si>
    <t>Pastorijstraat 3</t>
  </si>
  <si>
    <t>Ballaarweg 1</t>
  </si>
  <si>
    <t>directie@vrijebasisschoolberlaar.be</t>
  </si>
  <si>
    <t>Aarschotsebaan 60</t>
  </si>
  <si>
    <t>Markgravelei 149</t>
  </si>
  <si>
    <t>Ramskapellestraat 43</t>
  </si>
  <si>
    <t>Mellinetplein 13</t>
  </si>
  <si>
    <t>Flor Alpaertsstraat 45</t>
  </si>
  <si>
    <t>Jozef Balstraat 6</t>
  </si>
  <si>
    <t>Grotesteenweg 489</t>
  </si>
  <si>
    <t>Gustaaf Garittestraat 1</t>
  </si>
  <si>
    <t>Jan Moorkensstraat 95</t>
  </si>
  <si>
    <t>Mogendhedenlaan 1</t>
  </si>
  <si>
    <t>Letterkundestraat 39</t>
  </si>
  <si>
    <t>Spoorweglaan 145</t>
  </si>
  <si>
    <t>03-432.30.10</t>
  </si>
  <si>
    <t>Kerkhofstraat 1_a</t>
  </si>
  <si>
    <t>Valkenveld 73</t>
  </si>
  <si>
    <t>Kerkhofstraat 1</t>
  </si>
  <si>
    <t>Heistraat 255</t>
  </si>
  <si>
    <t>Frans Stienletlaan 39</t>
  </si>
  <si>
    <t>Heiligstraat 6</t>
  </si>
  <si>
    <t>Jan Sanderslaan 154</t>
  </si>
  <si>
    <t>Peperstraat 17</t>
  </si>
  <si>
    <t>Provinciale Steenweg 100</t>
  </si>
  <si>
    <t>Zoete Moederstraat 30</t>
  </si>
  <si>
    <t>Carillolei 16</t>
  </si>
  <si>
    <t>Rozenlaan 44</t>
  </si>
  <si>
    <t>Molenstraat 6</t>
  </si>
  <si>
    <t>Processieweg 2</t>
  </si>
  <si>
    <t>Veldstraat 1</t>
  </si>
  <si>
    <t>Kerkstraat 5</t>
  </si>
  <si>
    <t>Gelaagstraat 161</t>
  </si>
  <si>
    <t>Spoorweglaan 25</t>
  </si>
  <si>
    <t>Bassinstraat 15_A</t>
  </si>
  <si>
    <t>directie@dekrinkelschool.be</t>
  </si>
  <si>
    <t>info@carolusschool.be</t>
  </si>
  <si>
    <t>Breendonk-Dorp 94</t>
  </si>
  <si>
    <t>August Van Landeghemstraat 117</t>
  </si>
  <si>
    <t>Kerkstraat 4</t>
  </si>
  <si>
    <t>Adrien Dezaegerplein 12_A</t>
  </si>
  <si>
    <t>August Van Landeghemplein 4</t>
  </si>
  <si>
    <t>Mechelsesteenweg 226</t>
  </si>
  <si>
    <t>Kardinaal Cardijnlaan 1_A</t>
  </si>
  <si>
    <t>Louis Mommaertsstraat 10</t>
  </si>
  <si>
    <t>Winkelveld 1</t>
  </si>
  <si>
    <t>Coolhemveldstraat 3</t>
  </si>
  <si>
    <t>Victor Kegelsstraat 1</t>
  </si>
  <si>
    <t>Turkenhofdreef 2</t>
  </si>
  <si>
    <t>directie@vbs-liezele.be</t>
  </si>
  <si>
    <t>Lippelodorp 48</t>
  </si>
  <si>
    <t>Oppuursdorp 41</t>
  </si>
  <si>
    <t>Driesstraat 12</t>
  </si>
  <si>
    <t>Pastoor Peetersstraat 10</t>
  </si>
  <si>
    <t>Sint-Amandsesteenweg 256</t>
  </si>
  <si>
    <t>Hekkestraat 1</t>
  </si>
  <si>
    <t>Jan Hammeneckerstraat 99</t>
  </si>
  <si>
    <t>Kaaistraat 1</t>
  </si>
  <si>
    <t>Hollebeek 6</t>
  </si>
  <si>
    <t>Hollebeek 2</t>
  </si>
  <si>
    <t>Velle 129</t>
  </si>
  <si>
    <t>bsvelle.directie@gmail.com</t>
  </si>
  <si>
    <t>Collegestraat 31</t>
  </si>
  <si>
    <t>Watermolendreef 167</t>
  </si>
  <si>
    <t>Rich. Van Britsomstraat 1</t>
  </si>
  <si>
    <t>Lodewijk De Meesterstraat 1</t>
  </si>
  <si>
    <t>Ankerstraat 39</t>
  </si>
  <si>
    <t>Oude Molenstraat 58</t>
  </si>
  <si>
    <t>Tulpenstraat 16</t>
  </si>
  <si>
    <t>Tereken 33_B</t>
  </si>
  <si>
    <t>Veerdamlaan 15</t>
  </si>
  <si>
    <t>Onderwijzersstraat 13</t>
  </si>
  <si>
    <t>Montessoristraat 15</t>
  </si>
  <si>
    <t>Jules Baeckelmanslaan 29</t>
  </si>
  <si>
    <t>03-291.13.70</t>
  </si>
  <si>
    <t>Dokter Coenstraat 18</t>
  </si>
  <si>
    <t>Oudestraat 83</t>
  </si>
  <si>
    <t>Krugerstraat 103</t>
  </si>
  <si>
    <t>Sint-Bernardsesteenweg 665</t>
  </si>
  <si>
    <t>Oudestraat 119</t>
  </si>
  <si>
    <t>Idsteinlaan 16</t>
  </si>
  <si>
    <t>Idsteinlaan 18</t>
  </si>
  <si>
    <t>Schoolstraat 32</t>
  </si>
  <si>
    <t>Schoolstraat 34</t>
  </si>
  <si>
    <t>Regenbooglaan 20</t>
  </si>
  <si>
    <t>Sint-Elisabethstraat 62</t>
  </si>
  <si>
    <t>Sint-Elisabethstraat 66</t>
  </si>
  <si>
    <t>Schoolstraat 15</t>
  </si>
  <si>
    <t>Bosdamlaan 1</t>
  </si>
  <si>
    <t>Leon Labytstraat 41</t>
  </si>
  <si>
    <t>Stationsstraat 7</t>
  </si>
  <si>
    <t>Pastoor Steenssensstraat 110</t>
  </si>
  <si>
    <t>Kallobaan 1_A</t>
  </si>
  <si>
    <t>Poerdam 1</t>
  </si>
  <si>
    <t>Edmond Gorrebeeckstraat 14_A</t>
  </si>
  <si>
    <t>Ambachtstraat 7_b</t>
  </si>
  <si>
    <t>Turkyen 1</t>
  </si>
  <si>
    <t>Gavermolenstraat 83</t>
  </si>
  <si>
    <t>Zandstraat 23</t>
  </si>
  <si>
    <t>Kerkstraat 91</t>
  </si>
  <si>
    <t>Stroperstraat 5_A</t>
  </si>
  <si>
    <t>Zandstraat 16</t>
  </si>
  <si>
    <t>Stationsstraat 18</t>
  </si>
  <si>
    <t>Hulststraat 42</t>
  </si>
  <si>
    <t>Cauwenstraat 9</t>
  </si>
  <si>
    <t>Willem Van Doornyckstraat 69</t>
  </si>
  <si>
    <t>Sint-Laurentiusstraat 17</t>
  </si>
  <si>
    <t>Molenstraat 58</t>
  </si>
  <si>
    <t>Kreek 1_F</t>
  </si>
  <si>
    <t>Bleekstraat 3</t>
  </si>
  <si>
    <t>Molenbergstraat 6</t>
  </si>
  <si>
    <t>Grote Nieuwedijkstraat 58</t>
  </si>
  <si>
    <t>Augustijnenstraat 76</t>
  </si>
  <si>
    <t>Wolverbosstraat 25</t>
  </si>
  <si>
    <t>Colomalaan 3</t>
  </si>
  <si>
    <t>Hoogstraat 35</t>
  </si>
  <si>
    <t>info@umbasis.be</t>
  </si>
  <si>
    <t>Veemarkt 56</t>
  </si>
  <si>
    <t>Melaan 16</t>
  </si>
  <si>
    <t>Lakenmakersstraat 158</t>
  </si>
  <si>
    <t>Ieperleestraat 19</t>
  </si>
  <si>
    <t>Brusselsesteenweg 168</t>
  </si>
  <si>
    <t>Oude Antwerpsebaan 92</t>
  </si>
  <si>
    <t>Leuvensesteenweg 41</t>
  </si>
  <si>
    <t>Battelsesteenweg 259</t>
  </si>
  <si>
    <t>Louizastraat 3</t>
  </si>
  <si>
    <t>Schommen 1</t>
  </si>
  <si>
    <t>Dorp 19</t>
  </si>
  <si>
    <t>Zwarte Leeuwstraat 18</t>
  </si>
  <si>
    <t>Peulisstraat 18</t>
  </si>
  <si>
    <t>Kloosterstraat 14</t>
  </si>
  <si>
    <t>Verhaegenlaan 7</t>
  </si>
  <si>
    <t>Werchtersesteenweg 38</t>
  </si>
  <si>
    <t>Kempenlaan 16</t>
  </si>
  <si>
    <t>Kempenlaan 29</t>
  </si>
  <si>
    <t>Leemstraat 20</t>
  </si>
  <si>
    <t>Berlaarbaan 229</t>
  </si>
  <si>
    <t>Meester van der Borghtstraat 148</t>
  </si>
  <si>
    <t>info@vbsgrasheide.be</t>
  </si>
  <si>
    <t>Waverlei 22</t>
  </si>
  <si>
    <t>Bergstraatje 10</t>
  </si>
  <si>
    <t>Leuvensebaan 25</t>
  </si>
  <si>
    <t>Stationsstraat 58</t>
  </si>
  <si>
    <t>Kouterbaan 17</t>
  </si>
  <si>
    <t>Topmolen 77</t>
  </si>
  <si>
    <t>Heldenplein 3</t>
  </si>
  <si>
    <t>J. Van Doorslaerstraat 47</t>
  </si>
  <si>
    <t>Kloosterstraat 21</t>
  </si>
  <si>
    <t>Mechelseweg 96</t>
  </si>
  <si>
    <t>Oudstrijdersstraat 28</t>
  </si>
  <si>
    <t>Bankstraat 29</t>
  </si>
  <si>
    <t>Ten Moortele 3</t>
  </si>
  <si>
    <t>Dorpstraat 10</t>
  </si>
  <si>
    <t>Spiltstraat 274</t>
  </si>
  <si>
    <t>Brusselsesteenweg 23</t>
  </si>
  <si>
    <t>de Tilbourgstraat 16</t>
  </si>
  <si>
    <t>Molenveld 26</t>
  </si>
  <si>
    <t>Leuvensesteenweg 641</t>
  </si>
  <si>
    <t>Ravesteinstraat 2</t>
  </si>
  <si>
    <t>Hanswijkstraat 20</t>
  </si>
  <si>
    <t>Beringstraat 107</t>
  </si>
  <si>
    <t>Nieuwstraat 1</t>
  </si>
  <si>
    <t>Neysetterstraat 3</t>
  </si>
  <si>
    <t>Kouterstraat 2</t>
  </si>
  <si>
    <t>Janseniusstraat 2</t>
  </si>
  <si>
    <t>Mechelsevest 2</t>
  </si>
  <si>
    <t>Oude Markt 28</t>
  </si>
  <si>
    <t>Overstraat 60</t>
  </si>
  <si>
    <t>Pastoor De Clerckstraat 1</t>
  </si>
  <si>
    <t>Albert Woutersstraat 15 bus 1</t>
  </si>
  <si>
    <t>Leo Dartelaan 11</t>
  </si>
  <si>
    <t>Martelarenlaan 313</t>
  </si>
  <si>
    <t>Waversebaan 95</t>
  </si>
  <si>
    <t>Egenhovenweg 43</t>
  </si>
  <si>
    <t>Naamsesteenweg 355</t>
  </si>
  <si>
    <t>Groenveldstraat 46</t>
  </si>
  <si>
    <t>Dorpsstraat 81</t>
  </si>
  <si>
    <t>016-39.41.60</t>
  </si>
  <si>
    <t>Kloosterstraat 2</t>
  </si>
  <si>
    <t>Schoolstraat 37</t>
  </si>
  <si>
    <t>Bergstraat 18</t>
  </si>
  <si>
    <t>Armand Verheydenstraat 19</t>
  </si>
  <si>
    <t>Bierbeekstraat 4</t>
  </si>
  <si>
    <t>Pastoor Tilemansstraat 4</t>
  </si>
  <si>
    <t>Wilgenpad 1</t>
  </si>
  <si>
    <t>02-302.43.90</t>
  </si>
  <si>
    <t>directiedeletterboom@huldenberg.be</t>
  </si>
  <si>
    <t>Elzasstraat 19</t>
  </si>
  <si>
    <t>02-302.43.80</t>
  </si>
  <si>
    <t>directiedenelzas@huldenberg.be</t>
  </si>
  <si>
    <t>A.E. Verbiststraat 6</t>
  </si>
  <si>
    <t>Egenhovenstraat 24_A</t>
  </si>
  <si>
    <t>Dorpstraat 540</t>
  </si>
  <si>
    <t>Kloosterstraat 10</t>
  </si>
  <si>
    <t>Kwerpsebaan 249</t>
  </si>
  <si>
    <t>Engerstraat 10</t>
  </si>
  <si>
    <t>Burggrachtstraat 1_a</t>
  </si>
  <si>
    <t>Annonciadenstraat 1</t>
  </si>
  <si>
    <t>Alfons Dewitstraat 7</t>
  </si>
  <si>
    <t>Van Frachenlaan 25</t>
  </si>
  <si>
    <t>Mulslaan 2</t>
  </si>
  <si>
    <t>Brouwerijstraat 2</t>
  </si>
  <si>
    <t>Torfbroeklaan 25</t>
  </si>
  <si>
    <t>Bogaertstraat 4</t>
  </si>
  <si>
    <t>Biekorfstraat 8</t>
  </si>
  <si>
    <t>015-22.10.10</t>
  </si>
  <si>
    <t>Pastoor Mellaertsstraat 32</t>
  </si>
  <si>
    <t>L. Carréstraat 16_c</t>
  </si>
  <si>
    <t>Kapelstraat 45</t>
  </si>
  <si>
    <t>directie@destraal.be</t>
  </si>
  <si>
    <t>Schoolstraat 44</t>
  </si>
  <si>
    <t>Steenweg op Nieuwrode 43</t>
  </si>
  <si>
    <t>Aarschotsesteenweg 172</t>
  </si>
  <si>
    <t>Pastoriestraat 48</t>
  </si>
  <si>
    <t>Astridstraat 4</t>
  </si>
  <si>
    <t>Baalsebaan 330</t>
  </si>
  <si>
    <t>directie@sasbaal.be</t>
  </si>
  <si>
    <t>De Bruynlaan 19</t>
  </si>
  <si>
    <t>Schoolstraat 26</t>
  </si>
  <si>
    <t>Langestraat 11</t>
  </si>
  <si>
    <t>Ter Laken 7</t>
  </si>
  <si>
    <t>Schrieksesteenweg 30</t>
  </si>
  <si>
    <t>Mgr. Raeymaekersstraat 15</t>
  </si>
  <si>
    <t>Strepestraat 21</t>
  </si>
  <si>
    <t>Blaubergsesteenweg 172</t>
  </si>
  <si>
    <t>Hoge Dreef 7</t>
  </si>
  <si>
    <t>Maria Gorettistraat 4</t>
  </si>
  <si>
    <t>Emiel Stalmanslaan 2</t>
  </si>
  <si>
    <t>de Merodedreef 110</t>
  </si>
  <si>
    <t>Jaak Lemmenslaan 12</t>
  </si>
  <si>
    <t>Abdijstraat 3</t>
  </si>
  <si>
    <t>Stijn Streuvelsstraat 11</t>
  </si>
  <si>
    <t>Gemeentestraat 9</t>
  </si>
  <si>
    <t>Jozef Pierrestraat 104</t>
  </si>
  <si>
    <t>Heidebergstraat 275</t>
  </si>
  <si>
    <t>Patroonschapstraat 5</t>
  </si>
  <si>
    <t>Klein Langeveld 30</t>
  </si>
  <si>
    <t>kim.geens@katholiekonderwijsholsbeek.be</t>
  </si>
  <si>
    <t>Wolvendreef 1</t>
  </si>
  <si>
    <t>Tiensesteenweg 4</t>
  </si>
  <si>
    <t>Rillaarseweg 23</t>
  </si>
  <si>
    <t>Dorpsstraat 18</t>
  </si>
  <si>
    <t>Haldertstraat 13</t>
  </si>
  <si>
    <t>Bekaflaan 65</t>
  </si>
  <si>
    <t>Kard. Mercierstraat 10</t>
  </si>
  <si>
    <t>Kerkstraat 27</t>
  </si>
  <si>
    <t>Pastoor Dergentstraat 109</t>
  </si>
  <si>
    <t>Pastoor Pitetlaan 26</t>
  </si>
  <si>
    <t>Prof.Scharpélaan 47</t>
  </si>
  <si>
    <t>Veerlestraat 7</t>
  </si>
  <si>
    <t>Hombergstraat 1</t>
  </si>
  <si>
    <t>Minnestraat 9</t>
  </si>
  <si>
    <t>Staatsbaan 181</t>
  </si>
  <si>
    <t>Oude Diestsestraat 4</t>
  </si>
  <si>
    <t>Houwaartstraat 305</t>
  </si>
  <si>
    <t>Rozenkranslaan 4_b</t>
  </si>
  <si>
    <t>Brabantsebaan 46</t>
  </si>
  <si>
    <t>Herseltsebaan 1</t>
  </si>
  <si>
    <t>Hulst 16</t>
  </si>
  <si>
    <t>Demerstraat 12</t>
  </si>
  <si>
    <t>Groenenweg 1</t>
  </si>
  <si>
    <t>Vroentestraat 22</t>
  </si>
  <si>
    <t>Alexianenweg 25</t>
  </si>
  <si>
    <t>Waaibergstraat 5</t>
  </si>
  <si>
    <t>Aarschotsesteenweg 638</t>
  </si>
  <si>
    <t>Pastorijstraat 78</t>
  </si>
  <si>
    <t>Rijschoolstraat 2</t>
  </si>
  <si>
    <t>Schoolstraat 27</t>
  </si>
  <si>
    <t>Hollestraat 22</t>
  </si>
  <si>
    <t>Groenhofstraat 15</t>
  </si>
  <si>
    <t>Klein Overlaar 3</t>
  </si>
  <si>
    <t>Doelstraat 76</t>
  </si>
  <si>
    <t>Sint-Genovevaplein 8</t>
  </si>
  <si>
    <t>Grote Steenweg 282</t>
  </si>
  <si>
    <t>Zandstraat 14</t>
  </si>
  <si>
    <t>Rectorijstraat 2</t>
  </si>
  <si>
    <t>Kerkomsesteenweg 45</t>
  </si>
  <si>
    <t>Lubbeeksestraat 42</t>
  </si>
  <si>
    <t>Dries 26</t>
  </si>
  <si>
    <t>Kersbeek-Dorp 17</t>
  </si>
  <si>
    <t>Hoeledensebaan 84_a</t>
  </si>
  <si>
    <t>Halensebaan 102</t>
  </si>
  <si>
    <t>Walshoutemstraat 55</t>
  </si>
  <si>
    <t>WALSHOUTEM</t>
  </si>
  <si>
    <t>011-88.12.45</t>
  </si>
  <si>
    <t>Hannuitstraat 4</t>
  </si>
  <si>
    <t>Vinnestraat 45</t>
  </si>
  <si>
    <t>Oude Kerkstraat 2</t>
  </si>
  <si>
    <t>info@vksdewegwijzer.be</t>
  </si>
  <si>
    <t>Stationsstraat 16</t>
  </si>
  <si>
    <t>Linterseweg 10</t>
  </si>
  <si>
    <t>Dorpsstraat 7_b</t>
  </si>
  <si>
    <t>Ketelstraat 27_a</t>
  </si>
  <si>
    <t>Dorpsstraat 39</t>
  </si>
  <si>
    <t>Persoonstraat 1</t>
  </si>
  <si>
    <t>Boomkensstraat 11</t>
  </si>
  <si>
    <t>Vijversstraat 6</t>
  </si>
  <si>
    <t>Pater Valentinuslaan 36</t>
  </si>
  <si>
    <t>Bakkerslaan 20</t>
  </si>
  <si>
    <t>Bieststraat 40</t>
  </si>
  <si>
    <t>Lazarijstraat 120</t>
  </si>
  <si>
    <t>Zegestraat 40</t>
  </si>
  <si>
    <t>Diestersteenweg 237</t>
  </si>
  <si>
    <t>Diestersteenweg 165</t>
  </si>
  <si>
    <t>Joris van Oostenrijkstraat 53</t>
  </si>
  <si>
    <t>Kievitveldstraat 7</t>
  </si>
  <si>
    <t>Schelstraat 10</t>
  </si>
  <si>
    <t>Molenweg 73</t>
  </si>
  <si>
    <t>Klodsbergweg 9</t>
  </si>
  <si>
    <t>Kleuterweg 15</t>
  </si>
  <si>
    <t>Guldensporenlaan 13</t>
  </si>
  <si>
    <t>Hortensiastraat 3</t>
  </si>
  <si>
    <t>Edelweisstraat 4</t>
  </si>
  <si>
    <t>Kerkhofstraat 88</t>
  </si>
  <si>
    <t>Kerkhofstraat 90</t>
  </si>
  <si>
    <t>Meester Surinxstraat 16</t>
  </si>
  <si>
    <t>Maastrichtsestraat 12</t>
  </si>
  <si>
    <t>Muveld 25</t>
  </si>
  <si>
    <t>Molenstraat 8</t>
  </si>
  <si>
    <t>Kluisstraat 15</t>
  </si>
  <si>
    <t>Poothof 4</t>
  </si>
  <si>
    <t>Reitveld 7</t>
  </si>
  <si>
    <t>Beekbeemdenhof 1</t>
  </si>
  <si>
    <t>Brugstraat 16</t>
  </si>
  <si>
    <t>Everselkiezel 55</t>
  </si>
  <si>
    <t>Sint-Maartenlaan 6</t>
  </si>
  <si>
    <t>Pastoor Paquaylaan 123</t>
  </si>
  <si>
    <t>Heerbaan 241</t>
  </si>
  <si>
    <t>Kerkplein 40</t>
  </si>
  <si>
    <t>Pieter Vanhoudtstraat 44</t>
  </si>
  <si>
    <t>Twaalf septemberstraat 9</t>
  </si>
  <si>
    <t>lagereschool@dezandkorrel.be</t>
  </si>
  <si>
    <t>Rhijnweg 5</t>
  </si>
  <si>
    <t>Grotstraat 5</t>
  </si>
  <si>
    <t>Dorpsstraat 19</t>
  </si>
  <si>
    <t>Tichelovenstraat 2</t>
  </si>
  <si>
    <t>Kerkstraat 16</t>
  </si>
  <si>
    <t>Kloosterstraat 9</t>
  </si>
  <si>
    <t>Grote Heide 14</t>
  </si>
  <si>
    <t>Lepelstraat 23</t>
  </si>
  <si>
    <t>Jaak Tassetstraat 20_2</t>
  </si>
  <si>
    <t>Grevenbroekstraat 9</t>
  </si>
  <si>
    <t>Parkstraat 15</t>
  </si>
  <si>
    <t>Lindepaadje 1</t>
  </si>
  <si>
    <t>Groenstraat 8</t>
  </si>
  <si>
    <t>Schoolstraat 18</t>
  </si>
  <si>
    <t>'t Lo 13</t>
  </si>
  <si>
    <t>Wal 14</t>
  </si>
  <si>
    <t>Hamonterweg 136</t>
  </si>
  <si>
    <t>Bergerheidestraat 4</t>
  </si>
  <si>
    <t>Kaulillerdorp 43</t>
  </si>
  <si>
    <t>Kaulillerdorp 51</t>
  </si>
  <si>
    <t>Grotestraat 25</t>
  </si>
  <si>
    <t>Brandweg 1</t>
  </si>
  <si>
    <t>Kuurstraat 6</t>
  </si>
  <si>
    <t>Plattewijerstraat 4</t>
  </si>
  <si>
    <t>Driehoevenstraat 82</t>
  </si>
  <si>
    <t>Oude Driesstraat 8</t>
  </si>
  <si>
    <t>Boxbergstraat 1</t>
  </si>
  <si>
    <t>Evence Coppéelaan 27</t>
  </si>
  <si>
    <t>Schabartstraat 10</t>
  </si>
  <si>
    <t>Schoolstraat 5</t>
  </si>
  <si>
    <t>Jachthoornplein 4</t>
  </si>
  <si>
    <t>Schoolstraat 6</t>
  </si>
  <si>
    <t>Kloosterstraat 34</t>
  </si>
  <si>
    <t>Wijkstraat 16_4</t>
  </si>
  <si>
    <t>Wijkstraat 16_5</t>
  </si>
  <si>
    <t>Heidestraat 157</t>
  </si>
  <si>
    <t>Schoolstraat 45</t>
  </si>
  <si>
    <t>Populierenlaan 14</t>
  </si>
  <si>
    <t>directie@basisschoolopgrimbie.be</t>
  </si>
  <si>
    <t>Langstraat 30</t>
  </si>
  <si>
    <t>St-Jorisstraat 11</t>
  </si>
  <si>
    <t>Molenstraat 127</t>
  </si>
  <si>
    <t>Steenakkerstraat 8</t>
  </si>
  <si>
    <t>Koning Boudewijnplein 4</t>
  </si>
  <si>
    <t>Haagstraat 19</t>
  </si>
  <si>
    <t>Groenstraat 22</t>
  </si>
  <si>
    <t>Langstraat 24</t>
  </si>
  <si>
    <t>Gallestraat 6</t>
  </si>
  <si>
    <t>Kleine Stadenstraat 4</t>
  </si>
  <si>
    <t>Kapelstraat 28</t>
  </si>
  <si>
    <t>Floxstraat 4</t>
  </si>
  <si>
    <t>Kerkstraat 6</t>
  </si>
  <si>
    <t>Maaseikerlaan 2_A</t>
  </si>
  <si>
    <t>Molenweg 79</t>
  </si>
  <si>
    <t>Weg naar As 78</t>
  </si>
  <si>
    <t>Eerste Straat 23</t>
  </si>
  <si>
    <t>Nelisveld 5</t>
  </si>
  <si>
    <t>De Belder 21</t>
  </si>
  <si>
    <t>Kleine Scheurestraat 1</t>
  </si>
  <si>
    <t>Meierstraat 46</t>
  </si>
  <si>
    <t>Grauwe Torenwal 16</t>
  </si>
  <si>
    <t>Jef van Hoofstraat 3</t>
  </si>
  <si>
    <t>Schoolstraat 58</t>
  </si>
  <si>
    <t>Bosstraat 23</t>
  </si>
  <si>
    <t>Breekiezel 27</t>
  </si>
  <si>
    <t>wim.daniels@royke.be</t>
  </si>
  <si>
    <t>Loostraat 13</t>
  </si>
  <si>
    <t>info@spelenderwijs-neerglabbeek.be</t>
  </si>
  <si>
    <t>Sint-Laurensstraat 9</t>
  </si>
  <si>
    <t>Kerkhenis 55</t>
  </si>
  <si>
    <t>Beemdstraat 4</t>
  </si>
  <si>
    <t>Sint-Jansstraat 15</t>
  </si>
  <si>
    <t>Merestraat 24</t>
  </si>
  <si>
    <t>Rechtstraat 22_A</t>
  </si>
  <si>
    <t>Fonteinstraat 9</t>
  </si>
  <si>
    <t>Brandstraat 3_A</t>
  </si>
  <si>
    <t>Beukenlaan 35</t>
  </si>
  <si>
    <t>Beukenlaan 27</t>
  </si>
  <si>
    <t>Sportpleinstraat 2</t>
  </si>
  <si>
    <t>Nederstraat 30</t>
  </si>
  <si>
    <t>Kloosterwal 10</t>
  </si>
  <si>
    <t>Kloosterwal 11</t>
  </si>
  <si>
    <t>Riemsterweg 273</t>
  </si>
  <si>
    <t>Frans-Ceulemansstraat 2</t>
  </si>
  <si>
    <t>Winkelomstraat 10</t>
  </si>
  <si>
    <t>Appelboomgaardstraat 7</t>
  </si>
  <si>
    <t>Appelboomgaardstraat 9</t>
  </si>
  <si>
    <t>Kloosterstraat 18</t>
  </si>
  <si>
    <t>Klein Lafeltstraat 2</t>
  </si>
  <si>
    <t>Maastrichterweg 261</t>
  </si>
  <si>
    <t>Heirbaan 81</t>
  </si>
  <si>
    <t>Biesweg 14</t>
  </si>
  <si>
    <t>Nelissenlaan 13</t>
  </si>
  <si>
    <t>Berenhofstraat 32</t>
  </si>
  <si>
    <t>Wijnstraat 2</t>
  </si>
  <si>
    <t>Kleinmeersstraat 1</t>
  </si>
  <si>
    <t>Vrerenstraat 16</t>
  </si>
  <si>
    <t>Kattestraat 7</t>
  </si>
  <si>
    <t>Nieuweweg 11</t>
  </si>
  <si>
    <t>De Plank 81</t>
  </si>
  <si>
    <t>Hoeneveldje 1</t>
  </si>
  <si>
    <t>Schoolstraat 8</t>
  </si>
  <si>
    <t>Stokstraat 1</t>
  </si>
  <si>
    <t>Kapelhof 8</t>
  </si>
  <si>
    <t>Kerkstraat 126</t>
  </si>
  <si>
    <t>St. Aldegondislaan 2</t>
  </si>
  <si>
    <t>Schoolstraat 13</t>
  </si>
  <si>
    <t>Parkstraat 11</t>
  </si>
  <si>
    <t>Motstraat 10</t>
  </si>
  <si>
    <t>Pastorijstraat 23</t>
  </si>
  <si>
    <t>directie.kameleon@sgm-zevensprong.be</t>
  </si>
  <si>
    <t>Bloemenstraat 1</t>
  </si>
  <si>
    <t>Nieuwland 12_A</t>
  </si>
  <si>
    <t>Jesserenstraat 57</t>
  </si>
  <si>
    <t>Langegrachtstraat 1</t>
  </si>
  <si>
    <t>Ridderstraat 13</t>
  </si>
  <si>
    <t>Sint-Martinusstraat 19</t>
  </si>
  <si>
    <t>Houtstraat 117</t>
  </si>
  <si>
    <t>Haardstraat 20</t>
  </si>
  <si>
    <t>Slinkerstraat 62</t>
  </si>
  <si>
    <t>Hanekapstraat 8</t>
  </si>
  <si>
    <t>Einde 5</t>
  </si>
  <si>
    <t>Kerkweg 22</t>
  </si>
  <si>
    <t>Godfried Bomansstraat 17</t>
  </si>
  <si>
    <t>Luikersteenweg 243</t>
  </si>
  <si>
    <t>Kloosterstraat 11</t>
  </si>
  <si>
    <t>Luikersteenweg 447</t>
  </si>
  <si>
    <t>Schoolstraat 16</t>
  </si>
  <si>
    <t>Diestsesteenweg 11</t>
  </si>
  <si>
    <t>Dorpsstraat 29</t>
  </si>
  <si>
    <t>Kerkstraat 19</t>
  </si>
  <si>
    <t>Kolmenstraat 7</t>
  </si>
  <si>
    <t>Geneikenstraat 15</t>
  </si>
  <si>
    <t>Genenbosstraat 82</t>
  </si>
  <si>
    <t>Sint-Trudostraat 9</t>
  </si>
  <si>
    <t>Meldertsesteenweg 13</t>
  </si>
  <si>
    <t>directie@vlspaal.be</t>
  </si>
  <si>
    <t>Bogaarsveldstraat 20</t>
  </si>
  <si>
    <t>Koerselsesteenweg 25</t>
  </si>
  <si>
    <t>Onderwijsstraat 15</t>
  </si>
  <si>
    <t>Vossenhoek 10</t>
  </si>
  <si>
    <t>Poststraat 6</t>
  </si>
  <si>
    <t>Schoolstraat 7</t>
  </si>
  <si>
    <t>Diestersteenweg 13</t>
  </si>
  <si>
    <t>Diestersteenweg 7</t>
  </si>
  <si>
    <t>Kerkstraat 4_B</t>
  </si>
  <si>
    <t>Lindenstraat 5</t>
  </si>
  <si>
    <t>Hofstraat 92</t>
  </si>
  <si>
    <t>Kerkstraat 4_C</t>
  </si>
  <si>
    <t>Veerledorp 18</t>
  </si>
  <si>
    <t>Veerledorp 39</t>
  </si>
  <si>
    <t>directie@vbsdewijngaard.be</t>
  </si>
  <si>
    <t>Bevrijdingslaan 255</t>
  </si>
  <si>
    <t>Smissestraat 50</t>
  </si>
  <si>
    <t>directie@vbsgrootvorst.be</t>
  </si>
  <si>
    <t>Meerlaarstraat 95</t>
  </si>
  <si>
    <t>Schoolstraat 42</t>
  </si>
  <si>
    <t>Gerard Davidstraat 6</t>
  </si>
  <si>
    <t>Sint-Lenardsstraat 58</t>
  </si>
  <si>
    <t>Ronsaardbekestraat 57</t>
  </si>
  <si>
    <t>Sint-Jansstraat 16</t>
  </si>
  <si>
    <t>050-33.15.43</t>
  </si>
  <si>
    <t>Blankenbergse Steenweg 219</t>
  </si>
  <si>
    <t>Potentestraat 28</t>
  </si>
  <si>
    <t>Garenmarkt 8</t>
  </si>
  <si>
    <t>Kortrijksestraat 47_G</t>
  </si>
  <si>
    <t>Patersonstraat 98</t>
  </si>
  <si>
    <t>Ieperweg 9</t>
  </si>
  <si>
    <t>Schooldreef 5</t>
  </si>
  <si>
    <t>Knesselarestraat 28</t>
  </si>
  <si>
    <t>Torhoutsestraat 268</t>
  </si>
  <si>
    <t>info@baliebrugge.net</t>
  </si>
  <si>
    <t>Leegtestraat 1</t>
  </si>
  <si>
    <t>Balgerhoekstraat 80</t>
  </si>
  <si>
    <t>Beernemsteenweg 117</t>
  </si>
  <si>
    <t>Sint-Jozefsstraat 7_A</t>
  </si>
  <si>
    <t>Beverenstraat 18</t>
  </si>
  <si>
    <t>Statiestraat 38</t>
  </si>
  <si>
    <t>Pensionaatstraat 23</t>
  </si>
  <si>
    <t>Brandstraat 24</t>
  </si>
  <si>
    <t>Herderstraat 1</t>
  </si>
  <si>
    <t>Revinzestraat 35</t>
  </si>
  <si>
    <t>Sint-Henricusstraat 4</t>
  </si>
  <si>
    <t>Kloosterstraat 5</t>
  </si>
  <si>
    <t>Bruggestraat 23</t>
  </si>
  <si>
    <t>monika.lanckriet@sint-rembert.be</t>
  </si>
  <si>
    <t>Handzamestraat 14</t>
  </si>
  <si>
    <t>Ieperstraat 47</t>
  </si>
  <si>
    <t>Kronevoordestraat 62</t>
  </si>
  <si>
    <t>Torhoutstraat 38</t>
  </si>
  <si>
    <t>Bruggestraat 24</t>
  </si>
  <si>
    <t>Smissestraat 7</t>
  </si>
  <si>
    <t>Terreststraat 4_D</t>
  </si>
  <si>
    <t>Kouterstraat 28_b</t>
  </si>
  <si>
    <t>Roeselarestraat 18</t>
  </si>
  <si>
    <t>Beerststraat 36</t>
  </si>
  <si>
    <t>Nieuwpoortstraat 4</t>
  </si>
  <si>
    <t>Iepersteenweg 8</t>
  </si>
  <si>
    <t>Mgr. Schottestraat 3_b</t>
  </si>
  <si>
    <t>Hoogstraat 15</t>
  </si>
  <si>
    <t>Nieuwstraat 50</t>
  </si>
  <si>
    <t>Gistelse Steenweg 440</t>
  </si>
  <si>
    <t>Doornstraat 3</t>
  </si>
  <si>
    <t>Zandstraat 69</t>
  </si>
  <si>
    <t>Koningin Astridlaan 4</t>
  </si>
  <si>
    <t>Spoorwegstraat 250</t>
  </si>
  <si>
    <t>anne.dierickx@baslos.be</t>
  </si>
  <si>
    <t>Diksmuidse Heerweg 159</t>
  </si>
  <si>
    <t>Westernieuwweg 5</t>
  </si>
  <si>
    <t>Groenestraat 29</t>
  </si>
  <si>
    <t>Pastoor Staelensstraat 3_A</t>
  </si>
  <si>
    <t>pol.vlaeminck@sint-rembert.be</t>
  </si>
  <si>
    <t>Kapellestraat 16</t>
  </si>
  <si>
    <t>rebekka.buyse@klimtoren.be</t>
  </si>
  <si>
    <t>Vedastusstraat 96</t>
  </si>
  <si>
    <t>Cathilleweg 82</t>
  </si>
  <si>
    <t>Stedebeekpad 2</t>
  </si>
  <si>
    <t>Gravenbos 6</t>
  </si>
  <si>
    <t>Tempeldreef 6</t>
  </si>
  <si>
    <t>Vrijheidsstraat 1</t>
  </si>
  <si>
    <t>Stationsstraat 1_A</t>
  </si>
  <si>
    <t>Westkerkestraat 53</t>
  </si>
  <si>
    <t>Koekelarestraat 14</t>
  </si>
  <si>
    <t>Pastoor de Neveplein 18</t>
  </si>
  <si>
    <t>Kragendijk 182</t>
  </si>
  <si>
    <t>Sportlaan 8</t>
  </si>
  <si>
    <t>Keuvelhoekstraat 100</t>
  </si>
  <si>
    <t>Jef Mennekenslaan 3</t>
  </si>
  <si>
    <t>De Linde 94</t>
  </si>
  <si>
    <t>Fortuinstraat 29</t>
  </si>
  <si>
    <t>Astridlaan 400</t>
  </si>
  <si>
    <t>Sint-Katarinastraat 132</t>
  </si>
  <si>
    <t>Baron Ruzettelaan 439</t>
  </si>
  <si>
    <t>directie@olvasteenbrugge.be</t>
  </si>
  <si>
    <t>Bruggestraat 30_A</t>
  </si>
  <si>
    <t>Kloosterstraat 4_A</t>
  </si>
  <si>
    <t>Stationsstraat 13</t>
  </si>
  <si>
    <t>gemeenteschool@damme.be</t>
  </si>
  <si>
    <t>Bradericplein 16_A</t>
  </si>
  <si>
    <t>050-50.10.41</t>
  </si>
  <si>
    <t>info@vbslapscheure.be</t>
  </si>
  <si>
    <t>Weststraat 117</t>
  </si>
  <si>
    <t>Schaapstraat 8</t>
  </si>
  <si>
    <t>Stationsstraat 25</t>
  </si>
  <si>
    <t>Zeebruggelaan 41</t>
  </si>
  <si>
    <t>Zustersstraat 9</t>
  </si>
  <si>
    <t>Pannenstraat 132</t>
  </si>
  <si>
    <t>Stadhuisstraat 4</t>
  </si>
  <si>
    <t>Ieperstraat 5</t>
  </si>
  <si>
    <t>Stuiverstraat 81</t>
  </si>
  <si>
    <t>Kroonlaan 18</t>
  </si>
  <si>
    <t>Schermplantenstraat 36</t>
  </si>
  <si>
    <t>Thomas Van Loostraat 56</t>
  </si>
  <si>
    <t>cynthia.callebout@demorootjes.be</t>
  </si>
  <si>
    <t>Guido Gezellestraat 19</t>
  </si>
  <si>
    <t>Aartshertoginnestraat 38</t>
  </si>
  <si>
    <t>Gerststraat 109</t>
  </si>
  <si>
    <t>Lijsterbeslaan 5</t>
  </si>
  <si>
    <t>Schapenstraat 32</t>
  </si>
  <si>
    <t>Aartshertogstraat 26</t>
  </si>
  <si>
    <t>Kaaistraat 22</t>
  </si>
  <si>
    <t>Stanleylaan 55</t>
  </si>
  <si>
    <t>Peter Benoitlaan 15</t>
  </si>
  <si>
    <t>Nukkerstraat 106</t>
  </si>
  <si>
    <t>Prinses Elisabethlaan 1</t>
  </si>
  <si>
    <t>Kerkstraat 70</t>
  </si>
  <si>
    <t>Brugsesteenweg 2</t>
  </si>
  <si>
    <t>Nieuwe Steenweg 37</t>
  </si>
  <si>
    <t>Grotestraat 18</t>
  </si>
  <si>
    <t>Heidelaan 24</t>
  </si>
  <si>
    <t>Kerkstraat 41_A</t>
  </si>
  <si>
    <t>Onderwijsstraat 5</t>
  </si>
  <si>
    <t>Bonte Pierstraat 22</t>
  </si>
  <si>
    <t>Santhovenstraat 1_B</t>
  </si>
  <si>
    <t>Westendelaan 344</t>
  </si>
  <si>
    <t>Willem De Roolaan 72</t>
  </si>
  <si>
    <t>Sint-Jorisplein 31</t>
  </si>
  <si>
    <t>Vrijheidstraat 8</t>
  </si>
  <si>
    <t>Dorpsstraat 4</t>
  </si>
  <si>
    <t>Helvetiastraat 28</t>
  </si>
  <si>
    <t>Abdijstraat 101</t>
  </si>
  <si>
    <t>Kloosterweg 2</t>
  </si>
  <si>
    <t>E. D'Arripelaan 2</t>
  </si>
  <si>
    <t>Dorpsstraat 24</t>
  </si>
  <si>
    <t>Houtmarkt 14</t>
  </si>
  <si>
    <t>Brugse Steenweg 77</t>
  </si>
  <si>
    <t>Groeneplaats 1_A</t>
  </si>
  <si>
    <t>Kerkhoek 8</t>
  </si>
  <si>
    <t>Pottelberg 15_A</t>
  </si>
  <si>
    <t>Oudenaardsesteenweg 204</t>
  </si>
  <si>
    <t>Krysantenlaan 6</t>
  </si>
  <si>
    <t>Kollegestraat 8</t>
  </si>
  <si>
    <t>Plein 9</t>
  </si>
  <si>
    <t>sint.jozef@kbkscholen.be</t>
  </si>
  <si>
    <t>Beverlaai 75</t>
  </si>
  <si>
    <t>Sint-Anna 41</t>
  </si>
  <si>
    <t>sofie.eggermont@kinderlandweb.be</t>
  </si>
  <si>
    <t>Sint-Elooisdreef 56_A</t>
  </si>
  <si>
    <t>Rodenburgplein 31</t>
  </si>
  <si>
    <t>Lauwsestraat 11</t>
  </si>
  <si>
    <t>Wevelgemstraat 2_A</t>
  </si>
  <si>
    <t>Hospitaalstraat 14</t>
  </si>
  <si>
    <t>Kasteeldreef 5</t>
  </si>
  <si>
    <t>directie@vbsrekkem.be</t>
  </si>
  <si>
    <t>Moeskroenstraat 525</t>
  </si>
  <si>
    <t>Bellegemkerkdreef 1</t>
  </si>
  <si>
    <t>Halenplein 11</t>
  </si>
  <si>
    <t>Theophiel Toyeplein 8</t>
  </si>
  <si>
    <t>Sint-Jozefsstraat 11</t>
  </si>
  <si>
    <t>Zwevegemstraat 5</t>
  </si>
  <si>
    <t>Hendrik Consciencestraat 28_A</t>
  </si>
  <si>
    <t>Kerkdreef 4</t>
  </si>
  <si>
    <t>Vichtsesteenweg 109</t>
  </si>
  <si>
    <t>Groeningestraat 11</t>
  </si>
  <si>
    <t>Neerstraat 1</t>
  </si>
  <si>
    <t>Ruggestraat 39</t>
  </si>
  <si>
    <t>Doorniksesteenweg 557</t>
  </si>
  <si>
    <t>Oudenaardseweg 75</t>
  </si>
  <si>
    <t>directie@bsdepolyglot.be</t>
  </si>
  <si>
    <t>Moenplaats 10</t>
  </si>
  <si>
    <t>Dalestraat 40</t>
  </si>
  <si>
    <t>J. en M. Sabbestraat 132</t>
  </si>
  <si>
    <t>Vlamingenstraat 172</t>
  </si>
  <si>
    <t>St. Jansmolenstraat 7</t>
  </si>
  <si>
    <t>directie@sint-joris.net</t>
  </si>
  <si>
    <t>Guido Gezellelaan 77</t>
  </si>
  <si>
    <t>directie@blijdhove.be</t>
  </si>
  <si>
    <t>Binnenhof 53</t>
  </si>
  <si>
    <t>Kleine Wijnbergstraat 6</t>
  </si>
  <si>
    <t>Normandiëstraat 57</t>
  </si>
  <si>
    <t>Hoogstraat 10</t>
  </si>
  <si>
    <t>Driekerkenstraat 6</t>
  </si>
  <si>
    <t>Hendrik Dewildestraat 4</t>
  </si>
  <si>
    <t>Dorpsplein 29</t>
  </si>
  <si>
    <t>Poststraat 20</t>
  </si>
  <si>
    <t>Bissegemstraat 22</t>
  </si>
  <si>
    <t>Rozenstraat 6</t>
  </si>
  <si>
    <t>Hugo Verriestlaan 49</t>
  </si>
  <si>
    <t>Rollegemstraat 216</t>
  </si>
  <si>
    <t>Plaats 29</t>
  </si>
  <si>
    <t>Pastorijstraat 2</t>
  </si>
  <si>
    <t>Oude Zandvoordestraat 1</t>
  </si>
  <si>
    <t>Kloosterlaan 4</t>
  </si>
  <si>
    <t>Berten Pilstraat 7</t>
  </si>
  <si>
    <t>Ieperstraat 2_a</t>
  </si>
  <si>
    <t>Stationstraat 49_A</t>
  </si>
  <si>
    <t>Roeselaarsestraat 60</t>
  </si>
  <si>
    <t>Roeselaarsestraat 334</t>
  </si>
  <si>
    <t>Baronielaan 19</t>
  </si>
  <si>
    <t>Leenstraat 110</t>
  </si>
  <si>
    <t>Prinsessestraat 13</t>
  </si>
  <si>
    <t>Hogestraat 66</t>
  </si>
  <si>
    <t>Koffiestraat 8</t>
  </si>
  <si>
    <t>Watermolenwal 2</t>
  </si>
  <si>
    <t>Steenstraat 12</t>
  </si>
  <si>
    <t>Gasthuisstraat 30</t>
  </si>
  <si>
    <t>Koning Boudewijnstraat 52</t>
  </si>
  <si>
    <t>Gen. Eisenhowerstraat 8</t>
  </si>
  <si>
    <t>Sint-Michielsweg 2_2</t>
  </si>
  <si>
    <t>vbs.stpieter@vrijescholenkuurne.be</t>
  </si>
  <si>
    <t>Tieltsestraat 31</t>
  </si>
  <si>
    <t>056-73.34.50</t>
  </si>
  <si>
    <t>Generaal Deprezstraat 91</t>
  </si>
  <si>
    <t>Tuinstraat 21</t>
  </si>
  <si>
    <t>Schoolstraat 70</t>
  </si>
  <si>
    <t>Hoogstraat 41</t>
  </si>
  <si>
    <t>Breestraat 65</t>
  </si>
  <si>
    <t>Pladijsstraat 296</t>
  </si>
  <si>
    <t>Sint-Amandusstraat 26</t>
  </si>
  <si>
    <t>Liebaardstraat 7_A</t>
  </si>
  <si>
    <t>Koekoekstraat 26</t>
  </si>
  <si>
    <t>Koning Albertstraat 41</t>
  </si>
  <si>
    <t>Koning Albertstraat 31</t>
  </si>
  <si>
    <t>Monseigneur Debrabanderestraat 23</t>
  </si>
  <si>
    <t>Bruyelstraat 8</t>
  </si>
  <si>
    <t>Stationsstraat 8</t>
  </si>
  <si>
    <t>Schoolstraat 4_a</t>
  </si>
  <si>
    <t>Wielsbekestraat 21</t>
  </si>
  <si>
    <t>Vrije Basisschool Ginsteschool</t>
  </si>
  <si>
    <t>Molstenstraat 83</t>
  </si>
  <si>
    <t>Baron van der Bruggenlaan 19</t>
  </si>
  <si>
    <t>directie@springeling.be</t>
  </si>
  <si>
    <t>Markegemstraat 49</t>
  </si>
  <si>
    <t>Brouwerijstraat 2_A</t>
  </si>
  <si>
    <t>info@vbsmikado.be</t>
  </si>
  <si>
    <t>Keukeldam 19</t>
  </si>
  <si>
    <t>directie.keukeldam-sintpetrus@ko-dewegwijzer.be</t>
  </si>
  <si>
    <t>Remi Baertlaan 2</t>
  </si>
  <si>
    <t>directie.duizendpluspoot@ko-dewegwijzer.be</t>
  </si>
  <si>
    <t>Broekstraat 8</t>
  </si>
  <si>
    <t>Platanendreef 17</t>
  </si>
  <si>
    <t>Bieststraat 75</t>
  </si>
  <si>
    <t>Guido Gezellestraat 20</t>
  </si>
  <si>
    <t>Albert Servaeslaan 60</t>
  </si>
  <si>
    <t>Willem Bouvier Cartonstraat 46</t>
  </si>
  <si>
    <t>Brugsesteenweg 75</t>
  </si>
  <si>
    <t>directie@sbsdebrug.be</t>
  </si>
  <si>
    <t>Leeuwerikstraat 30</t>
  </si>
  <si>
    <t>directie@sbsdeoctopus.be</t>
  </si>
  <si>
    <t>Groenestraat 267</t>
  </si>
  <si>
    <t>Nijverheidsstraat 7</t>
  </si>
  <si>
    <t>Honzebroekstraat 44</t>
  </si>
  <si>
    <t>Wijnendalestraat 19</t>
  </si>
  <si>
    <t>Albrecht Rodenbachstraat 16</t>
  </si>
  <si>
    <t>Tulpenstraat 6</t>
  </si>
  <si>
    <t>Dokter Delbekestraat 28</t>
  </si>
  <si>
    <t>Vierwegstraat 195</t>
  </si>
  <si>
    <t>gerdi.casier@arkorum.be</t>
  </si>
  <si>
    <t>Schoolstraat 11</t>
  </si>
  <si>
    <t>Hoogstraat 58</t>
  </si>
  <si>
    <t>Meensesteenweg 715</t>
  </si>
  <si>
    <t>Meensesteenweg 417</t>
  </si>
  <si>
    <t>Sint-Eloois-Winkelsestraat 59</t>
  </si>
  <si>
    <t>051-12.30.41</t>
  </si>
  <si>
    <t>Schoolstraat 9</t>
  </si>
  <si>
    <t>Delaeystraat 59</t>
  </si>
  <si>
    <t>Blekerijstraat 5</t>
  </si>
  <si>
    <t>deboomgaard@arkorum.be</t>
  </si>
  <si>
    <t>Ardooisestraat 1_A</t>
  </si>
  <si>
    <t>Hemelstraat 14</t>
  </si>
  <si>
    <t>Paanderstraat 49</t>
  </si>
  <si>
    <t>Sint-Antoniusstraat 3</t>
  </si>
  <si>
    <t>Karel van Manderstraat 33</t>
  </si>
  <si>
    <t>Marialoopsteenweg 55</t>
  </si>
  <si>
    <t>Koolskampstraat 4</t>
  </si>
  <si>
    <t>Molenakker 97</t>
  </si>
  <si>
    <t>Ontvangerstraat 7</t>
  </si>
  <si>
    <t>Driesstraat 1</t>
  </si>
  <si>
    <t>info@vbsheiligefamilie.be</t>
  </si>
  <si>
    <t>Molenweg 2</t>
  </si>
  <si>
    <t>info@vbsdewijzer.be</t>
  </si>
  <si>
    <t>Statiestraat 53</t>
  </si>
  <si>
    <t>Tieltseweg 66</t>
  </si>
  <si>
    <t>Elverdingestraat 18</t>
  </si>
  <si>
    <t>Maloulaan 2</t>
  </si>
  <si>
    <t>Meenseweg 33</t>
  </si>
  <si>
    <t>Goudenpoortstraat 4</t>
  </si>
  <si>
    <t>Capucienenstraat 46</t>
  </si>
  <si>
    <t>Brugseweg 272</t>
  </si>
  <si>
    <t>Augustijnenstraat 67</t>
  </si>
  <si>
    <t>Schietstraat 16</t>
  </si>
  <si>
    <t>Bikschotestraat 107</t>
  </si>
  <si>
    <t>Zonnebekestraat 27</t>
  </si>
  <si>
    <t>Klerkenstraat 128</t>
  </si>
  <si>
    <t>Brugseweg 118</t>
  </si>
  <si>
    <t>Boezingestraat 2_A</t>
  </si>
  <si>
    <t>Bollemeersstraat 12</t>
  </si>
  <si>
    <t>Staanijzerstraat 53</t>
  </si>
  <si>
    <t>Rijselstraat 21</t>
  </si>
  <si>
    <t>Reningelststraat 56</t>
  </si>
  <si>
    <t>Seulestraat 38</t>
  </si>
  <si>
    <t>Koudekotstraat 5</t>
  </si>
  <si>
    <t>Pastoorstraat 4</t>
  </si>
  <si>
    <t>Schomminkelstraat 20_a</t>
  </si>
  <si>
    <t>Hospitaalstraat 13</t>
  </si>
  <si>
    <t>Boeschepestraat 16</t>
  </si>
  <si>
    <t>Heilig-Hartstraat 16</t>
  </si>
  <si>
    <t>Bruggestraat 14</t>
  </si>
  <si>
    <t>Moenaardestraat 12</t>
  </si>
  <si>
    <t>Trappistenweg 52</t>
  </si>
  <si>
    <t>Hendrik Deberghstraat 8</t>
  </si>
  <si>
    <t>Woestendorp 4</t>
  </si>
  <si>
    <t>Prof.Rubbrechtstraat 58</t>
  </si>
  <si>
    <t>Leiseledorp 17</t>
  </si>
  <si>
    <t>Alexisplein 15</t>
  </si>
  <si>
    <t>Zwijnaardsesteenweg 250</t>
  </si>
  <si>
    <t>Kartuizerlaan 70</t>
  </si>
  <si>
    <t>Lucas Munichstraat 29</t>
  </si>
  <si>
    <t>Slinke Molenstraat 26_A</t>
  </si>
  <si>
    <t>Frans van Ryhovelaan 191</t>
  </si>
  <si>
    <t>Bagattenstraat 155</t>
  </si>
  <si>
    <t>Begijnhofdries 42</t>
  </si>
  <si>
    <t>Grensstraat 202</t>
  </si>
  <si>
    <t>Neermeerskaai 2</t>
  </si>
  <si>
    <t>Désiré Van Monckhovenstraat 34</t>
  </si>
  <si>
    <t>Acaciastraat 11</t>
  </si>
  <si>
    <t>Tentoonstellingslaan 4</t>
  </si>
  <si>
    <t>Ebergiste De Deynestraat 2_B</t>
  </si>
  <si>
    <t>Sint-Pietersaalststraat 86</t>
  </si>
  <si>
    <t>Sint-Pietersaalststraat 82</t>
  </si>
  <si>
    <t>Coupure Rechts 54</t>
  </si>
  <si>
    <t>Gordunakaai 58</t>
  </si>
  <si>
    <t>Sint-Salvatorstraat 14 bus A</t>
  </si>
  <si>
    <t>Kartuizerlaan 20</t>
  </si>
  <si>
    <t>Meulesteedsesteenweg 390</t>
  </si>
  <si>
    <t>Onderstraat 10</t>
  </si>
  <si>
    <t>Apostelhuizen 2</t>
  </si>
  <si>
    <t>Sint-Margrietstraat 33</t>
  </si>
  <si>
    <t>Reinaertstraat 26</t>
  </si>
  <si>
    <t>Boomstraat 77</t>
  </si>
  <si>
    <t>Rijsenbergstraat 40</t>
  </si>
  <si>
    <t>Smidsestraat 76</t>
  </si>
  <si>
    <t>Meersstraat 131</t>
  </si>
  <si>
    <t>Nederkouter 112</t>
  </si>
  <si>
    <t>Savaanstraat 118</t>
  </si>
  <si>
    <t>Tweebruggenstraat 34</t>
  </si>
  <si>
    <t>Vinkeslagstraat 2</t>
  </si>
  <si>
    <t>Sint-Sebastiaanstraat 8</t>
  </si>
  <si>
    <t>Onze Lieve Vrouwdreef 2</t>
  </si>
  <si>
    <t>Sint-Rafaëlstraat 14</t>
  </si>
  <si>
    <t>Groenstraat 31</t>
  </si>
  <si>
    <t>August Vermeylenstraat 2</t>
  </si>
  <si>
    <t>Oosteindestraat 69</t>
  </si>
  <si>
    <t>Schepenhuisstraat 10</t>
  </si>
  <si>
    <t>Doornzele Dries 55</t>
  </si>
  <si>
    <t>Emiel Caluslaan 9</t>
  </si>
  <si>
    <t>Assenedesteenweg 115</t>
  </si>
  <si>
    <t>Riemewegel 39_G</t>
  </si>
  <si>
    <t>Overslag 1</t>
  </si>
  <si>
    <t>Dorp 43_A</t>
  </si>
  <si>
    <t>Langelede 146</t>
  </si>
  <si>
    <t>Dr.Jules Persynplein 5</t>
  </si>
  <si>
    <t>Kloosterstraat 33</t>
  </si>
  <si>
    <t>Crevestraat 27</t>
  </si>
  <si>
    <t>09-346.69.12</t>
  </si>
  <si>
    <t>Kerkstraat 63</t>
  </si>
  <si>
    <t>directie@toermalijn.be</t>
  </si>
  <si>
    <t>Kerkstraat 12</t>
  </si>
  <si>
    <t>Pastoor van Lierdestraat 2</t>
  </si>
  <si>
    <t>Nationalestraat 50</t>
  </si>
  <si>
    <t>Pannenhuisstraat 7</t>
  </si>
  <si>
    <t>Koewacht 110</t>
  </si>
  <si>
    <t>Eksaarde-dorp 119</t>
  </si>
  <si>
    <t>Dwarsstraat 1_A</t>
  </si>
  <si>
    <t>Slagveldstraat 48</t>
  </si>
  <si>
    <t>Heiendestraat 2</t>
  </si>
  <si>
    <t>Fernand Hanusdreef 39</t>
  </si>
  <si>
    <t>Zelebaan 9</t>
  </si>
  <si>
    <t>Veerstraat 10</t>
  </si>
  <si>
    <t>H.-Hartlaan 1_B</t>
  </si>
  <si>
    <t>Doorslaardorp 72</t>
  </si>
  <si>
    <t>Joseph Gérardstraat 16</t>
  </si>
  <si>
    <t>Antwerpsesteenweg 988</t>
  </si>
  <si>
    <t>Dendermondesteenweg 462</t>
  </si>
  <si>
    <t>Kerkham 1</t>
  </si>
  <si>
    <t>Bredenakkerstraat 31</t>
  </si>
  <si>
    <t>Bosdreef 2_A</t>
  </si>
  <si>
    <t>Sint-Elooistraat 58</t>
  </si>
  <si>
    <t>Bosstraat 179</t>
  </si>
  <si>
    <t>Rotstraat 4</t>
  </si>
  <si>
    <t>Julie Billiartplein 2</t>
  </si>
  <si>
    <t>Bookmolenstraat 2</t>
  </si>
  <si>
    <t>Rootjensweg 78</t>
  </si>
  <si>
    <t>Rootjensweg 76</t>
  </si>
  <si>
    <t>Dokter H. Hyleboslaan 1</t>
  </si>
  <si>
    <t>Sint-Annastraat 167</t>
  </si>
  <si>
    <t>Slangstraat 12</t>
  </si>
  <si>
    <t>Zogge 18</t>
  </si>
  <si>
    <t>Kaaiplein 29</t>
  </si>
  <si>
    <t>Dorpstraat 107</t>
  </si>
  <si>
    <t>Killestraat 43</t>
  </si>
  <si>
    <t>Vredestraat 1</t>
  </si>
  <si>
    <t>directie@gvbsifrawa.be</t>
  </si>
  <si>
    <t>Kerkstraat 13</t>
  </si>
  <si>
    <t>Kemzekestraat 20</t>
  </si>
  <si>
    <t>Vleeshouwersstraat 2</t>
  </si>
  <si>
    <t>Edgard Tinelstraat 29</t>
  </si>
  <si>
    <t>Boomkwekerijstraat 26</t>
  </si>
  <si>
    <t>Florimond Leirensstraat 31</t>
  </si>
  <si>
    <t>Edeschoolstraat 4</t>
  </si>
  <si>
    <t>Cooppallaan 126</t>
  </si>
  <si>
    <t>Ten Ede Dorp 14</t>
  </si>
  <si>
    <t>directie@despelewei.be</t>
  </si>
  <si>
    <t>Dorpstraat 53</t>
  </si>
  <si>
    <t>caroline.cortens@gibowichelen.be</t>
  </si>
  <si>
    <t>Zandakkerlaan 14</t>
  </si>
  <si>
    <t>Steenvoordestraat 13</t>
  </si>
  <si>
    <t>Onderwijsstraat 10</t>
  </si>
  <si>
    <t>Langestraat 70</t>
  </si>
  <si>
    <t>0470-97.97.08</t>
  </si>
  <si>
    <t>Gentbruggekouter 8</t>
  </si>
  <si>
    <t>Alfons Biebuycklaan 24</t>
  </si>
  <si>
    <t>Tweekapellenstraat 38</t>
  </si>
  <si>
    <t>Jules de Saint-Genoisstraat 93</t>
  </si>
  <si>
    <t>Hundelgemsesteenweg 239</t>
  </si>
  <si>
    <t>Bergstraat 34</t>
  </si>
  <si>
    <t>Sint-Elooistraat 79</t>
  </si>
  <si>
    <t>Kloosterstraat 19</t>
  </si>
  <si>
    <t>Wezenstraat 8</t>
  </si>
  <si>
    <t>Tuinstraat 103</t>
  </si>
  <si>
    <t>Brusselsesteenweg 459</t>
  </si>
  <si>
    <t>Brusselsesteenweg 397</t>
  </si>
  <si>
    <t>directie@gbsmelle.be</t>
  </si>
  <si>
    <t>Rid. A. Stas de Richellelaan 19</t>
  </si>
  <si>
    <t>Gaversesteenweg 853</t>
  </si>
  <si>
    <t>Geraardsbergse steenweg 69</t>
  </si>
  <si>
    <t>Pelgrim 48</t>
  </si>
  <si>
    <t>Kloosterstraat 27</t>
  </si>
  <si>
    <t>Smetlededorp 21</t>
  </si>
  <si>
    <t>Uilebroek 29</t>
  </si>
  <si>
    <t>Impedorp 57_A</t>
  </si>
  <si>
    <t>Wegvoeringstraat 1</t>
  </si>
  <si>
    <t>Kouterstraat 14</t>
  </si>
  <si>
    <t>Nieuwstraat 8</t>
  </si>
  <si>
    <t>Seugensveld 28</t>
  </si>
  <si>
    <t>Sint Jozefstraat 5</t>
  </si>
  <si>
    <t>Kloosterstraat 32</t>
  </si>
  <si>
    <t>Capucienenlaan 95</t>
  </si>
  <si>
    <t>Moorselbaan 128</t>
  </si>
  <si>
    <t>Esplanadeplein 6</t>
  </si>
  <si>
    <t>Vrijheidstraat 65</t>
  </si>
  <si>
    <t>Binnenstraat 157</t>
  </si>
  <si>
    <t>Oude Gentbaan 34</t>
  </si>
  <si>
    <t>Kruisstraat 2</t>
  </si>
  <si>
    <t>Hofstade-Dorp 44</t>
  </si>
  <si>
    <t>Zijpstraat 49</t>
  </si>
  <si>
    <t>Kluisberg 1</t>
  </si>
  <si>
    <t>Klinkaertstraat 28</t>
  </si>
  <si>
    <t>Sas 39</t>
  </si>
  <si>
    <t>Hoofdstraat 18</t>
  </si>
  <si>
    <t>Otterstraat 179</t>
  </si>
  <si>
    <t>Molenberg 9</t>
  </si>
  <si>
    <t>Rosstraat 7</t>
  </si>
  <si>
    <t>Schoolstraat 20</t>
  </si>
  <si>
    <t>Broekstraat 29</t>
  </si>
  <si>
    <t>Vekenstraat 2</t>
  </si>
  <si>
    <t>052-33.95.58</t>
  </si>
  <si>
    <t>directie@depupil.be</t>
  </si>
  <si>
    <t>Opwijksestraat 1_A</t>
  </si>
  <si>
    <t>Lange Minnestraat 59</t>
  </si>
  <si>
    <t>Brusselsesteenweg 43</t>
  </si>
  <si>
    <t>Kloosterstraat 1_-5</t>
  </si>
  <si>
    <t>Grote Baan 209</t>
  </si>
  <si>
    <t>Alfons De Cockstraat 10_A</t>
  </si>
  <si>
    <t>directie@vsherdersem.be</t>
  </si>
  <si>
    <t>Herbergstraat 28</t>
  </si>
  <si>
    <t>Parklaan 11</t>
  </si>
  <si>
    <t>Geraardsbergsesteenweg 184</t>
  </si>
  <si>
    <t>Weggevoerdenstraat 55</t>
  </si>
  <si>
    <t>Onderwijslaan 8</t>
  </si>
  <si>
    <t>Nieuwstraat 2</t>
  </si>
  <si>
    <t>Plekkersstraat 4</t>
  </si>
  <si>
    <t>Botermelkstraat 74</t>
  </si>
  <si>
    <t>Kloosterstraat 29</t>
  </si>
  <si>
    <t>Tolstraat 1</t>
  </si>
  <si>
    <t>Erembodegem-Dorp 21</t>
  </si>
  <si>
    <t>053-72.34.71</t>
  </si>
  <si>
    <t>Termurenlaan 24</t>
  </si>
  <si>
    <t>Geraardsbergsesteenweg 77</t>
  </si>
  <si>
    <t>Ninovestraat 27</t>
  </si>
  <si>
    <t>Beekstraat 17</t>
  </si>
  <si>
    <t>Aaigemdorp 66</t>
  </si>
  <si>
    <t>Landuitstraat 137</t>
  </si>
  <si>
    <t>Kerkstraat 55</t>
  </si>
  <si>
    <t>Edingsesteenweg 344</t>
  </si>
  <si>
    <t>Gasthuisstraat 98</t>
  </si>
  <si>
    <t>Boelarestraat 1</t>
  </si>
  <si>
    <t>Kerkstraat 25</t>
  </si>
  <si>
    <t>Poststraat 10_A</t>
  </si>
  <si>
    <t>Molenveld 11</t>
  </si>
  <si>
    <t>Burstdorp 1</t>
  </si>
  <si>
    <t>Tuinwijkstraat 2</t>
  </si>
  <si>
    <t>Kloosterberg 25</t>
  </si>
  <si>
    <t>Paepmunte 32</t>
  </si>
  <si>
    <t>Nieuwstraat 23</t>
  </si>
  <si>
    <t>Kuregoed 4</t>
  </si>
  <si>
    <t>Dagmoedstraat 9_b</t>
  </si>
  <si>
    <t>Bovenkassei 12_A</t>
  </si>
  <si>
    <t>Charles de Gaullestraat 10</t>
  </si>
  <si>
    <t>Sint-Pietersnieuwstraat 4</t>
  </si>
  <si>
    <t>Smissenhoek 103</t>
  </si>
  <si>
    <t>Grotstraat 1</t>
  </si>
  <si>
    <t>Kruiswaterplein 10</t>
  </si>
  <si>
    <t>Penitentenlaan 18</t>
  </si>
  <si>
    <t>Decoenestraat 8</t>
  </si>
  <si>
    <t>Hundelgemsebaan 96</t>
  </si>
  <si>
    <t>info@basisschoolhundelgem.be</t>
  </si>
  <si>
    <t>Latemdreef 77</t>
  </si>
  <si>
    <t>Lilarestraat 2</t>
  </si>
  <si>
    <t>Groenstraat 15_A</t>
  </si>
  <si>
    <t>kleuterschool-valkenberg@skynet.be</t>
  </si>
  <si>
    <t>Steenweg 93</t>
  </si>
  <si>
    <t>Dorpsstraat 14</t>
  </si>
  <si>
    <t>Glorieuxstraat 4</t>
  </si>
  <si>
    <t>Holandstraat 22</t>
  </si>
  <si>
    <t>Kloosterstraat 24</t>
  </si>
  <si>
    <t>Smallendam 6</t>
  </si>
  <si>
    <t>Vlaanderenstraat 4</t>
  </si>
  <si>
    <t>Vontstraat 53</t>
  </si>
  <si>
    <t>nathalie.dekeyzer@kbonet.be</t>
  </si>
  <si>
    <t>Achter de Wacht 23</t>
  </si>
  <si>
    <t>Pelikaanstraat 2</t>
  </si>
  <si>
    <t>Martijn van Torhoutstraat 190</t>
  </si>
  <si>
    <t>Materplein 15</t>
  </si>
  <si>
    <t>Kortrijkstraat 3</t>
  </si>
  <si>
    <t>Hutsepotstraat 27</t>
  </si>
  <si>
    <t>Baron de Gieylaan 25</t>
  </si>
  <si>
    <t>Polderbos 1</t>
  </si>
  <si>
    <t>Dorp 32</t>
  </si>
  <si>
    <t>Dorp 10</t>
  </si>
  <si>
    <t>Steenweg 52</t>
  </si>
  <si>
    <t>Opperweg 8</t>
  </si>
  <si>
    <t>Veldstraat 14</t>
  </si>
  <si>
    <t>Bossemstraat 2</t>
  </si>
  <si>
    <t>Kwaadstraat 20</t>
  </si>
  <si>
    <t>Kerkplein 24</t>
  </si>
  <si>
    <t>Steenweg 41</t>
  </si>
  <si>
    <t>Lozerstraat 26</t>
  </si>
  <si>
    <t>hethukkelpad@telenet.be</t>
  </si>
  <si>
    <t>Kloosterstraat 18_a</t>
  </si>
  <si>
    <t>Passionistenstraat 25</t>
  </si>
  <si>
    <t>Brugstraat 29</t>
  </si>
  <si>
    <t>Nokerepontweg 5</t>
  </si>
  <si>
    <t>Waalstraat 116</t>
  </si>
  <si>
    <t>Lindestraat 16</t>
  </si>
  <si>
    <t>Gotstraat 1_A</t>
  </si>
  <si>
    <t>Lindestraat 30</t>
  </si>
  <si>
    <t>Kaaistraat 11</t>
  </si>
  <si>
    <t>Oostkouterlaan 7</t>
  </si>
  <si>
    <t>Klaverdries 1</t>
  </si>
  <si>
    <t>Kloosterstraat 6_C</t>
  </si>
  <si>
    <t>Oude-Abdijstraat 11</t>
  </si>
  <si>
    <t>directie@vuurtorendrongen.be</t>
  </si>
  <si>
    <t>Kerkdreef 9</t>
  </si>
  <si>
    <t>Oudeheerweg 3</t>
  </si>
  <si>
    <t>Philippe de Denterghemlaan 7</t>
  </si>
  <si>
    <t>Maenhoutstraat 68</t>
  </si>
  <si>
    <t>directie@basisschoolsimonnet.be</t>
  </si>
  <si>
    <t>Burgemeesterstraat 7</t>
  </si>
  <si>
    <t>Merendreedorp 24</t>
  </si>
  <si>
    <t>directie.gerolf@op-weg.be</t>
  </si>
  <si>
    <t>Hansbekedorp 30</t>
  </si>
  <si>
    <t>Vosselarestraat 20</t>
  </si>
  <si>
    <t>Hullaertstraat 2</t>
  </si>
  <si>
    <t>Heirweg 30</t>
  </si>
  <si>
    <t>Maria-Middelareslaan 5</t>
  </si>
  <si>
    <t>Brouwerijstraat 28</t>
  </si>
  <si>
    <t>Aalterstraat 6</t>
  </si>
  <si>
    <t>Hendelstraat 9_A</t>
  </si>
  <si>
    <t>Kloosterstraat 79</t>
  </si>
  <si>
    <t>Abdijstraat 33</t>
  </si>
  <si>
    <t>Pastoor Bontestraat 2</t>
  </si>
  <si>
    <t>Burg. Lionel Pussemierstraat 120</t>
  </si>
  <si>
    <t>Trekweg 1</t>
  </si>
  <si>
    <t>Eeklostraat 7</t>
  </si>
  <si>
    <t>Eeklostraat 144</t>
  </si>
  <si>
    <t>Elfnovemberstraat 23</t>
  </si>
  <si>
    <t>Eeksken 29</t>
  </si>
  <si>
    <t>Kasteellaan 9</t>
  </si>
  <si>
    <t>Oude Staatsbaan 64</t>
  </si>
  <si>
    <t>Veldhoek 4</t>
  </si>
  <si>
    <t>Sleidinge-Dorp 142</t>
  </si>
  <si>
    <t>09-210.31.20</t>
  </si>
  <si>
    <t>Akkerken 2</t>
  </si>
  <si>
    <t>Sint-Bernardusstraat 1_B</t>
  </si>
  <si>
    <t>Nieuwe Boekhoutestraat 26</t>
  </si>
  <si>
    <t>Oosteeklo-Dorp 58_A</t>
  </si>
  <si>
    <t>Heihoekse Kerkwegel 9</t>
  </si>
  <si>
    <t>Dorpsstraat 59</t>
  </si>
  <si>
    <t>Leemweg 1</t>
  </si>
  <si>
    <t>Moerstraat 2</t>
  </si>
  <si>
    <t>VKS De Kleuterark</t>
  </si>
  <si>
    <t>Marktstraat 15</t>
  </si>
  <si>
    <t>dekleuterark@maricolen.be</t>
  </si>
  <si>
    <t>Zwarte Zusterslaan 1</t>
  </si>
  <si>
    <t>Donkstraat 118</t>
  </si>
  <si>
    <t>vbsdeark1@maricolen.be</t>
  </si>
  <si>
    <t>Adegem-Dorp 16_A</t>
  </si>
  <si>
    <t>Kruipuit 19_A</t>
  </si>
  <si>
    <t>Verheydenstraat 39</t>
  </si>
  <si>
    <t>Vandernootstraat 52</t>
  </si>
  <si>
    <t>Itterbeekse Laan 226</t>
  </si>
  <si>
    <t>Groot-Bijgaardenstraat 434</t>
  </si>
  <si>
    <t>Georges Henrilaan 278</t>
  </si>
  <si>
    <t>Luitenant Jacopsstraat 41</t>
  </si>
  <si>
    <t>Scheestraat 74</t>
  </si>
  <si>
    <t>Inkendaalstraat 1</t>
  </si>
  <si>
    <t>Lostraat 175</t>
  </si>
  <si>
    <t>Guldenschaapstraat 27</t>
  </si>
  <si>
    <t>de Bavaylei 130</t>
  </si>
  <si>
    <t>Heiveld 17</t>
  </si>
  <si>
    <t>Van Schoonbekestraat 32</t>
  </si>
  <si>
    <t>Lamorinièrestraat 75</t>
  </si>
  <si>
    <t>Rudolfstraat 40</t>
  </si>
  <si>
    <t>Biekorfstraat 21</t>
  </si>
  <si>
    <t>Lindendreef 1</t>
  </si>
  <si>
    <t>Solvynsstraat 75</t>
  </si>
  <si>
    <t>August Leyweg 4</t>
  </si>
  <si>
    <t>August Leyweg 10</t>
  </si>
  <si>
    <t>August Leyweg 14</t>
  </si>
  <si>
    <t>Galjoenstraat 2</t>
  </si>
  <si>
    <t>Canadalaan 252</t>
  </si>
  <si>
    <t>Burchtse Weel 102</t>
  </si>
  <si>
    <t>Jozef Van Poppelstraat 6</t>
  </si>
  <si>
    <t>Mostheuvellaan 27</t>
  </si>
  <si>
    <t>Bethaniënlei 5</t>
  </si>
  <si>
    <t>03-217.03.13</t>
  </si>
  <si>
    <t>Kerklei 44</t>
  </si>
  <si>
    <t>Dullingen 46</t>
  </si>
  <si>
    <t>Schotensesteenweg 256</t>
  </si>
  <si>
    <t>De Rentfort 9</t>
  </si>
  <si>
    <t>Reebergenlaan 4</t>
  </si>
  <si>
    <t>03-466.06.29</t>
  </si>
  <si>
    <t>Noord-Brabantlaan 79</t>
  </si>
  <si>
    <t>directieblo@vibo-dering.be</t>
  </si>
  <si>
    <t>Schransdriesstraat 47</t>
  </si>
  <si>
    <t>Oude Arendonkse Baan 36</t>
  </si>
  <si>
    <t>Don Boscostraat 37</t>
  </si>
  <si>
    <t>Eindhoutseweg 25</t>
  </si>
  <si>
    <t>De-Billemontstraat 77</t>
  </si>
  <si>
    <t>Oude Bevelsesteenweg 107</t>
  </si>
  <si>
    <t>Wouwstraat 44</t>
  </si>
  <si>
    <t>Zandstraat 30</t>
  </si>
  <si>
    <t>Frans Van Hombeeckplein 17</t>
  </si>
  <si>
    <t>Mauroystraat 52</t>
  </si>
  <si>
    <t>klim-op@cksa.be</t>
  </si>
  <si>
    <t>Kallobaan 3</t>
  </si>
  <si>
    <t>Sint-Janstraat 4</t>
  </si>
  <si>
    <t>Nekkerspoelstraat 391</t>
  </si>
  <si>
    <t>directie@bubaodevlinder.be</t>
  </si>
  <si>
    <t>Schapenstraat 98</t>
  </si>
  <si>
    <t>Herestraat 49</t>
  </si>
  <si>
    <t>Geldenaaksebaan 18</t>
  </si>
  <si>
    <t>Tervuursesteenweg 295</t>
  </si>
  <si>
    <t>Klein Park 4</t>
  </si>
  <si>
    <t>Ganspoel 2</t>
  </si>
  <si>
    <t>Kastanjedreef 12</t>
  </si>
  <si>
    <t>Baalsebaan 10</t>
  </si>
  <si>
    <t>Nieuwland 1</t>
  </si>
  <si>
    <t>Rode Kruisstraat 13</t>
  </si>
  <si>
    <t>Groenstraat 16</t>
  </si>
  <si>
    <t>Alexianenweg 30</t>
  </si>
  <si>
    <t>Sint-Truidensestraat 14</t>
  </si>
  <si>
    <t>Kloosterbeekstraat 7</t>
  </si>
  <si>
    <t>Borggravevijversstraat 9</t>
  </si>
  <si>
    <t>Galgenbergstraat 45</t>
  </si>
  <si>
    <t>Wildrozenstraat 17</t>
  </si>
  <si>
    <t>Steenovenstraat 20_A</t>
  </si>
  <si>
    <t>Haspershovenstraat 28</t>
  </si>
  <si>
    <t>Emiel Van Dorenlaan 145</t>
  </si>
  <si>
    <t>Sint-Gerardusdreef 1</t>
  </si>
  <si>
    <t>Parklaan 3</t>
  </si>
  <si>
    <t>Borreshoefstraat 10</t>
  </si>
  <si>
    <t>Burgemeester Philipslaan 15</t>
  </si>
  <si>
    <t>Gerdingerpoort 20</t>
  </si>
  <si>
    <t>Hasseltsesteenweg 135</t>
  </si>
  <si>
    <t>Schureveld 9</t>
  </si>
  <si>
    <t>Schepen Dejonghstraat 55</t>
  </si>
  <si>
    <t>Oude Diestersebaan 5</t>
  </si>
  <si>
    <t>Diestsesteenweg 5</t>
  </si>
  <si>
    <t>St.-Ferdinandstraat 1</t>
  </si>
  <si>
    <t>Maasheide 17</t>
  </si>
  <si>
    <t>Stationsstraat 5</t>
  </si>
  <si>
    <t>Ganzenstraat 15</t>
  </si>
  <si>
    <t>Stokstraat 1_A</t>
  </si>
  <si>
    <t>Pluimstraat 22</t>
  </si>
  <si>
    <t>Noordveldstraat 31</t>
  </si>
  <si>
    <t>Beisbroekdreef 12</t>
  </si>
  <si>
    <t>Koning Albert I-laan 188</t>
  </si>
  <si>
    <t>Sportlaan 18</t>
  </si>
  <si>
    <t>Belhuttebaan 24_A</t>
  </si>
  <si>
    <t>Weststraat 115</t>
  </si>
  <si>
    <t>Clivialaan 9</t>
  </si>
  <si>
    <t>Koninklijke Baan 5</t>
  </si>
  <si>
    <t>Albert I Laan 56</t>
  </si>
  <si>
    <t>Walle 115</t>
  </si>
  <si>
    <t>Rollegemkerkstraat 51</t>
  </si>
  <si>
    <t>Stedestraat 39</t>
  </si>
  <si>
    <t>056-28.54.00</t>
  </si>
  <si>
    <t>Guido Gezellelaan 106</t>
  </si>
  <si>
    <t>Sint-Maartensplein 19</t>
  </si>
  <si>
    <t>Slabbaardstraat-Noord 90</t>
  </si>
  <si>
    <t>Sint-Amandusstraat 28_A</t>
  </si>
  <si>
    <t>Sint-Jozefsstraat 3</t>
  </si>
  <si>
    <t>De Zilten 52</t>
  </si>
  <si>
    <t>Vikingstraat 37</t>
  </si>
  <si>
    <t>Koolskampstraat 37</t>
  </si>
  <si>
    <t>annabel.deneckere@dominiek-savio.be</t>
  </si>
  <si>
    <t>Oude Pittemstraat 1</t>
  </si>
  <si>
    <t>Sint-Elisabethstraat 6</t>
  </si>
  <si>
    <t>Deken De Bolaan 2</t>
  </si>
  <si>
    <t>Jozef Guislainstraat 47</t>
  </si>
  <si>
    <t>geertruis@oc-nieuwevaart.be</t>
  </si>
  <si>
    <t>Kloosterstraat 6_D</t>
  </si>
  <si>
    <t>Meerhoutstraat 55</t>
  </si>
  <si>
    <t>Korenbloemstraat 17</t>
  </si>
  <si>
    <t>Ebergiste De Deynestraat 1</t>
  </si>
  <si>
    <t>Sint-Lievenspoortstraat 129</t>
  </si>
  <si>
    <t>bubao@sintlievenspoort.be</t>
  </si>
  <si>
    <t>09-332.24.05</t>
  </si>
  <si>
    <t>Drongensesteenweg 146</t>
  </si>
  <si>
    <t>Ijskelderstraat 29</t>
  </si>
  <si>
    <t>Bleekmeersstraat 17_B</t>
  </si>
  <si>
    <t>Bleekmeersstraat 17_A</t>
  </si>
  <si>
    <t>Kouterstraat 108</t>
  </si>
  <si>
    <t>directie.dezonnewijzer@kaozele.be</t>
  </si>
  <si>
    <t>Meidoornlaan 57</t>
  </si>
  <si>
    <t>Kwatrechtsteenweg 168</t>
  </si>
  <si>
    <t>Jules Destréelaan 67</t>
  </si>
  <si>
    <t>Bergemeersenstraat 106</t>
  </si>
  <si>
    <t>Botermelkstraat 201</t>
  </si>
  <si>
    <t>Zuidlaan 34</t>
  </si>
  <si>
    <t>Blijdorpstraat 3</t>
  </si>
  <si>
    <t>Klaverveld 6</t>
  </si>
  <si>
    <t>Sint-Jorisstraat 45</t>
  </si>
  <si>
    <t>Boelarestraat 3</t>
  </si>
  <si>
    <t>Parkstraat 2</t>
  </si>
  <si>
    <t>Sint-Jozefsplein 10</t>
  </si>
  <si>
    <t>Galgestraat 2</t>
  </si>
  <si>
    <t>Kouter 93</t>
  </si>
  <si>
    <t>Bachtekerkstraat 7</t>
  </si>
  <si>
    <t>Dennendreef 62</t>
  </si>
  <si>
    <t>Molendreef 16_c</t>
  </si>
  <si>
    <t>Weerstandlaan 141</t>
  </si>
  <si>
    <t>Mallekotstraat 43</t>
  </si>
  <si>
    <t>Groenstraat 29</t>
  </si>
  <si>
    <t>secretariaat.beukenbos@ringscholen.be</t>
  </si>
  <si>
    <t>Eekhoornlei 9</t>
  </si>
  <si>
    <t>Kasteellaan 54</t>
  </si>
  <si>
    <t>Stationstraat 22</t>
  </si>
  <si>
    <t>info@vbshetspoor.be</t>
  </si>
  <si>
    <t>Losting 43</t>
  </si>
  <si>
    <t>Torenstraat 62</t>
  </si>
  <si>
    <t>Van Bladelstraat 28</t>
  </si>
  <si>
    <t>Nieuwstraat 60</t>
  </si>
  <si>
    <t>Speurtstraat 3</t>
  </si>
  <si>
    <t>Gavergrachtstraat 97</t>
  </si>
  <si>
    <t>Belzeelsestraat 22</t>
  </si>
  <si>
    <t>Bommelstraat 24</t>
  </si>
  <si>
    <t>Pastorijstraat 15</t>
  </si>
  <si>
    <t>Hombekerkouter 18</t>
  </si>
  <si>
    <t>Zwemdoklei 3</t>
  </si>
  <si>
    <t>Larum 9</t>
  </si>
  <si>
    <t>Bel 131</t>
  </si>
  <si>
    <t>Katersberg 27</t>
  </si>
  <si>
    <t>Gasthuisstraat 8</t>
  </si>
  <si>
    <t>Assestraat 5</t>
  </si>
  <si>
    <t>Ursulinenstraat 1</t>
  </si>
  <si>
    <t>Beeweg 32</t>
  </si>
  <si>
    <t>Claessensstraat 59</t>
  </si>
  <si>
    <t>Donderberg 35</t>
  </si>
  <si>
    <t>Weg naar Opoeteren 172</t>
  </si>
  <si>
    <t>Jozef Mattheessensstraat 62</t>
  </si>
  <si>
    <t>Zonnestraat 4</t>
  </si>
  <si>
    <t>Schorvoortstraat 31</t>
  </si>
  <si>
    <t>Populierenlaan 1</t>
  </si>
  <si>
    <t>Astridlaan 86</t>
  </si>
  <si>
    <t>Okegem-Dorp 2</t>
  </si>
  <si>
    <t>Rijselstraat 71</t>
  </si>
  <si>
    <t>Heistraat 206</t>
  </si>
  <si>
    <t>Schransdriesstraat 45</t>
  </si>
  <si>
    <t>Dam 67</t>
  </si>
  <si>
    <t>Kerkplein 2</t>
  </si>
  <si>
    <t>Wittestraat 116</t>
  </si>
  <si>
    <t>Volkstraat 40</t>
  </si>
  <si>
    <t>Sint-Rochusstraat 124</t>
  </si>
  <si>
    <t>Molenheide 12</t>
  </si>
  <si>
    <t>Processieweg 4</t>
  </si>
  <si>
    <t>Tiensesteenweg 190</t>
  </si>
  <si>
    <t>Worteldorp 13</t>
  </si>
  <si>
    <t>Vital Decosterstraat 67</t>
  </si>
  <si>
    <t>Privaatweg 7</t>
  </si>
  <si>
    <t>Dorpstraat 42</t>
  </si>
  <si>
    <t>Boomsesteenweg 94</t>
  </si>
  <si>
    <t>school@lohrangrin.be</t>
  </si>
  <si>
    <t>Stella Marisstraat 3</t>
  </si>
  <si>
    <t>Steenbokstraat 10</t>
  </si>
  <si>
    <t>Diestersteenweg 9</t>
  </si>
  <si>
    <t>Zavelstraat 2</t>
  </si>
  <si>
    <t>Kerkplein 4</t>
  </si>
  <si>
    <t>Kleitkalseide 107</t>
  </si>
  <si>
    <t>Evangeliestraat 85</t>
  </si>
  <si>
    <t>Jef Van Lishoutstraat 17</t>
  </si>
  <si>
    <t>Charles Deberiotstraat 3</t>
  </si>
  <si>
    <t>Lotenhullestraat 30</t>
  </si>
  <si>
    <t>Sint-Jozefstraat 39</t>
  </si>
  <si>
    <t>directie.heieinde@gbsvosselaar.be</t>
  </si>
  <si>
    <t>Lepelstraat 38_A</t>
  </si>
  <si>
    <t>Daalstraat 9</t>
  </si>
  <si>
    <t>Donkerstraat 11</t>
  </si>
  <si>
    <t>Podtsmeulen 9</t>
  </si>
  <si>
    <t>Boechoutsesteenweg 87</t>
  </si>
  <si>
    <t>Zolderse kiezel 86</t>
  </si>
  <si>
    <t>Kwinten 3_B</t>
  </si>
  <si>
    <t>Lisperstraat 112</t>
  </si>
  <si>
    <t>Grotstraat 8</t>
  </si>
  <si>
    <t>Grootveldstraat 2</t>
  </si>
  <si>
    <t>Kleinstraat 19</t>
  </si>
  <si>
    <t>Ninoofse Steenweg 339</t>
  </si>
  <si>
    <t>directie@scheut-planeet.be</t>
  </si>
  <si>
    <t>Halleweg 220</t>
  </si>
  <si>
    <t>Haagbeemdenplantsoen 95</t>
  </si>
  <si>
    <t>Adolphe Willemynsstraat 215</t>
  </si>
  <si>
    <t>Terbeeksestraat 6</t>
  </si>
  <si>
    <t>Bredabaan 479</t>
  </si>
  <si>
    <t>Aug. Debunnestraat 15</t>
  </si>
  <si>
    <t>Bisdomkaai 1_B</t>
  </si>
  <si>
    <t>Melgesdreef 113</t>
  </si>
  <si>
    <t>Rerum Novarumlaan 1</t>
  </si>
  <si>
    <t>Kerkstraat 3</t>
  </si>
  <si>
    <t>Hoogstraat 1</t>
  </si>
  <si>
    <t>Weldadigheidsstraat 74</t>
  </si>
  <si>
    <t>Kaudenaardestraat 121</t>
  </si>
  <si>
    <t>Keizer Karelstraat 12</t>
  </si>
  <si>
    <t>Waversebaan 81</t>
  </si>
  <si>
    <t>Oude Haachtsesteenweg 125</t>
  </si>
  <si>
    <t>Ieperleedstraat 58</t>
  </si>
  <si>
    <t>Kasteelstraat 3</t>
  </si>
  <si>
    <t>Rollebaanstraat 8_A</t>
  </si>
  <si>
    <t>directeur@lutselus.be</t>
  </si>
  <si>
    <t>Collegestraat 19</t>
  </si>
  <si>
    <t>Zwaantjeslei</t>
  </si>
  <si>
    <t>Brigandsstraat 15</t>
  </si>
  <si>
    <t>Quebecstraat 3</t>
  </si>
  <si>
    <t>Louis Wittouckstraat 46</t>
  </si>
  <si>
    <t>Wilgstraat 1</t>
  </si>
  <si>
    <t>Stevens-de Waelplein 13</t>
  </si>
  <si>
    <t>Dasstraat 26</t>
  </si>
  <si>
    <t>Kerkstraat 49</t>
  </si>
  <si>
    <t>Laar 3</t>
  </si>
  <si>
    <t>Sint-Janstraat 16_A</t>
  </si>
  <si>
    <t>Kloosterweg 1_B</t>
  </si>
  <si>
    <t>Kleine Kouterstraat 1</t>
  </si>
  <si>
    <t>Geraardsbergenstraat 221</t>
  </si>
  <si>
    <t>Oude Bergsebaan 20</t>
  </si>
  <si>
    <t>Peetersstraat 14</t>
  </si>
  <si>
    <t>Kloosterstraat 82</t>
  </si>
  <si>
    <t>Kasteeldreef 2</t>
  </si>
  <si>
    <t>Sint Willebrordusstraat 29</t>
  </si>
  <si>
    <t>Lange Altaarstraat 4</t>
  </si>
  <si>
    <t>Kerkhofstraat 43</t>
  </si>
  <si>
    <t>Van Overbekelaan 229</t>
  </si>
  <si>
    <t>Van Ysendyckstraat 24</t>
  </si>
  <si>
    <t>Theresianenstraat 34</t>
  </si>
  <si>
    <t>Moerbeekstraat 3</t>
  </si>
  <si>
    <t>Drossaardstraat 21</t>
  </si>
  <si>
    <t>Seringenstraat 57</t>
  </si>
  <si>
    <t>Gemeenteplein 7</t>
  </si>
  <si>
    <t>Tervuursesteenweg 176</t>
  </si>
  <si>
    <t>Werf 52_A</t>
  </si>
  <si>
    <t>Begijnhofstraat 8</t>
  </si>
  <si>
    <t>Kleine steenweg 33</t>
  </si>
  <si>
    <t>Hoge Akker 16</t>
  </si>
  <si>
    <t>Marie Joséestraat 4</t>
  </si>
  <si>
    <t>Zondereigen 57</t>
  </si>
  <si>
    <t>Diestseweg 34_F</t>
  </si>
  <si>
    <t>Sint Martensplein 2_A</t>
  </si>
  <si>
    <t>Hoog-Kallostraat 30</t>
  </si>
  <si>
    <t>Ophovenstraat 71</t>
  </si>
  <si>
    <t>Zuidlaan 70</t>
  </si>
  <si>
    <t>Dorpsstraat 48</t>
  </si>
  <si>
    <t>Mariastraat 7</t>
  </si>
  <si>
    <t>Salviastraat 7</t>
  </si>
  <si>
    <t>Jan Palfijnlaan 4</t>
  </si>
  <si>
    <t>Gootstraat 12</t>
  </si>
  <si>
    <t>Stenaartberg 2</t>
  </si>
  <si>
    <t>Pastorijstraat 11</t>
  </si>
  <si>
    <t>Loostraat 5</t>
  </si>
  <si>
    <t>Albertus Morrenstraat 6</t>
  </si>
  <si>
    <t>Alfred De Taeyestraat 40_A</t>
  </si>
  <si>
    <t>Massemsesteenweg 244</t>
  </si>
  <si>
    <t>Driegaaienstraat 8</t>
  </si>
  <si>
    <t>Molendreef 16</t>
  </si>
  <si>
    <t>Dreef 47</t>
  </si>
  <si>
    <t>Staatsbaan 190</t>
  </si>
  <si>
    <t>Veltwijcklaan 235</t>
  </si>
  <si>
    <t>Nieuwland 75</t>
  </si>
  <si>
    <t>Bruyningstraat 56_a</t>
  </si>
  <si>
    <t>Denderbellestraat 2_A</t>
  </si>
  <si>
    <t>Rogierlaan 12</t>
  </si>
  <si>
    <t>saar.trybou@leefschooldevlieger.be</t>
  </si>
  <si>
    <t>Termerestraat 19_C</t>
  </si>
  <si>
    <t>Rollegemkerkstraat 53</t>
  </si>
  <si>
    <t>Engelselei 10</t>
  </si>
  <si>
    <t>Steenbakkersstraat 80</t>
  </si>
  <si>
    <t>Veltwijcklaan 134</t>
  </si>
  <si>
    <t>d'Oultremontstraat 19</t>
  </si>
  <si>
    <t>Zalighedenlaan 16</t>
  </si>
  <si>
    <t>Amerlolaan 53</t>
  </si>
  <si>
    <t>Papenmeuter 8</t>
  </si>
  <si>
    <t>Krekelberg 1</t>
  </si>
  <si>
    <t>Alfons Jeurissenstraat 46</t>
  </si>
  <si>
    <t>Driewilgenstraat 23</t>
  </si>
  <si>
    <t>Sint-Pietersaalststraat 78_A</t>
  </si>
  <si>
    <t>Ottergemsesteenweg 155</t>
  </si>
  <si>
    <t>0477-04.61.01</t>
  </si>
  <si>
    <t>directie@spgent.be</t>
  </si>
  <si>
    <t>Jozef II-straat 28</t>
  </si>
  <si>
    <t>Wegvoeringstraat 59</t>
  </si>
  <si>
    <t>Kapellenstraat 43</t>
  </si>
  <si>
    <t>Plezantstraat 135</t>
  </si>
  <si>
    <t>Patronagestraat 52</t>
  </si>
  <si>
    <t>Akkerstraat 42</t>
  </si>
  <si>
    <t>Leeuwstraat 12_A</t>
  </si>
  <si>
    <t>Leihoekstraat 7</t>
  </si>
  <si>
    <t>Gobbelsrode 5</t>
  </si>
  <si>
    <t>Koevliet 1_A</t>
  </si>
  <si>
    <t>Pioenenstraat 4</t>
  </si>
  <si>
    <t>Zonderschotsesteenweg 65</t>
  </si>
  <si>
    <t>Raffelgemstraat 8</t>
  </si>
  <si>
    <t>Toverfluitstraat 19</t>
  </si>
  <si>
    <t>Pastoor Hensstraatje 14</t>
  </si>
  <si>
    <t>Generaal Capiaumontstraat 73</t>
  </si>
  <si>
    <t>Heulsestraat 111</t>
  </si>
  <si>
    <t>Leopold Debruynestraat 56</t>
  </si>
  <si>
    <t>Zuidmoerstraat 125</t>
  </si>
  <si>
    <t>Rupelmondestraat 42</t>
  </si>
  <si>
    <t>Eeklostraat 2</t>
  </si>
  <si>
    <t>directie@vbsertvelde.be</t>
  </si>
  <si>
    <t>Karmelietenstraat 57</t>
  </si>
  <si>
    <t>Provincieweg 73_B</t>
  </si>
  <si>
    <t>BORSBEKE</t>
  </si>
  <si>
    <t>053-62.43.77</t>
  </si>
  <si>
    <t>vbsborsbeke@telenet.be</t>
  </si>
  <si>
    <t>Eerste Straat 19</t>
  </si>
  <si>
    <t>St.Catarinastraat 4</t>
  </si>
  <si>
    <t>Binnenlaan 1</t>
  </si>
  <si>
    <t>Driehoekstraat 42_A</t>
  </si>
  <si>
    <t>Van Bladelstraat 29</t>
  </si>
  <si>
    <t>Pastorieweg 4</t>
  </si>
  <si>
    <t>Smallestraat 2</t>
  </si>
  <si>
    <t>Baron de Pélichystraat 6</t>
  </si>
  <si>
    <t>4e Regiment Karabiniersstraat 9</t>
  </si>
  <si>
    <t>Statiestraat 35_A</t>
  </si>
  <si>
    <t>Pompoenstraat 44</t>
  </si>
  <si>
    <t>Schutterijstraat 6</t>
  </si>
  <si>
    <t>Lamorinièrestraat 83</t>
  </si>
  <si>
    <t>office@bchinuch.be</t>
  </si>
  <si>
    <t>Maantjessteenweg 130</t>
  </si>
  <si>
    <t>Pluishoekstraat 3</t>
  </si>
  <si>
    <t>Bervoetstraat 25</t>
  </si>
  <si>
    <t>Geluwestraat 4</t>
  </si>
  <si>
    <t>Schoolstraat 23</t>
  </si>
  <si>
    <t>Rijkenhoek 2</t>
  </si>
  <si>
    <t>Patronaatstraat 28</t>
  </si>
  <si>
    <t>Gulden Koornstraat 15</t>
  </si>
  <si>
    <t>Groteweg 240</t>
  </si>
  <si>
    <t>Schoollaan 10</t>
  </si>
  <si>
    <t>Geldenaaksebaan 200</t>
  </si>
  <si>
    <t>Gruuthusestraat 90</t>
  </si>
  <si>
    <t>GO! Freinetschool Villa Zonnebloem</t>
  </si>
  <si>
    <t>Berthoudersplein 22</t>
  </si>
  <si>
    <t>Doorndal 3</t>
  </si>
  <si>
    <t>Stationsstraat 271</t>
  </si>
  <si>
    <t>Gouv.H. Verwilghenlaan 37</t>
  </si>
  <si>
    <t>Generaal de Wittestraat 29</t>
  </si>
  <si>
    <t>directie@basisschool-halen.be</t>
  </si>
  <si>
    <t>della Faillelaan 36</t>
  </si>
  <si>
    <t>Sint-Fredegandusstraat 32</t>
  </si>
  <si>
    <t>sintcordulalagereschool@sg-kbs.be</t>
  </si>
  <si>
    <t>Désiré Vandervaerenstraat 1_a</t>
  </si>
  <si>
    <t>Sint-Benedictusstraat 14_A</t>
  </si>
  <si>
    <t>Ingenieur Haesaertslaan 4</t>
  </si>
  <si>
    <t>Stationsstraat 4</t>
  </si>
  <si>
    <t>Kasteeldreef 63</t>
  </si>
  <si>
    <t>Witvenstraat 59</t>
  </si>
  <si>
    <t>Bruyningstraat 56_B</t>
  </si>
  <si>
    <t>Leegstraat 18</t>
  </si>
  <si>
    <t>Cauwerburg 2</t>
  </si>
  <si>
    <t>Stasegemdorp 32</t>
  </si>
  <si>
    <t>Sint-Gummarusstraat 2</t>
  </si>
  <si>
    <t>03-432.92.50</t>
  </si>
  <si>
    <t>Vijfwegenstraat 19</t>
  </si>
  <si>
    <t>Appelterre-Dorp 48</t>
  </si>
  <si>
    <t>Meersstraat 10</t>
  </si>
  <si>
    <t>Koning Leopold III-laan 102</t>
  </si>
  <si>
    <t>Belgiëlei 32</t>
  </si>
  <si>
    <t>Vlinderhof 1</t>
  </si>
  <si>
    <t>Sint-Janskruidlaan 14</t>
  </si>
  <si>
    <t>Oude Postweg 76</t>
  </si>
  <si>
    <t>Neerwaastenstraat 3</t>
  </si>
  <si>
    <t>De Breyne Peellaertstraat 23</t>
  </si>
  <si>
    <t>Gagelveldenstraat 71</t>
  </si>
  <si>
    <t>Sint-Jacobsplein 15</t>
  </si>
  <si>
    <t>Hoogstraat 6</t>
  </si>
  <si>
    <t>Drogenbossesteenweg 156</t>
  </si>
  <si>
    <t>Groenstraat 136</t>
  </si>
  <si>
    <t>Paul Jansonstraat 51</t>
  </si>
  <si>
    <t>directie@malb.be</t>
  </si>
  <si>
    <t>Buntstraat 117</t>
  </si>
  <si>
    <t>Bloemenlaan 71</t>
  </si>
  <si>
    <t>H. Theresialaan 77</t>
  </si>
  <si>
    <t>Prof. Mac Leodstraat 11</t>
  </si>
  <si>
    <t>Schoolstraat 40</t>
  </si>
  <si>
    <t>De Schom 8</t>
  </si>
  <si>
    <t>Kaaistraat 9</t>
  </si>
  <si>
    <t>Steenveldstraat 2</t>
  </si>
  <si>
    <t>Nieuwstraat 16</t>
  </si>
  <si>
    <t>Gyselstraat 35</t>
  </si>
  <si>
    <t>Nieuwstraat 75</t>
  </si>
  <si>
    <t>Paretteplein 21</t>
  </si>
  <si>
    <t>Azalealaan 101</t>
  </si>
  <si>
    <t>Frans Adriaenssensstraat 123</t>
  </si>
  <si>
    <t>Lusthovenlaan 12</t>
  </si>
  <si>
    <t>Beukenbosstraat 24</t>
  </si>
  <si>
    <t>Nestor De Tièrestraat 102</t>
  </si>
  <si>
    <t>Volkegemberg 58</t>
  </si>
  <si>
    <t>Kiewitstraat 101</t>
  </si>
  <si>
    <t>Terlindenhofstraat 206</t>
  </si>
  <si>
    <t>Annunciadenstraat 13</t>
  </si>
  <si>
    <t>Emile Verhaerenlaan 19</t>
  </si>
  <si>
    <t>Nonnenstraat 16</t>
  </si>
  <si>
    <t>Heilig Hartplein 3</t>
  </si>
  <si>
    <t>Larestraat 15</t>
  </si>
  <si>
    <t>Fabiolalaan 2</t>
  </si>
  <si>
    <t>Kleine Hemmenweg 2</t>
  </si>
  <si>
    <t>Kloosterstraat 6</t>
  </si>
  <si>
    <t>Halmolenweg 3</t>
  </si>
  <si>
    <t>Vondel 41</t>
  </si>
  <si>
    <t>Columbiastraat 8</t>
  </si>
  <si>
    <t>Marktplein 13</t>
  </si>
  <si>
    <t>Kerkelei 57</t>
  </si>
  <si>
    <t>Kasteelpleinstraat 31</t>
  </si>
  <si>
    <t>Molenstraat 23</t>
  </si>
  <si>
    <t>Stationsstraat 32</t>
  </si>
  <si>
    <t>Steenweg op Heindonk 8</t>
  </si>
  <si>
    <t>Nieuwstraat 3_B</t>
  </si>
  <si>
    <t>Thaelstraat 7</t>
  </si>
  <si>
    <t>Magdalenastraat 29</t>
  </si>
  <si>
    <t>Peter Benoitlaan 10</t>
  </si>
  <si>
    <t>Kardinaal J.Cardijnstraat 1</t>
  </si>
  <si>
    <t>Leegstraat 17_b</t>
  </si>
  <si>
    <t>Berdenweg 5</t>
  </si>
  <si>
    <t>Dorpsstraat 142</t>
  </si>
  <si>
    <t>Klokkenlaan 25</t>
  </si>
  <si>
    <t>Eikhof 20</t>
  </si>
  <si>
    <t>Wingensestraat 10</t>
  </si>
  <si>
    <t>Halingenstraat 49</t>
  </si>
  <si>
    <t>Uitbreidingstraat 251</t>
  </si>
  <si>
    <t>Blaasveldstraat 57</t>
  </si>
  <si>
    <t>Sint-Hubertusstraat 3</t>
  </si>
  <si>
    <t>Opcosenstraat 22</t>
  </si>
  <si>
    <t>Sliksteenvest 1</t>
  </si>
  <si>
    <t>Ossenberg 100</t>
  </si>
  <si>
    <t>014-74.42.90</t>
  </si>
  <si>
    <t>Hameestraat 11</t>
  </si>
  <si>
    <t>secretariaat@bswonderwijs.be</t>
  </si>
  <si>
    <t>Gemeenteheistraat 1</t>
  </si>
  <si>
    <t>Nieuwe Baan 8</t>
  </si>
  <si>
    <t>Waterleestweg 20</t>
  </si>
  <si>
    <t>Elyzeese Velden 8</t>
  </si>
  <si>
    <t>Affligemdreef 71</t>
  </si>
  <si>
    <t>Herentalsebaan 482</t>
  </si>
  <si>
    <t>Onderwijsplein 10</t>
  </si>
  <si>
    <t>Gentstraat 212</t>
  </si>
  <si>
    <t>Poxcatstraat 6</t>
  </si>
  <si>
    <t>Sint-Jan-Berchmansstraat 1</t>
  </si>
  <si>
    <t>Aarschotsebaan 130</t>
  </si>
  <si>
    <t>Jan Vanderstraetenstraat 91</t>
  </si>
  <si>
    <t>Kerkstraat 14</t>
  </si>
  <si>
    <t>info.lmp@kov.be</t>
  </si>
  <si>
    <t>Koning Albertlaan 58</t>
  </si>
  <si>
    <t>Isabellalei 69</t>
  </si>
  <si>
    <t>Geelstraat 51_A</t>
  </si>
  <si>
    <t>Zandbergstraat 24</t>
  </si>
  <si>
    <t>Martelarenplaats 1</t>
  </si>
  <si>
    <t>Het Heiken 47</t>
  </si>
  <si>
    <t>Ninoofsesteenweg 72</t>
  </si>
  <si>
    <t>Spalbeekstraat 62</t>
  </si>
  <si>
    <t>Breendonkstraat 160</t>
  </si>
  <si>
    <t>Stadenstraat 14</t>
  </si>
  <si>
    <t>Zuidstraat 33</t>
  </si>
  <si>
    <t>de Fierlantstraat 35</t>
  </si>
  <si>
    <t>Moorselstraat 252</t>
  </si>
  <si>
    <t>Rootstraat 34</t>
  </si>
  <si>
    <t>Lanestraat 57</t>
  </si>
  <si>
    <t>Strijlandstraat 40</t>
  </si>
  <si>
    <t>Alice Nahonlei 65</t>
  </si>
  <si>
    <t>Ooststraat 58</t>
  </si>
  <si>
    <t>058-28.99.31</t>
  </si>
  <si>
    <t>Nederenamestraat 30</t>
  </si>
  <si>
    <t>Schapenweg 30</t>
  </si>
  <si>
    <t>Appelweg 4</t>
  </si>
  <si>
    <t>Baljuw Vermeulenstraat 1</t>
  </si>
  <si>
    <t>Spoele 40</t>
  </si>
  <si>
    <t>Hoogstraat 192</t>
  </si>
  <si>
    <t>Munteplein 5_A</t>
  </si>
  <si>
    <t>09-330.62.96</t>
  </si>
  <si>
    <t>Budingenweg 2</t>
  </si>
  <si>
    <t>Godshertogestraat 36</t>
  </si>
  <si>
    <t>Hendriklei 209</t>
  </si>
  <si>
    <t>Trekelsstraat (Karel) 42</t>
  </si>
  <si>
    <t>Schaffelkantstraat 47</t>
  </si>
  <si>
    <t>Margrietstraat 15</t>
  </si>
  <si>
    <t>Antwerpseweg 48_1</t>
  </si>
  <si>
    <t>Brugsesteenweg 91</t>
  </si>
  <si>
    <t>Gitsbergstraat 15</t>
  </si>
  <si>
    <t>Pontstraat 45</t>
  </si>
  <si>
    <t>09-386.03.58</t>
  </si>
  <si>
    <t>Meldert-Dorp 19</t>
  </si>
  <si>
    <t>Kijkuitstraat 10</t>
  </si>
  <si>
    <t>Bieststraat 229</t>
  </si>
  <si>
    <t>directie@debosuiltjes.be</t>
  </si>
  <si>
    <t>Pastoor Goetschalckxstraat 57</t>
  </si>
  <si>
    <t>Hertstraat 7</t>
  </si>
  <si>
    <t>Keperenbergstraat 37_A</t>
  </si>
  <si>
    <t>Generaal De Wetstraat 16</t>
  </si>
  <si>
    <t>Ropsy Chaudronstraat 7</t>
  </si>
  <si>
    <t>Filip Williotstraat 11</t>
  </si>
  <si>
    <t>Korte Altaarstraat 19</t>
  </si>
  <si>
    <t>Zaadstraat 30</t>
  </si>
  <si>
    <t>de Bavaylei 134 bus 1</t>
  </si>
  <si>
    <t>Van Steenlandstraat 15</t>
  </si>
  <si>
    <t>Paalstraat 61</t>
  </si>
  <si>
    <t>Lamorinièrestraat 93</t>
  </si>
  <si>
    <t>Van Maerlantstraat 30</t>
  </si>
  <si>
    <t>Stille Weg 2</t>
  </si>
  <si>
    <t>03-888.57.81</t>
  </si>
  <si>
    <t>Reibroekstraat 2_A</t>
  </si>
  <si>
    <t>09-210.31.10</t>
  </si>
  <si>
    <t>Droogte 208</t>
  </si>
  <si>
    <t>09-210.31.30</t>
  </si>
  <si>
    <t>Baaigemstraat 26</t>
  </si>
  <si>
    <t>Osylei 86</t>
  </si>
  <si>
    <t>Kerkstraat 30</t>
  </si>
  <si>
    <t>ilse.delombaerde@hetbollebos.be</t>
  </si>
  <si>
    <t>Aarschotsestraat 94</t>
  </si>
  <si>
    <t>Steenakker 4</t>
  </si>
  <si>
    <t>Pauwenlaan 55</t>
  </si>
  <si>
    <t>Juul Grietensstraat 8</t>
  </si>
  <si>
    <t>de Jamblinne de Meuxplein 8</t>
  </si>
  <si>
    <t>Dr. Vanderhoeydonckstraat 14</t>
  </si>
  <si>
    <t>Grote Bosstraat 76</t>
  </si>
  <si>
    <t>Van Trierstraat 28</t>
  </si>
  <si>
    <t>Twee Huizenstraat 43</t>
  </si>
  <si>
    <t>02-705.24.92</t>
  </si>
  <si>
    <t>Jan Blockxstraat 23</t>
  </si>
  <si>
    <t>Dorpsstraat 82</t>
  </si>
  <si>
    <t>Toekomststraat 45</t>
  </si>
  <si>
    <t>Camille Van der Cruyssenstraat 1_A</t>
  </si>
  <si>
    <t>directie.vincentius@op-weg.be</t>
  </si>
  <si>
    <t>Etikhoveplein 16</t>
  </si>
  <si>
    <t>Kerkkouterstraat 58</t>
  </si>
  <si>
    <t>Vissersstraat 71_B</t>
  </si>
  <si>
    <t>Biebuyckstraat 1</t>
  </si>
  <si>
    <t>Kaprijkestraat 12</t>
  </si>
  <si>
    <t>Nellie Melbalaan 71</t>
  </si>
  <si>
    <t>Dieleghemse Steenweg 24</t>
  </si>
  <si>
    <t>Groenstraat 156</t>
  </si>
  <si>
    <t>Bovenweg 17</t>
  </si>
  <si>
    <t>Maarschalk Montgomeryplein 8</t>
  </si>
  <si>
    <t>Hardenvoort 41</t>
  </si>
  <si>
    <t>Gerard Le Grellelaan 5</t>
  </si>
  <si>
    <t>Tweegezusterslaan 47_B</t>
  </si>
  <si>
    <t>directie@bsdetrampoline.be</t>
  </si>
  <si>
    <t>Herent 122</t>
  </si>
  <si>
    <t>Dieregaertstraat 9</t>
  </si>
  <si>
    <t>Windmolenstraat 9</t>
  </si>
  <si>
    <t>Mechelsesteenweg 397</t>
  </si>
  <si>
    <t>Van Cortbeemdelei 277</t>
  </si>
  <si>
    <t>Frank Craeybeckxlaan 24</t>
  </si>
  <si>
    <t>Kerkhofstraat 29</t>
  </si>
  <si>
    <t>Hogeweg 51</t>
  </si>
  <si>
    <t>Edmond van Beverenplein 15</t>
  </si>
  <si>
    <t>Frederik de Merodestraat 36</t>
  </si>
  <si>
    <t>Schansstraat 137</t>
  </si>
  <si>
    <t>Rekestraat 13</t>
  </si>
  <si>
    <t>Stoepestraat 40</t>
  </si>
  <si>
    <t>Loksbergenstraat 42</t>
  </si>
  <si>
    <t>oogappeltje@basisschool-loksbergen.be</t>
  </si>
  <si>
    <t>directie@deleerheide.be</t>
  </si>
  <si>
    <t>Langestraat 4</t>
  </si>
  <si>
    <t>Elststraat 95</t>
  </si>
  <si>
    <t>Stationsstraat 81</t>
  </si>
  <si>
    <t>secretariaat@godenotelaar.be</t>
  </si>
  <si>
    <t>Laarbeeklaan 117</t>
  </si>
  <si>
    <t>Lieven Gevaertstraat 54</t>
  </si>
  <si>
    <t>VBS De Reuzenpoort</t>
  </si>
  <si>
    <t>Zonstraat 71</t>
  </si>
  <si>
    <t>Boomsesteenweg 387</t>
  </si>
  <si>
    <t>Sint-Elisabethstraat 38_A</t>
  </si>
  <si>
    <t>Tinnenpotstraat 43</t>
  </si>
  <si>
    <t>Halmstraat 5</t>
  </si>
  <si>
    <t>Teekbroek 22</t>
  </si>
  <si>
    <t>Hoveniersstraat 53_A</t>
  </si>
  <si>
    <t>Zouavenstraat 1_A</t>
  </si>
  <si>
    <t>Latemstraat 30</t>
  </si>
  <si>
    <t>Voordries 31</t>
  </si>
  <si>
    <t>09-323.54.00</t>
  </si>
  <si>
    <t>Zandvoordedorpstraat 53</t>
  </si>
  <si>
    <t>Oudstrijderslaan 1</t>
  </si>
  <si>
    <t>Arthur Maesstraat 58</t>
  </si>
  <si>
    <t>Nekkersgatlaan 17</t>
  </si>
  <si>
    <t>Rekollettenstraat 48</t>
  </si>
  <si>
    <t>Lambermontlaan 278</t>
  </si>
  <si>
    <t>Gehuchtstraat 170</t>
  </si>
  <si>
    <t>info@basisschooldehoek.be</t>
  </si>
  <si>
    <t>Nokerseweg 105</t>
  </si>
  <si>
    <t>Albertstraat 2</t>
  </si>
  <si>
    <t>Sint Jansstraat 82</t>
  </si>
  <si>
    <t>Oudstrijdersstraat 4</t>
  </si>
  <si>
    <t>Ieperstraat 7_A</t>
  </si>
  <si>
    <t>Zomerstraat 27</t>
  </si>
  <si>
    <t>Vaart Links 23</t>
  </si>
  <si>
    <t>Hippoliet Lammensstraat 10</t>
  </si>
  <si>
    <t>Patrijsstraat 12</t>
  </si>
  <si>
    <t>Dorpsstraat 28</t>
  </si>
  <si>
    <t>Sint-Amandusstraat 43</t>
  </si>
  <si>
    <t>directie@xclwegwijs.be</t>
  </si>
  <si>
    <t>Waarom vult u dit formulier in Excel in?</t>
  </si>
  <si>
    <t>korte_naam_instell</t>
  </si>
  <si>
    <t>Adres</t>
  </si>
  <si>
    <t>GO! LS Toverfluit</t>
  </si>
  <si>
    <t>GO! BS De Groene Parel</t>
  </si>
  <si>
    <t>GO! KS Het Notendopje</t>
  </si>
  <si>
    <t>GO! BS Plantijntje</t>
  </si>
  <si>
    <t>GO! BS Het Schrijvertje</t>
  </si>
  <si>
    <t>GO! BS De Linde</t>
  </si>
  <si>
    <t>GO! BS Het Laar</t>
  </si>
  <si>
    <t>GO! BS De Klare Bron/De Grasmus</t>
  </si>
  <si>
    <t>GO! BS Spectrum</t>
  </si>
  <si>
    <t>GO! BS miniMAKZ</t>
  </si>
  <si>
    <t>GO! BS Het Molenschip</t>
  </si>
  <si>
    <t>GO! BS De Wijze Boom</t>
  </si>
  <si>
    <t>GO! BS Ten Berge Berlare</t>
  </si>
  <si>
    <t>GO! BS De Zonnewijzer</t>
  </si>
  <si>
    <t>GO! BS De Wijze Eik Mariakerke</t>
  </si>
  <si>
    <t>GO! BSBO Woudlucht</t>
  </si>
  <si>
    <t>VBS Maria Boodschap</t>
  </si>
  <si>
    <t>VBS Sint-Joris</t>
  </si>
  <si>
    <t>VBS Sint-Ursula</t>
  </si>
  <si>
    <t>VBS Sint-Albert</t>
  </si>
  <si>
    <t>GBS Regenboog</t>
  </si>
  <si>
    <t>GBS Sint-Joost-aan-Zee</t>
  </si>
  <si>
    <t>VBS Champagnat</t>
  </si>
  <si>
    <t>VBS Lutgardis</t>
  </si>
  <si>
    <t>VKS Paruckschool</t>
  </si>
  <si>
    <t>VBS Voorzienigheid</t>
  </si>
  <si>
    <t>VBS R. Van Belle</t>
  </si>
  <si>
    <t>VBS Sint-Pieter</t>
  </si>
  <si>
    <t>GBS Veeweide</t>
  </si>
  <si>
    <t>GBS Goede Lucht</t>
  </si>
  <si>
    <t>GBS De Vijvers</t>
  </si>
  <si>
    <t>GBS Dertien</t>
  </si>
  <si>
    <t>GBS Het Rad</t>
  </si>
  <si>
    <t>VBS Regina Assumpta</t>
  </si>
  <si>
    <t>VBS Sint-Guido</t>
  </si>
  <si>
    <t>VBS Instituut Maria Onbevlekt</t>
  </si>
  <si>
    <t>VKS Sint-Niklaasinstituut</t>
  </si>
  <si>
    <t>VBS De Groene School</t>
  </si>
  <si>
    <t>VBS Sint- Albertus</t>
  </si>
  <si>
    <t>VBS Sint-Jozef</t>
  </si>
  <si>
    <t>VBS Sint-Martinus</t>
  </si>
  <si>
    <t>VBS Imelda</t>
  </si>
  <si>
    <t>GBS Windekind</t>
  </si>
  <si>
    <t>GBS Windroos</t>
  </si>
  <si>
    <t>GBS Paloke</t>
  </si>
  <si>
    <t>GBS De Knapzak</t>
  </si>
  <si>
    <t>VBS Instituut van de Ursulinen</t>
  </si>
  <si>
    <t>GBS De Kadeekes</t>
  </si>
  <si>
    <t>VBS Sint-Lutgardis</t>
  </si>
  <si>
    <t>VBS Heilig-Hartcollege</t>
  </si>
  <si>
    <t>VBS Vier Winden</t>
  </si>
  <si>
    <t>GBS Poelbos</t>
  </si>
  <si>
    <t>VBS Sint-Michiels</t>
  </si>
  <si>
    <t>VBS Kameleon</t>
  </si>
  <si>
    <t>GBS Everheide</t>
  </si>
  <si>
    <t>VBS Heilig Hart van Maria</t>
  </si>
  <si>
    <t>GBS Stokkel</t>
  </si>
  <si>
    <t>VKS Mater Dei</t>
  </si>
  <si>
    <t>VLS Mater Dei</t>
  </si>
  <si>
    <t>VBS Lutgardiscollege Wonderwoud</t>
  </si>
  <si>
    <t>VBS Sint-Jozefsschool</t>
  </si>
  <si>
    <t>VBS De Wemelweide</t>
  </si>
  <si>
    <t>GBS De Wereldbrug</t>
  </si>
  <si>
    <t>VBS Sint-Augustinus</t>
  </si>
  <si>
    <t>GBS Prinses Paola</t>
  </si>
  <si>
    <t>VBS Angelusinstituut</t>
  </si>
  <si>
    <t>VBS 1</t>
  </si>
  <si>
    <t>GBS Huizingen</t>
  </si>
  <si>
    <t>GBS Dworp</t>
  </si>
  <si>
    <t>GBS De Regenboog</t>
  </si>
  <si>
    <t>VBS De Bloesem</t>
  </si>
  <si>
    <t>GBS Herhout</t>
  </si>
  <si>
    <t>VBS Sint-Catharinacollege</t>
  </si>
  <si>
    <t>GBS Ak'Cent Bever</t>
  </si>
  <si>
    <t>GBS Den Top</t>
  </si>
  <si>
    <t>VBS Don Bosco</t>
  </si>
  <si>
    <t>GBS Wegwijzer</t>
  </si>
  <si>
    <t>VBS Jan Ruusbroec</t>
  </si>
  <si>
    <t>GBS De Wonderwijzer</t>
  </si>
  <si>
    <t>Gemeentelijke Basisschool (FR)</t>
  </si>
  <si>
    <t>GBS De Schakel</t>
  </si>
  <si>
    <t>Vrije Basisschool (FR)</t>
  </si>
  <si>
    <t>VBS Sint-Victor Alsemberg</t>
  </si>
  <si>
    <t>VBS Sint-Victor Beersel</t>
  </si>
  <si>
    <t>GBS Blokbos</t>
  </si>
  <si>
    <t>VBS Harten Troef</t>
  </si>
  <si>
    <t>VBS Spring in't Veld</t>
  </si>
  <si>
    <t>VBS De Kleine Prins</t>
  </si>
  <si>
    <t>GBS 't Rakkertje</t>
  </si>
  <si>
    <t>VBS Dorpsschool Kester</t>
  </si>
  <si>
    <t>GLS De Oester</t>
  </si>
  <si>
    <t>VBS De Bron</t>
  </si>
  <si>
    <t>GBS Sleutelbos Walfergem</t>
  </si>
  <si>
    <t>VLS De Kleine Wereld</t>
  </si>
  <si>
    <t>VBS Sint Alena</t>
  </si>
  <si>
    <t>VBS Ave-Mariabasisschool</t>
  </si>
  <si>
    <t>VLS Broederschool Groot-Bijgaarden/Dilbe</t>
  </si>
  <si>
    <t>GLS De Regenboog</t>
  </si>
  <si>
    <t>VKS Het Klimmertje</t>
  </si>
  <si>
    <t>GBS De Kiem</t>
  </si>
  <si>
    <t>VBS 't Klavertje Vier</t>
  </si>
  <si>
    <t>VKS Klein Klein Kleuterke</t>
  </si>
  <si>
    <t>VKS Trip Trap</t>
  </si>
  <si>
    <t>GLS De Klimop</t>
  </si>
  <si>
    <t>GBS Triangel</t>
  </si>
  <si>
    <t>VBS Sint-Antonius</t>
  </si>
  <si>
    <t>GKS Dol-Fijn</t>
  </si>
  <si>
    <t>GBS Kinderkoppen</t>
  </si>
  <si>
    <t>GBS De Puzzel</t>
  </si>
  <si>
    <t>GBS 't Groentje</t>
  </si>
  <si>
    <t>GBS 't Villegastje</t>
  </si>
  <si>
    <t>VBS De Windroos</t>
  </si>
  <si>
    <t>VKS Prinsenhof</t>
  </si>
  <si>
    <t>VLS Prinsenhof</t>
  </si>
  <si>
    <t>GBS Mozaïek</t>
  </si>
  <si>
    <t>VBS De Ankering</t>
  </si>
  <si>
    <t>GBS 't Mierken</t>
  </si>
  <si>
    <t>VBS Sinte Maarten</t>
  </si>
  <si>
    <t>GBS De Leertuin</t>
  </si>
  <si>
    <t>GBS Klim Op</t>
  </si>
  <si>
    <t>VLS Ter Dreef</t>
  </si>
  <si>
    <t>GBS Ten Bos</t>
  </si>
  <si>
    <t>GBS De Plataan</t>
  </si>
  <si>
    <t>VBS De Lettertuin</t>
  </si>
  <si>
    <t>VBS De Leertrommel</t>
  </si>
  <si>
    <t>GBS De Boot</t>
  </si>
  <si>
    <t>GKS Lotharingenkruis</t>
  </si>
  <si>
    <t>VBS Maleizen</t>
  </si>
  <si>
    <t>GBS Jezus- Eik</t>
  </si>
  <si>
    <t>GBS De Fonkel</t>
  </si>
  <si>
    <t>GBS De Letterbijter</t>
  </si>
  <si>
    <t>GBS Tervuren</t>
  </si>
  <si>
    <t>GBS Vossem</t>
  </si>
  <si>
    <t>VLS Sint- Clemensschool</t>
  </si>
  <si>
    <t>VBS Sint-Jan-Berchmanscollege</t>
  </si>
  <si>
    <t>VBS Sint-Ludgardis</t>
  </si>
  <si>
    <t>VBS Onze-Lieve-Vrouwcollege</t>
  </si>
  <si>
    <t>VBS Mikado</t>
  </si>
  <si>
    <t>VBS Afrit Zuid</t>
  </si>
  <si>
    <t>Vrije basisschool</t>
  </si>
  <si>
    <t>VBS Sint-Lievenscollege</t>
  </si>
  <si>
    <t>VBS Yavne</t>
  </si>
  <si>
    <t>VBS De Kleine Jacob</t>
  </si>
  <si>
    <t>VBS De Dames</t>
  </si>
  <si>
    <t>VBS Domino</t>
  </si>
  <si>
    <t>SBS Apenstaartjes</t>
  </si>
  <si>
    <t>VBS Sint-Annacollege</t>
  </si>
  <si>
    <t>VBS Sint-Ludgardisschool</t>
  </si>
  <si>
    <t>VB De Putse Knipoog</t>
  </si>
  <si>
    <t>VBS Sint-Calasanz</t>
  </si>
  <si>
    <t>GBS De Kangoeroe</t>
  </si>
  <si>
    <t>VBS Sint-Rumoldus</t>
  </si>
  <si>
    <t>VBS Mariagaarde</t>
  </si>
  <si>
    <t>VBS Drakenhof</t>
  </si>
  <si>
    <t>VBS Sancta Maria</t>
  </si>
  <si>
    <t>VBS Heilig Hart</t>
  </si>
  <si>
    <t>VBS Oefenschool</t>
  </si>
  <si>
    <t>VBS Sint-Filippus</t>
  </si>
  <si>
    <t>VBS 1 Sint-Cordula</t>
  </si>
  <si>
    <t>VBS Heilige Familie</t>
  </si>
  <si>
    <t>VBS 1 Bloemendaal</t>
  </si>
  <si>
    <t>VBS 1 Maria-Middelares</t>
  </si>
  <si>
    <t>GBS - De Heide</t>
  </si>
  <si>
    <t>GBS Mariaburg</t>
  </si>
  <si>
    <t>VBS Mater Dei Driehoek</t>
  </si>
  <si>
    <t>VBS Mater Dei</t>
  </si>
  <si>
    <t>VBS De Vlinder</t>
  </si>
  <si>
    <t>VLS Sint-Michielscollege</t>
  </si>
  <si>
    <t>GBS Beuk &amp; Noot</t>
  </si>
  <si>
    <t>VBS Sterbos</t>
  </si>
  <si>
    <t>VBS Mater Dei Gooreind</t>
  </si>
  <si>
    <t>VLS Potlodenschool</t>
  </si>
  <si>
    <t>VKS Mariaberg</t>
  </si>
  <si>
    <t>GBS WIGO</t>
  </si>
  <si>
    <t>VBS Mozaïek</t>
  </si>
  <si>
    <t>VBS Franciscus</t>
  </si>
  <si>
    <t>VBS Xaveriuscollege</t>
  </si>
  <si>
    <t>GBS De Horizon</t>
  </si>
  <si>
    <t>VBS Sint-Johannaschool</t>
  </si>
  <si>
    <t>VBS Sint-Jozefschool</t>
  </si>
  <si>
    <t>VLS De Luchtballon</t>
  </si>
  <si>
    <t>VBS Heilig Graf</t>
  </si>
  <si>
    <t>VBS Sint-Pietersinstituut</t>
  </si>
  <si>
    <t>VKS Sint-Jozefcollege</t>
  </si>
  <si>
    <t>VKS Het Moleke</t>
  </si>
  <si>
    <t>VBS Klein Seminarie</t>
  </si>
  <si>
    <t>VBS Delta</t>
  </si>
  <si>
    <t>GBS MOZAwIEK</t>
  </si>
  <si>
    <t>VBS De Toren</t>
  </si>
  <si>
    <t>VBS De Wegwijzer</t>
  </si>
  <si>
    <t>SBS De Burgstraat</t>
  </si>
  <si>
    <t>SBS Geel-Zuid</t>
  </si>
  <si>
    <t>SBS Winkelomheide</t>
  </si>
  <si>
    <t>VKS Hoeven</t>
  </si>
  <si>
    <t>VBS Balen Centrum</t>
  </si>
  <si>
    <t>VBS Pullaar</t>
  </si>
  <si>
    <t>VBS Kinderpad</t>
  </si>
  <si>
    <t>VBS Sleutelhof</t>
  </si>
  <si>
    <t>VLS O.L.Vrouw Pulhof</t>
  </si>
  <si>
    <t>VBS De Schatkist</t>
  </si>
  <si>
    <t>VBS Neerland</t>
  </si>
  <si>
    <t>VBS Johannes</t>
  </si>
  <si>
    <t>GBS Het Klaverbos</t>
  </si>
  <si>
    <t>VBS Sint-Henricus</t>
  </si>
  <si>
    <t>VBS De Reuzenboom</t>
  </si>
  <si>
    <t>GO! BS 't Pleintje</t>
  </si>
  <si>
    <t>VBS Liezele</t>
  </si>
  <si>
    <t>VLS H. Familie</t>
  </si>
  <si>
    <t>VBS St Carolus</t>
  </si>
  <si>
    <t>VBS Berkenboom</t>
  </si>
  <si>
    <t>VBS Don Bosco A</t>
  </si>
  <si>
    <t>VLS Sint-Agnes</t>
  </si>
  <si>
    <t>VBS De Puzzel</t>
  </si>
  <si>
    <t>VLS De Krinkel 2</t>
  </si>
  <si>
    <t>Vrije kleuterschool</t>
  </si>
  <si>
    <t>VKS OLV van Gaverland</t>
  </si>
  <si>
    <t>VBS Sint-Lodewijk</t>
  </si>
  <si>
    <t>VBS Wegwijzer</t>
  </si>
  <si>
    <t>VBSSancta Maria</t>
  </si>
  <si>
    <t>VKS Pieternel</t>
  </si>
  <si>
    <t>VBS De Klimop</t>
  </si>
  <si>
    <t>VBS Eeckberger</t>
  </si>
  <si>
    <t>GBS Reynaerdijn</t>
  </si>
  <si>
    <t>VBS De Zonnepit</t>
  </si>
  <si>
    <t>GBS De droomwolk</t>
  </si>
  <si>
    <t>VBS Lag.Oefensch. Berthoutinst.</t>
  </si>
  <si>
    <t>VBS Sint-Jozef Coloma</t>
  </si>
  <si>
    <t>VBS Ursulinen</t>
  </si>
  <si>
    <t>VBS De Knipoog</t>
  </si>
  <si>
    <t>VBS Don Bosco De Puzzel</t>
  </si>
  <si>
    <t>VBS Sint-Michiel</t>
  </si>
  <si>
    <t>GBS Centrumschool</t>
  </si>
  <si>
    <t>VBS Virgo De Heide</t>
  </si>
  <si>
    <t>VLS Virgo Sapiens</t>
  </si>
  <si>
    <t>VKS De Huffeltjes</t>
  </si>
  <si>
    <t>VBS De Pepel</t>
  </si>
  <si>
    <t>GBS De Pimpernel</t>
  </si>
  <si>
    <t>VBS Tuimeling</t>
  </si>
  <si>
    <t>VBS Kringeling</t>
  </si>
  <si>
    <t>VKS Pit</t>
  </si>
  <si>
    <t>VBS Haacht Station De Wieltjes</t>
  </si>
  <si>
    <t>VBS Lambertzhoeve</t>
  </si>
  <si>
    <t>VBS Paridaens</t>
  </si>
  <si>
    <t>GBS Toverveld</t>
  </si>
  <si>
    <t>VBS Bleydenberg</t>
  </si>
  <si>
    <t>VLS De Ark</t>
  </si>
  <si>
    <t>VBS Don Bosco Sint-Lambertus</t>
  </si>
  <si>
    <t>GBS De Letterberg</t>
  </si>
  <si>
    <t>VBS De Kinderberg</t>
  </si>
  <si>
    <t>GBS De Lijsterboom</t>
  </si>
  <si>
    <t>GBS De Letterboom</t>
  </si>
  <si>
    <t>GBS Den Elzas</t>
  </si>
  <si>
    <t>GBS 't Zonneveld</t>
  </si>
  <si>
    <t>VBS De Waaier</t>
  </si>
  <si>
    <t>GBS De Klimop</t>
  </si>
  <si>
    <t>GBS De Negensprong</t>
  </si>
  <si>
    <t>GBS De Boemerang</t>
  </si>
  <si>
    <t>GBS Piramide &amp; Tilia</t>
  </si>
  <si>
    <t>VKS 't Okkerzeeltje</t>
  </si>
  <si>
    <t>GBS De Straal</t>
  </si>
  <si>
    <t>VKS De Rank</t>
  </si>
  <si>
    <t>VBS Sint-Annaschool</t>
  </si>
  <si>
    <t>VBS Houtvenne</t>
  </si>
  <si>
    <t>VBS 't Grafiekje</t>
  </si>
  <si>
    <t>GBS De Klimboom Heultje</t>
  </si>
  <si>
    <t>VBS Vlierbeek</t>
  </si>
  <si>
    <t>VBS Boven-Lo</t>
  </si>
  <si>
    <t>VLS Blauwput</t>
  </si>
  <si>
    <t>VBS De Plein</t>
  </si>
  <si>
    <t>VBS De Linde</t>
  </si>
  <si>
    <t>VBS Sint-Jozefscollege</t>
  </si>
  <si>
    <t>VBS De Vlindertuin</t>
  </si>
  <si>
    <t>VKS De Notelaar</t>
  </si>
  <si>
    <t>GO! BS De Uilenboom Tienen</t>
  </si>
  <si>
    <t>VBS De Duizendpoot</t>
  </si>
  <si>
    <t>VBS Stap Voor Stap</t>
  </si>
  <si>
    <t>VBS Mariadal</t>
  </si>
  <si>
    <t>GBS De Zandloper</t>
  </si>
  <si>
    <t>GBS De Springplank</t>
  </si>
  <si>
    <t>VBS Het Toverpotlood</t>
  </si>
  <si>
    <t>VBS 't Scholeke</t>
  </si>
  <si>
    <t>VKS De Wegwijzer</t>
  </si>
  <si>
    <t>VBS De Hazelaar</t>
  </si>
  <si>
    <t>VBS De Boomgaard</t>
  </si>
  <si>
    <t>VBS De Kievit</t>
  </si>
  <si>
    <t>VBS De Tuimelaar</t>
  </si>
  <si>
    <t>Vrije Jenaplanschool De Krullevaar</t>
  </si>
  <si>
    <t>VBS Tuinwijk</t>
  </si>
  <si>
    <t>VBS De Horizon</t>
  </si>
  <si>
    <t>VBS De Startbaan</t>
  </si>
  <si>
    <t>VBS De Schakel</t>
  </si>
  <si>
    <t>GBS 't Centrum</t>
  </si>
  <si>
    <t>GLS De Griffel</t>
  </si>
  <si>
    <t>GKS De Kleine Kunstenaar</t>
  </si>
  <si>
    <t>GLS De Lakerberg</t>
  </si>
  <si>
    <t>VKS De Kleine Reus</t>
  </si>
  <si>
    <t>VBS Lillo's Klavertje</t>
  </si>
  <si>
    <t>VBS 't Molenholleke</t>
  </si>
  <si>
    <t>VBS Bolderberg</t>
  </si>
  <si>
    <t>VBS Viversel Sint-Jan Berchmans</t>
  </si>
  <si>
    <t>VBS Boekt</t>
  </si>
  <si>
    <t>GBS Beekbeemden</t>
  </si>
  <si>
    <t>VKS De Toverfluit</t>
  </si>
  <si>
    <t>VKS Pagadder</t>
  </si>
  <si>
    <t>VBS 't Klavertje</t>
  </si>
  <si>
    <t>VLS De Zandkorrel</t>
  </si>
  <si>
    <t>VKS De Zandkorrel</t>
  </si>
  <si>
    <t>VBS De Dommelbrug</t>
  </si>
  <si>
    <t>VBS Pieter Brueghel</t>
  </si>
  <si>
    <t>VBS Ticheleer</t>
  </si>
  <si>
    <t>VBS Wonderwijs</t>
  </si>
  <si>
    <t>VLS Klim-Op</t>
  </si>
  <si>
    <t>VBS Klim-Op</t>
  </si>
  <si>
    <t>VBS Boseind</t>
  </si>
  <si>
    <t>VBS Corneliusschool</t>
  </si>
  <si>
    <t>VLS De Linde</t>
  </si>
  <si>
    <t>VKS De Linde</t>
  </si>
  <si>
    <t>VBS Viejool</t>
  </si>
  <si>
    <t>VBS De Boomhut</t>
  </si>
  <si>
    <t>VKS 't Vliegerke</t>
  </si>
  <si>
    <t>VBS Mickey Mouse- De Sleutel</t>
  </si>
  <si>
    <t>VBS Sterrenrijk</t>
  </si>
  <si>
    <t>VBS Oud-Waterschei 't Schoolke</t>
  </si>
  <si>
    <t>VBS St.-Michiel</t>
  </si>
  <si>
    <t>VBS De Stapsteen</t>
  </si>
  <si>
    <t>VLS De Parel</t>
  </si>
  <si>
    <t>VBS De Wilg</t>
  </si>
  <si>
    <t>VBS Talentenhuis</t>
  </si>
  <si>
    <t>VBS De Zonnewijzer</t>
  </si>
  <si>
    <t>VBS Sint-Willibrordus</t>
  </si>
  <si>
    <t>VBS Driestap</t>
  </si>
  <si>
    <t>SBS De Horizon</t>
  </si>
  <si>
    <t>VBS De Startbaan Lanklaar</t>
  </si>
  <si>
    <t>VBS De Twinkelaar Elen</t>
  </si>
  <si>
    <t>VBS Uiterwaard Stokkem</t>
  </si>
  <si>
    <t>VBS De Zonnebloem</t>
  </si>
  <si>
    <t>VKS Sint-Lambertus</t>
  </si>
  <si>
    <t>VBS Floor en Tijn</t>
  </si>
  <si>
    <t>VLS Sint-Lambertus</t>
  </si>
  <si>
    <t>GBS As</t>
  </si>
  <si>
    <t>VBS De Wissel</t>
  </si>
  <si>
    <t>VBS Oogappel</t>
  </si>
  <si>
    <t>VBS Kornuit</t>
  </si>
  <si>
    <t>VBS Hink Stap Sprong</t>
  </si>
  <si>
    <t>VKS De Beverburcht</t>
  </si>
  <si>
    <t>GBS De Maaskei</t>
  </si>
  <si>
    <t>VBS De Wieken</t>
  </si>
  <si>
    <t>VBS De Bommesaar</t>
  </si>
  <si>
    <t>VBS De Kei</t>
  </si>
  <si>
    <t>VBS Kadee Tongerlo</t>
  </si>
  <si>
    <t>VBS Royke</t>
  </si>
  <si>
    <t>VBS Spelenderwijs</t>
  </si>
  <si>
    <t>VKS 't Reepje</t>
  </si>
  <si>
    <t>VBS Sint-Lutgart</t>
  </si>
  <si>
    <t>VKS Campus "Sint-Jan"</t>
  </si>
  <si>
    <t>VKS De Puzzel</t>
  </si>
  <si>
    <t>VKS Evermaruske</t>
  </si>
  <si>
    <t>GBS Alt Hoeselt</t>
  </si>
  <si>
    <t>VBS Sint-Mauritius</t>
  </si>
  <si>
    <t>VBS H. Graf</t>
  </si>
  <si>
    <t>VBS De Breg</t>
  </si>
  <si>
    <t>SBS Munsterbilzen-Hoelbeek-Martenslinde</t>
  </si>
  <si>
    <t>GBS De Klinker</t>
  </si>
  <si>
    <t>VBS Aan De Basis</t>
  </si>
  <si>
    <t>VBS De Bolster</t>
  </si>
  <si>
    <t>VBS 't Bieske</t>
  </si>
  <si>
    <t>VKS 't Regenboogje</t>
  </si>
  <si>
    <t>VBS Het Wezeltje</t>
  </si>
  <si>
    <t>VBS Den Dries-Trudo-Jekerdal</t>
  </si>
  <si>
    <t>VBS Sint-Jozef De Plank</t>
  </si>
  <si>
    <t>VBS 't Zonnetje</t>
  </si>
  <si>
    <t>GKS Goudhaantje</t>
  </si>
  <si>
    <t>VBS Het Blavierke</t>
  </si>
  <si>
    <t>VBS 't Nieverke</t>
  </si>
  <si>
    <t>VBS 't Laantje</t>
  </si>
  <si>
    <t>VBS De Kleine Reus</t>
  </si>
  <si>
    <t>VBS De Kameleon</t>
  </si>
  <si>
    <t>VBS Nieuwland</t>
  </si>
  <si>
    <t>VBS De Letterboom</t>
  </si>
  <si>
    <t>VBS Centrale Vrije School</t>
  </si>
  <si>
    <t>GO! BS De Groeiboog</t>
  </si>
  <si>
    <t>VBS Den Heuvel</t>
  </si>
  <si>
    <t>VBS BaLu</t>
  </si>
  <si>
    <t>VBS Boudewijnschool</t>
  </si>
  <si>
    <t>VLS De Speling</t>
  </si>
  <si>
    <t>VBS Sint-Jan</t>
  </si>
  <si>
    <t>VBS Lommel-West</t>
  </si>
  <si>
    <t>VBS De Klimtoren</t>
  </si>
  <si>
    <t>VKS De Speling</t>
  </si>
  <si>
    <t>VBS 't Leer-rijk</t>
  </si>
  <si>
    <t>VBS De Zeppelin</t>
  </si>
  <si>
    <t>VBS Stevoort</t>
  </si>
  <si>
    <t>GLS De Zonnebloem</t>
  </si>
  <si>
    <t>VBS Domino Genenbos</t>
  </si>
  <si>
    <t>VBS 't Klinkertje</t>
  </si>
  <si>
    <t>VLS De Buiteling</t>
  </si>
  <si>
    <t>VKS Hand in Hand</t>
  </si>
  <si>
    <t>VBS Westakker</t>
  </si>
  <si>
    <t>GBS De Hoeksteen</t>
  </si>
  <si>
    <t>VBS De Heppening</t>
  </si>
  <si>
    <t>VBS De Lettertrein</t>
  </si>
  <si>
    <t>VBS Wereldwijzer</t>
  </si>
  <si>
    <t>VKS Wiebelwoud</t>
  </si>
  <si>
    <t>VBS Christus-Koning Sint-Lodewijscollege</t>
  </si>
  <si>
    <t>VBS SLHD De Lenaard</t>
  </si>
  <si>
    <t>VBS Het Kleurenpalet</t>
  </si>
  <si>
    <t>VBS SLHD Sint-Leo Sint-Pieters (afd.B)</t>
  </si>
  <si>
    <t>VBS Sint-Andreas - Brugge</t>
  </si>
  <si>
    <t>VBS De Vaart</t>
  </si>
  <si>
    <t>VBS Sint-Maartensschool Loppem</t>
  </si>
  <si>
    <t>GBS De Notelaar</t>
  </si>
  <si>
    <t>VBS Baliebrugge</t>
  </si>
  <si>
    <t>VBS De Kiem</t>
  </si>
  <si>
    <t>VBS De Sprong</t>
  </si>
  <si>
    <t>VBS Wildenburg</t>
  </si>
  <si>
    <t>VLS De Regenboog</t>
  </si>
  <si>
    <t>VBS De Vlieger &amp; De Horizon</t>
  </si>
  <si>
    <t>GBS Het Beverbos</t>
  </si>
  <si>
    <t>VBS 'tVlot</t>
  </si>
  <si>
    <t>VBS De Revinze</t>
  </si>
  <si>
    <t>VBS Wijnendale</t>
  </si>
  <si>
    <t>VBS Oefenschool Torhout</t>
  </si>
  <si>
    <t>VBS De Tweesprong</t>
  </si>
  <si>
    <t>GBS De Kreke</t>
  </si>
  <si>
    <t>VBS Schooltrio</t>
  </si>
  <si>
    <t>VBS Kouterkind Merkem</t>
  </si>
  <si>
    <t>GBS Klavertje Vier</t>
  </si>
  <si>
    <t>GBS Spelenderwijs</t>
  </si>
  <si>
    <t>VBS Sint-Lodewijkscollege</t>
  </si>
  <si>
    <t>VBS Sint-Lodewijkscollege-afd.Zandstraat</t>
  </si>
  <si>
    <t>VBS Sint-Lodewijkscollege-afd.Immaculata</t>
  </si>
  <si>
    <t>VBS De Wassenaard</t>
  </si>
  <si>
    <t>VBS Het Dorp</t>
  </si>
  <si>
    <t>VBS De Leeuw</t>
  </si>
  <si>
    <t>VBS 't Boompje</t>
  </si>
  <si>
    <t>VBS H.Familie</t>
  </si>
  <si>
    <t>VBS Driespan</t>
  </si>
  <si>
    <t>VBS Sint-Margaretaschool</t>
  </si>
  <si>
    <t>VBS H-Hart</t>
  </si>
  <si>
    <t>VBS OLVA De Meersen</t>
  </si>
  <si>
    <t>VBS OLVA Katrientje</t>
  </si>
  <si>
    <t>VBS OLVA Steenbrugge</t>
  </si>
  <si>
    <t>VBS Ter Bunen</t>
  </si>
  <si>
    <t>VBS Sint-Jozef Sint-Pieter Campus Westst</t>
  </si>
  <si>
    <t>VBS Sint-Jozef Sint-Pieter Campus Schaap</t>
  </si>
  <si>
    <t>GBS Brugge-Noord</t>
  </si>
  <si>
    <t>VBS De Lisblomme</t>
  </si>
  <si>
    <t>VBS Roezemoes</t>
  </si>
  <si>
    <t>GBS Het Anker</t>
  </si>
  <si>
    <t>VBS OLVO</t>
  </si>
  <si>
    <t>GO! BS Freinet De Zonnebloem</t>
  </si>
  <si>
    <t>GO! BS de morootjes</t>
  </si>
  <si>
    <t>VBS Sint-Andreas</t>
  </si>
  <si>
    <t>VBS Onze-Lieve-Vrouwecollege</t>
  </si>
  <si>
    <t>VBS H.Hart</t>
  </si>
  <si>
    <t>GBS Middelkerke 1</t>
  </si>
  <si>
    <t>GBS Middelkerke 2</t>
  </si>
  <si>
    <t>VBS St-Lutgardis</t>
  </si>
  <si>
    <t>GBS De Pagaaier</t>
  </si>
  <si>
    <t>VBS Immaculata</t>
  </si>
  <si>
    <t>GBS De Leerplaneet</t>
  </si>
  <si>
    <t>VBS Houtmarkt 64</t>
  </si>
  <si>
    <t>VBS Houtmarkt 72</t>
  </si>
  <si>
    <t>VBS Nieuwstad - Bulskamp</t>
  </si>
  <si>
    <t>VBS Het Talent Houtem</t>
  </si>
  <si>
    <t>VBS Sint- Theresia</t>
  </si>
  <si>
    <t>VBS 't Fort</t>
  </si>
  <si>
    <t>VBS O.L.V.Van Vlaanderen</t>
  </si>
  <si>
    <t>VBS Kinderland</t>
  </si>
  <si>
    <t>VBS Sint-Paulus</t>
  </si>
  <si>
    <t>VBS Pius X</t>
  </si>
  <si>
    <t>VBS Rodenburg</t>
  </si>
  <si>
    <t>VBS De Stap</t>
  </si>
  <si>
    <t>GBS Barthel</t>
  </si>
  <si>
    <t>VBS Otegem</t>
  </si>
  <si>
    <t>VBS leefschool Groene Poortje</t>
  </si>
  <si>
    <t>VBS Blijdhove</t>
  </si>
  <si>
    <t>VBS Wijnberg</t>
  </si>
  <si>
    <t>VLS BaMo</t>
  </si>
  <si>
    <t>VBS De Peereboom</t>
  </si>
  <si>
    <t>VBS 't Brugske Dadizele</t>
  </si>
  <si>
    <t>VBS 't Brugske Slypskapelle</t>
  </si>
  <si>
    <t>VBS De Wijzer Zonnebeke</t>
  </si>
  <si>
    <t>VBS De Bunderboog</t>
  </si>
  <si>
    <t>VBS Heilig Hart Izegem</t>
  </si>
  <si>
    <t>VBS Sint-Rafaël</t>
  </si>
  <si>
    <t>VSB Heilige Familie</t>
  </si>
  <si>
    <t>VLS Spes Nostra</t>
  </si>
  <si>
    <t>VKS Spes Nostra</t>
  </si>
  <si>
    <t>GBS Centrumschool Kuurne</t>
  </si>
  <si>
    <t>VBS St- Michiel</t>
  </si>
  <si>
    <t>GBS Noord</t>
  </si>
  <si>
    <t>SBS Zuid</t>
  </si>
  <si>
    <t>VBS Maria</t>
  </si>
  <si>
    <t>VBS St- Lodewijk</t>
  </si>
  <si>
    <t>VBS De Wingerd</t>
  </si>
  <si>
    <t>VBS Sint-Vincentius</t>
  </si>
  <si>
    <t>GBS De Wingerd</t>
  </si>
  <si>
    <t>VBS Springeling</t>
  </si>
  <si>
    <t>VBS Keukeldam-Sint-Petrus</t>
  </si>
  <si>
    <t>VBS Duizend+Poot</t>
  </si>
  <si>
    <t>VBS De Vliegeraar</t>
  </si>
  <si>
    <t>VBS Arkorum 11 Vikingschool</t>
  </si>
  <si>
    <t>VBS Arkorum 02 Mozaïek</t>
  </si>
  <si>
    <t>VBS Arkorum 03 Lenteland</t>
  </si>
  <si>
    <t>VLS Arkorum 12 De Bever</t>
  </si>
  <si>
    <t>VLS Arkorum 09 Sint-Jozef</t>
  </si>
  <si>
    <t>VBS Arkorum 10 Spanjeschool-De Tassche</t>
  </si>
  <si>
    <t>VBS Arkorum 06 De Bever</t>
  </si>
  <si>
    <t>GBS De Vlieger</t>
  </si>
  <si>
    <t>VBS Arkorum 16 De Verrekijker</t>
  </si>
  <si>
    <t>VBS Arkorum 17 De Zilverberg</t>
  </si>
  <si>
    <t>VBS Arkorum 08 De Ark</t>
  </si>
  <si>
    <t>VBS De Mozaiek</t>
  </si>
  <si>
    <t>VBS Arkorum 14 De Boomgaard</t>
  </si>
  <si>
    <t>VBS Arkorum 15 De Horizon</t>
  </si>
  <si>
    <t>VBS Marialoopschool</t>
  </si>
  <si>
    <t>VBS De Akker</t>
  </si>
  <si>
    <t>VBS 't Nieuwland</t>
  </si>
  <si>
    <t>VBS De Wijzer</t>
  </si>
  <si>
    <t>VBS Zeppelin</t>
  </si>
  <si>
    <t>VBS Sint-Michiels - Sint-Vincentius</t>
  </si>
  <si>
    <t>VBS Lyceum Heilige Familie</t>
  </si>
  <si>
    <t>VBS Capucienen</t>
  </si>
  <si>
    <t>GBS Bikschooltje</t>
  </si>
  <si>
    <t>VBS Langemark</t>
  </si>
  <si>
    <t>VBS De Ooievaar</t>
  </si>
  <si>
    <t>VBS Boezinge-Zuidschote</t>
  </si>
  <si>
    <t>VBS Loker-De Klijte-Kemmel</t>
  </si>
  <si>
    <t>GBS De Zafant</t>
  </si>
  <si>
    <t>VBS Sint-Benedictus</t>
  </si>
  <si>
    <t>VBS Klavertje 3</t>
  </si>
  <si>
    <t>VBS Onze Ark</t>
  </si>
  <si>
    <t>VBS De Krekel</t>
  </si>
  <si>
    <t>VBS De Libel</t>
  </si>
  <si>
    <t>VBS De Kastanje</t>
  </si>
  <si>
    <t>VBS Crombeen</t>
  </si>
  <si>
    <t>VKS KLIM</t>
  </si>
  <si>
    <t>VBS VLOM</t>
  </si>
  <si>
    <t>VBS Sint-Bavo</t>
  </si>
  <si>
    <t>VBS De Mozaïek</t>
  </si>
  <si>
    <t>VBS 't Klimrek - Reinaertstraat</t>
  </si>
  <si>
    <t>VBS St Paulus</t>
  </si>
  <si>
    <t>VBS Sint-Barbaracollege</t>
  </si>
  <si>
    <t>VBS Nieuwen Bosch</t>
  </si>
  <si>
    <t>VBS Mariavreugde</t>
  </si>
  <si>
    <t>VLS Slotendries</t>
  </si>
  <si>
    <t>VKS Edugo Lourdes - Meerhout</t>
  </si>
  <si>
    <t>VBS St.-Franciscus</t>
  </si>
  <si>
    <t>VBS de Cocon</t>
  </si>
  <si>
    <t>VKS Sint-Laurens</t>
  </si>
  <si>
    <t>VBS De Sprankel</t>
  </si>
  <si>
    <t>VBS De Weg-Wijzer</t>
  </si>
  <si>
    <t>GBS De Vlinderdreef</t>
  </si>
  <si>
    <t>VBS Toermalijn Groen</t>
  </si>
  <si>
    <t>VBS Toermalijn Geel</t>
  </si>
  <si>
    <t>VBS 3 Beuken</t>
  </si>
  <si>
    <t>VBS 7-sprong</t>
  </si>
  <si>
    <t>VBS Tuimelaar</t>
  </si>
  <si>
    <t>VKS Duizendvoet</t>
  </si>
  <si>
    <t>VBS Veertjesplein</t>
  </si>
  <si>
    <t>VBS Sint-Janscollege Visitatie</t>
  </si>
  <si>
    <t>VBS Sint-Janscollege Heiveld</t>
  </si>
  <si>
    <t>VBS Sint-Janscollege - Oude Bareel</t>
  </si>
  <si>
    <t>VBS St.Jozef</t>
  </si>
  <si>
    <t>VBS Sint-Elooischool</t>
  </si>
  <si>
    <t>VBS KOHa Heilige Familie</t>
  </si>
  <si>
    <t>VBS KOHa Sint-Anna</t>
  </si>
  <si>
    <t>VBS KOHa Sint-Pieter</t>
  </si>
  <si>
    <t>VBS KOHa Zogge</t>
  </si>
  <si>
    <t>VBS KOHa De 5-Sprong</t>
  </si>
  <si>
    <t>VBS Sint-Franciscus</t>
  </si>
  <si>
    <t>VBS De Ritsheuvel Berkenboom</t>
  </si>
  <si>
    <t>VKS De Spelewei</t>
  </si>
  <si>
    <t>VBS Paus Johannescollege</t>
  </si>
  <si>
    <t>VBS Sint Michielsschool</t>
  </si>
  <si>
    <t>GBS Gilko Merelbeke</t>
  </si>
  <si>
    <t>VBS Sint-Vincentiusschool</t>
  </si>
  <si>
    <t>VBS O.-L.-V.- Visitatie</t>
  </si>
  <si>
    <t>GBS De Windwijzer</t>
  </si>
  <si>
    <t>VBS Sint-Denijs</t>
  </si>
  <si>
    <t>VBS Óscar Romerocollege</t>
  </si>
  <si>
    <t>VLS Óscar Romerocollege</t>
  </si>
  <si>
    <t>VBS Visitatie</t>
  </si>
  <si>
    <t>VBS OPSTAL</t>
  </si>
  <si>
    <t>GLS - De Pupil</t>
  </si>
  <si>
    <t>GBS Parklaan-Seringen</t>
  </si>
  <si>
    <t>GBS Nederhasselt-Voorde</t>
  </si>
  <si>
    <t>GO! basisschool De Zilverberk</t>
  </si>
  <si>
    <t>VBS Welle</t>
  </si>
  <si>
    <t>VBS Sint-Katrien</t>
  </si>
  <si>
    <t>GKS 't Kapoentje</t>
  </si>
  <si>
    <t>VBS Sint Lutgardis</t>
  </si>
  <si>
    <t>VBS Hundelgem</t>
  </si>
  <si>
    <t>VBS De Groene Heuvel</t>
  </si>
  <si>
    <t>VBS De Groene Poort</t>
  </si>
  <si>
    <t>GBS Klavertje vier</t>
  </si>
  <si>
    <t>GBS De Kleine Reus</t>
  </si>
  <si>
    <t>GBS De Start</t>
  </si>
  <si>
    <t>VBS KBO Sint-Walburga</t>
  </si>
  <si>
    <t>VBS KBO-Sint-Jozef 1</t>
  </si>
  <si>
    <t>VBS KBO Leupegem-Melden</t>
  </si>
  <si>
    <t>VBS KBO-Ename</t>
  </si>
  <si>
    <t>VBS - Bevere 1</t>
  </si>
  <si>
    <t>VBS Zevergem</t>
  </si>
  <si>
    <t>VBS Nazareth</t>
  </si>
  <si>
    <t>VBS De Vliegenier</t>
  </si>
  <si>
    <t>GBS De Vierklaver A</t>
  </si>
  <si>
    <t>VKS Het Hukkelpad</t>
  </si>
  <si>
    <t>GBS De Kouter</t>
  </si>
  <si>
    <t>VBS - Sint-Jozef</t>
  </si>
  <si>
    <t>VBS Simonnet</t>
  </si>
  <si>
    <t>VBS Sint-Gerolfsschool</t>
  </si>
  <si>
    <t>VBS Sint-Medardus</t>
  </si>
  <si>
    <t>VLS Sint-Lieven Kolegem</t>
  </si>
  <si>
    <t>VKS Sint Lieven Kolegem</t>
  </si>
  <si>
    <t>VBS -O.-L.-V.- Visitatie</t>
  </si>
  <si>
    <t>VKS De Speelfontein</t>
  </si>
  <si>
    <t>VBS Twinkel</t>
  </si>
  <si>
    <t>VLS De Lieve</t>
  </si>
  <si>
    <t>VKS 't Kersenpitje</t>
  </si>
  <si>
    <t>VBS 't Brugje</t>
  </si>
  <si>
    <t>VBS De Springplank</t>
  </si>
  <si>
    <t>VBS De Kangoeroe</t>
  </si>
  <si>
    <t>VBS De Ark II</t>
  </si>
  <si>
    <t>VBS De Parel</t>
  </si>
  <si>
    <t>VBS De Ark I</t>
  </si>
  <si>
    <t>VBS De Papaver</t>
  </si>
  <si>
    <t>VBSBO SPES</t>
  </si>
  <si>
    <t>VLSBO Sint-Jozefschool</t>
  </si>
  <si>
    <t>Vrije Basisschool BuO</t>
  </si>
  <si>
    <t>GLSBO Klim Op</t>
  </si>
  <si>
    <t>VLSBO Don Bosco</t>
  </si>
  <si>
    <t>VLSBO Sint-Victor</t>
  </si>
  <si>
    <t>VLSBO Sint-Franciscus</t>
  </si>
  <si>
    <t>VLSBO Levenslust</t>
  </si>
  <si>
    <t>VBSBO Inkendaal</t>
  </si>
  <si>
    <t>VBSBO Sint-Franciscus</t>
  </si>
  <si>
    <t>VLSBO Klavertje Vier</t>
  </si>
  <si>
    <t>GLSBO Oase</t>
  </si>
  <si>
    <t>GBSBO MOZA-IK</t>
  </si>
  <si>
    <t>VBSBO Katrinahof</t>
  </si>
  <si>
    <t>VLSBO Parcivalschool</t>
  </si>
  <si>
    <t>VLSBO KOCA Basisonderwijs</t>
  </si>
  <si>
    <t>GLSBO De Leerexpert (25478)</t>
  </si>
  <si>
    <t>GBSBO De Leerexpert (25486) Ziekenh.sch.</t>
  </si>
  <si>
    <t>GBSBO De Leerexpert (25502)</t>
  </si>
  <si>
    <t>GBSBO De Leerexpert (25511)</t>
  </si>
  <si>
    <t>GLSBO De Leerexpert (25528)</t>
  </si>
  <si>
    <t>VBSBO Het Sas</t>
  </si>
  <si>
    <t>GBSBO De Leerexpert (25551)</t>
  </si>
  <si>
    <t>GLSBO De Leerexpert (25569)</t>
  </si>
  <si>
    <t>VBSBO De Mostheuvel</t>
  </si>
  <si>
    <t>VBSBO Sint-Rafaël</t>
  </si>
  <si>
    <t>GBSBO De Leerexpert (25619)</t>
  </si>
  <si>
    <t>VBSBO Triolo</t>
  </si>
  <si>
    <t>VBSBO Berkenbeek 2/A</t>
  </si>
  <si>
    <t>GBSBO De Leerexpert (25643)</t>
  </si>
  <si>
    <t>VBSBO Dennenhof</t>
  </si>
  <si>
    <t>Vrije Lagere School BuO</t>
  </si>
  <si>
    <t>GLSBO SAIGO STERRENBOS</t>
  </si>
  <si>
    <t>SBSBO SAIO</t>
  </si>
  <si>
    <t>VBSBO De Regenboog</t>
  </si>
  <si>
    <t>VLSBO Ritmica</t>
  </si>
  <si>
    <t>VBSBO Berkenboom Mozaïek</t>
  </si>
  <si>
    <t>VLSBO Berkenboom Jonatan</t>
  </si>
  <si>
    <t>VLSBO Klim-Op</t>
  </si>
  <si>
    <t>GO! BSBO Den Anker</t>
  </si>
  <si>
    <t>VBSBO Windekind</t>
  </si>
  <si>
    <t>GLSBO Parkschool</t>
  </si>
  <si>
    <t>VBSBO Ter Bank</t>
  </si>
  <si>
    <t>VBSBO Ten Desselaer</t>
  </si>
  <si>
    <t>VBSBO Centrum Ganspoel</t>
  </si>
  <si>
    <t>VBSBO Instituut Mevrouw Govaerts</t>
  </si>
  <si>
    <t>VBSBO Damiaanschool</t>
  </si>
  <si>
    <t>VLSBO Tongelsbos</t>
  </si>
  <si>
    <t>GBSBO Elzenhof</t>
  </si>
  <si>
    <t>VBSBO De Bremberg</t>
  </si>
  <si>
    <t>PBSBO De Sterretjes</t>
  </si>
  <si>
    <t>VLSBO SLO Mariadal</t>
  </si>
  <si>
    <t>VLSBO De Oogappel Sint-Leonardus</t>
  </si>
  <si>
    <t>VBSBO De Berk</t>
  </si>
  <si>
    <t>VBSBO KIDS</t>
  </si>
  <si>
    <t>VLSBO De Linde</t>
  </si>
  <si>
    <t>VBSBO Buidtelberg</t>
  </si>
  <si>
    <t>VBSBO St.Elisabethschool voor BuBaO</t>
  </si>
  <si>
    <t>VBSBO Speciale Basisschool Pallieter</t>
  </si>
  <si>
    <t>VBSBO Sint-Martinusschool</t>
  </si>
  <si>
    <t>VBSBO Sint-Gerardus</t>
  </si>
  <si>
    <t>VLSBO Mozaïek-Plus</t>
  </si>
  <si>
    <t>GLSBO 't Schakeltje</t>
  </si>
  <si>
    <t>VBSBO De Wikke</t>
  </si>
  <si>
    <t>VLSBO De Boemerang</t>
  </si>
  <si>
    <t>VLSBO Klimopschool</t>
  </si>
  <si>
    <t>VBSBO Klavertje 3</t>
  </si>
  <si>
    <t>VLSBO Sint-Jan Berchmansschool</t>
  </si>
  <si>
    <t>VBSBO Eymardschool</t>
  </si>
  <si>
    <t>VLSBO De Olm</t>
  </si>
  <si>
    <t>VLSBO De Blinker</t>
  </si>
  <si>
    <t>VBSBO De Brug</t>
  </si>
  <si>
    <t>VBSBO Spermalie</t>
  </si>
  <si>
    <t>VLSBO De Torretjes</t>
  </si>
  <si>
    <t>VBSBO Heuvelzicht</t>
  </si>
  <si>
    <t>VBSBO Het Noordveld</t>
  </si>
  <si>
    <t>VBSBO Het Anker</t>
  </si>
  <si>
    <t>VBSBO De Berkjes</t>
  </si>
  <si>
    <t>VBSBO Ter Dreve Type 2</t>
  </si>
  <si>
    <t>VLSBO De Rietzang</t>
  </si>
  <si>
    <t>VBSBO Zonnehart</t>
  </si>
  <si>
    <t>VLSBO Regenboog</t>
  </si>
  <si>
    <t>VLSBO De Schuit</t>
  </si>
  <si>
    <t>VLSBO De Vuurtoren</t>
  </si>
  <si>
    <t>VBSBO Heilig Hartschool</t>
  </si>
  <si>
    <t>GO! BSBO Aan Zee De Haan</t>
  </si>
  <si>
    <t>GO! BSBO La Ruche</t>
  </si>
  <si>
    <t>VBSBO De Strandloper</t>
  </si>
  <si>
    <t>VLSBO 't Brugje</t>
  </si>
  <si>
    <t>VBSBO De Kindervriend</t>
  </si>
  <si>
    <t>GBSBO De Klim-Op</t>
  </si>
  <si>
    <t>VLSBO Blijdhove</t>
  </si>
  <si>
    <t>VBSBO De Waterlelie</t>
  </si>
  <si>
    <t>GBSBO De Kim</t>
  </si>
  <si>
    <t>VLSBO Zonneburcht</t>
  </si>
  <si>
    <t>VBSBO Sint-Idesbald</t>
  </si>
  <si>
    <t>VBSBO Arkorum 13 - De Hagewinde</t>
  </si>
  <si>
    <t>VBSBO Dominiek Savio</t>
  </si>
  <si>
    <t>VLSBO De Vlinder</t>
  </si>
  <si>
    <t>VBSBO Het Vlot</t>
  </si>
  <si>
    <t>VLSBO De Klimrank</t>
  </si>
  <si>
    <t>VBSBO OCNIEUWEVAART</t>
  </si>
  <si>
    <t>VBSBO Rozemarijn</t>
  </si>
  <si>
    <t>VLSBO Macarius</t>
  </si>
  <si>
    <t>VLSBO Korenbloem</t>
  </si>
  <si>
    <t>VBSBO Sint-Lievenspoort</t>
  </si>
  <si>
    <t>VBSBO De Vinderij 2</t>
  </si>
  <si>
    <t>VBSBO De Vinderij 1</t>
  </si>
  <si>
    <t>VLSBO De Zonnewijzer</t>
  </si>
  <si>
    <t>VLSBO De Meiroos</t>
  </si>
  <si>
    <t>VBSBO Sint Lodewijk</t>
  </si>
  <si>
    <t>VBSBO Blijdorp</t>
  </si>
  <si>
    <t>VBSBO De Mozaïek</t>
  </si>
  <si>
    <t>VLSBO Bernadetteschool</t>
  </si>
  <si>
    <t>VLSBO De Horizon</t>
  </si>
  <si>
    <t>VBSBO Levensblij</t>
  </si>
  <si>
    <t>VBSBO Ter Leie</t>
  </si>
  <si>
    <t>VBSBO Ten Dries</t>
  </si>
  <si>
    <t>VBSBO De Triangel</t>
  </si>
  <si>
    <t>VBS Steinerschool Lier-Sterrendaalders</t>
  </si>
  <si>
    <t>VBS Ipos</t>
  </si>
  <si>
    <t>VBS Het Spoor</t>
  </si>
  <si>
    <t>VBS De Klinker</t>
  </si>
  <si>
    <t>VLS De Kraal</t>
  </si>
  <si>
    <t>VBS Belzele</t>
  </si>
  <si>
    <t>VBS Yggdrasil</t>
  </si>
  <si>
    <t>SBS Larum</t>
  </si>
  <si>
    <t>VBS De Toverboom</t>
  </si>
  <si>
    <t>SBS De Katersberg</t>
  </si>
  <si>
    <t>VBS De Klimming</t>
  </si>
  <si>
    <t>VBS De Twijg</t>
  </si>
  <si>
    <t>VBS De Zonnetuin</t>
  </si>
  <si>
    <t>VBS De Zandloper</t>
  </si>
  <si>
    <t>GBS Eksaarde</t>
  </si>
  <si>
    <t>GBS school 3212</t>
  </si>
  <si>
    <t>VBS De Toverbol</t>
  </si>
  <si>
    <t>VBS 't Schooltje van Oppem</t>
  </si>
  <si>
    <t>VKS De Ark</t>
  </si>
  <si>
    <t>GBS De Wijsneus</t>
  </si>
  <si>
    <t>VBS De Zevensprong</t>
  </si>
  <si>
    <t>VBS Rudolf Steinerschool De Zonnewijzer</t>
  </si>
  <si>
    <t>VBS Rinkeling</t>
  </si>
  <si>
    <t>VBS Lohrangrin</t>
  </si>
  <si>
    <t>VBS Jesode Hatora-Beth Jacob</t>
  </si>
  <si>
    <t>VBS De Kleiheuvel</t>
  </si>
  <si>
    <t>VBS KOHa Zouaaf</t>
  </si>
  <si>
    <t>VBS De Driehoek</t>
  </si>
  <si>
    <t>VBS Kindercampus Godsheide</t>
  </si>
  <si>
    <t>VBS Scheutplaneet</t>
  </si>
  <si>
    <t>Vrije Basisschool Sint-Victor Dworp</t>
  </si>
  <si>
    <t>GBS Scheut</t>
  </si>
  <si>
    <t>VBS O.L.V. van Vreugde</t>
  </si>
  <si>
    <t>VBS Lutselus</t>
  </si>
  <si>
    <t>GKS Kaart 't Veldhoppertje</t>
  </si>
  <si>
    <t>GBS De Wonderboom</t>
  </si>
  <si>
    <t>VBS Met De Bijbel Den Akker</t>
  </si>
  <si>
    <t>VKS O.L.V. van Lourdesinstituut</t>
  </si>
  <si>
    <t>GBS De Springveer</t>
  </si>
  <si>
    <t>VLS De Rank</t>
  </si>
  <si>
    <t>VBS O.-L.-V. - Visitatie Klimop</t>
  </si>
  <si>
    <t>VBS Sint- Jan Berchmans Outrijve</t>
  </si>
  <si>
    <t>VBS Proosterbos</t>
  </si>
  <si>
    <t>VLS De Wegwijzer</t>
  </si>
  <si>
    <t>VBS Freinetschool De Torteltuin</t>
  </si>
  <si>
    <t>VBS De Griffel</t>
  </si>
  <si>
    <t>VBS DvM</t>
  </si>
  <si>
    <t>VBS Oeterveld</t>
  </si>
  <si>
    <t>VBS Sint-Jozef Sint-Pieter Campus Zuidla</t>
  </si>
  <si>
    <t>VBS Het Palet</t>
  </si>
  <si>
    <t>VBS Jan Rosier</t>
  </si>
  <si>
    <t>VBS De mAgneet</t>
  </si>
  <si>
    <t>VBS De Kap(r)oenen</t>
  </si>
  <si>
    <t>GO! BS Veltwijck</t>
  </si>
  <si>
    <t>VLS Sint-Jan Berchmanscollege</t>
  </si>
  <si>
    <t>VBS School met de Bijbel De Ark</t>
  </si>
  <si>
    <t>GBS De Toverboon</t>
  </si>
  <si>
    <t>VBS St- Theresia</t>
  </si>
  <si>
    <t>VBS Prinses Juliana</t>
  </si>
  <si>
    <t>VBS Burgemeester Marnix</t>
  </si>
  <si>
    <t>GBS Rode</t>
  </si>
  <si>
    <t>VBS Mozaiek</t>
  </si>
  <si>
    <t>VBS Sint-Janscollege De Krekel</t>
  </si>
  <si>
    <t>VLS KLIM</t>
  </si>
  <si>
    <t>VBS Onze Lieve Vrouw Presentatie</t>
  </si>
  <si>
    <t>VBS De Kouter-basis Zele</t>
  </si>
  <si>
    <t>GO! KS Toverfluit</t>
  </si>
  <si>
    <t>GO! freinetschool De Tandem</t>
  </si>
  <si>
    <t>VBS 't Karmelieten</t>
  </si>
  <si>
    <t>VLS De Boomgaard</t>
  </si>
  <si>
    <t>VBS De Bladwijzer</t>
  </si>
  <si>
    <t>VKS De Kraal</t>
  </si>
  <si>
    <t>VBS De Fontein</t>
  </si>
  <si>
    <t>VBS De Brug</t>
  </si>
  <si>
    <t>VLS Sint-Amandus</t>
  </si>
  <si>
    <t>VBS Bais Chinuch</t>
  </si>
  <si>
    <t>VBS Het Hinkelpad</t>
  </si>
  <si>
    <t>VBS Sint-Guibertus</t>
  </si>
  <si>
    <t>VLS OLVP Bornem</t>
  </si>
  <si>
    <t>GBS Mooi-Bos</t>
  </si>
  <si>
    <t>VBS De Triangel</t>
  </si>
  <si>
    <t>VBS Wegwijs</t>
  </si>
  <si>
    <t>VBS 2 Bloemendaal</t>
  </si>
  <si>
    <t>VBS Axijoma</t>
  </si>
  <si>
    <t>VBS 2 Sint-Cordula</t>
  </si>
  <si>
    <t>VKS Sint- Clemensschool</t>
  </si>
  <si>
    <t>VBS De Levensboom</t>
  </si>
  <si>
    <t>VBS St.-Augustinus</t>
  </si>
  <si>
    <t>GBS De Oogappel Appelterre</t>
  </si>
  <si>
    <t>GO! freinetschool De Speelplaneet</t>
  </si>
  <si>
    <t>GO! freinetschool De Boomhut</t>
  </si>
  <si>
    <t>VBS Wiznitz</t>
  </si>
  <si>
    <t>VBS 't piepelke</t>
  </si>
  <si>
    <t>VBS Rudolf Steinerschool Brussel</t>
  </si>
  <si>
    <t>VLS Campus "Sint-Jan"</t>
  </si>
  <si>
    <t>VBS V.Z.W Hollebeke Voormezele</t>
  </si>
  <si>
    <t>VBS Sint-Niklaas</t>
  </si>
  <si>
    <t>VLS Sint-Niklaasinstituut</t>
  </si>
  <si>
    <t>GBS De Knipoog</t>
  </si>
  <si>
    <t>VBS Maria-Assumpta</t>
  </si>
  <si>
    <t>VBS 2 Maria-Middelares</t>
  </si>
  <si>
    <t>VBS 2</t>
  </si>
  <si>
    <t>VLS Westdiep</t>
  </si>
  <si>
    <t>VBS Driekoningen</t>
  </si>
  <si>
    <t>VBS Don Bosco B</t>
  </si>
  <si>
    <t>VKS Heilige Familie</t>
  </si>
  <si>
    <t>GBS De Droomballon</t>
  </si>
  <si>
    <t>GBS Centrum</t>
  </si>
  <si>
    <t>SLS Parkschool</t>
  </si>
  <si>
    <t>VBS Montessorischool De Sterrenkijker</t>
  </si>
  <si>
    <t>VBS Bevere 2</t>
  </si>
  <si>
    <t>VBS KBO-Sint-Jozef 2</t>
  </si>
  <si>
    <t>VBS De Dobbelsteen</t>
  </si>
  <si>
    <t>VBS Sint-Barbaracollega</t>
  </si>
  <si>
    <t>VLS De Zonnewijzer</t>
  </si>
  <si>
    <t>VLS De Robbert</t>
  </si>
  <si>
    <t>GLSBO De Leerexpert_(117903)</t>
  </si>
  <si>
    <t>VBS Wonderwijzer</t>
  </si>
  <si>
    <t>VBS Jeugdland</t>
  </si>
  <si>
    <t>GBSBO Sancta Maria</t>
  </si>
  <si>
    <t>VBS De Graankorrel Geluwe</t>
  </si>
  <si>
    <t>VBS De Graankorrel</t>
  </si>
  <si>
    <t>GBS het kompas</t>
  </si>
  <si>
    <t>VBS Het Ooievaarsnest</t>
  </si>
  <si>
    <t>VBS De Dorpslinde</t>
  </si>
  <si>
    <t>GO! BS De Wilg</t>
  </si>
  <si>
    <t>VBS De Bosbes</t>
  </si>
  <si>
    <t>GO! freinetschool Klim-op</t>
  </si>
  <si>
    <t>VBS Kozen-Wijer</t>
  </si>
  <si>
    <t>GBS De Twinkeling</t>
  </si>
  <si>
    <t>GBS De Oogappel</t>
  </si>
  <si>
    <t>GBS De Waterleest</t>
  </si>
  <si>
    <t>VBS Vrije Rudolf Steinerschool Gent</t>
  </si>
  <si>
    <t>VBS Andromeda</t>
  </si>
  <si>
    <t>VBS Lucernacollege Brussel</t>
  </si>
  <si>
    <t>VBS Parkschool</t>
  </si>
  <si>
    <t>GBS 't Populiertje</t>
  </si>
  <si>
    <t>VBS De Lampion</t>
  </si>
  <si>
    <t>VLSBO Lamdeni</t>
  </si>
  <si>
    <t>VBS Sint- Rita</t>
  </si>
  <si>
    <t>VLSBO School met de Bijbel Mijn Oogappel</t>
  </si>
  <si>
    <t>GBS Gibo Driehoek</t>
  </si>
  <si>
    <t>GBS De Linde</t>
  </si>
  <si>
    <t>VLS Arkorum 04 College Grauwzusters</t>
  </si>
  <si>
    <t>VBS Domino Meldert</t>
  </si>
  <si>
    <t>GBS Moorsel- De Fonkel</t>
  </si>
  <si>
    <t>GBS De Oester</t>
  </si>
  <si>
    <t>VBS Campus Kajee</t>
  </si>
  <si>
    <t>VBS Lo-Pollinkhove</t>
  </si>
  <si>
    <t>GBS Spoele</t>
  </si>
  <si>
    <t>GBS Staakte</t>
  </si>
  <si>
    <t>VBS Landelijke Steinerschool Munte</t>
  </si>
  <si>
    <t>GO! freinetschool Tinteltuin</t>
  </si>
  <si>
    <t>VBS De Springplank School Met De Bijbel</t>
  </si>
  <si>
    <t>VBS Lucerna</t>
  </si>
  <si>
    <t>VBS De Biekorf</t>
  </si>
  <si>
    <t>VBS De Kraal</t>
  </si>
  <si>
    <t>VBS De Graankorrel Kruiseke</t>
  </si>
  <si>
    <t>GBSBO De Schrieken</t>
  </si>
  <si>
    <t>VBS De Tandem</t>
  </si>
  <si>
    <t>VBS De Wonder-wijzer</t>
  </si>
  <si>
    <t>VBS De Levensboom Wevelgem-Kortrijk</t>
  </si>
  <si>
    <t>VBS De Bosuiltjes</t>
  </si>
  <si>
    <t>VBS Speelscholeke</t>
  </si>
  <si>
    <t>VBS De Kleine Wereldburger</t>
  </si>
  <si>
    <t>GO! freinetschool De Pientere Piste</t>
  </si>
  <si>
    <t>GBS Kameleon</t>
  </si>
  <si>
    <t>GO! freinetschool Het Avontuur</t>
  </si>
  <si>
    <t>GO! freinetschool Krullevaar't</t>
  </si>
  <si>
    <t>GO! freinetschool De Zwierezwaai</t>
  </si>
  <si>
    <t>VBS DE LINDE</t>
  </si>
  <si>
    <t>GBS De Vierklaver B/G/V</t>
  </si>
  <si>
    <t>GBS Jenaplanschool Lieven Gevaert</t>
  </si>
  <si>
    <t>GBS De Doening</t>
  </si>
  <si>
    <t>VBS De Cirkel</t>
  </si>
  <si>
    <t>VBS Wondere Wereld</t>
  </si>
  <si>
    <t>GBS De Kriek</t>
  </si>
  <si>
    <t>GO! BS Papageno</t>
  </si>
  <si>
    <t>GO! BS De Muziekladder</t>
  </si>
  <si>
    <t>VBSBO De Sprankel</t>
  </si>
  <si>
    <t>VBS Etikhove</t>
  </si>
  <si>
    <t>VBSBO KBO Kameleon/Cocon</t>
  </si>
  <si>
    <t>VBS De Mozaïek Bis</t>
  </si>
  <si>
    <t>VBS Sint-Lukas</t>
  </si>
  <si>
    <t>VBS Helibel Herent</t>
  </si>
  <si>
    <t>VBS 't Schommelbootje</t>
  </si>
  <si>
    <t>VBS Sint-Godelieve</t>
  </si>
  <si>
    <t>VBS IQRA</t>
  </si>
  <si>
    <t>VBS Klimrek - Van Beverenplein</t>
  </si>
  <si>
    <t>VBS De Knikkerbaan</t>
  </si>
  <si>
    <t>VLSBO Berkenbeek 1/8</t>
  </si>
  <si>
    <t>VLSBO Wonderwijs Brugge</t>
  </si>
  <si>
    <t>VBS 't Oogappeltje</t>
  </si>
  <si>
    <t>VBS De Leerheide</t>
  </si>
  <si>
    <t>VBS De Kleine Tovenaar</t>
  </si>
  <si>
    <t>GBS 't Steltje</t>
  </si>
  <si>
    <t>GO! BS Hamme</t>
  </si>
  <si>
    <t>VBS Koningsdale Steinerschool Ieper</t>
  </si>
  <si>
    <t>VBS De Schatkist Evangelische BS</t>
  </si>
  <si>
    <t>VLSBO De Sprong</t>
  </si>
  <si>
    <t>VBS Pistache</t>
  </si>
  <si>
    <t>VBS De Kleine Wereld</t>
  </si>
  <si>
    <t>VBS Buurtschool De Winde</t>
  </si>
  <si>
    <t>GBS De Kameleon</t>
  </si>
  <si>
    <t>VBS Reninge-Nieuwkapelle</t>
  </si>
  <si>
    <t>SBS Freinetschool De Loods</t>
  </si>
  <si>
    <t>GBS Deurle</t>
  </si>
  <si>
    <t>VBS Kindercampus De Startlijn</t>
  </si>
  <si>
    <t>GBS 't Sprinkhaantje</t>
  </si>
  <si>
    <t>GO! BS 't Weilandje</t>
  </si>
  <si>
    <t>Wie vult dit formulier in en waar vindt u meer informatie over dit formulier?</t>
  </si>
  <si>
    <t>VBS Familiale school Edward Poppe</t>
  </si>
  <si>
    <t>Fodderiestraat 12</t>
  </si>
  <si>
    <t>GBS Paviljoen</t>
  </si>
  <si>
    <t>François-Joseph Navezstraat 59</t>
  </si>
  <si>
    <t>Koolskampstraat 26</t>
  </si>
  <si>
    <t>VBS de Libellenschool</t>
  </si>
  <si>
    <t>Sooi Willemsplein 3</t>
  </si>
  <si>
    <t>Strijtemplein 30</t>
  </si>
  <si>
    <t>Donderberg 28</t>
  </si>
  <si>
    <t>Leuvensebaan 299</t>
  </si>
  <si>
    <t>SINT-AGATHA-RODE</t>
  </si>
  <si>
    <t>Henri D'Hontstraat 42</t>
  </si>
  <si>
    <t>SCHUIFERSKAPELLE</t>
  </si>
  <si>
    <t>Sterrestraat 1</t>
  </si>
  <si>
    <t>Peter Benoitstraat 2_A</t>
  </si>
  <si>
    <t>VBS De Toverwijzer</t>
  </si>
  <si>
    <t>Sint-Truidensesteenweg 26</t>
  </si>
  <si>
    <t>VBS MONDOMIO junior academy</t>
  </si>
  <si>
    <t>SBS Het Atelier</t>
  </si>
  <si>
    <t>Duinstraat 16</t>
  </si>
  <si>
    <t>SBS TipTop</t>
  </si>
  <si>
    <t>Van den Hautelei 79_A</t>
  </si>
  <si>
    <t>secretariaat@dewimpel.be</t>
  </si>
  <si>
    <t>secretariaat.debron@sgrbrussel.be</t>
  </si>
  <si>
    <t>Klein-Berchemstraat 1</t>
  </si>
  <si>
    <t>liesbet.doucet@zavelberg.be</t>
  </si>
  <si>
    <t>GO! BS Kasteel Beiaard</t>
  </si>
  <si>
    <t>GO! BS Zilverberk</t>
  </si>
  <si>
    <t>GO! BS De Key</t>
  </si>
  <si>
    <t>GO! BS Vijverbeek</t>
  </si>
  <si>
    <t>GO! BS De Vlinder</t>
  </si>
  <si>
    <t>directie.de.vlinder@ringscholen.be</t>
  </si>
  <si>
    <t>053-46.33.00</t>
  </si>
  <si>
    <t>GO! BS Kaleido</t>
  </si>
  <si>
    <t>directeur@kaleido-vilvoorde.be</t>
  </si>
  <si>
    <t>GO! BS De Vleugel</t>
  </si>
  <si>
    <t>GO! BS Het Groene Dal</t>
  </si>
  <si>
    <t>directie@hetlaerhof.be</t>
  </si>
  <si>
    <t>GO! BS Irishof</t>
  </si>
  <si>
    <t>directie@irishof.be</t>
  </si>
  <si>
    <t>GO! BS De Stappe</t>
  </si>
  <si>
    <t>directie@bs-destappe.be</t>
  </si>
  <si>
    <t>GO! BS Vijverhof</t>
  </si>
  <si>
    <t>GO! BS De Brug</t>
  </si>
  <si>
    <t>GO! BS Wonderwijs</t>
  </si>
  <si>
    <t>GO! BS 't Park</t>
  </si>
  <si>
    <t>GO! BS Klim-op</t>
  </si>
  <si>
    <t>GO! BS De 4sprong-3D</t>
  </si>
  <si>
    <t>03-666.98.35</t>
  </si>
  <si>
    <t>directie@de4sprong-3D.be</t>
  </si>
  <si>
    <t>GO! BS Vennebos</t>
  </si>
  <si>
    <t>GO! BS 't Klavertje</t>
  </si>
  <si>
    <t>GO! BS Kameleon</t>
  </si>
  <si>
    <t>GO! BS De Smiskens</t>
  </si>
  <si>
    <t>GO! BS 't Locomotiefje</t>
  </si>
  <si>
    <t>GO! BS De Vesten</t>
  </si>
  <si>
    <t>GO! BS Willem Tell</t>
  </si>
  <si>
    <t>GO! BS De Luchtballon</t>
  </si>
  <si>
    <t>els.lenaerts@gogeel.be</t>
  </si>
  <si>
    <t>GO! BS De Zevensprong</t>
  </si>
  <si>
    <t>directie@curieuzeneuzen.school</t>
  </si>
  <si>
    <t>GO! BS Bisterveld</t>
  </si>
  <si>
    <t>GO! BS 't Kofschip</t>
  </si>
  <si>
    <t>GO! BS De Schans</t>
  </si>
  <si>
    <t>GO! BS Kiliaan</t>
  </si>
  <si>
    <t>GO! BS De Blokkendoos</t>
  </si>
  <si>
    <t>GO! BS De Hoeksteen</t>
  </si>
  <si>
    <t>GO! BS Park</t>
  </si>
  <si>
    <t>GO! BS 't Kasteeltje</t>
  </si>
  <si>
    <t>PUURS-SINT-AMANDS</t>
  </si>
  <si>
    <t>directie@detovertuin.be</t>
  </si>
  <si>
    <t>GO! BS Dubbelsprong</t>
  </si>
  <si>
    <t>GO! BS Lyceum</t>
  </si>
  <si>
    <t>GO! BS Atheneum Keerbergen</t>
  </si>
  <si>
    <t>directie@basisschool-keerbergen.be</t>
  </si>
  <si>
    <t>GO! BS Alice Nahon</t>
  </si>
  <si>
    <t>GO! BS Dr Jozef Weyns</t>
  </si>
  <si>
    <t>secretariaat@bs-drjozefweyns.be</t>
  </si>
  <si>
    <t>GO! BS Ter Berken</t>
  </si>
  <si>
    <t>directie@terberken.be</t>
  </si>
  <si>
    <t>GO! BS Pee &amp; Nel</t>
  </si>
  <si>
    <t>GO! BS Hertog Jan</t>
  </si>
  <si>
    <t>GO! BS 't Wensbos</t>
  </si>
  <si>
    <t>directie.twensbos@atheneumheist.be</t>
  </si>
  <si>
    <t>GO! BS De Cocon</t>
  </si>
  <si>
    <t>lien.dehaene@adite.be</t>
  </si>
  <si>
    <t>GO! BS De Kleine Prins</t>
  </si>
  <si>
    <t>Weerstandsplein 1</t>
  </si>
  <si>
    <t>013-35.14.70</t>
  </si>
  <si>
    <t>onthaal@dekleineprinsdiest.be</t>
  </si>
  <si>
    <t>GO! BS Hof Pepijn</t>
  </si>
  <si>
    <t>GO! Next BS Het Kleine Atheneum</t>
  </si>
  <si>
    <t>GO! Next BS Mozaïek</t>
  </si>
  <si>
    <t>directie@mozaiekhouthalen.be</t>
  </si>
  <si>
    <t>GO! BS Ter Duinen</t>
  </si>
  <si>
    <t>OUDSBERGEN</t>
  </si>
  <si>
    <t>GO! BS VOX Pelt</t>
  </si>
  <si>
    <t>PELT</t>
  </si>
  <si>
    <t>011-80.05.84</t>
  </si>
  <si>
    <t>GO! BS De Brug Bocholt</t>
  </si>
  <si>
    <t>GO! BS De Reinpad-Gelieren Genk</t>
  </si>
  <si>
    <t>Weg Naar As 199</t>
  </si>
  <si>
    <t>GO! BS Europaschool</t>
  </si>
  <si>
    <t>GO! BS Op Het Boseind Maasmechelen</t>
  </si>
  <si>
    <t>GO! BS De Lettertuin</t>
  </si>
  <si>
    <t>GO! BS De Springplank</t>
  </si>
  <si>
    <t>GO! BS Klimaatschool</t>
  </si>
  <si>
    <t>GO! BS Atheneeke</t>
  </si>
  <si>
    <t>GO! BS Merlijn Tongeren</t>
  </si>
  <si>
    <t>directie@bsmerlijntongeren.be</t>
  </si>
  <si>
    <t>GO! BS GoBiLijn</t>
  </si>
  <si>
    <t>GO! BS Momentum</t>
  </si>
  <si>
    <t>kris.selis@momentumsinttruiden.be</t>
  </si>
  <si>
    <t>bs.wellen@bsdeeikwellen.be</t>
  </si>
  <si>
    <t>GO! BS De Bilter Heers</t>
  </si>
  <si>
    <t>GO! Next BS Herx</t>
  </si>
  <si>
    <t>directie@basisschoolherx.be</t>
  </si>
  <si>
    <t>GO! BS De Klimop Ham</t>
  </si>
  <si>
    <t>GO! BS De Wissel</t>
  </si>
  <si>
    <t>wesley.vanbavinckhove@brugge-despringplank.be</t>
  </si>
  <si>
    <t>dir.bsdiksmuide@go-scholengroepwesthoek.be</t>
  </si>
  <si>
    <t>dir.manitoba@telenet.be</t>
  </si>
  <si>
    <t>info@arnoldusschool.be</t>
  </si>
  <si>
    <t>dir.bsdepanne@go-scholengroepwesthoek.be</t>
  </si>
  <si>
    <t>Noordstraat 25</t>
  </si>
  <si>
    <t>GO! BS Drie Hofsteden</t>
  </si>
  <si>
    <t>dir.bslangemark@go-scholengroepwesthoek.be</t>
  </si>
  <si>
    <t>directie@bsdedobbelsteen.be</t>
  </si>
  <si>
    <t>Minneplein 44</t>
  </si>
  <si>
    <t>dir.bsieper@go-scholengroepwesthoek.be</t>
  </si>
  <si>
    <t>09-216.44.96</t>
  </si>
  <si>
    <t>GO! BS De Madelief</t>
  </si>
  <si>
    <t>GO! BS Campus Kompas</t>
  </si>
  <si>
    <t>GO! BS De 2 Meersen</t>
  </si>
  <si>
    <t>053-46.34.00</t>
  </si>
  <si>
    <t>GO! BS Atheneum</t>
  </si>
  <si>
    <t>052-25.17.78</t>
  </si>
  <si>
    <t>GO! BS De Bijenkorf</t>
  </si>
  <si>
    <t>GO! BS Vierhuizen &amp; Meir</t>
  </si>
  <si>
    <t>GO! BS 't Konkelgoed</t>
  </si>
  <si>
    <t>GO! BS Atheneum Denderleeuw</t>
  </si>
  <si>
    <t>GO! BS Molenveld</t>
  </si>
  <si>
    <t>info@bsgocentrum.be</t>
  </si>
  <si>
    <t>GO! BS Hofkouter</t>
  </si>
  <si>
    <t>info@bsgoklimop.be</t>
  </si>
  <si>
    <t>GO! BS Atheneum Zottegem</t>
  </si>
  <si>
    <t>Meerlaan 25</t>
  </si>
  <si>
    <t>GO! BS De Wereldbrug</t>
  </si>
  <si>
    <t>directie@dewereldbrug.eu</t>
  </si>
  <si>
    <t>directie@schoolvanmorgennazareth.be</t>
  </si>
  <si>
    <t>KRUISEM</t>
  </si>
  <si>
    <t>LIEVEGEM</t>
  </si>
  <si>
    <t>Beizegemstraat 132</t>
  </si>
  <si>
    <t>GO! Next BSBO Heideland</t>
  </si>
  <si>
    <t>GO! MPI Helix</t>
  </si>
  <si>
    <t>directie@mpihelix.be</t>
  </si>
  <si>
    <t>directie@mpigodebevertjes.be</t>
  </si>
  <si>
    <t>dir.mpideoase@scholengroep.gent</t>
  </si>
  <si>
    <t>info@mpi-hetvindingrijk.be</t>
  </si>
  <si>
    <t>directie@mabobasis.be</t>
  </si>
  <si>
    <t>katleen.koopmans@brucity.education</t>
  </si>
  <si>
    <t>an.ghys@brucity.education</t>
  </si>
  <si>
    <t>croelant@koekelberg.brussels</t>
  </si>
  <si>
    <t>02-247.63.63</t>
  </si>
  <si>
    <t>gbs.dewereldbrug@vorst.brussels</t>
  </si>
  <si>
    <t>directie@sint-augustinusschool.be</t>
  </si>
  <si>
    <t>directie.wegwijzer@sint-pieters-leeuw.be</t>
  </si>
  <si>
    <t>info@lepetitchemin-drogenbos.be</t>
  </si>
  <si>
    <t>sofie.swalens@sint-genesius-rode.be</t>
  </si>
  <si>
    <t>GKS Het Nestje</t>
  </si>
  <si>
    <t>GBS Centrum - Krokegem</t>
  </si>
  <si>
    <t>gbscentrum@asse.be</t>
  </si>
  <si>
    <t>GBS Jongslag</t>
  </si>
  <si>
    <t>glsderegenboog@asse.be</t>
  </si>
  <si>
    <t>VBS De Droomgaard</t>
  </si>
  <si>
    <t>GO! BS Affligem</t>
  </si>
  <si>
    <t>sofie.slaets@kov.be</t>
  </si>
  <si>
    <t>GBS De kastanjelaar</t>
  </si>
  <si>
    <t>02-892.23.60</t>
  </si>
  <si>
    <t>directie@fusieschool.be</t>
  </si>
  <si>
    <t>GBS De Klimboom</t>
  </si>
  <si>
    <t>secretariatlafermette@gmail.com</t>
  </si>
  <si>
    <t>SBS Prins Dries</t>
  </si>
  <si>
    <t>03-500.71.00</t>
  </si>
  <si>
    <t>VBS Tachkemoni</t>
  </si>
  <si>
    <t>walter.vanboxem@olvcsj.be</t>
  </si>
  <si>
    <t>SBS De Evenaar</t>
  </si>
  <si>
    <t>SBS Alberreke</t>
  </si>
  <si>
    <t>SBS De Wereldreiziger</t>
  </si>
  <si>
    <t>SBS Via Louiza</t>
  </si>
  <si>
    <t>SBS De Vlinders</t>
  </si>
  <si>
    <t>SBS Musica</t>
  </si>
  <si>
    <t>SBS Aan de Stroom</t>
  </si>
  <si>
    <t>SBS Crea 16</t>
  </si>
  <si>
    <t>SBS De kleine wereld</t>
  </si>
  <si>
    <t>sint.jozefinstituut@cksa.be</t>
  </si>
  <si>
    <t>Van Immerseelstraat 27_33</t>
  </si>
  <si>
    <t>SBS Sportomundo</t>
  </si>
  <si>
    <t>SKS De Kameleon</t>
  </si>
  <si>
    <t>SKS Het Vosje</t>
  </si>
  <si>
    <t>SKS De Krokodil</t>
  </si>
  <si>
    <t>03-334.43.33</t>
  </si>
  <si>
    <t>SBS De Sterrenkijker</t>
  </si>
  <si>
    <t>SBS Creatopia</t>
  </si>
  <si>
    <t>SLS De Tandem</t>
  </si>
  <si>
    <t>SBS De Piramide</t>
  </si>
  <si>
    <t>SBS Willem Tell</t>
  </si>
  <si>
    <t>SBS De Beren</t>
  </si>
  <si>
    <t>SBS De Brem</t>
  </si>
  <si>
    <t>SBS De Luchtballon</t>
  </si>
  <si>
    <t>SBS Hoedjes Van Papier</t>
  </si>
  <si>
    <t>SKS De Groene Egel</t>
  </si>
  <si>
    <t>SKS Koekatoe</t>
  </si>
  <si>
    <t>SBS Het Baronneke</t>
  </si>
  <si>
    <t>03-432.01.80</t>
  </si>
  <si>
    <t>SBS Kriebel</t>
  </si>
  <si>
    <t>SBS De Mozaïek</t>
  </si>
  <si>
    <t>SBS De bever</t>
  </si>
  <si>
    <t>SBS De Kangoeroe</t>
  </si>
  <si>
    <t>SBS De Speelvogel</t>
  </si>
  <si>
    <t>03-432.88.10</t>
  </si>
  <si>
    <t>SBS Inpeeria</t>
  </si>
  <si>
    <t>directie.sanctamaria@sgkod.be</t>
  </si>
  <si>
    <t>VBS Sint-Bernadette</t>
  </si>
  <si>
    <t>VBS Sint-Ludgardis Schoten</t>
  </si>
  <si>
    <t>directie@gilodekaart.be</t>
  </si>
  <si>
    <t>VBS Sint-Jan Berchmanscollege</t>
  </si>
  <si>
    <t>VBS TRiangel</t>
  </si>
  <si>
    <t>VBS 't Klavernest</t>
  </si>
  <si>
    <t>VBS Sint-Elisabethschool</t>
  </si>
  <si>
    <t>GBS De Sleutelbloem</t>
  </si>
  <si>
    <t>VBS 't Kantoor</t>
  </si>
  <si>
    <t>GBS 't Blokje</t>
  </si>
  <si>
    <t>VBS Vincentius</t>
  </si>
  <si>
    <t>SKS De Vlinderboom</t>
  </si>
  <si>
    <t>SLS De Vlinderboom</t>
  </si>
  <si>
    <t>03-334.03.90</t>
  </si>
  <si>
    <t>lager.de.vlinderboom@so.antwerpen.be</t>
  </si>
  <si>
    <t>SBS De Esdoorn</t>
  </si>
  <si>
    <t>SBS Flora</t>
  </si>
  <si>
    <t>VBS Annuncia-Instituut</t>
  </si>
  <si>
    <t>GBS De Driehoek</t>
  </si>
  <si>
    <t>VBS Heilig-Hart</t>
  </si>
  <si>
    <t>Oudaen 76_1</t>
  </si>
  <si>
    <t>directie@basisschoolimpuls.be</t>
  </si>
  <si>
    <t>GBS 't Kroontje</t>
  </si>
  <si>
    <t>secretariaat@zandlopernijlen.be</t>
  </si>
  <si>
    <t>GBS Klim-op</t>
  </si>
  <si>
    <t>VBS Mariaschool</t>
  </si>
  <si>
    <t>VBS Klavertjedrie</t>
  </si>
  <si>
    <t>VLS Windekind</t>
  </si>
  <si>
    <t>VBS Sint-Victor</t>
  </si>
  <si>
    <t>VLS Sint-Jozefcollege</t>
  </si>
  <si>
    <t>VBS Sint-Jozefcollege</t>
  </si>
  <si>
    <t>GLS De Wegwijzer</t>
  </si>
  <si>
    <t>VBS Spijker</t>
  </si>
  <si>
    <t>directie@gbshoogstraten.be</t>
  </si>
  <si>
    <t>GBS Meer/Meerseldreef</t>
  </si>
  <si>
    <t>VBS Scharrel</t>
  </si>
  <si>
    <t>directie@scharrel.be</t>
  </si>
  <si>
    <t>GBS Qworzo</t>
  </si>
  <si>
    <t>VLS Heilig Graf</t>
  </si>
  <si>
    <t>vos.directiels@heilig-graf.be</t>
  </si>
  <si>
    <t>GBS Sint-Jan</t>
  </si>
  <si>
    <t>GBS Voorheide</t>
  </si>
  <si>
    <t>VBS Sint-Clara</t>
  </si>
  <si>
    <t>GBS De Kleine Wereld</t>
  </si>
  <si>
    <t>GBS Klim-Op</t>
  </si>
  <si>
    <t>directie.gbsklimop@gemeentemol.be</t>
  </si>
  <si>
    <t>directie.gbsmozawiek@gemeentemol.be</t>
  </si>
  <si>
    <t>VLS Rozenberg</t>
  </si>
  <si>
    <t>GBS Alles Kids Mol-Gompel</t>
  </si>
  <si>
    <t>directie.gbsalleskids@gemeentemol.be</t>
  </si>
  <si>
    <t>VBS Stapsteen</t>
  </si>
  <si>
    <t>VBS Wijngaard</t>
  </si>
  <si>
    <t>GBS Het Trapleerke</t>
  </si>
  <si>
    <t>VLS Sint-Jan</t>
  </si>
  <si>
    <t>VBS Toermalijn</t>
  </si>
  <si>
    <t>GBS De Kleine Wijzer</t>
  </si>
  <si>
    <t>GBS De Kriebel</t>
  </si>
  <si>
    <t>VBS De Regenboog</t>
  </si>
  <si>
    <t>woutersv@gbsdevlieger.be</t>
  </si>
  <si>
    <t>VKS Spelewei</t>
  </si>
  <si>
    <t>secretariaat@spelewei.be</t>
  </si>
  <si>
    <t>VBS Weg-Wijzer</t>
  </si>
  <si>
    <t>GBS De Bosmier</t>
  </si>
  <si>
    <t>directie.depuzzel@balen.be</t>
  </si>
  <si>
    <t>GBS De Bijenkorf</t>
  </si>
  <si>
    <t>014-74.42.70</t>
  </si>
  <si>
    <t>VLS Sint-Ursula Klim Op</t>
  </si>
  <si>
    <t>VBS Sint-Ursula-Lisp</t>
  </si>
  <si>
    <t>directie@sintursulalisp.be</t>
  </si>
  <si>
    <t>directie.kessel@goezo.be</t>
  </si>
  <si>
    <t>parkschoolkleuter@mortsel.be</t>
  </si>
  <si>
    <t>VLS De Link</t>
  </si>
  <si>
    <t>GBS Andreas Vesalius</t>
  </si>
  <si>
    <t>VBS Sint-Gabriëlcollege</t>
  </si>
  <si>
    <t>directieksls@st-gabriel.be</t>
  </si>
  <si>
    <t>VBS Dorpsschool Vremde</t>
  </si>
  <si>
    <t>VLS Regina Pacis</t>
  </si>
  <si>
    <t>GBS Albrecht Rodenbach</t>
  </si>
  <si>
    <t>Van Dyckstraat 25</t>
  </si>
  <si>
    <t>directeur@sintjozefbasisschool.be</t>
  </si>
  <si>
    <t>GBS Ter Doelhagen</t>
  </si>
  <si>
    <t>GO! BS De Zonnebergen</t>
  </si>
  <si>
    <t>VBS De Basis</t>
  </si>
  <si>
    <t>GBS G.L.O.C.</t>
  </si>
  <si>
    <t>GBS Dijkstein</t>
  </si>
  <si>
    <t>SBS De Kolibri</t>
  </si>
  <si>
    <t>SBS Leopold III</t>
  </si>
  <si>
    <t>03-502.08.40</t>
  </si>
  <si>
    <t>SBS Fruithof</t>
  </si>
  <si>
    <t>03-432.41.30</t>
  </si>
  <si>
    <t>SBS Klavertjevier</t>
  </si>
  <si>
    <t>SBS De Letter</t>
  </si>
  <si>
    <t>SBS Prins Boudewijn</t>
  </si>
  <si>
    <t>VLS Sint-Ursula Instituut</t>
  </si>
  <si>
    <t>VBS Zonnekesschool</t>
  </si>
  <si>
    <t>secretariaat@zonnekesschool.be</t>
  </si>
  <si>
    <t>GBS De Klim</t>
  </si>
  <si>
    <t>gbs.deklim@schelle.be</t>
  </si>
  <si>
    <t>GBS Eikenlaar</t>
  </si>
  <si>
    <t>VBS De Kade</t>
  </si>
  <si>
    <t>anne-mie.coopman@dekade.be</t>
  </si>
  <si>
    <t>VBS De Krinkel</t>
  </si>
  <si>
    <t>Ruisbroek-Dorp 38</t>
  </si>
  <si>
    <t>GO! BS 't Venneke</t>
  </si>
  <si>
    <t>GO! BS De Tovertuin</t>
  </si>
  <si>
    <t>GO! BS Himo</t>
  </si>
  <si>
    <t>VLS Twinkelveld</t>
  </si>
  <si>
    <t>VBS Huveneersschool</t>
  </si>
  <si>
    <t>VBS De Appelboom</t>
  </si>
  <si>
    <t>VBS Sint-Bernardus</t>
  </si>
  <si>
    <t>SBS Polderstadschool</t>
  </si>
  <si>
    <t>SBS Het Kompas</t>
  </si>
  <si>
    <t>SBS Accent</t>
  </si>
  <si>
    <t>directie-olvg@kleuterschoolmelsele.be</t>
  </si>
  <si>
    <t>GBS Centrumschool Beveren</t>
  </si>
  <si>
    <t>directie@st-pietersschool.be</t>
  </si>
  <si>
    <t>VBS De Ark</t>
  </si>
  <si>
    <t>VBS Sint-Romboutscollege</t>
  </si>
  <si>
    <t>directie@src-veemarkt.be</t>
  </si>
  <si>
    <t>VBS Scheppers</t>
  </si>
  <si>
    <t>GO! BS Maurits Sabbe</t>
  </si>
  <si>
    <t>directie@mauritssabbe.be</t>
  </si>
  <si>
    <t>GO! BS Victor Van De Walle</t>
  </si>
  <si>
    <t>GO! BS De Puzzel</t>
  </si>
  <si>
    <t>GO! BS De Spreeuwen</t>
  </si>
  <si>
    <t>GKS GEKKO</t>
  </si>
  <si>
    <t>VBS Sinte-Maria</t>
  </si>
  <si>
    <t>directie@sintemariaschool.be</t>
  </si>
  <si>
    <t>VBS Wavo</t>
  </si>
  <si>
    <t>directie@wavo.be</t>
  </si>
  <si>
    <t>VBS De Groeituin</t>
  </si>
  <si>
    <t>secretariaat@virgodeheide.be</t>
  </si>
  <si>
    <t>VBS Sint-Amandus</t>
  </si>
  <si>
    <t>GO! BS De Spiegel</t>
  </si>
  <si>
    <t>directeur@sintniklaasschool.be</t>
  </si>
  <si>
    <t>VBS De Kriekelaar</t>
  </si>
  <si>
    <t>VBS Sint-Lambertus</t>
  </si>
  <si>
    <t>directie@pitwespelaar.be</t>
  </si>
  <si>
    <t>Sint-Jacobsplein 15_A</t>
  </si>
  <si>
    <t>VBS Terbank-Egenhoven</t>
  </si>
  <si>
    <t>GBS De Toverberg &amp; Het Klimtouw</t>
  </si>
  <si>
    <t>directie@hhc-basis.be</t>
  </si>
  <si>
    <t>VBS Heist-Centrum</t>
  </si>
  <si>
    <t>directie@gbshetnest.be</t>
  </si>
  <si>
    <t>GBS De Hei</t>
  </si>
  <si>
    <t>VBS Ter Veste</t>
  </si>
  <si>
    <t>VBS Het Rietje</t>
  </si>
  <si>
    <t>info@sintjorisschool.be</t>
  </si>
  <si>
    <t>GBS De Verre Kijker</t>
  </si>
  <si>
    <t>016-82.59.44</t>
  </si>
  <si>
    <t>robbe.hindryckx@viatienen.be</t>
  </si>
  <si>
    <t>GKS De Kleine Picasso</t>
  </si>
  <si>
    <t>gbsopdreef@gmail.com</t>
  </si>
  <si>
    <t>VKS Kindercampus Mozaïek</t>
  </si>
  <si>
    <t>Heldenplein 15</t>
  </si>
  <si>
    <t>Brugstraat 16_1</t>
  </si>
  <si>
    <t>secretariaat@bspieterbrueghel.be</t>
  </si>
  <si>
    <t>directie@jaaktassetschool.be</t>
  </si>
  <si>
    <t>info@deachellier.be</t>
  </si>
  <si>
    <t>secretariaat@bslo.be</t>
  </si>
  <si>
    <t>SBS 1</t>
  </si>
  <si>
    <t>Gildenstraat 28</t>
  </si>
  <si>
    <t>Gildenstraat 24</t>
  </si>
  <si>
    <t>VBS Don Bosco Gerdingen</t>
  </si>
  <si>
    <t>vbsvlh@rievoe.be</t>
  </si>
  <si>
    <t>012-26.88.32</t>
  </si>
  <si>
    <t>GBS De Driesprong</t>
  </si>
  <si>
    <t>012-26.88.10</t>
  </si>
  <si>
    <t>Gazometerstraat 5</t>
  </si>
  <si>
    <t>directie@bswilderen.be</t>
  </si>
  <si>
    <t>directie@nieverke.net</t>
  </si>
  <si>
    <t>directie@basisschooldekleinereus.be</t>
  </si>
  <si>
    <t>011-49.33.70</t>
  </si>
  <si>
    <t>VLS Sint-Michiel</t>
  </si>
  <si>
    <t>Schoterweg 284_A</t>
  </si>
  <si>
    <t>GBS De Schans</t>
  </si>
  <si>
    <t>GBS De Duizendpoot</t>
  </si>
  <si>
    <t>VBS SLHD De Komme</t>
  </si>
  <si>
    <t>tristan.defebere@slhd.be</t>
  </si>
  <si>
    <t>VBS SLHD Brugge A</t>
  </si>
  <si>
    <t>VLS SLHD Brugge B</t>
  </si>
  <si>
    <t>myriam.vercruysse@slhd.be</t>
  </si>
  <si>
    <t>Regenboogstraat 50</t>
  </si>
  <si>
    <t>051-61.13.09</t>
  </si>
  <si>
    <t>VBS Houthulst</t>
  </si>
  <si>
    <t>SBS De Triangel</t>
  </si>
  <si>
    <t>VBS de Fonkel</t>
  </si>
  <si>
    <t>marjolijn.roets@sint-rembert.be</t>
  </si>
  <si>
    <t>deschatkist@vbsichtegem.be</t>
  </si>
  <si>
    <t>negensprong@sint-rembert.be</t>
  </si>
  <si>
    <t>directie.heilighartschool@sgsaeftinghe.be</t>
  </si>
  <si>
    <t>VLS Sint-Andreaslyceum</t>
  </si>
  <si>
    <t>VBS Sint-Maarten</t>
  </si>
  <si>
    <t>GBS Het Spoor</t>
  </si>
  <si>
    <t>directie.delisblomme@sgsaeftinghe.be</t>
  </si>
  <si>
    <t>directie.olvo@sgsaeftinghe.be</t>
  </si>
  <si>
    <t>VLS (CKG)</t>
  </si>
  <si>
    <t>VBS De Zeeboon</t>
  </si>
  <si>
    <t>VBS Heideschool</t>
  </si>
  <si>
    <t>VBS Nieuwpoort Stella Maris</t>
  </si>
  <si>
    <t>info@vbshoutmarkt.be</t>
  </si>
  <si>
    <t>VBS Binnenhof</t>
  </si>
  <si>
    <t>Caesar Gezellestraat 7</t>
  </si>
  <si>
    <t>VBS De Biesweide</t>
  </si>
  <si>
    <t>info@debiesweide.be</t>
  </si>
  <si>
    <t>directie@centrumschool.be</t>
  </si>
  <si>
    <t>info@hetvlinderbos.be</t>
  </si>
  <si>
    <t>directie@vbsmandelbloesem.be</t>
  </si>
  <si>
    <t>SBS De Brug</t>
  </si>
  <si>
    <t>SBS De Octopus</t>
  </si>
  <si>
    <t>tania.verbeke@arkorum.be</t>
  </si>
  <si>
    <t>directie.sint-lutgart@arkorum.be</t>
  </si>
  <si>
    <t>SBS De Vlieger</t>
  </si>
  <si>
    <t>nadine.vanwalleghem@arkorum.be</t>
  </si>
  <si>
    <t>jan.dedecker@gbsardooie.be</t>
  </si>
  <si>
    <t>VBS Pit</t>
  </si>
  <si>
    <t>directie@basisschoolpit.be</t>
  </si>
  <si>
    <t>info@vbstnieuwland.be</t>
  </si>
  <si>
    <t>loker.deklijte.kemmel@sirh.be</t>
  </si>
  <si>
    <t>VBS Nieuwkerke</t>
  </si>
  <si>
    <t>SBS De Spiegel</t>
  </si>
  <si>
    <t>despiegel.dir@onderwijs.gent.be</t>
  </si>
  <si>
    <t>piramide.dir@onderwijs.gent.be</t>
  </si>
  <si>
    <t>09-323.50.20</t>
  </si>
  <si>
    <t>deharp.dir@onderwijs.gent.be</t>
  </si>
  <si>
    <t>SBS De Muze</t>
  </si>
  <si>
    <t>SBS Bollekensschool</t>
  </si>
  <si>
    <t>SBS Désiré van Monckhoven</t>
  </si>
  <si>
    <t>defeniks.dir@onderwijs.gent.be</t>
  </si>
  <si>
    <t>stadspoort.dir@onderwijs.gent.be</t>
  </si>
  <si>
    <t>terleie.dir@onderwijs.gent.be</t>
  </si>
  <si>
    <t>victorcarpentier.dir@onderwijs.gent.be</t>
  </si>
  <si>
    <t>veerle.depaepe@edugo.be</t>
  </si>
  <si>
    <t>christine.lafaut@edugo.be</t>
  </si>
  <si>
    <t>SBS De Panda</t>
  </si>
  <si>
    <t>depanda.dir@onderwijs.gent.be</t>
  </si>
  <si>
    <t>09-210.48.70</t>
  </si>
  <si>
    <t>gbs.belzele@sgevergem.be</t>
  </si>
  <si>
    <t>directie@vbsfranciscusevergem.be</t>
  </si>
  <si>
    <t>Zwaaikom 1</t>
  </si>
  <si>
    <t>directie@bsdriebeuken.be</t>
  </si>
  <si>
    <t>directie@veertjesplein.net</t>
  </si>
  <si>
    <t>09-331.53.63</t>
  </si>
  <si>
    <t>secretariaat.piusxbasis@kaozele.be</t>
  </si>
  <si>
    <t>info@gszele.be</t>
  </si>
  <si>
    <t>GBS De Dobbelsteen</t>
  </si>
  <si>
    <t>directiededobbelsteen@hamme.be</t>
  </si>
  <si>
    <t>christel.deck@scs-sinaai.be</t>
  </si>
  <si>
    <t>GBS GIBO Wichelen</t>
  </si>
  <si>
    <t>SBS De Kleurdoos</t>
  </si>
  <si>
    <t>SBS Henri D'Haese</t>
  </si>
  <si>
    <t>els.francois@oosterzele.be</t>
  </si>
  <si>
    <t>VBS ORS De Duizendpoot</t>
  </si>
  <si>
    <t>bsp@sjcaalst.be</t>
  </si>
  <si>
    <t>VBS Sint-Jozefscollege campus Eikstraat</t>
  </si>
  <si>
    <t>VBS ORS vzw Campus Appels-Oudegem</t>
  </si>
  <si>
    <t>VBS A</t>
  </si>
  <si>
    <t>VBS Lebbeke B</t>
  </si>
  <si>
    <t>klaverdries.dir@onderwijs.gent.be</t>
  </si>
  <si>
    <t>SBS Westerhem</t>
  </si>
  <si>
    <t>directie.paulus@op-weg.be</t>
  </si>
  <si>
    <t>gbs.sleidinge@sgevergem.be</t>
  </si>
  <si>
    <t>Toekomststraat 15</t>
  </si>
  <si>
    <t>Toekomststraat 14</t>
  </si>
  <si>
    <t>directie@vbsdekameleon.be</t>
  </si>
  <si>
    <t>directie@kleuterschooldekangoeroe.be</t>
  </si>
  <si>
    <t>karim.hermie@maricolen.be</t>
  </si>
  <si>
    <t>secretariaat@kasterlinden-vgc.be</t>
  </si>
  <si>
    <t>02-761.29.17</t>
  </si>
  <si>
    <t>augustleyweg4@leerexpert.be</t>
  </si>
  <si>
    <t>Kleine Amer 20</t>
  </si>
  <si>
    <t>directie@denankerblo.be</t>
  </si>
  <si>
    <t>geertrui.raye@windekindleuven.be</t>
  </si>
  <si>
    <t>Oevelse dreef 20</t>
  </si>
  <si>
    <t>noella.schildermans@pallieterschool.be</t>
  </si>
  <si>
    <t>directie@blo-hds.be</t>
  </si>
  <si>
    <t>directie@zonnehart.be</t>
  </si>
  <si>
    <t>directie.devuurtoren@sgsaeftinghe.be</t>
  </si>
  <si>
    <t>Dan. De Haenelaan 6</t>
  </si>
  <si>
    <t>directie.dehagewinde@arkorum.be</t>
  </si>
  <si>
    <t>SBSBO De Zonnepoort</t>
  </si>
  <si>
    <t>Sint-Lievenspoortstraat 2_-8</t>
  </si>
  <si>
    <t>09-323.52.20</t>
  </si>
  <si>
    <t>zonnepoort.dir@onderwijs.gent.be</t>
  </si>
  <si>
    <t>directie@bsgo-deschakel.be</t>
  </si>
  <si>
    <t>directie@kwikstaartje.be</t>
  </si>
  <si>
    <t>sec.leidstar@brucity.education</t>
  </si>
  <si>
    <t>nadine.bracke@brucity.education</t>
  </si>
  <si>
    <t>GBS Schransdries</t>
  </si>
  <si>
    <t>VBS Klaproos</t>
  </si>
  <si>
    <t>VKS Sint-Michiel</t>
  </si>
  <si>
    <t>GBS Heieinde</t>
  </si>
  <si>
    <t>VKS De Duizendpoot</t>
  </si>
  <si>
    <t>SBS Tuilt</t>
  </si>
  <si>
    <t>VBS Sint-Gummaruscollege</t>
  </si>
  <si>
    <t>Matthijsplein 2</t>
  </si>
  <si>
    <t>dir.bsdeoogappel@scholengroep.gent</t>
  </si>
  <si>
    <t>directie@slckeizerkarel.be</t>
  </si>
  <si>
    <t>SBS Optimist</t>
  </si>
  <si>
    <t>VLS Sint-Dimpna</t>
  </si>
  <si>
    <t>Vrije Kleuterschool KSD Sint-Jan</t>
  </si>
  <si>
    <t>VBS Leefschool De Dageraad</t>
  </si>
  <si>
    <t>GO! BS T' Overbeek Ganshoren</t>
  </si>
  <si>
    <t>VKS Arkorum 07 Sint-Jozef</t>
  </si>
  <si>
    <t>VLS Kindercampus Mozaïek</t>
  </si>
  <si>
    <t>GO! Freinetschool Triangel</t>
  </si>
  <si>
    <t>directie@veltwijck.be</t>
  </si>
  <si>
    <t>GO! Next FS de Toverfluit</t>
  </si>
  <si>
    <t>VBS De Bellewij</t>
  </si>
  <si>
    <t>info@vbsmachelen.be</t>
  </si>
  <si>
    <t>VBS Regina Pacis Campus Pioenen</t>
  </si>
  <si>
    <t>VBS Rinkrank</t>
  </si>
  <si>
    <t>VBS SLHD De Smalle</t>
  </si>
  <si>
    <t>GO! leefschool Pluishoek</t>
  </si>
  <si>
    <t>leefschool@pluishoek.be</t>
  </si>
  <si>
    <t>info@villazonnebloem.be</t>
  </si>
  <si>
    <t>GBS Cade</t>
  </si>
  <si>
    <t>directie@vlswonderster.be</t>
  </si>
  <si>
    <t>gemeenteschool@staden.be</t>
  </si>
  <si>
    <t>secretariaat@bsgo-magnolia.be</t>
  </si>
  <si>
    <t>GO! BS De Buurt Schaarbeek</t>
  </si>
  <si>
    <t>Mudakkers 25</t>
  </si>
  <si>
    <t>011-54.25.25</t>
  </si>
  <si>
    <t>info@xcleigenwijs.be</t>
  </si>
  <si>
    <t>directie.pedagogisch@donboscobasishalle.net</t>
  </si>
  <si>
    <t>sabine.latre@sint-rembert.be</t>
  </si>
  <si>
    <t>VBS (W)onderwijs 2</t>
  </si>
  <si>
    <t>GO! Next LSBO de Schakelschool</t>
  </si>
  <si>
    <t>VBS (W)onderwijs 3</t>
  </si>
  <si>
    <t>VBS De Vlieger</t>
  </si>
  <si>
    <t>secretariaat.devlinderboom@kaozele.be</t>
  </si>
  <si>
    <t>GBS KLIM-OP</t>
  </si>
  <si>
    <t>secretariaat.gbsdezandloper@gemeentemol.be</t>
  </si>
  <si>
    <t>letterdoos.dir@onderwijs.gent.be</t>
  </si>
  <si>
    <t>VBS (W)onderwijs 1</t>
  </si>
  <si>
    <t>directie@gibodriehoek.be</t>
  </si>
  <si>
    <t>william.doom@arkorum.be</t>
  </si>
  <si>
    <t>gbs.depuzzel@vorst.brussels</t>
  </si>
  <si>
    <t>03-641.86.70</t>
  </si>
  <si>
    <t>016-56.09.93</t>
  </si>
  <si>
    <t>GO! freinetschool De Koorddanser</t>
  </si>
  <si>
    <t>03-808.01.57</t>
  </si>
  <si>
    <t>directie@fsdekolibrie.be</t>
  </si>
  <si>
    <t>directie@pienterepiste.be</t>
  </si>
  <si>
    <t>0492-91.55.66</t>
  </si>
  <si>
    <t>Oudstrijderslaan 2_C</t>
  </si>
  <si>
    <t>SBS De Gele Ballon</t>
  </si>
  <si>
    <t>SBS Omnimundo</t>
  </si>
  <si>
    <t>VBS De Wingerd Terhagen</t>
  </si>
  <si>
    <t>gbs.evergem@sgevergem.be</t>
  </si>
  <si>
    <t>gbs.wippelgem@sgevergem.be</t>
  </si>
  <si>
    <t>SBS Het Prisma</t>
  </si>
  <si>
    <t>SBS Hét Talent</t>
  </si>
  <si>
    <t>GO! Next MS de Loep</t>
  </si>
  <si>
    <t>directie@leefschoolklavertje4.be</t>
  </si>
  <si>
    <t>SBS Kleine Muze</t>
  </si>
  <si>
    <t>SBS Kosmos</t>
  </si>
  <si>
    <t>GO! Muzische BS K'DO</t>
  </si>
  <si>
    <t>Schildersstraat 41</t>
  </si>
  <si>
    <t>info@kdo-go.be</t>
  </si>
  <si>
    <t>GO! Next DS de Talentuin</t>
  </si>
  <si>
    <t>directie@debijenkorfherent.be</t>
  </si>
  <si>
    <t>GO! BS Kadee</t>
  </si>
  <si>
    <t>GO! Next BS de Schans</t>
  </si>
  <si>
    <t>SBS Land van Nu</t>
  </si>
  <si>
    <t>Sint-Kristoffelstraat 125_B</t>
  </si>
  <si>
    <t>050-35.34.38</t>
  </si>
  <si>
    <t>GO! BS Arendonk Talentenschool Atlantis</t>
  </si>
  <si>
    <t>SBS De Zonnebloem</t>
  </si>
  <si>
    <t>03-432.16.40</t>
  </si>
  <si>
    <t>SBS Elisabeth</t>
  </si>
  <si>
    <t>groendrieske.dir@onderwijs.gent.be</t>
  </si>
  <si>
    <t>hilde@buurtschooldewinde.be</t>
  </si>
  <si>
    <t>VBS De Negensprong</t>
  </si>
  <si>
    <t>pieter.formesyn@lorenpolnie.be</t>
  </si>
  <si>
    <t>hipposhof.dir@onderwijs.gent.be</t>
  </si>
  <si>
    <t>VBS Arkades</t>
  </si>
  <si>
    <t>014-74.96.94</t>
  </si>
  <si>
    <t>GO! BS De Wereldboom</t>
  </si>
  <si>
    <t>directie@bsdewereldboom.be</t>
  </si>
  <si>
    <t>SBS Het Pieterke</t>
  </si>
  <si>
    <t>SBS Studio Dynamo</t>
  </si>
  <si>
    <t>03-430.26.71</t>
  </si>
  <si>
    <t>info@familialeschool.be</t>
  </si>
  <si>
    <t>02-431.68.11</t>
  </si>
  <si>
    <t>info@paviljoen-schaarbeek.be</t>
  </si>
  <si>
    <t>VBS Freinetschool De Kasteeltuin</t>
  </si>
  <si>
    <t>info@delibellenschool.be</t>
  </si>
  <si>
    <t>freya.drachman@comeniusbrussel.be</t>
  </si>
  <si>
    <t>054-32.61.27</t>
  </si>
  <si>
    <t>VBS Maria Assumpta Donderberg</t>
  </si>
  <si>
    <t>02-269.09.79</t>
  </si>
  <si>
    <t>directie@malbdo.be</t>
  </si>
  <si>
    <t>02-302.43.95</t>
  </si>
  <si>
    <t>directiegbssar@huldenberg.be</t>
  </si>
  <si>
    <t>051-40.46.87</t>
  </si>
  <si>
    <t>GO! BS Freinetschool Het Toverbos</t>
  </si>
  <si>
    <t>03-653.51.37</t>
  </si>
  <si>
    <t>GO! BS Deuzeldpark</t>
  </si>
  <si>
    <t>03-645.55.62</t>
  </si>
  <si>
    <t>GO! BS De Bel</t>
  </si>
  <si>
    <t>015-67.69.21</t>
  </si>
  <si>
    <t>directie@debel.be</t>
  </si>
  <si>
    <t>016-46.40.74</t>
  </si>
  <si>
    <t>info@toverwijzer.be</t>
  </si>
  <si>
    <t>03-291.14.90</t>
  </si>
  <si>
    <t>hetatelier@so.antwerpen.be</t>
  </si>
  <si>
    <t>03-283.49.79</t>
  </si>
  <si>
    <t>tiptop@so.antwerpen.be</t>
  </si>
  <si>
    <t>VBS De Witte Stamroos Bijbelgetrouwe sch</t>
  </si>
  <si>
    <t>0485-16.02.14</t>
  </si>
  <si>
    <t>info@dewittestamroos.be</t>
  </si>
  <si>
    <t>Eikeveldstraat 15</t>
  </si>
  <si>
    <t>MESSELBROEK</t>
  </si>
  <si>
    <t>Essestraat 3</t>
  </si>
  <si>
    <t>055-45.65.45</t>
  </si>
  <si>
    <t>GBS De Bever</t>
  </si>
  <si>
    <t>Engelstraat 52</t>
  </si>
  <si>
    <t>051-58.85.10</t>
  </si>
  <si>
    <t>VBS 't Hoge</t>
  </si>
  <si>
    <t>Steenbakkersstraat 2</t>
  </si>
  <si>
    <t>GO! Freinetschool De Baai Kortrijk</t>
  </si>
  <si>
    <t>Baaistraat 10</t>
  </si>
  <si>
    <t>056-21.37.93</t>
  </si>
  <si>
    <t>Keiemdorpstraat 51</t>
  </si>
  <si>
    <t>KEIEM</t>
  </si>
  <si>
    <t>Ommegangstraat 51</t>
  </si>
  <si>
    <t>ERPE-MERE</t>
  </si>
  <si>
    <t>053-83.59.74</t>
  </si>
  <si>
    <t>Renaat de Rudderlaan 35</t>
  </si>
  <si>
    <t>03-458.47.88</t>
  </si>
  <si>
    <t>Francisco Ferrerlaan 42</t>
  </si>
  <si>
    <t>09-323.54.10</t>
  </si>
  <si>
    <t>03-440.27.59</t>
  </si>
  <si>
    <t>Kontichstraat 43</t>
  </si>
  <si>
    <t>VBS Steinerschool Kristoffel Tervuren</t>
  </si>
  <si>
    <t>Kasteelstraat 10</t>
  </si>
  <si>
    <t>02-366.31.77</t>
  </si>
  <si>
    <t>VBS De Droomgaard 2</t>
  </si>
  <si>
    <t>Dahlialaan 1</t>
  </si>
  <si>
    <t>053-66.67.27</t>
  </si>
  <si>
    <t>GO!BS De Glinster</t>
  </si>
  <si>
    <t>Cesar Van Malderenstraat 35</t>
  </si>
  <si>
    <t>02-466.26.13</t>
  </si>
  <si>
    <t>VBS Sint-Pieterscollege De Zenne</t>
  </si>
  <si>
    <t>Drootbeekstraat 8</t>
  </si>
  <si>
    <t>02-420.14.40</t>
  </si>
  <si>
    <t>directeur@hendrikconscience.be</t>
  </si>
  <si>
    <t>GO! BS De Bron</t>
  </si>
  <si>
    <t>GO! BS De Goudenregen</t>
  </si>
  <si>
    <t>GO! BS Floralia</t>
  </si>
  <si>
    <t>GO! BS Markevallei</t>
  </si>
  <si>
    <t>Waardestraat 17</t>
  </si>
  <si>
    <t>02-396.13.76</t>
  </si>
  <si>
    <t>Nieuwstraat 124_A</t>
  </si>
  <si>
    <t>GO! BS Horizon</t>
  </si>
  <si>
    <t>GO! BS Klim-Op Vilvoorde</t>
  </si>
  <si>
    <t>Leuvensestraat 117</t>
  </si>
  <si>
    <t>GO! BS De Sterrenhemel</t>
  </si>
  <si>
    <t>GO! BS De Duizendpootrakkers</t>
  </si>
  <si>
    <t>info@duizendpootrakkers.be</t>
  </si>
  <si>
    <t>info@go-devleugel.be</t>
  </si>
  <si>
    <t>GO! BS 3Hoek Ekeren</t>
  </si>
  <si>
    <t>directie@3hoek-ekeren.be</t>
  </si>
  <si>
    <t>directie@bsschoten.be</t>
  </si>
  <si>
    <t>directie@zandhofje.be</t>
  </si>
  <si>
    <t>GO! BS Talentenschool Blink</t>
  </si>
  <si>
    <t>directie@talentenschoolblink.be</t>
  </si>
  <si>
    <t>GO! BS De Bolster</t>
  </si>
  <si>
    <t>directie@bolsterdorp.be</t>
  </si>
  <si>
    <t>Boechoutsesteenweg 31</t>
  </si>
  <si>
    <t>directie@deschans-kontich.be</t>
  </si>
  <si>
    <t>directie@kiliaan.be</t>
  </si>
  <si>
    <t>GO! BS Parkschool Ieperman</t>
  </si>
  <si>
    <t>directeur@kasteeltje-puurs.be</t>
  </si>
  <si>
    <t>info@bslyceum.be</t>
  </si>
  <si>
    <t>Cypriaan de Rorestraat 25</t>
  </si>
  <si>
    <t>015-41.16.02</t>
  </si>
  <si>
    <t>annick.tricot@huis11.be</t>
  </si>
  <si>
    <t>boris.skatchkoff@adite.be</t>
  </si>
  <si>
    <t>directeur@kleinatheneum.be</t>
  </si>
  <si>
    <t>GO! Next BS Kosmos</t>
  </si>
  <si>
    <t>directie@bs-kosmos.be</t>
  </si>
  <si>
    <t>anouska.binnemans@voxpelt.be</t>
  </si>
  <si>
    <t>011-34.11.49</t>
  </si>
  <si>
    <t>secretariaatbao@campusflx.be</t>
  </si>
  <si>
    <t>GO! BS Manitoba</t>
  </si>
  <si>
    <t>directie@bsminimakz.be</t>
  </si>
  <si>
    <t>directie.einstein@sgimpact.be</t>
  </si>
  <si>
    <t>info@bsdetoekomst.be</t>
  </si>
  <si>
    <t>GO! BS De Dobbelsteen</t>
  </si>
  <si>
    <t>directie@despringplank-tielt.be</t>
  </si>
  <si>
    <t>bs.ertvelde@sgr23.be</t>
  </si>
  <si>
    <t>GO! BS De Molenberg</t>
  </si>
  <si>
    <t>Alois De Beulelaan 17</t>
  </si>
  <si>
    <t>elke.de.smet@de-klaver.be</t>
  </si>
  <si>
    <t>info@bs-gentbrugge.be</t>
  </si>
  <si>
    <t>directeur@bsdekleineprins.be</t>
  </si>
  <si>
    <t>directie@bijenkorf-dendermonde.be</t>
  </si>
  <si>
    <t>053-46.43.00</t>
  </si>
  <si>
    <t>GO! BS De Krekel</t>
  </si>
  <si>
    <t>info@bsgodender.be</t>
  </si>
  <si>
    <t>GO! BS De Tandem</t>
  </si>
  <si>
    <t>patrick.leppens@mpi-zonnebos.be</t>
  </si>
  <si>
    <t>GO! Next MPI De Dageraad</t>
  </si>
  <si>
    <t>stefanie@futurascholen.be</t>
  </si>
  <si>
    <t>GO! BSBO Klim Op</t>
  </si>
  <si>
    <t>hilde.gryseels@sjbbrussel.be</t>
  </si>
  <si>
    <t>HSBS Klavertje Vier</t>
  </si>
  <si>
    <t>katrien.kovaleni@brucity.education</t>
  </si>
  <si>
    <t>VBS KATOBA Maria Boodschap Brussel</t>
  </si>
  <si>
    <t>0472-21.59.53</t>
  </si>
  <si>
    <t>HSLS Koningin Astrid</t>
  </si>
  <si>
    <t>HSBS Kakelbont</t>
  </si>
  <si>
    <t>joelle.verhulst@brucity.education</t>
  </si>
  <si>
    <t>02-201.28.94</t>
  </si>
  <si>
    <t>VBS Boodschap</t>
  </si>
  <si>
    <t>Jan Stobbaertslaan 58</t>
  </si>
  <si>
    <t>ann.claes@katoba.be</t>
  </si>
  <si>
    <t>GBS Ket &amp; Co</t>
  </si>
  <si>
    <t>02-538.19.10</t>
  </si>
  <si>
    <t>info@vierwinden.be</t>
  </si>
  <si>
    <t>HSBS Peter Benoit</t>
  </si>
  <si>
    <t>charlotte.thielemans@brucity.education</t>
  </si>
  <si>
    <t>directie@sintjozefschool.be</t>
  </si>
  <si>
    <t>directie@vrijevlaamsebasisschool.be</t>
  </si>
  <si>
    <t>sigridmahy.voorzienigheid@gmail.com</t>
  </si>
  <si>
    <t>directie@akcentbever.be</t>
  </si>
  <si>
    <t>directie.dentop@sint-pieters-leeuw.be</t>
  </si>
  <si>
    <t>bernard.schatteman@olvrode.be</t>
  </si>
  <si>
    <t>GBS Wauterbos</t>
  </si>
  <si>
    <t>VKS 't Pleintje</t>
  </si>
  <si>
    <t>miranda.meertens@rclager.be</t>
  </si>
  <si>
    <t>directie@sintalena.be</t>
  </si>
  <si>
    <t>secretariaat.lombeek@gbsdekiem.be</t>
  </si>
  <si>
    <t>directie@klavertje-vier.be</t>
  </si>
  <si>
    <t>directie@kleinkleinkleuterke.be</t>
  </si>
  <si>
    <t>peggy.meert@triangel-roosdaal.be</t>
  </si>
  <si>
    <t>VBS Sint-Vincentius Hekelgem</t>
  </si>
  <si>
    <t>directeur@svshekelgem.be</t>
  </si>
  <si>
    <t>SBS De Groene Planeet</t>
  </si>
  <si>
    <t>SBS De Puzzel</t>
  </si>
  <si>
    <t>GBS de negensprong</t>
  </si>
  <si>
    <t>directie@vbs-deankering.be</t>
  </si>
  <si>
    <t>timothy.joosten@klimop.net</t>
  </si>
  <si>
    <t>GBS Wolvertem - Fusieschool</t>
  </si>
  <si>
    <t>0472-13.19.25</t>
  </si>
  <si>
    <t>directie@letterbijter.be</t>
  </si>
  <si>
    <t>VBS De Toermalijn</t>
  </si>
  <si>
    <t>info@detoermalijn.be</t>
  </si>
  <si>
    <t>VBS Sint-Ludgardis Belpaire</t>
  </si>
  <si>
    <t>03-432.02.30</t>
  </si>
  <si>
    <t>VBS Benoth Jerusalem</t>
  </si>
  <si>
    <t>SBS Villa Stuivenberg</t>
  </si>
  <si>
    <t>VKS - Bais Rachel</t>
  </si>
  <si>
    <t>VBS MONTESO</t>
  </si>
  <si>
    <t>VBS Sint-Eduardus</t>
  </si>
  <si>
    <t>VBS VBSM</t>
  </si>
  <si>
    <t>sintcatharina@noordkant.be</t>
  </si>
  <si>
    <t>Thibautstraat 65</t>
  </si>
  <si>
    <t>SBS Het Vliegertje</t>
  </si>
  <si>
    <t>Fort III-straat 5</t>
  </si>
  <si>
    <t>GLS De Notelaar</t>
  </si>
  <si>
    <t>directie@gibomariaburg.be</t>
  </si>
  <si>
    <t>VLS Sint-Michielschool</t>
  </si>
  <si>
    <t>VLS College Essen</t>
  </si>
  <si>
    <t>Rouwmoer 7_A</t>
  </si>
  <si>
    <t>de.klinker@borsbeek.be</t>
  </si>
  <si>
    <t>VBS Impuls</t>
  </si>
  <si>
    <t>directie@basisschool-calasanz.be</t>
  </si>
  <si>
    <t>VKS De Luchtballon</t>
  </si>
  <si>
    <t>nijv.directie@heilig-graf.be</t>
  </si>
  <si>
    <t>apo.directie@heilig-graf.be</t>
  </si>
  <si>
    <t>VBS Sint-Pietersinstituut Zevendonk</t>
  </si>
  <si>
    <t>VBS Het Kompas</t>
  </si>
  <si>
    <t>basisschool@klein-seminarie.be</t>
  </si>
  <si>
    <t>Molenbaan 1 bus 1</t>
  </si>
  <si>
    <t>vos.directieks@heilig-graf.be</t>
  </si>
  <si>
    <t>directie@bs-delta.be</t>
  </si>
  <si>
    <t>info@basisschoolstjan.be</t>
  </si>
  <si>
    <t>GBS De Verrekijker</t>
  </si>
  <si>
    <t>info@de-verrekijker.be</t>
  </si>
  <si>
    <t>directie.ls@vbsrozenberg.be</t>
  </si>
  <si>
    <t>VKS De Tovertuin</t>
  </si>
  <si>
    <t>directie.ks@vbsrozenberg.be</t>
  </si>
  <si>
    <t>Pastoriestraat 26</t>
  </si>
  <si>
    <t>VBS De Omnibus</t>
  </si>
  <si>
    <t>VKS 't Bosvriendje</t>
  </si>
  <si>
    <t>info@vks-bosvriendje.be</t>
  </si>
  <si>
    <t>VBS Trapop</t>
  </si>
  <si>
    <t>VKS Sint-Ursula Klim Op</t>
  </si>
  <si>
    <t>rozenregen.directie@ankerwijs.be</t>
  </si>
  <si>
    <t>VBS Klimboom</t>
  </si>
  <si>
    <t>klimboom.directie@ankerwijs.be</t>
  </si>
  <si>
    <t>VBS OLVE-Basisschool</t>
  </si>
  <si>
    <t>VBS Olfa 't Plein</t>
  </si>
  <si>
    <t>directie@olfatplein.be</t>
  </si>
  <si>
    <t>GBS Jan Frans Willems</t>
  </si>
  <si>
    <t>Jef Van Hoofplein 22</t>
  </si>
  <si>
    <t>VBS Vosberg</t>
  </si>
  <si>
    <t>GBS 't Kompas</t>
  </si>
  <si>
    <t>GBS 't Kofschip</t>
  </si>
  <si>
    <t>tine.dhondt@montessori-duffel.be</t>
  </si>
  <si>
    <t>info@kleuterschoolduffel.be</t>
  </si>
  <si>
    <t>GBS Octopus</t>
  </si>
  <si>
    <t>03-432.02.60</t>
  </si>
  <si>
    <t>SBS De Boomhut</t>
  </si>
  <si>
    <t>deboomhut@so.antwerpen.be</t>
  </si>
  <si>
    <t>Ferdinand Coosemansstraat 15</t>
  </si>
  <si>
    <t>lievem@neerlandschool.be</t>
  </si>
  <si>
    <t>03-292.22.10</t>
  </si>
  <si>
    <t>Provinciale steenweg 11</t>
  </si>
  <si>
    <t>GO! BS De Parel</t>
  </si>
  <si>
    <t>info@bsdeparel.be</t>
  </si>
  <si>
    <t>directie@dekameleonoppuurs.be</t>
  </si>
  <si>
    <t>VLS Zonnebloem</t>
  </si>
  <si>
    <t>directie@basisschooltielrode.be</t>
  </si>
  <si>
    <t>03-432.30.80</t>
  </si>
  <si>
    <t>VLS OLV Van Gaverland</t>
  </si>
  <si>
    <t>info@olvtenbos.be</t>
  </si>
  <si>
    <t>directie@eeckberger.be</t>
  </si>
  <si>
    <t>03-750.18.50</t>
  </si>
  <si>
    <t>VBS De Kreek</t>
  </si>
  <si>
    <t>directie@depuzzelhaacht.be</t>
  </si>
  <si>
    <t>GO! BS De Esdoorn</t>
  </si>
  <si>
    <t>VBS_De Wegwijzer</t>
  </si>
  <si>
    <t>inge@sintjanleuven.be</t>
  </si>
  <si>
    <t>VBS De Bosstraat</t>
  </si>
  <si>
    <t>directie@terbank-egenhoven.be</t>
  </si>
  <si>
    <t>directie@dehazensprong.be</t>
  </si>
  <si>
    <t>directie@tokkerzeeltje.be</t>
  </si>
  <si>
    <t>VBS Booischot</t>
  </si>
  <si>
    <t>0473-11.13.49</t>
  </si>
  <si>
    <t>directie@gvbbooischot.be</t>
  </si>
  <si>
    <t>VBS Bergom</t>
  </si>
  <si>
    <t>basisschool.bergom@telenet.be</t>
  </si>
  <si>
    <t>VBS Oosterwijk</t>
  </si>
  <si>
    <t>GBS Oevel - Het Lo</t>
  </si>
  <si>
    <t>directie@vbsdeplein.be</t>
  </si>
  <si>
    <t>directie@sintmartinusschool.be</t>
  </si>
  <si>
    <t>secretariaat@gbsbekkevoort.be</t>
  </si>
  <si>
    <t>directiewaanrode@gmail.com</t>
  </si>
  <si>
    <t>VBS Sint-Jozefsschool Schoonderbuken</t>
  </si>
  <si>
    <t>directie@basisschoololv.be</t>
  </si>
  <si>
    <t>devlindertuin@ksdiest.be</t>
  </si>
  <si>
    <t>SBS Zichem-Keiberg-Scherpenheuvel</t>
  </si>
  <si>
    <t>Lobbensestraat 124</t>
  </si>
  <si>
    <t>013-77.45.16</t>
  </si>
  <si>
    <t>stedelijkonderwijs@scherpenheuvel-zichem.be</t>
  </si>
  <si>
    <t>tscholeke@ksdiest.be</t>
  </si>
  <si>
    <t>GO! BS Wonderwijs Walshoutem</t>
  </si>
  <si>
    <t>directie@wonderwijswalshoutem.be</t>
  </si>
  <si>
    <t>directie.dekrullevaar@sgm-zevensprong.be</t>
  </si>
  <si>
    <t>sbs.kuringen@hasselt.be</t>
  </si>
  <si>
    <t>VKS Don Bosco Klim-Op</t>
  </si>
  <si>
    <t>annette.palmers@vbbolderberg.be</t>
  </si>
  <si>
    <t>VBS De Achellier</t>
  </si>
  <si>
    <t>VBS School met de Bijbel De Padvinder</t>
  </si>
  <si>
    <t>marijke.vanberckelaer@kbaoneeroeteren.be</t>
  </si>
  <si>
    <t>admin.dewissel@dekubus-bree.be</t>
  </si>
  <si>
    <t>012-80.02.71</t>
  </si>
  <si>
    <t>anja.jacobs@kodb.be</t>
  </si>
  <si>
    <t>secretariaat.walnootje-willerke@kodb.be</t>
  </si>
  <si>
    <t>info.bloesem-driesprong@kodb.be</t>
  </si>
  <si>
    <t>GBS De Boomhut</t>
  </si>
  <si>
    <t>GBS de B@sis</t>
  </si>
  <si>
    <t>GKS Het Huppeltje</t>
  </si>
  <si>
    <t>kleuterschoolhethuppeltje@heers.be</t>
  </si>
  <si>
    <t>SBS De Schommel</t>
  </si>
  <si>
    <t>renke.bots@lkb-net.be</t>
  </si>
  <si>
    <t>secretariaat@vbs-genenbos.be</t>
  </si>
  <si>
    <t>VBS 'De Beerring'</t>
  </si>
  <si>
    <t>directie1@debeerring.be</t>
  </si>
  <si>
    <t>VLS HARTeLU(s)T, campus Kerkstraat</t>
  </si>
  <si>
    <t>info@gbsdeschans.be</t>
  </si>
  <si>
    <t>VBS De Wijngaard</t>
  </si>
  <si>
    <t>info@deduizendpoot.net</t>
  </si>
  <si>
    <t>VBS SLHD Sint-Leo - Sint-Pieters</t>
  </si>
  <si>
    <t>tina.vanoost@slhd.be</t>
  </si>
  <si>
    <t>dehorizon.zwevezele@3span.be</t>
  </si>
  <si>
    <t>VBS De Kiem A</t>
  </si>
  <si>
    <t>annelies.devolder@3span.be</t>
  </si>
  <si>
    <t>VBS De Kiem B</t>
  </si>
  <si>
    <t>ine.holvoet@sint-rembert.be</t>
  </si>
  <si>
    <t>GBS klavertje vier Esen- Leke- Beerst</t>
  </si>
  <si>
    <t>dorp.directie@sint-rembert.be</t>
  </si>
  <si>
    <t>stapsteen.directie@sint-rembert.be</t>
  </si>
  <si>
    <t>Kerkstraat 2_A</t>
  </si>
  <si>
    <t>VBS De Driemaster</t>
  </si>
  <si>
    <t>directie.dedriemaster@sgsaeftinghe.be</t>
  </si>
  <si>
    <t>directie.margaretaschool@sgsaeftinghe.be</t>
  </si>
  <si>
    <t>directie.sintjansschool@sgsaeftinghe.be</t>
  </si>
  <si>
    <t>directie.roezemoes@sgsaeftinghe.be</t>
  </si>
  <si>
    <t>marieke.stubbe@dedroomvlieger.be</t>
  </si>
  <si>
    <t>VBS Sint-Theresia</t>
  </si>
  <si>
    <t>VBS VLAM</t>
  </si>
  <si>
    <t>directie@vklsbissegem.be</t>
  </si>
  <si>
    <t>tommy.vansteenwinkel@prizma.be</t>
  </si>
  <si>
    <t>jo.vermeulen@heule-watermolen.be</t>
  </si>
  <si>
    <t>vbs.stmichiel@vrijescholenkuurne.be</t>
  </si>
  <si>
    <t>VBS Het Vlinderbos</t>
  </si>
  <si>
    <t>0494-87.87.92</t>
  </si>
  <si>
    <t>VBS Prizma De Wegwijzer</t>
  </si>
  <si>
    <t>directie@gbs-dewingerd.be</t>
  </si>
  <si>
    <t>GBS De WegWijzer</t>
  </si>
  <si>
    <t>brecht.vanmullem@sbsdevlieger.be</t>
  </si>
  <si>
    <t>elsdeclerck@sgfv.be</t>
  </si>
  <si>
    <t>evarubens@sgfv.be</t>
  </si>
  <si>
    <t>lievedewitte@sgfv.be</t>
  </si>
  <si>
    <t>info@vbswijtschate.be</t>
  </si>
  <si>
    <t>09-323.54.80</t>
  </si>
  <si>
    <t>detriangel.dir@onderwijs.gent.be</t>
  </si>
  <si>
    <t>trappenhuis.dir@onderwijs.gent.be</t>
  </si>
  <si>
    <t>09-323.54.60</t>
  </si>
  <si>
    <t>dialoog.dir@onderwijs.gent.be</t>
  </si>
  <si>
    <t>demuze.dir@onderwijs.gent.be</t>
  </si>
  <si>
    <t>09-323.52.10</t>
  </si>
  <si>
    <t>delotus.dir@onderwijs.gent.be</t>
  </si>
  <si>
    <t>bollekensschool.dir@onderwijs.gent.be</t>
  </si>
  <si>
    <t>dvanmonckhoven.dir@onderwijs.gent.be</t>
  </si>
  <si>
    <t>directie@spdewonderboom.be</t>
  </si>
  <si>
    <t>frlaurent.dir@onderwijs.gent.be</t>
  </si>
  <si>
    <t>regenboog.dir@onderwijs.gent.be</t>
  </si>
  <si>
    <t>viviane.vanmossevelde@edugo.be</t>
  </si>
  <si>
    <t>Zaffelare-Dorp 6</t>
  </si>
  <si>
    <t>VBS De Palster</t>
  </si>
  <si>
    <t>VBS Boskesschool</t>
  </si>
  <si>
    <t>VBS Heiende</t>
  </si>
  <si>
    <t>VBS Bengel</t>
  </si>
  <si>
    <t>toverberg.dir@onderwijs.gent.be</t>
  </si>
  <si>
    <t>directie@gbslochristi.be</t>
  </si>
  <si>
    <t>VBS Heikant</t>
  </si>
  <si>
    <t>VBS Pius X-basis</t>
  </si>
  <si>
    <t>VKS De KleuterKouter</t>
  </si>
  <si>
    <t>GKS Ondersteboven</t>
  </si>
  <si>
    <t>GKS 't Kleuterboompje</t>
  </si>
  <si>
    <t>kleurdoos.dir@onderwijs.gent.be</t>
  </si>
  <si>
    <t>aline.noyelle@sancta-maria-gentbrugge.be</t>
  </si>
  <si>
    <t>henridhaese.dir@onderwijs.gent.be</t>
  </si>
  <si>
    <t>sportschool@onderwijs.gent.be</t>
  </si>
  <si>
    <t>09-210.07.48</t>
  </si>
  <si>
    <t>GBS De Zonnevlier</t>
  </si>
  <si>
    <t>directie@wimpelke.be</t>
  </si>
  <si>
    <t>VBS Sint-Macharius Laarne</t>
  </si>
  <si>
    <t>directeur.bseikstraat@sjcaalst.be</t>
  </si>
  <si>
    <t>secretariaat@svibasisschool.be</t>
  </si>
  <si>
    <t>VBS HEHAschool</t>
  </si>
  <si>
    <t>VKS Sint-Jozef</t>
  </si>
  <si>
    <t>VBS Herdersem</t>
  </si>
  <si>
    <t>ikke@sbsninove.be</t>
  </si>
  <si>
    <t>VBS Hartencollege Basisonderwijs</t>
  </si>
  <si>
    <t>VBS Hartencollege Onderwijslaan</t>
  </si>
  <si>
    <t>info.bon@hartencollege.be</t>
  </si>
  <si>
    <t>VBS Hartencollege Meerbeke</t>
  </si>
  <si>
    <t>info.bas@hartencollege.be</t>
  </si>
  <si>
    <t>VBS Sint-Martinusschool</t>
  </si>
  <si>
    <t>directeur@smserpe.be</t>
  </si>
  <si>
    <t>secretariaat@basisschooldelinde.be</t>
  </si>
  <si>
    <t>VBS De Stip</t>
  </si>
  <si>
    <t>directie@deluchtballon.be</t>
  </si>
  <si>
    <t>VBS 't Landuiterke</t>
  </si>
  <si>
    <t>directie@welle.be</t>
  </si>
  <si>
    <t>GBS Erpe-Mere</t>
  </si>
  <si>
    <t>VBS Sint-Franciscusschool</t>
  </si>
  <si>
    <t>info@vbssintkatrien.be</t>
  </si>
  <si>
    <t>magy.vandaele@gkslierde.be</t>
  </si>
  <si>
    <t>directie@tschoolke.be</t>
  </si>
  <si>
    <t>VBS Sint-Antonius 1</t>
  </si>
  <si>
    <t>055-61.25.75</t>
  </si>
  <si>
    <t>VBS Glorieux1</t>
  </si>
  <si>
    <t>055-61.25.55</t>
  </si>
  <si>
    <t>055-61.25.45</t>
  </si>
  <si>
    <t>GBS SBS Zottegem De Kleine Planeet</t>
  </si>
  <si>
    <t>Wolvenstraat 13</t>
  </si>
  <si>
    <t>09-361.02.04</t>
  </si>
  <si>
    <t>VBS Grotenberge</t>
  </si>
  <si>
    <t>VBS Munkzwalm VZW</t>
  </si>
  <si>
    <t>VBS Valkenberg</t>
  </si>
  <si>
    <t>VBS Horebeke</t>
  </si>
  <si>
    <t>directeurschoolhorebeke@gmail.com</t>
  </si>
  <si>
    <t>felix.aelvoet@scholensgvla.be</t>
  </si>
  <si>
    <t>directie@dekleinereus.be</t>
  </si>
  <si>
    <t>directie@vbszevergem.be</t>
  </si>
  <si>
    <t>directie.vbdedolfijn@sgkruizinga.be</t>
  </si>
  <si>
    <t>info@deweidewereld.be</t>
  </si>
  <si>
    <t>directie.vbkruishoutem@sgkruizinga.be</t>
  </si>
  <si>
    <t>VKS Het Nest</t>
  </si>
  <si>
    <t>directie.kleuterschoolhetnest@sgkruizinga.be</t>
  </si>
  <si>
    <t>secretariaat@thinkelpad.be</t>
  </si>
  <si>
    <t>gbsdekouter@wortegem-petegem.be</t>
  </si>
  <si>
    <t>VBS Sint-Hendrik</t>
  </si>
  <si>
    <t>westerhem.dir@onderwijs.gent.be</t>
  </si>
  <si>
    <t>directie@vbs-latem-deurle.be</t>
  </si>
  <si>
    <t>secretariaat.wilgennest@deinze.be</t>
  </si>
  <si>
    <t>jan.sierens@op-weg.be</t>
  </si>
  <si>
    <t>directie.sintantonius@coltd.be</t>
  </si>
  <si>
    <t>VBS Wegel A</t>
  </si>
  <si>
    <t>debrug.dir@onderwijs.gent.be</t>
  </si>
  <si>
    <t>directeur@gbslievegem.be</t>
  </si>
  <si>
    <t>directie@basisschooloostwinkel.be</t>
  </si>
  <si>
    <t>directie@tbrugje.be</t>
  </si>
  <si>
    <t>VBS De Hei(r)akker</t>
  </si>
  <si>
    <t>vbsdeparel@maricolen.be</t>
  </si>
  <si>
    <t>Kasterlinden BUBAO</t>
  </si>
  <si>
    <t>koen.bellemans@inkendaal.be</t>
  </si>
  <si>
    <t>VLSBO Het Veer</t>
  </si>
  <si>
    <t>directie@bulohetveer.be</t>
  </si>
  <si>
    <t>VBSBO Kristus Koning</t>
  </si>
  <si>
    <t>directie.saigosterrenbos@gemeentemol.be</t>
  </si>
  <si>
    <t>schooldemerode.info@ankerwijs.be</t>
  </si>
  <si>
    <t>sintrafael@sgkei.be</t>
  </si>
  <si>
    <t>katrien.strauven@ganspoel.be</t>
  </si>
  <si>
    <t>info@blo.tongelsbos.be</t>
  </si>
  <si>
    <t>directie@bubaodeoogappel.be</t>
  </si>
  <si>
    <t>Kanjelstraat 1_2</t>
  </si>
  <si>
    <t>administratie@zonnestraal-tongeren.be</t>
  </si>
  <si>
    <t>buo@heuvelzicht.be</t>
  </si>
  <si>
    <t>VBSBO Klimop</t>
  </si>
  <si>
    <t>karen.ollevier@klimopdiksmuide.be</t>
  </si>
  <si>
    <t>Torhoutse Steenweg 513_B</t>
  </si>
  <si>
    <t>frank.dooms@klimopzwevegem.be</t>
  </si>
  <si>
    <t>directie@kimsam.net</t>
  </si>
  <si>
    <t>VLSBO Styrka Lager Onderwijs</t>
  </si>
  <si>
    <t>Corneel Heymanslaan 10</t>
  </si>
  <si>
    <t>ziekenhuisschool.bao.directeur@onderwijs.gent.be</t>
  </si>
  <si>
    <t>octopus.dir@onderwijs.gent.be</t>
  </si>
  <si>
    <t>kompas.dir@onderwijs.gent.be</t>
  </si>
  <si>
    <t>directeur@zonnerooslevensvreugde.be</t>
  </si>
  <si>
    <t>VBSBO Óscar Romerocollege Het Laar</t>
  </si>
  <si>
    <t>VLSBO Hartencollege Buitengewoon LO</t>
  </si>
  <si>
    <t>nathalie.kellens@kbonet.be</t>
  </si>
  <si>
    <t>sofie.lemarcq@kbonet.be</t>
  </si>
  <si>
    <t>GO! BS Beukenbos</t>
  </si>
  <si>
    <t>heidi.de.biscop@steinerschoolgent.be</t>
  </si>
  <si>
    <t>deboomgaard.dir@onderwijs.gent.be</t>
  </si>
  <si>
    <t>HSKS Koningin Astrid</t>
  </si>
  <si>
    <t>directie@sabdenderhoutem.be</t>
  </si>
  <si>
    <t>VBS Leertuin</t>
  </si>
  <si>
    <t>VBS Hartencollege Okegem</t>
  </si>
  <si>
    <t>info@toverbol.be</t>
  </si>
  <si>
    <t>VBS Steinerschool Hibernia Antwerpen</t>
  </si>
  <si>
    <t>koenthone@vbsmerksplas.be</t>
  </si>
  <si>
    <t>zouaaf@kohamme.be</t>
  </si>
  <si>
    <t>VKS Regina Pacis 1</t>
  </si>
  <si>
    <t>directie@rckleuter.be</t>
  </si>
  <si>
    <t>VBS KCD</t>
  </si>
  <si>
    <t>VBS Leernest</t>
  </si>
  <si>
    <t>HSBS De Droomboom</t>
  </si>
  <si>
    <t>christine.sterckx@brucity.education</t>
  </si>
  <si>
    <t>GBS Van Asbroeck</t>
  </si>
  <si>
    <t>devlieger.dir@onderwijs.gent.be</t>
  </si>
  <si>
    <t>Gemeenveldstraat 10</t>
  </si>
  <si>
    <t>lieve.duthoo@cajetanus-perk.be</t>
  </si>
  <si>
    <t>info@freinetschool-triangel.be</t>
  </si>
  <si>
    <t>Stefaan Modest Glorieuxlaan 40</t>
  </si>
  <si>
    <t>055-61.25.50</t>
  </si>
  <si>
    <t>VBS Sint-Gorik</t>
  </si>
  <si>
    <t>Pluimstraat 2 bus A</t>
  </si>
  <si>
    <t>kathy.stockmans@kov.be</t>
  </si>
  <si>
    <t>annelieslannoo@debron-lovendegem.be</t>
  </si>
  <si>
    <t>VBS Zulte</t>
  </si>
  <si>
    <t>zulte@ko-dewegwijzer.be</t>
  </si>
  <si>
    <t>toverboon@dendermonde.be</t>
  </si>
  <si>
    <t>directie@westdiepkleuter.be</t>
  </si>
  <si>
    <t>directiebpj@julianaschool.be</t>
  </si>
  <si>
    <t>germaine.plevoets@deletterfant.be</t>
  </si>
  <si>
    <t>mandala.dir@onderwijs.gent.be</t>
  </si>
  <si>
    <t>VBS Leiebloem</t>
  </si>
  <si>
    <t>GO! BS 't Regenboogje</t>
  </si>
  <si>
    <t>VBS De Meidoorn</t>
  </si>
  <si>
    <t>directie.demeidoorn@coltd.be</t>
  </si>
  <si>
    <t>gunter.haeldermans@deboomgaard.org</t>
  </si>
  <si>
    <t>info@debladwijzer.be</t>
  </si>
  <si>
    <t>annelies.vercoutter@slhd.be</t>
  </si>
  <si>
    <t>pascal.blijkers@debrugternat.be</t>
  </si>
  <si>
    <t>kattyrosseel@sgfv.be</t>
  </si>
  <si>
    <t>VLS Joma</t>
  </si>
  <si>
    <t>0486-97.62.18</t>
  </si>
  <si>
    <t>sigyn.blondeel@stludgardis.be</t>
  </si>
  <si>
    <t>GO! BS Zavelput</t>
  </si>
  <si>
    <t>VBS Onafhank. Freinetschool De Klaproos</t>
  </si>
  <si>
    <t>GO! LSBO De Balderschool</t>
  </si>
  <si>
    <t>VBS OLFA Elsdonk</t>
  </si>
  <si>
    <t>directie@olfaelsdonk.be</t>
  </si>
  <si>
    <t>VLS De Basis</t>
  </si>
  <si>
    <t>015-30.38.38</t>
  </si>
  <si>
    <t>info@lagereschoolduffel.be</t>
  </si>
  <si>
    <t>info@levensboom.be</t>
  </si>
  <si>
    <t>directie@boomhut.be</t>
  </si>
  <si>
    <t>johan.van.linthoudt@rclager.be</t>
  </si>
  <si>
    <t>directie@leieparel.be</t>
  </si>
  <si>
    <t>bernadettedingenen@koronse.be</t>
  </si>
  <si>
    <t>VBS Sint Antonius 2</t>
  </si>
  <si>
    <t>VBS Sint-Antonius 3</t>
  </si>
  <si>
    <t>VBS Wegel B</t>
  </si>
  <si>
    <t>VKS Joma</t>
  </si>
  <si>
    <t>info.kbovolkegem@kbonet.be</t>
  </si>
  <si>
    <t>GBS Pierenbos</t>
  </si>
  <si>
    <t>VBS Sint-Lievensinstituut</t>
  </si>
  <si>
    <t>directie@bsdelinde.be</t>
  </si>
  <si>
    <t>VBS De Vlinderboom</t>
  </si>
  <si>
    <t>directeur@debosbes.net</t>
  </si>
  <si>
    <t>GO! Futura Basisschool Menen</t>
  </si>
  <si>
    <t>GBS De Stip Linden</t>
  </si>
  <si>
    <t>directie@dominomeldert.be</t>
  </si>
  <si>
    <t>Heldenplein 45</t>
  </si>
  <si>
    <t>09-323.55.40</t>
  </si>
  <si>
    <t>heteiland.dir@onderwijs.gent.be</t>
  </si>
  <si>
    <t>info@speelscholeke.be</t>
  </si>
  <si>
    <t>secretariaat@hetavontuur.be</t>
  </si>
  <si>
    <t>bsvf.dir@sgr10.be</t>
  </si>
  <si>
    <t>prisma.dir@onderwijs.gent.be</t>
  </si>
  <si>
    <t>directie@vbs-decirkel.be</t>
  </si>
  <si>
    <t>GO! BS Carolus Magnus</t>
  </si>
  <si>
    <t>greta.vanmaelsaeke@scholensgvla.be</t>
  </si>
  <si>
    <t>SBS Het GroeneEilandje</t>
  </si>
  <si>
    <t>directie@bskadee.be</t>
  </si>
  <si>
    <t>melopee.dir@onderwijs.gent.be</t>
  </si>
  <si>
    <t>liesbeth.nijs@ankerwijs.be</t>
  </si>
  <si>
    <t>Boekenberglei 279</t>
  </si>
  <si>
    <t>GO! BS De Telescoop</t>
  </si>
  <si>
    <t>secretariaat.wambeek@gbsdekiem.be</t>
  </si>
  <si>
    <t>Huidevettersstraat 5</t>
  </si>
  <si>
    <t>011-89.17.22</t>
  </si>
  <si>
    <t>secretariaat.houthalen@lucerna.be</t>
  </si>
  <si>
    <t>02-479.61.28</t>
  </si>
  <si>
    <t>steltje@scherpenheuvel-zichem.be</t>
  </si>
  <si>
    <t>0470-41.75.12</t>
  </si>
  <si>
    <t>info@dekleinekunstgalerij.be</t>
  </si>
  <si>
    <t>GBS De Vaart</t>
  </si>
  <si>
    <t>directiedevaart@deinze.be</t>
  </si>
  <si>
    <t>deloods.dir@onderwijs.gent.be</t>
  </si>
  <si>
    <t>Herenthoutseweg 124</t>
  </si>
  <si>
    <t>GO! BS Wonderwijs Neerwinden</t>
  </si>
  <si>
    <t>stefaan.mombaers@huis11.be</t>
  </si>
  <si>
    <t>02-431.94.60</t>
  </si>
  <si>
    <t>GO! BS Campus Comenius</t>
  </si>
  <si>
    <t>Félix Vande Sandestraat 15</t>
  </si>
  <si>
    <t>GBS Triangel Strijtem/O.L.V.-Lombeek</t>
  </si>
  <si>
    <t>vanessa.geeraerts@triangel-roosdaal.be</t>
  </si>
  <si>
    <t>GBS Spring in 't Veldeke</t>
  </si>
  <si>
    <t>Lage Kaart 542</t>
  </si>
  <si>
    <t>toverbos@inventoscholen.be</t>
  </si>
  <si>
    <t>directie@bsdeuzeldpark.be</t>
  </si>
  <si>
    <t>VBS Steinerschool Skellig Michaël</t>
  </si>
  <si>
    <t>03-344.72.88</t>
  </si>
  <si>
    <t>Tramstraat 41</t>
  </si>
  <si>
    <t>011-49.51.49</t>
  </si>
  <si>
    <t>secretariaat@bsmondomio.be</t>
  </si>
  <si>
    <t>013-77.80.58</t>
  </si>
  <si>
    <t>elke.vanwezemael@sjsm.be</t>
  </si>
  <si>
    <t>marie.vandriessche@scholensgvla.be</t>
  </si>
  <si>
    <t>056-22.74.72</t>
  </si>
  <si>
    <t>thoge@kbkscholen.be</t>
  </si>
  <si>
    <t>freinetschool@debaai.be</t>
  </si>
  <si>
    <t>Elzeelsesteenweg 647</t>
  </si>
  <si>
    <t>info@deringelwikke.be</t>
  </si>
  <si>
    <t>GBS klavertje vier Keiem</t>
  </si>
  <si>
    <t>0475-78.21.19</t>
  </si>
  <si>
    <t>anneleen.becu@gbsdiksmuide.be</t>
  </si>
  <si>
    <t>VBS OLFA Drie Eiken</t>
  </si>
  <si>
    <t>directie@olfa3eiken.be</t>
  </si>
  <si>
    <t>tovertuin.dir@onderwijs.gent.be</t>
  </si>
  <si>
    <t>GO! BS 't Vlasbloempje</t>
  </si>
  <si>
    <t>directie@basisschoolblik.be</t>
  </si>
  <si>
    <t>directie.de.glinster@ringscholen.be</t>
  </si>
  <si>
    <t>SBS Zottegem De Smidse</t>
  </si>
  <si>
    <t>info@sbszottegem.be</t>
  </si>
  <si>
    <t>directie@dedorpsparel.be</t>
  </si>
  <si>
    <t>directie@de-wegwijzer.be</t>
  </si>
  <si>
    <t>GO! BS De Leerboom</t>
  </si>
  <si>
    <t>GO! BS De Regenboog</t>
  </si>
  <si>
    <t>03-210.95.84</t>
  </si>
  <si>
    <t>0491-96.91.58</t>
  </si>
  <si>
    <t>emmanuela.vervoort@inventoscholen.be</t>
  </si>
  <si>
    <t>GO! BS De Boomgaard</t>
  </si>
  <si>
    <t>GO! Atheneum Lier BS Het Molentje</t>
  </si>
  <si>
    <t>GO! Atheneum Lier BS Stadspark</t>
  </si>
  <si>
    <t>directie@hertogjan.be</t>
  </si>
  <si>
    <t>hermans.suzy@scholengroep14.be</t>
  </si>
  <si>
    <t>freinetonthemove@scholengroep14.be</t>
  </si>
  <si>
    <t>bs.kameleon@scholengroep14.be</t>
  </si>
  <si>
    <t>tilly.cops@gobilijn.be</t>
  </si>
  <si>
    <t>info@detaalkoffer.be</t>
  </si>
  <si>
    <t>Hugo Losschaertstraat 5_B</t>
  </si>
  <si>
    <t>Gemeneweideweg-Zuid 121</t>
  </si>
  <si>
    <t>info@deglimlach.be</t>
  </si>
  <si>
    <t>directie@bstermolen.be</t>
  </si>
  <si>
    <t>info@bsdewindroos.be</t>
  </si>
  <si>
    <t>secretariaat@bsdestartbaan.be</t>
  </si>
  <si>
    <t>tom@futurascholen.be</t>
  </si>
  <si>
    <t>boomgaard@basisschoolkuurne.be</t>
  </si>
  <si>
    <t>directie@go-hetwonderbos.be</t>
  </si>
  <si>
    <t>info@bsdeplataan.be</t>
  </si>
  <si>
    <t>info@bsring.be</t>
  </si>
  <si>
    <t>09-348.31.94</t>
  </si>
  <si>
    <t>Kapellendries 85</t>
  </si>
  <si>
    <t>053-46.52.00</t>
  </si>
  <si>
    <t>info@omerwattez.be</t>
  </si>
  <si>
    <t>secretariaat@zandloper.be</t>
  </si>
  <si>
    <t>info.mpi@campusheemschool.be</t>
  </si>
  <si>
    <t>directeur.t9@bsbodebrug.be</t>
  </si>
  <si>
    <t>GBS Van de Borne</t>
  </si>
  <si>
    <t>directie@sjcbasisschool.be</t>
  </si>
  <si>
    <t>VBS Sint-Juliaan de Vlindertuin</t>
  </si>
  <si>
    <t>directie@sintpaulusschool.be</t>
  </si>
  <si>
    <t>directie@sint-jozefsschool-woluwe.be</t>
  </si>
  <si>
    <t>VKS Sancta Maria</t>
  </si>
  <si>
    <t>veerle.cannoot@gmail.com</t>
  </si>
  <si>
    <t>kathy.vanlinthout@st-steven.be</t>
  </si>
  <si>
    <t>VBS SGI</t>
  </si>
  <si>
    <t>info@ambvlezenbeek.be</t>
  </si>
  <si>
    <t>directie@triptrapschool.be</t>
  </si>
  <si>
    <t>directeur@bsaffligem.be</t>
  </si>
  <si>
    <t>VKS Ter Dreef</t>
  </si>
  <si>
    <t>03-293.27.80</t>
  </si>
  <si>
    <t>GBS Kadrie</t>
  </si>
  <si>
    <t>directie@kadriemail.be</t>
  </si>
  <si>
    <t>directie@sji-basisschool.be</t>
  </si>
  <si>
    <t>Jan Frans Stynenlei 8</t>
  </si>
  <si>
    <t>GBS De Sleutel</t>
  </si>
  <si>
    <t>directie@tkofschip.be</t>
  </si>
  <si>
    <t>directeur-stefan@donboscoschool.be</t>
  </si>
  <si>
    <t>directie@lagereschool-olvg.be</t>
  </si>
  <si>
    <t>VBS School met De Bijbel De Wegwijzer</t>
  </si>
  <si>
    <t>GBS Kouterschool</t>
  </si>
  <si>
    <t>GLS Ter Elst</t>
  </si>
  <si>
    <t>VBS Sint-Jansschool</t>
  </si>
  <si>
    <t>VLS H.-Drievuldigheidscollege</t>
  </si>
  <si>
    <t>VBS Pastoor De Clerck</t>
  </si>
  <si>
    <t>VLS Heilig Hart</t>
  </si>
  <si>
    <t>016-39.90.23</t>
  </si>
  <si>
    <t>VBS Sint-Pietersschool</t>
  </si>
  <si>
    <t>GBS 't Klavertje Bierbeek</t>
  </si>
  <si>
    <t>Molenstraat 90</t>
  </si>
  <si>
    <t>VBS Ons Wereldje</t>
  </si>
  <si>
    <t>VBS Den Hulst</t>
  </si>
  <si>
    <t>VBS Vroenhof</t>
  </si>
  <si>
    <t>directeur@toverpotlood.be</t>
  </si>
  <si>
    <t>directie.de-tuimelaar@sgm-zevensprong.be</t>
  </si>
  <si>
    <t>VBS 't Kabaske</t>
  </si>
  <si>
    <t>danny.plessers@klimopoudsbergen.be</t>
  </si>
  <si>
    <t>VBS Jaak Tassetschool</t>
  </si>
  <si>
    <t>directie.lager@paleisdiepenbeek.be</t>
  </si>
  <si>
    <t>GBS Rekem</t>
  </si>
  <si>
    <t>Marleen.slootmaekers@lanaken.be</t>
  </si>
  <si>
    <t>basisschoolfloorentijn@proximus.be</t>
  </si>
  <si>
    <t>VBS Picpussen</t>
  </si>
  <si>
    <t>Watertorenstraat 5_C</t>
  </si>
  <si>
    <t>VBS 't Scholierke-Het Klein Kasteeltje</t>
  </si>
  <si>
    <t>VBS de Bammerd-Beukenbroekje</t>
  </si>
  <si>
    <t>denheuvel@LKB-net.be</t>
  </si>
  <si>
    <t>directie@lagereschoolsintmartinus.be</t>
  </si>
  <si>
    <t>kleuterlagersintmichiel@tofkids.be</t>
  </si>
  <si>
    <t>hanne.jacobs@kabot.be</t>
  </si>
  <si>
    <t>VLS Hartelust</t>
  </si>
  <si>
    <t>Gestelsesteenweg 104</t>
  </si>
  <si>
    <t>peter.savels@sint-rembert.be</t>
  </si>
  <si>
    <t>Schoolstraat 90</t>
  </si>
  <si>
    <t>directie@vrijebasisschoolalveringem.be</t>
  </si>
  <si>
    <t>Veldstraat 168</t>
  </si>
  <si>
    <t>Pastoor Verrieststraat 12</t>
  </si>
  <si>
    <t>INGOOIGEM</t>
  </si>
  <si>
    <t>056-77.92.46</t>
  </si>
  <si>
    <t>Kerkhofplein 3</t>
  </si>
  <si>
    <t>directie@spwebasis.net</t>
  </si>
  <si>
    <t>directie@ginsteschool.be</t>
  </si>
  <si>
    <t>SBS Guido Gezelle</t>
  </si>
  <si>
    <t>SBS Torenhof</t>
  </si>
  <si>
    <t>VBS Paandersschool</t>
  </si>
  <si>
    <t>VKS Sint-Lutgardis</t>
  </si>
  <si>
    <t>VBS Het Nestkastje</t>
  </si>
  <si>
    <t>SBS Het Trappenhuis</t>
  </si>
  <si>
    <t>SBS De Dialoog</t>
  </si>
  <si>
    <t>SBS Daltonschool De Lotus</t>
  </si>
  <si>
    <t>SBS Jenaplanschool De Feniks</t>
  </si>
  <si>
    <t>SBS De Stadspoort</t>
  </si>
  <si>
    <t>SKS Ter Leie</t>
  </si>
  <si>
    <t>09-323.55.20</t>
  </si>
  <si>
    <t>SBS Victor Carpentier</t>
  </si>
  <si>
    <t>SBS Francois Laurentinstituut</t>
  </si>
  <si>
    <t>VBS School met De Bijbel De Gaspard</t>
  </si>
  <si>
    <t>arnould.van.houtryve@ivgschool.be</t>
  </si>
  <si>
    <t>SBS De Regenboog</t>
  </si>
  <si>
    <t>directie@koewacht.be</t>
  </si>
  <si>
    <t>SBS De Toverberg</t>
  </si>
  <si>
    <t>Nijverheidsstraat 35</t>
  </si>
  <si>
    <t>03-777.05.35</t>
  </si>
  <si>
    <t>info@defontein.be</t>
  </si>
  <si>
    <t>SBS De Sportschool</t>
  </si>
  <si>
    <t>secretariaat@duizendpootberlare.be</t>
  </si>
  <si>
    <t>VKS Sint-Maarten</t>
  </si>
  <si>
    <t>VLS Sint-Maarten</t>
  </si>
  <si>
    <t>SBS Notelaar</t>
  </si>
  <si>
    <t>SBS De Duizendpootjes</t>
  </si>
  <si>
    <t>SBS Klaproosje</t>
  </si>
  <si>
    <t>SBS 't Hofje</t>
  </si>
  <si>
    <t>kim.dewolf@heha.be</t>
  </si>
  <si>
    <t>SBS 't Meivisje</t>
  </si>
  <si>
    <t>SBS Tinnenhoek</t>
  </si>
  <si>
    <t>info.bwe@hartencollege.be</t>
  </si>
  <si>
    <t>info.bme@hartencollege.be</t>
  </si>
  <si>
    <t>Kapelhofstraat 6</t>
  </si>
  <si>
    <t>ERONDEGEM</t>
  </si>
  <si>
    <t>info@vbsruien.be</t>
  </si>
  <si>
    <t>katrien.desmet@kbonet.be</t>
  </si>
  <si>
    <t>VBS Eke</t>
  </si>
  <si>
    <t>directie.vbasper@sgkruizinga.be</t>
  </si>
  <si>
    <t>directie.vbhuise@sgkruizinga.be</t>
  </si>
  <si>
    <t>VBS 't Hinkelpad</t>
  </si>
  <si>
    <t>VBS De Sterrenboom</t>
  </si>
  <si>
    <t>SBS Klaverdries</t>
  </si>
  <si>
    <t>directie@spesbubao.be</t>
  </si>
  <si>
    <t>bubao@kiwoluwe.broedersvanliefde.be</t>
  </si>
  <si>
    <t>Miksebaan 264_B</t>
  </si>
  <si>
    <t>bo@revapulderbos.be</t>
  </si>
  <si>
    <t>013-31.13.26</t>
  </si>
  <si>
    <t>secretariaat@berchmansschool.be</t>
  </si>
  <si>
    <t>schooldeberkjes@de-kade.be</t>
  </si>
  <si>
    <t>Karel Lodewijk Dierickxstraat 28</t>
  </si>
  <si>
    <t>SBSBO Ziekenhuisschool Stad Gent</t>
  </si>
  <si>
    <t>SLSBO De Octopus</t>
  </si>
  <si>
    <t>SBSBO Sassepoort - Spoor 9</t>
  </si>
  <si>
    <t>sassepoort.directeur@onderwijs.gent.be</t>
  </si>
  <si>
    <t>info.bulo@hartencollege.be</t>
  </si>
  <si>
    <t>SBS De Boomgaard</t>
  </si>
  <si>
    <t>info@basisschool-louwel.be</t>
  </si>
  <si>
    <t>info.bok@hartencollege.be</t>
  </si>
  <si>
    <t>VKS Heilig Hart</t>
  </si>
  <si>
    <t>directie@sanctamariabasisschool.be</t>
  </si>
  <si>
    <t>VBS Karamba</t>
  </si>
  <si>
    <t>VBS Sint-Gertrudis</t>
  </si>
  <si>
    <t>VBS ZAVO</t>
  </si>
  <si>
    <t>VLS Sancta Maria</t>
  </si>
  <si>
    <t>SBS Mandala</t>
  </si>
  <si>
    <t>VBS Sint-Norbertus</t>
  </si>
  <si>
    <t>GO! freinetschool Het Reuzenhuis Tielt</t>
  </si>
  <si>
    <t>directie@tpiepelke.be</t>
  </si>
  <si>
    <t>directie.vbouwegem@sgkruizinga.be</t>
  </si>
  <si>
    <t>secretariaat@degraankorrelwervik.be</t>
  </si>
  <si>
    <t>VBS Helibel Lille</t>
  </si>
  <si>
    <t>directie@steinerschoolaalst.be</t>
  </si>
  <si>
    <t>SBS De Letterdoos - MI school</t>
  </si>
  <si>
    <t>info@bsengelsehof.be</t>
  </si>
  <si>
    <t>VBS De Lanetuin</t>
  </si>
  <si>
    <t>ann.cuyvers@steinerschoolmunte.be</t>
  </si>
  <si>
    <t>gitsgroeit@staho.be</t>
  </si>
  <si>
    <t>levensboom@lvbm.be</t>
  </si>
  <si>
    <t>SBS De Kleurenboom</t>
  </si>
  <si>
    <t>GO! Leefschool Klavertje 4 Nevele</t>
  </si>
  <si>
    <t>secretariaat@bsdekleinegeuzen.be</t>
  </si>
  <si>
    <t>directie@daltonschooldetalentuin.be</t>
  </si>
  <si>
    <t>GO! BS De Rozen</t>
  </si>
  <si>
    <t>directie@derozen.be</t>
  </si>
  <si>
    <t>SBS Melopee</t>
  </si>
  <si>
    <t>Kompasplein 1</t>
  </si>
  <si>
    <t>09-323.56.00</t>
  </si>
  <si>
    <t>landvannu@so.antwerpen.be</t>
  </si>
  <si>
    <t>Mathieu Desmaréstraat 16</t>
  </si>
  <si>
    <t>GBS De Stip</t>
  </si>
  <si>
    <t>GO! BS De Notelaar</t>
  </si>
  <si>
    <t>SBS Freinetschool 't Groen Drieske</t>
  </si>
  <si>
    <t>02-897.56.10</t>
  </si>
  <si>
    <t>0473-39.62.03</t>
  </si>
  <si>
    <t>02-897.50.37</t>
  </si>
  <si>
    <t>Hospitaalstraat 99</t>
  </si>
  <si>
    <t>VBS De Wante Schorisse</t>
  </si>
  <si>
    <t>directeur@bsdegrasspriet.be</t>
  </si>
  <si>
    <t>SBS De Tovertuin</t>
  </si>
  <si>
    <t>directie@tvlasbloempje.be</t>
  </si>
  <si>
    <t>Theofiel Reynlaan 13</t>
  </si>
  <si>
    <t>03-550.53.48</t>
  </si>
  <si>
    <t>VBS Sleihage</t>
  </si>
  <si>
    <t>Diksmuidesteenweg 93</t>
  </si>
  <si>
    <t>Middelweg 105</t>
  </si>
  <si>
    <t>09-374.02.00</t>
  </si>
  <si>
    <t>GO! Freinetschool De Bonte Specht</t>
  </si>
  <si>
    <t>Spechtenwegel 1</t>
  </si>
  <si>
    <t>051-20.63.40</t>
  </si>
  <si>
    <t>Pastorijstraat 5</t>
  </si>
  <si>
    <t>Europalaan 95_A</t>
  </si>
  <si>
    <t>089-79-27.25</t>
  </si>
  <si>
    <t>VBS De Muze</t>
  </si>
  <si>
    <t>Rijmenamsesteenweg 194</t>
  </si>
  <si>
    <t>016-26.09.00</t>
  </si>
  <si>
    <t>Ninoofsesteenweg 191</t>
  </si>
  <si>
    <t>VBS KieM, natuur- en montessorischool</t>
  </si>
  <si>
    <t>Zavelstraat 78</t>
  </si>
  <si>
    <t>VBS De Sterrebloem</t>
  </si>
  <si>
    <t>VBS Harduynschool</t>
  </si>
  <si>
    <t>Hofstraat 37_A</t>
  </si>
  <si>
    <t>SBS Het Tandwiel</t>
  </si>
  <si>
    <t>Sint-Bernadettestraat 258</t>
  </si>
  <si>
    <t>09-323.51.80</t>
  </si>
  <si>
    <t>tandwiel.dir@onderwijs.gent.be</t>
  </si>
  <si>
    <t>GO! BS De Zonnebloem</t>
  </si>
  <si>
    <t>GBS De Start Ruien</t>
  </si>
  <si>
    <t>De Pacht 12</t>
  </si>
  <si>
    <t>Bredaseweg 52</t>
  </si>
  <si>
    <t>Stelen 17</t>
  </si>
  <si>
    <t>GBS GILKO</t>
  </si>
  <si>
    <t>Burg. Maenhautstraat 1</t>
  </si>
  <si>
    <t>GBS Eke De Vlinderboom</t>
  </si>
  <si>
    <t>Steenweg 132</t>
  </si>
  <si>
    <t>VBS Serafijn</t>
  </si>
  <si>
    <t>de Mérodestraat 26</t>
  </si>
  <si>
    <t>VBS Sinaai</t>
  </si>
  <si>
    <t>Leebrugstraat 65</t>
  </si>
  <si>
    <t>052-44.54.78</t>
  </si>
  <si>
    <t>GVBS Hertenhof</t>
  </si>
  <si>
    <t>Schotensesteenweg 69</t>
  </si>
  <si>
    <t>VBS De Kleine Helden</t>
  </si>
  <si>
    <t>Boelare 145</t>
  </si>
  <si>
    <t>Karel Ledeganckstraat 3</t>
  </si>
  <si>
    <t>secretariaat@brugge-destempel.be</t>
  </si>
  <si>
    <t>VBS Het Leerbos</t>
  </si>
  <si>
    <t>Ten Bosse 140</t>
  </si>
  <si>
    <t>GBS De Kersentuin</t>
  </si>
  <si>
    <t>VBS Schooltrio afdeling Klerken</t>
  </si>
  <si>
    <t>info@schooltrio.be</t>
  </si>
  <si>
    <t>011-49.45.30</t>
  </si>
  <si>
    <t>Doorniksewijk 83_B</t>
  </si>
  <si>
    <t>VBS Kindcentrum Straal</t>
  </si>
  <si>
    <t>Stevoortse kiezel 119</t>
  </si>
  <si>
    <t>0467-00.90.31</t>
  </si>
  <si>
    <t>info@kindcentrumstraal.be</t>
  </si>
  <si>
    <t>coordinator@dekasteeltuin.be</t>
  </si>
  <si>
    <t>056-24.56.69</t>
  </si>
  <si>
    <t>VKSBO KOCA</t>
  </si>
  <si>
    <t>Hoe en aan wie bezorgt u dit formulier?</t>
  </si>
  <si>
    <t>0493 25 76 14 (Andrea Eerdekens)</t>
  </si>
  <si>
    <t>sec@hetplantzoentje.be</t>
  </si>
  <si>
    <t>heidi.trappeniers@de-zonnewijzer.be</t>
  </si>
  <si>
    <t>directeur@deregenbooggrimbergen.be</t>
  </si>
  <si>
    <t>GO! BS Freinetschool WonderWereld</t>
  </si>
  <si>
    <t>directie@freinetwonderwereld.be</t>
  </si>
  <si>
    <t>secretariaat@bsdeboomgaard.be</t>
  </si>
  <si>
    <t>GO! BS De Wijngaard</t>
  </si>
  <si>
    <t>grietr@atheneumlier.be</t>
  </si>
  <si>
    <t>GO! BS 't Groen Schooltje</t>
  </si>
  <si>
    <t>GO! BS De Schorre</t>
  </si>
  <si>
    <t>directie@dubbelsprong.be</t>
  </si>
  <si>
    <t>GO! BS de Vlindertuin</t>
  </si>
  <si>
    <t>directie@devlindertuinmechelen.be</t>
  </si>
  <si>
    <t>secretariaat@hertogkarel.be</t>
  </si>
  <si>
    <t>directie@go-spectrum.be</t>
  </si>
  <si>
    <t>directie@de-regent.be</t>
  </si>
  <si>
    <t>GO! BS Daltonschool Meeuwen-Gruitrode</t>
  </si>
  <si>
    <t>GO! BS De Geluksvogel</t>
  </si>
  <si>
    <t>directie@degeluksvogel.school</t>
  </si>
  <si>
    <t>basisschool@debrugbocholt.be</t>
  </si>
  <si>
    <t>dereinpadgelieren@scholengroep14.be</t>
  </si>
  <si>
    <t>bsstippestap@scholengroep14.be</t>
  </si>
  <si>
    <t>bshetkompas@scholengroep14.be</t>
  </si>
  <si>
    <t>ophetboseind@scholengroep14.be</t>
  </si>
  <si>
    <t>gokubik@scholengroep14.be</t>
  </si>
  <si>
    <t>secretariaat@bsmaasland.be</t>
  </si>
  <si>
    <t>deduizendpoot@scholengroep14.be</t>
  </si>
  <si>
    <t>directie.despringplank@scholengroep14.be</t>
  </si>
  <si>
    <t>klimaatschool@scholengroep14.be</t>
  </si>
  <si>
    <t>directie@bsschuttershof.be</t>
  </si>
  <si>
    <t>info@debilter.be</t>
  </si>
  <si>
    <t>050-35.18.48</t>
  </si>
  <si>
    <t>nathalie.david@paalbos.be</t>
  </si>
  <si>
    <t>directie.bseureka@sgimpact.be</t>
  </si>
  <si>
    <t>info@bsstaden.be</t>
  </si>
  <si>
    <t>dir.bsnieuwpoort@go-scholengroepwesthoek.be</t>
  </si>
  <si>
    <t>GO! BS De Letterzee</t>
  </si>
  <si>
    <t>directie@letterzee.be</t>
  </si>
  <si>
    <t>info@basisschoolveurne.be</t>
  </si>
  <si>
    <t>info@methodeschoolbloei.be</t>
  </si>
  <si>
    <t>directeur@campusbellevue.be</t>
  </si>
  <si>
    <t>info@tergavers.be</t>
  </si>
  <si>
    <t>ann.pepermans@talentensprong.be</t>
  </si>
  <si>
    <t>info@bsrumbeke.be</t>
  </si>
  <si>
    <t>info@bsterelzen.be</t>
  </si>
  <si>
    <t>GO! BS De Ster</t>
  </si>
  <si>
    <t>Rekhof 36</t>
  </si>
  <si>
    <t>info@bsdester.be</t>
  </si>
  <si>
    <t>dir.dekleineicarus@scholengroep.gent</t>
  </si>
  <si>
    <t>Luikstraat 77</t>
  </si>
  <si>
    <t>directie@de-madelief.be</t>
  </si>
  <si>
    <t>directie@de-springplank.be</t>
  </si>
  <si>
    <t>directie@eikenkring.be</t>
  </si>
  <si>
    <t>Hoogstraat 51</t>
  </si>
  <si>
    <t>directie@de-tovertuin.be</t>
  </si>
  <si>
    <t>directie@gohamme.be</t>
  </si>
  <si>
    <t>09-365.79.13</t>
  </si>
  <si>
    <t>anniq.patho@hetleercollectief.be</t>
  </si>
  <si>
    <t>directie@vierhuizen.be</t>
  </si>
  <si>
    <t>directie@konkelgoed.be</t>
  </si>
  <si>
    <t>directeur@bsdekrekel.be</t>
  </si>
  <si>
    <t>053-46.51.00</t>
  </si>
  <si>
    <t>info@bshofkouter.be</t>
  </si>
  <si>
    <t>info@decrolyschool.be</t>
  </si>
  <si>
    <t>vanessa.truyen@dekeimolen.be</t>
  </si>
  <si>
    <t>directie@bserasmus.be</t>
  </si>
  <si>
    <t>info@bsmijlpaal.be</t>
  </si>
  <si>
    <t>info@bsklavertjevier.be</t>
  </si>
  <si>
    <t>mpigenk@scholengroep14.be</t>
  </si>
  <si>
    <t>bsbomikado@scholengroep14.be</t>
  </si>
  <si>
    <t>conny.wallyn@campussterrebos.be</t>
  </si>
  <si>
    <t>liselotte.botterman@hetleercollectief.be</t>
  </si>
  <si>
    <t>VKS Sint-Jan Berchmanscollege</t>
  </si>
  <si>
    <t>HSBS Harenheide</t>
  </si>
  <si>
    <t>VBS Heilige Familie Schaarbeek</t>
  </si>
  <si>
    <t>VBS Maria Schaarbeek</t>
  </si>
  <si>
    <t>VBS Ten Nude</t>
  </si>
  <si>
    <t>VBS Lutgardis Elsene</t>
  </si>
  <si>
    <t>VBS Sint-Gillis</t>
  </si>
  <si>
    <t>VLS Sint-Karel</t>
  </si>
  <si>
    <t>VBS Sint-Pieterscollege</t>
  </si>
  <si>
    <t>VBS Heilig-Hart Jette</t>
  </si>
  <si>
    <t>VBS Sint-Jozef Evere</t>
  </si>
  <si>
    <t>VBS OLV Evere</t>
  </si>
  <si>
    <t>directie@dewemelweide.be</t>
  </si>
  <si>
    <t>VBS Sint-Paulus Ukkel</t>
  </si>
  <si>
    <t>VBS Sint-Jozef Ukkel</t>
  </si>
  <si>
    <t>054-89.04.65</t>
  </si>
  <si>
    <t>directie.kinderkoppen@sovilvoorde.be</t>
  </si>
  <si>
    <t>directie.hetgroentje@sovilvoorde.be</t>
  </si>
  <si>
    <t>directie.dekastanjelaar@sovilvoorde.be</t>
  </si>
  <si>
    <t>deborah.stoffels@sint-jozefsschool.be</t>
  </si>
  <si>
    <t>info.dewindroos@kov.be</t>
  </si>
  <si>
    <t>VBS Sint-Donatus</t>
  </si>
  <si>
    <t>directie@vbsjezuseik.be</t>
  </si>
  <si>
    <t>heidi.mondelaers@gbsdeklimboom.be</t>
  </si>
  <si>
    <t>directiebs@hhc.world</t>
  </si>
  <si>
    <t>Paleisstraat 48</t>
  </si>
  <si>
    <t>sint.aloysius@cksa.be</t>
  </si>
  <si>
    <t>dirk.raijmaekers@sintlievensantwerpen.be</t>
  </si>
  <si>
    <t>eli@yavne.be</t>
  </si>
  <si>
    <t>directie@monteso.be</t>
  </si>
  <si>
    <t>info@mariaboodschap.be</t>
  </si>
  <si>
    <t>VBS Ibex</t>
  </si>
  <si>
    <t>directie.ibex@sgkod.be</t>
  </si>
  <si>
    <t>contact@donbosco-wijnegem.be</t>
  </si>
  <si>
    <t>secretariaat@smcbls.be</t>
  </si>
  <si>
    <t>info@kbtriangel.be</t>
  </si>
  <si>
    <t>directie@bn.zoersel.be</t>
  </si>
  <si>
    <t>directie@vbskantoor.be</t>
  </si>
  <si>
    <t>VBS Zonnekind</t>
  </si>
  <si>
    <t>directie@bs-windekind.be</t>
  </si>
  <si>
    <t>directie@vbsdetoren.be</t>
  </si>
  <si>
    <t>nicole.boonen@kogeka.be</t>
  </si>
  <si>
    <t>directie@gbsdekangoeroe.be</t>
  </si>
  <si>
    <t>GKS Parkschool Mortsel</t>
  </si>
  <si>
    <t>VBS Sint-Katarina</t>
  </si>
  <si>
    <t>03-502.10.80</t>
  </si>
  <si>
    <t>sjb@ksas.be</t>
  </si>
  <si>
    <t>VBS Sint-Carolus</t>
  </si>
  <si>
    <t>directeur-ilse@sintcamillus.be</t>
  </si>
  <si>
    <t>SBS Edison</t>
  </si>
  <si>
    <t>administratie@sint-agnes.be</t>
  </si>
  <si>
    <t>directie.gbsdeeenhoorn@kruibeke.be</t>
  </si>
  <si>
    <t>directie@gavertjevier.be</t>
  </si>
  <si>
    <t>VBS De Hoge Geest</t>
  </si>
  <si>
    <t>VBS De Verrekijker</t>
  </si>
  <si>
    <t>015-41.45.26</t>
  </si>
  <si>
    <t>VBS OLV van De Ham</t>
  </si>
  <si>
    <t>directie@donboscosintlambertus.be</t>
  </si>
  <si>
    <t>directie@terveste.be</t>
  </si>
  <si>
    <t>directie@webkeoosterwijk.be</t>
  </si>
  <si>
    <t>directie@vrijebasisschoolvlierbeek.be</t>
  </si>
  <si>
    <t>013-31.47.95</t>
  </si>
  <si>
    <t>dieter.rodeyns@huis11.be</t>
  </si>
  <si>
    <t>tcentrum@houthalen-helchteren.be</t>
  </si>
  <si>
    <t>directie@basisschoolboekt.be</t>
  </si>
  <si>
    <t>directie@despringplankeversel.com</t>
  </si>
  <si>
    <t>VBS Regenboog</t>
  </si>
  <si>
    <t>Vloeterstraat 2_A</t>
  </si>
  <si>
    <t>directie@degeluksvlinder.be</t>
  </si>
  <si>
    <t>Margarethalaan 70</t>
  </si>
  <si>
    <t>directie.sintmichiel@telenet.be</t>
  </si>
  <si>
    <t>Zonhoevestraat 32</t>
  </si>
  <si>
    <t>secretariaat@dekornuit.be</t>
  </si>
  <si>
    <t>secretariaat@donbosco-gerdingen.be</t>
  </si>
  <si>
    <t>jos.gregoor@kodb.be</t>
  </si>
  <si>
    <t>karin.hamaekers@kodb.be</t>
  </si>
  <si>
    <t>petra.zwerts@kodb.be</t>
  </si>
  <si>
    <t>suzy.bruggen@kodb.be</t>
  </si>
  <si>
    <t>directie.laantje@sgm-zevensprong.be</t>
  </si>
  <si>
    <t>kleuterschool.despeling@lkb-net.be</t>
  </si>
  <si>
    <t>Houtpark 20</t>
  </si>
  <si>
    <t>directie@strafschoolmetlef.be</t>
  </si>
  <si>
    <t>VBS de Klimmuur</t>
  </si>
  <si>
    <t>0486-13.06.17</t>
  </si>
  <si>
    <t>directie@deklimmuur.com</t>
  </si>
  <si>
    <t>basisschoolbrugge@slhd.be</t>
  </si>
  <si>
    <t>Sint-Blasiusstraat 1</t>
  </si>
  <si>
    <t>Zandbergstraat 19</t>
  </si>
  <si>
    <t>VBS Sint-Lodewijkscollege_- De Zessprong</t>
  </si>
  <si>
    <t>VBS De Loopbrug Zerkegem-Snellegem</t>
  </si>
  <si>
    <t>myriam.monstrey@vbsdeloopbrug.be</t>
  </si>
  <si>
    <t>els.teugels@atotzee.be</t>
  </si>
  <si>
    <t>directeur@vbsduinen.be</t>
  </si>
  <si>
    <t>regine.goeminne@atotzee.be</t>
  </si>
  <si>
    <t>directie@immaculata.be</t>
  </si>
  <si>
    <t>VKS Steenkerke</t>
  </si>
  <si>
    <t>jan.luts@sabko.be</t>
  </si>
  <si>
    <t>VBS Sint-Amands Noord</t>
  </si>
  <si>
    <t>directeur.noord@sabko.be</t>
  </si>
  <si>
    <t>056-17.09.00</t>
  </si>
  <si>
    <t>directeur@barthelschool.be</t>
  </si>
  <si>
    <t>lieve.duyck@gszwevegem.be</t>
  </si>
  <si>
    <t>GBS Ingooigem</t>
  </si>
  <si>
    <t>gemeenteschool@scholeningooigem.be</t>
  </si>
  <si>
    <t>056-28.54.30</t>
  </si>
  <si>
    <t>directie@posthoorn.be</t>
  </si>
  <si>
    <t>0491-61.30.70</t>
  </si>
  <si>
    <t>isabelle.demeester@prizma.be</t>
  </si>
  <si>
    <t>stefaan.maertens@prizma.be</t>
  </si>
  <si>
    <t>heiligefamilie@prizma.be</t>
  </si>
  <si>
    <t>directie.wijzer@kuurne.be</t>
  </si>
  <si>
    <t>vks.kuurne@vrijescholenkuurne.be</t>
  </si>
  <si>
    <t>marie.maertens@prizma.be</t>
  </si>
  <si>
    <t>jo.windels@prizma.be</t>
  </si>
  <si>
    <t>debever@arkorum.be</t>
  </si>
  <si>
    <t>Slijperstraat 1_A</t>
  </si>
  <si>
    <t>Vrije Basisschool 't Veld</t>
  </si>
  <si>
    <t>info@basisschooltveld.be</t>
  </si>
  <si>
    <t>directie@vbsmesen.be</t>
  </si>
  <si>
    <t>directie@mariavreugde.be</t>
  </si>
  <si>
    <t>GBS Belzele</t>
  </si>
  <si>
    <t>VBS Braambos</t>
  </si>
  <si>
    <t>GBS De Krekel</t>
  </si>
  <si>
    <t>de5sprong@kohamme.be</t>
  </si>
  <si>
    <t>directie@svsmelle.be</t>
  </si>
  <si>
    <t>VLS Sint Jozefscollege</t>
  </si>
  <si>
    <t>directeur.lscapucienen@sjcaalst.be</t>
  </si>
  <si>
    <t>VBS Sint-Maarten Moorselbaan</t>
  </si>
  <si>
    <t>directie@vksmorgenster.be</t>
  </si>
  <si>
    <t>directie@deoogappel.be</t>
  </si>
  <si>
    <t>Kerkstraat 97</t>
  </si>
  <si>
    <t>directie@vbslebbeke.be</t>
  </si>
  <si>
    <t>VBS Hartencollege</t>
  </si>
  <si>
    <t>christa.degauquier@sccg.be</t>
  </si>
  <si>
    <t>053-80.85.10</t>
  </si>
  <si>
    <t>directeur@sfserondegem.be</t>
  </si>
  <si>
    <t>Pastorijstraat 3 bus a</t>
  </si>
  <si>
    <t>stijndemilde@koronse.be</t>
  </si>
  <si>
    <t>directie@schoolsintgoriksstrijpen.be</t>
  </si>
  <si>
    <t>directeur@vbszwalm.be</t>
  </si>
  <si>
    <t>sabine.de.bruycker@hetgroenelilare.be</t>
  </si>
  <si>
    <t>VBS De Talentenboog</t>
  </si>
  <si>
    <t>VBS De Pinte</t>
  </si>
  <si>
    <t>Ommegangstraat 11_A</t>
  </si>
  <si>
    <t>gbsnazareth@nazareth.be</t>
  </si>
  <si>
    <t>directie@dekerselaargottem.be</t>
  </si>
  <si>
    <t>09-323.55.94</t>
  </si>
  <si>
    <t>VBS Sint-Paulus Hansbeke</t>
  </si>
  <si>
    <t>VBS Tabor Lotenhulle</t>
  </si>
  <si>
    <t>VLS Emmaüs</t>
  </si>
  <si>
    <t>VKS Emmaüs</t>
  </si>
  <si>
    <t>VBS Tabor Sint-Maria-Aalter</t>
  </si>
  <si>
    <t>els.nemegeer@op-weg.be</t>
  </si>
  <si>
    <t>GBS Lievegem</t>
  </si>
  <si>
    <t>VBS Beke</t>
  </si>
  <si>
    <t>GBS Sleidinge</t>
  </si>
  <si>
    <t>directie@regenboogschool.be</t>
  </si>
  <si>
    <t>GO! BS De Kruipuit</t>
  </si>
  <si>
    <t>directie@schoolkruipuit.be</t>
  </si>
  <si>
    <t>veroniek.dermaux@sintfranciscus.be</t>
  </si>
  <si>
    <t>kristy.van.den.eeckhout@sintfranciscus.be</t>
  </si>
  <si>
    <t>VBSBO Sint-Rafael</t>
  </si>
  <si>
    <t>deblinker@ferdinand.broedersvanliefde.be</t>
  </si>
  <si>
    <t>Oliebaan 2_B</t>
  </si>
  <si>
    <t>SBSBO De Ganzenveer</t>
  </si>
  <si>
    <t>laethitia.lagast@atotzee.be</t>
  </si>
  <si>
    <t>Vrije Basisschool BuO BEMOK</t>
  </si>
  <si>
    <t>lynn.moyaert@prizma.be</t>
  </si>
  <si>
    <t>Bollewerpstraat 5_A</t>
  </si>
  <si>
    <t>directie@dezon-blo.be</t>
  </si>
  <si>
    <t>VBSBO Salvator</t>
  </si>
  <si>
    <t>school@school-balans.be</t>
  </si>
  <si>
    <t>an.decoster@devinderij.be</t>
  </si>
  <si>
    <t>contact@donboscobuloaalst.be</t>
  </si>
  <si>
    <t>PLSBO Kiempunt campus Buggenhout</t>
  </si>
  <si>
    <t>directie@sterrendaalders.be</t>
  </si>
  <si>
    <t>VBS Sint-Maartenschool</t>
  </si>
  <si>
    <t>GLS Klim Op</t>
  </si>
  <si>
    <t>HBS Leidstar</t>
  </si>
  <si>
    <t>VBS Tabor Bellem</t>
  </si>
  <si>
    <t>vera.counard@vbslanden.be</t>
  </si>
  <si>
    <t>Léopold De Swaefstraat 38</t>
  </si>
  <si>
    <t>info.pbd@kov.be</t>
  </si>
  <si>
    <t>Koning Leopold III-plein 69</t>
  </si>
  <si>
    <t>devleugel@kbhonline.be</t>
  </si>
  <si>
    <t>info@bsicarus.be</t>
  </si>
  <si>
    <t>bruno.six@prizma.be</t>
  </si>
  <si>
    <t>directie@veldhoppertje.be</t>
  </si>
  <si>
    <t>decroly.kleuter@sgr21.be</t>
  </si>
  <si>
    <t>013-35.19.23</t>
  </si>
  <si>
    <t>Wasstraat 120</t>
  </si>
  <si>
    <t>secretariaat@bsmozaiek.be</t>
  </si>
  <si>
    <t>secretariaat@dehorizon-tspoor.kobart.be</t>
  </si>
  <si>
    <t>directie@vbsdedroomgaard.be</t>
  </si>
  <si>
    <t>ilya.aerts@atotzee.be</t>
  </si>
  <si>
    <t>09-355.68.76</t>
  </si>
  <si>
    <t>celien.heyvaert@sjbbrussel.be</t>
  </si>
  <si>
    <t>Kouterstraat 80_A</t>
  </si>
  <si>
    <t>directie@sintalbertus.be</t>
  </si>
  <si>
    <t>GBS Kortrijk-Dutsel- De Gobbel</t>
  </si>
  <si>
    <t>GBS De Zonne</t>
  </si>
  <si>
    <t>directie@regenboogje-etterbeek.be</t>
  </si>
  <si>
    <t>nele.windels@prizma.be</t>
  </si>
  <si>
    <t>directie.passendale@moorsledegem.be</t>
  </si>
  <si>
    <t>hethinkelpad.info@ankerwijs.be</t>
  </si>
  <si>
    <t>directie@balderschool.be</t>
  </si>
  <si>
    <t>directie.sintnorbertus@sgarchipel.be</t>
  </si>
  <si>
    <t>ilse.de.vooght@ankerwijs.be</t>
  </si>
  <si>
    <t>directie@dewegwijzer-assenede.be</t>
  </si>
  <si>
    <t>lena.sohier@sirh.be</t>
  </si>
  <si>
    <t>GO! BS Daltonschool Xcl Eigenwijs</t>
  </si>
  <si>
    <t>ellen.heyns@droomballon.be</t>
  </si>
  <si>
    <t>vnb@broeders.be</t>
  </si>
  <si>
    <t>lievendelanghe@koronse.be</t>
  </si>
  <si>
    <t>lievenlandries@koronse.be</t>
  </si>
  <si>
    <t>PLSBO Kiempunt campus Eeklo</t>
  </si>
  <si>
    <t>elien.heynssens@kiempunteeklo.be</t>
  </si>
  <si>
    <t>VBS Sprankel Methodeschool Jenaplan</t>
  </si>
  <si>
    <t>Elzenstraat 11</t>
  </si>
  <si>
    <t>secretariaat@sprankelmethodeschool.be</t>
  </si>
  <si>
    <t>directie@dekleurenplaneet.be</t>
  </si>
  <si>
    <t>directie.klokkenlaan@goezo.be</t>
  </si>
  <si>
    <t>info@deteunisbloem.be</t>
  </si>
  <si>
    <t>carine@futurascholen.be</t>
  </si>
  <si>
    <t>054-89.04.60</t>
  </si>
  <si>
    <t>secretariaat@delanetuin.be</t>
  </si>
  <si>
    <t>n.dumon@campuskajee.be</t>
  </si>
  <si>
    <t>info@dekoorddanser.be</t>
  </si>
  <si>
    <t>VBS De leertuin</t>
  </si>
  <si>
    <t>GBS Wippelgem</t>
  </si>
  <si>
    <t>vandereviere.wenne@gbsdevierklaver.be</t>
  </si>
  <si>
    <t>directie@freinetschooldepluim.be</t>
  </si>
  <si>
    <t>directie@carolusmagnus.be</t>
  </si>
  <si>
    <t>secretariaat@nelliemelba.be</t>
  </si>
  <si>
    <t>catharina.meremans@sccg.be</t>
  </si>
  <si>
    <t>PBSBO Kiempunt campus Assenede</t>
  </si>
  <si>
    <t>sabine.claeys@kiempuntassenede.be</t>
  </si>
  <si>
    <t>089-38.36.45</t>
  </si>
  <si>
    <t>de Mérodestraat 105</t>
  </si>
  <si>
    <t>info@basisschoolbalder.be</t>
  </si>
  <si>
    <t>GO! BS De Lotusbloem</t>
  </si>
  <si>
    <t>directie@bsdelotusbloem.be</t>
  </si>
  <si>
    <t>directie.herentals@bsarkades.be</t>
  </si>
  <si>
    <t>GO! BS O.B.A.M.A.</t>
  </si>
  <si>
    <t>011-46.01.53</t>
  </si>
  <si>
    <t>info@obama.school</t>
  </si>
  <si>
    <t>Lieven Bauwensstraat 26</t>
  </si>
  <si>
    <t>055-60.52.45</t>
  </si>
  <si>
    <t>GO! BS Blik</t>
  </si>
  <si>
    <t>directie@steinerschooltervuren.be</t>
  </si>
  <si>
    <t>VBS De KaBaZ</t>
  </si>
  <si>
    <t>directie@dekabaz.com</t>
  </si>
  <si>
    <t>0485-68.86.93</t>
  </si>
  <si>
    <t>hannelore.ostyn@staho.be</t>
  </si>
  <si>
    <t>VBS Tabor Aalter-Brug</t>
  </si>
  <si>
    <t>schoolaalterbrug@taborscholen.be</t>
  </si>
  <si>
    <t>GO!BS XCL Stapsgewijs</t>
  </si>
  <si>
    <t>directie@xclstapsgewijs.be</t>
  </si>
  <si>
    <t>0497-54.52.71</t>
  </si>
  <si>
    <t>carmen.dalli@leefschooldewonderwijzer.be</t>
  </si>
  <si>
    <t>GO!BS Freinet Op Stelten</t>
  </si>
  <si>
    <t>directie@freinetopstelten.be</t>
  </si>
  <si>
    <t>welkom@demuzehaacht.be</t>
  </si>
  <si>
    <t>directeur@sfsburst.be</t>
  </si>
  <si>
    <t>GO! BS Eugeen Laermans</t>
  </si>
  <si>
    <t>02-313.80.80</t>
  </si>
  <si>
    <t>directie@elaermans.be</t>
  </si>
  <si>
    <t>info@kiemmontessori.be</t>
  </si>
  <si>
    <t>Lange Akkerstraat 17_A</t>
  </si>
  <si>
    <t>09-386.14.10</t>
  </si>
  <si>
    <t>info@desterrebloem.be</t>
  </si>
  <si>
    <t>052-21.04.58</t>
  </si>
  <si>
    <t>directie@harduynschool.be</t>
  </si>
  <si>
    <t>015-51.26.44</t>
  </si>
  <si>
    <t>055-38.94.89</t>
  </si>
  <si>
    <t>directiedestartruien@kluisbergen.be</t>
  </si>
  <si>
    <t>VBS 't Spoor</t>
  </si>
  <si>
    <t>VBS De Leeroase</t>
  </si>
  <si>
    <t>0486-13.03.35</t>
  </si>
  <si>
    <t>directie@vbsdeleeroase.be</t>
  </si>
  <si>
    <t>09/210.35.40</t>
  </si>
  <si>
    <t>09-385.59.08</t>
  </si>
  <si>
    <t>myriam.neirynck@nazareth.be</t>
  </si>
  <si>
    <t>055-47.00.05</t>
  </si>
  <si>
    <t>secretariaat@serafijnronse.be</t>
  </si>
  <si>
    <t>03-772.47.61</t>
  </si>
  <si>
    <t>dezwaan@scs-sinaai.be</t>
  </si>
  <si>
    <t>03-324.00.76</t>
  </si>
  <si>
    <t>els.vanmencxel@sgkod.be</t>
  </si>
  <si>
    <t>09-282.39.54</t>
  </si>
  <si>
    <t>info@dekleinehelden.be</t>
  </si>
  <si>
    <t>info@deritsheuvel.be</t>
  </si>
  <si>
    <t>050-32.89.50</t>
  </si>
  <si>
    <t>info@hetleerbos.be</t>
  </si>
  <si>
    <t>anja.vandelsen@gbsherzele.be</t>
  </si>
  <si>
    <t>0497-10.48.92</t>
  </si>
  <si>
    <t>GO! BS De Kleine Kunstgalerij</t>
  </si>
  <si>
    <t>Burgemeester Felix de Bethunelaa 4 bus A</t>
  </si>
  <si>
    <t>Rudolfstraat 16</t>
  </si>
  <si>
    <t>VBS Sint-Elooi</t>
  </si>
  <si>
    <t>Rozendalestraat 125</t>
  </si>
  <si>
    <t>051-65.75.78</t>
  </si>
  <si>
    <t>sintelooi.wingene@3span.be</t>
  </si>
  <si>
    <t>GO!BS tienerschool Tangram</t>
  </si>
  <si>
    <t>Broekplein 9</t>
  </si>
  <si>
    <t>info@tangramvilvoorde.be</t>
  </si>
  <si>
    <t>Diepestraat 28</t>
  </si>
  <si>
    <t>02-342.01.60</t>
  </si>
  <si>
    <t>directie.kameleon@ringscholen.be</t>
  </si>
  <si>
    <t>anja.devos@springintveldbellingen.be</t>
  </si>
  <si>
    <t>Zandstraat 26 bus B</t>
  </si>
  <si>
    <t>VBS 't Zarlarhartje</t>
  </si>
  <si>
    <t>054-41.00.33</t>
  </si>
  <si>
    <t>VBS Dromenvanger</t>
  </si>
  <si>
    <t>Coeveltstraat 7_A</t>
  </si>
  <si>
    <t>033-24.00.63</t>
  </si>
  <si>
    <t>directie.dromenvanger@sgkod.be</t>
  </si>
  <si>
    <t>GBS Berlaar-Heikant</t>
  </si>
  <si>
    <t>VBS Groei</t>
  </si>
  <si>
    <t>Zwaluwstraat 2</t>
  </si>
  <si>
    <t>0474-45.45.69</t>
  </si>
  <si>
    <t/>
  </si>
  <si>
    <t>Sint-Hubertusstraat 12</t>
  </si>
  <si>
    <t>VLSBO De Springplank</t>
  </si>
  <si>
    <t>VBS De Nieuwe Maan</t>
  </si>
  <si>
    <t>Larum 8</t>
  </si>
  <si>
    <t>014-59.44.21</t>
  </si>
  <si>
    <t>VBS Kompas</t>
  </si>
  <si>
    <t>Gallaitstraat 58</t>
  </si>
  <si>
    <t>GBS Zwevegem</t>
  </si>
  <si>
    <t>Maria Bernardastraat 1_A</t>
  </si>
  <si>
    <t>056-28.54.95</t>
  </si>
  <si>
    <t>VBS 't Vindingrijk</t>
  </si>
  <si>
    <t>Leopold II straat 5</t>
  </si>
  <si>
    <t>0471-85.01.60</t>
  </si>
  <si>
    <t>nieuwefreinetschool@gmail.com</t>
  </si>
  <si>
    <t>VBS School met de Bijbel Mijn Oogappel</t>
  </si>
  <si>
    <t>Peter Benoitstraat 17</t>
  </si>
  <si>
    <t>056-18.57.60</t>
  </si>
  <si>
    <t>U kunt het formulier in Mijn Onderwijs opladen door de volgende stappen te doorlopen:</t>
  </si>
  <si>
    <t>-</t>
  </si>
  <si>
    <t>Kies 'Document versturen' en vul de verplichte velden in:</t>
  </si>
  <si>
    <t>gecumuleerd teruggevorderd bedrag</t>
  </si>
  <si>
    <t>Log in op Mijn Onderwijs en ga naar het tabblad 'Documenten'.</t>
  </si>
  <si>
    <t>Selecteer de instelling waarvoor u een document wilt doorsturen.</t>
  </si>
  <si>
    <t>Klik in hetzelfde scherm op de knop '+Bijlage toevoegen' en selecteer het opgeslagen bestand. Daarna wordt de naam van het toegevoegde bestand onder de knop '+Bijlage toevoegen' weergegeven.</t>
  </si>
  <si>
    <t>Als het document is opgeladen, vindt u het terug onder het tabblad 'Documenten' bij 'Verstuurd door instelling'.</t>
  </si>
  <si>
    <t xml:space="preserve"> </t>
  </si>
  <si>
    <t>instellingsnummer</t>
  </si>
  <si>
    <t>kalenderjaar</t>
  </si>
  <si>
    <t>nieuwe terugvordering</t>
  </si>
  <si>
    <t>correctie terugvordering</t>
  </si>
  <si>
    <t>totaal terugvordering</t>
  </si>
  <si>
    <t>bedrag in euro per ingevulde rij</t>
  </si>
  <si>
    <t>formulier bevat nog foutmeldingen</t>
  </si>
  <si>
    <t xml:space="preserve"> een nieuwe terugvordering</t>
  </si>
  <si>
    <t xml:space="preserve"> een correctie van een eerder ingediende terugvordering</t>
  </si>
  <si>
    <r>
      <t xml:space="preserve">Met dit formulier kunt u de reiskosten voor onderwijs aan huis voor zieke jongeren in het basisonderwijs terugvorderen van het Agentschap voor Onderwijsdiensten.
</t>
    </r>
    <r>
      <rPr>
        <b/>
        <i/>
        <sz val="10"/>
        <color rgb="FFFF0000"/>
        <rFont val="Calibri"/>
        <family val="2"/>
        <scheme val="minor"/>
      </rPr>
      <t>Opgepast! U mag maar één terugvordering per kalenderjaar en per instelling indienen.</t>
    </r>
    <r>
      <rPr>
        <i/>
        <sz val="10"/>
        <rFont val="Calibri"/>
        <family val="2"/>
        <scheme val="minor"/>
      </rPr>
      <t xml:space="preserve">
</t>
    </r>
    <r>
      <rPr>
        <i/>
        <sz val="10"/>
        <color rgb="FFFF0000"/>
        <rFont val="Calibri"/>
        <family val="2"/>
        <scheme val="minor"/>
      </rPr>
      <t>Als u een correctie van een reeds eerder ingediende terugvordering doorstuurt, moet u bij vraag 2 het hokje vóór 'een correctie van een eerder ingediende terugvordering' aankruisen.</t>
    </r>
  </si>
  <si>
    <t>Schoolgegevens</t>
  </si>
  <si>
    <t>Agentschap voor Onderwijsdiensten (AGODI)</t>
  </si>
  <si>
    <t>De school vult de terugvordering in. Het bedrag wordt uitbetaald op de rekening waarop ook de werkingsmiddelen worden gestort.</t>
  </si>
  <si>
    <t>stamboeknummer</t>
  </si>
  <si>
    <t>afstand</t>
  </si>
  <si>
    <t>kalender-
jaar</t>
  </si>
  <si>
    <t>wijze van
verplaatsing</t>
  </si>
  <si>
    <t>aantal
trajecten</t>
  </si>
  <si>
    <t>vergoeding/km 
verplaatsing auto</t>
  </si>
  <si>
    <t>bedrag in euro 
verplaatsing auto</t>
  </si>
  <si>
    <t xml:space="preserve">vergoeding/km 
verplaatsing fiets </t>
  </si>
  <si>
    <t>bedrag in euro 
verplaatsing fiets</t>
  </si>
  <si>
    <t>vergoeding 
openbaar vervoer</t>
  </si>
  <si>
    <t>bedrag in euro
per ingevulde rij</t>
  </si>
  <si>
    <t>instellings-
nummer</t>
  </si>
  <si>
    <r>
      <t>Dit formulier wordt automatisch ingelezen. Het kan alleen</t>
    </r>
    <r>
      <rPr>
        <b/>
        <i/>
        <u/>
        <sz val="10"/>
        <color rgb="FFFF0000"/>
        <rFont val="Calibri"/>
        <family val="2"/>
        <scheme val="minor"/>
      </rPr>
      <t>als Excelbestand</t>
    </r>
    <r>
      <rPr>
        <b/>
        <i/>
        <sz val="10"/>
        <color rgb="FFFF0000"/>
        <rFont val="Calibri"/>
        <family val="2"/>
        <scheme val="minor"/>
      </rPr>
      <t xml:space="preserve">worden verwerkt. </t>
    </r>
    <r>
      <rPr>
        <b/>
        <i/>
        <u/>
        <sz val="10"/>
        <color rgb="FFFF0000"/>
        <rFont val="Calibri"/>
        <family val="2"/>
        <scheme val="minor"/>
      </rPr>
      <t>Als u de terugvordering in een ander formaat, bijvoorbeeld pdf-bestand, bezorgt, wordt ze niet aanvaard</t>
    </r>
    <r>
      <rPr>
        <b/>
        <i/>
        <sz val="10"/>
        <color rgb="FFFF0000"/>
        <rFont val="Calibri"/>
        <family val="2"/>
        <scheme val="minor"/>
      </rPr>
      <t>.</t>
    </r>
  </si>
  <si>
    <t>Kruis aan waarop deze aanvraag betrekking heeft.</t>
  </si>
  <si>
    <t>&lt;= afwijkende formule !</t>
  </si>
  <si>
    <t>totaal teruggevorderd bedrag</t>
  </si>
  <si>
    <r>
      <t>Dien het formulier pas in als er geen foutmeldingen meer worden getoond</t>
    </r>
    <r>
      <rPr>
        <b/>
        <i/>
        <sz val="10"/>
        <color rgb="FFFF0000"/>
        <rFont val="Calibri"/>
        <family val="2"/>
        <scheme val="minor"/>
      </rPr>
      <t>.</t>
    </r>
    <r>
      <rPr>
        <b/>
        <i/>
        <u/>
        <sz val="10"/>
        <color rgb="FFFF0000"/>
        <rFont val="Calibri"/>
        <family val="2"/>
        <scheme val="minor"/>
      </rPr>
      <t>Terugvorderingen die nog foutmeldingen bevatten, worden niet aanvaard!</t>
    </r>
  </si>
  <si>
    <t>Als u het instellingsnummer invult, verschijnen de andere gegevens van deze vraag automatisch.</t>
  </si>
  <si>
    <r>
      <t>U hoeft alleen de vakken met grijze achtergrond in te vullen. De bedragen worden automatisch berekend en de nodige controles worden automatisch uitgevoerd.</t>
    </r>
    <r>
      <rPr>
        <b/>
        <i/>
        <u/>
        <sz val="10"/>
        <color rgb="FFFF0000"/>
        <rFont val="Calibri"/>
        <family val="2"/>
        <scheme val="minor"/>
      </rPr>
      <t>Vul de vakken rij per rij van links naar rechts in en laat geen blanco rij(en) tussen ingevulde rijen!</t>
    </r>
  </si>
  <si>
    <t xml:space="preserve">In de vragen die u moet beantwoorden, hoeft u alleen de vakken met grijze achtergrond in te vullen. De overige berekeningen en controles worden automatisch uitgevoerd. Het Excelbestand wordt door AGODI automatisch ingelezen. </t>
  </si>
  <si>
    <t>&lt;= afwijkende formule!</t>
  </si>
  <si>
    <t>//////////////////////////////////////////////////////////////////////////////////////////////////////////////////////////////////////////////////////////////////////////////////////////////////////////////////////////////////////////////////////////////////////////////////////////////////////////////////////////////////////////////////////////////////////////////////////////////////////////////////////////////////////////////////////////</t>
  </si>
  <si>
    <t>afgelegde afstand in km</t>
  </si>
  <si>
    <t>Een instelling kan per kalenderjaar maar één terugvordering indienen.</t>
  </si>
  <si>
    <t>Een rij is pas volledig correct ingevuld als er op die rij in kolom DG geen foutmelding meer wordt getoond. Vul de volgende rij pas in nadat u de foutmelding(en) over de vorige rij hebt opgelost.</t>
  </si>
  <si>
    <t>periode
(maand/
jaar)</t>
  </si>
  <si>
    <t>naam instelling</t>
  </si>
  <si>
    <t>Als de tabel nog onlogische of onvolledige vermeldingen bevat, wordt voor- of achteraan de rij(en) in kwestie een '!' geplaatst. Onder de tabel vindt u een korte uitleg over de foutieve of ontbrekende gegevens. Als u vraag 1 of 2 nog niet of foutief hebt beantwoord, wordt dat respectievelijk op de eerste of tweede rij in de onderstaande tabel vermeld.</t>
  </si>
  <si>
    <r>
      <t xml:space="preserve">Selecteer het type document dat u wilt doorsturen. (Dit formulier is </t>
    </r>
    <r>
      <rPr>
        <b/>
        <i/>
        <sz val="10"/>
        <rFont val="Calibri"/>
        <family val="2"/>
        <scheme val="minor"/>
      </rPr>
      <t>RTOAH: SBT Basis - Terugvordering reiskosten onderwijs aan huis basisonderwijs.</t>
    </r>
    <r>
      <rPr>
        <i/>
        <sz val="10"/>
        <rFont val="Calibri"/>
        <family val="2"/>
        <scheme val="minor"/>
      </rPr>
      <t>)</t>
    </r>
  </si>
  <si>
    <t>GO! BSBO 't Vestje</t>
  </si>
  <si>
    <t>Rederijkerslei 4</t>
  </si>
  <si>
    <t>03-480.65.85</t>
  </si>
  <si>
    <t>info@tvestje.be</t>
  </si>
  <si>
    <t>VBS De kleine TOEKAN</t>
  </si>
  <si>
    <t>0479-81.53.63</t>
  </si>
  <si>
    <t>directie@dekleinetoekan.be</t>
  </si>
  <si>
    <t>Molenstraat 24</t>
  </si>
  <si>
    <t>035-02.14.30</t>
  </si>
  <si>
    <t>els.truyman@so.antwerpen.be</t>
  </si>
  <si>
    <t>VBS Kanne</t>
  </si>
  <si>
    <t>St.-Hubertusstraat 9</t>
  </si>
  <si>
    <t>0472-36.07.84</t>
  </si>
  <si>
    <t>GO! BS Ulens</t>
  </si>
  <si>
    <t>Ulensstraat 40</t>
  </si>
  <si>
    <t>.</t>
  </si>
  <si>
    <t>directie@basisschool-ulens.be</t>
  </si>
  <si>
    <t>VBS Nachtegaai</t>
  </si>
  <si>
    <t>info@nachtegaai.be</t>
  </si>
  <si>
    <t>GBS Iddergem "De Toverlelie"</t>
  </si>
  <si>
    <t>Leliestraat 1</t>
  </si>
  <si>
    <t>IDDERGEM</t>
  </si>
  <si>
    <t>05-366.72.47</t>
  </si>
  <si>
    <t>GO! BS VONK!</t>
  </si>
  <si>
    <t>Lamorinièrestraat 231</t>
  </si>
  <si>
    <t>032-56.23.88</t>
  </si>
  <si>
    <t>info@bsvonk.be</t>
  </si>
  <si>
    <t>VBS Clementiaanschool</t>
  </si>
  <si>
    <t>Holvenstraat 82</t>
  </si>
  <si>
    <t>011-64.23.97</t>
  </si>
  <si>
    <t>VBS De Goede Basis: De Verrekijker</t>
  </si>
  <si>
    <t>Blaarhoekstraat 5</t>
  </si>
  <si>
    <t>053-65.18.90</t>
  </si>
  <si>
    <t>GO! BS De Kleurdoos Brussel</t>
  </si>
  <si>
    <t>GO! BS 't Plant'zoentje Laken</t>
  </si>
  <si>
    <t>GO! BS Hendrik Conscience Schaarbeek</t>
  </si>
  <si>
    <t>GO! BS Atheneum Etterbeek</t>
  </si>
  <si>
    <t>GO! Tehuis en BS Etterbeek</t>
  </si>
  <si>
    <t>GO! BS De Wimpel Elsene</t>
  </si>
  <si>
    <t>GO! BS Unescoschool Koekelberg</t>
  </si>
  <si>
    <t>GO!BS Zavelberg</t>
  </si>
  <si>
    <t>bart.laevens@kasteelbeiaard.be</t>
  </si>
  <si>
    <t>GO! BS De Weg-wijzer Evere</t>
  </si>
  <si>
    <t>GO! BS De Stadsmus Oudergem</t>
  </si>
  <si>
    <t>GO! BS De Bloeiende Kerselaar</t>
  </si>
  <si>
    <t>GO! BS Floreal Ukkel</t>
  </si>
  <si>
    <t>katleen.roelandt@go-campushalle.be</t>
  </si>
  <si>
    <t>sylvie.struyf@bshorizon.be</t>
  </si>
  <si>
    <t>GO! BS De Bij Liedekerke</t>
  </si>
  <si>
    <t>info@klimopvilvoorde.be</t>
  </si>
  <si>
    <t>directeur@desterrenhemel.be</t>
  </si>
  <si>
    <t>GO! BS De Zonnebloem Wolvertem</t>
  </si>
  <si>
    <t>GO! BS De KATtensprong</t>
  </si>
  <si>
    <t>directeur@hetgroenedal.be</t>
  </si>
  <si>
    <t>GO! BS De Pijl Antwerpen</t>
  </si>
  <si>
    <t>GO! BS De Spits Antwerpen</t>
  </si>
  <si>
    <t>GO! BS Het Laerhof MERKSEM</t>
  </si>
  <si>
    <t>basisschool@wonderwijsbrasschaat.be</t>
  </si>
  <si>
    <t>GO! BS Daltonschool De Vinkjes</t>
  </si>
  <si>
    <t>christine.claessens@vennebos.be</t>
  </si>
  <si>
    <t>GO! BS Leefschool 't Zandhofje</t>
  </si>
  <si>
    <t>GO! BS Freinetschool De Vlindertuin</t>
  </si>
  <si>
    <t>GO! BS Curieuzeneuzen</t>
  </si>
  <si>
    <t>directie@bisterveld.be</t>
  </si>
  <si>
    <t>GO! Atheneum Lier BS LS Dagpauwoog</t>
  </si>
  <si>
    <t>GO! BS Mercator Rupelmonde</t>
  </si>
  <si>
    <t>GO! BS De Klimroos-De Wijsneus Temse</t>
  </si>
  <si>
    <t>GO! BS De Tovertuin Sint-Niklaas</t>
  </si>
  <si>
    <t>GO! BS De Watertoren Sint-Niklaas</t>
  </si>
  <si>
    <t>directie@bsdewatertoren.be</t>
  </si>
  <si>
    <t>GO! BS De Bever Beveren-Waas</t>
  </si>
  <si>
    <t>GO! BS Reynaert Kruibeke</t>
  </si>
  <si>
    <t>GO! BS De Bron De Klinge</t>
  </si>
  <si>
    <t>GO! BS Hertog Karel Wilsele</t>
  </si>
  <si>
    <t>begga.willems@huis11.be</t>
  </si>
  <si>
    <t>GO! BS De Letterboom</t>
  </si>
  <si>
    <t>GO! BS Daltonschool Het Leerlabo</t>
  </si>
  <si>
    <t>014-53.86.56</t>
  </si>
  <si>
    <t>GO! BS Regenboog Kessel-Lo</t>
  </si>
  <si>
    <t>ludo.van.meensel@huis11.be</t>
  </si>
  <si>
    <t>GO! BS De Winge Tielt-Winge</t>
  </si>
  <si>
    <t>GO! BS Zonnedorp Aarschot</t>
  </si>
  <si>
    <t>GO! BS De Hoogvlieger Aarschot</t>
  </si>
  <si>
    <t>GO! BS Dol-fijn Rillaar</t>
  </si>
  <si>
    <t>GO! BS Freinetschool De Pit Diest</t>
  </si>
  <si>
    <t>GO! BS Klein Atheneum Tienen</t>
  </si>
  <si>
    <t>GO! BS De Regent Gingelom</t>
  </si>
  <si>
    <t>GO! Next BS De Puzzel</t>
  </si>
  <si>
    <t>GO! BS Daltonschool Hasselt</t>
  </si>
  <si>
    <t>GO! BS Park van Genk Houthalen-Helchtere</t>
  </si>
  <si>
    <t>GO! Next BS Daltonschool Zolder</t>
  </si>
  <si>
    <t>GO! Next BS LeerPLEIN</t>
  </si>
  <si>
    <t>directie@bsleerplein.be</t>
  </si>
  <si>
    <t>GO! BS Xplow</t>
  </si>
  <si>
    <t>directie@xplow.school</t>
  </si>
  <si>
    <t>GO! BS Leefschool De Vuurboom</t>
  </si>
  <si>
    <t>Sint-Jansstraat 22 bus A</t>
  </si>
  <si>
    <t>011-80.05.99</t>
  </si>
  <si>
    <t>info@devuurboom.be</t>
  </si>
  <si>
    <t>GO! BS LS De UitvLinder/FS 't Perenboomp</t>
  </si>
  <si>
    <t>sarah.candreva@gmail.com</t>
  </si>
  <si>
    <t>GO! BS Freinet On The Move-Europaschool</t>
  </si>
  <si>
    <t>GO! BS Stippe Stap Genk</t>
  </si>
  <si>
    <t>GO! BS Het Kompas Genk</t>
  </si>
  <si>
    <t>GO! BS Kameleon Maasmechelen</t>
  </si>
  <si>
    <t>GO! Tehuis en BS Kubik</t>
  </si>
  <si>
    <t>GO! BS Leefschool Talentenkiem</t>
  </si>
  <si>
    <t>GO! BS De Lettertuin Opglabbeek</t>
  </si>
  <si>
    <t>info.delettertuin@scholengroep14.be</t>
  </si>
  <si>
    <t>GO! BS De Duizendpoot As</t>
  </si>
  <si>
    <t>GO! BS De Sprong Maaseik</t>
  </si>
  <si>
    <t>directie@desprongmaaseik.be</t>
  </si>
  <si>
    <t>GO! BS Freinetschool De Mijlpaal</t>
  </si>
  <si>
    <t>GO! BS Schuttershof Sint-Truiden</t>
  </si>
  <si>
    <t>GO! Next BS De Eik</t>
  </si>
  <si>
    <t>GO! BS De Berk Paal</t>
  </si>
  <si>
    <t>GO! BS Campus FLX</t>
  </si>
  <si>
    <t>GO! BS De Letterberg Tessenderlo</t>
  </si>
  <si>
    <t>GO! BS De Boomgaard Meerhout</t>
  </si>
  <si>
    <t>GO! BS De Taalkoffer Komen-Waasten</t>
  </si>
  <si>
    <t>Kastelenlaan 109</t>
  </si>
  <si>
    <t>GO! BS Brugge Centrum</t>
  </si>
  <si>
    <t>GO! BS Facet</t>
  </si>
  <si>
    <t>directie@bsfacet.be</t>
  </si>
  <si>
    <t>GO! BS Stimuland</t>
  </si>
  <si>
    <t>directie@stimuland.be</t>
  </si>
  <si>
    <t>GO! BS Paalbos</t>
  </si>
  <si>
    <t>GO! BS De Valke</t>
  </si>
  <si>
    <t>GO! BS Eureka</t>
  </si>
  <si>
    <t>GO! Methodeschool Blink</t>
  </si>
  <si>
    <t>GO! BS W'ijzer</t>
  </si>
  <si>
    <t>GO! BS De Glimlach</t>
  </si>
  <si>
    <t>GO! BS Permekeschool</t>
  </si>
  <si>
    <t>directie.permeke@sgimpact.be</t>
  </si>
  <si>
    <t>GO! BS Arnoldus</t>
  </si>
  <si>
    <t>GO! BS De Klimop</t>
  </si>
  <si>
    <t>GO!Freinet Context</t>
  </si>
  <si>
    <t>info@freinetcontext.be</t>
  </si>
  <si>
    <t>GO! BS Bloeiweide</t>
  </si>
  <si>
    <t>Weidestraat 81 bus D</t>
  </si>
  <si>
    <t>info@bloeiweide.be</t>
  </si>
  <si>
    <t>GO! BS D'oefenschool</t>
  </si>
  <si>
    <t>GO! BS Zilvermeeuw</t>
  </si>
  <si>
    <t>GO! BS De Groeiboom</t>
  </si>
  <si>
    <t>GO! BS Stene</t>
  </si>
  <si>
    <t>info@basisschoolstene.be</t>
  </si>
  <si>
    <t>GO! BS Vogelzang</t>
  </si>
  <si>
    <t>GO! BS Einstein</t>
  </si>
  <si>
    <t>GO! BS De Vierboete</t>
  </si>
  <si>
    <t>GO! BS De Tuimelaar</t>
  </si>
  <si>
    <t>GO! BS Veurne</t>
  </si>
  <si>
    <t>secretariaat@bsdriehofsteden.be</t>
  </si>
  <si>
    <t>GO! BS Het Open Groene</t>
  </si>
  <si>
    <t>GO! BS Ter Molen</t>
  </si>
  <si>
    <t>GO! BS De Windroos</t>
  </si>
  <si>
    <t>GO! BS De driesprong</t>
  </si>
  <si>
    <t>GO! BS De Toekomst</t>
  </si>
  <si>
    <t>GO! BS De Startbaan</t>
  </si>
  <si>
    <t>GO! Futura BS Wervik</t>
  </si>
  <si>
    <t>GO! Methodeschool Bloei!</t>
  </si>
  <si>
    <t>GO! BS Bellevue</t>
  </si>
  <si>
    <t>GO! BS Ter Gavers</t>
  </si>
  <si>
    <t>GO! BS Het Wonderbos Ingelmunst</t>
  </si>
  <si>
    <t>GO! BS TalentenSprong Waregem</t>
  </si>
  <si>
    <t>GO! BS De Plataan</t>
  </si>
  <si>
    <t>GO! BS Ring Campus Groenestraat</t>
  </si>
  <si>
    <t>GO! BS Windekind</t>
  </si>
  <si>
    <t>GO! Basisschool De Springplank Tielt</t>
  </si>
  <si>
    <t>GO! BS De Mote</t>
  </si>
  <si>
    <t>GO! BS Ter Elzen Wijtschate</t>
  </si>
  <si>
    <t>GO! BS Groei Vlamertinge</t>
  </si>
  <si>
    <t>GO! BS Voskenslaan</t>
  </si>
  <si>
    <t>GO! BS De Kleine Icarus_Gent</t>
  </si>
  <si>
    <t>09-243.30.99</t>
  </si>
  <si>
    <t>GO! BS De Vogelzang</t>
  </si>
  <si>
    <t>GO! BS De Reigers_Zelzate</t>
  </si>
  <si>
    <t>directie.bs@campus-erasmus.be</t>
  </si>
  <si>
    <t>GO! BS De Regenboog_Ertvelde</t>
  </si>
  <si>
    <t>GO! BS Openluchtschool 't Zwaluwnest</t>
  </si>
  <si>
    <t>GO! BS Leefschool Eikenkring_Lochristi</t>
  </si>
  <si>
    <t>GO! SportBS in beweging Hamme</t>
  </si>
  <si>
    <t>GO! BS Kouterbos</t>
  </si>
  <si>
    <t>directie@kouterbos.be</t>
  </si>
  <si>
    <t>GO! BS De Klaver_Destelbergen</t>
  </si>
  <si>
    <t>GO! BS Gentbrugge</t>
  </si>
  <si>
    <t>GO! BS Merelbeke</t>
  </si>
  <si>
    <t>GO! BS De Leefschool</t>
  </si>
  <si>
    <t>ilse.degusseme@hetleercollectief.be</t>
  </si>
  <si>
    <t>nico.deridder@hetleercollectief.be</t>
  </si>
  <si>
    <t>GO! BS De Nieuwe Arend</t>
  </si>
  <si>
    <t>GO! BS Atheneum_Aalst</t>
  </si>
  <si>
    <t>GO! BS GAAF Aalst</t>
  </si>
  <si>
    <t>directie@bsgaaf.be</t>
  </si>
  <si>
    <t>GO! BS Faluintjes_Moorsel</t>
  </si>
  <si>
    <t>GO! BS De Kameleon Ninove</t>
  </si>
  <si>
    <t>GO! BS De Wonderwijzer Meerbeke</t>
  </si>
  <si>
    <t>GO! BS L.P.Boon_Erembodegem</t>
  </si>
  <si>
    <t>GO! BS Centrum_Geraardsbergen</t>
  </si>
  <si>
    <t>GO! BS Dender_Geraardsbergen</t>
  </si>
  <si>
    <t>GO! BS De trampoline</t>
  </si>
  <si>
    <t>GO! BS Klim Op_Zandbergen</t>
  </si>
  <si>
    <t>GO! BS Dr. O. Decroly</t>
  </si>
  <si>
    <t>09-326.98.60</t>
  </si>
  <si>
    <t>GO! BS Graaf Van Egmont_Zottegem</t>
  </si>
  <si>
    <t>GO! BS De Rijdtmeersen Brakel</t>
  </si>
  <si>
    <t>GO! BS Omer Wattez Schorisse</t>
  </si>
  <si>
    <t>GO! BS De Kleine Prins De Pinte</t>
  </si>
  <si>
    <t>GO! BS School van Morgen_Nazareth</t>
  </si>
  <si>
    <t>GO! BS De Keimolen</t>
  </si>
  <si>
    <t>GO! BS Erasmus</t>
  </si>
  <si>
    <t>GO! BS Mijlpaal_Drongen</t>
  </si>
  <si>
    <t>GO! BS De Beuk_Aalter</t>
  </si>
  <si>
    <t>GO! BS Het Klavertje Vier_Knesselare</t>
  </si>
  <si>
    <t>GO! BS De Zandloper_Zomergem</t>
  </si>
  <si>
    <t>GO! BS De Driesprong_Maldegem</t>
  </si>
  <si>
    <t>GO! MPI Heemschool_Neder-Over-Heembeek</t>
  </si>
  <si>
    <t>GO! LSBO Lentekind_Lennik</t>
  </si>
  <si>
    <t>02-342.03.03.</t>
  </si>
  <si>
    <t>GO! LSBO De Eekhoorn_Wemmel</t>
  </si>
  <si>
    <t>Diepestraat 50</t>
  </si>
  <si>
    <t>GO! BSBO Wilgenduin_Kalmthout</t>
  </si>
  <si>
    <t>GO! MPI Zonnebos_'s Gravenwezel</t>
  </si>
  <si>
    <t>GO! MPI De 3master Basisonderwijs</t>
  </si>
  <si>
    <t>GO! BSBO Groenlaar_Reet</t>
  </si>
  <si>
    <t>GO! MPI Kompas St-Niklaas</t>
  </si>
  <si>
    <t>GO! BSBO De Bloesem_St-Truiden</t>
  </si>
  <si>
    <t>directie@debloesem.be</t>
  </si>
  <si>
    <t>GO! MPI De Luchtballon Genk</t>
  </si>
  <si>
    <t>GO! BSBO Mikado_Maasmechelen</t>
  </si>
  <si>
    <t>GO! MPI Westhoek_Koksijde</t>
  </si>
  <si>
    <t>GO! MPI De Kaproenen_St-Michiels</t>
  </si>
  <si>
    <t>GO! MPI De Bevertjes_Oedelem</t>
  </si>
  <si>
    <t>GO! MPI De Vloedlijn_Oostende</t>
  </si>
  <si>
    <t>GO! MPI Pottelberg_Kortrijk</t>
  </si>
  <si>
    <t>GO! Futura BSBO</t>
  </si>
  <si>
    <t>GO! MPI Sterrebos_Rumbeke</t>
  </si>
  <si>
    <t>GO! MPI De Oase_Gent</t>
  </si>
  <si>
    <t>GO! MPI Het Vindingrijk Evergem</t>
  </si>
  <si>
    <t>GO! BSBO De Horizon_Aalst</t>
  </si>
  <si>
    <t>GO! BSBO De Brug_Erpe</t>
  </si>
  <si>
    <t>GO! BSBO De Drempel_Geraardsbergen</t>
  </si>
  <si>
    <t>GO! MPI 't Craeneveld_Oudenaarde</t>
  </si>
  <si>
    <t>VBS LEO XIII</t>
  </si>
  <si>
    <t>sieglinde.baeyens@leoxiii.be</t>
  </si>
  <si>
    <t>directie.lutgardis@katoba.be</t>
  </si>
  <si>
    <t>dir.pask@katoba.be</t>
  </si>
  <si>
    <t>voorzienigheid.anderlecht@katoba.be</t>
  </si>
  <si>
    <t>ann.debrabanter@sni.be</t>
  </si>
  <si>
    <t>ketco.sec.1080@molenbeek.irisnet.be</t>
  </si>
  <si>
    <t>024-11.73.14</t>
  </si>
  <si>
    <t>024-79.62.42</t>
  </si>
  <si>
    <t>directie@stjuliaan-devlindertuin.be</t>
  </si>
  <si>
    <t>directie@sjwb.be</t>
  </si>
  <si>
    <t>VBS HHC Handbooghof</t>
  </si>
  <si>
    <t>zeger.rosvelds@donboscohallebasis.be</t>
  </si>
  <si>
    <t>info.huizingen@gbsbeersel.be</t>
  </si>
  <si>
    <t>info.dworp@gbsbeersel.be</t>
  </si>
  <si>
    <t>directie@sanctamariakleuterschool.be</t>
  </si>
  <si>
    <t>tanja.vandendriessche@sccg.be</t>
  </si>
  <si>
    <t>VBS Sint Lutgardis Zuun</t>
  </si>
  <si>
    <t>VBS Sint-Stevensschool Negenmanneke</t>
  </si>
  <si>
    <t>directie@janruusbroec.be</t>
  </si>
  <si>
    <t>VLS OLV-instituut</t>
  </si>
  <si>
    <t>julie.velle@sint-genesius-rode.be</t>
  </si>
  <si>
    <t>info.blokbos@gbsbeersel.be</t>
  </si>
  <si>
    <t>VBS HHC Kasteelstraat</t>
  </si>
  <si>
    <t>Lenniksesteenweg 621</t>
  </si>
  <si>
    <t>02-308.51.79</t>
  </si>
  <si>
    <t>maarten.deridder@hhchalle.be</t>
  </si>
  <si>
    <t>02-532.43.87</t>
  </si>
  <si>
    <t>GBS Mollem</t>
  </si>
  <si>
    <t>VLS Regina Caeli</t>
  </si>
  <si>
    <t>GLS De Kriebel</t>
  </si>
  <si>
    <t>VBS - IM</t>
  </si>
  <si>
    <t>VBS De Knipoog 2</t>
  </si>
  <si>
    <t>GBS De Wondertuin</t>
  </si>
  <si>
    <t>elke.verlinden@vbs-prinsenhof.be</t>
  </si>
  <si>
    <t>directie@terdreef.org</t>
  </si>
  <si>
    <t>directie@kleuterschoolterdreef.be</t>
  </si>
  <si>
    <t>directie@deplataan.be</t>
  </si>
  <si>
    <t>VBS 't luikertje</t>
  </si>
  <si>
    <t>directie@gkls-maleizen.be</t>
  </si>
  <si>
    <t>directie@sintjozefeizer.be</t>
  </si>
  <si>
    <t>VBS O.L.V. Jezus- Eik</t>
  </si>
  <si>
    <t>vbs.sterrebeek@telenet.be</t>
  </si>
  <si>
    <t>Louis Marcelisstraat 138</t>
  </si>
  <si>
    <t>03-260.66.22</t>
  </si>
  <si>
    <t>steven.deschuiteneer@jhbj.be</t>
  </si>
  <si>
    <t>VBS Sint-Eligiusinstituut</t>
  </si>
  <si>
    <t>sofie.boon@stludgardis.be</t>
  </si>
  <si>
    <t>elien.depaep@stludgardis.be</t>
  </si>
  <si>
    <t>VBS OLVcollege</t>
  </si>
  <si>
    <t>SBS De Kleine Stad</t>
  </si>
  <si>
    <t>dekleinestad@so.antwerpen.be</t>
  </si>
  <si>
    <t>VBS HH</t>
  </si>
  <si>
    <t>SBS De Bijtjes</t>
  </si>
  <si>
    <t>SBS De musjes</t>
  </si>
  <si>
    <t>VBS Noordland</t>
  </si>
  <si>
    <t>VBS De Brenne</t>
  </si>
  <si>
    <t>VKS Virgo Maria</t>
  </si>
  <si>
    <t>basisschool@lambertus.be</t>
  </si>
  <si>
    <t>VBS De Bunt</t>
  </si>
  <si>
    <t>Lakborslei 262</t>
  </si>
  <si>
    <t>info@oefenschool.be</t>
  </si>
  <si>
    <t>jan.peeters@sintludgardis.be</t>
  </si>
  <si>
    <t>VBS Mariagaard</t>
  </si>
  <si>
    <t>Kerkepad 27</t>
  </si>
  <si>
    <t>GBS De Kiekeboes</t>
  </si>
  <si>
    <t>VBS Leonardus</t>
  </si>
  <si>
    <t>GLS De Wissel</t>
  </si>
  <si>
    <t>directeur@wisselmail.be</t>
  </si>
  <si>
    <t>VBS Triangel</t>
  </si>
  <si>
    <t>Kerkblokstraat 14</t>
  </si>
  <si>
    <t>03-375.68.30</t>
  </si>
  <si>
    <t>directie@vbs-delinde.be</t>
  </si>
  <si>
    <t>info@zonnekind.org</t>
  </si>
  <si>
    <t>GBS Maatjes</t>
  </si>
  <si>
    <t>VLS Mariaberg</t>
  </si>
  <si>
    <t>VBS_De Zevensprong</t>
  </si>
  <si>
    <t>GO! BS 't Laar</t>
  </si>
  <si>
    <t>directie@tlaar.be</t>
  </si>
  <si>
    <t>secretariaat@deknipoogranst.be</t>
  </si>
  <si>
    <t>VKS Wonderwijzer</t>
  </si>
  <si>
    <t>directie@gbsdedriehoek.be</t>
  </si>
  <si>
    <t>VBS Sint-Lucia</t>
  </si>
  <si>
    <t>werner.vaneverbroeck@gbszandhoven.be</t>
  </si>
  <si>
    <t>directie@gbsdesleutel.be</t>
  </si>
  <si>
    <t>VBS Klavertje 4-sel</t>
  </si>
  <si>
    <t>sylviane.uyttenhove@klimopherenthout.be</t>
  </si>
  <si>
    <t>directie@spz.kobart.be</t>
  </si>
  <si>
    <t>info@sptbasis.kobart.be</t>
  </si>
  <si>
    <t>VLS-Sint-Luciaschool</t>
  </si>
  <si>
    <t>info@vbsdevlinder.kobart.be</t>
  </si>
  <si>
    <t>GBS De Singel</t>
  </si>
  <si>
    <t>VKS Heilig Graf</t>
  </si>
  <si>
    <t>directie.centrum@gbsvosselaar.be</t>
  </si>
  <si>
    <t>VBS Reuzepas</t>
  </si>
  <si>
    <t>VBS Zwaneven</t>
  </si>
  <si>
    <t>GBS Salto</t>
  </si>
  <si>
    <t>gert.damen@basca.kobart.be</t>
  </si>
  <si>
    <t>info@denegensprong.kobart.be</t>
  </si>
  <si>
    <t>VBS Wezel 1</t>
  </si>
  <si>
    <t>VBS Millekemol</t>
  </si>
  <si>
    <t>directie@vbsstapsteen.be</t>
  </si>
  <si>
    <t>VKS De Kleine Sint-Jan</t>
  </si>
  <si>
    <t>directie@kleuterschool-wiekevorst.be</t>
  </si>
  <si>
    <t>directie@sintjanschool.be</t>
  </si>
  <si>
    <t>directie@toermalijn-olen.be</t>
  </si>
  <si>
    <t>directie@dekriebel.eu</t>
  </si>
  <si>
    <t>VKS Sint-Dimpna</t>
  </si>
  <si>
    <t>VBS St-Hubertus</t>
  </si>
  <si>
    <t>VBS Toppunt</t>
  </si>
  <si>
    <t>GBS De Pagadder</t>
  </si>
  <si>
    <t>VLS De Waaier</t>
  </si>
  <si>
    <t>VKS De Klimtoren</t>
  </si>
  <si>
    <t>info@hoeven.kobart.be</t>
  </si>
  <si>
    <t>GBS De Meikever</t>
  </si>
  <si>
    <t>directie.debijenkorf@balen.be</t>
  </si>
  <si>
    <t>VBS Klavertje 4</t>
  </si>
  <si>
    <t>info@pullaar.be</t>
  </si>
  <si>
    <t>GBS Goezo]</t>
  </si>
  <si>
    <t>VBS De Ceder</t>
  </si>
  <si>
    <t>VBS Rozenregen</t>
  </si>
  <si>
    <t>info@de-link.be</t>
  </si>
  <si>
    <t>directie@olvebasis.be</t>
  </si>
  <si>
    <t>VBS Mater Christi</t>
  </si>
  <si>
    <t>GO! BS De Lintwijzer</t>
  </si>
  <si>
    <t>karen.dierckx@delintwijzer.be</t>
  </si>
  <si>
    <t>GBS A-Ha]School</t>
  </si>
  <si>
    <t>VLS Altena Instituut</t>
  </si>
  <si>
    <t>GLS DE Meyl</t>
  </si>
  <si>
    <t>directie@hh-skw.be</t>
  </si>
  <si>
    <t>VBS Berlaar (CKG)</t>
  </si>
  <si>
    <t>GBS De Stap</t>
  </si>
  <si>
    <t>Pastorijstraat 60</t>
  </si>
  <si>
    <t>03-482.17.11</t>
  </si>
  <si>
    <t>tom.geens@gemeenteschoolberlaar.be</t>
  </si>
  <si>
    <t>VBS Kleine stan</t>
  </si>
  <si>
    <t>VBS Rozenkransschool</t>
  </si>
  <si>
    <t>directie@hetklaverbos.be</t>
  </si>
  <si>
    <t>directeur@sint-lutgardis.be</t>
  </si>
  <si>
    <t>VBS Sint-Jan Berchmans</t>
  </si>
  <si>
    <t>reet@wingerd.be</t>
  </si>
  <si>
    <t>Schuttershofstraat 50</t>
  </si>
  <si>
    <t>VBS Sint Joris</t>
  </si>
  <si>
    <t>info@sintjorisblaasveld.be</t>
  </si>
  <si>
    <t>VKS De Regenboog</t>
  </si>
  <si>
    <t>VBS Libos</t>
  </si>
  <si>
    <t>VKS OLV-Presentatie</t>
  </si>
  <si>
    <t>nathalie.smet@olvpks.be</t>
  </si>
  <si>
    <t>eva.deckers@bernardusschool.be</t>
  </si>
  <si>
    <t>VBS De Kinderplaneet</t>
  </si>
  <si>
    <t>saskia.leniere@kinderplaneet.eu</t>
  </si>
  <si>
    <t>VLS Hollebeek</t>
  </si>
  <si>
    <t>VKS Hollebeek</t>
  </si>
  <si>
    <t>bs.watermolendreef@olvp.be</t>
  </si>
  <si>
    <t>VBS Sint-Camillus</t>
  </si>
  <si>
    <t>03-435.97.50</t>
  </si>
  <si>
    <t>edison@so.antwerpen.be</t>
  </si>
  <si>
    <t>VLS De Krinkel 1</t>
  </si>
  <si>
    <t>03-202.76.03</t>
  </si>
  <si>
    <t>GBS De Toren_Melsele</t>
  </si>
  <si>
    <t>gbs.beveren@beveren.be</t>
  </si>
  <si>
    <t>VBS OLV</t>
  </si>
  <si>
    <t>VBS OLV Ten Bos</t>
  </si>
  <si>
    <t>GBS Gavertje Vier</t>
  </si>
  <si>
    <t>GBS De Zeppelin Haasdonk</t>
  </si>
  <si>
    <t>gbs.kieldrecht@beveren.be</t>
  </si>
  <si>
    <t>info@dewondertuin.be</t>
  </si>
  <si>
    <t>info@basisschooldeham.be</t>
  </si>
  <si>
    <t>directie@coloma.be</t>
  </si>
  <si>
    <t>GO!BS De Baan</t>
  </si>
  <si>
    <t>GO! BS Go Shil</t>
  </si>
  <si>
    <t>VBS Peultje</t>
  </si>
  <si>
    <t>directie@gbskeerbergen.be</t>
  </si>
  <si>
    <t>directie.veerle@michieltje.be</t>
  </si>
  <si>
    <t>VBS Hagelstein</t>
  </si>
  <si>
    <t>VBS Grasheide</t>
  </si>
  <si>
    <t>VBS Putte</t>
  </si>
  <si>
    <t>VBS Maria Midelares</t>
  </si>
  <si>
    <t>depepel@kobos.be</t>
  </si>
  <si>
    <t>secretariaat@despiegelleest.be</t>
  </si>
  <si>
    <t>directie.pdc@sgarchipel.be</t>
  </si>
  <si>
    <t>GO! BS SKLO - Matadi</t>
  </si>
  <si>
    <t>secretariaat@sklo.be</t>
  </si>
  <si>
    <t>directie.hhh.lager@sgarchipel.be</t>
  </si>
  <si>
    <t>directie@sint-pietersschool.be</t>
  </si>
  <si>
    <t>directie.sintjorisweert@sgarchipel.be</t>
  </si>
  <si>
    <t>directie@gbszonneveld.be</t>
  </si>
  <si>
    <t>GBS Leefdaal</t>
  </si>
  <si>
    <t>VBS Ham</t>
  </si>
  <si>
    <t>directie@gbs-piramide-tilia.be</t>
  </si>
  <si>
    <t>directie@vbheistcentrum.be</t>
  </si>
  <si>
    <t>vbshgoor@vbshgoor.be</t>
  </si>
  <si>
    <t>directie@basisschool-hallaar.be</t>
  </si>
  <si>
    <t>GBS Het Nest</t>
  </si>
  <si>
    <t>VBS De Vuurboom</t>
  </si>
  <si>
    <t>directie@vuurboom.be</t>
  </si>
  <si>
    <t>VBS De Klimboom</t>
  </si>
  <si>
    <t>directie@vbsdeklimboom.be</t>
  </si>
  <si>
    <t>directie@basisschooldehei.be</t>
  </si>
  <si>
    <t>info@schoolhulshout.be</t>
  </si>
  <si>
    <t>GBS Voortkapel</t>
  </si>
  <si>
    <t>directie.basisschool.voortkapel@westerlo.be</t>
  </si>
  <si>
    <t>VKS Blauwput De Speelkriebel</t>
  </si>
  <si>
    <t>directie.despeelkriebel@sgarchipel.be</t>
  </si>
  <si>
    <t>directie.bovenlo@sgarchipel.be</t>
  </si>
  <si>
    <t>directie.demozaiek@sgarchipel.be</t>
  </si>
  <si>
    <t>VBS 't Hagekind</t>
  </si>
  <si>
    <t>nathalie.simons@hagekind.be</t>
  </si>
  <si>
    <t>VBS Ourodenberg</t>
  </si>
  <si>
    <t>VBS Pastoor Dergent</t>
  </si>
  <si>
    <t>GBS De Klimroos</t>
  </si>
  <si>
    <t>griet.beirinckx@onzeschoolwolfsdonk.be</t>
  </si>
  <si>
    <t>directie@vbslangdorp.be</t>
  </si>
  <si>
    <t>VBS 't Minnepoortje</t>
  </si>
  <si>
    <t>carine.peeters@sjschool.be</t>
  </si>
  <si>
    <t>onswereldje@ksdiest.be</t>
  </si>
  <si>
    <t>greet.wertelaers@ksdiest.be</t>
  </si>
  <si>
    <t>Vleugtstraat 33</t>
  </si>
  <si>
    <t>GO! BS De Suikerspin</t>
  </si>
  <si>
    <t>GO! BS De Kleurenboom</t>
  </si>
  <si>
    <t>SBS Rapertingen</t>
  </si>
  <si>
    <t>SBS Kermt</t>
  </si>
  <si>
    <t>SBS Kuringen</t>
  </si>
  <si>
    <t>directie.horizon@sgkabaz.be</t>
  </si>
  <si>
    <t>secretariaat.startbaan@sgkabaz.be</t>
  </si>
  <si>
    <t>VBS De Lettermolen</t>
  </si>
  <si>
    <t>secretariaat.lettermolen@sgkabaz.be</t>
  </si>
  <si>
    <t>VKS De Kleurdoos</t>
  </si>
  <si>
    <t>secretariaat.kleurdoos@sgkabaz.be</t>
  </si>
  <si>
    <t>degriffel@houthalen-helchteren.be</t>
  </si>
  <si>
    <t>dekleinekunstenaar@houthalen-helchteren.be</t>
  </si>
  <si>
    <t>delakerberg@houthalen-helchteren.be</t>
  </si>
  <si>
    <t>renata.hauben@heusden-zolder.be</t>
  </si>
  <si>
    <t>directie@toverfluitheusden.be</t>
  </si>
  <si>
    <t>VLS Berkenbos</t>
  </si>
  <si>
    <t>info@vlsberkenbos.be</t>
  </si>
  <si>
    <t>VBS Picard</t>
  </si>
  <si>
    <t>GBS Koersel</t>
  </si>
  <si>
    <t>info@basisschool-ellikom.be</t>
  </si>
  <si>
    <t>kim.szulc@klimopoudsbergen.be</t>
  </si>
  <si>
    <t>secretariaat2@basisschoolboseind.be</t>
  </si>
  <si>
    <t>VBS De Geluksvlinder</t>
  </si>
  <si>
    <t>VLS De Vlieger</t>
  </si>
  <si>
    <t>directie@mickeymouse-desleutel.be</t>
  </si>
  <si>
    <t>VBS Rooierheide</t>
  </si>
  <si>
    <t>directeur@vbrooierheide.be</t>
  </si>
  <si>
    <t>directie.dewilg@kodb.be</t>
  </si>
  <si>
    <t>directie@kleuterschoolmeeswijk.be</t>
  </si>
  <si>
    <t>SBS Dilsen</t>
  </si>
  <si>
    <t>directievbas@gmail.com</t>
  </si>
  <si>
    <t>VBS De Vuurvogel</t>
  </si>
  <si>
    <t>basisschool.kadee@telenet.be</t>
  </si>
  <si>
    <t>GBS De Basiz</t>
  </si>
  <si>
    <t>directie@basisschoolpicpussen.be</t>
  </si>
  <si>
    <t>info@evermaruske.be</t>
  </si>
  <si>
    <t>VBS Spelenderwijs - De 2-Sprong</t>
  </si>
  <si>
    <t>VBS Wonderwijs KODB vzw</t>
  </si>
  <si>
    <t>secretariaat.wonderwijs@kodb.be</t>
  </si>
  <si>
    <t>VBS 't Nederwijsje-Het Opwermerke</t>
  </si>
  <si>
    <t>heidi.maesen@kodb.be</t>
  </si>
  <si>
    <t>089-39.96.40</t>
  </si>
  <si>
    <t>munsterbilzen@sbsbilzen.be</t>
  </si>
  <si>
    <t>VBS 't Kerkveldje</t>
  </si>
  <si>
    <t>GBS Vreren</t>
  </si>
  <si>
    <t>rene.reggers@limburg.be</t>
  </si>
  <si>
    <t>GO! BS Wilderen</t>
  </si>
  <si>
    <t>Galgestraat 156</t>
  </si>
  <si>
    <t>VBS Het Appelmanneke</t>
  </si>
  <si>
    <t>info.sint-jan@lkb-net.be</t>
  </si>
  <si>
    <t>SBS 't Stekske</t>
  </si>
  <si>
    <t>VBS De Schuit</t>
  </si>
  <si>
    <t>Straf!1</t>
  </si>
  <si>
    <t>Straf! 2</t>
  </si>
  <si>
    <t>Beringsesteenweg 12</t>
  </si>
  <si>
    <t>gerd.beckers@kabot.be</t>
  </si>
  <si>
    <t>chris.verachtert@kabot.be</t>
  </si>
  <si>
    <t>VKS Wiebelwoud Schoot</t>
  </si>
  <si>
    <t>VBS Groot-Vorst</t>
  </si>
  <si>
    <t>VBS Meerlaar</t>
  </si>
  <si>
    <t>Groenestraat 27</t>
  </si>
  <si>
    <t>050-66.67-86</t>
  </si>
  <si>
    <t>secretariaat@kleurenpalet.be</t>
  </si>
  <si>
    <t>tom.vuylsteke@slhd.be</t>
  </si>
  <si>
    <t>directeur.loppem@scholengruuthuse.net</t>
  </si>
  <si>
    <t>iris.vanpachtenbeke@vrijeschoolsintjoris.be</t>
  </si>
  <si>
    <t>steven.kindt@3span.be</t>
  </si>
  <si>
    <t>deboomhut@sint-rembert.be</t>
  </si>
  <si>
    <t>VBS 'Ellebloempje</t>
  </si>
  <si>
    <t>debrug@staho.be</t>
  </si>
  <si>
    <t>051-79.34.11</t>
  </si>
  <si>
    <t>bureel@gbsdiksmuide.be</t>
  </si>
  <si>
    <t>info@vbspervijze.be</t>
  </si>
  <si>
    <t>VBS De Veerkracht</t>
  </si>
  <si>
    <t>info@dezessprong.be</t>
  </si>
  <si>
    <t>Koning Albertstraat 2</t>
  </si>
  <si>
    <t>VBS Gravenbos</t>
  </si>
  <si>
    <t>VBS Eernegem - Bekegem</t>
  </si>
  <si>
    <t>GBS 't Mozaiek</t>
  </si>
  <si>
    <t>VBS De Negensprong 1</t>
  </si>
  <si>
    <t>GBS De Pluim</t>
  </si>
  <si>
    <t>VLS Kantelberg</t>
  </si>
  <si>
    <t>VBS - OLVA De Touwladder</t>
  </si>
  <si>
    <t>directie@olvademeersen.be</t>
  </si>
  <si>
    <t>VBS OLVcollege-afd.Vivenkapelle</t>
  </si>
  <si>
    <t>VBS Lapscheure</t>
  </si>
  <si>
    <t>Vredestraat 1 bus 2</t>
  </si>
  <si>
    <t>pieter.derycker@atotzee.be</t>
  </si>
  <si>
    <t>GO! BS Hendrik Conscience</t>
  </si>
  <si>
    <t>GO! BS Kroonlaan</t>
  </si>
  <si>
    <t>GO! BS August Vermeylen</t>
  </si>
  <si>
    <t>directie.kleincollege@bewonderwijs.be</t>
  </si>
  <si>
    <t>VBS OLV College</t>
  </si>
  <si>
    <t>directie.olgo@bewonderwijs.be</t>
  </si>
  <si>
    <t>VBS O.-L.-V.college Mariakerke</t>
  </si>
  <si>
    <t>directie.olvoM@bewonderwijs.be</t>
  </si>
  <si>
    <t>VBS OLVcollege Mariakerke-Rozenlaan</t>
  </si>
  <si>
    <t>VBS Sint-Andreas Stene</t>
  </si>
  <si>
    <t>directie.olko@bewonderwijs.be</t>
  </si>
  <si>
    <t>directie.vuurtoren@bewonderwijs.be</t>
  </si>
  <si>
    <t>directeur@donboscobredene.be</t>
  </si>
  <si>
    <t>GO!BS 't Klavertje</t>
  </si>
  <si>
    <t>directie.tklavertje@sgimpact.be</t>
  </si>
  <si>
    <t>GBS 't Polderhart Zuienkerke</t>
  </si>
  <si>
    <t>vbs.dezeeboon@atotzee.be</t>
  </si>
  <si>
    <t>directie@heideschool.be</t>
  </si>
  <si>
    <t>directie.stjomi@bewonderwijs.be</t>
  </si>
  <si>
    <t>directie.stjolo@bewonderwijs.be</t>
  </si>
  <si>
    <t>directie.stluwe@bewonderwijs.be</t>
  </si>
  <si>
    <t>directie@vbs-sint-pieter.be</t>
  </si>
  <si>
    <t>griet.lenders@dedroomvlieger.be</t>
  </si>
  <si>
    <t>VBS Damiaanschool</t>
  </si>
  <si>
    <t>Burgemeester Felix de Bethunelaa 1_A</t>
  </si>
  <si>
    <t>VBS Kaspar</t>
  </si>
  <si>
    <t>directeur@kappaertschool.be</t>
  </si>
  <si>
    <t>VBS De Wegelink</t>
  </si>
  <si>
    <t>Landergemstraat 1 bus E</t>
  </si>
  <si>
    <t>info@vbsdeblokkentoren.be</t>
  </si>
  <si>
    <t>VBS Buitenschool De Bergop</t>
  </si>
  <si>
    <t>VBS Sint-Jan Berchmans_Avelgem</t>
  </si>
  <si>
    <t>VKS De buitenkans</t>
  </si>
  <si>
    <t>GO! BS De Polyglot_Spiere-Helkijn</t>
  </si>
  <si>
    <t>evelien.staelens@gszwevegem.be</t>
  </si>
  <si>
    <t>VBS SPWe- basis</t>
  </si>
  <si>
    <t>VKS De Tandem</t>
  </si>
  <si>
    <t>VLS De Tandem</t>
  </si>
  <si>
    <t>secretariaat@gulleboom.be</t>
  </si>
  <si>
    <t>VLS De Gulleboom</t>
  </si>
  <si>
    <t>bissegemstraat@gulleboom.be</t>
  </si>
  <si>
    <t>bamo@moorsele.be</t>
  </si>
  <si>
    <t>GBS De Zonnebloem</t>
  </si>
  <si>
    <t>VBS De Watermolen</t>
  </si>
  <si>
    <t>GBS Wijzer&amp;Pienter</t>
  </si>
  <si>
    <t>gregory.rassalle@harelbeke.be</t>
  </si>
  <si>
    <t>VBS Desselgem</t>
  </si>
  <si>
    <t>VBS Beveren-Leie</t>
  </si>
  <si>
    <t>VBS Prizma-De Talententuin</t>
  </si>
  <si>
    <t>VBS De Groeitoren</t>
  </si>
  <si>
    <t>VBS Mandelbloesem</t>
  </si>
  <si>
    <t>VBS Gaverke-College</t>
  </si>
  <si>
    <t>VBS Nieuwenhove</t>
  </si>
  <si>
    <t>VBS Biest-Jager</t>
  </si>
  <si>
    <t>VBS Arkorum 05_VCS Burger school</t>
  </si>
  <si>
    <t>VBS Arkorum 01 Sprankel</t>
  </si>
  <si>
    <t>jan.vervaecke@arkorum.be</t>
  </si>
  <si>
    <t>VBS Arkorum 18 Klim</t>
  </si>
  <si>
    <t>klim@arkorum.be</t>
  </si>
  <si>
    <t>VBS Oostnieuwkerke</t>
  </si>
  <si>
    <t>directeur@vbslangemark.be</t>
  </si>
  <si>
    <t>directie.dekastanje@kbrp.be</t>
  </si>
  <si>
    <t>SBS Freinetschool de Harp</t>
  </si>
  <si>
    <t>09-323.56.80</t>
  </si>
  <si>
    <t>VBS Sint-Paulus - De Wonderboom</t>
  </si>
  <si>
    <t>VBS Dokata</t>
  </si>
  <si>
    <t>ann.eerebout@dakota.be</t>
  </si>
  <si>
    <t>09-323.54.50</t>
  </si>
  <si>
    <t>info@deboomhutgent.be</t>
  </si>
  <si>
    <t>VBS IVG-school</t>
  </si>
  <si>
    <t>VBS Sint-Laurens_Zelzate West</t>
  </si>
  <si>
    <t>VLS Sint-Laurens</t>
  </si>
  <si>
    <t>VBS Dol-fijn</t>
  </si>
  <si>
    <t>VBS Oudenbos</t>
  </si>
  <si>
    <t>VLS OLVcollege</t>
  </si>
  <si>
    <t>gerdirectie@sintjv.be</t>
  </si>
  <si>
    <t>directie@gbsdestelbergen.be</t>
  </si>
  <si>
    <t>directie.vbwonderwijs@ksdh.be</t>
  </si>
  <si>
    <t>directie.piusx@ksdh.be</t>
  </si>
  <si>
    <t>directie.heikant@kaozele.be</t>
  </si>
  <si>
    <t>anke.derycke@kaozele.be</t>
  </si>
  <si>
    <t>m.debrabandt@kohamme.be</t>
  </si>
  <si>
    <t>directie@hetbelleveer.be</t>
  </si>
  <si>
    <t>directie@sterrenkind.be</t>
  </si>
  <si>
    <t>directie.deparel@ksdh.be</t>
  </si>
  <si>
    <t>directie@olvcledeberg.be</t>
  </si>
  <si>
    <t>VBS Sint-Gregoriuscollege</t>
  </si>
  <si>
    <t>mieke.clopterop@sint-gregoriuscollege.be</t>
  </si>
  <si>
    <t>09-323.57.40</t>
  </si>
  <si>
    <t>09-323.57.30</t>
  </si>
  <si>
    <t>kristof.hoste@pausjohannescollege.be</t>
  </si>
  <si>
    <t>luc.dewaele@sint-michielsschool.be</t>
  </si>
  <si>
    <t>VBS SFB Melle</t>
  </si>
  <si>
    <t>Vrije gemengde lagere school</t>
  </si>
  <si>
    <t>GBS De Parkschool</t>
  </si>
  <si>
    <t>VBS S.G. De Graankorrel</t>
  </si>
  <si>
    <t>VBS Oosterzele</t>
  </si>
  <si>
    <t>directie@vrijebasisschooloosterzele.be</t>
  </si>
  <si>
    <t>VBS Scheldewindeke</t>
  </si>
  <si>
    <t>VBS Sterreneiland</t>
  </si>
  <si>
    <t>VBS 't Wimpelke</t>
  </si>
  <si>
    <t>VBS De Kleurenboog</t>
  </si>
  <si>
    <t>directie@dekleurenboog.be</t>
  </si>
  <si>
    <t>VBS SintJozefscollege</t>
  </si>
  <si>
    <t>Pontstraat 20</t>
  </si>
  <si>
    <t>Eikstraat 2</t>
  </si>
  <si>
    <t>VKS Morgenster</t>
  </si>
  <si>
    <t>nadia.robberechts@minnestraal.be</t>
  </si>
  <si>
    <t>VBS De Luchtballon</t>
  </si>
  <si>
    <t>secretariaat@tlanduiterke.be</t>
  </si>
  <si>
    <t>Welleplein 1</t>
  </si>
  <si>
    <t>directie@vbbdewegwijzer.be</t>
  </si>
  <si>
    <t>VKS Madeliefje</t>
  </si>
  <si>
    <t>aureliepoupaert@koronse.be</t>
  </si>
  <si>
    <t>VBS Glorieux 2</t>
  </si>
  <si>
    <t>dekleineplaneet@sbszottegem.be</t>
  </si>
  <si>
    <t>directie@schoolvelzeke.be</t>
  </si>
  <si>
    <t>VBS Lilare</t>
  </si>
  <si>
    <t>info.berchem@scholensgvla.be</t>
  </si>
  <si>
    <t>lien.ampe@kbonet.be</t>
  </si>
  <si>
    <t>GBS De Bosrank</t>
  </si>
  <si>
    <t>VBS Huise_de hartepit</t>
  </si>
  <si>
    <t>GBS De Weide Wereld</t>
  </si>
  <si>
    <t>VBS De Kruin</t>
  </si>
  <si>
    <t>GBS Zulte De Vijf Wegen</t>
  </si>
  <si>
    <t>els.bostyn@scholensgvla.be</t>
  </si>
  <si>
    <t>VBS Driessprong</t>
  </si>
  <si>
    <t>GLS 't Wilgennest Landegem</t>
  </si>
  <si>
    <t>stefanie.vandenbussche@op-weg.be</t>
  </si>
  <si>
    <t>VBS Olsene</t>
  </si>
  <si>
    <t>kimberley.debie@op-weg.be</t>
  </si>
  <si>
    <t>contact.medardus@op-weg.net</t>
  </si>
  <si>
    <t>VBSBO KI Woluwe</t>
  </si>
  <si>
    <t>agnes.luyckx@telenet.be</t>
  </si>
  <si>
    <t>02-531.56.30</t>
  </si>
  <si>
    <t>directie@moza-ik.be</t>
  </si>
  <si>
    <t>school@demostheuvel.be</t>
  </si>
  <si>
    <t>VBSBO PUlderbos</t>
  </si>
  <si>
    <t>Gemeentelijke Basisschool voor BuO</t>
  </si>
  <si>
    <t>VBSBO De Ark Oosterlo</t>
  </si>
  <si>
    <t>VBSBO Ter Elst</t>
  </si>
  <si>
    <t>VBSBO School de Merode</t>
  </si>
  <si>
    <t>VBSBuO De Wissel</t>
  </si>
  <si>
    <t>directie@bubaodewissel.be</t>
  </si>
  <si>
    <t>Kasteelstraat 6_A</t>
  </si>
  <si>
    <t>directie@berkmoz.be</t>
  </si>
  <si>
    <t>Kasteelstraat 6_B</t>
  </si>
  <si>
    <t>VBSBO Ziekenhuisschool UZ Leuven</t>
  </si>
  <si>
    <t>directie.blo@img-heist.be</t>
  </si>
  <si>
    <t>VBSBO BuO KSD Warandeschool</t>
  </si>
  <si>
    <t>directie@bubaodebremberg.net</t>
  </si>
  <si>
    <t>nele.beckers@kids.be</t>
  </si>
  <si>
    <t>GO! LSBO De Zonnestraal_Tongeren</t>
  </si>
  <si>
    <t>erika.tinlot@kabot.be</t>
  </si>
  <si>
    <t>jeroen.naesen@de-kade.be</t>
  </si>
  <si>
    <t>bubao-hetanker@de-kade.be</t>
  </si>
  <si>
    <t>050-39.01.24</t>
  </si>
  <si>
    <t>Westendelaan 39</t>
  </si>
  <si>
    <t>059-31.99.30</t>
  </si>
  <si>
    <t>directie.rietzang@bewonderwijs.be</t>
  </si>
  <si>
    <t>Heistlaan 26 bus A</t>
  </si>
  <si>
    <t>directie.h2o@bewonderwijs.be</t>
  </si>
  <si>
    <t>emily.baert@basisschoolaanzee.be</t>
  </si>
  <si>
    <t>directie@bo-kindervriend.be</t>
  </si>
  <si>
    <t>VBSBO Prizma-De Zonnebloem</t>
  </si>
  <si>
    <t>GBSBO De Zon</t>
  </si>
  <si>
    <t>051-26.43.26</t>
  </si>
  <si>
    <t>marie.boullart@sint-idesbald.broedersvanliefde.be</t>
  </si>
  <si>
    <t>lageronderwijs@styrka.broedersvanliefde.be</t>
  </si>
  <si>
    <t>SLSBO Het Kompas</t>
  </si>
  <si>
    <t>VBSBO Sint-Gregorius</t>
  </si>
  <si>
    <t>nadine.vandesompel@greg.broedersvanliefde.be</t>
  </si>
  <si>
    <t>VBS BuO De Zonneroos</t>
  </si>
  <si>
    <t>053-38.28.20</t>
  </si>
  <si>
    <t>info@kiempuntbuggenhout.net</t>
  </si>
  <si>
    <t>GO! BS De Schakel_Hoboken</t>
  </si>
  <si>
    <t>schoolhoofd.tuimelaar@gmail.com</t>
  </si>
  <si>
    <t>VBS Steinerschool Kasteellaan Gent</t>
  </si>
  <si>
    <t>VBS Kwikstaartje</t>
  </si>
  <si>
    <t>VBS Sint-Paulus Drongen</t>
  </si>
  <si>
    <t>09-323.56.90</t>
  </si>
  <si>
    <t>VBS Regina Pacis 2</t>
  </si>
  <si>
    <t>VBS Steinerschool Guido Gezelleschool</t>
  </si>
  <si>
    <t>GBS De Geluksvogel</t>
  </si>
  <si>
    <t>secretariaat@sbsdegeluksvogel.com</t>
  </si>
  <si>
    <t>directie.hhh.kleuter@sgarchipel.be</t>
  </si>
  <si>
    <t>bart.de.mare@steinerschoolantwerpen.be</t>
  </si>
  <si>
    <t>kleuterschool@groenendaal.be</t>
  </si>
  <si>
    <t>joke.vandemaele@vbsdekleiheuvel.be</t>
  </si>
  <si>
    <t>VBS Sancta Maria Leuven</t>
  </si>
  <si>
    <t>taborbellem@op-weg.net</t>
  </si>
  <si>
    <t>VKS Immaculata</t>
  </si>
  <si>
    <t>GO! BS De Kn@ppe Ontdekker_Maasmechelen</t>
  </si>
  <si>
    <t>infokaramba@kobos.be</t>
  </si>
  <si>
    <t>VBS HHC Halleweg</t>
  </si>
  <si>
    <t>GLS De Meerpaal</t>
  </si>
  <si>
    <t>directie@demeerpaal.be</t>
  </si>
  <si>
    <t>GO!Leefschool De Oogappel_Gent</t>
  </si>
  <si>
    <t>GO! BS Op Dreef</t>
  </si>
  <si>
    <t>secretariaat@opdreef.be</t>
  </si>
  <si>
    <t>GO! BS De Nova Kids</t>
  </si>
  <si>
    <t>directeur@deschool.be</t>
  </si>
  <si>
    <t>GO! Freinetschool De Appeltuin</t>
  </si>
  <si>
    <t>VKS Regina Caeli</t>
  </si>
  <si>
    <t>directie.hhoh@sgarchipel.be</t>
  </si>
  <si>
    <t>directie.stjolef@bewonderwijs.be</t>
  </si>
  <si>
    <t>056-71.94.92</t>
  </si>
  <si>
    <t>GO! BS Icarus_Kinrooi</t>
  </si>
  <si>
    <t>ellen.vaneenoo@de-zonnebloem.be</t>
  </si>
  <si>
    <t>VBS Prizma - OLV</t>
  </si>
  <si>
    <t>GO! BS Het Oogappeltje</t>
  </si>
  <si>
    <t>03/353.75.89</t>
  </si>
  <si>
    <t>info@bshetoogappeltje.be</t>
  </si>
  <si>
    <t>Vrije Kleuterschool O.-L.-Vrouwinstituut</t>
  </si>
  <si>
    <t>GO! KS Ronse-Dr Ovide Decroly KS</t>
  </si>
  <si>
    <t>VKS De Zevensprong</t>
  </si>
  <si>
    <t>09-323.55.80</t>
  </si>
  <si>
    <t>info.despringveer@gbsbeersel.be</t>
  </si>
  <si>
    <t>VKS Mini Virgo</t>
  </si>
  <si>
    <t>ingridv@minivirgo.be</t>
  </si>
  <si>
    <t>lydia.dhont@toverbeek.be</t>
  </si>
  <si>
    <t>GO! BS De Mozaïek_Schaarbeek</t>
  </si>
  <si>
    <t>VBS Sint-Cajetanusschool</t>
  </si>
  <si>
    <t>VBS Sjabi</t>
  </si>
  <si>
    <t>VBS Glorieux 3</t>
  </si>
  <si>
    <t>GBS Kallo</t>
  </si>
  <si>
    <t>VBS De Knipoog 1</t>
  </si>
  <si>
    <t>GO! Freinetschool De Step Beringen</t>
  </si>
  <si>
    <t>VBS Kindercampus Catharina</t>
  </si>
  <si>
    <t>VBS Sint-Trudo</t>
  </si>
  <si>
    <t>wendy.peerlings@janrosier.be</t>
  </si>
  <si>
    <t>VBS Massemen</t>
  </si>
  <si>
    <t>VBS Broederschool Driegaaien</t>
  </si>
  <si>
    <t>laura.arnout@gszwevegem.be</t>
  </si>
  <si>
    <t>GO! BS leefschool De Vlieger_Oostende</t>
  </si>
  <si>
    <t>089-79.00.68</t>
  </si>
  <si>
    <t>09-228.58.71</t>
  </si>
  <si>
    <t>GO! BS De Letterfant</t>
  </si>
  <si>
    <t>Vrije Basischool</t>
  </si>
  <si>
    <t>VBS Sint-Amelbergaschool</t>
  </si>
  <si>
    <t>directie@sint-amelbergaschool.be</t>
  </si>
  <si>
    <t>VBS Zeveren-Vinkt</t>
  </si>
  <si>
    <t>secretariaat.dekouterbasis@kaozele.be</t>
  </si>
  <si>
    <t>els.vanderstraeten@pioenen.reginapacis.eu</t>
  </si>
  <si>
    <t>VBS Sint- Katrien</t>
  </si>
  <si>
    <t>09-341.82.36</t>
  </si>
  <si>
    <t>VBS De Schatkist Ertvelde</t>
  </si>
  <si>
    <t>VBS Borsbeke</t>
  </si>
  <si>
    <t>SBS Mopertingen- Hees</t>
  </si>
  <si>
    <t>mopertingen@sbsbilzen.be</t>
  </si>
  <si>
    <t>VBS Prizma - De stadsparel</t>
  </si>
  <si>
    <t>directie@basisschool-itegem.be</t>
  </si>
  <si>
    <t>nathalie.smet@olvpls.be</t>
  </si>
  <si>
    <t>VKS De Link</t>
  </si>
  <si>
    <t>directiekleuter@de-link.be</t>
  </si>
  <si>
    <t>GO! BS Europa_Bredene</t>
  </si>
  <si>
    <t>Europastraat 2</t>
  </si>
  <si>
    <t>GO! BS De Zandlopertjes_Bredene</t>
  </si>
  <si>
    <t>VLS Wonderster</t>
  </si>
  <si>
    <t>GO! BS De Wegwijzer_Essenede</t>
  </si>
  <si>
    <t>SBS De Gummi's - De Toverboom</t>
  </si>
  <si>
    <t>GLS OKIDO</t>
  </si>
  <si>
    <t>directie.deboomhut@sgimpact.be</t>
  </si>
  <si>
    <t>directie@steinerschoolbrussel.be</t>
  </si>
  <si>
    <t>maarten.dumoulin@vbsdiksmuide.be</t>
  </si>
  <si>
    <t>kaatje.vanlathem@sni.be</t>
  </si>
  <si>
    <t>GO! BS Magnolia</t>
  </si>
  <si>
    <t>VLS KSD Sint- Jan</t>
  </si>
  <si>
    <t>VLS Terbank- Egenhoven</t>
  </si>
  <si>
    <t>directie@sintjaneisden.be</t>
  </si>
  <si>
    <t>VLS Regina Ceali</t>
  </si>
  <si>
    <t>VKS Sint-Andreaslyceum</t>
  </si>
  <si>
    <t>VBS Leieparel</t>
  </si>
  <si>
    <t>VBS Groeiweide</t>
  </si>
  <si>
    <t>Groeiplein 1</t>
  </si>
  <si>
    <t>VBS_Broederschool Nieuwstraat</t>
  </si>
  <si>
    <t>VBS Glorieux 4</t>
  </si>
  <si>
    <t>GO! BS De Vierklaver_Temse</t>
  </si>
  <si>
    <t>GO! BS Het Egeltje</t>
  </si>
  <si>
    <t>VBS Wezel 2</t>
  </si>
  <si>
    <t>Gentsesteenweg 82_84</t>
  </si>
  <si>
    <t>VBS Klimop (MS)</t>
  </si>
  <si>
    <t>secretariaat.zonnewijzer@sgkabaz.be</t>
  </si>
  <si>
    <t>VBS HHC Vondel</t>
  </si>
  <si>
    <t>0478-988.144</t>
  </si>
  <si>
    <t>GO! BS De Linde Borgloon</t>
  </si>
  <si>
    <t>Nieuwe Beggaardenstraat 50</t>
  </si>
  <si>
    <t>015-21.86.23</t>
  </si>
  <si>
    <t>info@basisschooldeluchtballon.be</t>
  </si>
  <si>
    <t>info@degraankorrelgeluwe.be</t>
  </si>
  <si>
    <t>GO! BS De Kleurenplaneet_Deinze</t>
  </si>
  <si>
    <t>GO! freinetschool De Kring_Berchem</t>
  </si>
  <si>
    <t>GO! BS De Luchtballon_Tienen</t>
  </si>
  <si>
    <t>renilde.dewaelheyns@huis11.be</t>
  </si>
  <si>
    <t>GO!Next Wonderwijs</t>
  </si>
  <si>
    <t>VBS Vrije Rudolf Steinerschool Aalst</t>
  </si>
  <si>
    <t>ramazan.kocaklioglu@lucerna.be</t>
  </si>
  <si>
    <t>VBS Parkschool_Relst</t>
  </si>
  <si>
    <t>GO! BS In De Engelse Hof_Lanaken</t>
  </si>
  <si>
    <t>directeur@lamdeni.be</t>
  </si>
  <si>
    <t>GO! freinetschool Het Wijdeland_Brustem</t>
  </si>
  <si>
    <t>SBS Spalbeek</t>
  </si>
  <si>
    <t>directeur.lynn@lorenpolnie.be</t>
  </si>
  <si>
    <t>VBS Freinet School de Vier Tuinen</t>
  </si>
  <si>
    <t>SBS Het Eiland</t>
  </si>
  <si>
    <t>VBS Gits Groeit]</t>
  </si>
  <si>
    <t>GO! BSBO De Veerboot_Astene</t>
  </si>
  <si>
    <t>GO! BS Freinet De Ark</t>
  </si>
  <si>
    <t>Beneluxstraat 50</t>
  </si>
  <si>
    <t>0468-04.71.29</t>
  </si>
  <si>
    <t>directie@fsdeark.be</t>
  </si>
  <si>
    <t>GBS 't Keperke</t>
  </si>
  <si>
    <t>an.claeye@keperke.be</t>
  </si>
  <si>
    <t>Ruggeveldlaan 375</t>
  </si>
  <si>
    <t>info@leertuinantwerpen.be</t>
  </si>
  <si>
    <t>GO!BS De Knipoog</t>
  </si>
  <si>
    <t>onthaal@bsknipoog.be</t>
  </si>
  <si>
    <t>GO! BS De Klimpaal_St-Jans Molenbeek</t>
  </si>
  <si>
    <t>GBS Evergem</t>
  </si>
  <si>
    <t>GO! BS Het Bollebos Anzegem</t>
  </si>
  <si>
    <t>GO! freinetschool De Pluim Hoboken</t>
  </si>
  <si>
    <t>GBS De Buitenkans</t>
  </si>
  <si>
    <t>VBS Moerkerke</t>
  </si>
  <si>
    <t>GO! BS Nellie Melba_Anderlecht</t>
  </si>
  <si>
    <t>GO! BS De kleine geuzen jette</t>
  </si>
  <si>
    <t>directie@wonderwijs.be</t>
  </si>
  <si>
    <t>GO! BS STEM De Trampoline</t>
  </si>
  <si>
    <t>Kloosterstraat 60</t>
  </si>
  <si>
    <t>joyce.melis@sccg.be</t>
  </si>
  <si>
    <t>secretariaat@detelescoop.be</t>
  </si>
  <si>
    <t>GO! BS Theodoortje</t>
  </si>
  <si>
    <t>De Maaskens 18</t>
  </si>
  <si>
    <t>directeur@slcampus.be</t>
  </si>
  <si>
    <t>VBS Michaëlschool</t>
  </si>
  <si>
    <t>GO! BS De Iris_Ukkel</t>
  </si>
  <si>
    <t>GO! BS Balder St-Gillis</t>
  </si>
  <si>
    <t>VBS De Hoek</t>
  </si>
  <si>
    <t>VBS De Negensprong_2</t>
  </si>
  <si>
    <t>VBS Wijnhuize_Hillegem</t>
  </si>
  <si>
    <t>Ledebergstraat 106</t>
  </si>
  <si>
    <t>HILLEGEM</t>
  </si>
  <si>
    <t>jan.devroe@kboherzele.be</t>
  </si>
  <si>
    <t>GO! BS Leefschool Heyerdahl</t>
  </si>
  <si>
    <t>Merelstraat 48_ bus a</t>
  </si>
  <si>
    <t>03-284.57.53</t>
  </si>
  <si>
    <t>directie@leefschoolheyerdahl.be</t>
  </si>
  <si>
    <t>SBS Jenaplanschool Hippo's Hof</t>
  </si>
  <si>
    <t>GO! BS XCL Wegwijs</t>
  </si>
  <si>
    <t>GO! BS Ondersteboven</t>
  </si>
  <si>
    <t>directie.dezonnebloem@sgarchipel.be</t>
  </si>
  <si>
    <t>GO!BS De Pannebeke-De Stempel</t>
  </si>
  <si>
    <t>GBS Freinetschool De Beverboom</t>
  </si>
  <si>
    <t>gfsdebeverboom@anderlecht.brussels</t>
  </si>
  <si>
    <t>VBS De Ringelwikke_Landelijke Steinersch</t>
  </si>
  <si>
    <t>GO! BS De Grasspriet</t>
  </si>
  <si>
    <t>GO! BS Ten Dorpe</t>
  </si>
  <si>
    <t>directie@basisschooldezenne.be</t>
  </si>
  <si>
    <t>GO! BS De Dorpsparel</t>
  </si>
  <si>
    <t>0495-57.06.62</t>
  </si>
  <si>
    <t>directie@freinetdebontespecht.be</t>
  </si>
  <si>
    <t>GO! BS Leefschool de WonderWijzer</t>
  </si>
  <si>
    <t>0477-83.05.70</t>
  </si>
  <si>
    <t>GO! BS Klim Op</t>
  </si>
  <si>
    <t>GO! BS Bunderbos Zele</t>
  </si>
  <si>
    <t>directie@bunderboszele.be</t>
  </si>
  <si>
    <t>GO! BS De Stempel</t>
  </si>
  <si>
    <t>0465-00.79.25</t>
  </si>
  <si>
    <t>02-669.20.12</t>
  </si>
  <si>
    <t>GO! BS Freinet De Kolibrie</t>
  </si>
  <si>
    <t>GO! BS Leefschool De Wollewei</t>
  </si>
  <si>
    <t>wim.van.dessel@gemeenteschoolberlaar.be</t>
  </si>
  <si>
    <t>Vrije Basisschool voor BuO</t>
  </si>
  <si>
    <t>directie@schoolterduinen.be</t>
  </si>
  <si>
    <t>directie@denieuwemaan.be</t>
  </si>
  <si>
    <t>0494-50.48.85</t>
  </si>
  <si>
    <t>directiebasis@campuskompas.brussels</t>
  </si>
  <si>
    <r>
      <rPr>
        <i/>
        <sz val="10"/>
        <rFont val="Calibri"/>
        <family val="2"/>
        <scheme val="minor"/>
      </rPr>
      <t>Meer informatie over de manier waarop u dit formulier moet invullen, is opgenomen onder punt 5.6 in omzendbrief</t>
    </r>
    <r>
      <rPr>
        <i/>
        <u/>
        <sz val="10"/>
        <color indexed="12"/>
        <rFont val="Calibri"/>
        <family val="2"/>
        <scheme val="minor"/>
      </rPr>
      <t>BaO/97/5</t>
    </r>
    <r>
      <rPr>
        <i/>
        <sz val="10"/>
        <rFont val="Calibri"/>
        <family val="2"/>
        <scheme val="minor"/>
      </rPr>
      <t>van 17 juni 1997 over tijdelijk onderwijs aan huis (TOAH), permanent onderwijs aan huis (POAH) en vrijstelling van leerplicht in het basisonderwijs.</t>
    </r>
  </si>
  <si>
    <r>
      <t xml:space="preserve">Selecteer het schooljaar </t>
    </r>
    <r>
      <rPr>
        <b/>
        <i/>
        <sz val="10"/>
        <color rgb="FFFF0000"/>
        <rFont val="Calibri"/>
        <family val="2"/>
        <scheme val="minor"/>
      </rPr>
      <t>2023</t>
    </r>
    <r>
      <rPr>
        <b/>
        <i/>
        <sz val="10"/>
        <rFont val="Calibri"/>
        <family val="2"/>
        <scheme val="minor"/>
      </rPr>
      <t>-2024</t>
    </r>
    <r>
      <rPr>
        <i/>
        <sz val="10"/>
        <rFont val="Calibri"/>
        <family val="2"/>
        <scheme val="minor"/>
      </rPr>
      <t>. Standaard staat dit op het lopende schooljaar.</t>
    </r>
  </si>
  <si>
    <r>
      <t>Bezorg ons de terugvordering als</t>
    </r>
    <r>
      <rPr>
        <i/>
        <u/>
        <sz val="10"/>
        <color rgb="FFFF0000"/>
        <rFont val="Calibri"/>
        <family val="2"/>
        <scheme val="minor"/>
      </rPr>
      <t>Excelbestand</t>
    </r>
    <r>
      <rPr>
        <i/>
        <u/>
        <sz val="10"/>
        <color theme="1"/>
        <rFont val="Calibri"/>
        <family val="2"/>
        <scheme val="minor"/>
      </rPr>
      <t xml:space="preserve"> uiterlijk op 28 februari 2024</t>
    </r>
    <r>
      <rPr>
        <i/>
        <sz val="10"/>
        <color theme="1"/>
        <rFont val="Calibri"/>
        <family val="2"/>
        <scheme val="minor"/>
      </rPr>
      <t xml:space="preserve"> via Mijn Onderwijs. </t>
    </r>
    <r>
      <rPr>
        <i/>
        <sz val="10"/>
        <color rgb="FFFF0000"/>
        <rFont val="Calibri"/>
        <family val="2"/>
        <scheme val="minor"/>
      </rPr>
      <t>Daardoor hoeft u het formulier niet meer te ondertekenen</t>
    </r>
    <r>
      <rPr>
        <i/>
        <sz val="10"/>
        <color theme="1"/>
        <rFont val="Calibri"/>
        <family val="2"/>
        <scheme val="minor"/>
      </rPr>
      <t xml:space="preserve">.
</t>
    </r>
    <r>
      <rPr>
        <b/>
        <i/>
        <sz val="10"/>
        <color theme="1"/>
        <rFont val="Calibri"/>
        <family val="2"/>
        <scheme val="minor"/>
      </rPr>
      <t xml:space="preserve">Opgelet: om het Excelbestand te versturen, hebt u toegang nodig tot het thema 'Omkadering en toelagen (vertrouwelijk)' in Mijn Onderwijs. </t>
    </r>
    <r>
      <rPr>
        <i/>
        <sz val="10"/>
        <color theme="1"/>
        <rFont val="Calibri"/>
        <family val="2"/>
        <scheme val="minor"/>
      </rPr>
      <t>U kunt die rechten nakijken in Mijn Onderwijs onder het tabblad 'Mijn profiel' bij 'Mijn Thema's'.</t>
    </r>
  </si>
  <si>
    <t>1210 BRUSSEL</t>
  </si>
  <si>
    <t>Koning Albert II-laan 15 bus 137</t>
  </si>
  <si>
    <t>GBSBO De Ruimtevaarder</t>
  </si>
  <si>
    <t>0477-27.06.73</t>
  </si>
  <si>
    <t>info@bubaoderuimtevaarder.be</t>
  </si>
  <si>
    <t>VBSBO De Brug 2</t>
  </si>
  <si>
    <t>VLSBO De Polder</t>
  </si>
  <si>
    <t>Polderstraat 78</t>
  </si>
  <si>
    <t>050-69.26.24</t>
  </si>
  <si>
    <t>bubao-depolder@de-kade.be</t>
  </si>
  <si>
    <t>VBSBO Darkenoe</t>
  </si>
  <si>
    <t>Haringrodestraat 84</t>
  </si>
  <si>
    <t>03-230.07.76</t>
  </si>
  <si>
    <t>gisele.konig@tikvatenoe.be</t>
  </si>
  <si>
    <t>GBSBO De leerexpert Capitan</t>
  </si>
  <si>
    <t>Columbiastraat 5</t>
  </si>
  <si>
    <t>03-334.40.77</t>
  </si>
  <si>
    <t>GO! BS Het Biezebos</t>
  </si>
  <si>
    <t>Zultseweg 11</t>
  </si>
  <si>
    <t>056-60.08.18</t>
  </si>
  <si>
    <t>directie@hetbiezebos.be</t>
  </si>
  <si>
    <t>VBS POER</t>
  </si>
  <si>
    <t>Zeger van Heulestraat 47</t>
  </si>
  <si>
    <t>0499-21.23.89</t>
  </si>
  <si>
    <t>poer@levensboom.be</t>
  </si>
  <si>
    <t>VBS Belz</t>
  </si>
  <si>
    <t>Isabellalei 63</t>
  </si>
  <si>
    <t>0489-02.27.20</t>
  </si>
  <si>
    <t>beheer@belzantwerp.eu</t>
  </si>
  <si>
    <t>GO! Daltonschool Merelbeke</t>
  </si>
  <si>
    <t>VBS BuitenWijs</t>
  </si>
  <si>
    <t>Pastorijstraat 1</t>
  </si>
  <si>
    <t>NEIGEM</t>
  </si>
  <si>
    <t>0474-08.52.50</t>
  </si>
  <si>
    <t>info@buitenwijs.be</t>
  </si>
  <si>
    <t>HSBS De Zennestraal</t>
  </si>
  <si>
    <t>Zennestraat 82</t>
  </si>
  <si>
    <t>02-279.39.31</t>
  </si>
  <si>
    <t>sec.dezennestraal@brucity.education</t>
  </si>
  <si>
    <t>VBS Sint-Joris Basisschool</t>
  </si>
  <si>
    <t>VBS Optimum Genk</t>
  </si>
  <si>
    <t>Bijlkestraat 26</t>
  </si>
  <si>
    <t>0499-74.90.74</t>
  </si>
  <si>
    <t>VBS Montessorischool Nieuwrode</t>
  </si>
  <si>
    <t>0485-04.00.95</t>
  </si>
  <si>
    <t>kim.geens@kodid.be</t>
  </si>
  <si>
    <t>GBS Elsene</t>
  </si>
  <si>
    <t>Graystraat 126</t>
  </si>
  <si>
    <t>openbaar.onderwijs@elsene.brussels</t>
  </si>
  <si>
    <t>kalenderjaar 2023</t>
  </si>
  <si>
    <t>kalenderjaar 2024</t>
  </si>
  <si>
    <t>kalenderjaar 2025</t>
  </si>
  <si>
    <t>kalenderjaar 2026</t>
  </si>
  <si>
    <t>kalenderjaar 2027</t>
  </si>
  <si>
    <t>kalenderjaar 2028</t>
  </si>
  <si>
    <t>kalenderjaar 2029</t>
  </si>
  <si>
    <t>kalenderjaar 2030</t>
  </si>
  <si>
    <t>kalenderjaar 2031</t>
  </si>
  <si>
    <t>kalenderjaar 2032</t>
  </si>
  <si>
    <t>kalenderjaar 2033</t>
  </si>
  <si>
    <t>vul het huidig kalenderjaar in =&gt;</t>
  </si>
  <si>
    <t>Door deze terugvordering in te dienen, bevestigt u dat alle gegevens in dit formulier naar waarheid zijn ingevuld en dat de reiskosten die teruggevorderd worden, betaald zijn met toepassing van artikel 34 tot en met 36 van het decreet Basisonderwijs van 25 februari 1997 en het besluit van de Vlaamse Regering van 13 juli 2007 betreffende het onderwijs aan huis voor zieke kinderen en jongeren.
U verklaart ook dat u hebt kennisgenomen van artikel 174 van het decreet Basisonderwijs van 25 februari 1997.</t>
  </si>
  <si>
    <t>1F3C8E-5767-03-230807</t>
  </si>
  <si>
    <t>Bao's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</si>
</sst>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_€"/>
    <numFmt numFmtId="165" formatCode="0.0000"/>
    <numFmt numFmtId="166" formatCode="d/mm/yyyy;@"/>
  </numFmts>
  <fonts count="48" x14ac:knownFonts="1">
    <font>
      <sz val="11"/>
      <color theme="1"/>
      <name val="Calibri"/>
      <family val="2"/>
      <scheme val="minor"/>
    </font>
    <font>
      <u/>
      <sz val="10"/>
      <color indexed="12"/>
      <name val="Arial"/>
      <family val="2"/>
    </font>
    <font>
      <b/>
      <u/>
      <sz val="10"/>
      <name val="Arial"/>
      <family val="2"/>
    </font>
    <font>
      <sz val="10"/>
      <name val="Arial"/>
      <family val="2"/>
    </font>
    <font>
      <sz val="9"/>
      <color indexed="81"/>
      <name val="Tahoma"/>
      <family val="2"/>
    </font>
    <font>
      <sz val="11"/>
      <name val="Calibri"/>
      <family val="2"/>
    </font>
    <font>
      <sz val="10"/>
      <name val="Calibri"/>
      <family val="2"/>
    </font>
    <font>
      <b/>
      <sz val="10"/>
      <name val="Calibri"/>
      <family val="2"/>
    </font>
    <font>
      <b/>
      <sz val="10"/>
      <color indexed="81"/>
      <name val="Calibri"/>
      <family val="2"/>
    </font>
    <font>
      <sz val="10"/>
      <color theme="1"/>
      <name val="Calibri"/>
      <family val="2"/>
      <scheme val="minor"/>
    </font>
    <font>
      <sz val="10"/>
      <color theme="1"/>
      <name val="Garamond"/>
      <family val="1"/>
    </font>
    <font>
      <sz val="10"/>
      <color theme="1"/>
      <name val="Calibri"/>
      <family val="2"/>
    </font>
    <font>
      <i/>
      <sz val="10"/>
      <color theme="1"/>
      <name val="Calibri"/>
      <family val="2"/>
      <scheme val="minor"/>
    </font>
    <font>
      <i/>
      <sz val="10"/>
      <name val="Calibri"/>
      <family val="2"/>
      <scheme val="minor"/>
    </font>
    <font>
      <sz val="10"/>
      <name val="Calibri"/>
      <family val="2"/>
      <scheme val="minor"/>
    </font>
    <font>
      <b/>
      <sz val="10"/>
      <color theme="1"/>
      <name val="Calibri"/>
      <family val="2"/>
      <scheme val="minor"/>
    </font>
    <font>
      <sz val="18"/>
      <color theme="1"/>
      <name val="Calibri"/>
      <family val="2"/>
      <scheme val="minor"/>
    </font>
    <font>
      <b/>
      <sz val="10"/>
      <name val="Calibri"/>
      <family val="2"/>
      <scheme val="minor"/>
    </font>
    <font>
      <b/>
      <i/>
      <sz val="10"/>
      <name val="Calibri"/>
      <family val="2"/>
      <scheme val="minor"/>
    </font>
    <font>
      <b/>
      <sz val="10"/>
      <color rgb="FFFF0000"/>
      <name val="Calibri"/>
      <family val="2"/>
      <scheme val="minor"/>
    </font>
    <font>
      <sz val="6"/>
      <color theme="1"/>
      <name val="Calibri"/>
      <family val="2"/>
      <scheme val="minor"/>
    </font>
    <font>
      <sz val="8"/>
      <color theme="1"/>
      <name val="Calibri"/>
      <family val="2"/>
      <scheme val="minor"/>
    </font>
    <font>
      <sz val="11"/>
      <name val="Calibri"/>
      <family val="2"/>
      <scheme val="minor"/>
    </font>
    <font>
      <b/>
      <sz val="12"/>
      <color theme="0"/>
      <name val="Calibri"/>
      <family val="2"/>
      <scheme val="minor"/>
    </font>
    <font>
      <sz val="12"/>
      <color theme="1"/>
      <name val="Calibri"/>
      <family val="2"/>
      <scheme val="minor"/>
    </font>
    <font>
      <i/>
      <sz val="11"/>
      <color theme="1"/>
      <name val="Calibri"/>
      <family val="2"/>
      <scheme val="minor"/>
    </font>
    <font>
      <i/>
      <u/>
      <sz val="10"/>
      <color indexed="12"/>
      <name val="Calibri"/>
      <family val="2"/>
      <scheme val="minor"/>
    </font>
    <font>
      <b/>
      <sz val="18"/>
      <color theme="1"/>
      <name val="Calibri"/>
      <family val="2"/>
    </font>
    <font>
      <b/>
      <sz val="11"/>
      <color rgb="FF000000"/>
      <name val="Calibri"/>
      <family val="2"/>
    </font>
    <font>
      <sz val="11"/>
      <color rgb="FF000000"/>
      <name val="Calibri"/>
      <family val="2"/>
    </font>
    <font>
      <i/>
      <u/>
      <sz val="10"/>
      <color theme="1"/>
      <name val="Calibri"/>
      <family val="2"/>
      <scheme val="minor"/>
    </font>
    <font>
      <b/>
      <i/>
      <sz val="10"/>
      <color rgb="FFFF0000"/>
      <name val="Calibri"/>
      <family val="2"/>
      <scheme val="minor"/>
    </font>
    <font>
      <b/>
      <i/>
      <sz val="10"/>
      <color theme="1"/>
      <name val="Calibri"/>
      <family val="2"/>
      <scheme val="minor"/>
    </font>
    <font>
      <i/>
      <sz val="10"/>
      <name val="Arial"/>
      <family val="2"/>
    </font>
    <font>
      <b/>
      <i/>
      <sz val="11"/>
      <color rgb="FFFF0000"/>
      <name val="Calibri"/>
      <family val="2"/>
      <scheme val="minor"/>
    </font>
    <font>
      <b/>
      <i/>
      <u/>
      <sz val="10"/>
      <color rgb="FFFF0000"/>
      <name val="Calibri"/>
      <family val="2"/>
      <scheme val="minor"/>
    </font>
    <font>
      <b/>
      <sz val="11"/>
      <color theme="1"/>
      <name val="Calibri"/>
      <family val="2"/>
      <scheme val="minor"/>
    </font>
    <font>
      <i/>
      <u/>
      <sz val="10"/>
      <color rgb="FFFF0000"/>
      <name val="Calibri"/>
      <family val="2"/>
      <scheme val="minor"/>
    </font>
    <font>
      <b/>
      <sz val="6"/>
      <color theme="1"/>
      <name val="Calibri"/>
      <family val="2"/>
      <scheme val="minor"/>
    </font>
    <font>
      <i/>
      <sz val="10"/>
      <color rgb="FFFF0000"/>
      <name val="Calibri"/>
      <family val="2"/>
      <scheme val="minor"/>
    </font>
    <font>
      <b/>
      <sz val="12"/>
      <color rgb="FFFF0000"/>
      <name val="Calibri"/>
      <family val="2"/>
      <scheme val="minor"/>
    </font>
    <font>
      <sz val="6"/>
      <name val="Calibri"/>
      <family val="2"/>
      <scheme val="minor"/>
    </font>
    <font>
      <sz val="10"/>
      <color rgb="FFFF0000"/>
      <name val="Calibri"/>
      <family val="2"/>
      <scheme val="minor"/>
    </font>
    <font>
      <b/>
      <sz val="14"/>
      <color rgb="FFFF0000"/>
      <name val="Calibri"/>
      <family val="2"/>
      <scheme val="minor"/>
    </font>
    <font>
      <b/>
      <sz val="14"/>
      <color rgb="FFFF0000"/>
      <name val="Arial"/>
      <family val="2"/>
    </font>
    <font>
      <sz val="12"/>
      <color rgb="FF00B050"/>
      <name val="Calibri"/>
      <family val="2"/>
      <scheme val="minor"/>
    </font>
    <font>
      <b/>
      <sz val="11"/>
      <color rgb="FFFF0000"/>
      <name val="Calibri"/>
      <family val="2"/>
      <scheme val="minor"/>
    </font>
    <font>
      <sz val="8"/>
      <color rgb="FFFF0000"/>
      <name val="Calibri"/>
      <family val="2"/>
      <scheme val="minor"/>
    </font>
  </fonts>
  <fills count="8">
    <fill>
      <patternFill patternType="none"/>
    </fill>
    <fill>
      <patternFill patternType="gray125"/>
    </fill>
    <fill>
      <patternFill patternType="solid">
        <fgColor rgb="FFC0C0C0"/>
        <bgColor rgb="FFC0C0C0"/>
      </patternFill>
    </fill>
    <fill>
      <patternFill patternType="solid">
        <fgColor theme="0" tint="-0.14996795556505021"/>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style="thin">
        <color theme="0" tint="-0.499984740745262"/>
      </left>
      <right/>
      <top/>
      <bottom/>
      <diagonal/>
    </border>
    <border>
      <left/>
      <right style="thin">
        <color theme="0" tint="-0.499984740745262"/>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2">
    <xf numFmtId="0" fontId="0" fillId="0" borderId="0"/>
    <xf numFmtId="0" fontId="1" fillId="0" borderId="0" applyNumberFormat="0" applyFill="0" applyBorder="0" applyAlignment="0" applyProtection="0">
      <alignment vertical="top"/>
      <protection locked="0"/>
    </xf>
  </cellStyleXfs>
  <cellXfs count="196">
    <xf numFmtId="0" fontId="0" fillId="0" borderId="0" xfId="0"/>
    <xf numFmtId="0" fontId="2" fillId="0" borderId="0" xfId="0" applyFont="1"/>
    <xf numFmtId="14" fontId="0" fillId="0" borderId="0" xfId="0" applyNumberFormat="1"/>
    <xf numFmtId="14" fontId="3" fillId="0" borderId="0" xfId="0" applyNumberFormat="1" applyFont="1"/>
    <xf numFmtId="14" fontId="0" fillId="0" borderId="0" xfId="0" quotePrefix="1" applyNumberFormat="1"/>
    <xf numFmtId="1" fontId="0" fillId="0" borderId="0" xfId="0" applyNumberFormat="1"/>
    <xf numFmtId="14" fontId="5" fillId="0" borderId="0" xfId="0" applyNumberFormat="1" applyFont="1"/>
    <xf numFmtId="0" fontId="9" fillId="0" borderId="0" xfId="0" applyFont="1" applyProtection="1">
      <protection hidden="1"/>
    </xf>
    <xf numFmtId="0" fontId="10" fillId="0" borderId="0" xfId="0" applyFont="1" applyAlignment="1">
      <alignment vertical="top"/>
    </xf>
    <xf numFmtId="0" fontId="6" fillId="0" borderId="0" xfId="0" applyFont="1" applyAlignment="1" applyProtection="1">
      <alignment vertical="center"/>
      <protection hidden="1"/>
    </xf>
    <xf numFmtId="0" fontId="11" fillId="0" borderId="0" xfId="0" applyFont="1" applyAlignment="1" applyProtection="1">
      <alignment vertical="center"/>
      <protection hidden="1"/>
    </xf>
    <xf numFmtId="0" fontId="7" fillId="0" borderId="0" xfId="0" applyFont="1" applyAlignment="1" applyProtection="1">
      <alignment vertical="center"/>
      <protection hidden="1"/>
    </xf>
    <xf numFmtId="0" fontId="11" fillId="0" borderId="0" xfId="0" applyFont="1" applyAlignment="1">
      <alignment vertical="center"/>
    </xf>
    <xf numFmtId="0" fontId="12" fillId="0" borderId="0" xfId="0" applyFont="1" applyProtection="1">
      <protection hidden="1"/>
    </xf>
    <xf numFmtId="0" fontId="12" fillId="0" borderId="0" xfId="0" applyFont="1" applyAlignment="1" applyProtection="1">
      <alignment horizontal="left"/>
      <protection hidden="1"/>
    </xf>
    <xf numFmtId="0" fontId="12" fillId="0" borderId="0" xfId="0" applyFont="1" applyAlignment="1" applyProtection="1">
      <alignment horizontal="center"/>
      <protection hidden="1"/>
    </xf>
    <xf numFmtId="0" fontId="13" fillId="0" borderId="0" xfId="0" applyFont="1" applyProtection="1">
      <protection hidden="1"/>
    </xf>
    <xf numFmtId="0" fontId="14" fillId="0" borderId="0" xfId="0" applyFont="1" applyAlignment="1" applyProtection="1">
      <alignment horizontal="right"/>
      <protection hidden="1"/>
    </xf>
    <xf numFmtId="0" fontId="10" fillId="0" borderId="0" xfId="0" applyFont="1" applyProtection="1">
      <protection hidden="1"/>
    </xf>
    <xf numFmtId="0" fontId="9" fillId="0" borderId="0" xfId="0" applyFont="1" applyAlignment="1" applyProtection="1">
      <alignment horizontal="left"/>
      <protection hidden="1"/>
    </xf>
    <xf numFmtId="0" fontId="9" fillId="0" borderId="0" xfId="0" applyFont="1" applyAlignment="1" applyProtection="1">
      <alignment horizontal="center"/>
      <protection hidden="1"/>
    </xf>
    <xf numFmtId="0" fontId="17" fillId="0" borderId="0" xfId="0" applyFont="1" applyAlignment="1" applyProtection="1">
      <alignment vertical="center"/>
      <protection hidden="1"/>
    </xf>
    <xf numFmtId="0" fontId="13" fillId="0" borderId="0" xfId="0" applyFont="1" applyAlignment="1" applyProtection="1">
      <alignment vertical="center"/>
      <protection hidden="1"/>
    </xf>
    <xf numFmtId="0" fontId="20" fillId="0" borderId="0" xfId="0" applyFont="1" applyAlignment="1" applyProtection="1">
      <alignment horizontal="center" vertical="center"/>
      <protection hidden="1"/>
    </xf>
    <xf numFmtId="2" fontId="0" fillId="0" borderId="0" xfId="0" applyNumberFormat="1"/>
    <xf numFmtId="0" fontId="28" fillId="2" borderId="1" xfId="0" applyFont="1" applyFill="1" applyBorder="1" applyAlignment="1">
      <alignment horizontal="center" vertical="center"/>
    </xf>
    <xf numFmtId="0" fontId="29" fillId="0" borderId="1" xfId="0" applyFont="1" applyBorder="1" applyAlignment="1">
      <alignment horizontal="right" vertical="center"/>
    </xf>
    <xf numFmtId="0" fontId="29" fillId="0" borderId="1" xfId="0" applyFont="1" applyBorder="1" applyAlignment="1">
      <alignment vertical="center"/>
    </xf>
    <xf numFmtId="0" fontId="0" fillId="0" borderId="0" xfId="0" applyAlignment="1" applyProtection="1">
      <alignment vertical="center"/>
      <protection hidden="1"/>
    </xf>
    <xf numFmtId="0" fontId="13" fillId="0" borderId="0" xfId="0" quotePrefix="1" applyFont="1" applyAlignment="1" applyProtection="1">
      <alignment horizontal="right"/>
      <protection hidden="1"/>
    </xf>
    <xf numFmtId="0" fontId="13" fillId="0" borderId="0" xfId="0" quotePrefix="1" applyFont="1" applyProtection="1">
      <protection hidden="1"/>
    </xf>
    <xf numFmtId="0" fontId="33" fillId="0" borderId="0" xfId="0" applyFont="1" applyProtection="1">
      <protection hidden="1"/>
    </xf>
    <xf numFmtId="0" fontId="13" fillId="0" borderId="0" xfId="0" quotePrefix="1" applyFont="1" applyAlignment="1" applyProtection="1">
      <alignment horizontal="right" vertical="top"/>
      <protection hidden="1"/>
    </xf>
    <xf numFmtId="0" fontId="13" fillId="0" borderId="0" xfId="0" applyFont="1" applyAlignment="1" applyProtection="1">
      <alignment vertical="top"/>
      <protection hidden="1"/>
    </xf>
    <xf numFmtId="0" fontId="14" fillId="0" borderId="0" xfId="0" applyFont="1" applyProtection="1">
      <protection hidden="1"/>
    </xf>
    <xf numFmtId="0" fontId="13" fillId="0" borderId="0" xfId="0" quotePrefix="1" applyFont="1" applyAlignment="1" applyProtection="1">
      <alignment horizontal="right" vertical="center"/>
      <protection hidden="1"/>
    </xf>
    <xf numFmtId="0" fontId="22" fillId="0" borderId="0" xfId="0" applyFont="1" applyProtection="1">
      <protection hidden="1"/>
    </xf>
    <xf numFmtId="0" fontId="0" fillId="0" borderId="0" xfId="0" applyAlignment="1">
      <alignment vertical="center"/>
    </xf>
    <xf numFmtId="0" fontId="24" fillId="4" borderId="0" xfId="0" applyFont="1" applyFill="1" applyAlignment="1" applyProtection="1">
      <alignment vertical="center"/>
      <protection hidden="1"/>
    </xf>
    <xf numFmtId="0" fontId="19" fillId="0" borderId="0" xfId="0" applyFont="1" applyAlignment="1">
      <alignment vertical="center"/>
    </xf>
    <xf numFmtId="0" fontId="23" fillId="0" borderId="0" xfId="0" applyFont="1" applyAlignment="1" applyProtection="1">
      <alignment vertical="center"/>
      <protection hidden="1"/>
    </xf>
    <xf numFmtId="0" fontId="24" fillId="0" borderId="0" xfId="0" applyFont="1" applyAlignment="1" applyProtection="1">
      <alignment vertical="center"/>
      <protection hidden="1"/>
    </xf>
    <xf numFmtId="0" fontId="14" fillId="3" borderId="15" xfId="0" applyFont="1" applyFill="1" applyBorder="1" applyAlignment="1" applyProtection="1">
      <alignment horizontal="center" vertical="center"/>
      <protection locked="0" hidden="1"/>
    </xf>
    <xf numFmtId="0" fontId="9" fillId="0" borderId="0" xfId="0" applyFont="1" applyAlignment="1" applyProtection="1">
      <alignment vertical="center"/>
      <protection hidden="1"/>
    </xf>
    <xf numFmtId="0" fontId="13" fillId="0" borderId="0" xfId="0" applyFont="1" applyAlignment="1" applyProtection="1">
      <alignment horizontal="left" vertical="center"/>
      <protection hidden="1"/>
    </xf>
    <xf numFmtId="4" fontId="9" fillId="0" borderId="0" xfId="0" applyNumberFormat="1" applyFont="1" applyProtection="1">
      <protection hidden="1"/>
    </xf>
    <xf numFmtId="0" fontId="0" fillId="0" borderId="0" xfId="0" applyProtection="1">
      <protection hidden="1"/>
    </xf>
    <xf numFmtId="0" fontId="0" fillId="0" borderId="1" xfId="0" applyBorder="1" applyAlignment="1" applyProtection="1">
      <alignment horizontal="center" vertical="center"/>
      <protection hidden="1"/>
    </xf>
    <xf numFmtId="0" fontId="19" fillId="0" borderId="0" xfId="0" applyFont="1" applyAlignment="1" applyProtection="1">
      <alignment horizontal="center" vertical="center"/>
      <protection hidden="1"/>
    </xf>
    <xf numFmtId="0" fontId="38" fillId="0" borderId="0" xfId="0" applyFont="1" applyAlignment="1" applyProtection="1">
      <alignment horizontal="center" vertical="center"/>
      <protection hidden="1"/>
    </xf>
    <xf numFmtId="0" fontId="15" fillId="0" borderId="0" xfId="0" applyFont="1" applyAlignment="1" applyProtection="1">
      <alignment horizontal="center" vertical="center"/>
      <protection hidden="1"/>
    </xf>
    <xf numFmtId="0" fontId="18" fillId="0" borderId="0" xfId="0" applyFont="1" applyAlignment="1" applyProtection="1">
      <alignment vertical="top"/>
      <protection hidden="1"/>
    </xf>
    <xf numFmtId="0" fontId="7" fillId="0" borderId="0" xfId="0" applyFont="1" applyAlignment="1" applyProtection="1">
      <alignment vertical="top"/>
      <protection hidden="1"/>
    </xf>
    <xf numFmtId="0" fontId="0" fillId="0" borderId="0" xfId="0" applyAlignment="1">
      <alignment horizontal="left"/>
    </xf>
    <xf numFmtId="0" fontId="0" fillId="0" borderId="1" xfId="0" applyBorder="1" applyAlignment="1" applyProtection="1">
      <alignment vertical="center"/>
      <protection hidden="1"/>
    </xf>
    <xf numFmtId="166" fontId="0" fillId="0" borderId="1" xfId="0" applyNumberFormat="1" applyBorder="1" applyAlignment="1" applyProtection="1">
      <alignment horizontal="center" vertical="top" wrapText="1"/>
      <protection hidden="1"/>
    </xf>
    <xf numFmtId="0" fontId="0" fillId="0" borderId="1" xfId="0" applyBorder="1" applyAlignment="1" applyProtection="1">
      <alignment horizontal="center" vertical="top" wrapText="1"/>
      <protection hidden="1"/>
    </xf>
    <xf numFmtId="0" fontId="0" fillId="0" borderId="0" xfId="0" applyAlignment="1" applyProtection="1">
      <alignment horizontal="center" vertical="top" wrapText="1"/>
      <protection hidden="1"/>
    </xf>
    <xf numFmtId="166" fontId="0" fillId="0" borderId="0" xfId="0" applyNumberFormat="1" applyProtection="1">
      <protection hidden="1"/>
    </xf>
    <xf numFmtId="0" fontId="0" fillId="0" borderId="0" xfId="0" applyAlignment="1" applyProtection="1">
      <alignment horizontal="center"/>
      <protection hidden="1"/>
    </xf>
    <xf numFmtId="0" fontId="40" fillId="0" borderId="0" xfId="0" applyFont="1" applyAlignment="1" applyProtection="1">
      <alignment horizontal="center" vertical="center"/>
      <protection hidden="1"/>
    </xf>
    <xf numFmtId="2" fontId="0" fillId="0" borderId="1" xfId="0" applyNumberFormat="1" applyBorder="1" applyAlignment="1" applyProtection="1">
      <alignment horizontal="center" vertical="top" wrapText="1"/>
      <protection hidden="1"/>
    </xf>
    <xf numFmtId="2" fontId="0" fillId="0" borderId="1" xfId="0" applyNumberFormat="1" applyBorder="1" applyAlignment="1" applyProtection="1">
      <alignment vertical="center"/>
      <protection hidden="1"/>
    </xf>
    <xf numFmtId="2" fontId="0" fillId="0" borderId="0" xfId="0" applyNumberFormat="1" applyProtection="1">
      <protection hidden="1"/>
    </xf>
    <xf numFmtId="4" fontId="0" fillId="0" borderId="1" xfId="0" applyNumberFormat="1" applyBorder="1" applyAlignment="1" applyProtection="1">
      <alignment horizontal="center" vertical="top" wrapText="1"/>
      <protection hidden="1"/>
    </xf>
    <xf numFmtId="4" fontId="0" fillId="0" borderId="1" xfId="0" applyNumberFormat="1" applyBorder="1" applyAlignment="1" applyProtection="1">
      <alignment vertical="center"/>
      <protection hidden="1"/>
    </xf>
    <xf numFmtId="4" fontId="0" fillId="0" borderId="0" xfId="0" applyNumberFormat="1" applyProtection="1">
      <protection hidden="1"/>
    </xf>
    <xf numFmtId="0" fontId="9" fillId="0" borderId="0" xfId="0" applyFont="1" applyAlignment="1" applyProtection="1">
      <alignment horizontal="center" vertical="center"/>
      <protection hidden="1"/>
    </xf>
    <xf numFmtId="0" fontId="19" fillId="0" borderId="0" xfId="0" applyFont="1" applyAlignment="1" applyProtection="1">
      <alignment vertical="center"/>
      <protection hidden="1"/>
    </xf>
    <xf numFmtId="0" fontId="40" fillId="6" borderId="0" xfId="0" quotePrefix="1" applyFont="1" applyFill="1" applyAlignment="1" applyProtection="1">
      <alignment horizontal="center" vertical="center"/>
      <protection hidden="1"/>
    </xf>
    <xf numFmtId="0" fontId="12" fillId="0" borderId="0" xfId="0" applyFont="1" applyAlignment="1" applyProtection="1">
      <alignment vertical="top"/>
      <protection hidden="1"/>
    </xf>
    <xf numFmtId="0" fontId="43" fillId="0" borderId="0" xfId="0" applyFont="1" applyAlignment="1" applyProtection="1">
      <alignment horizontal="center" vertical="center"/>
      <protection hidden="1"/>
    </xf>
    <xf numFmtId="0" fontId="44" fillId="0" borderId="0" xfId="0" applyFont="1" applyAlignment="1" applyProtection="1">
      <alignment horizontal="center" vertical="center"/>
      <protection hidden="1"/>
    </xf>
    <xf numFmtId="4" fontId="43" fillId="0" borderId="0" xfId="0" applyNumberFormat="1" applyFont="1" applyAlignment="1" applyProtection="1">
      <alignment horizontal="center" vertical="center"/>
      <protection hidden="1"/>
    </xf>
    <xf numFmtId="0" fontId="19" fillId="0" borderId="0" xfId="0" applyFont="1" applyProtection="1">
      <protection hidden="1"/>
    </xf>
    <xf numFmtId="0" fontId="42" fillId="0" borderId="0" xfId="0" applyFont="1" applyAlignment="1" applyProtection="1">
      <alignment vertical="center"/>
      <protection hidden="1"/>
    </xf>
    <xf numFmtId="0" fontId="0" fillId="0" borderId="0" xfId="0" applyAlignment="1">
      <alignment wrapText="1"/>
    </xf>
    <xf numFmtId="0" fontId="43" fillId="0" borderId="0" xfId="0" applyFont="1" applyAlignment="1" applyProtection="1">
      <alignment horizontal="center"/>
      <protection hidden="1"/>
    </xf>
    <xf numFmtId="0" fontId="9" fillId="0" borderId="0" xfId="0" applyFont="1" applyAlignment="1" applyProtection="1">
      <alignment horizontal="center" vertical="top"/>
      <protection hidden="1"/>
    </xf>
    <xf numFmtId="0" fontId="9" fillId="0" borderId="0" xfId="0" applyFont="1" applyAlignment="1" applyProtection="1">
      <alignment vertical="top"/>
      <protection hidden="1"/>
    </xf>
    <xf numFmtId="0" fontId="12" fillId="0" borderId="0" xfId="0" applyFont="1" applyAlignment="1" applyProtection="1">
      <alignment horizontal="left" vertical="top"/>
      <protection hidden="1"/>
    </xf>
    <xf numFmtId="0" fontId="12" fillId="0" borderId="0" xfId="0" applyFont="1" applyAlignment="1" applyProtection="1">
      <alignment horizontal="center" vertical="top"/>
      <protection hidden="1"/>
    </xf>
    <xf numFmtId="0" fontId="15" fillId="0" borderId="0" xfId="0" applyFont="1" applyAlignment="1" applyProtection="1">
      <alignment horizontal="center" vertical="top"/>
      <protection hidden="1"/>
    </xf>
    <xf numFmtId="4" fontId="42" fillId="6" borderId="0" xfId="0" quotePrefix="1" applyNumberFormat="1" applyFont="1" applyFill="1" applyProtection="1">
      <protection hidden="1"/>
    </xf>
    <xf numFmtId="0" fontId="47" fillId="0" borderId="0" xfId="0" applyFont="1" applyAlignment="1" applyProtection="1">
      <alignment vertical="center"/>
      <protection hidden="1"/>
    </xf>
    <xf numFmtId="0" fontId="0" fillId="0" borderId="10" xfId="0" applyBorder="1" applyProtection="1">
      <protection hidden="1"/>
    </xf>
    <xf numFmtId="0" fontId="0" fillId="0" borderId="1" xfId="0" applyBorder="1"/>
    <xf numFmtId="0" fontId="0" fillId="0" borderId="0" xfId="0" applyAlignment="1">
      <alignment horizontal="center" vertical="center"/>
    </xf>
    <xf numFmtId="165" fontId="22" fillId="0" borderId="0" xfId="0" applyNumberFormat="1" applyFont="1"/>
    <xf numFmtId="1" fontId="0" fillId="0" borderId="0" xfId="0" applyNumberFormat="1" applyProtection="1">
      <protection hidden="1"/>
    </xf>
    <xf numFmtId="0" fontId="0" fillId="7" borderId="0" xfId="0" applyFill="1" applyProtection="1">
      <protection hidden="1"/>
    </xf>
    <xf numFmtId="14" fontId="0" fillId="0" borderId="0" xfId="0" applyNumberFormat="1" applyProtection="1">
      <protection hidden="1"/>
    </xf>
    <xf numFmtId="17" fontId="0" fillId="0" borderId="0" xfId="0" applyNumberFormat="1" applyProtection="1">
      <protection hidden="1"/>
    </xf>
    <xf numFmtId="17" fontId="0" fillId="7" borderId="0" xfId="0" applyNumberFormat="1" applyFill="1" applyProtection="1">
      <protection hidden="1"/>
    </xf>
    <xf numFmtId="4" fontId="15" fillId="0" borderId="4" xfId="0" applyNumberFormat="1" applyFont="1" applyBorder="1" applyAlignment="1" applyProtection="1">
      <alignment vertical="center"/>
      <protection hidden="1"/>
    </xf>
    <xf numFmtId="0" fontId="36" fillId="0" borderId="5" xfId="0" applyFont="1" applyBorder="1" applyAlignment="1" applyProtection="1">
      <alignment vertical="center"/>
      <protection hidden="1"/>
    </xf>
    <xf numFmtId="0" fontId="36" fillId="0" borderId="6" xfId="0" applyFont="1" applyBorder="1" applyAlignment="1" applyProtection="1">
      <alignment vertical="center"/>
      <protection hidden="1"/>
    </xf>
    <xf numFmtId="4" fontId="9" fillId="0" borderId="13" xfId="0" applyNumberFormat="1" applyFont="1" applyBorder="1" applyAlignment="1" applyProtection="1">
      <alignment vertical="center"/>
      <protection hidden="1"/>
    </xf>
    <xf numFmtId="0" fontId="9" fillId="0" borderId="0" xfId="0" applyFont="1" applyAlignment="1">
      <alignment vertical="center"/>
    </xf>
    <xf numFmtId="0" fontId="9" fillId="0" borderId="14" xfId="0" applyFont="1" applyBorder="1" applyAlignment="1">
      <alignment vertical="center"/>
    </xf>
    <xf numFmtId="4" fontId="9" fillId="5" borderId="3" xfId="0" applyNumberFormat="1" applyFont="1" applyFill="1" applyBorder="1" applyAlignment="1" applyProtection="1">
      <alignment vertical="center"/>
      <protection locked="0" hidden="1"/>
    </xf>
    <xf numFmtId="0" fontId="9" fillId="0" borderId="3" xfId="0" applyFont="1" applyBorder="1" applyAlignment="1" applyProtection="1">
      <alignment vertical="center"/>
      <protection locked="0" hidden="1"/>
    </xf>
    <xf numFmtId="2" fontId="9" fillId="0" borderId="3" xfId="0" applyNumberFormat="1" applyFont="1" applyBorder="1" applyAlignment="1" applyProtection="1">
      <alignment horizontal="right" vertical="center"/>
      <protection hidden="1"/>
    </xf>
    <xf numFmtId="164" fontId="9" fillId="0" borderId="3" xfId="0" applyNumberFormat="1" applyFont="1" applyBorder="1" applyAlignment="1" applyProtection="1">
      <alignment horizontal="right" vertical="center"/>
      <protection hidden="1"/>
    </xf>
    <xf numFmtId="0" fontId="9" fillId="0" borderId="3" xfId="0" applyFont="1" applyBorder="1" applyAlignment="1" applyProtection="1">
      <alignment vertical="center"/>
      <protection hidden="1"/>
    </xf>
    <xf numFmtId="0" fontId="9" fillId="5" borderId="3" xfId="0" applyFont="1" applyFill="1" applyBorder="1" applyProtection="1">
      <protection locked="0" hidden="1"/>
    </xf>
    <xf numFmtId="0" fontId="9" fillId="0" borderId="3" xfId="0" applyFont="1" applyBorder="1" applyProtection="1">
      <protection locked="0" hidden="1"/>
    </xf>
    <xf numFmtId="17" fontId="9" fillId="5" borderId="3" xfId="0" applyNumberFormat="1" applyFont="1" applyFill="1" applyBorder="1" applyAlignment="1" applyProtection="1">
      <alignment vertical="center"/>
      <protection locked="0" hidden="1"/>
    </xf>
    <xf numFmtId="0" fontId="14" fillId="5" borderId="3" xfId="0" applyFont="1" applyFill="1" applyBorder="1" applyAlignment="1" applyProtection="1">
      <alignment vertical="center"/>
      <protection locked="0" hidden="1"/>
    </xf>
    <xf numFmtId="4" fontId="9" fillId="0" borderId="3" xfId="0" applyNumberFormat="1" applyFont="1" applyBorder="1" applyAlignment="1" applyProtection="1">
      <alignment horizontal="right" vertical="center"/>
      <protection hidden="1"/>
    </xf>
    <xf numFmtId="4" fontId="9" fillId="0" borderId="3" xfId="0" applyNumberFormat="1" applyFont="1" applyBorder="1" applyAlignment="1" applyProtection="1">
      <alignment vertical="center"/>
      <protection hidden="1"/>
    </xf>
    <xf numFmtId="0" fontId="14" fillId="5" borderId="3" xfId="0" applyFont="1" applyFill="1" applyBorder="1" applyAlignment="1" applyProtection="1">
      <alignment horizontal="left" vertical="center"/>
      <protection locked="0" hidden="1"/>
    </xf>
    <xf numFmtId="0" fontId="14" fillId="5" borderId="3" xfId="0" applyFont="1" applyFill="1" applyBorder="1" applyAlignment="1" applyProtection="1">
      <alignment horizontal="center" vertical="center"/>
      <protection locked="0" hidden="1"/>
    </xf>
    <xf numFmtId="0" fontId="21" fillId="0" borderId="0" xfId="0" quotePrefix="1" applyFont="1" applyAlignment="1" applyProtection="1">
      <alignment horizontal="left" vertical="center"/>
      <protection hidden="1"/>
    </xf>
    <xf numFmtId="0" fontId="0" fillId="0" borderId="0" xfId="0" applyAlignment="1">
      <alignment horizontal="left"/>
    </xf>
    <xf numFmtId="0" fontId="45" fillId="0" borderId="0" xfId="0" applyFont="1" applyAlignment="1" applyProtection="1">
      <alignment horizontal="center" vertical="center" wrapText="1"/>
      <protection hidden="1"/>
    </xf>
    <xf numFmtId="0" fontId="45" fillId="0" borderId="0" xfId="0" applyFont="1" applyAlignment="1">
      <alignment wrapText="1"/>
    </xf>
    <xf numFmtId="0" fontId="19" fillId="0" borderId="7" xfId="0" applyFont="1" applyBorder="1" applyAlignment="1" applyProtection="1">
      <alignment vertical="center" wrapText="1"/>
      <protection hidden="1"/>
    </xf>
    <xf numFmtId="0" fontId="46" fillId="0" borderId="8" xfId="0" applyFont="1" applyBorder="1" applyAlignment="1">
      <alignment vertical="center" wrapText="1"/>
    </xf>
    <xf numFmtId="0" fontId="46" fillId="0" borderId="11" xfId="0" applyFont="1" applyBorder="1" applyAlignment="1">
      <alignment vertical="center" wrapText="1"/>
    </xf>
    <xf numFmtId="0" fontId="40" fillId="0" borderId="0" xfId="0" applyFont="1" applyAlignment="1" applyProtection="1">
      <alignment vertical="top" wrapText="1"/>
      <protection hidden="1"/>
    </xf>
    <xf numFmtId="0" fontId="0" fillId="0" borderId="0" xfId="0" applyAlignment="1">
      <alignment wrapText="1"/>
    </xf>
    <xf numFmtId="0" fontId="13" fillId="0" borderId="0" xfId="0" applyFont="1" applyAlignment="1" applyProtection="1">
      <alignment horizontal="left" vertical="top" wrapText="1"/>
      <protection hidden="1"/>
    </xf>
    <xf numFmtId="0" fontId="19" fillId="0" borderId="9" xfId="0" applyFont="1" applyBorder="1" applyAlignment="1" applyProtection="1">
      <alignment vertical="center" wrapText="1"/>
      <protection hidden="1"/>
    </xf>
    <xf numFmtId="0" fontId="0" fillId="0" borderId="10" xfId="0" applyBorder="1" applyAlignment="1">
      <alignment vertical="center" wrapText="1"/>
    </xf>
    <xf numFmtId="0" fontId="0" fillId="0" borderId="12" xfId="0" applyBorder="1" applyAlignment="1">
      <alignment vertical="center" wrapText="1"/>
    </xf>
    <xf numFmtId="0" fontId="35" fillId="6" borderId="0" xfId="0" applyFont="1" applyFill="1" applyAlignment="1" applyProtection="1">
      <alignment vertical="top" wrapText="1"/>
      <protection hidden="1"/>
    </xf>
    <xf numFmtId="0" fontId="0" fillId="0" borderId="0" xfId="0" applyAlignment="1" applyProtection="1">
      <alignment wrapText="1"/>
      <protection hidden="1"/>
    </xf>
    <xf numFmtId="0" fontId="17" fillId="0" borderId="0" xfId="0" applyFont="1" applyAlignment="1" applyProtection="1">
      <alignment vertical="center"/>
      <protection hidden="1"/>
    </xf>
    <xf numFmtId="0" fontId="0" fillId="0" borderId="0" xfId="0" applyAlignment="1">
      <alignment vertical="center"/>
    </xf>
    <xf numFmtId="0" fontId="15" fillId="0" borderId="0" xfId="0" applyFont="1" applyAlignment="1" applyProtection="1">
      <alignment vertical="top"/>
      <protection hidden="1"/>
    </xf>
    <xf numFmtId="0" fontId="0" fillId="0" borderId="0" xfId="0" applyAlignment="1">
      <alignment vertical="top"/>
    </xf>
    <xf numFmtId="0" fontId="14" fillId="0" borderId="0" xfId="0" applyFont="1" applyAlignment="1" applyProtection="1">
      <alignment horizontal="right" vertical="center"/>
      <protection hidden="1"/>
    </xf>
    <xf numFmtId="0" fontId="13" fillId="0" borderId="0" xfId="0" applyFont="1" applyAlignment="1" applyProtection="1">
      <alignment vertical="top" wrapText="1"/>
      <protection hidden="1"/>
    </xf>
    <xf numFmtId="0" fontId="17" fillId="0" borderId="2" xfId="0" applyFont="1" applyBorder="1" applyAlignment="1" applyProtection="1">
      <alignment horizontal="center" vertical="center" wrapText="1"/>
      <protection hidden="1"/>
    </xf>
    <xf numFmtId="0" fontId="9" fillId="0" borderId="2" xfId="0" applyFont="1" applyBorder="1" applyProtection="1">
      <protection hidden="1"/>
    </xf>
    <xf numFmtId="4" fontId="17" fillId="0" borderId="2" xfId="0" applyNumberFormat="1" applyFont="1" applyBorder="1" applyAlignment="1" applyProtection="1">
      <alignment horizontal="center" vertical="center" wrapText="1"/>
      <protection hidden="1"/>
    </xf>
    <xf numFmtId="0" fontId="19" fillId="0" borderId="13" xfId="0" applyFont="1" applyBorder="1" applyAlignment="1" applyProtection="1">
      <alignment vertical="center" wrapText="1"/>
      <protection hidden="1"/>
    </xf>
    <xf numFmtId="0" fontId="0" fillId="0" borderId="0" xfId="0" applyAlignment="1" applyProtection="1">
      <alignment vertical="center" wrapText="1"/>
      <protection hidden="1"/>
    </xf>
    <xf numFmtId="0" fontId="0" fillId="0" borderId="14" xfId="0" applyBorder="1" applyAlignment="1" applyProtection="1">
      <alignment vertical="center" wrapText="1"/>
      <protection hidden="1"/>
    </xf>
    <xf numFmtId="0" fontId="19" fillId="0" borderId="13" xfId="0" applyFont="1" applyBorder="1" applyAlignment="1" applyProtection="1">
      <alignment horizontal="left" vertical="center" wrapText="1"/>
      <protection hidden="1"/>
    </xf>
    <xf numFmtId="165" fontId="17" fillId="0" borderId="2" xfId="0" applyNumberFormat="1" applyFont="1" applyBorder="1" applyAlignment="1" applyProtection="1">
      <alignment horizontal="center" vertical="center" wrapText="1"/>
      <protection hidden="1"/>
    </xf>
    <xf numFmtId="0" fontId="15" fillId="0" borderId="4" xfId="0" applyFont="1" applyBorder="1" applyAlignment="1" applyProtection="1">
      <alignment horizontal="center" vertical="center" wrapText="1"/>
      <protection hidden="1"/>
    </xf>
    <xf numFmtId="0" fontId="36" fillId="0" borderId="5" xfId="0" applyFont="1" applyBorder="1" applyAlignment="1">
      <alignment horizontal="center" vertical="center" wrapText="1"/>
    </xf>
    <xf numFmtId="0" fontId="36" fillId="0" borderId="6" xfId="0" applyFont="1" applyBorder="1" applyAlignment="1">
      <alignment horizontal="center" vertical="center" wrapText="1"/>
    </xf>
    <xf numFmtId="0" fontId="19" fillId="0" borderId="0" xfId="0" applyFont="1" applyAlignment="1" applyProtection="1">
      <alignment horizontal="center" vertical="center"/>
      <protection hidden="1"/>
    </xf>
    <xf numFmtId="0" fontId="0" fillId="0" borderId="0" xfId="0"/>
    <xf numFmtId="0" fontId="15" fillId="0" borderId="4" xfId="0" applyFont="1" applyBorder="1" applyAlignment="1" applyProtection="1">
      <alignment horizontal="right" vertical="center"/>
      <protection hidden="1"/>
    </xf>
    <xf numFmtId="0" fontId="15" fillId="0" borderId="5" xfId="0" applyFont="1" applyBorder="1" applyAlignment="1" applyProtection="1">
      <alignment horizontal="right" vertical="center"/>
      <protection hidden="1"/>
    </xf>
    <xf numFmtId="0" fontId="0" fillId="0" borderId="5" xfId="0" applyBorder="1" applyAlignment="1">
      <alignment vertical="center"/>
    </xf>
    <xf numFmtId="0" fontId="0" fillId="0" borderId="6" xfId="0" applyBorder="1" applyAlignment="1">
      <alignment vertical="center"/>
    </xf>
    <xf numFmtId="0" fontId="41" fillId="0" borderId="0" xfId="0" applyFont="1" applyAlignment="1" applyProtection="1">
      <alignment horizontal="right" vertical="center"/>
      <protection hidden="1"/>
    </xf>
    <xf numFmtId="0" fontId="22" fillId="0" borderId="0" xfId="0" applyFont="1" applyAlignment="1">
      <alignment horizontal="right" vertical="center"/>
    </xf>
    <xf numFmtId="0" fontId="0" fillId="0" borderId="0" xfId="0" applyAlignment="1">
      <alignment vertical="center" wrapText="1"/>
    </xf>
    <xf numFmtId="0" fontId="0" fillId="0" borderId="14" xfId="0" applyBorder="1" applyAlignment="1">
      <alignment vertical="center" wrapText="1"/>
    </xf>
    <xf numFmtId="0" fontId="9" fillId="0" borderId="0" xfId="0" applyFont="1" applyAlignment="1" applyProtection="1">
      <alignment horizontal="left" vertical="center"/>
      <protection hidden="1"/>
    </xf>
    <xf numFmtId="0" fontId="9" fillId="0" borderId="0" xfId="0" applyFont="1" applyAlignment="1" applyProtection="1">
      <alignment vertical="center"/>
      <protection hidden="1"/>
    </xf>
    <xf numFmtId="164" fontId="17" fillId="0" borderId="2" xfId="0" applyNumberFormat="1" applyFont="1" applyBorder="1" applyAlignment="1" applyProtection="1">
      <alignment horizontal="center" vertical="center" wrapText="1"/>
      <protection hidden="1"/>
    </xf>
    <xf numFmtId="0" fontId="26" fillId="0" borderId="0" xfId="1" applyFont="1" applyAlignment="1" applyProtection="1">
      <alignment vertical="top" wrapText="1"/>
      <protection hidden="1"/>
    </xf>
    <xf numFmtId="0" fontId="25" fillId="0" borderId="0" xfId="0" applyFont="1" applyAlignment="1">
      <alignment vertical="top" wrapText="1"/>
    </xf>
    <xf numFmtId="0" fontId="9" fillId="0" borderId="0" xfId="0" applyFont="1" applyAlignment="1" applyProtection="1">
      <alignment horizontal="left" vertical="center" wrapText="1"/>
      <protection hidden="1"/>
    </xf>
    <xf numFmtId="0" fontId="26" fillId="0" borderId="0" xfId="1" applyFont="1" applyAlignment="1" applyProtection="1">
      <alignment horizontal="left" vertical="top"/>
    </xf>
    <xf numFmtId="0" fontId="0" fillId="0" borderId="0" xfId="0" applyAlignment="1">
      <alignment horizontal="left" vertical="top"/>
    </xf>
    <xf numFmtId="0" fontId="19" fillId="0" borderId="0" xfId="0" applyFont="1" applyAlignment="1" applyProtection="1">
      <alignment horizontal="left" vertical="top" wrapText="1"/>
      <protection hidden="1"/>
    </xf>
    <xf numFmtId="0" fontId="0" fillId="0" borderId="0" xfId="0" applyAlignment="1">
      <alignment horizontal="left" wrapText="1"/>
    </xf>
    <xf numFmtId="0" fontId="13" fillId="0" borderId="0" xfId="0" applyFont="1" applyAlignment="1" applyProtection="1">
      <alignment vertical="center" wrapText="1"/>
      <protection hidden="1"/>
    </xf>
    <xf numFmtId="0" fontId="9" fillId="0" borderId="0" xfId="0" applyFont="1" applyAlignment="1" applyProtection="1">
      <alignment vertical="center" wrapText="1"/>
      <protection hidden="1"/>
    </xf>
    <xf numFmtId="0" fontId="9" fillId="0" borderId="0" xfId="0" applyFont="1" applyProtection="1">
      <protection hidden="1"/>
    </xf>
    <xf numFmtId="0" fontId="14" fillId="0" borderId="0" xfId="0" applyFont="1" applyAlignment="1" applyProtection="1">
      <alignment horizontal="right"/>
      <protection hidden="1"/>
    </xf>
    <xf numFmtId="0" fontId="9" fillId="3" borderId="4" xfId="0" applyFont="1" applyFill="1" applyBorder="1" applyAlignment="1" applyProtection="1">
      <alignment horizontal="center" vertical="center"/>
      <protection locked="0" hidden="1"/>
    </xf>
    <xf numFmtId="0" fontId="9" fillId="3" borderId="5" xfId="0" applyFont="1" applyFill="1" applyBorder="1" applyAlignment="1" applyProtection="1">
      <alignment vertical="center"/>
      <protection locked="0" hidden="1"/>
    </xf>
    <xf numFmtId="0" fontId="9" fillId="3" borderId="6" xfId="0" applyFont="1" applyFill="1" applyBorder="1" applyAlignment="1" applyProtection="1">
      <alignment vertical="center"/>
      <protection locked="0" hidden="1"/>
    </xf>
    <xf numFmtId="0" fontId="23" fillId="4" borderId="0" xfId="0" applyFont="1" applyFill="1" applyAlignment="1" applyProtection="1">
      <alignment vertical="center"/>
      <protection hidden="1"/>
    </xf>
    <xf numFmtId="0" fontId="24" fillId="4" borderId="0" xfId="0" applyFont="1" applyFill="1" applyAlignment="1" applyProtection="1">
      <alignment vertical="center"/>
      <protection hidden="1"/>
    </xf>
    <xf numFmtId="0" fontId="25" fillId="0" borderId="0" xfId="0" applyFont="1" applyAlignment="1">
      <alignment wrapText="1"/>
    </xf>
    <xf numFmtId="0" fontId="9" fillId="0" borderId="2" xfId="0" applyFont="1" applyBorder="1" applyAlignment="1" applyProtection="1">
      <alignment horizontal="center"/>
      <protection hidden="1"/>
    </xf>
    <xf numFmtId="0" fontId="41" fillId="0" borderId="0" xfId="0" applyFont="1" applyAlignment="1">
      <alignment horizontal="right" vertical="center"/>
    </xf>
    <xf numFmtId="0" fontId="40" fillId="0" borderId="0" xfId="0" applyFont="1" applyAlignment="1" applyProtection="1">
      <alignment vertical="center" wrapText="1"/>
      <protection hidden="1"/>
    </xf>
    <xf numFmtId="0" fontId="46" fillId="0" borderId="0" xfId="0" applyFont="1" applyAlignment="1">
      <alignment vertical="center" wrapText="1"/>
    </xf>
    <xf numFmtId="0" fontId="35" fillId="6" borderId="10" xfId="0" applyFont="1" applyFill="1" applyBorder="1" applyAlignment="1" applyProtection="1">
      <alignment horizontal="left" vertical="top" wrapText="1"/>
      <protection hidden="1"/>
    </xf>
    <xf numFmtId="0" fontId="0" fillId="6" borderId="10" xfId="0" applyFill="1" applyBorder="1" applyAlignment="1">
      <alignment wrapText="1"/>
    </xf>
    <xf numFmtId="0" fontId="0" fillId="0" borderId="10" xfId="0" applyBorder="1" applyAlignment="1">
      <alignment wrapText="1"/>
    </xf>
    <xf numFmtId="0" fontId="27" fillId="0" borderId="0" xfId="0" applyFont="1" applyAlignment="1" applyProtection="1">
      <alignment vertical="center" wrapText="1"/>
      <protection hidden="1"/>
    </xf>
    <xf numFmtId="0" fontId="16" fillId="0" borderId="0" xfId="0" applyFont="1" applyAlignment="1" applyProtection="1">
      <alignment vertical="center" wrapText="1"/>
      <protection hidden="1"/>
    </xf>
    <xf numFmtId="0" fontId="12" fillId="0" borderId="0" xfId="0" applyFont="1" applyAlignment="1" applyProtection="1">
      <alignment horizontal="left" vertical="top" wrapText="1"/>
      <protection hidden="1"/>
    </xf>
    <xf numFmtId="0" fontId="12" fillId="0" borderId="0" xfId="0" applyFont="1" applyAlignment="1" applyProtection="1">
      <alignment vertical="top" wrapText="1"/>
      <protection hidden="1"/>
    </xf>
    <xf numFmtId="0" fontId="26" fillId="0" borderId="0" xfId="1" applyFont="1" applyAlignment="1" applyProtection="1">
      <alignment horizontal="left" vertical="top" wrapText="1"/>
      <protection hidden="1"/>
    </xf>
    <xf numFmtId="0" fontId="26" fillId="0" borderId="0" xfId="1" applyFont="1" applyAlignment="1" applyProtection="1">
      <alignment horizontal="left" wrapText="1"/>
      <protection hidden="1"/>
    </xf>
    <xf numFmtId="0" fontId="6" fillId="0" borderId="0" xfId="0" applyFont="1" applyAlignment="1" applyProtection="1">
      <alignment vertical="top"/>
      <protection hidden="1"/>
    </xf>
    <xf numFmtId="0" fontId="25" fillId="0" borderId="0" xfId="0" applyFont="1" applyAlignment="1" applyProtection="1">
      <alignment horizontal="left" vertical="top" wrapText="1"/>
      <protection hidden="1"/>
    </xf>
    <xf numFmtId="0" fontId="0" fillId="0" borderId="0" xfId="0" applyAlignment="1">
      <alignment horizontal="left" vertical="top" wrapText="1"/>
    </xf>
    <xf numFmtId="0" fontId="31" fillId="0" borderId="0" xfId="0" applyFont="1" applyAlignment="1" applyProtection="1">
      <alignment horizontal="left" vertical="top" wrapText="1"/>
      <protection hidden="1"/>
    </xf>
    <xf numFmtId="0" fontId="34" fillId="0" borderId="0" xfId="0" applyFont="1" applyAlignment="1">
      <alignment horizontal="left" vertical="top" wrapText="1"/>
    </xf>
    <xf numFmtId="0" fontId="14" fillId="0" borderId="0" xfId="0" applyFont="1" applyAlignment="1" applyProtection="1">
      <alignment vertical="center"/>
      <protection hidden="1"/>
    </xf>
    <xf numFmtId="0" fontId="40" fillId="0" borderId="0" xfId="0" applyFont="1" applyAlignment="1" applyProtection="1">
      <alignment horizontal="center" vertical="center" wrapText="1"/>
      <protection hidden="1"/>
    </xf>
    <xf numFmtId="0" fontId="24" fillId="0" borderId="0" xfId="0" applyFont="1" applyAlignment="1">
      <alignment wrapText="1"/>
    </xf>
  </cellXfs>
  <cellStyles count="2">
    <cellStyle name="Hyperlink" xfId="1" builtinId="8"/>
    <cellStyle name="Standaard" xfId="0" builtinId="0"/>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data-onderwijs.vlaanderen.be/edulex/document.aspx?docid=9293"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dimension ref="A1:DG395"/>
  <sheetViews>
    <sheetView showGridLines="0" showZeros="0" tabSelected="1" zoomScale="90" zoomScaleNormal="90" workbookViewId="0">
      <selection activeCell="T36" sqref="T36:X36"/>
    </sheetView>
  </sheetViews>
  <sheetFormatPr defaultColWidth="9.109375" defaultRowHeight="13.8" x14ac:dyDescent="0.3"/>
  <cols>
    <col min="1" max="1" width="1.5546875" style="67" customWidth="1"/>
    <col min="2" max="2" width="1.5546875" style="7" customWidth="1"/>
    <col min="3" max="3" width="2" style="7" customWidth="1"/>
    <col min="4" max="4" width="2.5546875" style="7" customWidth="1"/>
    <col min="5" max="7" width="2.109375" style="7" customWidth="1"/>
    <col min="8" max="9" width="1.88671875" style="7" customWidth="1"/>
    <col min="10" max="10" width="1.44140625" style="7" customWidth="1"/>
    <col min="11" max="11" width="2" style="7" customWidth="1"/>
    <col min="12" max="12" width="2.88671875" style="7" customWidth="1"/>
    <col min="13" max="49" width="2" style="7" customWidth="1"/>
    <col min="50" max="54" width="2.44140625" style="7" customWidth="1"/>
    <col min="55" max="101" width="2" style="7" customWidth="1"/>
    <col min="102" max="102" width="3.109375" style="7" customWidth="1"/>
    <col min="103" max="103" width="1.5546875" style="50" customWidth="1"/>
    <col min="104" max="104" width="1.5546875" style="20" customWidth="1"/>
    <col min="105" max="105" width="23.21875" style="20" hidden="1" customWidth="1"/>
    <col min="106" max="106" width="1.5546875" style="20" customWidth="1"/>
    <col min="107" max="108" width="1.5546875" style="67" customWidth="1"/>
    <col min="109" max="109" width="9.88671875" style="7" hidden="1" customWidth="1"/>
    <col min="110" max="110" width="20.77734375" style="7" hidden="1" customWidth="1"/>
    <col min="111" max="111" width="58.44140625" style="7" bestFit="1" customWidth="1"/>
    <col min="112" max="16384" width="9.109375" style="7"/>
  </cols>
  <sheetData>
    <row r="1" spans="1:108" ht="10.5" customHeight="1" x14ac:dyDescent="0.3">
      <c r="AJ1" s="8"/>
      <c r="CO1" s="151" t="s">
        <v>11046</v>
      </c>
      <c r="CP1" s="176"/>
      <c r="CQ1" s="176"/>
      <c r="CR1" s="176"/>
      <c r="CS1" s="176"/>
      <c r="CT1" s="176"/>
      <c r="CU1" s="176"/>
      <c r="CV1" s="176"/>
      <c r="CW1" s="176"/>
      <c r="CX1" s="176"/>
    </row>
    <row r="2" spans="1:108" ht="10.5" customHeight="1" x14ac:dyDescent="0.3">
      <c r="AJ2" s="8"/>
      <c r="CO2" s="151" t="s">
        <v>4110</v>
      </c>
      <c r="CP2" s="152"/>
      <c r="CQ2" s="152"/>
      <c r="CR2" s="152"/>
      <c r="CS2" s="152"/>
      <c r="CT2" s="152"/>
      <c r="CU2" s="152"/>
      <c r="CV2" s="152"/>
      <c r="CW2" s="152"/>
      <c r="CX2" s="152"/>
    </row>
    <row r="3" spans="1:108" ht="23.4" x14ac:dyDescent="0.3">
      <c r="D3" s="182" t="str">
        <f>"Terugvordering van reiskosten voor onderwijs aan huis in het basisonderwijs - "&amp;Blad23!C15</f>
        <v>Terugvordering van reiskosten voor onderwijs aan huis in het basisonderwijs - kalenderjaar 2023</v>
      </c>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3"/>
      <c r="AJ3" s="183"/>
      <c r="AK3" s="183"/>
      <c r="AL3" s="183"/>
      <c r="AM3" s="183"/>
      <c r="AN3" s="183"/>
      <c r="AO3" s="183"/>
      <c r="AP3" s="183"/>
      <c r="AQ3" s="183"/>
      <c r="AR3" s="183"/>
      <c r="AS3" s="183"/>
      <c r="AT3" s="183"/>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row>
    <row r="4" spans="1:108" ht="20.399999999999999" customHeight="1" x14ac:dyDescent="0.3">
      <c r="D4" s="113" t="s">
        <v>10048</v>
      </c>
      <c r="E4" s="114"/>
      <c r="F4" s="114"/>
      <c r="G4" s="114"/>
      <c r="H4" s="114"/>
      <c r="I4" s="114"/>
      <c r="J4" s="114"/>
      <c r="K4" s="114"/>
      <c r="L4" s="114"/>
      <c r="M4" s="114"/>
      <c r="N4" s="114"/>
      <c r="O4" s="114"/>
      <c r="P4" s="114"/>
      <c r="Q4" s="114"/>
      <c r="R4" s="114"/>
      <c r="S4" s="114"/>
      <c r="T4" s="114"/>
      <c r="U4" s="114"/>
      <c r="V4" s="114"/>
      <c r="W4" s="114"/>
      <c r="X4" s="114"/>
      <c r="Y4" s="114"/>
      <c r="Z4" s="114"/>
      <c r="AA4" s="114"/>
      <c r="AB4" s="114"/>
      <c r="AC4" s="114"/>
      <c r="AD4" s="114"/>
      <c r="AE4" s="114"/>
      <c r="AF4" s="114"/>
      <c r="AG4" s="114"/>
      <c r="AH4" s="114"/>
      <c r="AI4" s="114"/>
      <c r="AJ4" s="114"/>
      <c r="AK4" s="114"/>
      <c r="AL4" s="114"/>
      <c r="AM4" s="114"/>
      <c r="AN4" s="114"/>
      <c r="AO4" s="114"/>
      <c r="AP4" s="114"/>
      <c r="AQ4" s="114"/>
      <c r="AR4" s="114"/>
      <c r="AS4" s="114"/>
      <c r="AT4" s="114"/>
      <c r="AU4" s="114"/>
      <c r="AV4" s="114"/>
      <c r="AW4" s="114"/>
      <c r="AX4" s="114"/>
      <c r="AY4" s="114"/>
      <c r="AZ4" s="114"/>
      <c r="BA4" s="114"/>
      <c r="BB4" s="114"/>
      <c r="BC4" s="114"/>
      <c r="BD4" s="114"/>
      <c r="BE4" s="114"/>
      <c r="BF4" s="114"/>
      <c r="BG4" s="114"/>
      <c r="BH4" s="114"/>
      <c r="BI4" s="114"/>
      <c r="BJ4" s="114"/>
      <c r="BK4" s="114"/>
      <c r="BL4" s="114"/>
      <c r="BM4" s="114"/>
      <c r="BN4" s="114"/>
      <c r="BO4" s="114"/>
      <c r="BP4" s="114"/>
      <c r="BQ4" s="114"/>
      <c r="BR4" s="114"/>
      <c r="BS4" s="114"/>
      <c r="BT4" s="114"/>
      <c r="BU4" s="114"/>
      <c r="BV4" s="114"/>
      <c r="BW4" s="114"/>
      <c r="BX4" s="114"/>
      <c r="BY4" s="114"/>
      <c r="BZ4" s="114"/>
      <c r="CA4" s="114"/>
      <c r="CB4" s="114"/>
      <c r="CC4" s="114"/>
      <c r="CD4" s="114"/>
      <c r="CE4" s="114"/>
      <c r="CF4" s="114"/>
      <c r="CG4" s="114"/>
      <c r="CH4" s="114"/>
      <c r="CI4" s="114"/>
      <c r="CJ4" s="114"/>
      <c r="CK4" s="114"/>
      <c r="CL4" s="114"/>
      <c r="CM4" s="114"/>
      <c r="CN4" s="114"/>
      <c r="CO4" s="114"/>
      <c r="CP4" s="114"/>
      <c r="CQ4" s="114"/>
      <c r="CR4" s="114"/>
      <c r="CS4" s="114"/>
      <c r="CT4" s="114"/>
      <c r="CU4" s="114"/>
      <c r="CV4" s="114"/>
      <c r="CW4" s="114"/>
      <c r="CX4" s="114"/>
    </row>
    <row r="5" spans="1:108" ht="15" customHeight="1" x14ac:dyDescent="0.3">
      <c r="D5" s="9" t="s">
        <v>10025</v>
      </c>
      <c r="E5" s="10"/>
      <c r="F5" s="10"/>
      <c r="G5" s="10"/>
      <c r="H5" s="10"/>
      <c r="I5" s="10"/>
      <c r="J5" s="10"/>
      <c r="K5" s="10"/>
      <c r="L5" s="10"/>
      <c r="M5" s="10"/>
      <c r="N5" s="10"/>
      <c r="O5" s="10"/>
      <c r="P5" s="10"/>
      <c r="Q5" s="10"/>
      <c r="R5" s="10"/>
      <c r="S5" s="10"/>
      <c r="T5" s="10"/>
      <c r="U5" s="10"/>
      <c r="V5" s="10"/>
      <c r="X5" s="87"/>
      <c r="Y5" s="87"/>
      <c r="Z5" s="87"/>
      <c r="AA5" s="87"/>
      <c r="AB5" s="87"/>
      <c r="AC5" s="194" t="str">
        <f ca="1">IF(TODAY()&gt;VLOOKUP(Blad23!$C$15,Blad23!$A$1:$B$11,2,FALSE),"Deze versie is alleen geldig voor het "&amp;Blad23!$C$15&amp;". Voor dat kalenderjaar is de aangiftedatum verstreken. "&amp;"Opgelet! Vanaf 1 januari 2024 wordt de kilometervergoeding voor verplaatsingen met de eigen wagen per kwartaal herzien. "&amp;"Aangezien het tarief voor het vierde kwartaal pas in de tweede helft van september bekend zal zijn, zal het formulier voor het kalenderjaar 2024 in september/oktober bij de omzendbrief worden gevoegd.","")</f>
        <v/>
      </c>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5"/>
      <c r="CP5" s="195"/>
      <c r="CQ5" s="195"/>
      <c r="CR5" s="195"/>
      <c r="CS5" s="195"/>
      <c r="CT5" s="195"/>
      <c r="CU5" s="195"/>
      <c r="CV5" s="195"/>
      <c r="CW5" s="195"/>
      <c r="CX5" s="195"/>
    </row>
    <row r="6" spans="1:108" ht="15" customHeight="1" x14ac:dyDescent="0.3">
      <c r="D6" s="11" t="s">
        <v>4098</v>
      </c>
      <c r="E6" s="12"/>
      <c r="F6" s="12"/>
      <c r="G6" s="12"/>
      <c r="H6" s="12"/>
      <c r="I6" s="12"/>
      <c r="J6" s="12"/>
      <c r="K6" s="12"/>
      <c r="L6" s="12"/>
      <c r="M6" s="12"/>
      <c r="N6" s="12"/>
      <c r="O6" s="12"/>
      <c r="P6" s="12"/>
      <c r="Q6" s="12"/>
      <c r="R6" s="12"/>
      <c r="S6" s="12"/>
      <c r="T6" s="12"/>
      <c r="U6" s="12"/>
      <c r="V6" s="12"/>
      <c r="W6" s="87"/>
      <c r="X6" s="87"/>
      <c r="Y6" s="87"/>
      <c r="Z6" s="87"/>
      <c r="AA6" s="87"/>
      <c r="AB6" s="87"/>
      <c r="AC6" s="195"/>
      <c r="AD6" s="195"/>
      <c r="AE6" s="195"/>
      <c r="AF6" s="195"/>
      <c r="AG6" s="195"/>
      <c r="AH6" s="195"/>
      <c r="AI6" s="195"/>
      <c r="AJ6" s="195"/>
      <c r="AK6" s="195"/>
      <c r="AL6" s="195"/>
      <c r="AM6" s="195"/>
      <c r="AN6" s="195"/>
      <c r="AO6" s="195"/>
      <c r="AP6" s="195"/>
      <c r="AQ6" s="195"/>
      <c r="AR6" s="195"/>
      <c r="AS6" s="195"/>
      <c r="AT6" s="195"/>
      <c r="AU6" s="195"/>
      <c r="AV6" s="195"/>
      <c r="AW6" s="195"/>
      <c r="AX6" s="195"/>
      <c r="AY6" s="195"/>
      <c r="AZ6" s="195"/>
      <c r="BA6" s="195"/>
      <c r="BB6" s="195"/>
      <c r="BC6" s="195"/>
      <c r="BD6" s="195"/>
      <c r="BE6" s="195"/>
      <c r="BF6" s="195"/>
      <c r="BG6" s="195"/>
      <c r="BH6" s="195"/>
      <c r="BI6" s="195"/>
      <c r="BJ6" s="195"/>
      <c r="BK6" s="195"/>
      <c r="BL6" s="195"/>
      <c r="BM6" s="195"/>
      <c r="BN6" s="195"/>
      <c r="BO6" s="195"/>
      <c r="BP6" s="195"/>
      <c r="BQ6" s="195"/>
      <c r="BR6" s="195"/>
      <c r="BS6" s="195"/>
      <c r="BT6" s="195"/>
      <c r="BU6" s="195"/>
      <c r="BV6" s="195"/>
      <c r="BW6" s="195"/>
      <c r="BX6" s="195"/>
      <c r="BY6" s="195"/>
      <c r="BZ6" s="195"/>
      <c r="CA6" s="195"/>
      <c r="CB6" s="195"/>
      <c r="CC6" s="195"/>
      <c r="CD6" s="195"/>
      <c r="CE6" s="195"/>
      <c r="CF6" s="195"/>
      <c r="CG6" s="195"/>
      <c r="CH6" s="195"/>
      <c r="CI6" s="195"/>
      <c r="CJ6" s="195"/>
      <c r="CK6" s="195"/>
      <c r="CL6" s="195"/>
      <c r="CM6" s="195"/>
      <c r="CN6" s="195"/>
      <c r="CO6" s="195"/>
      <c r="CP6" s="195"/>
      <c r="CQ6" s="195"/>
      <c r="CR6" s="195"/>
      <c r="CS6" s="195"/>
      <c r="CT6" s="195"/>
      <c r="CU6" s="195"/>
      <c r="CV6" s="195"/>
      <c r="CW6" s="195"/>
      <c r="CX6" s="195"/>
    </row>
    <row r="7" spans="1:108" ht="15" customHeight="1" x14ac:dyDescent="0.3">
      <c r="D7" s="11" t="s">
        <v>4103</v>
      </c>
      <c r="E7" s="12"/>
      <c r="F7" s="12"/>
      <c r="G7" s="12"/>
      <c r="H7" s="12"/>
      <c r="I7" s="12"/>
      <c r="J7" s="12"/>
      <c r="K7" s="12"/>
      <c r="L7" s="12"/>
      <c r="M7" s="12"/>
      <c r="N7" s="12"/>
      <c r="O7" s="12"/>
      <c r="P7" s="12"/>
      <c r="Q7" s="12"/>
      <c r="R7" s="12"/>
      <c r="S7" s="12"/>
      <c r="T7" s="12"/>
      <c r="U7" s="12"/>
      <c r="V7" s="12"/>
      <c r="W7" s="87"/>
      <c r="X7" s="87"/>
      <c r="Y7" s="87"/>
      <c r="Z7" s="87"/>
      <c r="AA7" s="87"/>
      <c r="AB7" s="87"/>
      <c r="AC7" s="195"/>
      <c r="AD7" s="195"/>
      <c r="AE7" s="195"/>
      <c r="AF7" s="195"/>
      <c r="AG7" s="195"/>
      <c r="AH7" s="195"/>
      <c r="AI7" s="195"/>
      <c r="AJ7" s="195"/>
      <c r="AK7" s="195"/>
      <c r="AL7" s="195"/>
      <c r="AM7" s="195"/>
      <c r="AN7" s="195"/>
      <c r="AO7" s="195"/>
      <c r="AP7" s="195"/>
      <c r="AQ7" s="195"/>
      <c r="AR7" s="195"/>
      <c r="AS7" s="195"/>
      <c r="AT7" s="195"/>
      <c r="AU7" s="195"/>
      <c r="AV7" s="195"/>
      <c r="AW7" s="195"/>
      <c r="AX7" s="195"/>
      <c r="AY7" s="195"/>
      <c r="AZ7" s="195"/>
      <c r="BA7" s="195"/>
      <c r="BB7" s="195"/>
      <c r="BC7" s="195"/>
      <c r="BD7" s="195"/>
      <c r="BE7" s="195"/>
      <c r="BF7" s="195"/>
      <c r="BG7" s="195"/>
      <c r="BH7" s="195"/>
      <c r="BI7" s="195"/>
      <c r="BJ7" s="195"/>
      <c r="BK7" s="195"/>
      <c r="BL7" s="195"/>
      <c r="BM7" s="195"/>
      <c r="BN7" s="195"/>
      <c r="BO7" s="195"/>
      <c r="BP7" s="195"/>
      <c r="BQ7" s="195"/>
      <c r="BR7" s="195"/>
      <c r="BS7" s="195"/>
      <c r="BT7" s="195"/>
      <c r="BU7" s="195"/>
      <c r="BV7" s="195"/>
      <c r="BW7" s="195"/>
      <c r="BX7" s="195"/>
      <c r="BY7" s="195"/>
      <c r="BZ7" s="195"/>
      <c r="CA7" s="195"/>
      <c r="CB7" s="195"/>
      <c r="CC7" s="195"/>
      <c r="CD7" s="195"/>
      <c r="CE7" s="195"/>
      <c r="CF7" s="195"/>
      <c r="CG7" s="195"/>
      <c r="CH7" s="195"/>
      <c r="CI7" s="195"/>
      <c r="CJ7" s="195"/>
      <c r="CK7" s="195"/>
      <c r="CL7" s="195"/>
      <c r="CM7" s="195"/>
      <c r="CN7" s="195"/>
      <c r="CO7" s="195"/>
      <c r="CP7" s="195"/>
      <c r="CQ7" s="195"/>
      <c r="CR7" s="195"/>
      <c r="CS7" s="195"/>
      <c r="CT7" s="195"/>
      <c r="CU7" s="195"/>
      <c r="CV7" s="195"/>
      <c r="CW7" s="195"/>
      <c r="CX7" s="195"/>
    </row>
    <row r="8" spans="1:108" ht="15" customHeight="1" x14ac:dyDescent="0.3">
      <c r="D8" s="9" t="s">
        <v>10985</v>
      </c>
      <c r="E8" s="10"/>
      <c r="F8" s="10"/>
      <c r="G8" s="10"/>
      <c r="H8" s="10"/>
      <c r="I8" s="10"/>
      <c r="J8" s="10"/>
      <c r="K8" s="10"/>
      <c r="L8" s="10"/>
      <c r="M8" s="10"/>
      <c r="N8" s="10"/>
      <c r="O8" s="10"/>
      <c r="P8" s="10"/>
      <c r="Q8" s="10"/>
      <c r="R8" s="10"/>
      <c r="S8" s="10"/>
      <c r="T8" s="10"/>
      <c r="U8" s="10"/>
      <c r="V8" s="10"/>
      <c r="W8" s="87"/>
      <c r="X8" s="87"/>
      <c r="Y8" s="87"/>
      <c r="Z8" s="87"/>
      <c r="AA8" s="87"/>
      <c r="AB8" s="87"/>
      <c r="AC8" s="87"/>
      <c r="AD8" s="87"/>
      <c r="AE8" s="87"/>
      <c r="AF8" s="87"/>
      <c r="AG8" s="87"/>
      <c r="AH8" s="87"/>
      <c r="AI8" s="87"/>
      <c r="AJ8" s="87"/>
      <c r="AK8" s="87"/>
      <c r="AL8" s="87"/>
      <c r="AM8" s="87"/>
      <c r="AN8" s="87"/>
      <c r="AO8" s="87"/>
      <c r="AP8" s="87"/>
      <c r="AQ8" s="87"/>
      <c r="AR8" s="87"/>
      <c r="AS8" s="87"/>
      <c r="AT8" s="87"/>
      <c r="AU8"/>
      <c r="AV8"/>
      <c r="AW8"/>
      <c r="AX8"/>
      <c r="AY8"/>
      <c r="AZ8"/>
      <c r="BA8"/>
      <c r="BB8"/>
      <c r="BC8"/>
      <c r="BD8"/>
      <c r="BE8"/>
      <c r="BF8"/>
      <c r="BG8"/>
      <c r="BH8"/>
      <c r="BI8"/>
      <c r="BJ8"/>
      <c r="BK8"/>
      <c r="BL8"/>
      <c r="BM8"/>
      <c r="BN8"/>
      <c r="BO8"/>
      <c r="BP8"/>
      <c r="BQ8"/>
      <c r="BR8"/>
    </row>
    <row r="9" spans="1:108" ht="15" customHeight="1" x14ac:dyDescent="0.3">
      <c r="D9" s="9" t="s">
        <v>10984</v>
      </c>
      <c r="E9" s="10"/>
      <c r="F9" s="10"/>
      <c r="G9" s="10"/>
      <c r="H9" s="10"/>
      <c r="I9" s="10"/>
      <c r="J9" s="10"/>
      <c r="K9" s="10"/>
      <c r="L9" s="10"/>
      <c r="M9" s="10"/>
      <c r="N9" s="10"/>
      <c r="O9" s="10"/>
      <c r="P9" s="10"/>
      <c r="Q9" s="10"/>
      <c r="R9" s="10"/>
      <c r="S9" s="10"/>
      <c r="T9" s="10"/>
      <c r="U9" s="10"/>
      <c r="V9" s="10"/>
      <c r="W9" s="87"/>
      <c r="X9" s="87"/>
      <c r="Y9" s="87"/>
      <c r="Z9" s="87"/>
      <c r="AA9" s="87"/>
      <c r="AB9" s="87"/>
      <c r="AC9" s="87"/>
      <c r="AD9" s="87"/>
      <c r="AE9" s="87"/>
      <c r="AF9" s="87"/>
      <c r="AG9" s="87"/>
      <c r="AH9" s="87"/>
      <c r="AI9" s="87"/>
      <c r="AJ9" s="87"/>
      <c r="AK9" s="87"/>
      <c r="AL9" s="87"/>
      <c r="AM9" s="87"/>
      <c r="AN9" s="87"/>
      <c r="AO9" s="87"/>
      <c r="AP9" s="87"/>
      <c r="AQ9" s="87"/>
      <c r="AR9" s="87"/>
      <c r="AS9" s="87"/>
      <c r="AT9" s="87"/>
      <c r="AU9"/>
      <c r="AV9"/>
      <c r="AW9"/>
      <c r="AX9"/>
      <c r="AY9"/>
      <c r="AZ9"/>
      <c r="BA9"/>
      <c r="BB9"/>
      <c r="BC9"/>
      <c r="BD9"/>
      <c r="BE9"/>
      <c r="BF9"/>
      <c r="BG9"/>
      <c r="BH9"/>
      <c r="BI9"/>
      <c r="BJ9"/>
      <c r="BK9"/>
      <c r="BL9"/>
      <c r="BM9"/>
      <c r="BN9"/>
      <c r="BO9"/>
      <c r="BP9"/>
      <c r="BQ9"/>
      <c r="BR9"/>
    </row>
    <row r="10" spans="1:108" ht="22.2" customHeight="1" x14ac:dyDescent="0.3">
      <c r="D10" s="52" t="s">
        <v>4099</v>
      </c>
      <c r="E10" s="188" t="s">
        <v>9593</v>
      </c>
      <c r="F10" s="131"/>
      <c r="G10" s="131"/>
      <c r="H10" s="131"/>
      <c r="I10" s="131"/>
      <c r="J10" s="131"/>
      <c r="K10" s="131"/>
      <c r="L10" s="131"/>
      <c r="M10" s="131"/>
      <c r="N10" s="131"/>
      <c r="O10" s="131"/>
      <c r="P10" s="131"/>
      <c r="Q10" s="131"/>
      <c r="R10" s="131"/>
      <c r="S10" s="12"/>
      <c r="T10" s="12"/>
      <c r="U10" s="12"/>
      <c r="V10" s="12"/>
      <c r="W10" s="87"/>
      <c r="X10" s="87"/>
      <c r="Y10" s="87"/>
      <c r="Z10" s="87"/>
      <c r="AA10" s="87"/>
      <c r="AB10" s="87"/>
      <c r="AC10" s="87"/>
      <c r="AD10" s="87"/>
      <c r="AE10" s="87"/>
      <c r="AF10" s="87"/>
      <c r="AG10" s="87"/>
      <c r="AH10" s="87"/>
      <c r="AI10" s="87"/>
      <c r="AJ10" s="87"/>
      <c r="AK10" s="87"/>
      <c r="AL10" s="87"/>
      <c r="AM10" s="87"/>
      <c r="AN10" s="87"/>
      <c r="AO10" s="87"/>
      <c r="AP10" s="87"/>
      <c r="AQ10" s="87"/>
      <c r="AR10" s="87"/>
      <c r="AS10" s="87"/>
      <c r="AT10" s="87"/>
      <c r="AU10"/>
      <c r="AV10"/>
      <c r="AW10"/>
      <c r="AX10"/>
      <c r="AY10"/>
      <c r="AZ10"/>
      <c r="BA10"/>
      <c r="BB10"/>
      <c r="BC10"/>
      <c r="BD10"/>
      <c r="BE10"/>
      <c r="BF10"/>
      <c r="BG10"/>
      <c r="BH10"/>
      <c r="BI10"/>
      <c r="BJ10"/>
      <c r="BK10"/>
      <c r="BL10"/>
      <c r="BM10"/>
      <c r="BN10"/>
      <c r="BO10"/>
      <c r="BP10"/>
      <c r="BQ10"/>
      <c r="BR10"/>
    </row>
    <row r="11" spans="1:108" ht="18" customHeight="1" x14ac:dyDescent="0.3">
      <c r="D11" s="51" t="s">
        <v>2831</v>
      </c>
      <c r="E11" s="13"/>
      <c r="F11" s="14"/>
      <c r="G11" s="14"/>
      <c r="H11" s="15"/>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row>
    <row r="12" spans="1:108" ht="47.4" customHeight="1" x14ac:dyDescent="0.3">
      <c r="D12" s="122" t="s">
        <v>10023</v>
      </c>
      <c r="E12" s="122"/>
      <c r="F12" s="122"/>
      <c r="G12" s="122"/>
      <c r="H12" s="122"/>
      <c r="I12" s="122"/>
      <c r="J12" s="184"/>
      <c r="K12" s="184"/>
      <c r="L12" s="184"/>
      <c r="M12" s="184"/>
      <c r="N12" s="184"/>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c r="AT12" s="184"/>
      <c r="AU12" s="164"/>
      <c r="AV12" s="164"/>
      <c r="AW12" s="164"/>
      <c r="AX12" s="164"/>
      <c r="AY12" s="164"/>
      <c r="AZ12" s="164"/>
      <c r="BA12" s="164"/>
      <c r="BB12" s="164"/>
      <c r="BC12" s="164"/>
      <c r="BD12" s="164"/>
      <c r="BE12" s="164"/>
      <c r="BF12" s="164"/>
      <c r="BG12" s="164"/>
      <c r="BH12" s="164"/>
      <c r="BI12" s="164"/>
      <c r="BJ12" s="164"/>
      <c r="BK12" s="164"/>
      <c r="BL12" s="164"/>
      <c r="BM12" s="164"/>
      <c r="BN12" s="164"/>
      <c r="BO12" s="164"/>
      <c r="BP12" s="164"/>
      <c r="BQ12" s="164"/>
      <c r="BR12" s="164"/>
      <c r="BS12" s="164"/>
      <c r="BT12" s="164"/>
      <c r="BU12" s="164"/>
      <c r="BV12" s="164"/>
      <c r="BW12" s="164"/>
      <c r="BX12" s="164"/>
      <c r="BY12" s="164"/>
      <c r="BZ12" s="164"/>
      <c r="CA12" s="164"/>
      <c r="CB12" s="164"/>
      <c r="CC12" s="164"/>
      <c r="CD12" s="164"/>
      <c r="CE12" s="164"/>
      <c r="CF12" s="164"/>
      <c r="CG12" s="164"/>
      <c r="CH12" s="164"/>
      <c r="CI12" s="164"/>
      <c r="CJ12" s="164"/>
      <c r="CK12" s="164"/>
      <c r="CL12" s="164"/>
      <c r="CM12" s="164"/>
      <c r="CN12" s="164"/>
      <c r="CO12" s="164"/>
      <c r="CP12" s="164"/>
      <c r="CQ12" s="164"/>
      <c r="CR12" s="164"/>
      <c r="CS12" s="164"/>
      <c r="CT12" s="164"/>
      <c r="CU12" s="164"/>
      <c r="CV12" s="164"/>
      <c r="CW12" s="164"/>
      <c r="CX12" s="164"/>
    </row>
    <row r="13" spans="1:108" s="79" customFormat="1" ht="18" customHeight="1" x14ac:dyDescent="0.3">
      <c r="A13" s="78"/>
      <c r="D13" s="51" t="s">
        <v>8139</v>
      </c>
      <c r="E13" s="70"/>
      <c r="F13" s="80"/>
      <c r="G13" s="80"/>
      <c r="H13" s="81"/>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CY13" s="82"/>
      <c r="CZ13" s="78"/>
      <c r="DA13" s="78"/>
      <c r="DB13" s="78"/>
      <c r="DC13" s="78"/>
      <c r="DD13" s="78"/>
    </row>
    <row r="14" spans="1:108" ht="15" customHeight="1" x14ac:dyDescent="0.3">
      <c r="D14" s="133" t="s">
        <v>10026</v>
      </c>
      <c r="E14" s="133"/>
      <c r="F14" s="133"/>
      <c r="G14" s="133"/>
      <c r="H14" s="133"/>
      <c r="I14" s="133"/>
      <c r="J14" s="185"/>
      <c r="K14" s="185"/>
      <c r="L14" s="185"/>
      <c r="M14" s="185"/>
      <c r="N14" s="185"/>
      <c r="O14" s="185"/>
      <c r="P14" s="185"/>
      <c r="Q14" s="185"/>
      <c r="R14" s="185"/>
      <c r="S14" s="185"/>
      <c r="T14" s="185"/>
      <c r="U14" s="185"/>
      <c r="V14" s="185"/>
      <c r="W14" s="185"/>
      <c r="X14" s="185"/>
      <c r="Y14" s="185"/>
      <c r="Z14" s="185"/>
      <c r="AA14" s="185"/>
      <c r="AB14" s="185"/>
      <c r="AC14" s="185"/>
      <c r="AD14" s="185"/>
      <c r="AE14" s="185"/>
      <c r="AF14" s="185"/>
      <c r="AG14" s="185"/>
      <c r="AH14" s="185"/>
      <c r="AI14" s="185"/>
      <c r="AJ14" s="185"/>
      <c r="AK14" s="185"/>
      <c r="AL14" s="185"/>
      <c r="AM14" s="185"/>
      <c r="AN14" s="185"/>
      <c r="AO14" s="185"/>
      <c r="AP14" s="185"/>
      <c r="AQ14" s="185"/>
      <c r="AR14" s="185"/>
      <c r="AS14" s="185"/>
      <c r="AT14" s="185"/>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row>
    <row r="15" spans="1:108" ht="28.2" customHeight="1" x14ac:dyDescent="0.3">
      <c r="D15" s="186" t="s">
        <v>10981</v>
      </c>
      <c r="E15" s="186"/>
      <c r="F15" s="186"/>
      <c r="G15" s="186"/>
      <c r="H15" s="186"/>
      <c r="I15" s="186"/>
      <c r="J15" s="186"/>
      <c r="K15" s="186"/>
      <c r="L15" s="186"/>
      <c r="M15" s="186"/>
      <c r="N15" s="186"/>
      <c r="O15" s="186"/>
      <c r="P15" s="186"/>
      <c r="Q15" s="186"/>
      <c r="R15" s="186"/>
      <c r="S15" s="186"/>
      <c r="T15" s="186"/>
      <c r="U15" s="186"/>
      <c r="V15" s="186"/>
      <c r="W15" s="186"/>
      <c r="X15" s="186"/>
      <c r="Y15" s="186"/>
      <c r="Z15" s="186"/>
      <c r="AA15" s="186"/>
      <c r="AB15" s="186"/>
      <c r="AC15" s="186"/>
      <c r="AD15" s="186"/>
      <c r="AE15" s="186"/>
      <c r="AF15" s="186"/>
      <c r="AG15" s="186"/>
      <c r="AH15" s="186"/>
      <c r="AI15" s="186"/>
      <c r="AJ15" s="186"/>
      <c r="AK15" s="186"/>
      <c r="AL15" s="186"/>
      <c r="AM15" s="186"/>
      <c r="AN15" s="186"/>
      <c r="AO15" s="186"/>
      <c r="AP15" s="186"/>
      <c r="AQ15" s="186"/>
      <c r="AR15" s="186"/>
      <c r="AS15" s="186"/>
      <c r="AT15" s="186"/>
      <c r="AU15" s="187"/>
      <c r="AV15" s="187"/>
      <c r="AW15" s="187"/>
      <c r="AX15" s="187"/>
      <c r="AY15" s="187"/>
      <c r="AZ15" s="187"/>
      <c r="BA15" s="187"/>
      <c r="BB15" s="187"/>
      <c r="BC15" s="187"/>
      <c r="BD15" s="187"/>
      <c r="BE15" s="187"/>
      <c r="BF15" s="187"/>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c r="CL15" s="187"/>
      <c r="CM15" s="187"/>
      <c r="CN15" s="187"/>
      <c r="CO15" s="187"/>
      <c r="CP15" s="187"/>
      <c r="CQ15" s="187"/>
      <c r="CR15" s="187"/>
      <c r="CS15" s="187"/>
      <c r="CT15" s="187"/>
      <c r="CU15" s="187"/>
      <c r="CV15" s="187"/>
      <c r="CW15" s="187"/>
      <c r="CX15" s="187"/>
    </row>
    <row r="16" spans="1:108" ht="21.6" hidden="1" customHeight="1" x14ac:dyDescent="0.3">
      <c r="D16" s="158"/>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9"/>
      <c r="AM16" s="159"/>
      <c r="AN16" s="159"/>
      <c r="AO16" s="159"/>
      <c r="AP16" s="159"/>
      <c r="AQ16" s="159"/>
      <c r="AR16" s="159"/>
      <c r="AS16" s="159"/>
      <c r="AT16" s="159"/>
    </row>
    <row r="17" spans="2:102" ht="18" customHeight="1" x14ac:dyDescent="0.3">
      <c r="D17" s="51" t="s">
        <v>7179</v>
      </c>
      <c r="E17" s="13"/>
      <c r="F17" s="14"/>
      <c r="G17" s="14"/>
      <c r="H17" s="15"/>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row>
    <row r="18" spans="2:102" ht="21" customHeight="1" x14ac:dyDescent="0.3">
      <c r="D18" s="133" t="s">
        <v>10046</v>
      </c>
      <c r="E18" s="133"/>
      <c r="F18" s="133"/>
      <c r="G18" s="133"/>
      <c r="H18" s="133"/>
      <c r="I18" s="133"/>
      <c r="J18" s="133"/>
      <c r="K18" s="133"/>
      <c r="L18" s="133"/>
      <c r="M18" s="133"/>
      <c r="N18" s="133"/>
      <c r="O18" s="133"/>
      <c r="P18" s="133"/>
      <c r="Q18" s="133"/>
      <c r="R18" s="133"/>
      <c r="S18" s="133"/>
      <c r="T18" s="133"/>
      <c r="U18" s="133"/>
      <c r="V18" s="133"/>
      <c r="W18" s="133"/>
      <c r="X18" s="133"/>
      <c r="Y18" s="133"/>
      <c r="Z18" s="133"/>
      <c r="AA18" s="133"/>
      <c r="AB18" s="133"/>
      <c r="AC18" s="133"/>
      <c r="AD18" s="133"/>
      <c r="AE18" s="133"/>
      <c r="AF18" s="133"/>
      <c r="AG18" s="133"/>
      <c r="AH18" s="133"/>
      <c r="AI18" s="133"/>
      <c r="AJ18" s="133"/>
      <c r="AK18" s="133"/>
      <c r="AL18" s="133"/>
      <c r="AM18" s="133"/>
      <c r="AN18" s="133"/>
      <c r="AO18" s="133"/>
      <c r="AP18" s="133"/>
      <c r="AQ18" s="133"/>
      <c r="AR18" s="133"/>
      <c r="AS18" s="133"/>
      <c r="AT18" s="133"/>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row>
    <row r="19" spans="2:102" ht="18" customHeight="1" x14ac:dyDescent="0.3">
      <c r="D19" s="51" t="s">
        <v>9592</v>
      </c>
      <c r="E19" s="48"/>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row>
    <row r="20" spans="2:102" ht="30" customHeight="1" x14ac:dyDescent="0.3">
      <c r="B20" s="130"/>
      <c r="C20" s="131"/>
      <c r="D20" s="184" t="s">
        <v>10983</v>
      </c>
      <c r="E20" s="189"/>
      <c r="F20" s="189"/>
      <c r="G20" s="189"/>
      <c r="H20" s="189"/>
      <c r="I20" s="189"/>
      <c r="J20" s="189"/>
      <c r="K20" s="189"/>
      <c r="L20" s="189"/>
      <c r="M20" s="189"/>
      <c r="N20" s="189"/>
      <c r="O20" s="189"/>
      <c r="P20" s="189"/>
      <c r="Q20" s="189"/>
      <c r="R20" s="189"/>
      <c r="S20" s="189"/>
      <c r="T20" s="189"/>
      <c r="U20" s="189"/>
      <c r="V20" s="189"/>
      <c r="W20" s="189"/>
      <c r="X20" s="189"/>
      <c r="Y20" s="189"/>
      <c r="Z20" s="189"/>
      <c r="AA20" s="189"/>
      <c r="AB20" s="189"/>
      <c r="AC20" s="189"/>
      <c r="AD20" s="189"/>
      <c r="AE20" s="189"/>
      <c r="AF20" s="189"/>
      <c r="AG20" s="189"/>
      <c r="AH20" s="189"/>
      <c r="AI20" s="189"/>
      <c r="AJ20" s="189"/>
      <c r="AK20" s="189"/>
      <c r="AL20" s="189"/>
      <c r="AM20" s="189"/>
      <c r="AN20" s="189"/>
      <c r="AO20" s="189"/>
      <c r="AP20" s="189"/>
      <c r="AQ20" s="189"/>
      <c r="AR20" s="189"/>
      <c r="AS20" s="189"/>
      <c r="AT20" s="189"/>
      <c r="AU20" s="127"/>
      <c r="AV20" s="127"/>
      <c r="AW20" s="127"/>
      <c r="AX20" s="127"/>
      <c r="AY20" s="127"/>
      <c r="AZ20" s="127"/>
      <c r="BA20" s="127"/>
      <c r="BB20" s="127"/>
      <c r="BC20" s="127"/>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c r="BZ20" s="127"/>
      <c r="CA20" s="127"/>
      <c r="CB20" s="127"/>
      <c r="CC20" s="127"/>
      <c r="CD20" s="127"/>
      <c r="CE20" s="127"/>
      <c r="CF20" s="127"/>
      <c r="CG20" s="127"/>
      <c r="CH20" s="127"/>
      <c r="CI20" s="127"/>
      <c r="CJ20" s="127"/>
      <c r="CK20" s="127"/>
      <c r="CL20" s="127"/>
      <c r="CM20" s="127"/>
      <c r="CN20" s="127"/>
      <c r="CO20" s="127"/>
      <c r="CP20" s="127"/>
      <c r="CQ20" s="127"/>
      <c r="CR20" s="127"/>
      <c r="CS20" s="127"/>
      <c r="CT20" s="127"/>
      <c r="CU20" s="127"/>
      <c r="CV20" s="127"/>
      <c r="CW20" s="127"/>
      <c r="CX20" s="127"/>
    </row>
    <row r="21" spans="2:102" ht="15" customHeight="1" x14ac:dyDescent="0.3">
      <c r="D21" s="22" t="s">
        <v>10005</v>
      </c>
      <c r="E21" s="28"/>
      <c r="F21" s="28"/>
      <c r="G21" s="28"/>
    </row>
    <row r="22" spans="2:102" ht="15" customHeight="1" x14ac:dyDescent="0.3">
      <c r="D22" s="29" t="s">
        <v>10006</v>
      </c>
      <c r="E22" s="30" t="s">
        <v>10009</v>
      </c>
      <c r="F22" s="31"/>
      <c r="G22" s="31"/>
    </row>
    <row r="23" spans="2:102" ht="15" customHeight="1" x14ac:dyDescent="0.3">
      <c r="D23" s="32" t="s">
        <v>10006</v>
      </c>
      <c r="E23" s="33" t="s">
        <v>10007</v>
      </c>
      <c r="F23" s="33"/>
      <c r="G23" s="33"/>
    </row>
    <row r="24" spans="2:102" ht="15" customHeight="1" x14ac:dyDescent="0.3">
      <c r="D24" s="16"/>
      <c r="E24" s="34"/>
      <c r="F24" s="35" t="s">
        <v>10006</v>
      </c>
      <c r="G24" s="22" t="s">
        <v>10010</v>
      </c>
    </row>
    <row r="25" spans="2:102" ht="15" customHeight="1" x14ac:dyDescent="0.3">
      <c r="D25" s="16"/>
      <c r="E25" s="34"/>
      <c r="F25" s="32" t="s">
        <v>10006</v>
      </c>
      <c r="G25" s="122" t="s">
        <v>10055</v>
      </c>
      <c r="H25" s="190"/>
      <c r="I25" s="190"/>
      <c r="J25" s="190"/>
      <c r="K25" s="190"/>
      <c r="L25" s="190"/>
      <c r="M25" s="190"/>
      <c r="N25" s="190"/>
      <c r="O25" s="190"/>
      <c r="P25" s="190"/>
      <c r="Q25" s="190"/>
      <c r="R25" s="190"/>
      <c r="S25" s="190"/>
      <c r="T25" s="190"/>
      <c r="U25" s="190"/>
      <c r="V25" s="190"/>
      <c r="W25" s="190"/>
      <c r="X25" s="190"/>
      <c r="Y25" s="190"/>
      <c r="Z25" s="190"/>
      <c r="AA25" s="190"/>
      <c r="AB25" s="190"/>
      <c r="AC25" s="190"/>
      <c r="AD25" s="190"/>
      <c r="AE25" s="190"/>
      <c r="AF25" s="190"/>
      <c r="AG25" s="190"/>
      <c r="AH25" s="190"/>
      <c r="AI25" s="190"/>
      <c r="AJ25" s="190"/>
      <c r="AK25" s="190"/>
      <c r="AL25" s="190"/>
      <c r="AM25" s="190"/>
      <c r="AN25" s="190"/>
      <c r="AO25" s="190"/>
      <c r="AP25" s="190"/>
      <c r="AQ25" s="190"/>
      <c r="AR25" s="190"/>
      <c r="AS25" s="190"/>
      <c r="AT25" s="190"/>
      <c r="AU25" s="190"/>
      <c r="AV25" s="190"/>
      <c r="AW25" s="190"/>
      <c r="AX25" s="190"/>
      <c r="AY25" s="190"/>
      <c r="AZ25" s="190"/>
      <c r="BA25" s="190"/>
      <c r="BB25" s="190"/>
      <c r="BC25" s="190"/>
      <c r="BD25" s="190"/>
      <c r="BE25" s="190"/>
      <c r="BF25" s="190"/>
      <c r="BG25" s="190"/>
      <c r="BH25" s="190"/>
      <c r="BI25" s="190"/>
      <c r="BJ25" s="190"/>
      <c r="BK25" s="190"/>
      <c r="BL25" s="190"/>
      <c r="BM25" s="190"/>
      <c r="BN25" s="190"/>
      <c r="BO25" s="190"/>
      <c r="BP25" s="190"/>
      <c r="BQ25" s="190"/>
      <c r="BR25" s="190"/>
      <c r="BS25" s="190"/>
      <c r="BT25" s="190"/>
      <c r="BU25" s="190"/>
      <c r="BV25" s="190"/>
      <c r="BW25" s="190"/>
      <c r="BX25" s="190"/>
      <c r="BY25" s="190"/>
      <c r="BZ25" s="190"/>
      <c r="CA25" s="190"/>
      <c r="CB25" s="190"/>
      <c r="CC25" s="190"/>
      <c r="CD25" s="190"/>
      <c r="CE25" s="190"/>
      <c r="CF25" s="190"/>
      <c r="CG25" s="190"/>
      <c r="CH25" s="190"/>
      <c r="CI25" s="190"/>
      <c r="CJ25" s="190"/>
      <c r="CK25" s="190"/>
      <c r="CL25" s="190"/>
      <c r="CM25" s="190"/>
      <c r="CN25" s="190"/>
      <c r="CO25" s="190"/>
      <c r="CP25" s="190"/>
      <c r="CQ25" s="190"/>
      <c r="CR25" s="190"/>
      <c r="CS25" s="190"/>
      <c r="CT25" s="190"/>
      <c r="CU25" s="190"/>
      <c r="CV25" s="190"/>
      <c r="CW25" s="190"/>
      <c r="CX25" s="190"/>
    </row>
    <row r="26" spans="2:102" ht="15" customHeight="1" x14ac:dyDescent="0.3">
      <c r="D26" s="16"/>
      <c r="E26" s="34"/>
      <c r="F26" s="35" t="s">
        <v>10006</v>
      </c>
      <c r="G26" s="22" t="s">
        <v>10982</v>
      </c>
    </row>
    <row r="27" spans="2:102" ht="15" customHeight="1" x14ac:dyDescent="0.3">
      <c r="D27" s="32" t="s">
        <v>10006</v>
      </c>
      <c r="E27" s="122" t="s">
        <v>10011</v>
      </c>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row>
    <row r="28" spans="2:102" ht="15" customHeight="1" x14ac:dyDescent="0.3">
      <c r="D28" s="33" t="s">
        <v>10012</v>
      </c>
      <c r="E28" s="36"/>
      <c r="F28" s="34"/>
      <c r="G28" s="16"/>
    </row>
    <row r="29" spans="2:102" ht="15" customHeight="1" x14ac:dyDescent="0.3">
      <c r="D29" s="191" t="s">
        <v>10039</v>
      </c>
      <c r="E29" s="192"/>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2"/>
      <c r="AJ29" s="192"/>
      <c r="AK29" s="192"/>
      <c r="AL29" s="192"/>
      <c r="AM29" s="192"/>
      <c r="AN29" s="192"/>
      <c r="AO29" s="192"/>
      <c r="AP29" s="192"/>
      <c r="AQ29" s="192"/>
      <c r="AR29" s="192"/>
      <c r="AS29" s="192"/>
      <c r="AT29" s="192"/>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row>
    <row r="30" spans="2:102" ht="12" customHeight="1" x14ac:dyDescent="0.3">
      <c r="F30" s="19"/>
      <c r="G30" s="19"/>
      <c r="H30" s="20"/>
    </row>
    <row r="31" spans="2:102" ht="15.6" x14ac:dyDescent="0.3">
      <c r="D31" s="172" t="s">
        <v>10024</v>
      </c>
      <c r="E31" s="172"/>
      <c r="F31" s="172"/>
      <c r="G31" s="172"/>
      <c r="H31" s="172"/>
      <c r="I31" s="172"/>
      <c r="J31" s="173"/>
      <c r="K31" s="173"/>
      <c r="L31" s="173"/>
      <c r="M31" s="173"/>
      <c r="N31" s="173"/>
      <c r="O31" s="173"/>
      <c r="P31" s="173"/>
      <c r="Q31" s="173"/>
      <c r="R31" s="173"/>
      <c r="S31" s="173"/>
      <c r="T31" s="173"/>
      <c r="U31" s="173"/>
      <c r="V31" s="173"/>
      <c r="W31" s="173"/>
      <c r="X31" s="173"/>
      <c r="Y31" s="173"/>
      <c r="Z31" s="173"/>
      <c r="AA31" s="173"/>
      <c r="AB31" s="173"/>
      <c r="AC31" s="173"/>
      <c r="AD31" s="173"/>
      <c r="AE31" s="173"/>
      <c r="AF31" s="173"/>
      <c r="AG31" s="173"/>
      <c r="AH31" s="173"/>
      <c r="AI31" s="173"/>
      <c r="AJ31" s="173"/>
      <c r="AK31" s="173"/>
      <c r="AL31" s="173"/>
      <c r="AM31" s="173"/>
      <c r="AN31" s="173"/>
      <c r="AO31" s="173"/>
      <c r="AP31" s="173"/>
      <c r="AQ31" s="173"/>
      <c r="AR31" s="173"/>
      <c r="AS31" s="173"/>
      <c r="AT31" s="173"/>
      <c r="AU31" s="146"/>
      <c r="AV31" s="146"/>
      <c r="AW31" s="146"/>
      <c r="AX31" s="146"/>
      <c r="AY31" s="146"/>
      <c r="AZ31" s="146"/>
      <c r="BA31" s="146"/>
      <c r="BB31" s="146"/>
      <c r="BC31" s="146"/>
      <c r="BD31" s="146"/>
      <c r="BE31" s="146"/>
      <c r="BF31" s="146"/>
      <c r="BG31" s="146"/>
      <c r="BH31" s="146"/>
      <c r="BI31" s="146"/>
      <c r="BJ31" s="146"/>
      <c r="BK31" s="146"/>
      <c r="BL31" s="146"/>
      <c r="BM31" s="146"/>
      <c r="BN31" s="146"/>
      <c r="BO31" s="146"/>
      <c r="BP31" s="146"/>
      <c r="BQ31" s="146"/>
      <c r="BR31" s="146"/>
      <c r="BS31" s="146"/>
      <c r="BT31" s="146"/>
      <c r="BU31" s="146"/>
      <c r="BV31" s="146"/>
      <c r="BW31" s="146"/>
      <c r="BX31" s="146"/>
      <c r="BY31" s="146"/>
      <c r="BZ31" s="146"/>
      <c r="CA31" s="146"/>
      <c r="CB31" s="146"/>
      <c r="CC31" s="146"/>
      <c r="CD31" s="146"/>
      <c r="CE31" s="146"/>
      <c r="CF31" s="146"/>
      <c r="CG31" s="146"/>
      <c r="CH31" s="146"/>
      <c r="CI31" s="146"/>
      <c r="CJ31" s="146"/>
      <c r="CK31" s="146"/>
      <c r="CL31" s="146"/>
      <c r="CM31" s="146"/>
      <c r="CN31" s="146"/>
      <c r="CO31" s="146"/>
      <c r="CP31" s="146"/>
      <c r="CQ31" s="146"/>
      <c r="CR31" s="146"/>
      <c r="CS31" s="146"/>
      <c r="CT31" s="146"/>
      <c r="CU31" s="146"/>
      <c r="CV31" s="146"/>
      <c r="CW31" s="146"/>
      <c r="CX31" s="146"/>
    </row>
    <row r="32" spans="2:102" ht="4.8" customHeight="1" x14ac:dyDescent="0.3"/>
    <row r="33" spans="2:105" ht="19.95" customHeight="1" x14ac:dyDescent="0.3">
      <c r="B33" s="128">
        <v>1</v>
      </c>
      <c r="C33" s="129"/>
      <c r="D33" s="21" t="s">
        <v>2832</v>
      </c>
    </row>
    <row r="34" spans="2:105" ht="15" customHeight="1" x14ac:dyDescent="0.3">
      <c r="D34" s="165" t="s">
        <v>10044</v>
      </c>
      <c r="E34" s="166"/>
      <c r="F34" s="166"/>
      <c r="G34" s="166"/>
      <c r="H34" s="166"/>
      <c r="I34" s="166"/>
      <c r="J34" s="167"/>
      <c r="K34" s="167"/>
      <c r="L34" s="167"/>
      <c r="M34" s="167"/>
      <c r="N34" s="167"/>
      <c r="O34" s="167"/>
      <c r="P34" s="167"/>
      <c r="Q34" s="167"/>
      <c r="R34" s="167"/>
      <c r="S34" s="167"/>
      <c r="T34" s="167"/>
      <c r="U34" s="167"/>
      <c r="V34" s="167"/>
      <c r="W34" s="167"/>
      <c r="X34" s="167"/>
      <c r="Y34" s="167"/>
      <c r="Z34" s="167"/>
      <c r="AA34" s="167"/>
      <c r="AB34" s="167"/>
      <c r="AC34" s="167"/>
      <c r="AD34" s="167"/>
      <c r="AE34" s="167"/>
      <c r="AF34" s="167"/>
      <c r="AG34" s="167"/>
      <c r="AH34" s="167"/>
      <c r="AI34" s="167"/>
      <c r="AJ34" s="167"/>
      <c r="AK34" s="167"/>
      <c r="AL34" s="167"/>
      <c r="AM34" s="167"/>
      <c r="AN34" s="167"/>
      <c r="AO34" s="167"/>
      <c r="AP34" s="167"/>
      <c r="AQ34" s="167"/>
      <c r="AR34" s="167"/>
      <c r="AS34" s="167"/>
      <c r="AT34" s="167"/>
      <c r="AV34" s="120" t="str">
        <f>IF(DA34="X","U hebt een onbestaand instellingsnummer of een instellingsnummer van een ander niveau ingevuld!","")</f>
        <v/>
      </c>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DA34" s="20" t="str">
        <f>_xlfn.IFNA(T38,"X")</f>
        <v/>
      </c>
    </row>
    <row r="35" spans="2:105" ht="3" customHeight="1" x14ac:dyDescent="0.3"/>
    <row r="36" spans="2:105" ht="15" customHeight="1" x14ac:dyDescent="0.3">
      <c r="L36" s="168" t="s">
        <v>2833</v>
      </c>
      <c r="M36" s="167"/>
      <c r="N36" s="167"/>
      <c r="O36" s="167"/>
      <c r="P36" s="167"/>
      <c r="Q36" s="167"/>
      <c r="R36" s="167"/>
      <c r="S36" s="167"/>
      <c r="T36" s="169"/>
      <c r="U36" s="170"/>
      <c r="V36" s="170"/>
      <c r="W36" s="170"/>
      <c r="X36" s="171"/>
      <c r="Y36" s="74" t="str">
        <f>IF(AND(T36="",COUNTIF(D52:D54,"X")&gt;0)," &lt;= Vul het instellingsnummer in!","")</f>
        <v/>
      </c>
    </row>
    <row r="37" spans="2:105" ht="3" customHeight="1" x14ac:dyDescent="0.3"/>
    <row r="38" spans="2:105" ht="15" customHeight="1" x14ac:dyDescent="0.3">
      <c r="L38" s="132" t="s">
        <v>2834</v>
      </c>
      <c r="M38" s="156"/>
      <c r="N38" s="156"/>
      <c r="O38" s="156"/>
      <c r="P38" s="156"/>
      <c r="Q38" s="156"/>
      <c r="R38" s="156"/>
      <c r="S38" s="156"/>
      <c r="T38" s="155" t="str">
        <f>IF(ISBLANK(T36),"",VLOOKUP(T36,instellingsgegevens!$A$2:$G$5000,2,FALSE))</f>
        <v/>
      </c>
      <c r="U38" s="155"/>
      <c r="V38" s="155"/>
      <c r="W38" s="155"/>
      <c r="X38" s="155"/>
      <c r="Y38" s="155"/>
      <c r="Z38" s="155"/>
      <c r="AA38" s="155"/>
      <c r="AB38" s="155"/>
      <c r="AC38" s="155"/>
      <c r="AD38" s="155"/>
      <c r="AE38" s="155"/>
      <c r="AF38" s="155"/>
      <c r="AG38" s="155"/>
      <c r="AH38" s="155"/>
      <c r="AI38" s="155"/>
      <c r="AJ38" s="155"/>
      <c r="AK38" s="155"/>
      <c r="AL38" s="155"/>
      <c r="AM38" s="155"/>
      <c r="AN38" s="155"/>
      <c r="AO38" s="155"/>
      <c r="AP38" s="155"/>
      <c r="AQ38" s="155"/>
      <c r="AR38" s="155"/>
      <c r="AS38" s="155"/>
      <c r="AT38" s="155"/>
      <c r="AU38" s="163"/>
      <c r="AV38" s="164"/>
      <c r="AW38" s="164"/>
      <c r="AX38" s="164"/>
      <c r="AY38" s="164"/>
      <c r="AZ38" s="164"/>
      <c r="BA38" s="164"/>
      <c r="BB38" s="164"/>
      <c r="BC38" s="164"/>
      <c r="BD38" s="164"/>
      <c r="BE38" s="164"/>
      <c r="BF38" s="164"/>
      <c r="BG38" s="164"/>
      <c r="BH38" s="164"/>
      <c r="BI38" s="164"/>
      <c r="BJ38" s="164"/>
      <c r="BK38" s="164"/>
      <c r="BL38" s="164"/>
      <c r="BM38" s="164"/>
      <c r="BN38" s="164"/>
      <c r="BO38" s="164"/>
      <c r="BP38" s="164"/>
      <c r="BQ38" s="164"/>
      <c r="BR38" s="164"/>
      <c r="BS38" s="164"/>
      <c r="BT38" s="164"/>
      <c r="BU38" s="164"/>
      <c r="BV38" s="164"/>
      <c r="BW38" s="164"/>
      <c r="BX38" s="164"/>
      <c r="BY38" s="164"/>
      <c r="BZ38" s="164"/>
      <c r="CA38" s="164"/>
      <c r="CB38" s="164"/>
      <c r="CC38" s="164"/>
      <c r="CD38" s="164"/>
      <c r="CE38" s="164"/>
      <c r="CF38" s="164"/>
      <c r="CG38" s="164"/>
      <c r="CH38" s="164"/>
      <c r="CI38" s="164"/>
      <c r="CJ38" s="164"/>
      <c r="CK38" s="164"/>
      <c r="CL38" s="164"/>
      <c r="CM38" s="164"/>
      <c r="CN38" s="164"/>
      <c r="CO38" s="164"/>
      <c r="CP38" s="164"/>
      <c r="CQ38" s="164"/>
      <c r="CR38" s="164"/>
      <c r="CS38" s="164"/>
      <c r="CT38" s="164"/>
      <c r="CU38" s="164"/>
      <c r="CV38" s="164"/>
      <c r="CW38" s="164"/>
      <c r="CX38" s="164"/>
    </row>
    <row r="39" spans="2:105" ht="3" customHeight="1" x14ac:dyDescent="0.3">
      <c r="AU39" s="164"/>
      <c r="AV39" s="164"/>
      <c r="AW39" s="164"/>
      <c r="AX39" s="164"/>
      <c r="AY39" s="164"/>
      <c r="AZ39" s="164"/>
      <c r="BA39" s="164"/>
      <c r="BB39" s="164"/>
      <c r="BC39" s="164"/>
      <c r="BD39" s="164"/>
      <c r="BE39" s="164"/>
      <c r="BF39" s="164"/>
      <c r="BG39" s="164"/>
      <c r="BH39" s="164"/>
      <c r="BI39" s="164"/>
      <c r="BJ39" s="164"/>
      <c r="BK39" s="164"/>
      <c r="BL39" s="164"/>
      <c r="BM39" s="164"/>
      <c r="BN39" s="164"/>
      <c r="BO39" s="164"/>
      <c r="BP39" s="164"/>
      <c r="BQ39" s="164"/>
      <c r="BR39" s="164"/>
      <c r="BS39" s="164"/>
      <c r="BT39" s="164"/>
      <c r="BU39" s="164"/>
      <c r="BV39" s="164"/>
      <c r="BW39" s="164"/>
      <c r="BX39" s="164"/>
      <c r="BY39" s="164"/>
      <c r="BZ39" s="164"/>
      <c r="CA39" s="164"/>
      <c r="CB39" s="164"/>
      <c r="CC39" s="164"/>
      <c r="CD39" s="164"/>
      <c r="CE39" s="164"/>
      <c r="CF39" s="164"/>
      <c r="CG39" s="164"/>
      <c r="CH39" s="164"/>
      <c r="CI39" s="164"/>
      <c r="CJ39" s="164"/>
      <c r="CK39" s="164"/>
      <c r="CL39" s="164"/>
      <c r="CM39" s="164"/>
      <c r="CN39" s="164"/>
      <c r="CO39" s="164"/>
      <c r="CP39" s="164"/>
      <c r="CQ39" s="164"/>
      <c r="CR39" s="164"/>
      <c r="CS39" s="164"/>
      <c r="CT39" s="164"/>
      <c r="CU39" s="164"/>
      <c r="CV39" s="164"/>
      <c r="CW39" s="164"/>
      <c r="CX39" s="164"/>
    </row>
    <row r="40" spans="2:105" ht="15" customHeight="1" x14ac:dyDescent="0.3">
      <c r="L40" s="132" t="s">
        <v>2835</v>
      </c>
      <c r="M40" s="98"/>
      <c r="N40" s="98"/>
      <c r="O40" s="98"/>
      <c r="P40" s="98"/>
      <c r="Q40" s="98"/>
      <c r="R40" s="98"/>
      <c r="S40" s="98"/>
      <c r="T40" s="155" t="str">
        <f>IF(ISBLANK(T36),"",VLOOKUP(T36,instellingsgegevens!$A$2:$G$5000,3,FALSE))</f>
        <v/>
      </c>
      <c r="U40" s="155"/>
      <c r="V40" s="155"/>
      <c r="W40" s="155"/>
      <c r="X40" s="155"/>
      <c r="Y40" s="155"/>
      <c r="Z40" s="155"/>
      <c r="AA40" s="155"/>
      <c r="AB40" s="155"/>
      <c r="AC40" s="155"/>
      <c r="AD40" s="155"/>
      <c r="AE40" s="155"/>
      <c r="AF40" s="155"/>
      <c r="AG40" s="155"/>
      <c r="AH40" s="155"/>
      <c r="AI40" s="155"/>
      <c r="AJ40" s="155"/>
      <c r="AK40" s="155"/>
      <c r="AL40" s="155"/>
      <c r="AM40" s="155"/>
      <c r="AN40" s="155"/>
      <c r="AO40" s="155"/>
      <c r="AP40" s="155"/>
      <c r="AQ40" s="155"/>
      <c r="AR40" s="155"/>
      <c r="AS40" s="155"/>
      <c r="AT40" s="155"/>
      <c r="AU40" s="164"/>
      <c r="AV40" s="164"/>
      <c r="AW40" s="164"/>
      <c r="AX40" s="164"/>
      <c r="AY40" s="164"/>
      <c r="AZ40" s="164"/>
      <c r="BA40" s="164"/>
      <c r="BB40" s="164"/>
      <c r="BC40" s="164"/>
      <c r="BD40" s="164"/>
      <c r="BE40" s="164"/>
      <c r="BF40" s="164"/>
      <c r="BG40" s="164"/>
      <c r="BH40" s="164"/>
      <c r="BI40" s="164"/>
      <c r="BJ40" s="164"/>
      <c r="BK40" s="164"/>
      <c r="BL40" s="164"/>
      <c r="BM40" s="164"/>
      <c r="BN40" s="164"/>
      <c r="BO40" s="164"/>
      <c r="BP40" s="164"/>
      <c r="BQ40" s="164"/>
      <c r="BR40" s="164"/>
      <c r="BS40" s="164"/>
      <c r="BT40" s="164"/>
      <c r="BU40" s="164"/>
      <c r="BV40" s="164"/>
      <c r="BW40" s="164"/>
      <c r="BX40" s="164"/>
      <c r="BY40" s="164"/>
      <c r="BZ40" s="164"/>
      <c r="CA40" s="164"/>
      <c r="CB40" s="164"/>
      <c r="CC40" s="164"/>
      <c r="CD40" s="164"/>
      <c r="CE40" s="164"/>
      <c r="CF40" s="164"/>
      <c r="CG40" s="164"/>
      <c r="CH40" s="164"/>
      <c r="CI40" s="164"/>
      <c r="CJ40" s="164"/>
      <c r="CK40" s="164"/>
      <c r="CL40" s="164"/>
      <c r="CM40" s="164"/>
      <c r="CN40" s="164"/>
      <c r="CO40" s="164"/>
      <c r="CP40" s="164"/>
      <c r="CQ40" s="164"/>
      <c r="CR40" s="164"/>
      <c r="CS40" s="164"/>
      <c r="CT40" s="164"/>
      <c r="CU40" s="164"/>
      <c r="CV40" s="164"/>
      <c r="CW40" s="164"/>
      <c r="CX40" s="164"/>
    </row>
    <row r="41" spans="2:105" ht="3" customHeight="1" x14ac:dyDescent="0.3">
      <c r="S41" s="17"/>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row>
    <row r="42" spans="2:105" ht="15" customHeight="1" x14ac:dyDescent="0.3">
      <c r="I42" s="132" t="s">
        <v>2836</v>
      </c>
      <c r="J42" s="98"/>
      <c r="K42" s="98"/>
      <c r="L42" s="98"/>
      <c r="M42" s="98"/>
      <c r="N42" s="98"/>
      <c r="O42" s="98"/>
      <c r="P42" s="98"/>
      <c r="Q42" s="98"/>
      <c r="R42" s="98"/>
      <c r="S42" s="98"/>
      <c r="T42" s="155" t="str">
        <f>IF(ISBLANK(T36),"",VLOOKUP(T36,instellingsgegevens!$A$2:$G$5000,4,FALSE))</f>
        <v/>
      </c>
      <c r="U42" s="155"/>
      <c r="V42" s="155"/>
      <c r="W42" s="155"/>
      <c r="X42" s="193" t="str">
        <f>IF(ISBLANK(T36),"",VLOOKUP(T36,instellingsgegevens!$A$2:$G$5000,5,FALSE))</f>
        <v/>
      </c>
      <c r="Y42" s="156"/>
      <c r="Z42" s="156"/>
      <c r="AA42" s="156"/>
      <c r="AB42" s="156"/>
      <c r="AC42" s="156"/>
      <c r="AD42" s="156"/>
      <c r="AE42" s="156"/>
      <c r="AF42" s="156"/>
      <c r="AG42" s="156"/>
      <c r="AH42" s="156"/>
      <c r="AI42" s="156"/>
      <c r="AJ42" s="156"/>
      <c r="AK42" s="156"/>
      <c r="AL42" s="156"/>
      <c r="AM42" s="156"/>
      <c r="AN42" s="156"/>
      <c r="AO42" s="156"/>
      <c r="AP42" s="156"/>
      <c r="AQ42" s="156"/>
      <c r="AR42" s="156"/>
      <c r="AS42" s="156"/>
      <c r="AT42" s="156"/>
      <c r="AU42" s="161"/>
      <c r="AV42" s="162"/>
      <c r="AW42" s="162"/>
      <c r="AX42" s="162"/>
      <c r="AY42" s="162"/>
      <c r="AZ42" s="162"/>
      <c r="BA42" s="162"/>
      <c r="BB42" s="162"/>
      <c r="BC42" s="162"/>
      <c r="BD42" s="162"/>
      <c r="BE42" s="162"/>
      <c r="BF42" s="162"/>
      <c r="BG42" s="162"/>
      <c r="BH42" s="162"/>
      <c r="BI42" s="162"/>
      <c r="BJ42" s="162"/>
      <c r="BK42" s="162"/>
      <c r="BL42" s="162"/>
      <c r="BM42" s="162"/>
      <c r="BN42" s="162"/>
      <c r="BO42" s="162"/>
      <c r="BP42" s="162"/>
      <c r="BQ42" s="162"/>
      <c r="BR42" s="162"/>
      <c r="BS42" s="162"/>
      <c r="BT42" s="162"/>
      <c r="BU42" s="162"/>
      <c r="BV42" s="162"/>
      <c r="BW42" s="162"/>
      <c r="BX42"/>
      <c r="BY42"/>
      <c r="BZ42"/>
      <c r="CA42"/>
      <c r="CB42"/>
      <c r="CC42"/>
      <c r="CD42"/>
      <c r="CE42"/>
      <c r="CF42"/>
      <c r="CG42"/>
      <c r="CH42"/>
      <c r="CI42"/>
      <c r="CJ42"/>
      <c r="CK42"/>
      <c r="CL42"/>
      <c r="CM42"/>
      <c r="CN42"/>
      <c r="CO42"/>
      <c r="CP42"/>
      <c r="CQ42"/>
      <c r="CR42"/>
      <c r="CS42"/>
      <c r="CT42"/>
      <c r="CU42"/>
      <c r="CV42"/>
      <c r="CW42"/>
      <c r="CX42"/>
    </row>
    <row r="43" spans="2:105" ht="3" customHeight="1" x14ac:dyDescent="0.3"/>
    <row r="44" spans="2:105" ht="15" customHeight="1" x14ac:dyDescent="0.3">
      <c r="L44" s="132" t="s">
        <v>2837</v>
      </c>
      <c r="M44" s="98"/>
      <c r="N44" s="98"/>
      <c r="O44" s="98"/>
      <c r="P44" s="98"/>
      <c r="Q44" s="98"/>
      <c r="R44" s="98"/>
      <c r="S44" s="98"/>
      <c r="T44" s="155" t="str">
        <f>IF(ISBLANK(T36),"",VLOOKUP(T36,instellingsgegevens!$A$2:$G$5000,6,FALSE))</f>
        <v/>
      </c>
      <c r="U44" s="156"/>
      <c r="V44" s="156"/>
      <c r="W44" s="156"/>
      <c r="X44" s="156"/>
      <c r="Y44" s="156"/>
      <c r="Z44" s="156"/>
      <c r="AA44" s="156"/>
      <c r="AB44" s="156"/>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row>
    <row r="45" spans="2:105" ht="3" customHeight="1" x14ac:dyDescent="0.3">
      <c r="S45" s="17"/>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53"/>
      <c r="CS45" s="53"/>
      <c r="CT45" s="53"/>
      <c r="CU45" s="53"/>
      <c r="CV45" s="53"/>
      <c r="CW45" s="53"/>
      <c r="CX45" s="53"/>
    </row>
    <row r="46" spans="2:105" ht="15" customHeight="1" x14ac:dyDescent="0.3">
      <c r="M46" s="132" t="s">
        <v>3</v>
      </c>
      <c r="N46" s="98"/>
      <c r="O46" s="98"/>
      <c r="P46" s="98"/>
      <c r="Q46" s="98"/>
      <c r="R46" s="98"/>
      <c r="S46" s="98"/>
      <c r="T46" s="155" t="str">
        <f>IF(ISBLANK(T36),"",VLOOKUP(T36,instellingsgegevens!$A$2:$G$5000,7))</f>
        <v/>
      </c>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56"/>
      <c r="AT46" s="156"/>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53"/>
      <c r="CO46" s="53"/>
      <c r="CP46" s="53"/>
      <c r="CQ46" s="53"/>
      <c r="CR46" s="53"/>
      <c r="CS46" s="53"/>
      <c r="CT46" s="53"/>
      <c r="CU46" s="53"/>
      <c r="CV46" s="53"/>
      <c r="CW46" s="53"/>
      <c r="CX46" s="53"/>
    </row>
    <row r="47" spans="2:105" ht="12" customHeight="1" x14ac:dyDescent="0.3">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53"/>
      <c r="CO47" s="53"/>
      <c r="CP47" s="53"/>
      <c r="CQ47" s="53"/>
      <c r="CR47" s="53"/>
      <c r="CS47" s="53"/>
      <c r="CT47" s="53"/>
      <c r="CU47" s="53"/>
      <c r="CV47" s="53"/>
      <c r="CW47" s="53"/>
      <c r="CX47" s="53"/>
    </row>
    <row r="48" spans="2:105" ht="15.6" customHeight="1" x14ac:dyDescent="0.3">
      <c r="D48" s="172" t="s">
        <v>2838</v>
      </c>
      <c r="E48" s="172"/>
      <c r="F48" s="172"/>
      <c r="G48" s="172"/>
      <c r="H48" s="172"/>
      <c r="I48" s="172"/>
      <c r="J48" s="173"/>
      <c r="K48" s="173"/>
      <c r="L48" s="173"/>
      <c r="M48" s="173"/>
      <c r="N48" s="173"/>
      <c r="O48" s="173"/>
      <c r="P48" s="173"/>
      <c r="Q48" s="173"/>
      <c r="R48" s="173"/>
      <c r="S48" s="173"/>
      <c r="T48" s="173"/>
      <c r="U48" s="173"/>
      <c r="V48" s="173"/>
      <c r="W48" s="173"/>
      <c r="X48" s="173"/>
      <c r="Y48" s="173"/>
      <c r="Z48" s="173"/>
      <c r="AA48" s="173"/>
      <c r="AB48" s="173"/>
      <c r="AC48" s="173"/>
      <c r="AD48" s="173"/>
      <c r="AE48" s="173"/>
      <c r="AF48" s="173"/>
      <c r="AG48" s="173"/>
      <c r="AH48" s="173"/>
      <c r="AI48" s="173"/>
      <c r="AJ48" s="173"/>
      <c r="AK48" s="173"/>
      <c r="AL48" s="173"/>
      <c r="AM48" s="173"/>
      <c r="AN48" s="173"/>
      <c r="AO48" s="173"/>
      <c r="AP48" s="173"/>
      <c r="AQ48" s="173"/>
      <c r="AR48" s="173"/>
      <c r="AS48" s="173"/>
      <c r="AT48" s="173"/>
      <c r="AU48" s="173"/>
      <c r="AV48" s="173"/>
      <c r="AW48" s="173"/>
      <c r="AX48" s="173"/>
      <c r="AY48" s="173"/>
      <c r="AZ48" s="173"/>
      <c r="BA48" s="173"/>
      <c r="BB48" s="173"/>
      <c r="BC48" s="173"/>
      <c r="BD48" s="173"/>
      <c r="BE48" s="173"/>
      <c r="BF48" s="173"/>
      <c r="BG48" s="173"/>
      <c r="BH48" s="173"/>
      <c r="BI48" s="173"/>
      <c r="BJ48" s="173"/>
      <c r="BK48" s="173"/>
      <c r="BL48" s="173"/>
      <c r="BM48" s="173"/>
      <c r="BN48" s="173"/>
      <c r="BO48" s="173"/>
      <c r="BP48" s="173"/>
      <c r="BQ48" s="173"/>
      <c r="BR48" s="173"/>
      <c r="BS48" s="173"/>
      <c r="BT48" s="173"/>
      <c r="BU48" s="173"/>
      <c r="BV48" s="173"/>
      <c r="BW48" s="173"/>
      <c r="BX48" s="173"/>
      <c r="BY48" s="173"/>
      <c r="BZ48" s="173"/>
      <c r="CA48" s="173"/>
      <c r="CB48" s="173"/>
      <c r="CC48" s="173"/>
      <c r="CD48" s="173"/>
      <c r="CE48" s="173"/>
      <c r="CF48" s="173"/>
      <c r="CG48" s="173"/>
      <c r="CH48" s="173"/>
      <c r="CI48" s="173"/>
      <c r="CJ48" s="173"/>
      <c r="CK48" s="173"/>
      <c r="CL48" s="173"/>
      <c r="CM48" s="173"/>
      <c r="CN48" s="173"/>
      <c r="CO48" s="173"/>
      <c r="CP48" s="173"/>
      <c r="CQ48" s="173"/>
      <c r="CR48" s="173"/>
      <c r="CS48" s="38"/>
      <c r="CT48" s="38"/>
      <c r="CU48" s="38"/>
      <c r="CV48" s="38"/>
      <c r="CW48" s="38"/>
      <c r="CX48" s="38"/>
    </row>
    <row r="49" spans="1:102" ht="4.8" customHeight="1" x14ac:dyDescent="0.3">
      <c r="D49" s="40"/>
      <c r="E49" s="40"/>
      <c r="F49" s="40"/>
      <c r="G49" s="40"/>
      <c r="H49" s="40"/>
      <c r="I49" s="40"/>
      <c r="J49" s="41"/>
      <c r="K49" s="41"/>
      <c r="L49" s="41"/>
      <c r="M49" s="41"/>
      <c r="N49" s="41"/>
      <c r="O49" s="41"/>
      <c r="P49" s="41"/>
      <c r="Q49" s="41"/>
      <c r="R49" s="41"/>
      <c r="S49" s="41"/>
      <c r="T49" s="41"/>
      <c r="U49" s="41"/>
      <c r="V49" s="41"/>
      <c r="W49" s="41"/>
      <c r="X49" s="41"/>
      <c r="Y49" s="41"/>
      <c r="Z49" s="41"/>
      <c r="AA49" s="41"/>
      <c r="AB49" s="41"/>
      <c r="AC49" s="41"/>
      <c r="AD49" s="41"/>
      <c r="AE49" s="41"/>
      <c r="AF49" s="41"/>
      <c r="AG49" s="41"/>
      <c r="AH49" s="41"/>
      <c r="AI49" s="41"/>
      <c r="AJ49" s="41"/>
      <c r="AK49" s="41"/>
      <c r="AL49" s="41"/>
      <c r="AM49" s="41"/>
      <c r="AN49" s="41"/>
      <c r="AO49" s="41"/>
      <c r="AP49" s="41"/>
      <c r="AQ49" s="41"/>
      <c r="AR49" s="41"/>
      <c r="AS49" s="41"/>
      <c r="AT49" s="41"/>
      <c r="AU49" s="41"/>
      <c r="AV49" s="41"/>
      <c r="AW49" s="41"/>
      <c r="AX49" s="41"/>
      <c r="AY49" s="41"/>
      <c r="AZ49" s="41"/>
      <c r="BA49" s="41"/>
      <c r="BB49" s="41"/>
      <c r="BC49" s="41"/>
      <c r="BD49" s="41"/>
      <c r="BE49" s="41"/>
      <c r="BF49" s="41"/>
      <c r="BG49" s="41"/>
      <c r="BH49" s="41"/>
      <c r="BI49" s="41"/>
      <c r="BJ49" s="41"/>
      <c r="BK49" s="41"/>
      <c r="BL49" s="41"/>
      <c r="BM49" s="41"/>
      <c r="BN49" s="41"/>
      <c r="BO49" s="41"/>
      <c r="BP49" s="41"/>
      <c r="BQ49" s="41"/>
      <c r="BR49" s="41"/>
      <c r="BS49" s="41"/>
      <c r="BT49" s="41"/>
      <c r="BU49" s="41"/>
      <c r="BV49" s="41"/>
      <c r="BW49" s="41"/>
      <c r="BX49" s="41"/>
      <c r="BY49" s="41"/>
      <c r="BZ49" s="41"/>
      <c r="CA49" s="41"/>
      <c r="CB49" s="41"/>
      <c r="CC49" s="41"/>
      <c r="CD49" s="41"/>
      <c r="CE49" s="41"/>
      <c r="CF49" s="41"/>
      <c r="CG49" s="41"/>
      <c r="CH49" s="41"/>
      <c r="CI49" s="41"/>
      <c r="CJ49" s="41"/>
      <c r="CK49" s="41"/>
      <c r="CL49" s="41"/>
      <c r="CM49" s="41"/>
      <c r="CN49" s="41"/>
      <c r="CO49" s="41"/>
      <c r="CP49" s="41"/>
      <c r="CQ49" s="41"/>
      <c r="CR49" s="41"/>
      <c r="CS49" s="41"/>
      <c r="CT49" s="41"/>
      <c r="CU49" s="41"/>
      <c r="CV49" s="41"/>
      <c r="CW49" s="41"/>
      <c r="CX49" s="41"/>
    </row>
    <row r="50" spans="1:102" ht="19.95" customHeight="1" x14ac:dyDescent="0.3">
      <c r="B50" s="128">
        <v>2</v>
      </c>
      <c r="C50" s="129"/>
      <c r="D50" s="21" t="s">
        <v>10040</v>
      </c>
      <c r="E50" s="40"/>
      <c r="F50" s="40"/>
      <c r="G50" s="40"/>
      <c r="H50" s="40"/>
      <c r="I50" s="40"/>
      <c r="J50" s="41"/>
      <c r="K50" s="41"/>
      <c r="L50" s="41"/>
      <c r="M50" s="41"/>
      <c r="N50" s="41"/>
      <c r="O50" s="41"/>
      <c r="P50" s="41"/>
      <c r="Q50" s="41"/>
      <c r="S50" s="41"/>
      <c r="T50" s="41"/>
      <c r="U50" s="41"/>
      <c r="V50" s="41"/>
      <c r="W50" s="41"/>
      <c r="X50" s="41"/>
      <c r="Y50" s="41"/>
      <c r="Z50" s="41"/>
      <c r="AA50" s="41"/>
      <c r="AB50" s="41"/>
      <c r="AC50" s="75" t="str">
        <f>IF(A52="","","Beantwoord eerst vraag "&amp;B50&amp;" voor u vraag 3 beantwoordt!")</f>
        <v/>
      </c>
      <c r="AD50" s="41"/>
      <c r="AE50" s="41"/>
      <c r="AF50" s="41"/>
      <c r="AG50" s="41"/>
      <c r="AH50" s="41"/>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41"/>
      <c r="BJ50" s="41"/>
      <c r="BK50" s="41"/>
      <c r="BL50" s="41"/>
      <c r="BM50" s="41"/>
      <c r="BN50" s="41"/>
      <c r="BO50" s="41"/>
      <c r="BP50" s="41"/>
      <c r="BQ50" s="41"/>
      <c r="BR50" s="41"/>
      <c r="BS50" s="41"/>
      <c r="BT50" s="41"/>
      <c r="BU50" s="41"/>
      <c r="BV50" s="41"/>
      <c r="BW50" s="41"/>
      <c r="BX50" s="41"/>
      <c r="BY50" s="41"/>
      <c r="BZ50" s="41"/>
      <c r="CA50" s="41"/>
      <c r="CB50" s="41"/>
      <c r="CC50" s="41"/>
      <c r="CD50" s="41"/>
      <c r="CE50" s="41"/>
      <c r="CF50" s="41"/>
      <c r="CG50" s="41"/>
      <c r="CH50" s="41"/>
      <c r="CI50" s="41"/>
      <c r="CJ50" s="41"/>
      <c r="CK50" s="41"/>
      <c r="CL50" s="41"/>
      <c r="CM50" s="41"/>
      <c r="CN50" s="41"/>
      <c r="CO50" s="41"/>
      <c r="CP50" s="41"/>
      <c r="CQ50" s="41"/>
      <c r="CR50" s="41"/>
      <c r="CS50" s="41"/>
      <c r="CT50" s="41"/>
      <c r="CU50" s="41"/>
      <c r="CV50" s="41"/>
      <c r="CW50" s="41"/>
      <c r="CX50" s="41"/>
    </row>
    <row r="51" spans="1:102" ht="22.2" customHeight="1" x14ac:dyDescent="0.3">
      <c r="B51" s="21"/>
      <c r="C51" s="37"/>
      <c r="D51" s="44" t="s">
        <v>10050</v>
      </c>
      <c r="E51" s="40"/>
      <c r="F51" s="40"/>
      <c r="G51" s="40"/>
      <c r="H51" s="40"/>
      <c r="I51" s="40"/>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M51" s="41"/>
      <c r="AN51" s="41"/>
      <c r="AO51" s="41"/>
      <c r="AP51" s="41"/>
      <c r="AQ51" s="41"/>
      <c r="AR51" s="41"/>
      <c r="AS51" s="41"/>
      <c r="AT51" s="41"/>
      <c r="AU51" s="41"/>
      <c r="AV51" s="41"/>
      <c r="AW51" s="41"/>
      <c r="AX51" s="41"/>
      <c r="AY51" s="41"/>
      <c r="AZ51" s="41"/>
      <c r="BA51" s="41"/>
      <c r="BB51" s="41"/>
      <c r="BC51" s="41"/>
      <c r="BD51" s="41"/>
      <c r="BE51" s="41"/>
      <c r="BF51" s="41"/>
      <c r="BG51" s="41"/>
      <c r="BH51" s="41"/>
      <c r="BI51" s="41"/>
      <c r="BJ51" s="41"/>
      <c r="BK51" s="41"/>
      <c r="BL51" s="41"/>
      <c r="BM51" s="41"/>
      <c r="BN51" s="41"/>
      <c r="BO51" s="41"/>
      <c r="BP51" s="41"/>
      <c r="BQ51" s="41"/>
      <c r="BR51" s="41"/>
      <c r="BS51" s="41"/>
      <c r="BT51" s="41"/>
      <c r="BU51" s="41"/>
      <c r="BV51" s="41"/>
      <c r="BW51" s="41"/>
      <c r="BX51" s="41"/>
      <c r="BY51" s="41"/>
      <c r="BZ51" s="41"/>
      <c r="CA51" s="41"/>
      <c r="CB51" s="41"/>
      <c r="CC51" s="41"/>
      <c r="CD51" s="41"/>
      <c r="CE51" s="41"/>
      <c r="CF51" s="41"/>
      <c r="CG51" s="41"/>
      <c r="CH51" s="41"/>
      <c r="CI51" s="41"/>
      <c r="CJ51" s="41"/>
      <c r="CK51" s="41"/>
      <c r="CL51" s="41"/>
      <c r="CM51" s="41"/>
      <c r="CN51" s="41"/>
      <c r="CO51" s="41"/>
      <c r="CP51" s="41"/>
      <c r="CQ51" s="41"/>
      <c r="CR51" s="41"/>
      <c r="CS51" s="41"/>
      <c r="CT51" s="41"/>
      <c r="CU51" s="41"/>
      <c r="CV51" s="41"/>
      <c r="CW51" s="41"/>
      <c r="CX51" s="41"/>
    </row>
    <row r="52" spans="1:102" ht="15" customHeight="1" x14ac:dyDescent="0.3">
      <c r="A52" s="115" t="str">
        <f>IF(OR(AND(T36&lt;&gt;"",AV34="",COUNTIF(D52:D54,"X")=0),AND(D74&lt;&gt;"",COUNTIF(D52:D54,"X")=0)),"=&gt;","")</f>
        <v/>
      </c>
      <c r="B52" s="116"/>
      <c r="C52" s="116"/>
      <c r="D52" s="42"/>
      <c r="E52" s="43" t="s">
        <v>10021</v>
      </c>
      <c r="F52" s="40"/>
      <c r="G52" s="40"/>
      <c r="H52" s="40"/>
      <c r="I52" s="40"/>
      <c r="J52" s="41"/>
      <c r="K52" s="41"/>
      <c r="L52" s="41"/>
      <c r="M52" s="41"/>
      <c r="N52" s="41"/>
      <c r="O52" s="41"/>
      <c r="P52" s="41"/>
      <c r="Q52" s="41"/>
      <c r="R52" s="41"/>
      <c r="S52" s="41"/>
      <c r="T52" s="41"/>
      <c r="U52" s="41"/>
      <c r="V52" s="41"/>
      <c r="W52" s="41"/>
      <c r="X52" s="41"/>
      <c r="Y52" s="41"/>
      <c r="Z52" s="41"/>
      <c r="AA52" s="41"/>
      <c r="AB52" s="41"/>
      <c r="AC52" s="41"/>
      <c r="AD52" s="177" t="str">
        <f>IF(COUNTIF(D52:D54,"X")&gt;1,"U mag bij vraag "&amp;B50&amp;" maar één hokje aankruisen!","")</f>
        <v/>
      </c>
      <c r="AE52" s="178"/>
      <c r="AF52" s="178"/>
      <c r="AG52" s="178"/>
      <c r="AH52" s="178"/>
      <c r="AI52" s="178"/>
      <c r="AJ52" s="178"/>
      <c r="AK52" s="178"/>
      <c r="AL52" s="178"/>
      <c r="AM52" s="178"/>
      <c r="AN52" s="178"/>
      <c r="AO52" s="178"/>
      <c r="AP52" s="178"/>
      <c r="AQ52" s="178"/>
      <c r="AR52" s="178"/>
      <c r="AS52" s="178"/>
      <c r="AT52" s="178"/>
      <c r="AU52" s="178"/>
      <c r="AV52" s="178"/>
      <c r="AW52" s="178"/>
      <c r="AX52" s="178"/>
      <c r="AY52" s="178"/>
      <c r="AZ52" s="178"/>
      <c r="BA52" s="41"/>
      <c r="BB52" s="41"/>
      <c r="BC52" s="41"/>
      <c r="BD52" s="41"/>
      <c r="BE52" s="41"/>
      <c r="BF52" s="41"/>
      <c r="BG52" s="41"/>
      <c r="BH52" s="41"/>
      <c r="BI52" s="41"/>
      <c r="BJ52" s="41"/>
      <c r="BK52" s="41"/>
      <c r="BL52" s="41"/>
      <c r="BM52" s="41"/>
      <c r="BN52" s="41"/>
      <c r="BO52" s="41"/>
      <c r="BP52" s="41"/>
      <c r="BQ52" s="41"/>
      <c r="BR52" s="41"/>
      <c r="BS52" s="41"/>
      <c r="BT52" s="41"/>
      <c r="BU52" s="41"/>
      <c r="BV52" s="41"/>
      <c r="BW52" s="41"/>
      <c r="BX52" s="41"/>
      <c r="BY52" s="41"/>
      <c r="BZ52" s="41"/>
      <c r="CA52" s="41"/>
      <c r="CB52" s="41"/>
      <c r="CC52" s="41"/>
      <c r="CD52" s="41"/>
      <c r="CE52" s="41"/>
      <c r="CF52" s="41"/>
      <c r="CG52" s="41"/>
      <c r="CH52" s="41"/>
      <c r="CI52" s="41"/>
      <c r="CJ52" s="41"/>
      <c r="CK52" s="41"/>
      <c r="CL52" s="41"/>
      <c r="CM52" s="41"/>
      <c r="CN52" s="41"/>
      <c r="CO52" s="41"/>
      <c r="CP52" s="41"/>
      <c r="CQ52" s="41"/>
      <c r="CR52" s="41"/>
      <c r="CS52" s="41"/>
      <c r="CT52" s="41"/>
      <c r="CU52" s="41"/>
      <c r="CV52" s="41"/>
      <c r="CW52" s="41"/>
      <c r="CX52" s="41"/>
    </row>
    <row r="53" spans="1:102" ht="4.2" customHeight="1" x14ac:dyDescent="0.3">
      <c r="A53" s="116"/>
      <c r="B53" s="116"/>
      <c r="C53" s="116"/>
      <c r="D53" s="21"/>
      <c r="E53" s="40"/>
      <c r="F53" s="40"/>
      <c r="G53" s="40"/>
      <c r="H53" s="40"/>
      <c r="I53" s="40"/>
      <c r="J53" s="41"/>
      <c r="K53" s="41"/>
      <c r="L53" s="41"/>
      <c r="M53" s="41"/>
      <c r="N53" s="41"/>
      <c r="O53" s="41"/>
      <c r="P53" s="41"/>
      <c r="Q53" s="41"/>
      <c r="R53" s="41"/>
      <c r="S53" s="41"/>
      <c r="T53" s="41"/>
      <c r="U53" s="41"/>
      <c r="V53" s="41"/>
      <c r="W53" s="41"/>
      <c r="X53" s="41"/>
      <c r="Y53" s="41"/>
      <c r="Z53" s="41"/>
      <c r="AA53" s="41"/>
      <c r="AB53" s="41"/>
      <c r="AC53" s="41"/>
      <c r="AD53" s="178"/>
      <c r="AE53" s="178"/>
      <c r="AF53" s="178"/>
      <c r="AG53" s="178"/>
      <c r="AH53" s="178"/>
      <c r="AI53" s="178"/>
      <c r="AJ53" s="178"/>
      <c r="AK53" s="178"/>
      <c r="AL53" s="178"/>
      <c r="AM53" s="178"/>
      <c r="AN53" s="178"/>
      <c r="AO53" s="178"/>
      <c r="AP53" s="178"/>
      <c r="AQ53" s="178"/>
      <c r="AR53" s="178"/>
      <c r="AS53" s="178"/>
      <c r="AT53" s="178"/>
      <c r="AU53" s="178"/>
      <c r="AV53" s="178"/>
      <c r="AW53" s="178"/>
      <c r="AX53" s="178"/>
      <c r="AY53" s="178"/>
      <c r="AZ53" s="178"/>
      <c r="BA53" s="41"/>
      <c r="BB53" s="41"/>
      <c r="BC53" s="41"/>
      <c r="BD53" s="41"/>
      <c r="BE53" s="41"/>
      <c r="BF53" s="41"/>
      <c r="BG53" s="41"/>
      <c r="BH53" s="41"/>
      <c r="BI53" s="41"/>
      <c r="BJ53" s="41"/>
      <c r="BK53" s="41"/>
      <c r="BL53" s="41"/>
      <c r="BM53" s="41"/>
      <c r="BN53" s="41"/>
      <c r="BO53" s="41"/>
      <c r="BP53" s="41"/>
      <c r="BQ53" s="41"/>
      <c r="BR53" s="41"/>
      <c r="BS53" s="41"/>
      <c r="BT53" s="41"/>
      <c r="BU53" s="41"/>
      <c r="BV53" s="41"/>
      <c r="BW53" s="41"/>
      <c r="BX53" s="41"/>
      <c r="BY53" s="41"/>
      <c r="BZ53" s="41"/>
      <c r="CA53" s="41"/>
      <c r="CB53" s="41"/>
      <c r="CC53" s="41"/>
      <c r="CD53" s="41"/>
      <c r="CE53" s="41"/>
      <c r="CF53" s="41"/>
      <c r="CG53" s="41"/>
      <c r="CH53" s="41"/>
      <c r="CI53" s="41"/>
      <c r="CJ53" s="41"/>
      <c r="CK53" s="41"/>
      <c r="CL53" s="41"/>
      <c r="CM53" s="41"/>
      <c r="CN53" s="41"/>
      <c r="CO53" s="41"/>
      <c r="CP53" s="41"/>
      <c r="CQ53" s="41"/>
      <c r="CR53" s="41"/>
      <c r="CS53" s="41"/>
      <c r="CT53" s="41"/>
      <c r="CU53" s="41"/>
      <c r="CV53" s="41"/>
      <c r="CW53" s="41"/>
      <c r="CX53" s="41"/>
    </row>
    <row r="54" spans="1:102" ht="15" customHeight="1" x14ac:dyDescent="0.3">
      <c r="A54" s="116"/>
      <c r="B54" s="116"/>
      <c r="C54" s="116"/>
      <c r="D54" s="42"/>
      <c r="E54" s="43" t="s">
        <v>10022</v>
      </c>
      <c r="F54" s="40"/>
      <c r="G54" s="40"/>
      <c r="H54" s="40"/>
      <c r="I54" s="40"/>
      <c r="J54" s="41"/>
      <c r="K54" s="41"/>
      <c r="L54" s="41"/>
      <c r="M54" s="41"/>
      <c r="N54" s="41"/>
      <c r="O54" s="41"/>
      <c r="P54" s="41"/>
      <c r="Q54" s="41"/>
      <c r="R54" s="41"/>
      <c r="S54" s="41"/>
      <c r="T54" s="41"/>
      <c r="U54" s="41"/>
      <c r="V54" s="41"/>
      <c r="W54" s="41"/>
      <c r="X54" s="41"/>
      <c r="Y54" s="41"/>
      <c r="Z54" s="41"/>
      <c r="AA54" s="41"/>
      <c r="AB54" s="41"/>
      <c r="AC54" s="41"/>
      <c r="AD54" s="178"/>
      <c r="AE54" s="178"/>
      <c r="AF54" s="178"/>
      <c r="AG54" s="178"/>
      <c r="AH54" s="178"/>
      <c r="AI54" s="178"/>
      <c r="AJ54" s="178"/>
      <c r="AK54" s="178"/>
      <c r="AL54" s="178"/>
      <c r="AM54" s="178"/>
      <c r="AN54" s="178"/>
      <c r="AO54" s="178"/>
      <c r="AP54" s="178"/>
      <c r="AQ54" s="178"/>
      <c r="AR54" s="178"/>
      <c r="AS54" s="178"/>
      <c r="AT54" s="178"/>
      <c r="AU54" s="178"/>
      <c r="AV54" s="178"/>
      <c r="AW54" s="178"/>
      <c r="AX54" s="178"/>
      <c r="AY54" s="178"/>
      <c r="AZ54" s="178"/>
      <c r="BA54" s="41"/>
      <c r="BB54" s="41"/>
      <c r="BC54" s="41"/>
      <c r="BD54" s="41"/>
      <c r="BE54" s="41"/>
      <c r="BF54" s="41"/>
      <c r="BG54" s="41"/>
      <c r="BH54" s="41"/>
      <c r="BI54" s="41"/>
      <c r="BJ54" s="41"/>
      <c r="BK54" s="41"/>
      <c r="BL54" s="41"/>
      <c r="BM54" s="41"/>
      <c r="BN54" s="41"/>
      <c r="BO54" s="41"/>
      <c r="BP54" s="41"/>
      <c r="BQ54" s="41"/>
      <c r="BR54" s="41"/>
      <c r="BS54" s="41"/>
      <c r="BT54" s="41"/>
      <c r="BU54" s="41"/>
      <c r="BV54" s="41"/>
      <c r="BW54" s="41"/>
      <c r="BX54" s="41"/>
      <c r="BY54" s="41"/>
      <c r="BZ54" s="41"/>
      <c r="CA54" s="41"/>
      <c r="CB54" s="41"/>
      <c r="CC54" s="41"/>
      <c r="CD54" s="41"/>
      <c r="CE54" s="41"/>
      <c r="CF54" s="41"/>
      <c r="CG54" s="41"/>
      <c r="CH54" s="41"/>
      <c r="CI54" s="41"/>
      <c r="CJ54" s="41"/>
      <c r="CK54" s="41"/>
      <c r="CL54" s="41"/>
      <c r="CM54" s="41"/>
      <c r="CN54" s="41"/>
      <c r="CO54" s="41"/>
      <c r="CP54" s="41"/>
      <c r="CQ54" s="41"/>
      <c r="CR54" s="41"/>
      <c r="CS54" s="41"/>
      <c r="CT54" s="41"/>
      <c r="CU54" s="41"/>
      <c r="CV54" s="41"/>
      <c r="CW54" s="41"/>
      <c r="CX54" s="41"/>
    </row>
    <row r="55" spans="1:102" ht="9" customHeight="1" x14ac:dyDescent="0.3"/>
    <row r="56" spans="1:102" ht="19.95" customHeight="1" x14ac:dyDescent="0.3">
      <c r="B56" s="128">
        <v>3</v>
      </c>
      <c r="C56" s="129"/>
      <c r="D56" s="21" t="s">
        <v>2839</v>
      </c>
      <c r="AW56" s="68"/>
      <c r="AX56" s="68"/>
      <c r="AY56" s="68"/>
      <c r="AZ56" s="68"/>
      <c r="BA56" s="68"/>
      <c r="BB56" s="68"/>
      <c r="BC56" s="68"/>
      <c r="BD56" s="68"/>
      <c r="BE56" s="68"/>
      <c r="BF56" s="68"/>
      <c r="BG56" s="68"/>
      <c r="BH56" s="68"/>
      <c r="BI56" s="68"/>
      <c r="BJ56" s="68"/>
      <c r="BK56" s="68"/>
      <c r="BL56" s="68"/>
      <c r="BM56" s="68"/>
      <c r="BN56" s="68"/>
      <c r="BO56" s="68"/>
      <c r="BP56" s="68"/>
      <c r="BQ56" s="68"/>
      <c r="BR56" s="68"/>
      <c r="BS56" s="68"/>
      <c r="BT56" s="68"/>
      <c r="BU56" s="68"/>
      <c r="BV56" s="68"/>
      <c r="BW56" s="68"/>
      <c r="BX56" s="68"/>
      <c r="BY56" s="68"/>
      <c r="BZ56" s="68"/>
      <c r="CA56" s="68"/>
      <c r="CB56" s="68"/>
      <c r="CC56" s="68"/>
      <c r="CD56" s="68"/>
      <c r="CE56" s="68"/>
      <c r="CF56" s="68"/>
      <c r="CG56" s="68"/>
      <c r="CH56" s="68"/>
      <c r="CI56" s="68"/>
      <c r="CJ56" s="68"/>
      <c r="CK56" s="68"/>
      <c r="CL56" s="68"/>
      <c r="CM56" s="68"/>
      <c r="CN56" s="68"/>
      <c r="CO56" s="68"/>
      <c r="CP56" s="68"/>
      <c r="CQ56" s="68"/>
      <c r="CR56" s="68"/>
      <c r="CS56" s="39"/>
      <c r="CT56" s="39"/>
      <c r="CU56" s="39"/>
      <c r="CV56" s="39"/>
      <c r="CW56" s="39"/>
      <c r="CX56" s="39"/>
    </row>
    <row r="57" spans="1:102" ht="46.8" customHeight="1" x14ac:dyDescent="0.3">
      <c r="D57" s="133" t="s">
        <v>11045</v>
      </c>
      <c r="E57" s="159"/>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c r="AD57" s="159"/>
      <c r="AE57" s="159"/>
      <c r="AF57" s="159"/>
      <c r="AG57" s="159"/>
      <c r="AH57" s="159"/>
      <c r="AI57" s="159"/>
      <c r="AJ57" s="159"/>
      <c r="AK57" s="159"/>
      <c r="AL57" s="159"/>
      <c r="AM57" s="159"/>
      <c r="AN57" s="159"/>
      <c r="AO57" s="159"/>
      <c r="AP57" s="159"/>
      <c r="AQ57" s="159"/>
      <c r="AR57" s="159"/>
      <c r="AS57" s="159"/>
      <c r="AT57" s="159"/>
      <c r="AU57" s="174"/>
      <c r="AV57" s="174"/>
      <c r="AW57" s="174"/>
      <c r="AX57" s="174"/>
      <c r="AY57" s="174"/>
      <c r="AZ57" s="174"/>
      <c r="BA57" s="174"/>
      <c r="BB57" s="174"/>
      <c r="BC57" s="174"/>
      <c r="BD57" s="174"/>
      <c r="BE57" s="174"/>
      <c r="BF57" s="174"/>
      <c r="BG57" s="174"/>
      <c r="BH57" s="174"/>
      <c r="BI57" s="174"/>
      <c r="BJ57" s="174"/>
      <c r="BK57" s="174"/>
      <c r="BL57" s="174"/>
      <c r="BM57" s="174"/>
      <c r="BN57" s="174"/>
      <c r="BO57" s="174"/>
      <c r="BP57" s="174"/>
      <c r="BQ57" s="174"/>
      <c r="BR57" s="174"/>
      <c r="BS57" s="174"/>
      <c r="BT57" s="174"/>
      <c r="BU57" s="174"/>
      <c r="BV57" s="174"/>
      <c r="BW57" s="174"/>
      <c r="BX57" s="174"/>
      <c r="BY57" s="174"/>
      <c r="BZ57" s="174"/>
      <c r="CA57" s="174"/>
      <c r="CB57" s="174"/>
      <c r="CC57" s="174"/>
      <c r="CD57" s="174"/>
      <c r="CE57" s="174"/>
      <c r="CF57" s="174"/>
      <c r="CG57" s="174"/>
      <c r="CH57" s="174"/>
      <c r="CI57" s="174"/>
      <c r="CJ57" s="174"/>
      <c r="CK57" s="174"/>
      <c r="CL57" s="174"/>
      <c r="CM57" s="174"/>
      <c r="CN57" s="174"/>
      <c r="CO57" s="174"/>
      <c r="CP57" s="174"/>
      <c r="CQ57" s="174"/>
      <c r="CR57" s="174"/>
      <c r="CS57" s="174"/>
      <c r="CT57" s="174"/>
      <c r="CU57" s="174"/>
      <c r="CV57" s="174"/>
      <c r="CW57" s="174"/>
      <c r="CX57" s="174"/>
    </row>
    <row r="58" spans="1:102" ht="15" customHeight="1" x14ac:dyDescent="0.3">
      <c r="D58" s="133" t="s">
        <v>10045</v>
      </c>
      <c r="E58" s="121"/>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row>
    <row r="59" spans="1:102" ht="15" customHeight="1" x14ac:dyDescent="0.3">
      <c r="D59" s="126" t="s">
        <v>10051</v>
      </c>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7"/>
      <c r="AR59" s="127"/>
      <c r="AS59" s="127"/>
      <c r="AT59" s="127"/>
      <c r="AU59" s="127"/>
      <c r="AV59" s="127"/>
      <c r="AW59" s="127"/>
      <c r="AX59" s="127"/>
      <c r="AY59" s="127"/>
      <c r="AZ59" s="127"/>
      <c r="BA59" s="127"/>
      <c r="BB59" s="127"/>
      <c r="BC59" s="127"/>
      <c r="BD59" s="127"/>
      <c r="BE59" s="127"/>
      <c r="BF59" s="127"/>
      <c r="BG59" s="127"/>
      <c r="BH59" s="127"/>
      <c r="BI59" s="127"/>
      <c r="BJ59" s="127"/>
      <c r="BK59" s="127"/>
      <c r="BL59" s="127"/>
      <c r="BM59" s="127"/>
      <c r="BN59" s="127"/>
      <c r="BO59" s="127"/>
      <c r="BP59" s="127"/>
      <c r="BQ59" s="127"/>
      <c r="BR59" s="127"/>
      <c r="BS59" s="127"/>
      <c r="BT59" s="127"/>
      <c r="BU59" s="127"/>
      <c r="BV59" s="127"/>
      <c r="BW59" s="127"/>
      <c r="BX59" s="127"/>
      <c r="BY59" s="127"/>
      <c r="BZ59" s="46"/>
      <c r="CA59" s="46"/>
      <c r="CB59" s="46"/>
      <c r="CC59" s="46"/>
      <c r="CD59" s="46"/>
      <c r="CE59"/>
      <c r="CF59" s="76"/>
      <c r="CG59" s="76"/>
      <c r="CH59" s="76"/>
      <c r="CI59" s="76"/>
      <c r="CJ59" s="76"/>
      <c r="CK59" s="76"/>
      <c r="CL59" s="76"/>
      <c r="CM59" s="76"/>
      <c r="CN59" s="76"/>
      <c r="CO59" s="76"/>
      <c r="CP59" s="76"/>
      <c r="CQ59" s="76"/>
      <c r="CR59" s="76"/>
      <c r="CS59" s="76"/>
      <c r="CT59" s="76"/>
      <c r="CU59" s="76"/>
      <c r="CV59" s="76"/>
      <c r="CW59" s="76"/>
      <c r="CX59" s="76"/>
    </row>
    <row r="60" spans="1:102" ht="28.8" customHeight="1" x14ac:dyDescent="0.3">
      <c r="D60" s="122" t="s">
        <v>10054</v>
      </c>
      <c r="E60" s="121"/>
      <c r="F60" s="121"/>
      <c r="G60" s="121"/>
      <c r="H60" s="121"/>
      <c r="I60" s="121"/>
      <c r="J60" s="121"/>
      <c r="K60" s="121"/>
      <c r="L60" s="121"/>
      <c r="M60" s="121"/>
      <c r="N60" s="121"/>
      <c r="O60" s="121"/>
      <c r="P60" s="121"/>
      <c r="Q60" s="121"/>
      <c r="R60" s="121"/>
      <c r="S60" s="121"/>
      <c r="T60" s="121"/>
      <c r="U60" s="121"/>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21"/>
      <c r="CG60" s="121"/>
      <c r="CH60" s="121"/>
      <c r="CI60" s="121"/>
      <c r="CJ60" s="121"/>
      <c r="CK60" s="121"/>
      <c r="CL60" s="121"/>
      <c r="CM60" s="121"/>
      <c r="CN60" s="121"/>
      <c r="CO60" s="121"/>
      <c r="CP60" s="121"/>
      <c r="CQ60" s="121"/>
      <c r="CR60" s="121"/>
      <c r="CS60" s="121"/>
      <c r="CT60" s="121"/>
      <c r="CU60" s="121"/>
      <c r="CV60" s="121"/>
      <c r="CW60" s="121"/>
      <c r="CX60" s="121"/>
    </row>
    <row r="61" spans="1:102" ht="21.6" customHeight="1" x14ac:dyDescent="0.3">
      <c r="D61" s="179" t="s">
        <v>10043</v>
      </c>
      <c r="E61" s="180"/>
      <c r="F61" s="180"/>
      <c r="G61" s="180"/>
      <c r="H61" s="180"/>
      <c r="I61" s="180"/>
      <c r="J61" s="180"/>
      <c r="K61" s="180"/>
      <c r="L61" s="180"/>
      <c r="M61" s="180"/>
      <c r="N61" s="180"/>
      <c r="O61" s="180"/>
      <c r="P61" s="180"/>
      <c r="Q61" s="180"/>
      <c r="R61" s="180"/>
      <c r="S61" s="180"/>
      <c r="T61" s="180"/>
      <c r="U61" s="180"/>
      <c r="V61" s="180"/>
      <c r="W61" s="180"/>
      <c r="X61" s="180"/>
      <c r="Y61" s="180"/>
      <c r="Z61" s="180"/>
      <c r="AA61" s="180"/>
      <c r="AB61" s="180"/>
      <c r="AC61" s="180"/>
      <c r="AD61" s="180"/>
      <c r="AE61" s="180"/>
      <c r="AF61" s="180"/>
      <c r="AG61" s="180"/>
      <c r="AH61" s="180"/>
      <c r="AI61" s="180"/>
      <c r="AJ61" s="180"/>
      <c r="AK61" s="180"/>
      <c r="AL61" s="180"/>
      <c r="AM61" s="180"/>
      <c r="AN61" s="180"/>
      <c r="AO61" s="180"/>
      <c r="AP61" s="180"/>
      <c r="AQ61" s="180"/>
      <c r="AR61" s="180"/>
      <c r="AS61" s="180"/>
      <c r="AT61" s="180"/>
      <c r="AU61" s="180"/>
      <c r="AV61" s="180"/>
      <c r="AW61" s="180"/>
      <c r="AX61" s="180"/>
      <c r="AY61" s="180"/>
      <c r="AZ61" s="180"/>
      <c r="BA61" s="180"/>
      <c r="BB61" s="180"/>
      <c r="BC61" s="180"/>
      <c r="BD61" s="180"/>
      <c r="BE61" s="180"/>
      <c r="BF61" s="180"/>
      <c r="BG61" s="180"/>
      <c r="BH61" s="181"/>
      <c r="BI61" s="181"/>
      <c r="BJ61" s="85"/>
      <c r="BK61" s="85"/>
      <c r="BL61" s="85"/>
      <c r="BM61" s="85"/>
      <c r="BN61" s="85"/>
      <c r="BO61" s="85"/>
      <c r="BP61" s="85"/>
      <c r="BQ61" s="85"/>
      <c r="BR61" s="85"/>
      <c r="BS61" s="85"/>
      <c r="BT61" s="85"/>
      <c r="BU61" s="85"/>
      <c r="BV61" s="85"/>
      <c r="BW61" s="85"/>
      <c r="BX61" s="85"/>
      <c r="BY61" s="85"/>
      <c r="BZ61" s="85"/>
      <c r="CA61" s="85"/>
      <c r="CB61" s="85"/>
      <c r="CC61" s="85"/>
      <c r="CD61" s="85"/>
      <c r="CE61" s="85"/>
      <c r="CF61" s="85"/>
      <c r="CG61" s="85"/>
      <c r="CH61" s="85"/>
      <c r="CI61" s="85"/>
      <c r="CJ61" s="85"/>
      <c r="CK61" s="85"/>
      <c r="CL61" s="85"/>
      <c r="CM61" s="85"/>
      <c r="CN61" s="85"/>
      <c r="CO61" s="85"/>
      <c r="CP61" s="85"/>
      <c r="CQ61" s="85"/>
      <c r="CR61" s="85"/>
      <c r="CS61" s="85"/>
      <c r="CT61" s="85"/>
      <c r="CU61" s="85"/>
      <c r="CV61" s="85"/>
      <c r="CW61" s="85"/>
      <c r="CX61" s="85"/>
    </row>
    <row r="62" spans="1:102" ht="15" customHeight="1" x14ac:dyDescent="0.3">
      <c r="D62" s="117" t="str">
        <f>IF(AND(AV34="",Y36=""),"",IF(Y36&lt;&gt;"","U hebt vraag "&amp;B33&amp;" nog niet beantwoord!",IF(AV34&lt;&gt;"","U hebt vraag "&amp;B33&amp;" foutief beantwoord!","")))</f>
        <v/>
      </c>
      <c r="E62" s="118"/>
      <c r="F62" s="118"/>
      <c r="G62" s="118"/>
      <c r="H62" s="118"/>
      <c r="I62" s="118"/>
      <c r="J62" s="118"/>
      <c r="K62" s="118"/>
      <c r="L62" s="118"/>
      <c r="M62" s="118"/>
      <c r="N62" s="118"/>
      <c r="O62" s="118"/>
      <c r="P62" s="118"/>
      <c r="Q62" s="118"/>
      <c r="R62" s="118"/>
      <c r="S62" s="118"/>
      <c r="T62" s="118"/>
      <c r="U62" s="118"/>
      <c r="V62" s="118"/>
      <c r="W62" s="118"/>
      <c r="X62" s="118"/>
      <c r="Y62" s="118"/>
      <c r="Z62" s="118"/>
      <c r="AA62" s="118"/>
      <c r="AB62" s="118"/>
      <c r="AC62" s="118"/>
      <c r="AD62" s="118"/>
      <c r="AE62" s="118"/>
      <c r="AF62" s="118"/>
      <c r="AG62" s="118"/>
      <c r="AH62" s="118"/>
      <c r="AI62" s="118"/>
      <c r="AJ62" s="118"/>
      <c r="AK62" s="118"/>
      <c r="AL62" s="118"/>
      <c r="AM62" s="118"/>
      <c r="AN62" s="118"/>
      <c r="AO62" s="118"/>
      <c r="AP62" s="118"/>
      <c r="AQ62" s="118"/>
      <c r="AR62" s="118"/>
      <c r="AS62" s="118"/>
      <c r="AT62" s="118"/>
      <c r="AU62" s="118"/>
      <c r="AV62" s="118"/>
      <c r="AW62" s="118"/>
      <c r="AX62" s="118"/>
      <c r="AY62" s="118"/>
      <c r="AZ62" s="118"/>
      <c r="BA62" s="118"/>
      <c r="BB62" s="118"/>
      <c r="BC62" s="118"/>
      <c r="BD62" s="118"/>
      <c r="BE62" s="118"/>
      <c r="BF62" s="118"/>
      <c r="BG62" s="118"/>
      <c r="BH62" s="118"/>
      <c r="BI62" s="118"/>
      <c r="BJ62" s="118"/>
      <c r="BK62" s="118"/>
      <c r="BL62" s="118"/>
      <c r="BM62" s="118"/>
      <c r="BN62" s="118"/>
      <c r="BO62" s="118"/>
      <c r="BP62" s="118"/>
      <c r="BQ62" s="118"/>
      <c r="BR62" s="118"/>
      <c r="BS62" s="118"/>
      <c r="BT62" s="118"/>
      <c r="BU62" s="118"/>
      <c r="BV62" s="118"/>
      <c r="BW62" s="118"/>
      <c r="BX62" s="118"/>
      <c r="BY62" s="118"/>
      <c r="BZ62" s="118"/>
      <c r="CA62" s="118"/>
      <c r="CB62" s="118"/>
      <c r="CC62" s="118"/>
      <c r="CD62" s="118"/>
      <c r="CE62" s="118"/>
      <c r="CF62" s="118"/>
      <c r="CG62" s="118"/>
      <c r="CH62" s="118"/>
      <c r="CI62" s="118"/>
      <c r="CJ62" s="118"/>
      <c r="CK62" s="118"/>
      <c r="CL62" s="118"/>
      <c r="CM62" s="118"/>
      <c r="CN62" s="118"/>
      <c r="CO62" s="118"/>
      <c r="CP62" s="118"/>
      <c r="CQ62" s="118"/>
      <c r="CR62" s="118"/>
      <c r="CS62" s="118"/>
      <c r="CT62" s="118"/>
      <c r="CU62" s="118"/>
      <c r="CV62" s="118"/>
      <c r="CW62" s="118"/>
      <c r="CX62" s="119"/>
    </row>
    <row r="63" spans="1:102" ht="15" customHeight="1" x14ac:dyDescent="0.3">
      <c r="D63" s="140" t="str">
        <f>IF(AND(AC50="",AD52=""),"",IF(AC50&lt;&gt;"","U hebt vraag "&amp;B50&amp;" nog niet beantwoord!",IF(AD52&lt;&gt;"","U hebt vraag "&amp;B50&amp;" foutief beantwoord!")))</f>
        <v/>
      </c>
      <c r="E63" s="138"/>
      <c r="F63" s="138"/>
      <c r="G63" s="138"/>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38"/>
      <c r="AM63" s="138"/>
      <c r="AN63" s="138"/>
      <c r="AO63" s="138"/>
      <c r="AP63" s="138"/>
      <c r="AQ63" s="138"/>
      <c r="AR63" s="138"/>
      <c r="AS63" s="138"/>
      <c r="AT63" s="138"/>
      <c r="AU63" s="138"/>
      <c r="AV63" s="138"/>
      <c r="AW63" s="138"/>
      <c r="AX63" s="138"/>
      <c r="AY63" s="138"/>
      <c r="AZ63" s="138"/>
      <c r="BA63" s="138"/>
      <c r="BB63" s="138"/>
      <c r="BC63" s="138"/>
      <c r="BD63" s="138"/>
      <c r="BE63" s="138"/>
      <c r="BF63" s="138"/>
      <c r="BG63" s="138"/>
      <c r="BH63" s="138"/>
      <c r="BI63" s="138"/>
      <c r="BJ63" s="138"/>
      <c r="BK63" s="138"/>
      <c r="BL63" s="138"/>
      <c r="BM63" s="138"/>
      <c r="BN63" s="138"/>
      <c r="BO63" s="138"/>
      <c r="BP63" s="138"/>
      <c r="BQ63" s="138"/>
      <c r="BR63" s="138"/>
      <c r="BS63" s="138"/>
      <c r="BT63" s="138"/>
      <c r="BU63" s="138"/>
      <c r="BV63" s="138"/>
      <c r="BW63" s="138"/>
      <c r="BX63" s="138"/>
      <c r="BY63" s="138"/>
      <c r="BZ63" s="138"/>
      <c r="CA63" s="138"/>
      <c r="CB63" s="138"/>
      <c r="CC63" s="138"/>
      <c r="CD63" s="138"/>
      <c r="CE63" s="138"/>
      <c r="CF63" s="138"/>
      <c r="CG63" s="138"/>
      <c r="CH63" s="138"/>
      <c r="CI63" s="138"/>
      <c r="CJ63" s="138"/>
      <c r="CK63" s="138"/>
      <c r="CL63" s="138"/>
      <c r="CM63" s="138"/>
      <c r="CN63" s="138"/>
      <c r="CO63" s="138"/>
      <c r="CP63" s="138"/>
      <c r="CQ63" s="138"/>
      <c r="CR63" s="138"/>
      <c r="CS63" s="138"/>
      <c r="CT63" s="138"/>
      <c r="CU63" s="138"/>
      <c r="CV63" s="138"/>
      <c r="CW63" s="138"/>
      <c r="CX63" s="139"/>
    </row>
    <row r="64" spans="1:102" ht="15" customHeight="1" x14ac:dyDescent="0.3">
      <c r="D64" s="137" t="str">
        <f>IF(COUNTIF(A74:A373,"!")&gt;0,"U dient zowel de voor- en achternaam van het personeelslid, het stamboeknummer als de voor- en achternaam van de leerling in te vullen! Dat is nog niet overal het geval. Zie '!' vóór de betrokken rij(en).","")</f>
        <v/>
      </c>
      <c r="E64" s="138"/>
      <c r="F64" s="138"/>
      <c r="G64" s="138"/>
      <c r="H64" s="138"/>
      <c r="I64" s="138"/>
      <c r="J64" s="138"/>
      <c r="K64" s="138"/>
      <c r="L64" s="138"/>
      <c r="M64" s="138"/>
      <c r="N64" s="138"/>
      <c r="O64" s="138"/>
      <c r="P64" s="138"/>
      <c r="Q64" s="138"/>
      <c r="R64" s="138"/>
      <c r="S64" s="138"/>
      <c r="T64" s="138"/>
      <c r="U64" s="138"/>
      <c r="V64" s="138"/>
      <c r="W64" s="138"/>
      <c r="X64" s="138"/>
      <c r="Y64" s="138"/>
      <c r="Z64" s="138"/>
      <c r="AA64" s="138"/>
      <c r="AB64" s="138"/>
      <c r="AC64" s="138"/>
      <c r="AD64" s="138"/>
      <c r="AE64" s="138"/>
      <c r="AF64" s="138"/>
      <c r="AG64" s="138"/>
      <c r="AH64" s="138"/>
      <c r="AI64" s="138"/>
      <c r="AJ64" s="138"/>
      <c r="AK64" s="138"/>
      <c r="AL64" s="138"/>
      <c r="AM64" s="138"/>
      <c r="AN64" s="138"/>
      <c r="AO64" s="138"/>
      <c r="AP64" s="138"/>
      <c r="AQ64" s="138"/>
      <c r="AR64" s="138"/>
      <c r="AS64" s="138"/>
      <c r="AT64" s="138"/>
      <c r="AU64" s="138"/>
      <c r="AV64" s="138"/>
      <c r="AW64" s="138"/>
      <c r="AX64" s="138"/>
      <c r="AY64" s="138"/>
      <c r="AZ64" s="138"/>
      <c r="BA64" s="138"/>
      <c r="BB64" s="138"/>
      <c r="BC64" s="138"/>
      <c r="BD64" s="138"/>
      <c r="BE64" s="138"/>
      <c r="BF64" s="138"/>
      <c r="BG64" s="138"/>
      <c r="BH64" s="138"/>
      <c r="BI64" s="138"/>
      <c r="BJ64" s="138"/>
      <c r="BK64" s="138"/>
      <c r="BL64" s="138"/>
      <c r="BM64" s="138"/>
      <c r="BN64" s="138"/>
      <c r="BO64" s="138"/>
      <c r="BP64" s="138"/>
      <c r="BQ64" s="138"/>
      <c r="BR64" s="138"/>
      <c r="BS64" s="138"/>
      <c r="BT64" s="138"/>
      <c r="BU64" s="138"/>
      <c r="BV64" s="138"/>
      <c r="BW64" s="138"/>
      <c r="BX64" s="138"/>
      <c r="BY64" s="138"/>
      <c r="BZ64" s="138"/>
      <c r="CA64" s="138"/>
      <c r="CB64" s="138"/>
      <c r="CC64" s="138"/>
      <c r="CD64" s="138"/>
      <c r="CE64" s="138"/>
      <c r="CF64" s="138"/>
      <c r="CG64" s="138"/>
      <c r="CH64" s="138"/>
      <c r="CI64" s="138"/>
      <c r="CJ64" s="138"/>
      <c r="CK64" s="138"/>
      <c r="CL64" s="138"/>
      <c r="CM64" s="138"/>
      <c r="CN64" s="138"/>
      <c r="CO64" s="138"/>
      <c r="CP64" s="138"/>
      <c r="CQ64" s="138"/>
      <c r="CR64" s="138"/>
      <c r="CS64" s="138"/>
      <c r="CT64" s="138"/>
      <c r="CU64" s="138"/>
      <c r="CV64" s="138"/>
      <c r="CW64" s="138"/>
      <c r="CX64" s="139"/>
    </row>
    <row r="65" spans="1:111" ht="15" customHeight="1" x14ac:dyDescent="0.3">
      <c r="D65" s="137" t="str">
        <f>IF(COUNTIF(C74:C373,"!")&gt;0,"U dient zowel de wijze van verplaatsing, de afgelegde afstand als het aantal trajecten in de vullen! Dat is nog niet overal het geval. Zie '!' vóór de betrokken rij(en). VUL BIJ DE AFGELEGDE AFSTAND GEEN NUL IN!","")</f>
        <v/>
      </c>
      <c r="E65" s="153"/>
      <c r="F65" s="153"/>
      <c r="G65" s="153"/>
      <c r="H65" s="153"/>
      <c r="I65" s="153"/>
      <c r="J65" s="153"/>
      <c r="K65" s="153"/>
      <c r="L65" s="153"/>
      <c r="M65" s="153"/>
      <c r="N65" s="153"/>
      <c r="O65" s="153"/>
      <c r="P65" s="153"/>
      <c r="Q65" s="153"/>
      <c r="R65" s="153"/>
      <c r="S65" s="153"/>
      <c r="T65" s="153"/>
      <c r="U65" s="153"/>
      <c r="V65" s="153"/>
      <c r="W65" s="153"/>
      <c r="X65" s="153"/>
      <c r="Y65" s="153"/>
      <c r="Z65" s="153"/>
      <c r="AA65" s="153"/>
      <c r="AB65" s="153"/>
      <c r="AC65" s="153"/>
      <c r="AD65" s="153"/>
      <c r="AE65" s="153"/>
      <c r="AF65" s="153"/>
      <c r="AG65" s="153"/>
      <c r="AH65" s="153"/>
      <c r="AI65" s="153"/>
      <c r="AJ65" s="153"/>
      <c r="AK65" s="153"/>
      <c r="AL65" s="153"/>
      <c r="AM65" s="153"/>
      <c r="AN65" s="153"/>
      <c r="AO65" s="153"/>
      <c r="AP65" s="153"/>
      <c r="AQ65" s="153"/>
      <c r="AR65" s="153"/>
      <c r="AS65" s="153"/>
      <c r="AT65" s="153"/>
      <c r="AU65" s="153"/>
      <c r="AV65" s="153"/>
      <c r="AW65" s="153"/>
      <c r="AX65" s="153"/>
      <c r="AY65" s="153"/>
      <c r="AZ65" s="153"/>
      <c r="BA65" s="153"/>
      <c r="BB65" s="153"/>
      <c r="BC65" s="153"/>
      <c r="BD65" s="153"/>
      <c r="BE65" s="153"/>
      <c r="BF65" s="153"/>
      <c r="BG65" s="153"/>
      <c r="BH65" s="153"/>
      <c r="BI65" s="153"/>
      <c r="BJ65" s="153"/>
      <c r="BK65" s="153"/>
      <c r="BL65" s="153"/>
      <c r="BM65" s="153"/>
      <c r="BN65" s="153"/>
      <c r="BO65" s="153"/>
      <c r="BP65" s="153"/>
      <c r="BQ65" s="153"/>
      <c r="BR65" s="153"/>
      <c r="BS65" s="153"/>
      <c r="BT65" s="153"/>
      <c r="BU65" s="153"/>
      <c r="BV65" s="153"/>
      <c r="BW65" s="153"/>
      <c r="BX65" s="153"/>
      <c r="BY65" s="153"/>
      <c r="BZ65" s="153"/>
      <c r="CA65" s="153"/>
      <c r="CB65" s="153"/>
      <c r="CC65" s="153"/>
      <c r="CD65" s="153"/>
      <c r="CE65" s="153"/>
      <c r="CF65" s="153"/>
      <c r="CG65" s="153"/>
      <c r="CH65" s="153"/>
      <c r="CI65" s="153"/>
      <c r="CJ65" s="153"/>
      <c r="CK65" s="153"/>
      <c r="CL65" s="153"/>
      <c r="CM65" s="153"/>
      <c r="CN65" s="153"/>
      <c r="CO65" s="153"/>
      <c r="CP65" s="153"/>
      <c r="CQ65" s="153"/>
      <c r="CR65" s="153"/>
      <c r="CS65" s="153"/>
      <c r="CT65" s="153"/>
      <c r="CU65" s="153"/>
      <c r="CV65" s="153"/>
      <c r="CW65" s="153"/>
      <c r="CX65" s="154"/>
    </row>
    <row r="66" spans="1:111" ht="15" customHeight="1" x14ac:dyDescent="0.3">
      <c r="D66" s="137" t="str">
        <f>IF(COUNTIF(DB74:DB373,"!")&gt;0,"Als u in de kolom 'wijze van verplaasing' de optie 'openbaar vervoer' invult, mag u in de kolommen 'afgelegde afstand' en 'aantal trajecten' geen gegevens invullen! Zie '!' na de betrokken rij(en).","")</f>
        <v/>
      </c>
      <c r="E66" s="138"/>
      <c r="F66" s="138"/>
      <c r="G66" s="138"/>
      <c r="H66" s="138"/>
      <c r="I66" s="138"/>
      <c r="J66" s="138"/>
      <c r="K66" s="138"/>
      <c r="L66" s="138"/>
      <c r="M66" s="138"/>
      <c r="N66" s="138"/>
      <c r="O66" s="138"/>
      <c r="P66" s="138"/>
      <c r="Q66" s="138"/>
      <c r="R66" s="138"/>
      <c r="S66" s="138"/>
      <c r="T66" s="138"/>
      <c r="U66" s="138"/>
      <c r="V66" s="138"/>
      <c r="W66" s="138"/>
      <c r="X66" s="138"/>
      <c r="Y66" s="138"/>
      <c r="Z66" s="138"/>
      <c r="AA66" s="138"/>
      <c r="AB66" s="138"/>
      <c r="AC66" s="138"/>
      <c r="AD66" s="138"/>
      <c r="AE66" s="138"/>
      <c r="AF66" s="138"/>
      <c r="AG66" s="138"/>
      <c r="AH66" s="138"/>
      <c r="AI66" s="138"/>
      <c r="AJ66" s="138"/>
      <c r="AK66" s="138"/>
      <c r="AL66" s="138"/>
      <c r="AM66" s="138"/>
      <c r="AN66" s="138"/>
      <c r="AO66" s="138"/>
      <c r="AP66" s="138"/>
      <c r="AQ66" s="138"/>
      <c r="AR66" s="138"/>
      <c r="AS66" s="138"/>
      <c r="AT66" s="138"/>
      <c r="AU66" s="138"/>
      <c r="AV66" s="138"/>
      <c r="AW66" s="138"/>
      <c r="AX66" s="138"/>
      <c r="AY66" s="138"/>
      <c r="AZ66" s="138"/>
      <c r="BA66" s="138"/>
      <c r="BB66" s="138"/>
      <c r="BC66" s="138"/>
      <c r="BD66" s="138"/>
      <c r="BE66" s="138"/>
      <c r="BF66" s="138"/>
      <c r="BG66" s="138"/>
      <c r="BH66" s="138"/>
      <c r="BI66" s="138"/>
      <c r="BJ66" s="138"/>
      <c r="BK66" s="138"/>
      <c r="BL66" s="138"/>
      <c r="BM66" s="138"/>
      <c r="BN66" s="138"/>
      <c r="BO66" s="138"/>
      <c r="BP66" s="138"/>
      <c r="BQ66" s="138"/>
      <c r="BR66" s="138"/>
      <c r="BS66" s="138"/>
      <c r="BT66" s="138"/>
      <c r="BU66" s="138"/>
      <c r="BV66" s="138"/>
      <c r="BW66" s="138"/>
      <c r="BX66" s="138"/>
      <c r="BY66" s="138"/>
      <c r="BZ66" s="138"/>
      <c r="CA66" s="138"/>
      <c r="CB66" s="138"/>
      <c r="CC66" s="138"/>
      <c r="CD66" s="138"/>
      <c r="CE66" s="138"/>
      <c r="CF66" s="138"/>
      <c r="CG66" s="138"/>
      <c r="CH66" s="138"/>
      <c r="CI66" s="138"/>
      <c r="CJ66" s="138"/>
      <c r="CK66" s="138"/>
      <c r="CL66" s="138"/>
      <c r="CM66" s="138"/>
      <c r="CN66" s="138"/>
      <c r="CO66" s="138"/>
      <c r="CP66" s="138"/>
      <c r="CQ66" s="138"/>
      <c r="CR66" s="138"/>
      <c r="CS66" s="138"/>
      <c r="CT66" s="138"/>
      <c r="CU66" s="138"/>
      <c r="CV66" s="138"/>
      <c r="CW66" s="138"/>
      <c r="CX66" s="139"/>
    </row>
    <row r="67" spans="1:111" ht="15" customHeight="1" x14ac:dyDescent="0.3">
      <c r="D67" s="137" t="str">
        <f>IF(COUNTIF(CY74:CY373,"!")&gt;0,"U mag enkel een bedrag in de kolom 'vergoeding openbaar vervoer' invullen als u in de kolom 'wijze van verplaatsing' de optie 'openbaar vervoer' hebt ingevuld! Zie '!' na de betrokken rij(en).","")</f>
        <v/>
      </c>
      <c r="E67" s="153"/>
      <c r="F67" s="153"/>
      <c r="G67" s="153"/>
      <c r="H67" s="153"/>
      <c r="I67" s="153"/>
      <c r="J67" s="153"/>
      <c r="K67" s="153"/>
      <c r="L67" s="153"/>
      <c r="M67" s="153"/>
      <c r="N67" s="153"/>
      <c r="O67" s="153"/>
      <c r="P67" s="153"/>
      <c r="Q67" s="153"/>
      <c r="R67" s="153"/>
      <c r="S67" s="153"/>
      <c r="T67" s="153"/>
      <c r="U67" s="153"/>
      <c r="V67" s="153"/>
      <c r="W67" s="153"/>
      <c r="X67" s="153"/>
      <c r="Y67" s="153"/>
      <c r="Z67" s="153"/>
      <c r="AA67" s="153"/>
      <c r="AB67" s="153"/>
      <c r="AC67" s="153"/>
      <c r="AD67" s="153"/>
      <c r="AE67" s="153"/>
      <c r="AF67" s="153"/>
      <c r="AG67" s="153"/>
      <c r="AH67" s="153"/>
      <c r="AI67" s="153"/>
      <c r="AJ67" s="153"/>
      <c r="AK67" s="153"/>
      <c r="AL67" s="153"/>
      <c r="AM67" s="153"/>
      <c r="AN67" s="153"/>
      <c r="AO67" s="153"/>
      <c r="AP67" s="153"/>
      <c r="AQ67" s="153"/>
      <c r="AR67" s="153"/>
      <c r="AS67" s="153"/>
      <c r="AT67" s="153"/>
      <c r="AU67" s="153"/>
      <c r="AV67" s="153"/>
      <c r="AW67" s="153"/>
      <c r="AX67" s="153"/>
      <c r="AY67" s="153"/>
      <c r="AZ67" s="153"/>
      <c r="BA67" s="153"/>
      <c r="BB67" s="153"/>
      <c r="BC67" s="153"/>
      <c r="BD67" s="153"/>
      <c r="BE67" s="153"/>
      <c r="BF67" s="153"/>
      <c r="BG67" s="153"/>
      <c r="BH67" s="153"/>
      <c r="BI67" s="153"/>
      <c r="BJ67" s="153"/>
      <c r="BK67" s="153"/>
      <c r="BL67" s="153"/>
      <c r="BM67" s="153"/>
      <c r="BN67" s="153"/>
      <c r="BO67" s="153"/>
      <c r="BP67" s="153"/>
      <c r="BQ67" s="153"/>
      <c r="BR67" s="153"/>
      <c r="BS67" s="153"/>
      <c r="BT67" s="153"/>
      <c r="BU67" s="153"/>
      <c r="BV67" s="153"/>
      <c r="BW67" s="153"/>
      <c r="BX67" s="153"/>
      <c r="BY67" s="153"/>
      <c r="BZ67" s="153"/>
      <c r="CA67" s="153"/>
      <c r="CB67" s="153"/>
      <c r="CC67" s="153"/>
      <c r="CD67" s="153"/>
      <c r="CE67" s="153"/>
      <c r="CF67" s="153"/>
      <c r="CG67" s="153"/>
      <c r="CH67" s="153"/>
      <c r="CI67" s="153"/>
      <c r="CJ67" s="153"/>
      <c r="CK67" s="153"/>
      <c r="CL67" s="153"/>
      <c r="CM67" s="153"/>
      <c r="CN67" s="153"/>
      <c r="CO67" s="153"/>
      <c r="CP67" s="153"/>
      <c r="CQ67" s="153"/>
      <c r="CR67" s="153"/>
      <c r="CS67" s="153"/>
      <c r="CT67" s="153"/>
      <c r="CU67" s="153"/>
      <c r="CV67" s="153"/>
      <c r="CW67" s="153"/>
      <c r="CX67" s="154"/>
    </row>
    <row r="68" spans="1:111" ht="15" customHeight="1" x14ac:dyDescent="0.3">
      <c r="D68" s="140" t="str">
        <f>IF(COUNTIF(B74:B373,"!")&gt;0,"U hebt op een of meer rijen de periode niet ingevuld! Zie'!' vóór de betrokken rij(en).","")</f>
        <v/>
      </c>
      <c r="E68" s="160"/>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c r="AU68" s="138"/>
      <c r="AV68" s="138"/>
      <c r="AW68" s="138"/>
      <c r="AX68" s="138"/>
      <c r="AY68" s="138"/>
      <c r="AZ68" s="138"/>
      <c r="BA68" s="138"/>
      <c r="BB68" s="138"/>
      <c r="BC68" s="138"/>
      <c r="BD68" s="138"/>
      <c r="BE68" s="138"/>
      <c r="BF68" s="138"/>
      <c r="BG68" s="138"/>
      <c r="BH68" s="138"/>
      <c r="BI68" s="138"/>
      <c r="BJ68" s="138"/>
      <c r="BK68" s="138"/>
      <c r="BL68" s="138"/>
      <c r="BM68" s="138"/>
      <c r="BN68" s="138"/>
      <c r="BO68" s="138"/>
      <c r="BP68" s="138"/>
      <c r="BQ68" s="138"/>
      <c r="BR68" s="138"/>
      <c r="BS68" s="138"/>
      <c r="BT68" s="138"/>
      <c r="BU68" s="138"/>
      <c r="BV68" s="138"/>
      <c r="BW68" s="138"/>
      <c r="BX68" s="138"/>
      <c r="BY68" s="138"/>
      <c r="BZ68" s="138"/>
      <c r="CA68" s="138"/>
      <c r="CB68" s="138"/>
      <c r="CC68" s="138"/>
      <c r="CD68" s="138"/>
      <c r="CE68" s="138"/>
      <c r="CF68" s="138"/>
      <c r="CG68" s="138"/>
      <c r="CH68" s="138"/>
      <c r="CI68" s="138"/>
      <c r="CJ68" s="138"/>
      <c r="CK68" s="138"/>
      <c r="CL68" s="138"/>
      <c r="CM68" s="138"/>
      <c r="CN68" s="138"/>
      <c r="CO68" s="138"/>
      <c r="CP68" s="138"/>
      <c r="CQ68" s="138"/>
      <c r="CR68" s="138"/>
      <c r="CS68" s="138"/>
      <c r="CT68" s="138"/>
      <c r="CU68" s="138"/>
      <c r="CV68" s="138"/>
      <c r="CW68" s="138"/>
      <c r="CX68" s="139"/>
    </row>
    <row r="69" spans="1:111" ht="15" customHeight="1" x14ac:dyDescent="0.3">
      <c r="D69" s="140" t="str">
        <f>IF(COUNTIF(CZ74:CZ373,"!")=0,"","U hebt een of meer rijen (gedeeltelijk) blanco gelaten! Zie '!' na de betrokken rij(en).")</f>
        <v/>
      </c>
      <c r="E69" s="153"/>
      <c r="F69" s="153"/>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153"/>
      <c r="AY69" s="153"/>
      <c r="AZ69" s="153"/>
      <c r="BA69" s="153"/>
      <c r="BB69" s="153"/>
      <c r="BC69" s="153"/>
      <c r="BD69" s="153"/>
      <c r="BE69" s="153"/>
      <c r="BF69" s="153"/>
      <c r="BG69" s="153"/>
      <c r="BH69" s="153"/>
      <c r="BI69" s="153"/>
      <c r="BJ69" s="153"/>
      <c r="BK69" s="153"/>
      <c r="BL69" s="153"/>
      <c r="BM69" s="153"/>
      <c r="BN69" s="153"/>
      <c r="BO69" s="153"/>
      <c r="BP69" s="153"/>
      <c r="BQ69" s="153"/>
      <c r="BR69" s="153"/>
      <c r="BS69" s="153"/>
      <c r="BT69" s="153"/>
      <c r="BU69" s="153"/>
      <c r="BV69" s="153"/>
      <c r="BW69" s="153"/>
      <c r="BX69" s="153"/>
      <c r="BY69" s="153"/>
      <c r="BZ69" s="153"/>
      <c r="CA69" s="153"/>
      <c r="CB69" s="153"/>
      <c r="CC69" s="153"/>
      <c r="CD69" s="153"/>
      <c r="CE69" s="153"/>
      <c r="CF69" s="153"/>
      <c r="CG69" s="153"/>
      <c r="CH69" s="153"/>
      <c r="CI69" s="153"/>
      <c r="CJ69" s="153"/>
      <c r="CK69" s="153"/>
      <c r="CL69" s="153"/>
      <c r="CM69" s="153"/>
      <c r="CN69" s="153"/>
      <c r="CO69" s="153"/>
      <c r="CP69" s="153"/>
      <c r="CQ69" s="153"/>
      <c r="CR69" s="153"/>
      <c r="CS69" s="153"/>
      <c r="CT69" s="153"/>
      <c r="CU69" s="153"/>
      <c r="CV69" s="153"/>
      <c r="CW69" s="153"/>
      <c r="CX69" s="154"/>
    </row>
    <row r="70" spans="1:111" ht="15" customHeight="1" x14ac:dyDescent="0.3">
      <c r="D70" s="137" t="str">
        <f>IF(COUNTIF(DC74:DC373,"!")&gt;0,"U hebt op een of meer rijen de kolom 'wijze van verplaatsing' of de kolom 'vergoeding openbaar vervoer' niet ingevuld! Zie '!' na de betrokken rij(en).","")</f>
        <v/>
      </c>
      <c r="E70" s="138"/>
      <c r="F70" s="138"/>
      <c r="G70" s="138"/>
      <c r="H70" s="138"/>
      <c r="I70" s="138"/>
      <c r="J70" s="138"/>
      <c r="K70" s="138"/>
      <c r="L70" s="138"/>
      <c r="M70" s="138"/>
      <c r="N70" s="138"/>
      <c r="O70" s="138"/>
      <c r="P70" s="138"/>
      <c r="Q70" s="138"/>
      <c r="R70" s="138"/>
      <c r="S70" s="138"/>
      <c r="T70" s="138"/>
      <c r="U70" s="138"/>
      <c r="V70" s="138"/>
      <c r="W70" s="138"/>
      <c r="X70" s="138"/>
      <c r="Y70" s="138"/>
      <c r="Z70" s="138"/>
      <c r="AA70" s="138"/>
      <c r="AB70" s="138"/>
      <c r="AC70" s="138"/>
      <c r="AD70" s="138"/>
      <c r="AE70" s="138"/>
      <c r="AF70" s="138"/>
      <c r="AG70" s="138"/>
      <c r="AH70" s="138"/>
      <c r="AI70" s="138"/>
      <c r="AJ70" s="138"/>
      <c r="AK70" s="138"/>
      <c r="AL70" s="138"/>
      <c r="AM70" s="138"/>
      <c r="AN70" s="138"/>
      <c r="AO70" s="138"/>
      <c r="AP70" s="138"/>
      <c r="AQ70" s="138"/>
      <c r="AR70" s="138"/>
      <c r="AS70" s="138"/>
      <c r="AT70" s="138"/>
      <c r="AU70" s="138"/>
      <c r="AV70" s="138"/>
      <c r="AW70" s="138"/>
      <c r="AX70" s="138"/>
      <c r="AY70" s="138"/>
      <c r="AZ70" s="138"/>
      <c r="BA70" s="138"/>
      <c r="BB70" s="138"/>
      <c r="BC70" s="138"/>
      <c r="BD70" s="138"/>
      <c r="BE70" s="138"/>
      <c r="BF70" s="138"/>
      <c r="BG70" s="138"/>
      <c r="BH70" s="138"/>
      <c r="BI70" s="138"/>
      <c r="BJ70" s="138"/>
      <c r="BK70" s="138"/>
      <c r="BL70" s="138"/>
      <c r="BM70" s="138"/>
      <c r="BN70" s="138"/>
      <c r="BO70" s="138"/>
      <c r="BP70" s="138"/>
      <c r="BQ70" s="138"/>
      <c r="BR70" s="138"/>
      <c r="BS70" s="138"/>
      <c r="BT70" s="138"/>
      <c r="BU70" s="138"/>
      <c r="BV70" s="138"/>
      <c r="BW70" s="138"/>
      <c r="BX70" s="138"/>
      <c r="BY70" s="138"/>
      <c r="BZ70" s="138"/>
      <c r="CA70" s="138"/>
      <c r="CB70" s="138"/>
      <c r="CC70" s="138"/>
      <c r="CD70" s="138"/>
      <c r="CE70" s="138"/>
      <c r="CF70" s="138"/>
      <c r="CG70" s="138"/>
      <c r="CH70" s="138"/>
      <c r="CI70" s="138"/>
      <c r="CJ70" s="138"/>
      <c r="CK70" s="138"/>
      <c r="CL70" s="138"/>
      <c r="CM70" s="138"/>
      <c r="CN70" s="138"/>
      <c r="CO70" s="138"/>
      <c r="CP70" s="138"/>
      <c r="CQ70" s="138"/>
      <c r="CR70" s="138"/>
      <c r="CS70" s="138"/>
      <c r="CT70" s="138"/>
      <c r="CU70" s="138"/>
      <c r="CV70" s="138"/>
      <c r="CW70" s="138"/>
      <c r="CX70" s="139"/>
    </row>
    <row r="71" spans="1:111" ht="15" customHeight="1" x14ac:dyDescent="0.3">
      <c r="D71" s="123" t="str">
        <f>IF(COUNTIF(DD74:DD373,"!")&gt;0,"U hebt op een of meer rijen 'openbaar vervoer' ingevuld maar geen bedrag 'vergoeding openbaar vervoer' ingevuld, of u hebt een bedrag 'vergoeding openbaar vervoer' ingevuld, maar deze verplaatsingswijze niet ingevuld! Zie '!' na de betrokken rij(en).","")</f>
        <v/>
      </c>
      <c r="E71" s="124"/>
      <c r="F71" s="124"/>
      <c r="G71" s="124"/>
      <c r="H71" s="124"/>
      <c r="I71" s="124"/>
      <c r="J71" s="124"/>
      <c r="K71" s="124"/>
      <c r="L71" s="124"/>
      <c r="M71" s="124"/>
      <c r="N71" s="124"/>
      <c r="O71" s="124"/>
      <c r="P71" s="124"/>
      <c r="Q71" s="124"/>
      <c r="R71" s="124"/>
      <c r="S71" s="124"/>
      <c r="T71" s="124"/>
      <c r="U71" s="124"/>
      <c r="V71" s="124"/>
      <c r="W71" s="124"/>
      <c r="X71" s="124"/>
      <c r="Y71" s="124"/>
      <c r="Z71" s="124"/>
      <c r="AA71" s="124"/>
      <c r="AB71" s="124"/>
      <c r="AC71" s="124"/>
      <c r="AD71" s="124"/>
      <c r="AE71" s="124"/>
      <c r="AF71" s="124"/>
      <c r="AG71" s="124"/>
      <c r="AH71" s="124"/>
      <c r="AI71" s="124"/>
      <c r="AJ71" s="124"/>
      <c r="AK71" s="124"/>
      <c r="AL71" s="124"/>
      <c r="AM71" s="124"/>
      <c r="AN71" s="124"/>
      <c r="AO71" s="124"/>
      <c r="AP71" s="124"/>
      <c r="AQ71" s="124"/>
      <c r="AR71" s="124"/>
      <c r="AS71" s="124"/>
      <c r="AT71" s="124"/>
      <c r="AU71" s="124"/>
      <c r="AV71" s="124"/>
      <c r="AW71" s="124"/>
      <c r="AX71" s="124"/>
      <c r="AY71" s="124"/>
      <c r="AZ71" s="124"/>
      <c r="BA71" s="124"/>
      <c r="BB71" s="124"/>
      <c r="BC71" s="124"/>
      <c r="BD71" s="124"/>
      <c r="BE71" s="124"/>
      <c r="BF71" s="124"/>
      <c r="BG71" s="124"/>
      <c r="BH71" s="124"/>
      <c r="BI71" s="124"/>
      <c r="BJ71" s="124"/>
      <c r="BK71" s="124"/>
      <c r="BL71" s="124"/>
      <c r="BM71" s="124"/>
      <c r="BN71" s="124"/>
      <c r="BO71" s="124"/>
      <c r="BP71" s="124"/>
      <c r="BQ71" s="124"/>
      <c r="BR71" s="124"/>
      <c r="BS71" s="124"/>
      <c r="BT71" s="124"/>
      <c r="BU71" s="124"/>
      <c r="BV71" s="124"/>
      <c r="BW71" s="124"/>
      <c r="BX71" s="124"/>
      <c r="BY71" s="124"/>
      <c r="BZ71" s="124"/>
      <c r="CA71" s="124"/>
      <c r="CB71" s="124"/>
      <c r="CC71" s="124"/>
      <c r="CD71" s="124"/>
      <c r="CE71" s="124"/>
      <c r="CF71" s="124"/>
      <c r="CG71" s="124"/>
      <c r="CH71" s="124"/>
      <c r="CI71" s="124"/>
      <c r="CJ71" s="124"/>
      <c r="CK71" s="124"/>
      <c r="CL71" s="124"/>
      <c r="CM71" s="124"/>
      <c r="CN71" s="124"/>
      <c r="CO71" s="124"/>
      <c r="CP71" s="124"/>
      <c r="CQ71" s="124"/>
      <c r="CR71" s="124"/>
      <c r="CS71" s="124"/>
      <c r="CT71" s="124"/>
      <c r="CU71" s="124"/>
      <c r="CV71" s="124"/>
      <c r="CW71" s="124"/>
      <c r="CX71" s="125"/>
    </row>
    <row r="72" spans="1:111" ht="5.4" customHeight="1" x14ac:dyDescent="0.3"/>
    <row r="73" spans="1:111" ht="45.6" customHeight="1" x14ac:dyDescent="0.3">
      <c r="D73" s="134" t="s">
        <v>10052</v>
      </c>
      <c r="E73" s="135"/>
      <c r="F73" s="135"/>
      <c r="G73" s="135"/>
      <c r="H73" s="134" t="s">
        <v>2841</v>
      </c>
      <c r="I73" s="135"/>
      <c r="J73" s="135"/>
      <c r="K73" s="135"/>
      <c r="L73" s="135"/>
      <c r="M73" s="135"/>
      <c r="N73" s="135"/>
      <c r="O73" s="135"/>
      <c r="P73" s="135"/>
      <c r="Q73" s="135"/>
      <c r="R73" s="134" t="s">
        <v>2842</v>
      </c>
      <c r="S73" s="175"/>
      <c r="T73" s="175"/>
      <c r="U73" s="175"/>
      <c r="V73" s="175"/>
      <c r="W73" s="175"/>
      <c r="X73" s="134" t="s">
        <v>2843</v>
      </c>
      <c r="Y73" s="135"/>
      <c r="Z73" s="135"/>
      <c r="AA73" s="135"/>
      <c r="AB73" s="135"/>
      <c r="AC73" s="135"/>
      <c r="AD73" s="135"/>
      <c r="AE73" s="135"/>
      <c r="AF73" s="135"/>
      <c r="AG73" s="135"/>
      <c r="AH73" s="135"/>
      <c r="AI73" s="135"/>
      <c r="AJ73" s="134" t="s">
        <v>2844</v>
      </c>
      <c r="AK73" s="135"/>
      <c r="AL73" s="135"/>
      <c r="AM73" s="135"/>
      <c r="AN73" s="135"/>
      <c r="AO73" s="135"/>
      <c r="AP73" s="135"/>
      <c r="AQ73" s="135"/>
      <c r="AR73" s="134" t="s">
        <v>10049</v>
      </c>
      <c r="AS73" s="135"/>
      <c r="AT73" s="135"/>
      <c r="AU73" s="135"/>
      <c r="AV73" s="135"/>
      <c r="AW73" s="135"/>
      <c r="AX73" s="135"/>
      <c r="AY73" s="134" t="s">
        <v>4612</v>
      </c>
      <c r="AZ73" s="135"/>
      <c r="BA73" s="135"/>
      <c r="BB73" s="135"/>
      <c r="BC73" s="157" t="s">
        <v>2845</v>
      </c>
      <c r="BD73" s="135"/>
      <c r="BE73" s="135"/>
      <c r="BF73" s="135"/>
      <c r="BG73" s="135"/>
      <c r="BH73" s="135"/>
      <c r="BI73" s="135"/>
      <c r="BJ73" s="135"/>
      <c r="BK73" s="136" t="s">
        <v>4100</v>
      </c>
      <c r="BL73" s="135"/>
      <c r="BM73" s="135"/>
      <c r="BN73" s="135"/>
      <c r="BO73" s="135"/>
      <c r="BP73" s="135"/>
      <c r="BQ73" s="135"/>
      <c r="BR73" s="141" t="s">
        <v>2846</v>
      </c>
      <c r="BS73" s="135"/>
      <c r="BT73" s="135"/>
      <c r="BU73" s="135"/>
      <c r="BV73" s="135"/>
      <c r="BW73" s="135"/>
      <c r="BX73" s="135"/>
      <c r="BY73" s="135"/>
      <c r="BZ73" s="136" t="s">
        <v>4101</v>
      </c>
      <c r="CA73" s="135"/>
      <c r="CB73" s="135"/>
      <c r="CC73" s="135"/>
      <c r="CD73" s="135"/>
      <c r="CE73" s="135"/>
      <c r="CF73" s="135"/>
      <c r="CG73" s="136" t="s">
        <v>4102</v>
      </c>
      <c r="CH73" s="135"/>
      <c r="CI73" s="135"/>
      <c r="CJ73" s="135"/>
      <c r="CK73" s="135"/>
      <c r="CL73" s="135"/>
      <c r="CM73" s="136" t="s">
        <v>10019</v>
      </c>
      <c r="CN73" s="135"/>
      <c r="CO73" s="135"/>
      <c r="CP73" s="135"/>
      <c r="CQ73" s="135"/>
      <c r="CR73" s="135"/>
      <c r="CS73" s="142" t="s">
        <v>10008</v>
      </c>
      <c r="CT73" s="143"/>
      <c r="CU73" s="143"/>
      <c r="CV73" s="143"/>
      <c r="CW73" s="143"/>
      <c r="CX73" s="144"/>
    </row>
    <row r="74" spans="1:111" ht="15.75" customHeight="1" x14ac:dyDescent="0.35">
      <c r="A74" s="71" t="str">
        <f>IF(OR(AND(D74&lt;&gt;"",H74=""),AND(H74&lt;&gt;"",R74=""),AND(R74&lt;&gt;"",H74=""),AND(R74&lt;&gt;"",X74=""),AND(X74&lt;&gt;"",R74="")),"!","")</f>
        <v/>
      </c>
      <c r="B74" s="71" t="str">
        <f>IF(OR(AND(ISBLANK(D74),OR(H74&lt;&gt;"",R74&lt;&gt;"",X74&lt;&gt;"",AJ74&lt;&gt;"",AR74&lt;&gt;"",AY74&lt;&gt;"",CG74&lt;&gt;""))),"!","")</f>
        <v/>
      </c>
      <c r="C74" s="72" t="str">
        <f>IF(AND(CG74=0,AJ74&lt;&gt;"openbaar vervoer",OR(AND(OR(AJ74="auto",AJ74="fiets"),OR(AR74="",AR74=0)),AND(AR74&gt;0,AY74=""),AND(AR74="",AY74&gt;0),AND(AR74&gt;0,AJ74=""))),"!","")</f>
        <v/>
      </c>
      <c r="D74" s="107"/>
      <c r="E74" s="101"/>
      <c r="F74" s="101"/>
      <c r="G74" s="101"/>
      <c r="H74" s="108"/>
      <c r="I74" s="101"/>
      <c r="J74" s="101"/>
      <c r="K74" s="101"/>
      <c r="L74" s="101"/>
      <c r="M74" s="101"/>
      <c r="N74" s="101"/>
      <c r="O74" s="101"/>
      <c r="P74" s="101"/>
      <c r="Q74" s="101"/>
      <c r="R74" s="111"/>
      <c r="S74" s="101"/>
      <c r="T74" s="101"/>
      <c r="U74" s="101"/>
      <c r="V74" s="101"/>
      <c r="W74" s="101"/>
      <c r="X74" s="111"/>
      <c r="Y74" s="101"/>
      <c r="Z74" s="101"/>
      <c r="AA74" s="101"/>
      <c r="AB74" s="101"/>
      <c r="AC74" s="101"/>
      <c r="AD74" s="101"/>
      <c r="AE74" s="101"/>
      <c r="AF74" s="101"/>
      <c r="AG74" s="101"/>
      <c r="AH74" s="101"/>
      <c r="AI74" s="101"/>
      <c r="AJ74" s="112"/>
      <c r="AK74" s="101"/>
      <c r="AL74" s="101"/>
      <c r="AM74" s="101"/>
      <c r="AN74" s="101"/>
      <c r="AO74" s="101"/>
      <c r="AP74" s="101"/>
      <c r="AQ74" s="101"/>
      <c r="AR74" s="105"/>
      <c r="AS74" s="106"/>
      <c r="AT74" s="106"/>
      <c r="AU74" s="106"/>
      <c r="AV74" s="106"/>
      <c r="AW74" s="106"/>
      <c r="AX74" s="106"/>
      <c r="AY74" s="105"/>
      <c r="AZ74" s="106"/>
      <c r="BA74" s="106"/>
      <c r="BB74" s="106"/>
      <c r="BC74" s="103">
        <f>IF(AJ74="auto",IF(AND((D74&gt;'km-vergoeding'!$A$4),(D74&lt;'km-vergoeding'!$A$5)),'km-vergoeding'!$D$4,'km-vergoeding'!$D$5),0)</f>
        <v>0</v>
      </c>
      <c r="BD74" s="104"/>
      <c r="BE74" s="104"/>
      <c r="BF74" s="104"/>
      <c r="BG74" s="104"/>
      <c r="BH74" s="104"/>
      <c r="BI74" s="104"/>
      <c r="BJ74" s="104"/>
      <c r="BK74" s="110">
        <f>IF(AJ74="auto",ROUND(AR74*AY74*BC74,2),0)</f>
        <v>0</v>
      </c>
      <c r="BL74" s="104"/>
      <c r="BM74" s="104"/>
      <c r="BN74" s="104"/>
      <c r="BO74" s="104"/>
      <c r="BP74" s="104"/>
      <c r="BQ74" s="104"/>
      <c r="BR74" s="102">
        <f>IF(AJ74="fiets",'km-vergoeding'!$D$3,0)</f>
        <v>0</v>
      </c>
      <c r="BS74" s="102"/>
      <c r="BT74" s="102"/>
      <c r="BU74" s="102"/>
      <c r="BV74" s="102"/>
      <c r="BW74" s="102"/>
      <c r="BX74" s="102"/>
      <c r="BY74" s="102"/>
      <c r="BZ74" s="110">
        <f>IF(AJ74="fiets",ROUND(AR74*AY74*BR74,2),0)</f>
        <v>0</v>
      </c>
      <c r="CA74" s="104"/>
      <c r="CB74" s="104"/>
      <c r="CC74" s="104"/>
      <c r="CD74" s="104"/>
      <c r="CE74" s="104"/>
      <c r="CF74" s="104"/>
      <c r="CG74" s="100"/>
      <c r="CH74" s="101"/>
      <c r="CI74" s="101"/>
      <c r="CJ74" s="101"/>
      <c r="CK74" s="101"/>
      <c r="CL74" s="101"/>
      <c r="CM74" s="109">
        <f>IF(AND(OR((AJ74="fiets"),(AJ74="auto")),(CG74&gt;0)),"xxxx",BK74+BZ74+CG74)</f>
        <v>0</v>
      </c>
      <c r="CN74" s="104"/>
      <c r="CO74" s="104"/>
      <c r="CP74" s="104"/>
      <c r="CQ74" s="104"/>
      <c r="CR74" s="104"/>
      <c r="CS74" s="97">
        <f>IF(CM74=0,0,IF(AND(CM74&lt;&gt;0,CM75&gt;0),0,CM74))</f>
        <v>0</v>
      </c>
      <c r="CT74" s="98"/>
      <c r="CU74" s="98"/>
      <c r="CV74" s="98"/>
      <c r="CW74" s="98"/>
      <c r="CX74" s="99"/>
      <c r="CY74" s="73" t="str">
        <f t="shared" ref="CY74" si="0">IF(AND(OR((AJ74="fiets"),(AJ74="auto")),(CG74&gt;0)),"!","")</f>
        <v/>
      </c>
      <c r="CZ74" s="71" t="str">
        <f>IF(AND(D74="",D75&lt;&gt;""),"!","")</f>
        <v/>
      </c>
      <c r="DA74" s="69" t="s">
        <v>10041</v>
      </c>
      <c r="DB74" s="77" t="str">
        <f>IF(AND(AJ74="openbaar vervoer",OR(AR74&lt;&gt;"",AY74&lt;&gt;"")),"!","")</f>
        <v/>
      </c>
      <c r="DC74" s="71" t="str">
        <f>IF(AND(X74&lt;&gt;"",AND(AJ74="",CM74=0)),"!","")</f>
        <v/>
      </c>
      <c r="DD74" s="71" t="str">
        <f t="shared" ref="DD74:DD75" si="1">IF(OR(AND(AJ74="openbaar vervoer",CG74=0),AND(CG74&gt;0,AJ74="")),"!","")</f>
        <v/>
      </c>
      <c r="DE74" s="45">
        <f>CM74</f>
        <v>0</v>
      </c>
      <c r="DF74" s="83" t="s">
        <v>10047</v>
      </c>
      <c r="DG74" s="84" t="str">
        <f>IF(AND(A74="",B74="",C74="",CY74="",CZ74="",DB74="",DC74="",DD74=""),"","Deze rij is nog onvolledig of bevat nog fouten! Zie foutmeldingen boven de tabel.")</f>
        <v/>
      </c>
    </row>
    <row r="75" spans="1:111" ht="15.75" customHeight="1" x14ac:dyDescent="0.35">
      <c r="A75" s="71" t="str">
        <f t="shared" ref="A75:A138" si="2">IF(OR(AND(D75&lt;&gt;"",H75=""),AND(H75&lt;&gt;"",R75=""),AND(R75&lt;&gt;"",H75=""),AND(R75&lt;&gt;"",X75=""),AND(X75&lt;&gt;"",R75="")),"!","")</f>
        <v/>
      </c>
      <c r="B75" s="71" t="str">
        <f t="shared" ref="B75:B138" si="3">IF(OR(AND(ISBLANK(D75),OR(H75&lt;&gt;"",R75&lt;&gt;"",X75&lt;&gt;"",AJ75&lt;&gt;"",AR75&lt;&gt;"",AY75&lt;&gt;"",CG75&lt;&gt;""))),"!","")</f>
        <v/>
      </c>
      <c r="C75" s="72" t="str">
        <f t="shared" ref="C75:C138" si="4">IF(AND(CG75=0,AJ75&lt;&gt;"openbaar vervoer",OR(AND(OR(AJ75="auto",AJ75="fiets"),OR(AR75="",AR75=0)),AND(AR75&gt;0,AY75=""),AND(AR75="",AY75&gt;0),AND(AR75&gt;0,AJ75=""))),"!","")</f>
        <v/>
      </c>
      <c r="D75" s="107"/>
      <c r="E75" s="101"/>
      <c r="F75" s="101"/>
      <c r="G75" s="101"/>
      <c r="H75" s="108"/>
      <c r="I75" s="101"/>
      <c r="J75" s="101"/>
      <c r="K75" s="101"/>
      <c r="L75" s="101"/>
      <c r="M75" s="101"/>
      <c r="N75" s="101"/>
      <c r="O75" s="101"/>
      <c r="P75" s="101"/>
      <c r="Q75" s="101"/>
      <c r="R75" s="111"/>
      <c r="S75" s="101"/>
      <c r="T75" s="101"/>
      <c r="U75" s="101"/>
      <c r="V75" s="101"/>
      <c r="W75" s="101"/>
      <c r="X75" s="111"/>
      <c r="Y75" s="101"/>
      <c r="Z75" s="101"/>
      <c r="AA75" s="101"/>
      <c r="AB75" s="101"/>
      <c r="AC75" s="101"/>
      <c r="AD75" s="101"/>
      <c r="AE75" s="101"/>
      <c r="AF75" s="101"/>
      <c r="AG75" s="101"/>
      <c r="AH75" s="101"/>
      <c r="AI75" s="101"/>
      <c r="AJ75" s="112"/>
      <c r="AK75" s="101"/>
      <c r="AL75" s="101"/>
      <c r="AM75" s="101"/>
      <c r="AN75" s="101"/>
      <c r="AO75" s="101"/>
      <c r="AP75" s="101"/>
      <c r="AQ75" s="101"/>
      <c r="AR75" s="105"/>
      <c r="AS75" s="106"/>
      <c r="AT75" s="106"/>
      <c r="AU75" s="106"/>
      <c r="AV75" s="106"/>
      <c r="AW75" s="106"/>
      <c r="AX75" s="106"/>
      <c r="AY75" s="105"/>
      <c r="AZ75" s="106"/>
      <c r="BA75" s="106"/>
      <c r="BB75" s="106"/>
      <c r="BC75" s="103">
        <f>IF(AJ75="auto",IF(AND((D75&gt;'km-vergoeding'!$A$4),(D75&lt;'km-vergoeding'!$A$5)),'km-vergoeding'!$D$4,'km-vergoeding'!$D$5),0)</f>
        <v>0</v>
      </c>
      <c r="BD75" s="104"/>
      <c r="BE75" s="104"/>
      <c r="BF75" s="104"/>
      <c r="BG75" s="104"/>
      <c r="BH75" s="104"/>
      <c r="BI75" s="104"/>
      <c r="BJ75" s="104"/>
      <c r="BK75" s="110">
        <f t="shared" ref="BK75:BK102" si="5">IF(AJ75="auto",ROUND(AR75*AY75*BC75,2),0)</f>
        <v>0</v>
      </c>
      <c r="BL75" s="104"/>
      <c r="BM75" s="104"/>
      <c r="BN75" s="104"/>
      <c r="BO75" s="104"/>
      <c r="BP75" s="104"/>
      <c r="BQ75" s="104"/>
      <c r="BR75" s="102">
        <f>IF(AJ75="fiets",'km-vergoeding'!$D$3,0)</f>
        <v>0</v>
      </c>
      <c r="BS75" s="102"/>
      <c r="BT75" s="102"/>
      <c r="BU75" s="102"/>
      <c r="BV75" s="102"/>
      <c r="BW75" s="102"/>
      <c r="BX75" s="102"/>
      <c r="BY75" s="102"/>
      <c r="BZ75" s="110">
        <f t="shared" ref="BZ75:BZ102" si="6">IF(AJ75="fiets",ROUND(AR75*AY75*BR75,2),0)</f>
        <v>0</v>
      </c>
      <c r="CA75" s="104"/>
      <c r="CB75" s="104"/>
      <c r="CC75" s="104"/>
      <c r="CD75" s="104"/>
      <c r="CE75" s="104"/>
      <c r="CF75" s="104"/>
      <c r="CG75" s="100"/>
      <c r="CH75" s="101"/>
      <c r="CI75" s="101"/>
      <c r="CJ75" s="101"/>
      <c r="CK75" s="101"/>
      <c r="CL75" s="101"/>
      <c r="CM75" s="109">
        <f t="shared" ref="CM75:CM102" si="7">IF(AND(OR((AJ75="fiets"),(AJ75="auto")),(CG75&gt;0)),"xxxx",BK75+BZ75+CG75)</f>
        <v>0</v>
      </c>
      <c r="CN75" s="104"/>
      <c r="CO75" s="104"/>
      <c r="CP75" s="104"/>
      <c r="CQ75" s="104"/>
      <c r="CR75" s="104"/>
      <c r="CS75" s="97">
        <f>IF(CM75=0,0,IF(CM76=0,DE75,0))</f>
        <v>0</v>
      </c>
      <c r="CT75" s="98"/>
      <c r="CU75" s="98"/>
      <c r="CV75" s="98"/>
      <c r="CW75" s="98"/>
      <c r="CX75" s="99"/>
      <c r="CY75" s="73" t="str">
        <f t="shared" ref="CY75" si="8">IF(AND(OR((AJ75="fiets"),(AJ75="auto")),(CG75&gt;0)),"!","")</f>
        <v/>
      </c>
      <c r="CZ75" s="71" t="str">
        <f t="shared" ref="CZ75" si="9">IF(OR(AND(D74&lt;&gt;"",D75="",D76&lt;&gt;""),AND(D74="",D75="",D76&lt;&gt;"")),"!","")</f>
        <v/>
      </c>
      <c r="DA75" s="60"/>
      <c r="DB75" s="77" t="str">
        <f t="shared" ref="DB75" si="10">IF(AND(AJ75="openbaar vervoer",OR(AR75&lt;&gt;"",AY75&lt;&gt;"")),"!","")</f>
        <v/>
      </c>
      <c r="DC75" s="71" t="str">
        <f>IF(AND(X75&lt;&gt;"",AND(AJ75="",CM75=0)),"!","")</f>
        <v/>
      </c>
      <c r="DD75" s="71" t="str">
        <f t="shared" si="1"/>
        <v/>
      </c>
      <c r="DE75" s="45">
        <f>IF(CM75=0,DE74,DE74+CM75)</f>
        <v>0</v>
      </c>
      <c r="DF75" s="45"/>
      <c r="DG75" s="84" t="str">
        <f t="shared" ref="DG75:DG138" si="11">IF(AND(A75="",B75="",C75="",CY75="",CZ75="",DB75="",DC75="",DD75=""),"","Deze rij is nog onvolledig of bevat nog fouten! Zie foutmeldingen boven de tabel.")</f>
        <v/>
      </c>
    </row>
    <row r="76" spans="1:111" ht="15.75" customHeight="1" x14ac:dyDescent="0.35">
      <c r="A76" s="71" t="str">
        <f t="shared" si="2"/>
        <v/>
      </c>
      <c r="B76" s="71" t="str">
        <f t="shared" si="3"/>
        <v/>
      </c>
      <c r="C76" s="72" t="str">
        <f t="shared" si="4"/>
        <v/>
      </c>
      <c r="D76" s="107"/>
      <c r="E76" s="101"/>
      <c r="F76" s="101"/>
      <c r="G76" s="101"/>
      <c r="H76" s="108"/>
      <c r="I76" s="101"/>
      <c r="J76" s="101"/>
      <c r="K76" s="101"/>
      <c r="L76" s="101"/>
      <c r="M76" s="101"/>
      <c r="N76" s="101"/>
      <c r="O76" s="101"/>
      <c r="P76" s="101"/>
      <c r="Q76" s="101"/>
      <c r="R76" s="111"/>
      <c r="S76" s="101"/>
      <c r="T76" s="101"/>
      <c r="U76" s="101"/>
      <c r="V76" s="101"/>
      <c r="W76" s="101"/>
      <c r="X76" s="111"/>
      <c r="Y76" s="101"/>
      <c r="Z76" s="101"/>
      <c r="AA76" s="101"/>
      <c r="AB76" s="101"/>
      <c r="AC76" s="101"/>
      <c r="AD76" s="101"/>
      <c r="AE76" s="101"/>
      <c r="AF76" s="101"/>
      <c r="AG76" s="101"/>
      <c r="AH76" s="101"/>
      <c r="AI76" s="101"/>
      <c r="AJ76" s="112"/>
      <c r="AK76" s="101"/>
      <c r="AL76" s="101"/>
      <c r="AM76" s="101"/>
      <c r="AN76" s="101"/>
      <c r="AO76" s="101"/>
      <c r="AP76" s="101"/>
      <c r="AQ76" s="101"/>
      <c r="AR76" s="105"/>
      <c r="AS76" s="106"/>
      <c r="AT76" s="106"/>
      <c r="AU76" s="106"/>
      <c r="AV76" s="106"/>
      <c r="AW76" s="106"/>
      <c r="AX76" s="106"/>
      <c r="AY76" s="105"/>
      <c r="AZ76" s="106"/>
      <c r="BA76" s="106"/>
      <c r="BB76" s="106"/>
      <c r="BC76" s="103">
        <f>IF(AJ76="auto",IF(AND((D76&gt;'km-vergoeding'!$A$4),(D76&lt;'km-vergoeding'!$A$5)),'km-vergoeding'!$D$4,'km-vergoeding'!$D$5),0)</f>
        <v>0</v>
      </c>
      <c r="BD76" s="104"/>
      <c r="BE76" s="104"/>
      <c r="BF76" s="104"/>
      <c r="BG76" s="104"/>
      <c r="BH76" s="104"/>
      <c r="BI76" s="104"/>
      <c r="BJ76" s="104"/>
      <c r="BK76" s="110">
        <f t="shared" si="5"/>
        <v>0</v>
      </c>
      <c r="BL76" s="104"/>
      <c r="BM76" s="104"/>
      <c r="BN76" s="104"/>
      <c r="BO76" s="104"/>
      <c r="BP76" s="104"/>
      <c r="BQ76" s="104"/>
      <c r="BR76" s="102">
        <f>IF(AJ76="fiets",'km-vergoeding'!$D$3,0)</f>
        <v>0</v>
      </c>
      <c r="BS76" s="102"/>
      <c r="BT76" s="102"/>
      <c r="BU76" s="102"/>
      <c r="BV76" s="102"/>
      <c r="BW76" s="102"/>
      <c r="BX76" s="102"/>
      <c r="BY76" s="102"/>
      <c r="BZ76" s="110">
        <f t="shared" si="6"/>
        <v>0</v>
      </c>
      <c r="CA76" s="104"/>
      <c r="CB76" s="104"/>
      <c r="CC76" s="104"/>
      <c r="CD76" s="104"/>
      <c r="CE76" s="104"/>
      <c r="CF76" s="104"/>
      <c r="CG76" s="100"/>
      <c r="CH76" s="101"/>
      <c r="CI76" s="101"/>
      <c r="CJ76" s="101"/>
      <c r="CK76" s="101"/>
      <c r="CL76" s="101"/>
      <c r="CM76" s="109">
        <f t="shared" si="7"/>
        <v>0</v>
      </c>
      <c r="CN76" s="104"/>
      <c r="CO76" s="104"/>
      <c r="CP76" s="104"/>
      <c r="CQ76" s="104"/>
      <c r="CR76" s="104"/>
      <c r="CS76" s="97">
        <f t="shared" ref="CS76:CS139" si="12">IF(CM76=0,0,IF(CM77=0,DE76,0))</f>
        <v>0</v>
      </c>
      <c r="CT76" s="98"/>
      <c r="CU76" s="98"/>
      <c r="CV76" s="98"/>
      <c r="CW76" s="98"/>
      <c r="CX76" s="99"/>
      <c r="CY76" s="73" t="str">
        <f t="shared" ref="CY76:CY139" si="13">IF(AND(OR((AJ76="fiets"),(AJ76="auto")),(CG76&gt;0)),"!","")</f>
        <v/>
      </c>
      <c r="CZ76" s="71" t="str">
        <f t="shared" ref="CZ76:CZ139" si="14">IF(OR(AND(D75&lt;&gt;"",D76="",D77&lt;&gt;""),AND(D75="",D76="",D77&lt;&gt;"")),"!","")</f>
        <v/>
      </c>
      <c r="DA76" s="60"/>
      <c r="DB76" s="77" t="str">
        <f t="shared" ref="DB76:DB139" si="15">IF(AND(AJ76="openbaar vervoer",OR(AR76&lt;&gt;"",AY76&lt;&gt;"")),"!","")</f>
        <v/>
      </c>
      <c r="DC76" s="71" t="str">
        <f t="shared" ref="DC76:DC139" si="16">IF(AND(X76&lt;&gt;"",AND(AJ76="",CM76=0)),"!","")</f>
        <v/>
      </c>
      <c r="DD76" s="71" t="str">
        <f t="shared" ref="DD76:DD139" si="17">IF(OR(AND(AJ76="openbaar vervoer",CG76=0),AND(CG76&gt;0,AJ76="")),"!","")</f>
        <v/>
      </c>
      <c r="DE76" s="45">
        <f>IF(CM76=0,DE75,DE75+CM76)</f>
        <v>0</v>
      </c>
      <c r="DF76" s="45"/>
      <c r="DG76" s="84" t="str">
        <f t="shared" si="11"/>
        <v/>
      </c>
    </row>
    <row r="77" spans="1:111" ht="15.75" customHeight="1" x14ac:dyDescent="0.35">
      <c r="A77" s="71" t="str">
        <f t="shared" si="2"/>
        <v/>
      </c>
      <c r="B77" s="71" t="str">
        <f t="shared" si="3"/>
        <v/>
      </c>
      <c r="C77" s="72" t="str">
        <f t="shared" si="4"/>
        <v/>
      </c>
      <c r="D77" s="107"/>
      <c r="E77" s="101"/>
      <c r="F77" s="101"/>
      <c r="G77" s="101"/>
      <c r="H77" s="108"/>
      <c r="I77" s="101"/>
      <c r="J77" s="101"/>
      <c r="K77" s="101"/>
      <c r="L77" s="101"/>
      <c r="M77" s="101"/>
      <c r="N77" s="101"/>
      <c r="O77" s="101"/>
      <c r="P77" s="101"/>
      <c r="Q77" s="101"/>
      <c r="R77" s="111"/>
      <c r="S77" s="101"/>
      <c r="T77" s="101"/>
      <c r="U77" s="101"/>
      <c r="V77" s="101"/>
      <c r="W77" s="101"/>
      <c r="X77" s="111"/>
      <c r="Y77" s="101"/>
      <c r="Z77" s="101"/>
      <c r="AA77" s="101"/>
      <c r="AB77" s="101"/>
      <c r="AC77" s="101"/>
      <c r="AD77" s="101"/>
      <c r="AE77" s="101"/>
      <c r="AF77" s="101"/>
      <c r="AG77" s="101"/>
      <c r="AH77" s="101"/>
      <c r="AI77" s="101"/>
      <c r="AJ77" s="112"/>
      <c r="AK77" s="101"/>
      <c r="AL77" s="101"/>
      <c r="AM77" s="101"/>
      <c r="AN77" s="101"/>
      <c r="AO77" s="101"/>
      <c r="AP77" s="101"/>
      <c r="AQ77" s="101"/>
      <c r="AR77" s="105"/>
      <c r="AS77" s="106"/>
      <c r="AT77" s="106"/>
      <c r="AU77" s="106"/>
      <c r="AV77" s="106"/>
      <c r="AW77" s="106"/>
      <c r="AX77" s="106"/>
      <c r="AY77" s="105"/>
      <c r="AZ77" s="106"/>
      <c r="BA77" s="106"/>
      <c r="BB77" s="106"/>
      <c r="BC77" s="103">
        <f>IF(AJ77="auto",IF(AND((D77&gt;'km-vergoeding'!$A$4),(D77&lt;'km-vergoeding'!$A$5)),'km-vergoeding'!$D$4,'km-vergoeding'!$D$5),0)</f>
        <v>0</v>
      </c>
      <c r="BD77" s="104"/>
      <c r="BE77" s="104"/>
      <c r="BF77" s="104"/>
      <c r="BG77" s="104"/>
      <c r="BH77" s="104"/>
      <c r="BI77" s="104"/>
      <c r="BJ77" s="104"/>
      <c r="BK77" s="110">
        <f t="shared" si="5"/>
        <v>0</v>
      </c>
      <c r="BL77" s="104"/>
      <c r="BM77" s="104"/>
      <c r="BN77" s="104"/>
      <c r="BO77" s="104"/>
      <c r="BP77" s="104"/>
      <c r="BQ77" s="104"/>
      <c r="BR77" s="102">
        <f>IF(AJ77="fiets",'km-vergoeding'!$D$3,0)</f>
        <v>0</v>
      </c>
      <c r="BS77" s="102"/>
      <c r="BT77" s="102"/>
      <c r="BU77" s="102"/>
      <c r="BV77" s="102"/>
      <c r="BW77" s="102"/>
      <c r="BX77" s="102"/>
      <c r="BY77" s="102"/>
      <c r="BZ77" s="110">
        <f t="shared" si="6"/>
        <v>0</v>
      </c>
      <c r="CA77" s="104"/>
      <c r="CB77" s="104"/>
      <c r="CC77" s="104"/>
      <c r="CD77" s="104"/>
      <c r="CE77" s="104"/>
      <c r="CF77" s="104"/>
      <c r="CG77" s="100"/>
      <c r="CH77" s="101"/>
      <c r="CI77" s="101"/>
      <c r="CJ77" s="101"/>
      <c r="CK77" s="101"/>
      <c r="CL77" s="101"/>
      <c r="CM77" s="109">
        <f t="shared" si="7"/>
        <v>0</v>
      </c>
      <c r="CN77" s="104"/>
      <c r="CO77" s="104"/>
      <c r="CP77" s="104"/>
      <c r="CQ77" s="104"/>
      <c r="CR77" s="104"/>
      <c r="CS77" s="97">
        <f t="shared" si="12"/>
        <v>0</v>
      </c>
      <c r="CT77" s="98"/>
      <c r="CU77" s="98"/>
      <c r="CV77" s="98"/>
      <c r="CW77" s="98"/>
      <c r="CX77" s="99"/>
      <c r="CY77" s="73" t="str">
        <f t="shared" si="13"/>
        <v/>
      </c>
      <c r="CZ77" s="71" t="str">
        <f t="shared" si="14"/>
        <v/>
      </c>
      <c r="DA77" s="60"/>
      <c r="DB77" s="77" t="str">
        <f t="shared" si="15"/>
        <v/>
      </c>
      <c r="DC77" s="71" t="str">
        <f t="shared" si="16"/>
        <v/>
      </c>
      <c r="DD77" s="71" t="str">
        <f t="shared" si="17"/>
        <v/>
      </c>
      <c r="DE77" s="45">
        <f t="shared" ref="DE77:DE140" si="18">IF(CM77=0,DE76,DE76+CM77)</f>
        <v>0</v>
      </c>
      <c r="DF77" s="45"/>
      <c r="DG77" s="84" t="str">
        <f t="shared" si="11"/>
        <v/>
      </c>
    </row>
    <row r="78" spans="1:111" ht="15.75" customHeight="1" x14ac:dyDescent="0.35">
      <c r="A78" s="71" t="str">
        <f t="shared" si="2"/>
        <v/>
      </c>
      <c r="B78" s="71" t="str">
        <f t="shared" si="3"/>
        <v/>
      </c>
      <c r="C78" s="72" t="str">
        <f t="shared" si="4"/>
        <v/>
      </c>
      <c r="D78" s="107"/>
      <c r="E78" s="101"/>
      <c r="F78" s="101"/>
      <c r="G78" s="101"/>
      <c r="H78" s="108"/>
      <c r="I78" s="101"/>
      <c r="J78" s="101"/>
      <c r="K78" s="101"/>
      <c r="L78" s="101"/>
      <c r="M78" s="101"/>
      <c r="N78" s="101"/>
      <c r="O78" s="101"/>
      <c r="P78" s="101"/>
      <c r="Q78" s="101"/>
      <c r="R78" s="111"/>
      <c r="S78" s="101"/>
      <c r="T78" s="101"/>
      <c r="U78" s="101"/>
      <c r="V78" s="101"/>
      <c r="W78" s="101"/>
      <c r="X78" s="111"/>
      <c r="Y78" s="101"/>
      <c r="Z78" s="101"/>
      <c r="AA78" s="101"/>
      <c r="AB78" s="101"/>
      <c r="AC78" s="101"/>
      <c r="AD78" s="101"/>
      <c r="AE78" s="101"/>
      <c r="AF78" s="101"/>
      <c r="AG78" s="101"/>
      <c r="AH78" s="101"/>
      <c r="AI78" s="101"/>
      <c r="AJ78" s="112"/>
      <c r="AK78" s="101"/>
      <c r="AL78" s="101"/>
      <c r="AM78" s="101"/>
      <c r="AN78" s="101"/>
      <c r="AO78" s="101"/>
      <c r="AP78" s="101"/>
      <c r="AQ78" s="101"/>
      <c r="AR78" s="105"/>
      <c r="AS78" s="106"/>
      <c r="AT78" s="106"/>
      <c r="AU78" s="106"/>
      <c r="AV78" s="106"/>
      <c r="AW78" s="106"/>
      <c r="AX78" s="106"/>
      <c r="AY78" s="105"/>
      <c r="AZ78" s="106"/>
      <c r="BA78" s="106"/>
      <c r="BB78" s="106"/>
      <c r="BC78" s="103">
        <f>IF(AJ78="auto",IF(AND((D78&gt;'km-vergoeding'!$A$4),(D78&lt;'km-vergoeding'!$A$5)),'km-vergoeding'!$D$4,'km-vergoeding'!$D$5),0)</f>
        <v>0</v>
      </c>
      <c r="BD78" s="104"/>
      <c r="BE78" s="104"/>
      <c r="BF78" s="104"/>
      <c r="BG78" s="104"/>
      <c r="BH78" s="104"/>
      <c r="BI78" s="104"/>
      <c r="BJ78" s="104"/>
      <c r="BK78" s="110">
        <f t="shared" si="5"/>
        <v>0</v>
      </c>
      <c r="BL78" s="104"/>
      <c r="BM78" s="104"/>
      <c r="BN78" s="104"/>
      <c r="BO78" s="104"/>
      <c r="BP78" s="104"/>
      <c r="BQ78" s="104"/>
      <c r="BR78" s="102">
        <f>IF(AJ78="fiets",'km-vergoeding'!$D$3,0)</f>
        <v>0</v>
      </c>
      <c r="BS78" s="102"/>
      <c r="BT78" s="102"/>
      <c r="BU78" s="102"/>
      <c r="BV78" s="102"/>
      <c r="BW78" s="102"/>
      <c r="BX78" s="102"/>
      <c r="BY78" s="102"/>
      <c r="BZ78" s="110">
        <f t="shared" si="6"/>
        <v>0</v>
      </c>
      <c r="CA78" s="104"/>
      <c r="CB78" s="104"/>
      <c r="CC78" s="104"/>
      <c r="CD78" s="104"/>
      <c r="CE78" s="104"/>
      <c r="CF78" s="104"/>
      <c r="CG78" s="100"/>
      <c r="CH78" s="101"/>
      <c r="CI78" s="101"/>
      <c r="CJ78" s="101"/>
      <c r="CK78" s="101"/>
      <c r="CL78" s="101"/>
      <c r="CM78" s="109">
        <f t="shared" si="7"/>
        <v>0</v>
      </c>
      <c r="CN78" s="104"/>
      <c r="CO78" s="104"/>
      <c r="CP78" s="104"/>
      <c r="CQ78" s="104"/>
      <c r="CR78" s="104"/>
      <c r="CS78" s="97">
        <f t="shared" si="12"/>
        <v>0</v>
      </c>
      <c r="CT78" s="98"/>
      <c r="CU78" s="98"/>
      <c r="CV78" s="98"/>
      <c r="CW78" s="98"/>
      <c r="CX78" s="99"/>
      <c r="CY78" s="73" t="str">
        <f t="shared" si="13"/>
        <v/>
      </c>
      <c r="CZ78" s="71" t="str">
        <f t="shared" si="14"/>
        <v/>
      </c>
      <c r="DA78" s="60"/>
      <c r="DB78" s="77" t="str">
        <f t="shared" si="15"/>
        <v/>
      </c>
      <c r="DC78" s="71" t="str">
        <f t="shared" si="16"/>
        <v/>
      </c>
      <c r="DD78" s="71" t="str">
        <f t="shared" si="17"/>
        <v/>
      </c>
      <c r="DE78" s="45">
        <f t="shared" si="18"/>
        <v>0</v>
      </c>
      <c r="DF78" s="45"/>
      <c r="DG78" s="84" t="str">
        <f t="shared" si="11"/>
        <v/>
      </c>
    </row>
    <row r="79" spans="1:111" ht="15.75" customHeight="1" x14ac:dyDescent="0.35">
      <c r="A79" s="71" t="str">
        <f t="shared" si="2"/>
        <v/>
      </c>
      <c r="B79" s="71" t="str">
        <f t="shared" si="3"/>
        <v/>
      </c>
      <c r="C79" s="72" t="str">
        <f t="shared" si="4"/>
        <v/>
      </c>
      <c r="D79" s="107"/>
      <c r="E79" s="101"/>
      <c r="F79" s="101"/>
      <c r="G79" s="101"/>
      <c r="H79" s="108"/>
      <c r="I79" s="101"/>
      <c r="J79" s="101"/>
      <c r="K79" s="101"/>
      <c r="L79" s="101"/>
      <c r="M79" s="101"/>
      <c r="N79" s="101"/>
      <c r="O79" s="101"/>
      <c r="P79" s="101"/>
      <c r="Q79" s="101"/>
      <c r="R79" s="111"/>
      <c r="S79" s="101"/>
      <c r="T79" s="101"/>
      <c r="U79" s="101"/>
      <c r="V79" s="101"/>
      <c r="W79" s="101"/>
      <c r="X79" s="111"/>
      <c r="Y79" s="101"/>
      <c r="Z79" s="101"/>
      <c r="AA79" s="101"/>
      <c r="AB79" s="101"/>
      <c r="AC79" s="101"/>
      <c r="AD79" s="101"/>
      <c r="AE79" s="101"/>
      <c r="AF79" s="101"/>
      <c r="AG79" s="101"/>
      <c r="AH79" s="101"/>
      <c r="AI79" s="101"/>
      <c r="AJ79" s="112"/>
      <c r="AK79" s="101"/>
      <c r="AL79" s="101"/>
      <c r="AM79" s="101"/>
      <c r="AN79" s="101"/>
      <c r="AO79" s="101"/>
      <c r="AP79" s="101"/>
      <c r="AQ79" s="101"/>
      <c r="AR79" s="105"/>
      <c r="AS79" s="106"/>
      <c r="AT79" s="106"/>
      <c r="AU79" s="106"/>
      <c r="AV79" s="106"/>
      <c r="AW79" s="106"/>
      <c r="AX79" s="106"/>
      <c r="AY79" s="105"/>
      <c r="AZ79" s="106"/>
      <c r="BA79" s="106"/>
      <c r="BB79" s="106"/>
      <c r="BC79" s="103">
        <f>IF(AJ79="auto",IF(AND((D79&gt;'km-vergoeding'!$A$4),(D79&lt;'km-vergoeding'!$A$5)),'km-vergoeding'!$D$4,'km-vergoeding'!$D$5),0)</f>
        <v>0</v>
      </c>
      <c r="BD79" s="104"/>
      <c r="BE79" s="104"/>
      <c r="BF79" s="104"/>
      <c r="BG79" s="104"/>
      <c r="BH79" s="104"/>
      <c r="BI79" s="104"/>
      <c r="BJ79" s="104"/>
      <c r="BK79" s="110">
        <f t="shared" si="5"/>
        <v>0</v>
      </c>
      <c r="BL79" s="104"/>
      <c r="BM79" s="104"/>
      <c r="BN79" s="104"/>
      <c r="BO79" s="104"/>
      <c r="BP79" s="104"/>
      <c r="BQ79" s="104"/>
      <c r="BR79" s="102">
        <f>IF(AJ79="fiets",'km-vergoeding'!$D$3,0)</f>
        <v>0</v>
      </c>
      <c r="BS79" s="102"/>
      <c r="BT79" s="102"/>
      <c r="BU79" s="102"/>
      <c r="BV79" s="102"/>
      <c r="BW79" s="102"/>
      <c r="BX79" s="102"/>
      <c r="BY79" s="102"/>
      <c r="BZ79" s="110">
        <f t="shared" si="6"/>
        <v>0</v>
      </c>
      <c r="CA79" s="104"/>
      <c r="CB79" s="104"/>
      <c r="CC79" s="104"/>
      <c r="CD79" s="104"/>
      <c r="CE79" s="104"/>
      <c r="CF79" s="104"/>
      <c r="CG79" s="100"/>
      <c r="CH79" s="101"/>
      <c r="CI79" s="101"/>
      <c r="CJ79" s="101"/>
      <c r="CK79" s="101"/>
      <c r="CL79" s="101"/>
      <c r="CM79" s="109">
        <f t="shared" si="7"/>
        <v>0</v>
      </c>
      <c r="CN79" s="104"/>
      <c r="CO79" s="104"/>
      <c r="CP79" s="104"/>
      <c r="CQ79" s="104"/>
      <c r="CR79" s="104"/>
      <c r="CS79" s="97">
        <f t="shared" si="12"/>
        <v>0</v>
      </c>
      <c r="CT79" s="98"/>
      <c r="CU79" s="98"/>
      <c r="CV79" s="98"/>
      <c r="CW79" s="98"/>
      <c r="CX79" s="99"/>
      <c r="CY79" s="73" t="str">
        <f t="shared" si="13"/>
        <v/>
      </c>
      <c r="CZ79" s="71" t="str">
        <f t="shared" si="14"/>
        <v/>
      </c>
      <c r="DA79" s="60"/>
      <c r="DB79" s="77" t="str">
        <f t="shared" si="15"/>
        <v/>
      </c>
      <c r="DC79" s="71" t="str">
        <f t="shared" si="16"/>
        <v/>
      </c>
      <c r="DD79" s="71" t="str">
        <f t="shared" si="17"/>
        <v/>
      </c>
      <c r="DE79" s="45">
        <f t="shared" si="18"/>
        <v>0</v>
      </c>
      <c r="DF79" s="45"/>
      <c r="DG79" s="84" t="str">
        <f t="shared" si="11"/>
        <v/>
      </c>
    </row>
    <row r="80" spans="1:111" ht="15.75" customHeight="1" x14ac:dyDescent="0.35">
      <c r="A80" s="71" t="str">
        <f t="shared" si="2"/>
        <v/>
      </c>
      <c r="B80" s="71" t="str">
        <f t="shared" si="3"/>
        <v/>
      </c>
      <c r="C80" s="72" t="str">
        <f t="shared" si="4"/>
        <v/>
      </c>
      <c r="D80" s="107"/>
      <c r="E80" s="101"/>
      <c r="F80" s="101"/>
      <c r="G80" s="101"/>
      <c r="H80" s="108"/>
      <c r="I80" s="101"/>
      <c r="J80" s="101"/>
      <c r="K80" s="101"/>
      <c r="L80" s="101"/>
      <c r="M80" s="101"/>
      <c r="N80" s="101"/>
      <c r="O80" s="101"/>
      <c r="P80" s="101"/>
      <c r="Q80" s="101"/>
      <c r="R80" s="111"/>
      <c r="S80" s="101"/>
      <c r="T80" s="101"/>
      <c r="U80" s="101"/>
      <c r="V80" s="101"/>
      <c r="W80" s="101"/>
      <c r="X80" s="111"/>
      <c r="Y80" s="101"/>
      <c r="Z80" s="101"/>
      <c r="AA80" s="101"/>
      <c r="AB80" s="101"/>
      <c r="AC80" s="101"/>
      <c r="AD80" s="101"/>
      <c r="AE80" s="101"/>
      <c r="AF80" s="101"/>
      <c r="AG80" s="101"/>
      <c r="AH80" s="101"/>
      <c r="AI80" s="101"/>
      <c r="AJ80" s="112"/>
      <c r="AK80" s="101"/>
      <c r="AL80" s="101"/>
      <c r="AM80" s="101"/>
      <c r="AN80" s="101"/>
      <c r="AO80" s="101"/>
      <c r="AP80" s="101"/>
      <c r="AQ80" s="101"/>
      <c r="AR80" s="105"/>
      <c r="AS80" s="106"/>
      <c r="AT80" s="106"/>
      <c r="AU80" s="106"/>
      <c r="AV80" s="106"/>
      <c r="AW80" s="106"/>
      <c r="AX80" s="106"/>
      <c r="AY80" s="105"/>
      <c r="AZ80" s="106"/>
      <c r="BA80" s="106"/>
      <c r="BB80" s="106"/>
      <c r="BC80" s="103">
        <f>IF(AJ80="auto",IF(AND((D80&gt;'km-vergoeding'!$A$4),(D80&lt;'km-vergoeding'!$A$5)),'km-vergoeding'!$D$4,'km-vergoeding'!$D$5),0)</f>
        <v>0</v>
      </c>
      <c r="BD80" s="104"/>
      <c r="BE80" s="104"/>
      <c r="BF80" s="104"/>
      <c r="BG80" s="104"/>
      <c r="BH80" s="104"/>
      <c r="BI80" s="104"/>
      <c r="BJ80" s="104"/>
      <c r="BK80" s="110">
        <f t="shared" si="5"/>
        <v>0</v>
      </c>
      <c r="BL80" s="104"/>
      <c r="BM80" s="104"/>
      <c r="BN80" s="104"/>
      <c r="BO80" s="104"/>
      <c r="BP80" s="104"/>
      <c r="BQ80" s="104"/>
      <c r="BR80" s="102">
        <f>IF(AJ80="fiets",'km-vergoeding'!$D$3,0)</f>
        <v>0</v>
      </c>
      <c r="BS80" s="102"/>
      <c r="BT80" s="102"/>
      <c r="BU80" s="102"/>
      <c r="BV80" s="102"/>
      <c r="BW80" s="102"/>
      <c r="BX80" s="102"/>
      <c r="BY80" s="102"/>
      <c r="BZ80" s="110">
        <f t="shared" si="6"/>
        <v>0</v>
      </c>
      <c r="CA80" s="104"/>
      <c r="CB80" s="104"/>
      <c r="CC80" s="104"/>
      <c r="CD80" s="104"/>
      <c r="CE80" s="104"/>
      <c r="CF80" s="104"/>
      <c r="CG80" s="100"/>
      <c r="CH80" s="101"/>
      <c r="CI80" s="101"/>
      <c r="CJ80" s="101"/>
      <c r="CK80" s="101"/>
      <c r="CL80" s="101"/>
      <c r="CM80" s="109">
        <f t="shared" si="7"/>
        <v>0</v>
      </c>
      <c r="CN80" s="104"/>
      <c r="CO80" s="104"/>
      <c r="CP80" s="104"/>
      <c r="CQ80" s="104"/>
      <c r="CR80" s="104"/>
      <c r="CS80" s="97">
        <f t="shared" si="12"/>
        <v>0</v>
      </c>
      <c r="CT80" s="98"/>
      <c r="CU80" s="98"/>
      <c r="CV80" s="98"/>
      <c r="CW80" s="98"/>
      <c r="CX80" s="99"/>
      <c r="CY80" s="73" t="str">
        <f t="shared" si="13"/>
        <v/>
      </c>
      <c r="CZ80" s="71" t="str">
        <f t="shared" si="14"/>
        <v/>
      </c>
      <c r="DA80" s="60"/>
      <c r="DB80" s="77" t="str">
        <f t="shared" si="15"/>
        <v/>
      </c>
      <c r="DC80" s="71" t="str">
        <f t="shared" si="16"/>
        <v/>
      </c>
      <c r="DD80" s="71" t="str">
        <f t="shared" si="17"/>
        <v/>
      </c>
      <c r="DE80" s="45">
        <f t="shared" si="18"/>
        <v>0</v>
      </c>
      <c r="DF80" s="45"/>
      <c r="DG80" s="84" t="str">
        <f t="shared" si="11"/>
        <v/>
      </c>
    </row>
    <row r="81" spans="1:111" ht="15.75" customHeight="1" x14ac:dyDescent="0.35">
      <c r="A81" s="71" t="str">
        <f t="shared" si="2"/>
        <v/>
      </c>
      <c r="B81" s="71" t="str">
        <f t="shared" si="3"/>
        <v/>
      </c>
      <c r="C81" s="72" t="str">
        <f t="shared" si="4"/>
        <v/>
      </c>
      <c r="D81" s="107"/>
      <c r="E81" s="101"/>
      <c r="F81" s="101"/>
      <c r="G81" s="101"/>
      <c r="H81" s="108"/>
      <c r="I81" s="101"/>
      <c r="J81" s="101"/>
      <c r="K81" s="101"/>
      <c r="L81" s="101"/>
      <c r="M81" s="101"/>
      <c r="N81" s="101"/>
      <c r="O81" s="101"/>
      <c r="P81" s="101"/>
      <c r="Q81" s="101"/>
      <c r="R81" s="111"/>
      <c r="S81" s="101"/>
      <c r="T81" s="101"/>
      <c r="U81" s="101"/>
      <c r="V81" s="101"/>
      <c r="W81" s="101"/>
      <c r="X81" s="111"/>
      <c r="Y81" s="101"/>
      <c r="Z81" s="101"/>
      <c r="AA81" s="101"/>
      <c r="AB81" s="101"/>
      <c r="AC81" s="101"/>
      <c r="AD81" s="101"/>
      <c r="AE81" s="101"/>
      <c r="AF81" s="101"/>
      <c r="AG81" s="101"/>
      <c r="AH81" s="101"/>
      <c r="AI81" s="101"/>
      <c r="AJ81" s="112"/>
      <c r="AK81" s="101"/>
      <c r="AL81" s="101"/>
      <c r="AM81" s="101"/>
      <c r="AN81" s="101"/>
      <c r="AO81" s="101"/>
      <c r="AP81" s="101"/>
      <c r="AQ81" s="101"/>
      <c r="AR81" s="105"/>
      <c r="AS81" s="106"/>
      <c r="AT81" s="106"/>
      <c r="AU81" s="106"/>
      <c r="AV81" s="106"/>
      <c r="AW81" s="106"/>
      <c r="AX81" s="106"/>
      <c r="AY81" s="105"/>
      <c r="AZ81" s="106"/>
      <c r="BA81" s="106"/>
      <c r="BB81" s="106"/>
      <c r="BC81" s="103">
        <f>IF(AJ81="auto",IF(AND((D81&gt;'km-vergoeding'!$A$4),(D81&lt;'km-vergoeding'!$A$5)),'km-vergoeding'!$D$4,'km-vergoeding'!$D$5),0)</f>
        <v>0</v>
      </c>
      <c r="BD81" s="104"/>
      <c r="BE81" s="104"/>
      <c r="BF81" s="104"/>
      <c r="BG81" s="104"/>
      <c r="BH81" s="104"/>
      <c r="BI81" s="104"/>
      <c r="BJ81" s="104"/>
      <c r="BK81" s="110">
        <f t="shared" si="5"/>
        <v>0</v>
      </c>
      <c r="BL81" s="104"/>
      <c r="BM81" s="104"/>
      <c r="BN81" s="104"/>
      <c r="BO81" s="104"/>
      <c r="BP81" s="104"/>
      <c r="BQ81" s="104"/>
      <c r="BR81" s="102">
        <f>IF(AJ81="fiets",'km-vergoeding'!$D$3,0)</f>
        <v>0</v>
      </c>
      <c r="BS81" s="102"/>
      <c r="BT81" s="102"/>
      <c r="BU81" s="102"/>
      <c r="BV81" s="102"/>
      <c r="BW81" s="102"/>
      <c r="BX81" s="102"/>
      <c r="BY81" s="102"/>
      <c r="BZ81" s="110">
        <f t="shared" si="6"/>
        <v>0</v>
      </c>
      <c r="CA81" s="104"/>
      <c r="CB81" s="104"/>
      <c r="CC81" s="104"/>
      <c r="CD81" s="104"/>
      <c r="CE81" s="104"/>
      <c r="CF81" s="104"/>
      <c r="CG81" s="100"/>
      <c r="CH81" s="101"/>
      <c r="CI81" s="101"/>
      <c r="CJ81" s="101"/>
      <c r="CK81" s="101"/>
      <c r="CL81" s="101"/>
      <c r="CM81" s="109">
        <f t="shared" si="7"/>
        <v>0</v>
      </c>
      <c r="CN81" s="104"/>
      <c r="CO81" s="104"/>
      <c r="CP81" s="104"/>
      <c r="CQ81" s="104"/>
      <c r="CR81" s="104"/>
      <c r="CS81" s="97">
        <f t="shared" si="12"/>
        <v>0</v>
      </c>
      <c r="CT81" s="98"/>
      <c r="CU81" s="98"/>
      <c r="CV81" s="98"/>
      <c r="CW81" s="98"/>
      <c r="CX81" s="99"/>
      <c r="CY81" s="73" t="str">
        <f t="shared" si="13"/>
        <v/>
      </c>
      <c r="CZ81" s="71" t="str">
        <f t="shared" si="14"/>
        <v/>
      </c>
      <c r="DA81" s="60"/>
      <c r="DB81" s="77" t="str">
        <f t="shared" si="15"/>
        <v/>
      </c>
      <c r="DC81" s="71" t="str">
        <f t="shared" si="16"/>
        <v/>
      </c>
      <c r="DD81" s="71" t="str">
        <f t="shared" si="17"/>
        <v/>
      </c>
      <c r="DE81" s="45">
        <f t="shared" si="18"/>
        <v>0</v>
      </c>
      <c r="DF81" s="45"/>
      <c r="DG81" s="84" t="str">
        <f t="shared" si="11"/>
        <v/>
      </c>
    </row>
    <row r="82" spans="1:111" ht="15.75" customHeight="1" x14ac:dyDescent="0.35">
      <c r="A82" s="71" t="str">
        <f t="shared" si="2"/>
        <v/>
      </c>
      <c r="B82" s="71" t="str">
        <f t="shared" si="3"/>
        <v/>
      </c>
      <c r="C82" s="72" t="str">
        <f t="shared" si="4"/>
        <v/>
      </c>
      <c r="D82" s="107"/>
      <c r="E82" s="101"/>
      <c r="F82" s="101"/>
      <c r="G82" s="101"/>
      <c r="H82" s="108"/>
      <c r="I82" s="101"/>
      <c r="J82" s="101"/>
      <c r="K82" s="101"/>
      <c r="L82" s="101"/>
      <c r="M82" s="101"/>
      <c r="N82" s="101"/>
      <c r="O82" s="101"/>
      <c r="P82" s="101"/>
      <c r="Q82" s="101"/>
      <c r="R82" s="111"/>
      <c r="S82" s="101"/>
      <c r="T82" s="101"/>
      <c r="U82" s="101"/>
      <c r="V82" s="101"/>
      <c r="W82" s="101"/>
      <c r="X82" s="111"/>
      <c r="Y82" s="101"/>
      <c r="Z82" s="101"/>
      <c r="AA82" s="101"/>
      <c r="AB82" s="101"/>
      <c r="AC82" s="101"/>
      <c r="AD82" s="101"/>
      <c r="AE82" s="101"/>
      <c r="AF82" s="101"/>
      <c r="AG82" s="101"/>
      <c r="AH82" s="101"/>
      <c r="AI82" s="101"/>
      <c r="AJ82" s="112"/>
      <c r="AK82" s="101"/>
      <c r="AL82" s="101"/>
      <c r="AM82" s="101"/>
      <c r="AN82" s="101"/>
      <c r="AO82" s="101"/>
      <c r="AP82" s="101"/>
      <c r="AQ82" s="101"/>
      <c r="AR82" s="105"/>
      <c r="AS82" s="106"/>
      <c r="AT82" s="106"/>
      <c r="AU82" s="106"/>
      <c r="AV82" s="106"/>
      <c r="AW82" s="106"/>
      <c r="AX82" s="106"/>
      <c r="AY82" s="105"/>
      <c r="AZ82" s="106"/>
      <c r="BA82" s="106"/>
      <c r="BB82" s="106"/>
      <c r="BC82" s="103">
        <f>IF(AJ82="auto",IF(AND((D82&gt;'km-vergoeding'!$A$4),(D82&lt;'km-vergoeding'!$A$5)),'km-vergoeding'!$D$4,'km-vergoeding'!$D$5),0)</f>
        <v>0</v>
      </c>
      <c r="BD82" s="104"/>
      <c r="BE82" s="104"/>
      <c r="BF82" s="104"/>
      <c r="BG82" s="104"/>
      <c r="BH82" s="104"/>
      <c r="BI82" s="104"/>
      <c r="BJ82" s="104"/>
      <c r="BK82" s="110">
        <f t="shared" si="5"/>
        <v>0</v>
      </c>
      <c r="BL82" s="104"/>
      <c r="BM82" s="104"/>
      <c r="BN82" s="104"/>
      <c r="BO82" s="104"/>
      <c r="BP82" s="104"/>
      <c r="BQ82" s="104"/>
      <c r="BR82" s="102">
        <f>IF(AJ82="fiets",'km-vergoeding'!$D$3,0)</f>
        <v>0</v>
      </c>
      <c r="BS82" s="102"/>
      <c r="BT82" s="102"/>
      <c r="BU82" s="102"/>
      <c r="BV82" s="102"/>
      <c r="BW82" s="102"/>
      <c r="BX82" s="102"/>
      <c r="BY82" s="102"/>
      <c r="BZ82" s="110">
        <f t="shared" si="6"/>
        <v>0</v>
      </c>
      <c r="CA82" s="104"/>
      <c r="CB82" s="104"/>
      <c r="CC82" s="104"/>
      <c r="CD82" s="104"/>
      <c r="CE82" s="104"/>
      <c r="CF82" s="104"/>
      <c r="CG82" s="100"/>
      <c r="CH82" s="101"/>
      <c r="CI82" s="101"/>
      <c r="CJ82" s="101"/>
      <c r="CK82" s="101"/>
      <c r="CL82" s="101"/>
      <c r="CM82" s="109">
        <f t="shared" si="7"/>
        <v>0</v>
      </c>
      <c r="CN82" s="104"/>
      <c r="CO82" s="104"/>
      <c r="CP82" s="104"/>
      <c r="CQ82" s="104"/>
      <c r="CR82" s="104"/>
      <c r="CS82" s="97">
        <f t="shared" si="12"/>
        <v>0</v>
      </c>
      <c r="CT82" s="98"/>
      <c r="CU82" s="98"/>
      <c r="CV82" s="98"/>
      <c r="CW82" s="98"/>
      <c r="CX82" s="99"/>
      <c r="CY82" s="73" t="str">
        <f t="shared" si="13"/>
        <v/>
      </c>
      <c r="CZ82" s="71" t="str">
        <f t="shared" si="14"/>
        <v/>
      </c>
      <c r="DA82" s="60"/>
      <c r="DB82" s="77" t="str">
        <f t="shared" si="15"/>
        <v/>
      </c>
      <c r="DC82" s="71" t="str">
        <f t="shared" si="16"/>
        <v/>
      </c>
      <c r="DD82" s="71" t="str">
        <f t="shared" si="17"/>
        <v/>
      </c>
      <c r="DE82" s="45">
        <f t="shared" si="18"/>
        <v>0</v>
      </c>
      <c r="DF82" s="45"/>
      <c r="DG82" s="84" t="str">
        <f t="shared" si="11"/>
        <v/>
      </c>
    </row>
    <row r="83" spans="1:111" ht="15.75" customHeight="1" x14ac:dyDescent="0.35">
      <c r="A83" s="71" t="str">
        <f t="shared" si="2"/>
        <v/>
      </c>
      <c r="B83" s="71" t="str">
        <f t="shared" si="3"/>
        <v/>
      </c>
      <c r="C83" s="72" t="str">
        <f t="shared" si="4"/>
        <v/>
      </c>
      <c r="D83" s="107"/>
      <c r="E83" s="101"/>
      <c r="F83" s="101"/>
      <c r="G83" s="101"/>
      <c r="H83" s="108"/>
      <c r="I83" s="101"/>
      <c r="J83" s="101"/>
      <c r="K83" s="101"/>
      <c r="L83" s="101"/>
      <c r="M83" s="101"/>
      <c r="N83" s="101"/>
      <c r="O83" s="101"/>
      <c r="P83" s="101"/>
      <c r="Q83" s="101"/>
      <c r="R83" s="111"/>
      <c r="S83" s="101"/>
      <c r="T83" s="101"/>
      <c r="U83" s="101"/>
      <c r="V83" s="101"/>
      <c r="W83" s="101"/>
      <c r="X83" s="111"/>
      <c r="Y83" s="101"/>
      <c r="Z83" s="101"/>
      <c r="AA83" s="101"/>
      <c r="AB83" s="101"/>
      <c r="AC83" s="101"/>
      <c r="AD83" s="101"/>
      <c r="AE83" s="101"/>
      <c r="AF83" s="101"/>
      <c r="AG83" s="101"/>
      <c r="AH83" s="101"/>
      <c r="AI83" s="101"/>
      <c r="AJ83" s="112"/>
      <c r="AK83" s="101"/>
      <c r="AL83" s="101"/>
      <c r="AM83" s="101"/>
      <c r="AN83" s="101"/>
      <c r="AO83" s="101"/>
      <c r="AP83" s="101"/>
      <c r="AQ83" s="101"/>
      <c r="AR83" s="105"/>
      <c r="AS83" s="106"/>
      <c r="AT83" s="106"/>
      <c r="AU83" s="106"/>
      <c r="AV83" s="106"/>
      <c r="AW83" s="106"/>
      <c r="AX83" s="106"/>
      <c r="AY83" s="105"/>
      <c r="AZ83" s="106"/>
      <c r="BA83" s="106"/>
      <c r="BB83" s="106"/>
      <c r="BC83" s="103">
        <f>IF(AJ83="auto",IF(AND((D83&gt;'km-vergoeding'!$A$4),(D83&lt;'km-vergoeding'!$A$5)),'km-vergoeding'!$D$4,'km-vergoeding'!$D$5),0)</f>
        <v>0</v>
      </c>
      <c r="BD83" s="104"/>
      <c r="BE83" s="104"/>
      <c r="BF83" s="104"/>
      <c r="BG83" s="104"/>
      <c r="BH83" s="104"/>
      <c r="BI83" s="104"/>
      <c r="BJ83" s="104"/>
      <c r="BK83" s="110">
        <f t="shared" si="5"/>
        <v>0</v>
      </c>
      <c r="BL83" s="104"/>
      <c r="BM83" s="104"/>
      <c r="BN83" s="104"/>
      <c r="BO83" s="104"/>
      <c r="BP83" s="104"/>
      <c r="BQ83" s="104"/>
      <c r="BR83" s="102">
        <f>IF(AJ83="fiets",'km-vergoeding'!$D$3,0)</f>
        <v>0</v>
      </c>
      <c r="BS83" s="102"/>
      <c r="BT83" s="102"/>
      <c r="BU83" s="102"/>
      <c r="BV83" s="102"/>
      <c r="BW83" s="102"/>
      <c r="BX83" s="102"/>
      <c r="BY83" s="102"/>
      <c r="BZ83" s="110">
        <f t="shared" si="6"/>
        <v>0</v>
      </c>
      <c r="CA83" s="104"/>
      <c r="CB83" s="104"/>
      <c r="CC83" s="104"/>
      <c r="CD83" s="104"/>
      <c r="CE83" s="104"/>
      <c r="CF83" s="104"/>
      <c r="CG83" s="100"/>
      <c r="CH83" s="101"/>
      <c r="CI83" s="101"/>
      <c r="CJ83" s="101"/>
      <c r="CK83" s="101"/>
      <c r="CL83" s="101"/>
      <c r="CM83" s="109">
        <f t="shared" si="7"/>
        <v>0</v>
      </c>
      <c r="CN83" s="104"/>
      <c r="CO83" s="104"/>
      <c r="CP83" s="104"/>
      <c r="CQ83" s="104"/>
      <c r="CR83" s="104"/>
      <c r="CS83" s="97">
        <f t="shared" si="12"/>
        <v>0</v>
      </c>
      <c r="CT83" s="98"/>
      <c r="CU83" s="98"/>
      <c r="CV83" s="98"/>
      <c r="CW83" s="98"/>
      <c r="CX83" s="99"/>
      <c r="CY83" s="73" t="str">
        <f t="shared" si="13"/>
        <v/>
      </c>
      <c r="CZ83" s="71" t="str">
        <f t="shared" si="14"/>
        <v/>
      </c>
      <c r="DA83" s="60"/>
      <c r="DB83" s="77" t="str">
        <f t="shared" si="15"/>
        <v/>
      </c>
      <c r="DC83" s="71" t="str">
        <f t="shared" si="16"/>
        <v/>
      </c>
      <c r="DD83" s="71" t="str">
        <f t="shared" si="17"/>
        <v/>
      </c>
      <c r="DE83" s="45">
        <f t="shared" si="18"/>
        <v>0</v>
      </c>
      <c r="DF83" s="45"/>
      <c r="DG83" s="84" t="str">
        <f t="shared" si="11"/>
        <v/>
      </c>
    </row>
    <row r="84" spans="1:111" ht="15.75" customHeight="1" x14ac:dyDescent="0.35">
      <c r="A84" s="71" t="str">
        <f t="shared" si="2"/>
        <v/>
      </c>
      <c r="B84" s="71" t="str">
        <f t="shared" si="3"/>
        <v/>
      </c>
      <c r="C84" s="72" t="str">
        <f t="shared" si="4"/>
        <v/>
      </c>
      <c r="D84" s="107"/>
      <c r="E84" s="101"/>
      <c r="F84" s="101"/>
      <c r="G84" s="101"/>
      <c r="H84" s="108"/>
      <c r="I84" s="101"/>
      <c r="J84" s="101"/>
      <c r="K84" s="101"/>
      <c r="L84" s="101"/>
      <c r="M84" s="101"/>
      <c r="N84" s="101"/>
      <c r="O84" s="101"/>
      <c r="P84" s="101"/>
      <c r="Q84" s="101"/>
      <c r="R84" s="111"/>
      <c r="S84" s="101"/>
      <c r="T84" s="101"/>
      <c r="U84" s="101"/>
      <c r="V84" s="101"/>
      <c r="W84" s="101"/>
      <c r="X84" s="111"/>
      <c r="Y84" s="101"/>
      <c r="Z84" s="101"/>
      <c r="AA84" s="101"/>
      <c r="AB84" s="101"/>
      <c r="AC84" s="101"/>
      <c r="AD84" s="101"/>
      <c r="AE84" s="101"/>
      <c r="AF84" s="101"/>
      <c r="AG84" s="101"/>
      <c r="AH84" s="101"/>
      <c r="AI84" s="101"/>
      <c r="AJ84" s="112"/>
      <c r="AK84" s="101"/>
      <c r="AL84" s="101"/>
      <c r="AM84" s="101"/>
      <c r="AN84" s="101"/>
      <c r="AO84" s="101"/>
      <c r="AP84" s="101"/>
      <c r="AQ84" s="101"/>
      <c r="AR84" s="105"/>
      <c r="AS84" s="106"/>
      <c r="AT84" s="106"/>
      <c r="AU84" s="106"/>
      <c r="AV84" s="106"/>
      <c r="AW84" s="106"/>
      <c r="AX84" s="106"/>
      <c r="AY84" s="105"/>
      <c r="AZ84" s="106"/>
      <c r="BA84" s="106"/>
      <c r="BB84" s="106"/>
      <c r="BC84" s="103">
        <f>IF(AJ84="auto",IF(AND((D84&gt;'km-vergoeding'!$A$4),(D84&lt;'km-vergoeding'!$A$5)),'km-vergoeding'!$D$4,'km-vergoeding'!$D$5),0)</f>
        <v>0</v>
      </c>
      <c r="BD84" s="104"/>
      <c r="BE84" s="104"/>
      <c r="BF84" s="104"/>
      <c r="BG84" s="104"/>
      <c r="BH84" s="104"/>
      <c r="BI84" s="104"/>
      <c r="BJ84" s="104"/>
      <c r="BK84" s="110">
        <f t="shared" si="5"/>
        <v>0</v>
      </c>
      <c r="BL84" s="104"/>
      <c r="BM84" s="104"/>
      <c r="BN84" s="104"/>
      <c r="BO84" s="104"/>
      <c r="BP84" s="104"/>
      <c r="BQ84" s="104"/>
      <c r="BR84" s="102">
        <f>IF(AJ84="fiets",'km-vergoeding'!$D$3,0)</f>
        <v>0</v>
      </c>
      <c r="BS84" s="102"/>
      <c r="BT84" s="102"/>
      <c r="BU84" s="102"/>
      <c r="BV84" s="102"/>
      <c r="BW84" s="102"/>
      <c r="BX84" s="102"/>
      <c r="BY84" s="102"/>
      <c r="BZ84" s="110">
        <f t="shared" si="6"/>
        <v>0</v>
      </c>
      <c r="CA84" s="104"/>
      <c r="CB84" s="104"/>
      <c r="CC84" s="104"/>
      <c r="CD84" s="104"/>
      <c r="CE84" s="104"/>
      <c r="CF84" s="104"/>
      <c r="CG84" s="100"/>
      <c r="CH84" s="101"/>
      <c r="CI84" s="101"/>
      <c r="CJ84" s="101"/>
      <c r="CK84" s="101"/>
      <c r="CL84" s="101"/>
      <c r="CM84" s="109">
        <f t="shared" si="7"/>
        <v>0</v>
      </c>
      <c r="CN84" s="104"/>
      <c r="CO84" s="104"/>
      <c r="CP84" s="104"/>
      <c r="CQ84" s="104"/>
      <c r="CR84" s="104"/>
      <c r="CS84" s="97">
        <f t="shared" si="12"/>
        <v>0</v>
      </c>
      <c r="CT84" s="98"/>
      <c r="CU84" s="98"/>
      <c r="CV84" s="98"/>
      <c r="CW84" s="98"/>
      <c r="CX84" s="99"/>
      <c r="CY84" s="73" t="str">
        <f t="shared" si="13"/>
        <v/>
      </c>
      <c r="CZ84" s="71" t="str">
        <f t="shared" si="14"/>
        <v/>
      </c>
      <c r="DA84" s="60"/>
      <c r="DB84" s="77" t="str">
        <f t="shared" si="15"/>
        <v/>
      </c>
      <c r="DC84" s="71" t="str">
        <f t="shared" si="16"/>
        <v/>
      </c>
      <c r="DD84" s="71" t="str">
        <f t="shared" si="17"/>
        <v/>
      </c>
      <c r="DE84" s="45">
        <f t="shared" si="18"/>
        <v>0</v>
      </c>
      <c r="DF84" s="45"/>
      <c r="DG84" s="84" t="str">
        <f t="shared" si="11"/>
        <v/>
      </c>
    </row>
    <row r="85" spans="1:111" ht="15.75" customHeight="1" x14ac:dyDescent="0.35">
      <c r="A85" s="71" t="str">
        <f t="shared" si="2"/>
        <v/>
      </c>
      <c r="B85" s="71" t="str">
        <f t="shared" si="3"/>
        <v/>
      </c>
      <c r="C85" s="72" t="str">
        <f t="shared" si="4"/>
        <v/>
      </c>
      <c r="D85" s="107"/>
      <c r="E85" s="101"/>
      <c r="F85" s="101"/>
      <c r="G85" s="101"/>
      <c r="H85" s="108"/>
      <c r="I85" s="101"/>
      <c r="J85" s="101"/>
      <c r="K85" s="101"/>
      <c r="L85" s="101"/>
      <c r="M85" s="101"/>
      <c r="N85" s="101"/>
      <c r="O85" s="101"/>
      <c r="P85" s="101"/>
      <c r="Q85" s="101"/>
      <c r="R85" s="111"/>
      <c r="S85" s="101"/>
      <c r="T85" s="101"/>
      <c r="U85" s="101"/>
      <c r="V85" s="101"/>
      <c r="W85" s="101"/>
      <c r="X85" s="111"/>
      <c r="Y85" s="101"/>
      <c r="Z85" s="101"/>
      <c r="AA85" s="101"/>
      <c r="AB85" s="101"/>
      <c r="AC85" s="101"/>
      <c r="AD85" s="101"/>
      <c r="AE85" s="101"/>
      <c r="AF85" s="101"/>
      <c r="AG85" s="101"/>
      <c r="AH85" s="101"/>
      <c r="AI85" s="101"/>
      <c r="AJ85" s="112"/>
      <c r="AK85" s="101"/>
      <c r="AL85" s="101"/>
      <c r="AM85" s="101"/>
      <c r="AN85" s="101"/>
      <c r="AO85" s="101"/>
      <c r="AP85" s="101"/>
      <c r="AQ85" s="101"/>
      <c r="AR85" s="105"/>
      <c r="AS85" s="106"/>
      <c r="AT85" s="106"/>
      <c r="AU85" s="106"/>
      <c r="AV85" s="106"/>
      <c r="AW85" s="106"/>
      <c r="AX85" s="106"/>
      <c r="AY85" s="105"/>
      <c r="AZ85" s="106"/>
      <c r="BA85" s="106"/>
      <c r="BB85" s="106"/>
      <c r="BC85" s="103">
        <f>IF(AJ85="auto",IF(AND((D85&gt;'km-vergoeding'!$A$4),(D85&lt;'km-vergoeding'!$A$5)),'km-vergoeding'!$D$4,'km-vergoeding'!$D$5),0)</f>
        <v>0</v>
      </c>
      <c r="BD85" s="104"/>
      <c r="BE85" s="104"/>
      <c r="BF85" s="104"/>
      <c r="BG85" s="104"/>
      <c r="BH85" s="104"/>
      <c r="BI85" s="104"/>
      <c r="BJ85" s="104"/>
      <c r="BK85" s="110">
        <f t="shared" si="5"/>
        <v>0</v>
      </c>
      <c r="BL85" s="104"/>
      <c r="BM85" s="104"/>
      <c r="BN85" s="104"/>
      <c r="BO85" s="104"/>
      <c r="BP85" s="104"/>
      <c r="BQ85" s="104"/>
      <c r="BR85" s="102">
        <f>IF(AJ85="fiets",'km-vergoeding'!$D$3,0)</f>
        <v>0</v>
      </c>
      <c r="BS85" s="102"/>
      <c r="BT85" s="102"/>
      <c r="BU85" s="102"/>
      <c r="BV85" s="102"/>
      <c r="BW85" s="102"/>
      <c r="BX85" s="102"/>
      <c r="BY85" s="102"/>
      <c r="BZ85" s="110">
        <f t="shared" si="6"/>
        <v>0</v>
      </c>
      <c r="CA85" s="104"/>
      <c r="CB85" s="104"/>
      <c r="CC85" s="104"/>
      <c r="CD85" s="104"/>
      <c r="CE85" s="104"/>
      <c r="CF85" s="104"/>
      <c r="CG85" s="100"/>
      <c r="CH85" s="101"/>
      <c r="CI85" s="101"/>
      <c r="CJ85" s="101"/>
      <c r="CK85" s="101"/>
      <c r="CL85" s="101"/>
      <c r="CM85" s="109">
        <f t="shared" si="7"/>
        <v>0</v>
      </c>
      <c r="CN85" s="104"/>
      <c r="CO85" s="104"/>
      <c r="CP85" s="104"/>
      <c r="CQ85" s="104"/>
      <c r="CR85" s="104"/>
      <c r="CS85" s="97">
        <f t="shared" si="12"/>
        <v>0</v>
      </c>
      <c r="CT85" s="98"/>
      <c r="CU85" s="98"/>
      <c r="CV85" s="98"/>
      <c r="CW85" s="98"/>
      <c r="CX85" s="99"/>
      <c r="CY85" s="73" t="str">
        <f t="shared" si="13"/>
        <v/>
      </c>
      <c r="CZ85" s="71" t="str">
        <f t="shared" si="14"/>
        <v/>
      </c>
      <c r="DA85" s="60"/>
      <c r="DB85" s="77" t="str">
        <f t="shared" si="15"/>
        <v/>
      </c>
      <c r="DC85" s="71" t="str">
        <f t="shared" si="16"/>
        <v/>
      </c>
      <c r="DD85" s="71" t="str">
        <f t="shared" si="17"/>
        <v/>
      </c>
      <c r="DE85" s="45">
        <f t="shared" si="18"/>
        <v>0</v>
      </c>
      <c r="DF85" s="45"/>
      <c r="DG85" s="84" t="str">
        <f t="shared" si="11"/>
        <v/>
      </c>
    </row>
    <row r="86" spans="1:111" ht="15.75" customHeight="1" x14ac:dyDescent="0.35">
      <c r="A86" s="71" t="str">
        <f t="shared" si="2"/>
        <v/>
      </c>
      <c r="B86" s="71" t="str">
        <f t="shared" si="3"/>
        <v/>
      </c>
      <c r="C86" s="72" t="str">
        <f t="shared" si="4"/>
        <v/>
      </c>
      <c r="D86" s="107"/>
      <c r="E86" s="101"/>
      <c r="F86" s="101"/>
      <c r="G86" s="101"/>
      <c r="H86" s="108"/>
      <c r="I86" s="101"/>
      <c r="J86" s="101"/>
      <c r="K86" s="101"/>
      <c r="L86" s="101"/>
      <c r="M86" s="101"/>
      <c r="N86" s="101"/>
      <c r="O86" s="101"/>
      <c r="P86" s="101"/>
      <c r="Q86" s="101"/>
      <c r="R86" s="111"/>
      <c r="S86" s="101"/>
      <c r="T86" s="101"/>
      <c r="U86" s="101"/>
      <c r="V86" s="101"/>
      <c r="W86" s="101"/>
      <c r="X86" s="111"/>
      <c r="Y86" s="101"/>
      <c r="Z86" s="101"/>
      <c r="AA86" s="101"/>
      <c r="AB86" s="101"/>
      <c r="AC86" s="101"/>
      <c r="AD86" s="101"/>
      <c r="AE86" s="101"/>
      <c r="AF86" s="101"/>
      <c r="AG86" s="101"/>
      <c r="AH86" s="101"/>
      <c r="AI86" s="101"/>
      <c r="AJ86" s="112"/>
      <c r="AK86" s="101"/>
      <c r="AL86" s="101"/>
      <c r="AM86" s="101"/>
      <c r="AN86" s="101"/>
      <c r="AO86" s="101"/>
      <c r="AP86" s="101"/>
      <c r="AQ86" s="101"/>
      <c r="AR86" s="105"/>
      <c r="AS86" s="106"/>
      <c r="AT86" s="106"/>
      <c r="AU86" s="106"/>
      <c r="AV86" s="106"/>
      <c r="AW86" s="106"/>
      <c r="AX86" s="106"/>
      <c r="AY86" s="105"/>
      <c r="AZ86" s="106"/>
      <c r="BA86" s="106"/>
      <c r="BB86" s="106"/>
      <c r="BC86" s="103">
        <f>IF(AJ86="auto",IF(AND((D86&gt;'km-vergoeding'!$A$4),(D86&lt;'km-vergoeding'!$A$5)),'km-vergoeding'!$D$4,'km-vergoeding'!$D$5),0)</f>
        <v>0</v>
      </c>
      <c r="BD86" s="104"/>
      <c r="BE86" s="104"/>
      <c r="BF86" s="104"/>
      <c r="BG86" s="104"/>
      <c r="BH86" s="104"/>
      <c r="BI86" s="104"/>
      <c r="BJ86" s="104"/>
      <c r="BK86" s="110">
        <f t="shared" si="5"/>
        <v>0</v>
      </c>
      <c r="BL86" s="104"/>
      <c r="BM86" s="104"/>
      <c r="BN86" s="104"/>
      <c r="BO86" s="104"/>
      <c r="BP86" s="104"/>
      <c r="BQ86" s="104"/>
      <c r="BR86" s="102">
        <f>IF(AJ86="fiets",'km-vergoeding'!$D$3,0)</f>
        <v>0</v>
      </c>
      <c r="BS86" s="102"/>
      <c r="BT86" s="102"/>
      <c r="BU86" s="102"/>
      <c r="BV86" s="102"/>
      <c r="BW86" s="102"/>
      <c r="BX86" s="102"/>
      <c r="BY86" s="102"/>
      <c r="BZ86" s="110">
        <f t="shared" si="6"/>
        <v>0</v>
      </c>
      <c r="CA86" s="104"/>
      <c r="CB86" s="104"/>
      <c r="CC86" s="104"/>
      <c r="CD86" s="104"/>
      <c r="CE86" s="104"/>
      <c r="CF86" s="104"/>
      <c r="CG86" s="100"/>
      <c r="CH86" s="101"/>
      <c r="CI86" s="101"/>
      <c r="CJ86" s="101"/>
      <c r="CK86" s="101"/>
      <c r="CL86" s="101"/>
      <c r="CM86" s="109">
        <f t="shared" si="7"/>
        <v>0</v>
      </c>
      <c r="CN86" s="104"/>
      <c r="CO86" s="104"/>
      <c r="CP86" s="104"/>
      <c r="CQ86" s="104"/>
      <c r="CR86" s="104"/>
      <c r="CS86" s="97">
        <f t="shared" si="12"/>
        <v>0</v>
      </c>
      <c r="CT86" s="98"/>
      <c r="CU86" s="98"/>
      <c r="CV86" s="98"/>
      <c r="CW86" s="98"/>
      <c r="CX86" s="99"/>
      <c r="CY86" s="73" t="str">
        <f t="shared" si="13"/>
        <v/>
      </c>
      <c r="CZ86" s="71" t="str">
        <f t="shared" si="14"/>
        <v/>
      </c>
      <c r="DA86" s="60"/>
      <c r="DB86" s="77" t="str">
        <f t="shared" si="15"/>
        <v/>
      </c>
      <c r="DC86" s="71" t="str">
        <f t="shared" si="16"/>
        <v/>
      </c>
      <c r="DD86" s="71" t="str">
        <f t="shared" si="17"/>
        <v/>
      </c>
      <c r="DE86" s="45">
        <f t="shared" si="18"/>
        <v>0</v>
      </c>
      <c r="DF86" s="45"/>
      <c r="DG86" s="84" t="str">
        <f t="shared" si="11"/>
        <v/>
      </c>
    </row>
    <row r="87" spans="1:111" ht="15.75" customHeight="1" x14ac:dyDescent="0.35">
      <c r="A87" s="71" t="str">
        <f t="shared" si="2"/>
        <v/>
      </c>
      <c r="B87" s="71" t="str">
        <f t="shared" si="3"/>
        <v/>
      </c>
      <c r="C87" s="72" t="str">
        <f t="shared" si="4"/>
        <v/>
      </c>
      <c r="D87" s="107"/>
      <c r="E87" s="101"/>
      <c r="F87" s="101"/>
      <c r="G87" s="101"/>
      <c r="H87" s="108"/>
      <c r="I87" s="101"/>
      <c r="J87" s="101"/>
      <c r="K87" s="101"/>
      <c r="L87" s="101"/>
      <c r="M87" s="101"/>
      <c r="N87" s="101"/>
      <c r="O87" s="101"/>
      <c r="P87" s="101"/>
      <c r="Q87" s="101"/>
      <c r="R87" s="111"/>
      <c r="S87" s="101"/>
      <c r="T87" s="101"/>
      <c r="U87" s="101"/>
      <c r="V87" s="101"/>
      <c r="W87" s="101"/>
      <c r="X87" s="111"/>
      <c r="Y87" s="101"/>
      <c r="Z87" s="101"/>
      <c r="AA87" s="101"/>
      <c r="AB87" s="101"/>
      <c r="AC87" s="101"/>
      <c r="AD87" s="101"/>
      <c r="AE87" s="101"/>
      <c r="AF87" s="101"/>
      <c r="AG87" s="101"/>
      <c r="AH87" s="101"/>
      <c r="AI87" s="101"/>
      <c r="AJ87" s="112"/>
      <c r="AK87" s="101"/>
      <c r="AL87" s="101"/>
      <c r="AM87" s="101"/>
      <c r="AN87" s="101"/>
      <c r="AO87" s="101"/>
      <c r="AP87" s="101"/>
      <c r="AQ87" s="101"/>
      <c r="AR87" s="105"/>
      <c r="AS87" s="106"/>
      <c r="AT87" s="106"/>
      <c r="AU87" s="106"/>
      <c r="AV87" s="106"/>
      <c r="AW87" s="106"/>
      <c r="AX87" s="106"/>
      <c r="AY87" s="105"/>
      <c r="AZ87" s="106"/>
      <c r="BA87" s="106"/>
      <c r="BB87" s="106"/>
      <c r="BC87" s="103">
        <f>IF(AJ87="auto",IF(AND((D87&gt;'km-vergoeding'!$A$4),(D87&lt;'km-vergoeding'!$A$5)),'km-vergoeding'!$D$4,'km-vergoeding'!$D$5),0)</f>
        <v>0</v>
      </c>
      <c r="BD87" s="104"/>
      <c r="BE87" s="104"/>
      <c r="BF87" s="104"/>
      <c r="BG87" s="104"/>
      <c r="BH87" s="104"/>
      <c r="BI87" s="104"/>
      <c r="BJ87" s="104"/>
      <c r="BK87" s="110">
        <f t="shared" si="5"/>
        <v>0</v>
      </c>
      <c r="BL87" s="104"/>
      <c r="BM87" s="104"/>
      <c r="BN87" s="104"/>
      <c r="BO87" s="104"/>
      <c r="BP87" s="104"/>
      <c r="BQ87" s="104"/>
      <c r="BR87" s="102">
        <f>IF(AJ87="fiets",'km-vergoeding'!$D$3,0)</f>
        <v>0</v>
      </c>
      <c r="BS87" s="102"/>
      <c r="BT87" s="102"/>
      <c r="BU87" s="102"/>
      <c r="BV87" s="102"/>
      <c r="BW87" s="102"/>
      <c r="BX87" s="102"/>
      <c r="BY87" s="102"/>
      <c r="BZ87" s="110">
        <f t="shared" si="6"/>
        <v>0</v>
      </c>
      <c r="CA87" s="104"/>
      <c r="CB87" s="104"/>
      <c r="CC87" s="104"/>
      <c r="CD87" s="104"/>
      <c r="CE87" s="104"/>
      <c r="CF87" s="104"/>
      <c r="CG87" s="100"/>
      <c r="CH87" s="101"/>
      <c r="CI87" s="101"/>
      <c r="CJ87" s="101"/>
      <c r="CK87" s="101"/>
      <c r="CL87" s="101"/>
      <c r="CM87" s="109">
        <f t="shared" si="7"/>
        <v>0</v>
      </c>
      <c r="CN87" s="104"/>
      <c r="CO87" s="104"/>
      <c r="CP87" s="104"/>
      <c r="CQ87" s="104"/>
      <c r="CR87" s="104"/>
      <c r="CS87" s="97">
        <f t="shared" si="12"/>
        <v>0</v>
      </c>
      <c r="CT87" s="98"/>
      <c r="CU87" s="98"/>
      <c r="CV87" s="98"/>
      <c r="CW87" s="98"/>
      <c r="CX87" s="99"/>
      <c r="CY87" s="73" t="str">
        <f t="shared" si="13"/>
        <v/>
      </c>
      <c r="CZ87" s="71" t="str">
        <f t="shared" si="14"/>
        <v/>
      </c>
      <c r="DA87" s="60"/>
      <c r="DB87" s="77" t="str">
        <f t="shared" si="15"/>
        <v/>
      </c>
      <c r="DC87" s="71" t="str">
        <f t="shared" si="16"/>
        <v/>
      </c>
      <c r="DD87" s="71" t="str">
        <f t="shared" si="17"/>
        <v/>
      </c>
      <c r="DE87" s="45">
        <f t="shared" si="18"/>
        <v>0</v>
      </c>
      <c r="DF87" s="45"/>
      <c r="DG87" s="84" t="str">
        <f t="shared" si="11"/>
        <v/>
      </c>
    </row>
    <row r="88" spans="1:111" ht="15.75" customHeight="1" x14ac:dyDescent="0.35">
      <c r="A88" s="71" t="str">
        <f t="shared" si="2"/>
        <v/>
      </c>
      <c r="B88" s="71" t="str">
        <f t="shared" si="3"/>
        <v/>
      </c>
      <c r="C88" s="72" t="str">
        <f t="shared" si="4"/>
        <v/>
      </c>
      <c r="D88" s="107"/>
      <c r="E88" s="101"/>
      <c r="F88" s="101"/>
      <c r="G88" s="101"/>
      <c r="H88" s="108"/>
      <c r="I88" s="101"/>
      <c r="J88" s="101"/>
      <c r="K88" s="101"/>
      <c r="L88" s="101"/>
      <c r="M88" s="101"/>
      <c r="N88" s="101"/>
      <c r="O88" s="101"/>
      <c r="P88" s="101"/>
      <c r="Q88" s="101"/>
      <c r="R88" s="111"/>
      <c r="S88" s="101"/>
      <c r="T88" s="101"/>
      <c r="U88" s="101"/>
      <c r="V88" s="101"/>
      <c r="W88" s="101"/>
      <c r="X88" s="111"/>
      <c r="Y88" s="101"/>
      <c r="Z88" s="101"/>
      <c r="AA88" s="101"/>
      <c r="AB88" s="101"/>
      <c r="AC88" s="101"/>
      <c r="AD88" s="101"/>
      <c r="AE88" s="101"/>
      <c r="AF88" s="101"/>
      <c r="AG88" s="101"/>
      <c r="AH88" s="101"/>
      <c r="AI88" s="101"/>
      <c r="AJ88" s="112"/>
      <c r="AK88" s="101"/>
      <c r="AL88" s="101"/>
      <c r="AM88" s="101"/>
      <c r="AN88" s="101"/>
      <c r="AO88" s="101"/>
      <c r="AP88" s="101"/>
      <c r="AQ88" s="101"/>
      <c r="AR88" s="105"/>
      <c r="AS88" s="106"/>
      <c r="AT88" s="106"/>
      <c r="AU88" s="106"/>
      <c r="AV88" s="106"/>
      <c r="AW88" s="106"/>
      <c r="AX88" s="106"/>
      <c r="AY88" s="105"/>
      <c r="AZ88" s="106"/>
      <c r="BA88" s="106"/>
      <c r="BB88" s="106"/>
      <c r="BC88" s="103">
        <f>IF(AJ88="auto",IF(AND((D88&gt;'km-vergoeding'!$A$4),(D88&lt;'km-vergoeding'!$A$5)),'km-vergoeding'!$D$4,'km-vergoeding'!$D$5),0)</f>
        <v>0</v>
      </c>
      <c r="BD88" s="104"/>
      <c r="BE88" s="104"/>
      <c r="BF88" s="104"/>
      <c r="BG88" s="104"/>
      <c r="BH88" s="104"/>
      <c r="BI88" s="104"/>
      <c r="BJ88" s="104"/>
      <c r="BK88" s="110">
        <f t="shared" si="5"/>
        <v>0</v>
      </c>
      <c r="BL88" s="104"/>
      <c r="BM88" s="104"/>
      <c r="BN88" s="104"/>
      <c r="BO88" s="104"/>
      <c r="BP88" s="104"/>
      <c r="BQ88" s="104"/>
      <c r="BR88" s="102">
        <f>IF(AJ88="fiets",'km-vergoeding'!$D$3,0)</f>
        <v>0</v>
      </c>
      <c r="BS88" s="102"/>
      <c r="BT88" s="102"/>
      <c r="BU88" s="102"/>
      <c r="BV88" s="102"/>
      <c r="BW88" s="102"/>
      <c r="BX88" s="102"/>
      <c r="BY88" s="102"/>
      <c r="BZ88" s="110">
        <f t="shared" si="6"/>
        <v>0</v>
      </c>
      <c r="CA88" s="104"/>
      <c r="CB88" s="104"/>
      <c r="CC88" s="104"/>
      <c r="CD88" s="104"/>
      <c r="CE88" s="104"/>
      <c r="CF88" s="104"/>
      <c r="CG88" s="100"/>
      <c r="CH88" s="101"/>
      <c r="CI88" s="101"/>
      <c r="CJ88" s="101"/>
      <c r="CK88" s="101"/>
      <c r="CL88" s="101"/>
      <c r="CM88" s="109">
        <f t="shared" si="7"/>
        <v>0</v>
      </c>
      <c r="CN88" s="104"/>
      <c r="CO88" s="104"/>
      <c r="CP88" s="104"/>
      <c r="CQ88" s="104"/>
      <c r="CR88" s="104"/>
      <c r="CS88" s="97">
        <f t="shared" si="12"/>
        <v>0</v>
      </c>
      <c r="CT88" s="98"/>
      <c r="CU88" s="98"/>
      <c r="CV88" s="98"/>
      <c r="CW88" s="98"/>
      <c r="CX88" s="99"/>
      <c r="CY88" s="73" t="str">
        <f t="shared" si="13"/>
        <v/>
      </c>
      <c r="CZ88" s="71" t="str">
        <f t="shared" si="14"/>
        <v/>
      </c>
      <c r="DA88" s="60"/>
      <c r="DB88" s="77" t="str">
        <f t="shared" si="15"/>
        <v/>
      </c>
      <c r="DC88" s="71" t="str">
        <f t="shared" si="16"/>
        <v/>
      </c>
      <c r="DD88" s="71" t="str">
        <f t="shared" si="17"/>
        <v/>
      </c>
      <c r="DE88" s="45">
        <f t="shared" si="18"/>
        <v>0</v>
      </c>
      <c r="DF88" s="45"/>
      <c r="DG88" s="84" t="str">
        <f t="shared" si="11"/>
        <v/>
      </c>
    </row>
    <row r="89" spans="1:111" ht="15.75" customHeight="1" x14ac:dyDescent="0.35">
      <c r="A89" s="71" t="str">
        <f t="shared" si="2"/>
        <v/>
      </c>
      <c r="B89" s="71" t="str">
        <f t="shared" si="3"/>
        <v/>
      </c>
      <c r="C89" s="72" t="str">
        <f t="shared" si="4"/>
        <v/>
      </c>
      <c r="D89" s="107"/>
      <c r="E89" s="101"/>
      <c r="F89" s="101"/>
      <c r="G89" s="101"/>
      <c r="H89" s="108"/>
      <c r="I89" s="101"/>
      <c r="J89" s="101"/>
      <c r="K89" s="101"/>
      <c r="L89" s="101"/>
      <c r="M89" s="101"/>
      <c r="N89" s="101"/>
      <c r="O89" s="101"/>
      <c r="P89" s="101"/>
      <c r="Q89" s="101"/>
      <c r="R89" s="111"/>
      <c r="S89" s="101"/>
      <c r="T89" s="101"/>
      <c r="U89" s="101"/>
      <c r="V89" s="101"/>
      <c r="W89" s="101"/>
      <c r="X89" s="111"/>
      <c r="Y89" s="101"/>
      <c r="Z89" s="101"/>
      <c r="AA89" s="101"/>
      <c r="AB89" s="101"/>
      <c r="AC89" s="101"/>
      <c r="AD89" s="101"/>
      <c r="AE89" s="101"/>
      <c r="AF89" s="101"/>
      <c r="AG89" s="101"/>
      <c r="AH89" s="101"/>
      <c r="AI89" s="101"/>
      <c r="AJ89" s="112"/>
      <c r="AK89" s="101"/>
      <c r="AL89" s="101"/>
      <c r="AM89" s="101"/>
      <c r="AN89" s="101"/>
      <c r="AO89" s="101"/>
      <c r="AP89" s="101"/>
      <c r="AQ89" s="101"/>
      <c r="AR89" s="105"/>
      <c r="AS89" s="106"/>
      <c r="AT89" s="106"/>
      <c r="AU89" s="106"/>
      <c r="AV89" s="106"/>
      <c r="AW89" s="106"/>
      <c r="AX89" s="106"/>
      <c r="AY89" s="105"/>
      <c r="AZ89" s="106"/>
      <c r="BA89" s="106"/>
      <c r="BB89" s="106"/>
      <c r="BC89" s="103">
        <f>IF(AJ89="auto",IF(AND((D89&gt;'km-vergoeding'!$A$4),(D89&lt;'km-vergoeding'!$A$5)),'km-vergoeding'!$D$4,'km-vergoeding'!$D$5),0)</f>
        <v>0</v>
      </c>
      <c r="BD89" s="104"/>
      <c r="BE89" s="104"/>
      <c r="BF89" s="104"/>
      <c r="BG89" s="104"/>
      <c r="BH89" s="104"/>
      <c r="BI89" s="104"/>
      <c r="BJ89" s="104"/>
      <c r="BK89" s="110">
        <f t="shared" si="5"/>
        <v>0</v>
      </c>
      <c r="BL89" s="104"/>
      <c r="BM89" s="104"/>
      <c r="BN89" s="104"/>
      <c r="BO89" s="104"/>
      <c r="BP89" s="104"/>
      <c r="BQ89" s="104"/>
      <c r="BR89" s="102">
        <f>IF(AJ89="fiets",'km-vergoeding'!$D$3,0)</f>
        <v>0</v>
      </c>
      <c r="BS89" s="102"/>
      <c r="BT89" s="102"/>
      <c r="BU89" s="102"/>
      <c r="BV89" s="102"/>
      <c r="BW89" s="102"/>
      <c r="BX89" s="102"/>
      <c r="BY89" s="102"/>
      <c r="BZ89" s="110">
        <f t="shared" si="6"/>
        <v>0</v>
      </c>
      <c r="CA89" s="104"/>
      <c r="CB89" s="104"/>
      <c r="CC89" s="104"/>
      <c r="CD89" s="104"/>
      <c r="CE89" s="104"/>
      <c r="CF89" s="104"/>
      <c r="CG89" s="100"/>
      <c r="CH89" s="101"/>
      <c r="CI89" s="101"/>
      <c r="CJ89" s="101"/>
      <c r="CK89" s="101"/>
      <c r="CL89" s="101"/>
      <c r="CM89" s="109">
        <f t="shared" si="7"/>
        <v>0</v>
      </c>
      <c r="CN89" s="104"/>
      <c r="CO89" s="104"/>
      <c r="CP89" s="104"/>
      <c r="CQ89" s="104"/>
      <c r="CR89" s="104"/>
      <c r="CS89" s="97">
        <f t="shared" si="12"/>
        <v>0</v>
      </c>
      <c r="CT89" s="98"/>
      <c r="CU89" s="98"/>
      <c r="CV89" s="98"/>
      <c r="CW89" s="98"/>
      <c r="CX89" s="99"/>
      <c r="CY89" s="73" t="str">
        <f t="shared" si="13"/>
        <v/>
      </c>
      <c r="CZ89" s="71" t="str">
        <f t="shared" si="14"/>
        <v/>
      </c>
      <c r="DA89" s="60"/>
      <c r="DB89" s="77" t="str">
        <f t="shared" si="15"/>
        <v/>
      </c>
      <c r="DC89" s="71" t="str">
        <f t="shared" si="16"/>
        <v/>
      </c>
      <c r="DD89" s="71" t="str">
        <f t="shared" si="17"/>
        <v/>
      </c>
      <c r="DE89" s="45">
        <f t="shared" si="18"/>
        <v>0</v>
      </c>
      <c r="DF89" s="45"/>
      <c r="DG89" s="84" t="str">
        <f t="shared" si="11"/>
        <v/>
      </c>
    </row>
    <row r="90" spans="1:111" ht="15.75" customHeight="1" x14ac:dyDescent="0.35">
      <c r="A90" s="71" t="str">
        <f t="shared" si="2"/>
        <v/>
      </c>
      <c r="B90" s="71" t="str">
        <f t="shared" si="3"/>
        <v/>
      </c>
      <c r="C90" s="72" t="str">
        <f t="shared" si="4"/>
        <v/>
      </c>
      <c r="D90" s="107"/>
      <c r="E90" s="101"/>
      <c r="F90" s="101"/>
      <c r="G90" s="101"/>
      <c r="H90" s="108"/>
      <c r="I90" s="101"/>
      <c r="J90" s="101"/>
      <c r="K90" s="101"/>
      <c r="L90" s="101"/>
      <c r="M90" s="101"/>
      <c r="N90" s="101"/>
      <c r="O90" s="101"/>
      <c r="P90" s="101"/>
      <c r="Q90" s="101"/>
      <c r="R90" s="111"/>
      <c r="S90" s="101"/>
      <c r="T90" s="101"/>
      <c r="U90" s="101"/>
      <c r="V90" s="101"/>
      <c r="W90" s="101"/>
      <c r="X90" s="111"/>
      <c r="Y90" s="101"/>
      <c r="Z90" s="101"/>
      <c r="AA90" s="101"/>
      <c r="AB90" s="101"/>
      <c r="AC90" s="101"/>
      <c r="AD90" s="101"/>
      <c r="AE90" s="101"/>
      <c r="AF90" s="101"/>
      <c r="AG90" s="101"/>
      <c r="AH90" s="101"/>
      <c r="AI90" s="101"/>
      <c r="AJ90" s="112"/>
      <c r="AK90" s="101"/>
      <c r="AL90" s="101"/>
      <c r="AM90" s="101"/>
      <c r="AN90" s="101"/>
      <c r="AO90" s="101"/>
      <c r="AP90" s="101"/>
      <c r="AQ90" s="101"/>
      <c r="AR90" s="105"/>
      <c r="AS90" s="106"/>
      <c r="AT90" s="106"/>
      <c r="AU90" s="106"/>
      <c r="AV90" s="106"/>
      <c r="AW90" s="106"/>
      <c r="AX90" s="106"/>
      <c r="AY90" s="105"/>
      <c r="AZ90" s="106"/>
      <c r="BA90" s="106"/>
      <c r="BB90" s="106"/>
      <c r="BC90" s="103">
        <f>IF(AJ90="auto",IF(AND((D90&gt;'km-vergoeding'!$A$4),(D90&lt;'km-vergoeding'!$A$5)),'km-vergoeding'!$D$4,'km-vergoeding'!$D$5),0)</f>
        <v>0</v>
      </c>
      <c r="BD90" s="104"/>
      <c r="BE90" s="104"/>
      <c r="BF90" s="104"/>
      <c r="BG90" s="104"/>
      <c r="BH90" s="104"/>
      <c r="BI90" s="104"/>
      <c r="BJ90" s="104"/>
      <c r="BK90" s="110">
        <f t="shared" si="5"/>
        <v>0</v>
      </c>
      <c r="BL90" s="104"/>
      <c r="BM90" s="104"/>
      <c r="BN90" s="104"/>
      <c r="BO90" s="104"/>
      <c r="BP90" s="104"/>
      <c r="BQ90" s="104"/>
      <c r="BR90" s="102">
        <f>IF(AJ90="fiets",'km-vergoeding'!$D$3,0)</f>
        <v>0</v>
      </c>
      <c r="BS90" s="102"/>
      <c r="BT90" s="102"/>
      <c r="BU90" s="102"/>
      <c r="BV90" s="102"/>
      <c r="BW90" s="102"/>
      <c r="BX90" s="102"/>
      <c r="BY90" s="102"/>
      <c r="BZ90" s="110">
        <f t="shared" si="6"/>
        <v>0</v>
      </c>
      <c r="CA90" s="104"/>
      <c r="CB90" s="104"/>
      <c r="CC90" s="104"/>
      <c r="CD90" s="104"/>
      <c r="CE90" s="104"/>
      <c r="CF90" s="104"/>
      <c r="CG90" s="100"/>
      <c r="CH90" s="101"/>
      <c r="CI90" s="101"/>
      <c r="CJ90" s="101"/>
      <c r="CK90" s="101"/>
      <c r="CL90" s="101"/>
      <c r="CM90" s="109">
        <f t="shared" si="7"/>
        <v>0</v>
      </c>
      <c r="CN90" s="104"/>
      <c r="CO90" s="104"/>
      <c r="CP90" s="104"/>
      <c r="CQ90" s="104"/>
      <c r="CR90" s="104"/>
      <c r="CS90" s="97">
        <f t="shared" si="12"/>
        <v>0</v>
      </c>
      <c r="CT90" s="98"/>
      <c r="CU90" s="98"/>
      <c r="CV90" s="98"/>
      <c r="CW90" s="98"/>
      <c r="CX90" s="99"/>
      <c r="CY90" s="73" t="str">
        <f t="shared" si="13"/>
        <v/>
      </c>
      <c r="CZ90" s="71" t="str">
        <f t="shared" si="14"/>
        <v/>
      </c>
      <c r="DA90" s="60"/>
      <c r="DB90" s="77" t="str">
        <f t="shared" si="15"/>
        <v/>
      </c>
      <c r="DC90" s="71" t="str">
        <f t="shared" si="16"/>
        <v/>
      </c>
      <c r="DD90" s="71" t="str">
        <f t="shared" si="17"/>
        <v/>
      </c>
      <c r="DE90" s="45">
        <f t="shared" si="18"/>
        <v>0</v>
      </c>
      <c r="DF90" s="45"/>
      <c r="DG90" s="84" t="str">
        <f t="shared" si="11"/>
        <v/>
      </c>
    </row>
    <row r="91" spans="1:111" ht="15.75" customHeight="1" x14ac:dyDescent="0.35">
      <c r="A91" s="71" t="str">
        <f t="shared" si="2"/>
        <v/>
      </c>
      <c r="B91" s="71" t="str">
        <f t="shared" si="3"/>
        <v/>
      </c>
      <c r="C91" s="72" t="str">
        <f t="shared" si="4"/>
        <v/>
      </c>
      <c r="D91" s="107"/>
      <c r="E91" s="101"/>
      <c r="F91" s="101"/>
      <c r="G91" s="101"/>
      <c r="H91" s="108"/>
      <c r="I91" s="101"/>
      <c r="J91" s="101"/>
      <c r="K91" s="101"/>
      <c r="L91" s="101"/>
      <c r="M91" s="101"/>
      <c r="N91" s="101"/>
      <c r="O91" s="101"/>
      <c r="P91" s="101"/>
      <c r="Q91" s="101"/>
      <c r="R91" s="111"/>
      <c r="S91" s="101"/>
      <c r="T91" s="101"/>
      <c r="U91" s="101"/>
      <c r="V91" s="101"/>
      <c r="W91" s="101"/>
      <c r="X91" s="111"/>
      <c r="Y91" s="101"/>
      <c r="Z91" s="101"/>
      <c r="AA91" s="101"/>
      <c r="AB91" s="101"/>
      <c r="AC91" s="101"/>
      <c r="AD91" s="101"/>
      <c r="AE91" s="101"/>
      <c r="AF91" s="101"/>
      <c r="AG91" s="101"/>
      <c r="AH91" s="101"/>
      <c r="AI91" s="101"/>
      <c r="AJ91" s="112"/>
      <c r="AK91" s="101"/>
      <c r="AL91" s="101"/>
      <c r="AM91" s="101"/>
      <c r="AN91" s="101"/>
      <c r="AO91" s="101"/>
      <c r="AP91" s="101"/>
      <c r="AQ91" s="101"/>
      <c r="AR91" s="105"/>
      <c r="AS91" s="106"/>
      <c r="AT91" s="106"/>
      <c r="AU91" s="106"/>
      <c r="AV91" s="106"/>
      <c r="AW91" s="106"/>
      <c r="AX91" s="106"/>
      <c r="AY91" s="105"/>
      <c r="AZ91" s="106"/>
      <c r="BA91" s="106"/>
      <c r="BB91" s="106"/>
      <c r="BC91" s="103">
        <f>IF(AJ91="auto",IF(AND((D91&gt;'km-vergoeding'!$A$4),(D91&lt;'km-vergoeding'!$A$5)),'km-vergoeding'!$D$4,'km-vergoeding'!$D$5),0)</f>
        <v>0</v>
      </c>
      <c r="BD91" s="104"/>
      <c r="BE91" s="104"/>
      <c r="BF91" s="104"/>
      <c r="BG91" s="104"/>
      <c r="BH91" s="104"/>
      <c r="BI91" s="104"/>
      <c r="BJ91" s="104"/>
      <c r="BK91" s="110">
        <f t="shared" si="5"/>
        <v>0</v>
      </c>
      <c r="BL91" s="104"/>
      <c r="BM91" s="104"/>
      <c r="BN91" s="104"/>
      <c r="BO91" s="104"/>
      <c r="BP91" s="104"/>
      <c r="BQ91" s="104"/>
      <c r="BR91" s="102">
        <f>IF(AJ91="fiets",'km-vergoeding'!$D$3,0)</f>
        <v>0</v>
      </c>
      <c r="BS91" s="102"/>
      <c r="BT91" s="102"/>
      <c r="BU91" s="102"/>
      <c r="BV91" s="102"/>
      <c r="BW91" s="102"/>
      <c r="BX91" s="102"/>
      <c r="BY91" s="102"/>
      <c r="BZ91" s="110">
        <f t="shared" si="6"/>
        <v>0</v>
      </c>
      <c r="CA91" s="104"/>
      <c r="CB91" s="104"/>
      <c r="CC91" s="104"/>
      <c r="CD91" s="104"/>
      <c r="CE91" s="104"/>
      <c r="CF91" s="104"/>
      <c r="CG91" s="100"/>
      <c r="CH91" s="101"/>
      <c r="CI91" s="101"/>
      <c r="CJ91" s="101"/>
      <c r="CK91" s="101"/>
      <c r="CL91" s="101"/>
      <c r="CM91" s="109">
        <f t="shared" si="7"/>
        <v>0</v>
      </c>
      <c r="CN91" s="104"/>
      <c r="CO91" s="104"/>
      <c r="CP91" s="104"/>
      <c r="CQ91" s="104"/>
      <c r="CR91" s="104"/>
      <c r="CS91" s="97">
        <f t="shared" si="12"/>
        <v>0</v>
      </c>
      <c r="CT91" s="98"/>
      <c r="CU91" s="98"/>
      <c r="CV91" s="98"/>
      <c r="CW91" s="98"/>
      <c r="CX91" s="99"/>
      <c r="CY91" s="73" t="str">
        <f t="shared" si="13"/>
        <v/>
      </c>
      <c r="CZ91" s="71" t="str">
        <f t="shared" si="14"/>
        <v/>
      </c>
      <c r="DA91" s="60"/>
      <c r="DB91" s="77" t="str">
        <f t="shared" si="15"/>
        <v/>
      </c>
      <c r="DC91" s="71" t="str">
        <f t="shared" si="16"/>
        <v/>
      </c>
      <c r="DD91" s="71" t="str">
        <f t="shared" si="17"/>
        <v/>
      </c>
      <c r="DE91" s="45">
        <f t="shared" si="18"/>
        <v>0</v>
      </c>
      <c r="DF91" s="45"/>
      <c r="DG91" s="84" t="str">
        <f t="shared" si="11"/>
        <v/>
      </c>
    </row>
    <row r="92" spans="1:111" ht="15.75" customHeight="1" x14ac:dyDescent="0.35">
      <c r="A92" s="71" t="str">
        <f t="shared" si="2"/>
        <v/>
      </c>
      <c r="B92" s="71" t="str">
        <f t="shared" si="3"/>
        <v/>
      </c>
      <c r="C92" s="72" t="str">
        <f t="shared" si="4"/>
        <v/>
      </c>
      <c r="D92" s="107"/>
      <c r="E92" s="101"/>
      <c r="F92" s="101"/>
      <c r="G92" s="101"/>
      <c r="H92" s="108"/>
      <c r="I92" s="101"/>
      <c r="J92" s="101"/>
      <c r="K92" s="101"/>
      <c r="L92" s="101"/>
      <c r="M92" s="101"/>
      <c r="N92" s="101"/>
      <c r="O92" s="101"/>
      <c r="P92" s="101"/>
      <c r="Q92" s="101"/>
      <c r="R92" s="111"/>
      <c r="S92" s="101"/>
      <c r="T92" s="101"/>
      <c r="U92" s="101"/>
      <c r="V92" s="101"/>
      <c r="W92" s="101"/>
      <c r="X92" s="111"/>
      <c r="Y92" s="101"/>
      <c r="Z92" s="101"/>
      <c r="AA92" s="101"/>
      <c r="AB92" s="101"/>
      <c r="AC92" s="101"/>
      <c r="AD92" s="101"/>
      <c r="AE92" s="101"/>
      <c r="AF92" s="101"/>
      <c r="AG92" s="101"/>
      <c r="AH92" s="101"/>
      <c r="AI92" s="101"/>
      <c r="AJ92" s="112"/>
      <c r="AK92" s="101"/>
      <c r="AL92" s="101"/>
      <c r="AM92" s="101"/>
      <c r="AN92" s="101"/>
      <c r="AO92" s="101"/>
      <c r="AP92" s="101"/>
      <c r="AQ92" s="101"/>
      <c r="AR92" s="105"/>
      <c r="AS92" s="106"/>
      <c r="AT92" s="106"/>
      <c r="AU92" s="106"/>
      <c r="AV92" s="106"/>
      <c r="AW92" s="106"/>
      <c r="AX92" s="106"/>
      <c r="AY92" s="105"/>
      <c r="AZ92" s="106"/>
      <c r="BA92" s="106"/>
      <c r="BB92" s="106"/>
      <c r="BC92" s="103">
        <f>IF(AJ92="auto",IF(AND((D92&gt;'km-vergoeding'!$A$4),(D92&lt;'km-vergoeding'!$A$5)),'km-vergoeding'!$D$4,'km-vergoeding'!$D$5),0)</f>
        <v>0</v>
      </c>
      <c r="BD92" s="104"/>
      <c r="BE92" s="104"/>
      <c r="BF92" s="104"/>
      <c r="BG92" s="104"/>
      <c r="BH92" s="104"/>
      <c r="BI92" s="104"/>
      <c r="BJ92" s="104"/>
      <c r="BK92" s="110">
        <f t="shared" si="5"/>
        <v>0</v>
      </c>
      <c r="BL92" s="104"/>
      <c r="BM92" s="104"/>
      <c r="BN92" s="104"/>
      <c r="BO92" s="104"/>
      <c r="BP92" s="104"/>
      <c r="BQ92" s="104"/>
      <c r="BR92" s="102">
        <f>IF(AJ92="fiets",'km-vergoeding'!$D$3,0)</f>
        <v>0</v>
      </c>
      <c r="BS92" s="102"/>
      <c r="BT92" s="102"/>
      <c r="BU92" s="102"/>
      <c r="BV92" s="102"/>
      <c r="BW92" s="102"/>
      <c r="BX92" s="102"/>
      <c r="BY92" s="102"/>
      <c r="BZ92" s="110">
        <f t="shared" si="6"/>
        <v>0</v>
      </c>
      <c r="CA92" s="104"/>
      <c r="CB92" s="104"/>
      <c r="CC92" s="104"/>
      <c r="CD92" s="104"/>
      <c r="CE92" s="104"/>
      <c r="CF92" s="104"/>
      <c r="CG92" s="100"/>
      <c r="CH92" s="101"/>
      <c r="CI92" s="101"/>
      <c r="CJ92" s="101"/>
      <c r="CK92" s="101"/>
      <c r="CL92" s="101"/>
      <c r="CM92" s="109">
        <f t="shared" si="7"/>
        <v>0</v>
      </c>
      <c r="CN92" s="104"/>
      <c r="CO92" s="104"/>
      <c r="CP92" s="104"/>
      <c r="CQ92" s="104"/>
      <c r="CR92" s="104"/>
      <c r="CS92" s="97">
        <f t="shared" si="12"/>
        <v>0</v>
      </c>
      <c r="CT92" s="98"/>
      <c r="CU92" s="98"/>
      <c r="CV92" s="98"/>
      <c r="CW92" s="98"/>
      <c r="CX92" s="99"/>
      <c r="CY92" s="73" t="str">
        <f t="shared" si="13"/>
        <v/>
      </c>
      <c r="CZ92" s="71" t="str">
        <f t="shared" si="14"/>
        <v/>
      </c>
      <c r="DA92" s="60"/>
      <c r="DB92" s="77" t="str">
        <f t="shared" si="15"/>
        <v/>
      </c>
      <c r="DC92" s="71" t="str">
        <f t="shared" si="16"/>
        <v/>
      </c>
      <c r="DD92" s="71" t="str">
        <f t="shared" si="17"/>
        <v/>
      </c>
      <c r="DE92" s="45">
        <f t="shared" si="18"/>
        <v>0</v>
      </c>
      <c r="DF92" s="45"/>
      <c r="DG92" s="84" t="str">
        <f t="shared" si="11"/>
        <v/>
      </c>
    </row>
    <row r="93" spans="1:111" ht="15.75" customHeight="1" x14ac:dyDescent="0.35">
      <c r="A93" s="71" t="str">
        <f t="shared" si="2"/>
        <v/>
      </c>
      <c r="B93" s="71" t="str">
        <f t="shared" si="3"/>
        <v/>
      </c>
      <c r="C93" s="72" t="str">
        <f t="shared" si="4"/>
        <v/>
      </c>
      <c r="D93" s="107"/>
      <c r="E93" s="101"/>
      <c r="F93" s="101"/>
      <c r="G93" s="101"/>
      <c r="H93" s="108"/>
      <c r="I93" s="101"/>
      <c r="J93" s="101"/>
      <c r="K93" s="101"/>
      <c r="L93" s="101"/>
      <c r="M93" s="101"/>
      <c r="N93" s="101"/>
      <c r="O93" s="101"/>
      <c r="P93" s="101"/>
      <c r="Q93" s="101"/>
      <c r="R93" s="111"/>
      <c r="S93" s="101"/>
      <c r="T93" s="101"/>
      <c r="U93" s="101"/>
      <c r="V93" s="101"/>
      <c r="W93" s="101"/>
      <c r="X93" s="111"/>
      <c r="Y93" s="101"/>
      <c r="Z93" s="101"/>
      <c r="AA93" s="101"/>
      <c r="AB93" s="101"/>
      <c r="AC93" s="101"/>
      <c r="AD93" s="101"/>
      <c r="AE93" s="101"/>
      <c r="AF93" s="101"/>
      <c r="AG93" s="101"/>
      <c r="AH93" s="101"/>
      <c r="AI93" s="101"/>
      <c r="AJ93" s="112"/>
      <c r="AK93" s="101"/>
      <c r="AL93" s="101"/>
      <c r="AM93" s="101"/>
      <c r="AN93" s="101"/>
      <c r="AO93" s="101"/>
      <c r="AP93" s="101"/>
      <c r="AQ93" s="101"/>
      <c r="AR93" s="105"/>
      <c r="AS93" s="106"/>
      <c r="AT93" s="106"/>
      <c r="AU93" s="106"/>
      <c r="AV93" s="106"/>
      <c r="AW93" s="106"/>
      <c r="AX93" s="106"/>
      <c r="AY93" s="105"/>
      <c r="AZ93" s="106"/>
      <c r="BA93" s="106"/>
      <c r="BB93" s="106"/>
      <c r="BC93" s="103">
        <f>IF(AJ93="auto",IF(AND((D93&gt;'km-vergoeding'!$A$4),(D93&lt;'km-vergoeding'!$A$5)),'km-vergoeding'!$D$4,'km-vergoeding'!$D$5),0)</f>
        <v>0</v>
      </c>
      <c r="BD93" s="104"/>
      <c r="BE93" s="104"/>
      <c r="BF93" s="104"/>
      <c r="BG93" s="104"/>
      <c r="BH93" s="104"/>
      <c r="BI93" s="104"/>
      <c r="BJ93" s="104"/>
      <c r="BK93" s="110">
        <f t="shared" si="5"/>
        <v>0</v>
      </c>
      <c r="BL93" s="104"/>
      <c r="BM93" s="104"/>
      <c r="BN93" s="104"/>
      <c r="BO93" s="104"/>
      <c r="BP93" s="104"/>
      <c r="BQ93" s="104"/>
      <c r="BR93" s="102">
        <f>IF(AJ93="fiets",'km-vergoeding'!$D$3,0)</f>
        <v>0</v>
      </c>
      <c r="BS93" s="102"/>
      <c r="BT93" s="102"/>
      <c r="BU93" s="102"/>
      <c r="BV93" s="102"/>
      <c r="BW93" s="102"/>
      <c r="BX93" s="102"/>
      <c r="BY93" s="102"/>
      <c r="BZ93" s="110">
        <f t="shared" si="6"/>
        <v>0</v>
      </c>
      <c r="CA93" s="104"/>
      <c r="CB93" s="104"/>
      <c r="CC93" s="104"/>
      <c r="CD93" s="104"/>
      <c r="CE93" s="104"/>
      <c r="CF93" s="104"/>
      <c r="CG93" s="100"/>
      <c r="CH93" s="101"/>
      <c r="CI93" s="101"/>
      <c r="CJ93" s="101"/>
      <c r="CK93" s="101"/>
      <c r="CL93" s="101"/>
      <c r="CM93" s="109">
        <f t="shared" si="7"/>
        <v>0</v>
      </c>
      <c r="CN93" s="104"/>
      <c r="CO93" s="104"/>
      <c r="CP93" s="104"/>
      <c r="CQ93" s="104"/>
      <c r="CR93" s="104"/>
      <c r="CS93" s="97">
        <f t="shared" si="12"/>
        <v>0</v>
      </c>
      <c r="CT93" s="98"/>
      <c r="CU93" s="98"/>
      <c r="CV93" s="98"/>
      <c r="CW93" s="98"/>
      <c r="CX93" s="99"/>
      <c r="CY93" s="73" t="str">
        <f t="shared" si="13"/>
        <v/>
      </c>
      <c r="CZ93" s="71" t="str">
        <f t="shared" si="14"/>
        <v/>
      </c>
      <c r="DA93" s="60"/>
      <c r="DB93" s="77" t="str">
        <f t="shared" si="15"/>
        <v/>
      </c>
      <c r="DC93" s="71" t="str">
        <f t="shared" si="16"/>
        <v/>
      </c>
      <c r="DD93" s="71" t="str">
        <f t="shared" si="17"/>
        <v/>
      </c>
      <c r="DE93" s="45">
        <f t="shared" si="18"/>
        <v>0</v>
      </c>
      <c r="DF93" s="45"/>
      <c r="DG93" s="84" t="str">
        <f t="shared" si="11"/>
        <v/>
      </c>
    </row>
    <row r="94" spans="1:111" ht="15.75" customHeight="1" x14ac:dyDescent="0.35">
      <c r="A94" s="71" t="str">
        <f t="shared" si="2"/>
        <v/>
      </c>
      <c r="B94" s="71" t="str">
        <f t="shared" si="3"/>
        <v/>
      </c>
      <c r="C94" s="72" t="str">
        <f t="shared" si="4"/>
        <v/>
      </c>
      <c r="D94" s="107"/>
      <c r="E94" s="101"/>
      <c r="F94" s="101"/>
      <c r="G94" s="101"/>
      <c r="H94" s="108"/>
      <c r="I94" s="101"/>
      <c r="J94" s="101"/>
      <c r="K94" s="101"/>
      <c r="L94" s="101"/>
      <c r="M94" s="101"/>
      <c r="N94" s="101"/>
      <c r="O94" s="101"/>
      <c r="P94" s="101"/>
      <c r="Q94" s="101"/>
      <c r="R94" s="111"/>
      <c r="S94" s="101"/>
      <c r="T94" s="101"/>
      <c r="U94" s="101"/>
      <c r="V94" s="101"/>
      <c r="W94" s="101"/>
      <c r="X94" s="111"/>
      <c r="Y94" s="101"/>
      <c r="Z94" s="101"/>
      <c r="AA94" s="101"/>
      <c r="AB94" s="101"/>
      <c r="AC94" s="101"/>
      <c r="AD94" s="101"/>
      <c r="AE94" s="101"/>
      <c r="AF94" s="101"/>
      <c r="AG94" s="101"/>
      <c r="AH94" s="101"/>
      <c r="AI94" s="101"/>
      <c r="AJ94" s="112"/>
      <c r="AK94" s="101"/>
      <c r="AL94" s="101"/>
      <c r="AM94" s="101"/>
      <c r="AN94" s="101"/>
      <c r="AO94" s="101"/>
      <c r="AP94" s="101"/>
      <c r="AQ94" s="101"/>
      <c r="AR94" s="105"/>
      <c r="AS94" s="106"/>
      <c r="AT94" s="106"/>
      <c r="AU94" s="106"/>
      <c r="AV94" s="106"/>
      <c r="AW94" s="106"/>
      <c r="AX94" s="106"/>
      <c r="AY94" s="105"/>
      <c r="AZ94" s="106"/>
      <c r="BA94" s="106"/>
      <c r="BB94" s="106"/>
      <c r="BC94" s="103">
        <f>IF(AJ94="auto",IF(AND((D94&gt;'km-vergoeding'!$A$4),(D94&lt;'km-vergoeding'!$A$5)),'km-vergoeding'!$D$4,'km-vergoeding'!$D$5),0)</f>
        <v>0</v>
      </c>
      <c r="BD94" s="104"/>
      <c r="BE94" s="104"/>
      <c r="BF94" s="104"/>
      <c r="BG94" s="104"/>
      <c r="BH94" s="104"/>
      <c r="BI94" s="104"/>
      <c r="BJ94" s="104"/>
      <c r="BK94" s="110">
        <f t="shared" si="5"/>
        <v>0</v>
      </c>
      <c r="BL94" s="104"/>
      <c r="BM94" s="104"/>
      <c r="BN94" s="104"/>
      <c r="BO94" s="104"/>
      <c r="BP94" s="104"/>
      <c r="BQ94" s="104"/>
      <c r="BR94" s="102">
        <f>IF(AJ94="fiets",'km-vergoeding'!$D$3,0)</f>
        <v>0</v>
      </c>
      <c r="BS94" s="102"/>
      <c r="BT94" s="102"/>
      <c r="BU94" s="102"/>
      <c r="BV94" s="102"/>
      <c r="BW94" s="102"/>
      <c r="BX94" s="102"/>
      <c r="BY94" s="102"/>
      <c r="BZ94" s="110">
        <f t="shared" si="6"/>
        <v>0</v>
      </c>
      <c r="CA94" s="104"/>
      <c r="CB94" s="104"/>
      <c r="CC94" s="104"/>
      <c r="CD94" s="104"/>
      <c r="CE94" s="104"/>
      <c r="CF94" s="104"/>
      <c r="CG94" s="100"/>
      <c r="CH94" s="101"/>
      <c r="CI94" s="101"/>
      <c r="CJ94" s="101"/>
      <c r="CK94" s="101"/>
      <c r="CL94" s="101"/>
      <c r="CM94" s="109">
        <f t="shared" si="7"/>
        <v>0</v>
      </c>
      <c r="CN94" s="104"/>
      <c r="CO94" s="104"/>
      <c r="CP94" s="104"/>
      <c r="CQ94" s="104"/>
      <c r="CR94" s="104"/>
      <c r="CS94" s="97">
        <f t="shared" si="12"/>
        <v>0</v>
      </c>
      <c r="CT94" s="98"/>
      <c r="CU94" s="98"/>
      <c r="CV94" s="98"/>
      <c r="CW94" s="98"/>
      <c r="CX94" s="99"/>
      <c r="CY94" s="73" t="str">
        <f t="shared" si="13"/>
        <v/>
      </c>
      <c r="CZ94" s="71" t="str">
        <f t="shared" si="14"/>
        <v/>
      </c>
      <c r="DA94" s="60"/>
      <c r="DB94" s="77" t="str">
        <f t="shared" si="15"/>
        <v/>
      </c>
      <c r="DC94" s="71" t="str">
        <f t="shared" si="16"/>
        <v/>
      </c>
      <c r="DD94" s="71" t="str">
        <f t="shared" si="17"/>
        <v/>
      </c>
      <c r="DE94" s="45">
        <f t="shared" si="18"/>
        <v>0</v>
      </c>
      <c r="DF94" s="45"/>
      <c r="DG94" s="84" t="str">
        <f t="shared" si="11"/>
        <v/>
      </c>
    </row>
    <row r="95" spans="1:111" ht="15.75" customHeight="1" x14ac:dyDescent="0.35">
      <c r="A95" s="71" t="str">
        <f t="shared" si="2"/>
        <v/>
      </c>
      <c r="B95" s="71" t="str">
        <f t="shared" si="3"/>
        <v/>
      </c>
      <c r="C95" s="72" t="str">
        <f t="shared" si="4"/>
        <v/>
      </c>
      <c r="D95" s="107"/>
      <c r="E95" s="101"/>
      <c r="F95" s="101"/>
      <c r="G95" s="101"/>
      <c r="H95" s="108"/>
      <c r="I95" s="101"/>
      <c r="J95" s="101"/>
      <c r="K95" s="101"/>
      <c r="L95" s="101"/>
      <c r="M95" s="101"/>
      <c r="N95" s="101"/>
      <c r="O95" s="101"/>
      <c r="P95" s="101"/>
      <c r="Q95" s="101"/>
      <c r="R95" s="111"/>
      <c r="S95" s="101"/>
      <c r="T95" s="101"/>
      <c r="U95" s="101"/>
      <c r="V95" s="101"/>
      <c r="W95" s="101"/>
      <c r="X95" s="111"/>
      <c r="Y95" s="101"/>
      <c r="Z95" s="101"/>
      <c r="AA95" s="101"/>
      <c r="AB95" s="101"/>
      <c r="AC95" s="101"/>
      <c r="AD95" s="101"/>
      <c r="AE95" s="101"/>
      <c r="AF95" s="101"/>
      <c r="AG95" s="101"/>
      <c r="AH95" s="101"/>
      <c r="AI95" s="101"/>
      <c r="AJ95" s="112"/>
      <c r="AK95" s="101"/>
      <c r="AL95" s="101"/>
      <c r="AM95" s="101"/>
      <c r="AN95" s="101"/>
      <c r="AO95" s="101"/>
      <c r="AP95" s="101"/>
      <c r="AQ95" s="101"/>
      <c r="AR95" s="105"/>
      <c r="AS95" s="106"/>
      <c r="AT95" s="106"/>
      <c r="AU95" s="106"/>
      <c r="AV95" s="106"/>
      <c r="AW95" s="106"/>
      <c r="AX95" s="106"/>
      <c r="AY95" s="105"/>
      <c r="AZ95" s="106"/>
      <c r="BA95" s="106"/>
      <c r="BB95" s="106"/>
      <c r="BC95" s="103">
        <f>IF(AJ95="auto",IF(AND((D95&gt;'km-vergoeding'!$A$4),(D95&lt;'km-vergoeding'!$A$5)),'km-vergoeding'!$D$4,'km-vergoeding'!$D$5),0)</f>
        <v>0</v>
      </c>
      <c r="BD95" s="104"/>
      <c r="BE95" s="104"/>
      <c r="BF95" s="104"/>
      <c r="BG95" s="104"/>
      <c r="BH95" s="104"/>
      <c r="BI95" s="104"/>
      <c r="BJ95" s="104"/>
      <c r="BK95" s="110">
        <f t="shared" si="5"/>
        <v>0</v>
      </c>
      <c r="BL95" s="104"/>
      <c r="BM95" s="104"/>
      <c r="BN95" s="104"/>
      <c r="BO95" s="104"/>
      <c r="BP95" s="104"/>
      <c r="BQ95" s="104"/>
      <c r="BR95" s="102">
        <f>IF(AJ95="fiets",'km-vergoeding'!$D$3,0)</f>
        <v>0</v>
      </c>
      <c r="BS95" s="102"/>
      <c r="BT95" s="102"/>
      <c r="BU95" s="102"/>
      <c r="BV95" s="102"/>
      <c r="BW95" s="102"/>
      <c r="BX95" s="102"/>
      <c r="BY95" s="102"/>
      <c r="BZ95" s="110">
        <f t="shared" si="6"/>
        <v>0</v>
      </c>
      <c r="CA95" s="104"/>
      <c r="CB95" s="104"/>
      <c r="CC95" s="104"/>
      <c r="CD95" s="104"/>
      <c r="CE95" s="104"/>
      <c r="CF95" s="104"/>
      <c r="CG95" s="100"/>
      <c r="CH95" s="101"/>
      <c r="CI95" s="101"/>
      <c r="CJ95" s="101"/>
      <c r="CK95" s="101"/>
      <c r="CL95" s="101"/>
      <c r="CM95" s="109">
        <f t="shared" si="7"/>
        <v>0</v>
      </c>
      <c r="CN95" s="104"/>
      <c r="CO95" s="104"/>
      <c r="CP95" s="104"/>
      <c r="CQ95" s="104"/>
      <c r="CR95" s="104"/>
      <c r="CS95" s="97">
        <f t="shared" si="12"/>
        <v>0</v>
      </c>
      <c r="CT95" s="98"/>
      <c r="CU95" s="98"/>
      <c r="CV95" s="98"/>
      <c r="CW95" s="98"/>
      <c r="CX95" s="99"/>
      <c r="CY95" s="73" t="str">
        <f t="shared" si="13"/>
        <v/>
      </c>
      <c r="CZ95" s="71" t="str">
        <f t="shared" si="14"/>
        <v/>
      </c>
      <c r="DA95" s="60"/>
      <c r="DB95" s="77" t="str">
        <f t="shared" si="15"/>
        <v/>
      </c>
      <c r="DC95" s="71" t="str">
        <f t="shared" si="16"/>
        <v/>
      </c>
      <c r="DD95" s="71" t="str">
        <f t="shared" si="17"/>
        <v/>
      </c>
      <c r="DE95" s="45">
        <f t="shared" si="18"/>
        <v>0</v>
      </c>
      <c r="DF95" s="45"/>
      <c r="DG95" s="84" t="str">
        <f t="shared" si="11"/>
        <v/>
      </c>
    </row>
    <row r="96" spans="1:111" ht="15.75" customHeight="1" x14ac:dyDescent="0.35">
      <c r="A96" s="71" t="str">
        <f t="shared" si="2"/>
        <v/>
      </c>
      <c r="B96" s="71" t="str">
        <f t="shared" si="3"/>
        <v/>
      </c>
      <c r="C96" s="72" t="str">
        <f t="shared" si="4"/>
        <v/>
      </c>
      <c r="D96" s="107"/>
      <c r="E96" s="101"/>
      <c r="F96" s="101"/>
      <c r="G96" s="101"/>
      <c r="H96" s="108"/>
      <c r="I96" s="101"/>
      <c r="J96" s="101"/>
      <c r="K96" s="101"/>
      <c r="L96" s="101"/>
      <c r="M96" s="101"/>
      <c r="N96" s="101"/>
      <c r="O96" s="101"/>
      <c r="P96" s="101"/>
      <c r="Q96" s="101"/>
      <c r="R96" s="111"/>
      <c r="S96" s="101"/>
      <c r="T96" s="101"/>
      <c r="U96" s="101"/>
      <c r="V96" s="101"/>
      <c r="W96" s="101"/>
      <c r="X96" s="111"/>
      <c r="Y96" s="101"/>
      <c r="Z96" s="101"/>
      <c r="AA96" s="101"/>
      <c r="AB96" s="101"/>
      <c r="AC96" s="101"/>
      <c r="AD96" s="101"/>
      <c r="AE96" s="101"/>
      <c r="AF96" s="101"/>
      <c r="AG96" s="101"/>
      <c r="AH96" s="101"/>
      <c r="AI96" s="101"/>
      <c r="AJ96" s="112"/>
      <c r="AK96" s="101"/>
      <c r="AL96" s="101"/>
      <c r="AM96" s="101"/>
      <c r="AN96" s="101"/>
      <c r="AO96" s="101"/>
      <c r="AP96" s="101"/>
      <c r="AQ96" s="101"/>
      <c r="AR96" s="105"/>
      <c r="AS96" s="106"/>
      <c r="AT96" s="106"/>
      <c r="AU96" s="106"/>
      <c r="AV96" s="106"/>
      <c r="AW96" s="106"/>
      <c r="AX96" s="106"/>
      <c r="AY96" s="105"/>
      <c r="AZ96" s="106"/>
      <c r="BA96" s="106"/>
      <c r="BB96" s="106"/>
      <c r="BC96" s="103">
        <f>IF(AJ96="auto",IF(AND((D96&gt;'km-vergoeding'!$A$4),(D96&lt;'km-vergoeding'!$A$5)),'km-vergoeding'!$D$4,'km-vergoeding'!$D$5),0)</f>
        <v>0</v>
      </c>
      <c r="BD96" s="104"/>
      <c r="BE96" s="104"/>
      <c r="BF96" s="104"/>
      <c r="BG96" s="104"/>
      <c r="BH96" s="104"/>
      <c r="BI96" s="104"/>
      <c r="BJ96" s="104"/>
      <c r="BK96" s="110">
        <f t="shared" si="5"/>
        <v>0</v>
      </c>
      <c r="BL96" s="104"/>
      <c r="BM96" s="104"/>
      <c r="BN96" s="104"/>
      <c r="BO96" s="104"/>
      <c r="BP96" s="104"/>
      <c r="BQ96" s="104"/>
      <c r="BR96" s="102">
        <f>IF(AJ96="fiets",'km-vergoeding'!$D$3,0)</f>
        <v>0</v>
      </c>
      <c r="BS96" s="102"/>
      <c r="BT96" s="102"/>
      <c r="BU96" s="102"/>
      <c r="BV96" s="102"/>
      <c r="BW96" s="102"/>
      <c r="BX96" s="102"/>
      <c r="BY96" s="102"/>
      <c r="BZ96" s="110">
        <f t="shared" si="6"/>
        <v>0</v>
      </c>
      <c r="CA96" s="104"/>
      <c r="CB96" s="104"/>
      <c r="CC96" s="104"/>
      <c r="CD96" s="104"/>
      <c r="CE96" s="104"/>
      <c r="CF96" s="104"/>
      <c r="CG96" s="100"/>
      <c r="CH96" s="101"/>
      <c r="CI96" s="101"/>
      <c r="CJ96" s="101"/>
      <c r="CK96" s="101"/>
      <c r="CL96" s="101"/>
      <c r="CM96" s="109">
        <f t="shared" si="7"/>
        <v>0</v>
      </c>
      <c r="CN96" s="104"/>
      <c r="CO96" s="104"/>
      <c r="CP96" s="104"/>
      <c r="CQ96" s="104"/>
      <c r="CR96" s="104"/>
      <c r="CS96" s="97">
        <f t="shared" si="12"/>
        <v>0</v>
      </c>
      <c r="CT96" s="98"/>
      <c r="CU96" s="98"/>
      <c r="CV96" s="98"/>
      <c r="CW96" s="98"/>
      <c r="CX96" s="99"/>
      <c r="CY96" s="73" t="str">
        <f t="shared" si="13"/>
        <v/>
      </c>
      <c r="CZ96" s="71" t="str">
        <f t="shared" si="14"/>
        <v/>
      </c>
      <c r="DA96" s="60"/>
      <c r="DB96" s="77" t="str">
        <f t="shared" si="15"/>
        <v/>
      </c>
      <c r="DC96" s="71" t="str">
        <f t="shared" si="16"/>
        <v/>
      </c>
      <c r="DD96" s="71" t="str">
        <f t="shared" si="17"/>
        <v/>
      </c>
      <c r="DE96" s="45">
        <f t="shared" si="18"/>
        <v>0</v>
      </c>
      <c r="DF96" s="45"/>
      <c r="DG96" s="84" t="str">
        <f t="shared" si="11"/>
        <v/>
      </c>
    </row>
    <row r="97" spans="1:111" ht="15.75" customHeight="1" x14ac:dyDescent="0.35">
      <c r="A97" s="71" t="str">
        <f t="shared" si="2"/>
        <v/>
      </c>
      <c r="B97" s="71" t="str">
        <f t="shared" si="3"/>
        <v/>
      </c>
      <c r="C97" s="72" t="str">
        <f t="shared" si="4"/>
        <v/>
      </c>
      <c r="D97" s="107"/>
      <c r="E97" s="101"/>
      <c r="F97" s="101"/>
      <c r="G97" s="101"/>
      <c r="H97" s="108"/>
      <c r="I97" s="101"/>
      <c r="J97" s="101"/>
      <c r="K97" s="101"/>
      <c r="L97" s="101"/>
      <c r="M97" s="101"/>
      <c r="N97" s="101"/>
      <c r="O97" s="101"/>
      <c r="P97" s="101"/>
      <c r="Q97" s="101"/>
      <c r="R97" s="111"/>
      <c r="S97" s="101"/>
      <c r="T97" s="101"/>
      <c r="U97" s="101"/>
      <c r="V97" s="101"/>
      <c r="W97" s="101"/>
      <c r="X97" s="111"/>
      <c r="Y97" s="101"/>
      <c r="Z97" s="101"/>
      <c r="AA97" s="101"/>
      <c r="AB97" s="101"/>
      <c r="AC97" s="101"/>
      <c r="AD97" s="101"/>
      <c r="AE97" s="101"/>
      <c r="AF97" s="101"/>
      <c r="AG97" s="101"/>
      <c r="AH97" s="101"/>
      <c r="AI97" s="101"/>
      <c r="AJ97" s="112"/>
      <c r="AK97" s="101"/>
      <c r="AL97" s="101"/>
      <c r="AM97" s="101"/>
      <c r="AN97" s="101"/>
      <c r="AO97" s="101"/>
      <c r="AP97" s="101"/>
      <c r="AQ97" s="101"/>
      <c r="AR97" s="105"/>
      <c r="AS97" s="106"/>
      <c r="AT97" s="106"/>
      <c r="AU97" s="106"/>
      <c r="AV97" s="106"/>
      <c r="AW97" s="106"/>
      <c r="AX97" s="106"/>
      <c r="AY97" s="105"/>
      <c r="AZ97" s="106"/>
      <c r="BA97" s="106"/>
      <c r="BB97" s="106"/>
      <c r="BC97" s="103">
        <f>IF(AJ97="auto",IF(AND((D97&gt;'km-vergoeding'!$A$4),(D97&lt;'km-vergoeding'!$A$5)),'km-vergoeding'!$D$4,'km-vergoeding'!$D$5),0)</f>
        <v>0</v>
      </c>
      <c r="BD97" s="104"/>
      <c r="BE97" s="104"/>
      <c r="BF97" s="104"/>
      <c r="BG97" s="104"/>
      <c r="BH97" s="104"/>
      <c r="BI97" s="104"/>
      <c r="BJ97" s="104"/>
      <c r="BK97" s="110">
        <f t="shared" si="5"/>
        <v>0</v>
      </c>
      <c r="BL97" s="104"/>
      <c r="BM97" s="104"/>
      <c r="BN97" s="104"/>
      <c r="BO97" s="104"/>
      <c r="BP97" s="104"/>
      <c r="BQ97" s="104"/>
      <c r="BR97" s="102">
        <f>IF(AJ97="fiets",'km-vergoeding'!$D$3,0)</f>
        <v>0</v>
      </c>
      <c r="BS97" s="102"/>
      <c r="BT97" s="102"/>
      <c r="BU97" s="102"/>
      <c r="BV97" s="102"/>
      <c r="BW97" s="102"/>
      <c r="BX97" s="102"/>
      <c r="BY97" s="102"/>
      <c r="BZ97" s="110">
        <f t="shared" si="6"/>
        <v>0</v>
      </c>
      <c r="CA97" s="104"/>
      <c r="CB97" s="104"/>
      <c r="CC97" s="104"/>
      <c r="CD97" s="104"/>
      <c r="CE97" s="104"/>
      <c r="CF97" s="104"/>
      <c r="CG97" s="100"/>
      <c r="CH97" s="101"/>
      <c r="CI97" s="101"/>
      <c r="CJ97" s="101"/>
      <c r="CK97" s="101"/>
      <c r="CL97" s="101"/>
      <c r="CM97" s="109">
        <f t="shared" si="7"/>
        <v>0</v>
      </c>
      <c r="CN97" s="104"/>
      <c r="CO97" s="104"/>
      <c r="CP97" s="104"/>
      <c r="CQ97" s="104"/>
      <c r="CR97" s="104"/>
      <c r="CS97" s="97">
        <f t="shared" si="12"/>
        <v>0</v>
      </c>
      <c r="CT97" s="98"/>
      <c r="CU97" s="98"/>
      <c r="CV97" s="98"/>
      <c r="CW97" s="98"/>
      <c r="CX97" s="99"/>
      <c r="CY97" s="73" t="str">
        <f t="shared" si="13"/>
        <v/>
      </c>
      <c r="CZ97" s="71" t="str">
        <f t="shared" si="14"/>
        <v/>
      </c>
      <c r="DA97" s="60"/>
      <c r="DB97" s="77" t="str">
        <f t="shared" si="15"/>
        <v/>
      </c>
      <c r="DC97" s="71" t="str">
        <f t="shared" si="16"/>
        <v/>
      </c>
      <c r="DD97" s="71" t="str">
        <f t="shared" si="17"/>
        <v/>
      </c>
      <c r="DE97" s="45">
        <f t="shared" si="18"/>
        <v>0</v>
      </c>
      <c r="DF97" s="45"/>
      <c r="DG97" s="84" t="str">
        <f t="shared" si="11"/>
        <v/>
      </c>
    </row>
    <row r="98" spans="1:111" ht="15.75" customHeight="1" x14ac:dyDescent="0.35">
      <c r="A98" s="71" t="str">
        <f t="shared" si="2"/>
        <v/>
      </c>
      <c r="B98" s="71" t="str">
        <f t="shared" si="3"/>
        <v/>
      </c>
      <c r="C98" s="72" t="str">
        <f t="shared" si="4"/>
        <v/>
      </c>
      <c r="D98" s="107"/>
      <c r="E98" s="101"/>
      <c r="F98" s="101"/>
      <c r="G98" s="101"/>
      <c r="H98" s="108"/>
      <c r="I98" s="101"/>
      <c r="J98" s="101"/>
      <c r="K98" s="101"/>
      <c r="L98" s="101"/>
      <c r="M98" s="101"/>
      <c r="N98" s="101"/>
      <c r="O98" s="101"/>
      <c r="P98" s="101"/>
      <c r="Q98" s="101"/>
      <c r="R98" s="111"/>
      <c r="S98" s="101"/>
      <c r="T98" s="101"/>
      <c r="U98" s="101"/>
      <c r="V98" s="101"/>
      <c r="W98" s="101"/>
      <c r="X98" s="111"/>
      <c r="Y98" s="101"/>
      <c r="Z98" s="101"/>
      <c r="AA98" s="101"/>
      <c r="AB98" s="101"/>
      <c r="AC98" s="101"/>
      <c r="AD98" s="101"/>
      <c r="AE98" s="101"/>
      <c r="AF98" s="101"/>
      <c r="AG98" s="101"/>
      <c r="AH98" s="101"/>
      <c r="AI98" s="101"/>
      <c r="AJ98" s="112"/>
      <c r="AK98" s="101"/>
      <c r="AL98" s="101"/>
      <c r="AM98" s="101"/>
      <c r="AN98" s="101"/>
      <c r="AO98" s="101"/>
      <c r="AP98" s="101"/>
      <c r="AQ98" s="101"/>
      <c r="AR98" s="105"/>
      <c r="AS98" s="106"/>
      <c r="AT98" s="106"/>
      <c r="AU98" s="106"/>
      <c r="AV98" s="106"/>
      <c r="AW98" s="106"/>
      <c r="AX98" s="106"/>
      <c r="AY98" s="105"/>
      <c r="AZ98" s="106"/>
      <c r="BA98" s="106"/>
      <c r="BB98" s="106"/>
      <c r="BC98" s="103">
        <f>IF(AJ98="auto",IF(AND((D98&gt;'km-vergoeding'!$A$4),(D98&lt;'km-vergoeding'!$A$5)),'km-vergoeding'!$D$4,'km-vergoeding'!$D$5),0)</f>
        <v>0</v>
      </c>
      <c r="BD98" s="104"/>
      <c r="BE98" s="104"/>
      <c r="BF98" s="104"/>
      <c r="BG98" s="104"/>
      <c r="BH98" s="104"/>
      <c r="BI98" s="104"/>
      <c r="BJ98" s="104"/>
      <c r="BK98" s="110">
        <f t="shared" si="5"/>
        <v>0</v>
      </c>
      <c r="BL98" s="104"/>
      <c r="BM98" s="104"/>
      <c r="BN98" s="104"/>
      <c r="BO98" s="104"/>
      <c r="BP98" s="104"/>
      <c r="BQ98" s="104"/>
      <c r="BR98" s="102">
        <f>IF(AJ98="fiets",'km-vergoeding'!$D$3,0)</f>
        <v>0</v>
      </c>
      <c r="BS98" s="102"/>
      <c r="BT98" s="102"/>
      <c r="BU98" s="102"/>
      <c r="BV98" s="102"/>
      <c r="BW98" s="102"/>
      <c r="BX98" s="102"/>
      <c r="BY98" s="102"/>
      <c r="BZ98" s="110">
        <f t="shared" si="6"/>
        <v>0</v>
      </c>
      <c r="CA98" s="104"/>
      <c r="CB98" s="104"/>
      <c r="CC98" s="104"/>
      <c r="CD98" s="104"/>
      <c r="CE98" s="104"/>
      <c r="CF98" s="104"/>
      <c r="CG98" s="100"/>
      <c r="CH98" s="101"/>
      <c r="CI98" s="101"/>
      <c r="CJ98" s="101"/>
      <c r="CK98" s="101"/>
      <c r="CL98" s="101"/>
      <c r="CM98" s="109">
        <f t="shared" si="7"/>
        <v>0</v>
      </c>
      <c r="CN98" s="104"/>
      <c r="CO98" s="104"/>
      <c r="CP98" s="104"/>
      <c r="CQ98" s="104"/>
      <c r="CR98" s="104"/>
      <c r="CS98" s="97">
        <f t="shared" si="12"/>
        <v>0</v>
      </c>
      <c r="CT98" s="98"/>
      <c r="CU98" s="98"/>
      <c r="CV98" s="98"/>
      <c r="CW98" s="98"/>
      <c r="CX98" s="99"/>
      <c r="CY98" s="73" t="str">
        <f t="shared" si="13"/>
        <v/>
      </c>
      <c r="CZ98" s="71" t="str">
        <f t="shared" si="14"/>
        <v/>
      </c>
      <c r="DA98" s="60"/>
      <c r="DB98" s="77" t="str">
        <f t="shared" si="15"/>
        <v/>
      </c>
      <c r="DC98" s="71" t="str">
        <f t="shared" si="16"/>
        <v/>
      </c>
      <c r="DD98" s="71" t="str">
        <f t="shared" si="17"/>
        <v/>
      </c>
      <c r="DE98" s="45">
        <f t="shared" si="18"/>
        <v>0</v>
      </c>
      <c r="DF98" s="45"/>
      <c r="DG98" s="84" t="str">
        <f t="shared" si="11"/>
        <v/>
      </c>
    </row>
    <row r="99" spans="1:111" ht="15.75" customHeight="1" x14ac:dyDescent="0.35">
      <c r="A99" s="71" t="str">
        <f t="shared" si="2"/>
        <v/>
      </c>
      <c r="B99" s="71" t="str">
        <f t="shared" si="3"/>
        <v/>
      </c>
      <c r="C99" s="72" t="str">
        <f t="shared" si="4"/>
        <v/>
      </c>
      <c r="D99" s="107"/>
      <c r="E99" s="101"/>
      <c r="F99" s="101"/>
      <c r="G99" s="101"/>
      <c r="H99" s="108"/>
      <c r="I99" s="101"/>
      <c r="J99" s="101"/>
      <c r="K99" s="101"/>
      <c r="L99" s="101"/>
      <c r="M99" s="101"/>
      <c r="N99" s="101"/>
      <c r="O99" s="101"/>
      <c r="P99" s="101"/>
      <c r="Q99" s="101"/>
      <c r="R99" s="111"/>
      <c r="S99" s="101"/>
      <c r="T99" s="101"/>
      <c r="U99" s="101"/>
      <c r="V99" s="101"/>
      <c r="W99" s="101"/>
      <c r="X99" s="111"/>
      <c r="Y99" s="101"/>
      <c r="Z99" s="101"/>
      <c r="AA99" s="101"/>
      <c r="AB99" s="101"/>
      <c r="AC99" s="101"/>
      <c r="AD99" s="101"/>
      <c r="AE99" s="101"/>
      <c r="AF99" s="101"/>
      <c r="AG99" s="101"/>
      <c r="AH99" s="101"/>
      <c r="AI99" s="101"/>
      <c r="AJ99" s="112"/>
      <c r="AK99" s="101"/>
      <c r="AL99" s="101"/>
      <c r="AM99" s="101"/>
      <c r="AN99" s="101"/>
      <c r="AO99" s="101"/>
      <c r="AP99" s="101"/>
      <c r="AQ99" s="101"/>
      <c r="AR99" s="105"/>
      <c r="AS99" s="106"/>
      <c r="AT99" s="106"/>
      <c r="AU99" s="106"/>
      <c r="AV99" s="106"/>
      <c r="AW99" s="106"/>
      <c r="AX99" s="106"/>
      <c r="AY99" s="105"/>
      <c r="AZ99" s="106"/>
      <c r="BA99" s="106"/>
      <c r="BB99" s="106"/>
      <c r="BC99" s="103">
        <f>IF(AJ99="auto",IF(AND((D99&gt;'km-vergoeding'!$A$4),(D99&lt;'km-vergoeding'!$A$5)),'km-vergoeding'!$D$4,'km-vergoeding'!$D$5),0)</f>
        <v>0</v>
      </c>
      <c r="BD99" s="104"/>
      <c r="BE99" s="104"/>
      <c r="BF99" s="104"/>
      <c r="BG99" s="104"/>
      <c r="BH99" s="104"/>
      <c r="BI99" s="104"/>
      <c r="BJ99" s="104"/>
      <c r="BK99" s="110">
        <f t="shared" si="5"/>
        <v>0</v>
      </c>
      <c r="BL99" s="104"/>
      <c r="BM99" s="104"/>
      <c r="BN99" s="104"/>
      <c r="BO99" s="104"/>
      <c r="BP99" s="104"/>
      <c r="BQ99" s="104"/>
      <c r="BR99" s="102">
        <f>IF(AJ99="fiets",'km-vergoeding'!$D$3,0)</f>
        <v>0</v>
      </c>
      <c r="BS99" s="102"/>
      <c r="BT99" s="102"/>
      <c r="BU99" s="102"/>
      <c r="BV99" s="102"/>
      <c r="BW99" s="102"/>
      <c r="BX99" s="102"/>
      <c r="BY99" s="102"/>
      <c r="BZ99" s="110">
        <f t="shared" si="6"/>
        <v>0</v>
      </c>
      <c r="CA99" s="104"/>
      <c r="CB99" s="104"/>
      <c r="CC99" s="104"/>
      <c r="CD99" s="104"/>
      <c r="CE99" s="104"/>
      <c r="CF99" s="104"/>
      <c r="CG99" s="100"/>
      <c r="CH99" s="101"/>
      <c r="CI99" s="101"/>
      <c r="CJ99" s="101"/>
      <c r="CK99" s="101"/>
      <c r="CL99" s="101"/>
      <c r="CM99" s="109">
        <f t="shared" si="7"/>
        <v>0</v>
      </c>
      <c r="CN99" s="104"/>
      <c r="CO99" s="104"/>
      <c r="CP99" s="104"/>
      <c r="CQ99" s="104"/>
      <c r="CR99" s="104"/>
      <c r="CS99" s="97">
        <f t="shared" si="12"/>
        <v>0</v>
      </c>
      <c r="CT99" s="98"/>
      <c r="CU99" s="98"/>
      <c r="CV99" s="98"/>
      <c r="CW99" s="98"/>
      <c r="CX99" s="99"/>
      <c r="CY99" s="73" t="str">
        <f t="shared" si="13"/>
        <v/>
      </c>
      <c r="CZ99" s="71" t="str">
        <f t="shared" si="14"/>
        <v/>
      </c>
      <c r="DA99" s="60"/>
      <c r="DB99" s="77" t="str">
        <f t="shared" si="15"/>
        <v/>
      </c>
      <c r="DC99" s="71" t="str">
        <f t="shared" si="16"/>
        <v/>
      </c>
      <c r="DD99" s="71" t="str">
        <f t="shared" si="17"/>
        <v/>
      </c>
      <c r="DE99" s="45">
        <f t="shared" si="18"/>
        <v>0</v>
      </c>
      <c r="DF99" s="45"/>
      <c r="DG99" s="84" t="str">
        <f t="shared" si="11"/>
        <v/>
      </c>
    </row>
    <row r="100" spans="1:111" ht="15.75" customHeight="1" x14ac:dyDescent="0.35">
      <c r="A100" s="71" t="str">
        <f t="shared" si="2"/>
        <v/>
      </c>
      <c r="B100" s="71" t="str">
        <f t="shared" si="3"/>
        <v/>
      </c>
      <c r="C100" s="72" t="str">
        <f t="shared" si="4"/>
        <v/>
      </c>
      <c r="D100" s="107"/>
      <c r="E100" s="101"/>
      <c r="F100" s="101"/>
      <c r="G100" s="101"/>
      <c r="H100" s="108"/>
      <c r="I100" s="101"/>
      <c r="J100" s="101"/>
      <c r="K100" s="101"/>
      <c r="L100" s="101"/>
      <c r="M100" s="101"/>
      <c r="N100" s="101"/>
      <c r="O100" s="101"/>
      <c r="P100" s="101"/>
      <c r="Q100" s="101"/>
      <c r="R100" s="111"/>
      <c r="S100" s="101"/>
      <c r="T100" s="101"/>
      <c r="U100" s="101"/>
      <c r="V100" s="101"/>
      <c r="W100" s="101"/>
      <c r="X100" s="111"/>
      <c r="Y100" s="101"/>
      <c r="Z100" s="101"/>
      <c r="AA100" s="101"/>
      <c r="AB100" s="101"/>
      <c r="AC100" s="101"/>
      <c r="AD100" s="101"/>
      <c r="AE100" s="101"/>
      <c r="AF100" s="101"/>
      <c r="AG100" s="101"/>
      <c r="AH100" s="101"/>
      <c r="AI100" s="101"/>
      <c r="AJ100" s="112"/>
      <c r="AK100" s="101"/>
      <c r="AL100" s="101"/>
      <c r="AM100" s="101"/>
      <c r="AN100" s="101"/>
      <c r="AO100" s="101"/>
      <c r="AP100" s="101"/>
      <c r="AQ100" s="101"/>
      <c r="AR100" s="105"/>
      <c r="AS100" s="106"/>
      <c r="AT100" s="106"/>
      <c r="AU100" s="106"/>
      <c r="AV100" s="106"/>
      <c r="AW100" s="106"/>
      <c r="AX100" s="106"/>
      <c r="AY100" s="105"/>
      <c r="AZ100" s="106"/>
      <c r="BA100" s="106"/>
      <c r="BB100" s="106"/>
      <c r="BC100" s="103">
        <f>IF(AJ100="auto",IF(AND((D100&gt;'km-vergoeding'!$A$4),(D100&lt;'km-vergoeding'!$A$5)),'km-vergoeding'!$D$4,'km-vergoeding'!$D$5),0)</f>
        <v>0</v>
      </c>
      <c r="BD100" s="104"/>
      <c r="BE100" s="104"/>
      <c r="BF100" s="104"/>
      <c r="BG100" s="104"/>
      <c r="BH100" s="104"/>
      <c r="BI100" s="104"/>
      <c r="BJ100" s="104"/>
      <c r="BK100" s="110">
        <f t="shared" si="5"/>
        <v>0</v>
      </c>
      <c r="BL100" s="104"/>
      <c r="BM100" s="104"/>
      <c r="BN100" s="104"/>
      <c r="BO100" s="104"/>
      <c r="BP100" s="104"/>
      <c r="BQ100" s="104"/>
      <c r="BR100" s="102">
        <f>IF(AJ100="fiets",'km-vergoeding'!$D$3,0)</f>
        <v>0</v>
      </c>
      <c r="BS100" s="102"/>
      <c r="BT100" s="102"/>
      <c r="BU100" s="102"/>
      <c r="BV100" s="102"/>
      <c r="BW100" s="102"/>
      <c r="BX100" s="102"/>
      <c r="BY100" s="102"/>
      <c r="BZ100" s="110">
        <f t="shared" si="6"/>
        <v>0</v>
      </c>
      <c r="CA100" s="104"/>
      <c r="CB100" s="104"/>
      <c r="CC100" s="104"/>
      <c r="CD100" s="104"/>
      <c r="CE100" s="104"/>
      <c r="CF100" s="104"/>
      <c r="CG100" s="100"/>
      <c r="CH100" s="101"/>
      <c r="CI100" s="101"/>
      <c r="CJ100" s="101"/>
      <c r="CK100" s="101"/>
      <c r="CL100" s="101"/>
      <c r="CM100" s="109">
        <f t="shared" si="7"/>
        <v>0</v>
      </c>
      <c r="CN100" s="104"/>
      <c r="CO100" s="104"/>
      <c r="CP100" s="104"/>
      <c r="CQ100" s="104"/>
      <c r="CR100" s="104"/>
      <c r="CS100" s="97">
        <f t="shared" si="12"/>
        <v>0</v>
      </c>
      <c r="CT100" s="98"/>
      <c r="CU100" s="98"/>
      <c r="CV100" s="98"/>
      <c r="CW100" s="98"/>
      <c r="CX100" s="99"/>
      <c r="CY100" s="73" t="str">
        <f t="shared" si="13"/>
        <v/>
      </c>
      <c r="CZ100" s="71" t="str">
        <f t="shared" si="14"/>
        <v/>
      </c>
      <c r="DA100" s="60"/>
      <c r="DB100" s="77" t="str">
        <f t="shared" si="15"/>
        <v/>
      </c>
      <c r="DC100" s="71" t="str">
        <f t="shared" si="16"/>
        <v/>
      </c>
      <c r="DD100" s="71" t="str">
        <f t="shared" si="17"/>
        <v/>
      </c>
      <c r="DE100" s="45">
        <f t="shared" si="18"/>
        <v>0</v>
      </c>
      <c r="DF100" s="45"/>
      <c r="DG100" s="84" t="str">
        <f t="shared" si="11"/>
        <v/>
      </c>
    </row>
    <row r="101" spans="1:111" ht="15.75" customHeight="1" x14ac:dyDescent="0.35">
      <c r="A101" s="71" t="str">
        <f t="shared" si="2"/>
        <v/>
      </c>
      <c r="B101" s="71" t="str">
        <f t="shared" si="3"/>
        <v/>
      </c>
      <c r="C101" s="72" t="str">
        <f t="shared" si="4"/>
        <v/>
      </c>
      <c r="D101" s="107"/>
      <c r="E101" s="101"/>
      <c r="F101" s="101"/>
      <c r="G101" s="101"/>
      <c r="H101" s="108"/>
      <c r="I101" s="101"/>
      <c r="J101" s="101"/>
      <c r="K101" s="101"/>
      <c r="L101" s="101"/>
      <c r="M101" s="101"/>
      <c r="N101" s="101"/>
      <c r="O101" s="101"/>
      <c r="P101" s="101"/>
      <c r="Q101" s="101"/>
      <c r="R101" s="111"/>
      <c r="S101" s="101"/>
      <c r="T101" s="101"/>
      <c r="U101" s="101"/>
      <c r="V101" s="101"/>
      <c r="W101" s="101"/>
      <c r="X101" s="111"/>
      <c r="Y101" s="101"/>
      <c r="Z101" s="101"/>
      <c r="AA101" s="101"/>
      <c r="AB101" s="101"/>
      <c r="AC101" s="101"/>
      <c r="AD101" s="101"/>
      <c r="AE101" s="101"/>
      <c r="AF101" s="101"/>
      <c r="AG101" s="101"/>
      <c r="AH101" s="101"/>
      <c r="AI101" s="101"/>
      <c r="AJ101" s="112"/>
      <c r="AK101" s="101"/>
      <c r="AL101" s="101"/>
      <c r="AM101" s="101"/>
      <c r="AN101" s="101"/>
      <c r="AO101" s="101"/>
      <c r="AP101" s="101"/>
      <c r="AQ101" s="101"/>
      <c r="AR101" s="105"/>
      <c r="AS101" s="106"/>
      <c r="AT101" s="106"/>
      <c r="AU101" s="106"/>
      <c r="AV101" s="106"/>
      <c r="AW101" s="106"/>
      <c r="AX101" s="106"/>
      <c r="AY101" s="105"/>
      <c r="AZ101" s="106"/>
      <c r="BA101" s="106"/>
      <c r="BB101" s="106"/>
      <c r="BC101" s="103">
        <f>IF(AJ101="auto",IF(AND((D101&gt;'km-vergoeding'!$A$4),(D101&lt;'km-vergoeding'!$A$5)),'km-vergoeding'!$D$4,'km-vergoeding'!$D$5),0)</f>
        <v>0</v>
      </c>
      <c r="BD101" s="104"/>
      <c r="BE101" s="104"/>
      <c r="BF101" s="104"/>
      <c r="BG101" s="104"/>
      <c r="BH101" s="104"/>
      <c r="BI101" s="104"/>
      <c r="BJ101" s="104"/>
      <c r="BK101" s="110">
        <f t="shared" si="5"/>
        <v>0</v>
      </c>
      <c r="BL101" s="104"/>
      <c r="BM101" s="104"/>
      <c r="BN101" s="104"/>
      <c r="BO101" s="104"/>
      <c r="BP101" s="104"/>
      <c r="BQ101" s="104"/>
      <c r="BR101" s="102">
        <f>IF(AJ101="fiets",'km-vergoeding'!$D$3,0)</f>
        <v>0</v>
      </c>
      <c r="BS101" s="102"/>
      <c r="BT101" s="102"/>
      <c r="BU101" s="102"/>
      <c r="BV101" s="102"/>
      <c r="BW101" s="102"/>
      <c r="BX101" s="102"/>
      <c r="BY101" s="102"/>
      <c r="BZ101" s="110">
        <f t="shared" si="6"/>
        <v>0</v>
      </c>
      <c r="CA101" s="104"/>
      <c r="CB101" s="104"/>
      <c r="CC101" s="104"/>
      <c r="CD101" s="104"/>
      <c r="CE101" s="104"/>
      <c r="CF101" s="104"/>
      <c r="CG101" s="100"/>
      <c r="CH101" s="101"/>
      <c r="CI101" s="101"/>
      <c r="CJ101" s="101"/>
      <c r="CK101" s="101"/>
      <c r="CL101" s="101"/>
      <c r="CM101" s="109">
        <f t="shared" si="7"/>
        <v>0</v>
      </c>
      <c r="CN101" s="104"/>
      <c r="CO101" s="104"/>
      <c r="CP101" s="104"/>
      <c r="CQ101" s="104"/>
      <c r="CR101" s="104"/>
      <c r="CS101" s="97">
        <f t="shared" si="12"/>
        <v>0</v>
      </c>
      <c r="CT101" s="98"/>
      <c r="CU101" s="98"/>
      <c r="CV101" s="98"/>
      <c r="CW101" s="98"/>
      <c r="CX101" s="99"/>
      <c r="CY101" s="73" t="str">
        <f t="shared" si="13"/>
        <v/>
      </c>
      <c r="CZ101" s="71" t="str">
        <f t="shared" si="14"/>
        <v/>
      </c>
      <c r="DA101" s="60"/>
      <c r="DB101" s="77" t="str">
        <f t="shared" si="15"/>
        <v/>
      </c>
      <c r="DC101" s="71" t="str">
        <f t="shared" si="16"/>
        <v/>
      </c>
      <c r="DD101" s="71" t="str">
        <f t="shared" si="17"/>
        <v/>
      </c>
      <c r="DE101" s="45">
        <f t="shared" si="18"/>
        <v>0</v>
      </c>
      <c r="DF101" s="45"/>
      <c r="DG101" s="84" t="str">
        <f t="shared" si="11"/>
        <v/>
      </c>
    </row>
    <row r="102" spans="1:111" ht="15.75" customHeight="1" x14ac:dyDescent="0.35">
      <c r="A102" s="71" t="str">
        <f t="shared" si="2"/>
        <v/>
      </c>
      <c r="B102" s="71" t="str">
        <f t="shared" si="3"/>
        <v/>
      </c>
      <c r="C102" s="72" t="str">
        <f t="shared" si="4"/>
        <v/>
      </c>
      <c r="D102" s="107"/>
      <c r="E102" s="101"/>
      <c r="F102" s="101"/>
      <c r="G102" s="101"/>
      <c r="H102" s="108"/>
      <c r="I102" s="101"/>
      <c r="J102" s="101"/>
      <c r="K102" s="101"/>
      <c r="L102" s="101"/>
      <c r="M102" s="101"/>
      <c r="N102" s="101"/>
      <c r="O102" s="101"/>
      <c r="P102" s="101"/>
      <c r="Q102" s="101"/>
      <c r="R102" s="111"/>
      <c r="S102" s="101"/>
      <c r="T102" s="101"/>
      <c r="U102" s="101"/>
      <c r="V102" s="101"/>
      <c r="W102" s="101"/>
      <c r="X102" s="111"/>
      <c r="Y102" s="101"/>
      <c r="Z102" s="101"/>
      <c r="AA102" s="101"/>
      <c r="AB102" s="101"/>
      <c r="AC102" s="101"/>
      <c r="AD102" s="101"/>
      <c r="AE102" s="101"/>
      <c r="AF102" s="101"/>
      <c r="AG102" s="101"/>
      <c r="AH102" s="101"/>
      <c r="AI102" s="101"/>
      <c r="AJ102" s="112"/>
      <c r="AK102" s="101"/>
      <c r="AL102" s="101"/>
      <c r="AM102" s="101"/>
      <c r="AN102" s="101"/>
      <c r="AO102" s="101"/>
      <c r="AP102" s="101"/>
      <c r="AQ102" s="101"/>
      <c r="AR102" s="105"/>
      <c r="AS102" s="106"/>
      <c r="AT102" s="106"/>
      <c r="AU102" s="106"/>
      <c r="AV102" s="106"/>
      <c r="AW102" s="106"/>
      <c r="AX102" s="106"/>
      <c r="AY102" s="105"/>
      <c r="AZ102" s="106"/>
      <c r="BA102" s="106"/>
      <c r="BB102" s="106"/>
      <c r="BC102" s="103">
        <f>IF(AJ102="auto",IF(AND((D102&gt;'km-vergoeding'!$A$4),(D102&lt;'km-vergoeding'!$A$5)),'km-vergoeding'!$D$4,'km-vergoeding'!$D$5),0)</f>
        <v>0</v>
      </c>
      <c r="BD102" s="104"/>
      <c r="BE102" s="104"/>
      <c r="BF102" s="104"/>
      <c r="BG102" s="104"/>
      <c r="BH102" s="104"/>
      <c r="BI102" s="104"/>
      <c r="BJ102" s="104"/>
      <c r="BK102" s="110">
        <f t="shared" si="5"/>
        <v>0</v>
      </c>
      <c r="BL102" s="104"/>
      <c r="BM102" s="104"/>
      <c r="BN102" s="104"/>
      <c r="BO102" s="104"/>
      <c r="BP102" s="104"/>
      <c r="BQ102" s="104"/>
      <c r="BR102" s="102">
        <f>IF(AJ102="fiets",'km-vergoeding'!$D$3,0)</f>
        <v>0</v>
      </c>
      <c r="BS102" s="102"/>
      <c r="BT102" s="102"/>
      <c r="BU102" s="102"/>
      <c r="BV102" s="102"/>
      <c r="BW102" s="102"/>
      <c r="BX102" s="102"/>
      <c r="BY102" s="102"/>
      <c r="BZ102" s="110">
        <f t="shared" si="6"/>
        <v>0</v>
      </c>
      <c r="CA102" s="104"/>
      <c r="CB102" s="104"/>
      <c r="CC102" s="104"/>
      <c r="CD102" s="104"/>
      <c r="CE102" s="104"/>
      <c r="CF102" s="104"/>
      <c r="CG102" s="100"/>
      <c r="CH102" s="101"/>
      <c r="CI102" s="101"/>
      <c r="CJ102" s="101"/>
      <c r="CK102" s="101"/>
      <c r="CL102" s="101"/>
      <c r="CM102" s="109">
        <f t="shared" si="7"/>
        <v>0</v>
      </c>
      <c r="CN102" s="104"/>
      <c r="CO102" s="104"/>
      <c r="CP102" s="104"/>
      <c r="CQ102" s="104"/>
      <c r="CR102" s="104"/>
      <c r="CS102" s="97">
        <f t="shared" si="12"/>
        <v>0</v>
      </c>
      <c r="CT102" s="98"/>
      <c r="CU102" s="98"/>
      <c r="CV102" s="98"/>
      <c r="CW102" s="98"/>
      <c r="CX102" s="99"/>
      <c r="CY102" s="73" t="str">
        <f t="shared" si="13"/>
        <v/>
      </c>
      <c r="CZ102" s="71" t="str">
        <f t="shared" si="14"/>
        <v/>
      </c>
      <c r="DA102" s="60"/>
      <c r="DB102" s="77" t="str">
        <f t="shared" si="15"/>
        <v/>
      </c>
      <c r="DC102" s="71" t="str">
        <f t="shared" si="16"/>
        <v/>
      </c>
      <c r="DD102" s="71" t="str">
        <f t="shared" si="17"/>
        <v/>
      </c>
      <c r="DE102" s="45">
        <f t="shared" si="18"/>
        <v>0</v>
      </c>
      <c r="DF102" s="45"/>
      <c r="DG102" s="84" t="str">
        <f t="shared" si="11"/>
        <v/>
      </c>
    </row>
    <row r="103" spans="1:111" ht="15.75" customHeight="1" x14ac:dyDescent="0.35">
      <c r="A103" s="71" t="str">
        <f t="shared" si="2"/>
        <v/>
      </c>
      <c r="B103" s="71" t="str">
        <f t="shared" si="3"/>
        <v/>
      </c>
      <c r="C103" s="72" t="str">
        <f t="shared" si="4"/>
        <v/>
      </c>
      <c r="D103" s="107"/>
      <c r="E103" s="101"/>
      <c r="F103" s="101"/>
      <c r="G103" s="101"/>
      <c r="H103" s="108"/>
      <c r="I103" s="101"/>
      <c r="J103" s="101"/>
      <c r="K103" s="101"/>
      <c r="L103" s="101"/>
      <c r="M103" s="101"/>
      <c r="N103" s="101"/>
      <c r="O103" s="101"/>
      <c r="P103" s="101"/>
      <c r="Q103" s="101"/>
      <c r="R103" s="111"/>
      <c r="S103" s="101"/>
      <c r="T103" s="101"/>
      <c r="U103" s="101"/>
      <c r="V103" s="101"/>
      <c r="W103" s="101"/>
      <c r="X103" s="111"/>
      <c r="Y103" s="101"/>
      <c r="Z103" s="101"/>
      <c r="AA103" s="101"/>
      <c r="AB103" s="101"/>
      <c r="AC103" s="101"/>
      <c r="AD103" s="101"/>
      <c r="AE103" s="101"/>
      <c r="AF103" s="101"/>
      <c r="AG103" s="101"/>
      <c r="AH103" s="101"/>
      <c r="AI103" s="101"/>
      <c r="AJ103" s="112"/>
      <c r="AK103" s="101"/>
      <c r="AL103" s="101"/>
      <c r="AM103" s="101"/>
      <c r="AN103" s="101"/>
      <c r="AO103" s="101"/>
      <c r="AP103" s="101"/>
      <c r="AQ103" s="101"/>
      <c r="AR103" s="105"/>
      <c r="AS103" s="106"/>
      <c r="AT103" s="106"/>
      <c r="AU103" s="106"/>
      <c r="AV103" s="106"/>
      <c r="AW103" s="106"/>
      <c r="AX103" s="106"/>
      <c r="AY103" s="105"/>
      <c r="AZ103" s="106"/>
      <c r="BA103" s="106"/>
      <c r="BB103" s="106"/>
      <c r="BC103" s="103">
        <f>IF(AJ103="auto",IF(AND((D103&gt;'km-vergoeding'!$A$4),(D103&lt;'km-vergoeding'!$A$5)),'km-vergoeding'!$D$4,'km-vergoeding'!$D$5),0)</f>
        <v>0</v>
      </c>
      <c r="BD103" s="104"/>
      <c r="BE103" s="104"/>
      <c r="BF103" s="104"/>
      <c r="BG103" s="104"/>
      <c r="BH103" s="104"/>
      <c r="BI103" s="104"/>
      <c r="BJ103" s="104"/>
      <c r="BK103" s="110">
        <f t="shared" ref="BK103:BK141" si="19">IF(AJ103="auto",ROUND(AR103*AY103*BC103,2),0)</f>
        <v>0</v>
      </c>
      <c r="BL103" s="104"/>
      <c r="BM103" s="104"/>
      <c r="BN103" s="104"/>
      <c r="BO103" s="104"/>
      <c r="BP103" s="104"/>
      <c r="BQ103" s="104"/>
      <c r="BR103" s="102">
        <f>IF(AJ103="fiets",'km-vergoeding'!$D$3,0)</f>
        <v>0</v>
      </c>
      <c r="BS103" s="102"/>
      <c r="BT103" s="102"/>
      <c r="BU103" s="102"/>
      <c r="BV103" s="102"/>
      <c r="BW103" s="102"/>
      <c r="BX103" s="102"/>
      <c r="BY103" s="102"/>
      <c r="BZ103" s="110">
        <f t="shared" ref="BZ103:BZ141" si="20">IF(AJ103="fiets",ROUND(AR103*AY103*BR103,2),0)</f>
        <v>0</v>
      </c>
      <c r="CA103" s="104"/>
      <c r="CB103" s="104"/>
      <c r="CC103" s="104"/>
      <c r="CD103" s="104"/>
      <c r="CE103" s="104"/>
      <c r="CF103" s="104"/>
      <c r="CG103" s="100"/>
      <c r="CH103" s="101"/>
      <c r="CI103" s="101"/>
      <c r="CJ103" s="101"/>
      <c r="CK103" s="101"/>
      <c r="CL103" s="101"/>
      <c r="CM103" s="109">
        <f t="shared" ref="CM103:CM141" si="21">IF(AND(OR((AJ103="fiets"),(AJ103="auto")),(CG103&gt;0)),"xxxx",BK103+BZ103+CG103)</f>
        <v>0</v>
      </c>
      <c r="CN103" s="104"/>
      <c r="CO103" s="104"/>
      <c r="CP103" s="104"/>
      <c r="CQ103" s="104"/>
      <c r="CR103" s="104"/>
      <c r="CS103" s="97">
        <f t="shared" si="12"/>
        <v>0</v>
      </c>
      <c r="CT103" s="98"/>
      <c r="CU103" s="98"/>
      <c r="CV103" s="98"/>
      <c r="CW103" s="98"/>
      <c r="CX103" s="99"/>
      <c r="CY103" s="73" t="str">
        <f t="shared" si="13"/>
        <v/>
      </c>
      <c r="CZ103" s="71" t="str">
        <f t="shared" si="14"/>
        <v/>
      </c>
      <c r="DA103" s="60"/>
      <c r="DB103" s="77" t="str">
        <f t="shared" si="15"/>
        <v/>
      </c>
      <c r="DC103" s="71" t="str">
        <f t="shared" si="16"/>
        <v/>
      </c>
      <c r="DD103" s="71" t="str">
        <f t="shared" si="17"/>
        <v/>
      </c>
      <c r="DE103" s="45">
        <f t="shared" si="18"/>
        <v>0</v>
      </c>
      <c r="DF103" s="45"/>
      <c r="DG103" s="84" t="str">
        <f t="shared" si="11"/>
        <v/>
      </c>
    </row>
    <row r="104" spans="1:111" ht="15.75" customHeight="1" x14ac:dyDescent="0.35">
      <c r="A104" s="71" t="str">
        <f t="shared" si="2"/>
        <v/>
      </c>
      <c r="B104" s="71" t="str">
        <f t="shared" si="3"/>
        <v/>
      </c>
      <c r="C104" s="72" t="str">
        <f t="shared" si="4"/>
        <v/>
      </c>
      <c r="D104" s="107"/>
      <c r="E104" s="101"/>
      <c r="F104" s="101"/>
      <c r="G104" s="101"/>
      <c r="H104" s="108"/>
      <c r="I104" s="101"/>
      <c r="J104" s="101"/>
      <c r="K104" s="101"/>
      <c r="L104" s="101"/>
      <c r="M104" s="101"/>
      <c r="N104" s="101"/>
      <c r="O104" s="101"/>
      <c r="P104" s="101"/>
      <c r="Q104" s="101"/>
      <c r="R104" s="111"/>
      <c r="S104" s="101"/>
      <c r="T104" s="101"/>
      <c r="U104" s="101"/>
      <c r="V104" s="101"/>
      <c r="W104" s="101"/>
      <c r="X104" s="111"/>
      <c r="Y104" s="101"/>
      <c r="Z104" s="101"/>
      <c r="AA104" s="101"/>
      <c r="AB104" s="101"/>
      <c r="AC104" s="101"/>
      <c r="AD104" s="101"/>
      <c r="AE104" s="101"/>
      <c r="AF104" s="101"/>
      <c r="AG104" s="101"/>
      <c r="AH104" s="101"/>
      <c r="AI104" s="101"/>
      <c r="AJ104" s="112"/>
      <c r="AK104" s="101"/>
      <c r="AL104" s="101"/>
      <c r="AM104" s="101"/>
      <c r="AN104" s="101"/>
      <c r="AO104" s="101"/>
      <c r="AP104" s="101"/>
      <c r="AQ104" s="101"/>
      <c r="AR104" s="105"/>
      <c r="AS104" s="106"/>
      <c r="AT104" s="106"/>
      <c r="AU104" s="106"/>
      <c r="AV104" s="106"/>
      <c r="AW104" s="106"/>
      <c r="AX104" s="106"/>
      <c r="AY104" s="105"/>
      <c r="AZ104" s="106"/>
      <c r="BA104" s="106"/>
      <c r="BB104" s="106"/>
      <c r="BC104" s="103">
        <f>IF(AJ104="auto",IF(AND((D104&gt;'km-vergoeding'!$A$4),(D104&lt;'km-vergoeding'!$A$5)),'km-vergoeding'!$D$4,'km-vergoeding'!$D$5),0)</f>
        <v>0</v>
      </c>
      <c r="BD104" s="104"/>
      <c r="BE104" s="104"/>
      <c r="BF104" s="104"/>
      <c r="BG104" s="104"/>
      <c r="BH104" s="104"/>
      <c r="BI104" s="104"/>
      <c r="BJ104" s="104"/>
      <c r="BK104" s="110">
        <f t="shared" si="19"/>
        <v>0</v>
      </c>
      <c r="BL104" s="104"/>
      <c r="BM104" s="104"/>
      <c r="BN104" s="104"/>
      <c r="BO104" s="104"/>
      <c r="BP104" s="104"/>
      <c r="BQ104" s="104"/>
      <c r="BR104" s="102">
        <f>IF(AJ104="fiets",'km-vergoeding'!$D$3,0)</f>
        <v>0</v>
      </c>
      <c r="BS104" s="102"/>
      <c r="BT104" s="102"/>
      <c r="BU104" s="102"/>
      <c r="BV104" s="102"/>
      <c r="BW104" s="102"/>
      <c r="BX104" s="102"/>
      <c r="BY104" s="102"/>
      <c r="BZ104" s="110">
        <f t="shared" si="20"/>
        <v>0</v>
      </c>
      <c r="CA104" s="104"/>
      <c r="CB104" s="104"/>
      <c r="CC104" s="104"/>
      <c r="CD104" s="104"/>
      <c r="CE104" s="104"/>
      <c r="CF104" s="104"/>
      <c r="CG104" s="100"/>
      <c r="CH104" s="101"/>
      <c r="CI104" s="101"/>
      <c r="CJ104" s="101"/>
      <c r="CK104" s="101"/>
      <c r="CL104" s="101"/>
      <c r="CM104" s="109">
        <f t="shared" si="21"/>
        <v>0</v>
      </c>
      <c r="CN104" s="104"/>
      <c r="CO104" s="104"/>
      <c r="CP104" s="104"/>
      <c r="CQ104" s="104"/>
      <c r="CR104" s="104"/>
      <c r="CS104" s="97">
        <f t="shared" si="12"/>
        <v>0</v>
      </c>
      <c r="CT104" s="98"/>
      <c r="CU104" s="98"/>
      <c r="CV104" s="98"/>
      <c r="CW104" s="98"/>
      <c r="CX104" s="99"/>
      <c r="CY104" s="73" t="str">
        <f t="shared" si="13"/>
        <v/>
      </c>
      <c r="CZ104" s="71" t="str">
        <f t="shared" si="14"/>
        <v/>
      </c>
      <c r="DA104" s="60"/>
      <c r="DB104" s="77" t="str">
        <f t="shared" si="15"/>
        <v/>
      </c>
      <c r="DC104" s="71" t="str">
        <f t="shared" si="16"/>
        <v/>
      </c>
      <c r="DD104" s="71" t="str">
        <f t="shared" si="17"/>
        <v/>
      </c>
      <c r="DE104" s="45">
        <f t="shared" si="18"/>
        <v>0</v>
      </c>
      <c r="DF104" s="45"/>
      <c r="DG104" s="84" t="str">
        <f t="shared" si="11"/>
        <v/>
      </c>
    </row>
    <row r="105" spans="1:111" ht="15.75" customHeight="1" x14ac:dyDescent="0.35">
      <c r="A105" s="71" t="str">
        <f t="shared" si="2"/>
        <v/>
      </c>
      <c r="B105" s="71" t="str">
        <f t="shared" si="3"/>
        <v/>
      </c>
      <c r="C105" s="72" t="str">
        <f t="shared" si="4"/>
        <v/>
      </c>
      <c r="D105" s="107"/>
      <c r="E105" s="101"/>
      <c r="F105" s="101"/>
      <c r="G105" s="101"/>
      <c r="H105" s="108"/>
      <c r="I105" s="101"/>
      <c r="J105" s="101"/>
      <c r="K105" s="101"/>
      <c r="L105" s="101"/>
      <c r="M105" s="101"/>
      <c r="N105" s="101"/>
      <c r="O105" s="101"/>
      <c r="P105" s="101"/>
      <c r="Q105" s="101"/>
      <c r="R105" s="111"/>
      <c r="S105" s="101"/>
      <c r="T105" s="101"/>
      <c r="U105" s="101"/>
      <c r="V105" s="101"/>
      <c r="W105" s="101"/>
      <c r="X105" s="111"/>
      <c r="Y105" s="101"/>
      <c r="Z105" s="101"/>
      <c r="AA105" s="101"/>
      <c r="AB105" s="101"/>
      <c r="AC105" s="101"/>
      <c r="AD105" s="101"/>
      <c r="AE105" s="101"/>
      <c r="AF105" s="101"/>
      <c r="AG105" s="101"/>
      <c r="AH105" s="101"/>
      <c r="AI105" s="101"/>
      <c r="AJ105" s="112"/>
      <c r="AK105" s="101"/>
      <c r="AL105" s="101"/>
      <c r="AM105" s="101"/>
      <c r="AN105" s="101"/>
      <c r="AO105" s="101"/>
      <c r="AP105" s="101"/>
      <c r="AQ105" s="101"/>
      <c r="AR105" s="105"/>
      <c r="AS105" s="106"/>
      <c r="AT105" s="106"/>
      <c r="AU105" s="106"/>
      <c r="AV105" s="106"/>
      <c r="AW105" s="106"/>
      <c r="AX105" s="106"/>
      <c r="AY105" s="105"/>
      <c r="AZ105" s="106"/>
      <c r="BA105" s="106"/>
      <c r="BB105" s="106"/>
      <c r="BC105" s="103">
        <f>IF(AJ105="auto",IF(AND((D105&gt;'km-vergoeding'!$A$4),(D105&lt;'km-vergoeding'!$A$5)),'km-vergoeding'!$D$4,'km-vergoeding'!$D$5),0)</f>
        <v>0</v>
      </c>
      <c r="BD105" s="104"/>
      <c r="BE105" s="104"/>
      <c r="BF105" s="104"/>
      <c r="BG105" s="104"/>
      <c r="BH105" s="104"/>
      <c r="BI105" s="104"/>
      <c r="BJ105" s="104"/>
      <c r="BK105" s="110">
        <f t="shared" si="19"/>
        <v>0</v>
      </c>
      <c r="BL105" s="104"/>
      <c r="BM105" s="104"/>
      <c r="BN105" s="104"/>
      <c r="BO105" s="104"/>
      <c r="BP105" s="104"/>
      <c r="BQ105" s="104"/>
      <c r="BR105" s="102">
        <f>IF(AJ105="fiets",'km-vergoeding'!$D$3,0)</f>
        <v>0</v>
      </c>
      <c r="BS105" s="102"/>
      <c r="BT105" s="102"/>
      <c r="BU105" s="102"/>
      <c r="BV105" s="102"/>
      <c r="BW105" s="102"/>
      <c r="BX105" s="102"/>
      <c r="BY105" s="102"/>
      <c r="BZ105" s="110">
        <f t="shared" si="20"/>
        <v>0</v>
      </c>
      <c r="CA105" s="104"/>
      <c r="CB105" s="104"/>
      <c r="CC105" s="104"/>
      <c r="CD105" s="104"/>
      <c r="CE105" s="104"/>
      <c r="CF105" s="104"/>
      <c r="CG105" s="100"/>
      <c r="CH105" s="101"/>
      <c r="CI105" s="101"/>
      <c r="CJ105" s="101"/>
      <c r="CK105" s="101"/>
      <c r="CL105" s="101"/>
      <c r="CM105" s="109">
        <f t="shared" si="21"/>
        <v>0</v>
      </c>
      <c r="CN105" s="104"/>
      <c r="CO105" s="104"/>
      <c r="CP105" s="104"/>
      <c r="CQ105" s="104"/>
      <c r="CR105" s="104"/>
      <c r="CS105" s="97">
        <f t="shared" si="12"/>
        <v>0</v>
      </c>
      <c r="CT105" s="98"/>
      <c r="CU105" s="98"/>
      <c r="CV105" s="98"/>
      <c r="CW105" s="98"/>
      <c r="CX105" s="99"/>
      <c r="CY105" s="73" t="str">
        <f t="shared" si="13"/>
        <v/>
      </c>
      <c r="CZ105" s="71" t="str">
        <f t="shared" si="14"/>
        <v/>
      </c>
      <c r="DA105" s="60"/>
      <c r="DB105" s="77" t="str">
        <f t="shared" si="15"/>
        <v/>
      </c>
      <c r="DC105" s="71" t="str">
        <f t="shared" si="16"/>
        <v/>
      </c>
      <c r="DD105" s="71" t="str">
        <f t="shared" si="17"/>
        <v/>
      </c>
      <c r="DE105" s="45">
        <f t="shared" si="18"/>
        <v>0</v>
      </c>
      <c r="DF105" s="45"/>
      <c r="DG105" s="84" t="str">
        <f t="shared" si="11"/>
        <v/>
      </c>
    </row>
    <row r="106" spans="1:111" ht="15.75" customHeight="1" x14ac:dyDescent="0.35">
      <c r="A106" s="71" t="str">
        <f t="shared" si="2"/>
        <v/>
      </c>
      <c r="B106" s="71" t="str">
        <f t="shared" si="3"/>
        <v/>
      </c>
      <c r="C106" s="72" t="str">
        <f t="shared" si="4"/>
        <v/>
      </c>
      <c r="D106" s="107"/>
      <c r="E106" s="101"/>
      <c r="F106" s="101"/>
      <c r="G106" s="101"/>
      <c r="H106" s="108"/>
      <c r="I106" s="101"/>
      <c r="J106" s="101"/>
      <c r="K106" s="101"/>
      <c r="L106" s="101"/>
      <c r="M106" s="101"/>
      <c r="N106" s="101"/>
      <c r="O106" s="101"/>
      <c r="P106" s="101"/>
      <c r="Q106" s="101"/>
      <c r="R106" s="111"/>
      <c r="S106" s="101"/>
      <c r="T106" s="101"/>
      <c r="U106" s="101"/>
      <c r="V106" s="101"/>
      <c r="W106" s="101"/>
      <c r="X106" s="111"/>
      <c r="Y106" s="101"/>
      <c r="Z106" s="101"/>
      <c r="AA106" s="101"/>
      <c r="AB106" s="101"/>
      <c r="AC106" s="101"/>
      <c r="AD106" s="101"/>
      <c r="AE106" s="101"/>
      <c r="AF106" s="101"/>
      <c r="AG106" s="101"/>
      <c r="AH106" s="101"/>
      <c r="AI106" s="101"/>
      <c r="AJ106" s="112"/>
      <c r="AK106" s="101"/>
      <c r="AL106" s="101"/>
      <c r="AM106" s="101"/>
      <c r="AN106" s="101"/>
      <c r="AO106" s="101"/>
      <c r="AP106" s="101"/>
      <c r="AQ106" s="101"/>
      <c r="AR106" s="105"/>
      <c r="AS106" s="106"/>
      <c r="AT106" s="106"/>
      <c r="AU106" s="106"/>
      <c r="AV106" s="106"/>
      <c r="AW106" s="106"/>
      <c r="AX106" s="106"/>
      <c r="AY106" s="105"/>
      <c r="AZ106" s="106"/>
      <c r="BA106" s="106"/>
      <c r="BB106" s="106"/>
      <c r="BC106" s="103">
        <f>IF(AJ106="auto",IF(AND((D106&gt;'km-vergoeding'!$A$4),(D106&lt;'km-vergoeding'!$A$5)),'km-vergoeding'!$D$4,'km-vergoeding'!$D$5),0)</f>
        <v>0</v>
      </c>
      <c r="BD106" s="104"/>
      <c r="BE106" s="104"/>
      <c r="BF106" s="104"/>
      <c r="BG106" s="104"/>
      <c r="BH106" s="104"/>
      <c r="BI106" s="104"/>
      <c r="BJ106" s="104"/>
      <c r="BK106" s="110">
        <f t="shared" si="19"/>
        <v>0</v>
      </c>
      <c r="BL106" s="104"/>
      <c r="BM106" s="104"/>
      <c r="BN106" s="104"/>
      <c r="BO106" s="104"/>
      <c r="BP106" s="104"/>
      <c r="BQ106" s="104"/>
      <c r="BR106" s="102">
        <f>IF(AJ106="fiets",'km-vergoeding'!$D$3,0)</f>
        <v>0</v>
      </c>
      <c r="BS106" s="102"/>
      <c r="BT106" s="102"/>
      <c r="BU106" s="102"/>
      <c r="BV106" s="102"/>
      <c r="BW106" s="102"/>
      <c r="BX106" s="102"/>
      <c r="BY106" s="102"/>
      <c r="BZ106" s="110">
        <f t="shared" si="20"/>
        <v>0</v>
      </c>
      <c r="CA106" s="104"/>
      <c r="CB106" s="104"/>
      <c r="CC106" s="104"/>
      <c r="CD106" s="104"/>
      <c r="CE106" s="104"/>
      <c r="CF106" s="104"/>
      <c r="CG106" s="100"/>
      <c r="CH106" s="101"/>
      <c r="CI106" s="101"/>
      <c r="CJ106" s="101"/>
      <c r="CK106" s="101"/>
      <c r="CL106" s="101"/>
      <c r="CM106" s="109">
        <f t="shared" si="21"/>
        <v>0</v>
      </c>
      <c r="CN106" s="104"/>
      <c r="CO106" s="104"/>
      <c r="CP106" s="104"/>
      <c r="CQ106" s="104"/>
      <c r="CR106" s="104"/>
      <c r="CS106" s="97">
        <f t="shared" si="12"/>
        <v>0</v>
      </c>
      <c r="CT106" s="98"/>
      <c r="CU106" s="98"/>
      <c r="CV106" s="98"/>
      <c r="CW106" s="98"/>
      <c r="CX106" s="99"/>
      <c r="CY106" s="73" t="str">
        <f t="shared" si="13"/>
        <v/>
      </c>
      <c r="CZ106" s="71" t="str">
        <f t="shared" si="14"/>
        <v/>
      </c>
      <c r="DA106" s="60"/>
      <c r="DB106" s="77" t="str">
        <f t="shared" si="15"/>
        <v/>
      </c>
      <c r="DC106" s="71" t="str">
        <f t="shared" si="16"/>
        <v/>
      </c>
      <c r="DD106" s="71" t="str">
        <f t="shared" si="17"/>
        <v/>
      </c>
      <c r="DE106" s="45">
        <f t="shared" si="18"/>
        <v>0</v>
      </c>
      <c r="DF106" s="45"/>
      <c r="DG106" s="84" t="str">
        <f t="shared" si="11"/>
        <v/>
      </c>
    </row>
    <row r="107" spans="1:111" ht="15.75" customHeight="1" x14ac:dyDescent="0.35">
      <c r="A107" s="71" t="str">
        <f t="shared" si="2"/>
        <v/>
      </c>
      <c r="B107" s="71" t="str">
        <f t="shared" si="3"/>
        <v/>
      </c>
      <c r="C107" s="72" t="str">
        <f t="shared" si="4"/>
        <v/>
      </c>
      <c r="D107" s="107"/>
      <c r="E107" s="101"/>
      <c r="F107" s="101"/>
      <c r="G107" s="101"/>
      <c r="H107" s="108"/>
      <c r="I107" s="101"/>
      <c r="J107" s="101"/>
      <c r="K107" s="101"/>
      <c r="L107" s="101"/>
      <c r="M107" s="101"/>
      <c r="N107" s="101"/>
      <c r="O107" s="101"/>
      <c r="P107" s="101"/>
      <c r="Q107" s="101"/>
      <c r="R107" s="111"/>
      <c r="S107" s="101"/>
      <c r="T107" s="101"/>
      <c r="U107" s="101"/>
      <c r="V107" s="101"/>
      <c r="W107" s="101"/>
      <c r="X107" s="111"/>
      <c r="Y107" s="101"/>
      <c r="Z107" s="101"/>
      <c r="AA107" s="101"/>
      <c r="AB107" s="101"/>
      <c r="AC107" s="101"/>
      <c r="AD107" s="101"/>
      <c r="AE107" s="101"/>
      <c r="AF107" s="101"/>
      <c r="AG107" s="101"/>
      <c r="AH107" s="101"/>
      <c r="AI107" s="101"/>
      <c r="AJ107" s="112"/>
      <c r="AK107" s="101"/>
      <c r="AL107" s="101"/>
      <c r="AM107" s="101"/>
      <c r="AN107" s="101"/>
      <c r="AO107" s="101"/>
      <c r="AP107" s="101"/>
      <c r="AQ107" s="101"/>
      <c r="AR107" s="105"/>
      <c r="AS107" s="106"/>
      <c r="AT107" s="106"/>
      <c r="AU107" s="106"/>
      <c r="AV107" s="106"/>
      <c r="AW107" s="106"/>
      <c r="AX107" s="106"/>
      <c r="AY107" s="105"/>
      <c r="AZ107" s="106"/>
      <c r="BA107" s="106"/>
      <c r="BB107" s="106"/>
      <c r="BC107" s="103">
        <f>IF(AJ107="auto",IF(AND((D107&gt;'km-vergoeding'!$A$4),(D107&lt;'km-vergoeding'!$A$5)),'km-vergoeding'!$D$4,'km-vergoeding'!$D$5),0)</f>
        <v>0</v>
      </c>
      <c r="BD107" s="104"/>
      <c r="BE107" s="104"/>
      <c r="BF107" s="104"/>
      <c r="BG107" s="104"/>
      <c r="BH107" s="104"/>
      <c r="BI107" s="104"/>
      <c r="BJ107" s="104"/>
      <c r="BK107" s="110">
        <f t="shared" si="19"/>
        <v>0</v>
      </c>
      <c r="BL107" s="104"/>
      <c r="BM107" s="104"/>
      <c r="BN107" s="104"/>
      <c r="BO107" s="104"/>
      <c r="BP107" s="104"/>
      <c r="BQ107" s="104"/>
      <c r="BR107" s="102">
        <f>IF(AJ107="fiets",'km-vergoeding'!$D$3,0)</f>
        <v>0</v>
      </c>
      <c r="BS107" s="102"/>
      <c r="BT107" s="102"/>
      <c r="BU107" s="102"/>
      <c r="BV107" s="102"/>
      <c r="BW107" s="102"/>
      <c r="BX107" s="102"/>
      <c r="BY107" s="102"/>
      <c r="BZ107" s="110">
        <f t="shared" si="20"/>
        <v>0</v>
      </c>
      <c r="CA107" s="104"/>
      <c r="CB107" s="104"/>
      <c r="CC107" s="104"/>
      <c r="CD107" s="104"/>
      <c r="CE107" s="104"/>
      <c r="CF107" s="104"/>
      <c r="CG107" s="100"/>
      <c r="CH107" s="101"/>
      <c r="CI107" s="101"/>
      <c r="CJ107" s="101"/>
      <c r="CK107" s="101"/>
      <c r="CL107" s="101"/>
      <c r="CM107" s="109">
        <f t="shared" si="21"/>
        <v>0</v>
      </c>
      <c r="CN107" s="104"/>
      <c r="CO107" s="104"/>
      <c r="CP107" s="104"/>
      <c r="CQ107" s="104"/>
      <c r="CR107" s="104"/>
      <c r="CS107" s="97">
        <f t="shared" si="12"/>
        <v>0</v>
      </c>
      <c r="CT107" s="98"/>
      <c r="CU107" s="98"/>
      <c r="CV107" s="98"/>
      <c r="CW107" s="98"/>
      <c r="CX107" s="99"/>
      <c r="CY107" s="73" t="str">
        <f t="shared" si="13"/>
        <v/>
      </c>
      <c r="CZ107" s="71" t="str">
        <f t="shared" si="14"/>
        <v/>
      </c>
      <c r="DA107" s="60"/>
      <c r="DB107" s="77" t="str">
        <f t="shared" si="15"/>
        <v/>
      </c>
      <c r="DC107" s="71" t="str">
        <f t="shared" si="16"/>
        <v/>
      </c>
      <c r="DD107" s="71" t="str">
        <f t="shared" si="17"/>
        <v/>
      </c>
      <c r="DE107" s="45">
        <f t="shared" si="18"/>
        <v>0</v>
      </c>
      <c r="DF107" s="45"/>
      <c r="DG107" s="84" t="str">
        <f t="shared" si="11"/>
        <v/>
      </c>
    </row>
    <row r="108" spans="1:111" ht="15.75" customHeight="1" x14ac:dyDescent="0.35">
      <c r="A108" s="71" t="str">
        <f t="shared" si="2"/>
        <v/>
      </c>
      <c r="B108" s="71" t="str">
        <f t="shared" si="3"/>
        <v/>
      </c>
      <c r="C108" s="72" t="str">
        <f t="shared" si="4"/>
        <v/>
      </c>
      <c r="D108" s="107"/>
      <c r="E108" s="101"/>
      <c r="F108" s="101"/>
      <c r="G108" s="101"/>
      <c r="H108" s="108"/>
      <c r="I108" s="101"/>
      <c r="J108" s="101"/>
      <c r="K108" s="101"/>
      <c r="L108" s="101"/>
      <c r="M108" s="101"/>
      <c r="N108" s="101"/>
      <c r="O108" s="101"/>
      <c r="P108" s="101"/>
      <c r="Q108" s="101"/>
      <c r="R108" s="111"/>
      <c r="S108" s="101"/>
      <c r="T108" s="101"/>
      <c r="U108" s="101"/>
      <c r="V108" s="101"/>
      <c r="W108" s="101"/>
      <c r="X108" s="111"/>
      <c r="Y108" s="101"/>
      <c r="Z108" s="101"/>
      <c r="AA108" s="101"/>
      <c r="AB108" s="101"/>
      <c r="AC108" s="101"/>
      <c r="AD108" s="101"/>
      <c r="AE108" s="101"/>
      <c r="AF108" s="101"/>
      <c r="AG108" s="101"/>
      <c r="AH108" s="101"/>
      <c r="AI108" s="101"/>
      <c r="AJ108" s="112"/>
      <c r="AK108" s="101"/>
      <c r="AL108" s="101"/>
      <c r="AM108" s="101"/>
      <c r="AN108" s="101"/>
      <c r="AO108" s="101"/>
      <c r="AP108" s="101"/>
      <c r="AQ108" s="101"/>
      <c r="AR108" s="105"/>
      <c r="AS108" s="106"/>
      <c r="AT108" s="106"/>
      <c r="AU108" s="106"/>
      <c r="AV108" s="106"/>
      <c r="AW108" s="106"/>
      <c r="AX108" s="106"/>
      <c r="AY108" s="105"/>
      <c r="AZ108" s="106"/>
      <c r="BA108" s="106"/>
      <c r="BB108" s="106"/>
      <c r="BC108" s="103">
        <f>IF(AJ108="auto",IF(AND((D108&gt;'km-vergoeding'!$A$4),(D108&lt;'km-vergoeding'!$A$5)),'km-vergoeding'!$D$4,'km-vergoeding'!$D$5),0)</f>
        <v>0</v>
      </c>
      <c r="BD108" s="104"/>
      <c r="BE108" s="104"/>
      <c r="BF108" s="104"/>
      <c r="BG108" s="104"/>
      <c r="BH108" s="104"/>
      <c r="BI108" s="104"/>
      <c r="BJ108" s="104"/>
      <c r="BK108" s="110">
        <f t="shared" si="19"/>
        <v>0</v>
      </c>
      <c r="BL108" s="104"/>
      <c r="BM108" s="104"/>
      <c r="BN108" s="104"/>
      <c r="BO108" s="104"/>
      <c r="BP108" s="104"/>
      <c r="BQ108" s="104"/>
      <c r="BR108" s="102">
        <f>IF(AJ108="fiets",'km-vergoeding'!$D$3,0)</f>
        <v>0</v>
      </c>
      <c r="BS108" s="102"/>
      <c r="BT108" s="102"/>
      <c r="BU108" s="102"/>
      <c r="BV108" s="102"/>
      <c r="BW108" s="102"/>
      <c r="BX108" s="102"/>
      <c r="BY108" s="102"/>
      <c r="BZ108" s="110">
        <f t="shared" si="20"/>
        <v>0</v>
      </c>
      <c r="CA108" s="104"/>
      <c r="CB108" s="104"/>
      <c r="CC108" s="104"/>
      <c r="CD108" s="104"/>
      <c r="CE108" s="104"/>
      <c r="CF108" s="104"/>
      <c r="CG108" s="100"/>
      <c r="CH108" s="101"/>
      <c r="CI108" s="101"/>
      <c r="CJ108" s="101"/>
      <c r="CK108" s="101"/>
      <c r="CL108" s="101"/>
      <c r="CM108" s="109">
        <f t="shared" si="21"/>
        <v>0</v>
      </c>
      <c r="CN108" s="104"/>
      <c r="CO108" s="104"/>
      <c r="CP108" s="104"/>
      <c r="CQ108" s="104"/>
      <c r="CR108" s="104"/>
      <c r="CS108" s="97">
        <f t="shared" si="12"/>
        <v>0</v>
      </c>
      <c r="CT108" s="98"/>
      <c r="CU108" s="98"/>
      <c r="CV108" s="98"/>
      <c r="CW108" s="98"/>
      <c r="CX108" s="99"/>
      <c r="CY108" s="73" t="str">
        <f t="shared" si="13"/>
        <v/>
      </c>
      <c r="CZ108" s="71" t="str">
        <f t="shared" si="14"/>
        <v/>
      </c>
      <c r="DA108" s="60"/>
      <c r="DB108" s="77" t="str">
        <f t="shared" si="15"/>
        <v/>
      </c>
      <c r="DC108" s="71" t="str">
        <f t="shared" si="16"/>
        <v/>
      </c>
      <c r="DD108" s="71" t="str">
        <f t="shared" si="17"/>
        <v/>
      </c>
      <c r="DE108" s="45">
        <f t="shared" si="18"/>
        <v>0</v>
      </c>
      <c r="DF108" s="45"/>
      <c r="DG108" s="84" t="str">
        <f t="shared" si="11"/>
        <v/>
      </c>
    </row>
    <row r="109" spans="1:111" ht="15.75" customHeight="1" x14ac:dyDescent="0.35">
      <c r="A109" s="71" t="str">
        <f t="shared" si="2"/>
        <v/>
      </c>
      <c r="B109" s="71" t="str">
        <f t="shared" si="3"/>
        <v/>
      </c>
      <c r="C109" s="72" t="str">
        <f t="shared" si="4"/>
        <v/>
      </c>
      <c r="D109" s="107"/>
      <c r="E109" s="101"/>
      <c r="F109" s="101"/>
      <c r="G109" s="101"/>
      <c r="H109" s="108"/>
      <c r="I109" s="101"/>
      <c r="J109" s="101"/>
      <c r="K109" s="101"/>
      <c r="L109" s="101"/>
      <c r="M109" s="101"/>
      <c r="N109" s="101"/>
      <c r="O109" s="101"/>
      <c r="P109" s="101"/>
      <c r="Q109" s="101"/>
      <c r="R109" s="111"/>
      <c r="S109" s="101"/>
      <c r="T109" s="101"/>
      <c r="U109" s="101"/>
      <c r="V109" s="101"/>
      <c r="W109" s="101"/>
      <c r="X109" s="111"/>
      <c r="Y109" s="101"/>
      <c r="Z109" s="101"/>
      <c r="AA109" s="101"/>
      <c r="AB109" s="101"/>
      <c r="AC109" s="101"/>
      <c r="AD109" s="101"/>
      <c r="AE109" s="101"/>
      <c r="AF109" s="101"/>
      <c r="AG109" s="101"/>
      <c r="AH109" s="101"/>
      <c r="AI109" s="101"/>
      <c r="AJ109" s="112"/>
      <c r="AK109" s="101"/>
      <c r="AL109" s="101"/>
      <c r="AM109" s="101"/>
      <c r="AN109" s="101"/>
      <c r="AO109" s="101"/>
      <c r="AP109" s="101"/>
      <c r="AQ109" s="101"/>
      <c r="AR109" s="105"/>
      <c r="AS109" s="106"/>
      <c r="AT109" s="106"/>
      <c r="AU109" s="106"/>
      <c r="AV109" s="106"/>
      <c r="AW109" s="106"/>
      <c r="AX109" s="106"/>
      <c r="AY109" s="105"/>
      <c r="AZ109" s="106"/>
      <c r="BA109" s="106"/>
      <c r="BB109" s="106"/>
      <c r="BC109" s="103">
        <f>IF(AJ109="auto",IF(AND((D109&gt;'km-vergoeding'!$A$4),(D109&lt;'km-vergoeding'!$A$5)),'km-vergoeding'!$D$4,'km-vergoeding'!$D$5),0)</f>
        <v>0</v>
      </c>
      <c r="BD109" s="104"/>
      <c r="BE109" s="104"/>
      <c r="BF109" s="104"/>
      <c r="BG109" s="104"/>
      <c r="BH109" s="104"/>
      <c r="BI109" s="104"/>
      <c r="BJ109" s="104"/>
      <c r="BK109" s="110">
        <f t="shared" si="19"/>
        <v>0</v>
      </c>
      <c r="BL109" s="104"/>
      <c r="BM109" s="104"/>
      <c r="BN109" s="104"/>
      <c r="BO109" s="104"/>
      <c r="BP109" s="104"/>
      <c r="BQ109" s="104"/>
      <c r="BR109" s="102">
        <f>IF(AJ109="fiets",'km-vergoeding'!$D$3,0)</f>
        <v>0</v>
      </c>
      <c r="BS109" s="102"/>
      <c r="BT109" s="102"/>
      <c r="BU109" s="102"/>
      <c r="BV109" s="102"/>
      <c r="BW109" s="102"/>
      <c r="BX109" s="102"/>
      <c r="BY109" s="102"/>
      <c r="BZ109" s="110">
        <f t="shared" si="20"/>
        <v>0</v>
      </c>
      <c r="CA109" s="104"/>
      <c r="CB109" s="104"/>
      <c r="CC109" s="104"/>
      <c r="CD109" s="104"/>
      <c r="CE109" s="104"/>
      <c r="CF109" s="104"/>
      <c r="CG109" s="100"/>
      <c r="CH109" s="101"/>
      <c r="CI109" s="101"/>
      <c r="CJ109" s="101"/>
      <c r="CK109" s="101"/>
      <c r="CL109" s="101"/>
      <c r="CM109" s="109">
        <f t="shared" si="21"/>
        <v>0</v>
      </c>
      <c r="CN109" s="104"/>
      <c r="CO109" s="104"/>
      <c r="CP109" s="104"/>
      <c r="CQ109" s="104"/>
      <c r="CR109" s="104"/>
      <c r="CS109" s="97">
        <f t="shared" si="12"/>
        <v>0</v>
      </c>
      <c r="CT109" s="98"/>
      <c r="CU109" s="98"/>
      <c r="CV109" s="98"/>
      <c r="CW109" s="98"/>
      <c r="CX109" s="99"/>
      <c r="CY109" s="73" t="str">
        <f t="shared" si="13"/>
        <v/>
      </c>
      <c r="CZ109" s="71" t="str">
        <f t="shared" si="14"/>
        <v/>
      </c>
      <c r="DA109" s="60"/>
      <c r="DB109" s="77" t="str">
        <f t="shared" si="15"/>
        <v/>
      </c>
      <c r="DC109" s="71" t="str">
        <f t="shared" si="16"/>
        <v/>
      </c>
      <c r="DD109" s="71" t="str">
        <f t="shared" si="17"/>
        <v/>
      </c>
      <c r="DE109" s="45">
        <f t="shared" si="18"/>
        <v>0</v>
      </c>
      <c r="DF109" s="45"/>
      <c r="DG109" s="84" t="str">
        <f t="shared" si="11"/>
        <v/>
      </c>
    </row>
    <row r="110" spans="1:111" ht="15.75" customHeight="1" x14ac:dyDescent="0.35">
      <c r="A110" s="71" t="str">
        <f t="shared" si="2"/>
        <v/>
      </c>
      <c r="B110" s="71" t="str">
        <f t="shared" si="3"/>
        <v/>
      </c>
      <c r="C110" s="72" t="str">
        <f t="shared" si="4"/>
        <v/>
      </c>
      <c r="D110" s="107"/>
      <c r="E110" s="101"/>
      <c r="F110" s="101"/>
      <c r="G110" s="101"/>
      <c r="H110" s="108"/>
      <c r="I110" s="101"/>
      <c r="J110" s="101"/>
      <c r="K110" s="101"/>
      <c r="L110" s="101"/>
      <c r="M110" s="101"/>
      <c r="N110" s="101"/>
      <c r="O110" s="101"/>
      <c r="P110" s="101"/>
      <c r="Q110" s="101"/>
      <c r="R110" s="111"/>
      <c r="S110" s="101"/>
      <c r="T110" s="101"/>
      <c r="U110" s="101"/>
      <c r="V110" s="101"/>
      <c r="W110" s="101"/>
      <c r="X110" s="111"/>
      <c r="Y110" s="101"/>
      <c r="Z110" s="101"/>
      <c r="AA110" s="101"/>
      <c r="AB110" s="101"/>
      <c r="AC110" s="101"/>
      <c r="AD110" s="101"/>
      <c r="AE110" s="101"/>
      <c r="AF110" s="101"/>
      <c r="AG110" s="101"/>
      <c r="AH110" s="101"/>
      <c r="AI110" s="101"/>
      <c r="AJ110" s="112"/>
      <c r="AK110" s="101"/>
      <c r="AL110" s="101"/>
      <c r="AM110" s="101"/>
      <c r="AN110" s="101"/>
      <c r="AO110" s="101"/>
      <c r="AP110" s="101"/>
      <c r="AQ110" s="101"/>
      <c r="AR110" s="105"/>
      <c r="AS110" s="106"/>
      <c r="AT110" s="106"/>
      <c r="AU110" s="106"/>
      <c r="AV110" s="106"/>
      <c r="AW110" s="106"/>
      <c r="AX110" s="106"/>
      <c r="AY110" s="105"/>
      <c r="AZ110" s="106"/>
      <c r="BA110" s="106"/>
      <c r="BB110" s="106"/>
      <c r="BC110" s="103">
        <f>IF(AJ110="auto",IF(AND((D110&gt;'km-vergoeding'!$A$4),(D110&lt;'km-vergoeding'!$A$5)),'km-vergoeding'!$D$4,'km-vergoeding'!$D$5),0)</f>
        <v>0</v>
      </c>
      <c r="BD110" s="104"/>
      <c r="BE110" s="104"/>
      <c r="BF110" s="104"/>
      <c r="BG110" s="104"/>
      <c r="BH110" s="104"/>
      <c r="BI110" s="104"/>
      <c r="BJ110" s="104"/>
      <c r="BK110" s="110">
        <f t="shared" si="19"/>
        <v>0</v>
      </c>
      <c r="BL110" s="104"/>
      <c r="BM110" s="104"/>
      <c r="BN110" s="104"/>
      <c r="BO110" s="104"/>
      <c r="BP110" s="104"/>
      <c r="BQ110" s="104"/>
      <c r="BR110" s="102">
        <f>IF(AJ110="fiets",'km-vergoeding'!$D$3,0)</f>
        <v>0</v>
      </c>
      <c r="BS110" s="102"/>
      <c r="BT110" s="102"/>
      <c r="BU110" s="102"/>
      <c r="BV110" s="102"/>
      <c r="BW110" s="102"/>
      <c r="BX110" s="102"/>
      <c r="BY110" s="102"/>
      <c r="BZ110" s="110">
        <f t="shared" si="20"/>
        <v>0</v>
      </c>
      <c r="CA110" s="104"/>
      <c r="CB110" s="104"/>
      <c r="CC110" s="104"/>
      <c r="CD110" s="104"/>
      <c r="CE110" s="104"/>
      <c r="CF110" s="104"/>
      <c r="CG110" s="100"/>
      <c r="CH110" s="101"/>
      <c r="CI110" s="101"/>
      <c r="CJ110" s="101"/>
      <c r="CK110" s="101"/>
      <c r="CL110" s="101"/>
      <c r="CM110" s="109">
        <f t="shared" si="21"/>
        <v>0</v>
      </c>
      <c r="CN110" s="104"/>
      <c r="CO110" s="104"/>
      <c r="CP110" s="104"/>
      <c r="CQ110" s="104"/>
      <c r="CR110" s="104"/>
      <c r="CS110" s="97">
        <f t="shared" si="12"/>
        <v>0</v>
      </c>
      <c r="CT110" s="98"/>
      <c r="CU110" s="98"/>
      <c r="CV110" s="98"/>
      <c r="CW110" s="98"/>
      <c r="CX110" s="99"/>
      <c r="CY110" s="73" t="str">
        <f t="shared" si="13"/>
        <v/>
      </c>
      <c r="CZ110" s="71" t="str">
        <f t="shared" si="14"/>
        <v/>
      </c>
      <c r="DA110" s="60"/>
      <c r="DB110" s="77" t="str">
        <f t="shared" si="15"/>
        <v/>
      </c>
      <c r="DC110" s="71" t="str">
        <f t="shared" si="16"/>
        <v/>
      </c>
      <c r="DD110" s="71" t="str">
        <f t="shared" si="17"/>
        <v/>
      </c>
      <c r="DE110" s="45">
        <f t="shared" si="18"/>
        <v>0</v>
      </c>
      <c r="DF110" s="45"/>
      <c r="DG110" s="84" t="str">
        <f t="shared" si="11"/>
        <v/>
      </c>
    </row>
    <row r="111" spans="1:111" ht="15.75" customHeight="1" x14ac:dyDescent="0.35">
      <c r="A111" s="71" t="str">
        <f t="shared" si="2"/>
        <v/>
      </c>
      <c r="B111" s="71" t="str">
        <f t="shared" si="3"/>
        <v/>
      </c>
      <c r="C111" s="72" t="str">
        <f t="shared" si="4"/>
        <v/>
      </c>
      <c r="D111" s="107"/>
      <c r="E111" s="101"/>
      <c r="F111" s="101"/>
      <c r="G111" s="101"/>
      <c r="H111" s="108"/>
      <c r="I111" s="101"/>
      <c r="J111" s="101"/>
      <c r="K111" s="101"/>
      <c r="L111" s="101"/>
      <c r="M111" s="101"/>
      <c r="N111" s="101"/>
      <c r="O111" s="101"/>
      <c r="P111" s="101"/>
      <c r="Q111" s="101"/>
      <c r="R111" s="111"/>
      <c r="S111" s="101"/>
      <c r="T111" s="101"/>
      <c r="U111" s="101"/>
      <c r="V111" s="101"/>
      <c r="W111" s="101"/>
      <c r="X111" s="111"/>
      <c r="Y111" s="101"/>
      <c r="Z111" s="101"/>
      <c r="AA111" s="101"/>
      <c r="AB111" s="101"/>
      <c r="AC111" s="101"/>
      <c r="AD111" s="101"/>
      <c r="AE111" s="101"/>
      <c r="AF111" s="101"/>
      <c r="AG111" s="101"/>
      <c r="AH111" s="101"/>
      <c r="AI111" s="101"/>
      <c r="AJ111" s="112"/>
      <c r="AK111" s="101"/>
      <c r="AL111" s="101"/>
      <c r="AM111" s="101"/>
      <c r="AN111" s="101"/>
      <c r="AO111" s="101"/>
      <c r="AP111" s="101"/>
      <c r="AQ111" s="101"/>
      <c r="AR111" s="105"/>
      <c r="AS111" s="106"/>
      <c r="AT111" s="106"/>
      <c r="AU111" s="106"/>
      <c r="AV111" s="106"/>
      <c r="AW111" s="106"/>
      <c r="AX111" s="106"/>
      <c r="AY111" s="105"/>
      <c r="AZ111" s="106"/>
      <c r="BA111" s="106"/>
      <c r="BB111" s="106"/>
      <c r="BC111" s="103">
        <f>IF(AJ111="auto",IF(AND((D111&gt;'km-vergoeding'!$A$4),(D111&lt;'km-vergoeding'!$A$5)),'km-vergoeding'!$D$4,'km-vergoeding'!$D$5),0)</f>
        <v>0</v>
      </c>
      <c r="BD111" s="104"/>
      <c r="BE111" s="104"/>
      <c r="BF111" s="104"/>
      <c r="BG111" s="104"/>
      <c r="BH111" s="104"/>
      <c r="BI111" s="104"/>
      <c r="BJ111" s="104"/>
      <c r="BK111" s="110">
        <f t="shared" si="19"/>
        <v>0</v>
      </c>
      <c r="BL111" s="104"/>
      <c r="BM111" s="104"/>
      <c r="BN111" s="104"/>
      <c r="BO111" s="104"/>
      <c r="BP111" s="104"/>
      <c r="BQ111" s="104"/>
      <c r="BR111" s="102">
        <f>IF(AJ111="fiets",'km-vergoeding'!$D$3,0)</f>
        <v>0</v>
      </c>
      <c r="BS111" s="102"/>
      <c r="BT111" s="102"/>
      <c r="BU111" s="102"/>
      <c r="BV111" s="102"/>
      <c r="BW111" s="102"/>
      <c r="BX111" s="102"/>
      <c r="BY111" s="102"/>
      <c r="BZ111" s="110">
        <f t="shared" si="20"/>
        <v>0</v>
      </c>
      <c r="CA111" s="104"/>
      <c r="CB111" s="104"/>
      <c r="CC111" s="104"/>
      <c r="CD111" s="104"/>
      <c r="CE111" s="104"/>
      <c r="CF111" s="104"/>
      <c r="CG111" s="100"/>
      <c r="CH111" s="101"/>
      <c r="CI111" s="101"/>
      <c r="CJ111" s="101"/>
      <c r="CK111" s="101"/>
      <c r="CL111" s="101"/>
      <c r="CM111" s="109">
        <f t="shared" si="21"/>
        <v>0</v>
      </c>
      <c r="CN111" s="104"/>
      <c r="CO111" s="104"/>
      <c r="CP111" s="104"/>
      <c r="CQ111" s="104"/>
      <c r="CR111" s="104"/>
      <c r="CS111" s="97">
        <f t="shared" si="12"/>
        <v>0</v>
      </c>
      <c r="CT111" s="98"/>
      <c r="CU111" s="98"/>
      <c r="CV111" s="98"/>
      <c r="CW111" s="98"/>
      <c r="CX111" s="99"/>
      <c r="CY111" s="73" t="str">
        <f t="shared" si="13"/>
        <v/>
      </c>
      <c r="CZ111" s="71" t="str">
        <f t="shared" si="14"/>
        <v/>
      </c>
      <c r="DA111" s="60"/>
      <c r="DB111" s="77" t="str">
        <f t="shared" si="15"/>
        <v/>
      </c>
      <c r="DC111" s="71" t="str">
        <f t="shared" si="16"/>
        <v/>
      </c>
      <c r="DD111" s="71" t="str">
        <f t="shared" si="17"/>
        <v/>
      </c>
      <c r="DE111" s="45">
        <f t="shared" si="18"/>
        <v>0</v>
      </c>
      <c r="DF111" s="45"/>
      <c r="DG111" s="84" t="str">
        <f t="shared" si="11"/>
        <v/>
      </c>
    </row>
    <row r="112" spans="1:111" ht="15.75" customHeight="1" x14ac:dyDescent="0.35">
      <c r="A112" s="71" t="str">
        <f t="shared" si="2"/>
        <v/>
      </c>
      <c r="B112" s="71" t="str">
        <f t="shared" si="3"/>
        <v/>
      </c>
      <c r="C112" s="72" t="str">
        <f t="shared" si="4"/>
        <v/>
      </c>
      <c r="D112" s="107"/>
      <c r="E112" s="101"/>
      <c r="F112" s="101"/>
      <c r="G112" s="101"/>
      <c r="H112" s="108"/>
      <c r="I112" s="101"/>
      <c r="J112" s="101"/>
      <c r="K112" s="101"/>
      <c r="L112" s="101"/>
      <c r="M112" s="101"/>
      <c r="N112" s="101"/>
      <c r="O112" s="101"/>
      <c r="P112" s="101"/>
      <c r="Q112" s="101"/>
      <c r="R112" s="111"/>
      <c r="S112" s="101"/>
      <c r="T112" s="101"/>
      <c r="U112" s="101"/>
      <c r="V112" s="101"/>
      <c r="W112" s="101"/>
      <c r="X112" s="111"/>
      <c r="Y112" s="101"/>
      <c r="Z112" s="101"/>
      <c r="AA112" s="101"/>
      <c r="AB112" s="101"/>
      <c r="AC112" s="101"/>
      <c r="AD112" s="101"/>
      <c r="AE112" s="101"/>
      <c r="AF112" s="101"/>
      <c r="AG112" s="101"/>
      <c r="AH112" s="101"/>
      <c r="AI112" s="101"/>
      <c r="AJ112" s="112"/>
      <c r="AK112" s="101"/>
      <c r="AL112" s="101"/>
      <c r="AM112" s="101"/>
      <c r="AN112" s="101"/>
      <c r="AO112" s="101"/>
      <c r="AP112" s="101"/>
      <c r="AQ112" s="101"/>
      <c r="AR112" s="105"/>
      <c r="AS112" s="106"/>
      <c r="AT112" s="106"/>
      <c r="AU112" s="106"/>
      <c r="AV112" s="106"/>
      <c r="AW112" s="106"/>
      <c r="AX112" s="106"/>
      <c r="AY112" s="105"/>
      <c r="AZ112" s="106"/>
      <c r="BA112" s="106"/>
      <c r="BB112" s="106"/>
      <c r="BC112" s="103">
        <f>IF(AJ112="auto",IF(AND((D112&gt;'km-vergoeding'!$A$4),(D112&lt;'km-vergoeding'!$A$5)),'km-vergoeding'!$D$4,'km-vergoeding'!$D$5),0)</f>
        <v>0</v>
      </c>
      <c r="BD112" s="104"/>
      <c r="BE112" s="104"/>
      <c r="BF112" s="104"/>
      <c r="BG112" s="104"/>
      <c r="BH112" s="104"/>
      <c r="BI112" s="104"/>
      <c r="BJ112" s="104"/>
      <c r="BK112" s="110">
        <f t="shared" si="19"/>
        <v>0</v>
      </c>
      <c r="BL112" s="104"/>
      <c r="BM112" s="104"/>
      <c r="BN112" s="104"/>
      <c r="BO112" s="104"/>
      <c r="BP112" s="104"/>
      <c r="BQ112" s="104"/>
      <c r="BR112" s="102">
        <f>IF(AJ112="fiets",'km-vergoeding'!$D$3,0)</f>
        <v>0</v>
      </c>
      <c r="BS112" s="102"/>
      <c r="BT112" s="102"/>
      <c r="BU112" s="102"/>
      <c r="BV112" s="102"/>
      <c r="BW112" s="102"/>
      <c r="BX112" s="102"/>
      <c r="BY112" s="102"/>
      <c r="BZ112" s="110">
        <f t="shared" si="20"/>
        <v>0</v>
      </c>
      <c r="CA112" s="104"/>
      <c r="CB112" s="104"/>
      <c r="CC112" s="104"/>
      <c r="CD112" s="104"/>
      <c r="CE112" s="104"/>
      <c r="CF112" s="104"/>
      <c r="CG112" s="100"/>
      <c r="CH112" s="101"/>
      <c r="CI112" s="101"/>
      <c r="CJ112" s="101"/>
      <c r="CK112" s="101"/>
      <c r="CL112" s="101"/>
      <c r="CM112" s="109">
        <f t="shared" si="21"/>
        <v>0</v>
      </c>
      <c r="CN112" s="104"/>
      <c r="CO112" s="104"/>
      <c r="CP112" s="104"/>
      <c r="CQ112" s="104"/>
      <c r="CR112" s="104"/>
      <c r="CS112" s="97">
        <f t="shared" si="12"/>
        <v>0</v>
      </c>
      <c r="CT112" s="98"/>
      <c r="CU112" s="98"/>
      <c r="CV112" s="98"/>
      <c r="CW112" s="98"/>
      <c r="CX112" s="99"/>
      <c r="CY112" s="73" t="str">
        <f t="shared" si="13"/>
        <v/>
      </c>
      <c r="CZ112" s="71" t="str">
        <f t="shared" si="14"/>
        <v/>
      </c>
      <c r="DA112" s="60"/>
      <c r="DB112" s="77" t="str">
        <f t="shared" si="15"/>
        <v/>
      </c>
      <c r="DC112" s="71" t="str">
        <f t="shared" si="16"/>
        <v/>
      </c>
      <c r="DD112" s="71" t="str">
        <f t="shared" si="17"/>
        <v/>
      </c>
      <c r="DE112" s="45">
        <f t="shared" si="18"/>
        <v>0</v>
      </c>
      <c r="DF112" s="45"/>
      <c r="DG112" s="84" t="str">
        <f t="shared" si="11"/>
        <v/>
      </c>
    </row>
    <row r="113" spans="1:111" ht="15.75" customHeight="1" x14ac:dyDescent="0.35">
      <c r="A113" s="71" t="str">
        <f t="shared" si="2"/>
        <v/>
      </c>
      <c r="B113" s="71" t="str">
        <f t="shared" si="3"/>
        <v/>
      </c>
      <c r="C113" s="72" t="str">
        <f t="shared" si="4"/>
        <v/>
      </c>
      <c r="D113" s="107"/>
      <c r="E113" s="101"/>
      <c r="F113" s="101"/>
      <c r="G113" s="101"/>
      <c r="H113" s="108"/>
      <c r="I113" s="101"/>
      <c r="J113" s="101"/>
      <c r="K113" s="101"/>
      <c r="L113" s="101"/>
      <c r="M113" s="101"/>
      <c r="N113" s="101"/>
      <c r="O113" s="101"/>
      <c r="P113" s="101"/>
      <c r="Q113" s="101"/>
      <c r="R113" s="111"/>
      <c r="S113" s="101"/>
      <c r="T113" s="101"/>
      <c r="U113" s="101"/>
      <c r="V113" s="101"/>
      <c r="W113" s="101"/>
      <c r="X113" s="111"/>
      <c r="Y113" s="101"/>
      <c r="Z113" s="101"/>
      <c r="AA113" s="101"/>
      <c r="AB113" s="101"/>
      <c r="AC113" s="101"/>
      <c r="AD113" s="101"/>
      <c r="AE113" s="101"/>
      <c r="AF113" s="101"/>
      <c r="AG113" s="101"/>
      <c r="AH113" s="101"/>
      <c r="AI113" s="101"/>
      <c r="AJ113" s="112"/>
      <c r="AK113" s="101"/>
      <c r="AL113" s="101"/>
      <c r="AM113" s="101"/>
      <c r="AN113" s="101"/>
      <c r="AO113" s="101"/>
      <c r="AP113" s="101"/>
      <c r="AQ113" s="101"/>
      <c r="AR113" s="105"/>
      <c r="AS113" s="106"/>
      <c r="AT113" s="106"/>
      <c r="AU113" s="106"/>
      <c r="AV113" s="106"/>
      <c r="AW113" s="106"/>
      <c r="AX113" s="106"/>
      <c r="AY113" s="105"/>
      <c r="AZ113" s="106"/>
      <c r="BA113" s="106"/>
      <c r="BB113" s="106"/>
      <c r="BC113" s="103">
        <f>IF(AJ113="auto",IF(AND((D113&gt;'km-vergoeding'!$A$4),(D113&lt;'km-vergoeding'!$A$5)),'km-vergoeding'!$D$4,'km-vergoeding'!$D$5),0)</f>
        <v>0</v>
      </c>
      <c r="BD113" s="104"/>
      <c r="BE113" s="104"/>
      <c r="BF113" s="104"/>
      <c r="BG113" s="104"/>
      <c r="BH113" s="104"/>
      <c r="BI113" s="104"/>
      <c r="BJ113" s="104"/>
      <c r="BK113" s="110">
        <f t="shared" si="19"/>
        <v>0</v>
      </c>
      <c r="BL113" s="104"/>
      <c r="BM113" s="104"/>
      <c r="BN113" s="104"/>
      <c r="BO113" s="104"/>
      <c r="BP113" s="104"/>
      <c r="BQ113" s="104"/>
      <c r="BR113" s="102">
        <f>IF(AJ113="fiets",'km-vergoeding'!$D$3,0)</f>
        <v>0</v>
      </c>
      <c r="BS113" s="102"/>
      <c r="BT113" s="102"/>
      <c r="BU113" s="102"/>
      <c r="BV113" s="102"/>
      <c r="BW113" s="102"/>
      <c r="BX113" s="102"/>
      <c r="BY113" s="102"/>
      <c r="BZ113" s="110">
        <f t="shared" si="20"/>
        <v>0</v>
      </c>
      <c r="CA113" s="104"/>
      <c r="CB113" s="104"/>
      <c r="CC113" s="104"/>
      <c r="CD113" s="104"/>
      <c r="CE113" s="104"/>
      <c r="CF113" s="104"/>
      <c r="CG113" s="100"/>
      <c r="CH113" s="101"/>
      <c r="CI113" s="101"/>
      <c r="CJ113" s="101"/>
      <c r="CK113" s="101"/>
      <c r="CL113" s="101"/>
      <c r="CM113" s="109">
        <f t="shared" si="21"/>
        <v>0</v>
      </c>
      <c r="CN113" s="104"/>
      <c r="CO113" s="104"/>
      <c r="CP113" s="104"/>
      <c r="CQ113" s="104"/>
      <c r="CR113" s="104"/>
      <c r="CS113" s="97">
        <f t="shared" si="12"/>
        <v>0</v>
      </c>
      <c r="CT113" s="98"/>
      <c r="CU113" s="98"/>
      <c r="CV113" s="98"/>
      <c r="CW113" s="98"/>
      <c r="CX113" s="99"/>
      <c r="CY113" s="73" t="str">
        <f t="shared" si="13"/>
        <v/>
      </c>
      <c r="CZ113" s="71" t="str">
        <f t="shared" si="14"/>
        <v/>
      </c>
      <c r="DA113" s="60"/>
      <c r="DB113" s="77" t="str">
        <f t="shared" si="15"/>
        <v/>
      </c>
      <c r="DC113" s="71" t="str">
        <f t="shared" si="16"/>
        <v/>
      </c>
      <c r="DD113" s="71" t="str">
        <f t="shared" si="17"/>
        <v/>
      </c>
      <c r="DE113" s="45">
        <f t="shared" si="18"/>
        <v>0</v>
      </c>
      <c r="DF113" s="45"/>
      <c r="DG113" s="84" t="str">
        <f t="shared" si="11"/>
        <v/>
      </c>
    </row>
    <row r="114" spans="1:111" ht="15.75" customHeight="1" x14ac:dyDescent="0.35">
      <c r="A114" s="71" t="str">
        <f t="shared" si="2"/>
        <v/>
      </c>
      <c r="B114" s="71" t="str">
        <f t="shared" si="3"/>
        <v/>
      </c>
      <c r="C114" s="72" t="str">
        <f t="shared" si="4"/>
        <v/>
      </c>
      <c r="D114" s="107"/>
      <c r="E114" s="101"/>
      <c r="F114" s="101"/>
      <c r="G114" s="101"/>
      <c r="H114" s="108"/>
      <c r="I114" s="101"/>
      <c r="J114" s="101"/>
      <c r="K114" s="101"/>
      <c r="L114" s="101"/>
      <c r="M114" s="101"/>
      <c r="N114" s="101"/>
      <c r="O114" s="101"/>
      <c r="P114" s="101"/>
      <c r="Q114" s="101"/>
      <c r="R114" s="111"/>
      <c r="S114" s="101"/>
      <c r="T114" s="101"/>
      <c r="U114" s="101"/>
      <c r="V114" s="101"/>
      <c r="W114" s="101"/>
      <c r="X114" s="111"/>
      <c r="Y114" s="101"/>
      <c r="Z114" s="101"/>
      <c r="AA114" s="101"/>
      <c r="AB114" s="101"/>
      <c r="AC114" s="101"/>
      <c r="AD114" s="101"/>
      <c r="AE114" s="101"/>
      <c r="AF114" s="101"/>
      <c r="AG114" s="101"/>
      <c r="AH114" s="101"/>
      <c r="AI114" s="101"/>
      <c r="AJ114" s="112"/>
      <c r="AK114" s="101"/>
      <c r="AL114" s="101"/>
      <c r="AM114" s="101"/>
      <c r="AN114" s="101"/>
      <c r="AO114" s="101"/>
      <c r="AP114" s="101"/>
      <c r="AQ114" s="101"/>
      <c r="AR114" s="105"/>
      <c r="AS114" s="106"/>
      <c r="AT114" s="106"/>
      <c r="AU114" s="106"/>
      <c r="AV114" s="106"/>
      <c r="AW114" s="106"/>
      <c r="AX114" s="106"/>
      <c r="AY114" s="105"/>
      <c r="AZ114" s="106"/>
      <c r="BA114" s="106"/>
      <c r="BB114" s="106"/>
      <c r="BC114" s="103">
        <f>IF(AJ114="auto",IF(AND((D114&gt;'km-vergoeding'!$A$4),(D114&lt;'km-vergoeding'!$A$5)),'km-vergoeding'!$D$4,'km-vergoeding'!$D$5),0)</f>
        <v>0</v>
      </c>
      <c r="BD114" s="104"/>
      <c r="BE114" s="104"/>
      <c r="BF114" s="104"/>
      <c r="BG114" s="104"/>
      <c r="BH114" s="104"/>
      <c r="BI114" s="104"/>
      <c r="BJ114" s="104"/>
      <c r="BK114" s="110">
        <f t="shared" si="19"/>
        <v>0</v>
      </c>
      <c r="BL114" s="104"/>
      <c r="BM114" s="104"/>
      <c r="BN114" s="104"/>
      <c r="BO114" s="104"/>
      <c r="BP114" s="104"/>
      <c r="BQ114" s="104"/>
      <c r="BR114" s="102">
        <f>IF(AJ114="fiets",'km-vergoeding'!$D$3,0)</f>
        <v>0</v>
      </c>
      <c r="BS114" s="102"/>
      <c r="BT114" s="102"/>
      <c r="BU114" s="102"/>
      <c r="BV114" s="102"/>
      <c r="BW114" s="102"/>
      <c r="BX114" s="102"/>
      <c r="BY114" s="102"/>
      <c r="BZ114" s="110">
        <f t="shared" si="20"/>
        <v>0</v>
      </c>
      <c r="CA114" s="104"/>
      <c r="CB114" s="104"/>
      <c r="CC114" s="104"/>
      <c r="CD114" s="104"/>
      <c r="CE114" s="104"/>
      <c r="CF114" s="104"/>
      <c r="CG114" s="100"/>
      <c r="CH114" s="101"/>
      <c r="CI114" s="101"/>
      <c r="CJ114" s="101"/>
      <c r="CK114" s="101"/>
      <c r="CL114" s="101"/>
      <c r="CM114" s="109">
        <f t="shared" si="21"/>
        <v>0</v>
      </c>
      <c r="CN114" s="104"/>
      <c r="CO114" s="104"/>
      <c r="CP114" s="104"/>
      <c r="CQ114" s="104"/>
      <c r="CR114" s="104"/>
      <c r="CS114" s="97">
        <f t="shared" si="12"/>
        <v>0</v>
      </c>
      <c r="CT114" s="98"/>
      <c r="CU114" s="98"/>
      <c r="CV114" s="98"/>
      <c r="CW114" s="98"/>
      <c r="CX114" s="99"/>
      <c r="CY114" s="73" t="str">
        <f t="shared" si="13"/>
        <v/>
      </c>
      <c r="CZ114" s="71" t="str">
        <f t="shared" si="14"/>
        <v/>
      </c>
      <c r="DA114" s="60"/>
      <c r="DB114" s="77" t="str">
        <f t="shared" si="15"/>
        <v/>
      </c>
      <c r="DC114" s="71" t="str">
        <f t="shared" si="16"/>
        <v/>
      </c>
      <c r="DD114" s="71" t="str">
        <f t="shared" si="17"/>
        <v/>
      </c>
      <c r="DE114" s="45">
        <f t="shared" si="18"/>
        <v>0</v>
      </c>
      <c r="DF114" s="45"/>
      <c r="DG114" s="84" t="str">
        <f t="shared" si="11"/>
        <v/>
      </c>
    </row>
    <row r="115" spans="1:111" ht="15.75" customHeight="1" x14ac:dyDescent="0.35">
      <c r="A115" s="71" t="str">
        <f t="shared" si="2"/>
        <v/>
      </c>
      <c r="B115" s="71" t="str">
        <f t="shared" si="3"/>
        <v/>
      </c>
      <c r="C115" s="72" t="str">
        <f t="shared" si="4"/>
        <v/>
      </c>
      <c r="D115" s="107"/>
      <c r="E115" s="101"/>
      <c r="F115" s="101"/>
      <c r="G115" s="101"/>
      <c r="H115" s="108"/>
      <c r="I115" s="101"/>
      <c r="J115" s="101"/>
      <c r="K115" s="101"/>
      <c r="L115" s="101"/>
      <c r="M115" s="101"/>
      <c r="N115" s="101"/>
      <c r="O115" s="101"/>
      <c r="P115" s="101"/>
      <c r="Q115" s="101"/>
      <c r="R115" s="111"/>
      <c r="S115" s="101"/>
      <c r="T115" s="101"/>
      <c r="U115" s="101"/>
      <c r="V115" s="101"/>
      <c r="W115" s="101"/>
      <c r="X115" s="111"/>
      <c r="Y115" s="101"/>
      <c r="Z115" s="101"/>
      <c r="AA115" s="101"/>
      <c r="AB115" s="101"/>
      <c r="AC115" s="101"/>
      <c r="AD115" s="101"/>
      <c r="AE115" s="101"/>
      <c r="AF115" s="101"/>
      <c r="AG115" s="101"/>
      <c r="AH115" s="101"/>
      <c r="AI115" s="101"/>
      <c r="AJ115" s="112"/>
      <c r="AK115" s="101"/>
      <c r="AL115" s="101"/>
      <c r="AM115" s="101"/>
      <c r="AN115" s="101"/>
      <c r="AO115" s="101"/>
      <c r="AP115" s="101"/>
      <c r="AQ115" s="101"/>
      <c r="AR115" s="105"/>
      <c r="AS115" s="106"/>
      <c r="AT115" s="106"/>
      <c r="AU115" s="106"/>
      <c r="AV115" s="106"/>
      <c r="AW115" s="106"/>
      <c r="AX115" s="106"/>
      <c r="AY115" s="105"/>
      <c r="AZ115" s="106"/>
      <c r="BA115" s="106"/>
      <c r="BB115" s="106"/>
      <c r="BC115" s="103">
        <f>IF(AJ115="auto",IF(AND((D115&gt;'km-vergoeding'!$A$4),(D115&lt;'km-vergoeding'!$A$5)),'km-vergoeding'!$D$4,'km-vergoeding'!$D$5),0)</f>
        <v>0</v>
      </c>
      <c r="BD115" s="104"/>
      <c r="BE115" s="104"/>
      <c r="BF115" s="104"/>
      <c r="BG115" s="104"/>
      <c r="BH115" s="104"/>
      <c r="BI115" s="104"/>
      <c r="BJ115" s="104"/>
      <c r="BK115" s="110">
        <f t="shared" si="19"/>
        <v>0</v>
      </c>
      <c r="BL115" s="104"/>
      <c r="BM115" s="104"/>
      <c r="BN115" s="104"/>
      <c r="BO115" s="104"/>
      <c r="BP115" s="104"/>
      <c r="BQ115" s="104"/>
      <c r="BR115" s="102">
        <f>IF(AJ115="fiets",'km-vergoeding'!$D$3,0)</f>
        <v>0</v>
      </c>
      <c r="BS115" s="102"/>
      <c r="BT115" s="102"/>
      <c r="BU115" s="102"/>
      <c r="BV115" s="102"/>
      <c r="BW115" s="102"/>
      <c r="BX115" s="102"/>
      <c r="BY115" s="102"/>
      <c r="BZ115" s="110">
        <f t="shared" si="20"/>
        <v>0</v>
      </c>
      <c r="CA115" s="104"/>
      <c r="CB115" s="104"/>
      <c r="CC115" s="104"/>
      <c r="CD115" s="104"/>
      <c r="CE115" s="104"/>
      <c r="CF115" s="104"/>
      <c r="CG115" s="100"/>
      <c r="CH115" s="101"/>
      <c r="CI115" s="101"/>
      <c r="CJ115" s="101"/>
      <c r="CK115" s="101"/>
      <c r="CL115" s="101"/>
      <c r="CM115" s="109">
        <f t="shared" si="21"/>
        <v>0</v>
      </c>
      <c r="CN115" s="104"/>
      <c r="CO115" s="104"/>
      <c r="CP115" s="104"/>
      <c r="CQ115" s="104"/>
      <c r="CR115" s="104"/>
      <c r="CS115" s="97">
        <f t="shared" si="12"/>
        <v>0</v>
      </c>
      <c r="CT115" s="98"/>
      <c r="CU115" s="98"/>
      <c r="CV115" s="98"/>
      <c r="CW115" s="98"/>
      <c r="CX115" s="99"/>
      <c r="CY115" s="73" t="str">
        <f t="shared" si="13"/>
        <v/>
      </c>
      <c r="CZ115" s="71" t="str">
        <f t="shared" si="14"/>
        <v/>
      </c>
      <c r="DA115" s="60"/>
      <c r="DB115" s="77" t="str">
        <f t="shared" si="15"/>
        <v/>
      </c>
      <c r="DC115" s="71" t="str">
        <f t="shared" si="16"/>
        <v/>
      </c>
      <c r="DD115" s="71" t="str">
        <f t="shared" si="17"/>
        <v/>
      </c>
      <c r="DE115" s="45">
        <f t="shared" si="18"/>
        <v>0</v>
      </c>
      <c r="DF115" s="45"/>
      <c r="DG115" s="84" t="str">
        <f t="shared" si="11"/>
        <v/>
      </c>
    </row>
    <row r="116" spans="1:111" ht="15.75" customHeight="1" x14ac:dyDescent="0.35">
      <c r="A116" s="71" t="str">
        <f t="shared" si="2"/>
        <v/>
      </c>
      <c r="B116" s="71" t="str">
        <f t="shared" si="3"/>
        <v/>
      </c>
      <c r="C116" s="72" t="str">
        <f t="shared" si="4"/>
        <v/>
      </c>
      <c r="D116" s="107"/>
      <c r="E116" s="101"/>
      <c r="F116" s="101"/>
      <c r="G116" s="101"/>
      <c r="H116" s="108"/>
      <c r="I116" s="101"/>
      <c r="J116" s="101"/>
      <c r="K116" s="101"/>
      <c r="L116" s="101"/>
      <c r="M116" s="101"/>
      <c r="N116" s="101"/>
      <c r="O116" s="101"/>
      <c r="P116" s="101"/>
      <c r="Q116" s="101"/>
      <c r="R116" s="111"/>
      <c r="S116" s="101"/>
      <c r="T116" s="101"/>
      <c r="U116" s="101"/>
      <c r="V116" s="101"/>
      <c r="W116" s="101"/>
      <c r="X116" s="111"/>
      <c r="Y116" s="101"/>
      <c r="Z116" s="101"/>
      <c r="AA116" s="101"/>
      <c r="AB116" s="101"/>
      <c r="AC116" s="101"/>
      <c r="AD116" s="101"/>
      <c r="AE116" s="101"/>
      <c r="AF116" s="101"/>
      <c r="AG116" s="101"/>
      <c r="AH116" s="101"/>
      <c r="AI116" s="101"/>
      <c r="AJ116" s="112"/>
      <c r="AK116" s="101"/>
      <c r="AL116" s="101"/>
      <c r="AM116" s="101"/>
      <c r="AN116" s="101"/>
      <c r="AO116" s="101"/>
      <c r="AP116" s="101"/>
      <c r="AQ116" s="101"/>
      <c r="AR116" s="105"/>
      <c r="AS116" s="106"/>
      <c r="AT116" s="106"/>
      <c r="AU116" s="106"/>
      <c r="AV116" s="106"/>
      <c r="AW116" s="106"/>
      <c r="AX116" s="106"/>
      <c r="AY116" s="105"/>
      <c r="AZ116" s="106"/>
      <c r="BA116" s="106"/>
      <c r="BB116" s="106"/>
      <c r="BC116" s="103">
        <f>IF(AJ116="auto",IF(AND((D116&gt;'km-vergoeding'!$A$4),(D116&lt;'km-vergoeding'!$A$5)),'km-vergoeding'!$D$4,'km-vergoeding'!$D$5),0)</f>
        <v>0</v>
      </c>
      <c r="BD116" s="104"/>
      <c r="BE116" s="104"/>
      <c r="BF116" s="104"/>
      <c r="BG116" s="104"/>
      <c r="BH116" s="104"/>
      <c r="BI116" s="104"/>
      <c r="BJ116" s="104"/>
      <c r="BK116" s="110">
        <f t="shared" si="19"/>
        <v>0</v>
      </c>
      <c r="BL116" s="104"/>
      <c r="BM116" s="104"/>
      <c r="BN116" s="104"/>
      <c r="BO116" s="104"/>
      <c r="BP116" s="104"/>
      <c r="BQ116" s="104"/>
      <c r="BR116" s="102">
        <f>IF(AJ116="fiets",'km-vergoeding'!$D$3,0)</f>
        <v>0</v>
      </c>
      <c r="BS116" s="102"/>
      <c r="BT116" s="102"/>
      <c r="BU116" s="102"/>
      <c r="BV116" s="102"/>
      <c r="BW116" s="102"/>
      <c r="BX116" s="102"/>
      <c r="BY116" s="102"/>
      <c r="BZ116" s="110">
        <f t="shared" si="20"/>
        <v>0</v>
      </c>
      <c r="CA116" s="104"/>
      <c r="CB116" s="104"/>
      <c r="CC116" s="104"/>
      <c r="CD116" s="104"/>
      <c r="CE116" s="104"/>
      <c r="CF116" s="104"/>
      <c r="CG116" s="100"/>
      <c r="CH116" s="101"/>
      <c r="CI116" s="101"/>
      <c r="CJ116" s="101"/>
      <c r="CK116" s="101"/>
      <c r="CL116" s="101"/>
      <c r="CM116" s="109">
        <f t="shared" si="21"/>
        <v>0</v>
      </c>
      <c r="CN116" s="104"/>
      <c r="CO116" s="104"/>
      <c r="CP116" s="104"/>
      <c r="CQ116" s="104"/>
      <c r="CR116" s="104"/>
      <c r="CS116" s="97">
        <f t="shared" si="12"/>
        <v>0</v>
      </c>
      <c r="CT116" s="98"/>
      <c r="CU116" s="98"/>
      <c r="CV116" s="98"/>
      <c r="CW116" s="98"/>
      <c r="CX116" s="99"/>
      <c r="CY116" s="73" t="str">
        <f t="shared" si="13"/>
        <v/>
      </c>
      <c r="CZ116" s="71" t="str">
        <f t="shared" si="14"/>
        <v/>
      </c>
      <c r="DA116" s="60"/>
      <c r="DB116" s="77" t="str">
        <f t="shared" si="15"/>
        <v/>
      </c>
      <c r="DC116" s="71" t="str">
        <f t="shared" si="16"/>
        <v/>
      </c>
      <c r="DD116" s="71" t="str">
        <f t="shared" si="17"/>
        <v/>
      </c>
      <c r="DE116" s="45">
        <f t="shared" si="18"/>
        <v>0</v>
      </c>
      <c r="DF116" s="45"/>
      <c r="DG116" s="84" t="str">
        <f t="shared" si="11"/>
        <v/>
      </c>
    </row>
    <row r="117" spans="1:111" ht="15.75" customHeight="1" x14ac:dyDescent="0.35">
      <c r="A117" s="71" t="str">
        <f t="shared" si="2"/>
        <v/>
      </c>
      <c r="B117" s="71" t="str">
        <f t="shared" si="3"/>
        <v/>
      </c>
      <c r="C117" s="72" t="str">
        <f t="shared" si="4"/>
        <v/>
      </c>
      <c r="D117" s="107"/>
      <c r="E117" s="101"/>
      <c r="F117" s="101"/>
      <c r="G117" s="101"/>
      <c r="H117" s="108"/>
      <c r="I117" s="101"/>
      <c r="J117" s="101"/>
      <c r="K117" s="101"/>
      <c r="L117" s="101"/>
      <c r="M117" s="101"/>
      <c r="N117" s="101"/>
      <c r="O117" s="101"/>
      <c r="P117" s="101"/>
      <c r="Q117" s="101"/>
      <c r="R117" s="111"/>
      <c r="S117" s="101"/>
      <c r="T117" s="101"/>
      <c r="U117" s="101"/>
      <c r="V117" s="101"/>
      <c r="W117" s="101"/>
      <c r="X117" s="111"/>
      <c r="Y117" s="101"/>
      <c r="Z117" s="101"/>
      <c r="AA117" s="101"/>
      <c r="AB117" s="101"/>
      <c r="AC117" s="101"/>
      <c r="AD117" s="101"/>
      <c r="AE117" s="101"/>
      <c r="AF117" s="101"/>
      <c r="AG117" s="101"/>
      <c r="AH117" s="101"/>
      <c r="AI117" s="101"/>
      <c r="AJ117" s="112"/>
      <c r="AK117" s="101"/>
      <c r="AL117" s="101"/>
      <c r="AM117" s="101"/>
      <c r="AN117" s="101"/>
      <c r="AO117" s="101"/>
      <c r="AP117" s="101"/>
      <c r="AQ117" s="101"/>
      <c r="AR117" s="105"/>
      <c r="AS117" s="106"/>
      <c r="AT117" s="106"/>
      <c r="AU117" s="106"/>
      <c r="AV117" s="106"/>
      <c r="AW117" s="106"/>
      <c r="AX117" s="106"/>
      <c r="AY117" s="105"/>
      <c r="AZ117" s="106"/>
      <c r="BA117" s="106"/>
      <c r="BB117" s="106"/>
      <c r="BC117" s="103">
        <f>IF(AJ117="auto",IF(AND((D117&gt;'km-vergoeding'!$A$4),(D117&lt;'km-vergoeding'!$A$5)),'km-vergoeding'!$D$4,'km-vergoeding'!$D$5),0)</f>
        <v>0</v>
      </c>
      <c r="BD117" s="104"/>
      <c r="BE117" s="104"/>
      <c r="BF117" s="104"/>
      <c r="BG117" s="104"/>
      <c r="BH117" s="104"/>
      <c r="BI117" s="104"/>
      <c r="BJ117" s="104"/>
      <c r="BK117" s="110">
        <f t="shared" si="19"/>
        <v>0</v>
      </c>
      <c r="BL117" s="104"/>
      <c r="BM117" s="104"/>
      <c r="BN117" s="104"/>
      <c r="BO117" s="104"/>
      <c r="BP117" s="104"/>
      <c r="BQ117" s="104"/>
      <c r="BR117" s="102">
        <f>IF(AJ117="fiets",'km-vergoeding'!$D$3,0)</f>
        <v>0</v>
      </c>
      <c r="BS117" s="102"/>
      <c r="BT117" s="102"/>
      <c r="BU117" s="102"/>
      <c r="BV117" s="102"/>
      <c r="BW117" s="102"/>
      <c r="BX117" s="102"/>
      <c r="BY117" s="102"/>
      <c r="BZ117" s="110">
        <f t="shared" si="20"/>
        <v>0</v>
      </c>
      <c r="CA117" s="104"/>
      <c r="CB117" s="104"/>
      <c r="CC117" s="104"/>
      <c r="CD117" s="104"/>
      <c r="CE117" s="104"/>
      <c r="CF117" s="104"/>
      <c r="CG117" s="100"/>
      <c r="CH117" s="101"/>
      <c r="CI117" s="101"/>
      <c r="CJ117" s="101"/>
      <c r="CK117" s="101"/>
      <c r="CL117" s="101"/>
      <c r="CM117" s="109">
        <f t="shared" si="21"/>
        <v>0</v>
      </c>
      <c r="CN117" s="104"/>
      <c r="CO117" s="104"/>
      <c r="CP117" s="104"/>
      <c r="CQ117" s="104"/>
      <c r="CR117" s="104"/>
      <c r="CS117" s="97">
        <f t="shared" si="12"/>
        <v>0</v>
      </c>
      <c r="CT117" s="98"/>
      <c r="CU117" s="98"/>
      <c r="CV117" s="98"/>
      <c r="CW117" s="98"/>
      <c r="CX117" s="99"/>
      <c r="CY117" s="73" t="str">
        <f t="shared" si="13"/>
        <v/>
      </c>
      <c r="CZ117" s="71" t="str">
        <f t="shared" si="14"/>
        <v/>
      </c>
      <c r="DA117" s="60"/>
      <c r="DB117" s="77" t="str">
        <f t="shared" si="15"/>
        <v/>
      </c>
      <c r="DC117" s="71" t="str">
        <f t="shared" si="16"/>
        <v/>
      </c>
      <c r="DD117" s="71" t="str">
        <f t="shared" si="17"/>
        <v/>
      </c>
      <c r="DE117" s="45">
        <f t="shared" si="18"/>
        <v>0</v>
      </c>
      <c r="DF117" s="45"/>
      <c r="DG117" s="84" t="str">
        <f t="shared" si="11"/>
        <v/>
      </c>
    </row>
    <row r="118" spans="1:111" ht="15.75" customHeight="1" x14ac:dyDescent="0.35">
      <c r="A118" s="71" t="str">
        <f t="shared" si="2"/>
        <v/>
      </c>
      <c r="B118" s="71" t="str">
        <f t="shared" si="3"/>
        <v/>
      </c>
      <c r="C118" s="72" t="str">
        <f t="shared" si="4"/>
        <v/>
      </c>
      <c r="D118" s="107"/>
      <c r="E118" s="101"/>
      <c r="F118" s="101"/>
      <c r="G118" s="101"/>
      <c r="H118" s="108"/>
      <c r="I118" s="101"/>
      <c r="J118" s="101"/>
      <c r="K118" s="101"/>
      <c r="L118" s="101"/>
      <c r="M118" s="101"/>
      <c r="N118" s="101"/>
      <c r="O118" s="101"/>
      <c r="P118" s="101"/>
      <c r="Q118" s="101"/>
      <c r="R118" s="111"/>
      <c r="S118" s="101"/>
      <c r="T118" s="101"/>
      <c r="U118" s="101"/>
      <c r="V118" s="101"/>
      <c r="W118" s="101"/>
      <c r="X118" s="111"/>
      <c r="Y118" s="101"/>
      <c r="Z118" s="101"/>
      <c r="AA118" s="101"/>
      <c r="AB118" s="101"/>
      <c r="AC118" s="101"/>
      <c r="AD118" s="101"/>
      <c r="AE118" s="101"/>
      <c r="AF118" s="101"/>
      <c r="AG118" s="101"/>
      <c r="AH118" s="101"/>
      <c r="AI118" s="101"/>
      <c r="AJ118" s="112"/>
      <c r="AK118" s="101"/>
      <c r="AL118" s="101"/>
      <c r="AM118" s="101"/>
      <c r="AN118" s="101"/>
      <c r="AO118" s="101"/>
      <c r="AP118" s="101"/>
      <c r="AQ118" s="101"/>
      <c r="AR118" s="105"/>
      <c r="AS118" s="106"/>
      <c r="AT118" s="106"/>
      <c r="AU118" s="106"/>
      <c r="AV118" s="106"/>
      <c r="AW118" s="106"/>
      <c r="AX118" s="106"/>
      <c r="AY118" s="105"/>
      <c r="AZ118" s="106"/>
      <c r="BA118" s="106"/>
      <c r="BB118" s="106"/>
      <c r="BC118" s="103">
        <f>IF(AJ118="auto",IF(AND((D118&gt;'km-vergoeding'!$A$4),(D118&lt;'km-vergoeding'!$A$5)),'km-vergoeding'!$D$4,'km-vergoeding'!$D$5),0)</f>
        <v>0</v>
      </c>
      <c r="BD118" s="104"/>
      <c r="BE118" s="104"/>
      <c r="BF118" s="104"/>
      <c r="BG118" s="104"/>
      <c r="BH118" s="104"/>
      <c r="BI118" s="104"/>
      <c r="BJ118" s="104"/>
      <c r="BK118" s="110">
        <f t="shared" si="19"/>
        <v>0</v>
      </c>
      <c r="BL118" s="104"/>
      <c r="BM118" s="104"/>
      <c r="BN118" s="104"/>
      <c r="BO118" s="104"/>
      <c r="BP118" s="104"/>
      <c r="BQ118" s="104"/>
      <c r="BR118" s="102">
        <f>IF(AJ118="fiets",'km-vergoeding'!$D$3,0)</f>
        <v>0</v>
      </c>
      <c r="BS118" s="102"/>
      <c r="BT118" s="102"/>
      <c r="BU118" s="102"/>
      <c r="BV118" s="102"/>
      <c r="BW118" s="102"/>
      <c r="BX118" s="102"/>
      <c r="BY118" s="102"/>
      <c r="BZ118" s="110">
        <f t="shared" si="20"/>
        <v>0</v>
      </c>
      <c r="CA118" s="104"/>
      <c r="CB118" s="104"/>
      <c r="CC118" s="104"/>
      <c r="CD118" s="104"/>
      <c r="CE118" s="104"/>
      <c r="CF118" s="104"/>
      <c r="CG118" s="100"/>
      <c r="CH118" s="101"/>
      <c r="CI118" s="101"/>
      <c r="CJ118" s="101"/>
      <c r="CK118" s="101"/>
      <c r="CL118" s="101"/>
      <c r="CM118" s="109">
        <f t="shared" si="21"/>
        <v>0</v>
      </c>
      <c r="CN118" s="104"/>
      <c r="CO118" s="104"/>
      <c r="CP118" s="104"/>
      <c r="CQ118" s="104"/>
      <c r="CR118" s="104"/>
      <c r="CS118" s="97">
        <f t="shared" si="12"/>
        <v>0</v>
      </c>
      <c r="CT118" s="98"/>
      <c r="CU118" s="98"/>
      <c r="CV118" s="98"/>
      <c r="CW118" s="98"/>
      <c r="CX118" s="99"/>
      <c r="CY118" s="73" t="str">
        <f t="shared" si="13"/>
        <v/>
      </c>
      <c r="CZ118" s="71" t="str">
        <f t="shared" si="14"/>
        <v/>
      </c>
      <c r="DA118" s="60"/>
      <c r="DB118" s="77" t="str">
        <f t="shared" si="15"/>
        <v/>
      </c>
      <c r="DC118" s="71" t="str">
        <f t="shared" si="16"/>
        <v/>
      </c>
      <c r="DD118" s="71" t="str">
        <f t="shared" si="17"/>
        <v/>
      </c>
      <c r="DE118" s="45">
        <f t="shared" si="18"/>
        <v>0</v>
      </c>
      <c r="DF118" s="45"/>
      <c r="DG118" s="84" t="str">
        <f t="shared" si="11"/>
        <v/>
      </c>
    </row>
    <row r="119" spans="1:111" ht="15.75" customHeight="1" x14ac:dyDescent="0.35">
      <c r="A119" s="71" t="str">
        <f t="shared" si="2"/>
        <v/>
      </c>
      <c r="B119" s="71" t="str">
        <f t="shared" si="3"/>
        <v/>
      </c>
      <c r="C119" s="72" t="str">
        <f t="shared" si="4"/>
        <v/>
      </c>
      <c r="D119" s="107"/>
      <c r="E119" s="101"/>
      <c r="F119" s="101"/>
      <c r="G119" s="101"/>
      <c r="H119" s="108"/>
      <c r="I119" s="101"/>
      <c r="J119" s="101"/>
      <c r="K119" s="101"/>
      <c r="L119" s="101"/>
      <c r="M119" s="101"/>
      <c r="N119" s="101"/>
      <c r="O119" s="101"/>
      <c r="P119" s="101"/>
      <c r="Q119" s="101"/>
      <c r="R119" s="111"/>
      <c r="S119" s="101"/>
      <c r="T119" s="101"/>
      <c r="U119" s="101"/>
      <c r="V119" s="101"/>
      <c r="W119" s="101"/>
      <c r="X119" s="111"/>
      <c r="Y119" s="101"/>
      <c r="Z119" s="101"/>
      <c r="AA119" s="101"/>
      <c r="AB119" s="101"/>
      <c r="AC119" s="101"/>
      <c r="AD119" s="101"/>
      <c r="AE119" s="101"/>
      <c r="AF119" s="101"/>
      <c r="AG119" s="101"/>
      <c r="AH119" s="101"/>
      <c r="AI119" s="101"/>
      <c r="AJ119" s="112"/>
      <c r="AK119" s="101"/>
      <c r="AL119" s="101"/>
      <c r="AM119" s="101"/>
      <c r="AN119" s="101"/>
      <c r="AO119" s="101"/>
      <c r="AP119" s="101"/>
      <c r="AQ119" s="101"/>
      <c r="AR119" s="105"/>
      <c r="AS119" s="106"/>
      <c r="AT119" s="106"/>
      <c r="AU119" s="106"/>
      <c r="AV119" s="106"/>
      <c r="AW119" s="106"/>
      <c r="AX119" s="106"/>
      <c r="AY119" s="105"/>
      <c r="AZ119" s="106"/>
      <c r="BA119" s="106"/>
      <c r="BB119" s="106"/>
      <c r="BC119" s="103">
        <f>IF(AJ119="auto",IF(AND((D119&gt;'km-vergoeding'!$A$4),(D119&lt;'km-vergoeding'!$A$5)),'km-vergoeding'!$D$4,'km-vergoeding'!$D$5),0)</f>
        <v>0</v>
      </c>
      <c r="BD119" s="104"/>
      <c r="BE119" s="104"/>
      <c r="BF119" s="104"/>
      <c r="BG119" s="104"/>
      <c r="BH119" s="104"/>
      <c r="BI119" s="104"/>
      <c r="BJ119" s="104"/>
      <c r="BK119" s="110">
        <f t="shared" si="19"/>
        <v>0</v>
      </c>
      <c r="BL119" s="104"/>
      <c r="BM119" s="104"/>
      <c r="BN119" s="104"/>
      <c r="BO119" s="104"/>
      <c r="BP119" s="104"/>
      <c r="BQ119" s="104"/>
      <c r="BR119" s="102">
        <f>IF(AJ119="fiets",'km-vergoeding'!$D$3,0)</f>
        <v>0</v>
      </c>
      <c r="BS119" s="102"/>
      <c r="BT119" s="102"/>
      <c r="BU119" s="102"/>
      <c r="BV119" s="102"/>
      <c r="BW119" s="102"/>
      <c r="BX119" s="102"/>
      <c r="BY119" s="102"/>
      <c r="BZ119" s="110">
        <f t="shared" si="20"/>
        <v>0</v>
      </c>
      <c r="CA119" s="104"/>
      <c r="CB119" s="104"/>
      <c r="CC119" s="104"/>
      <c r="CD119" s="104"/>
      <c r="CE119" s="104"/>
      <c r="CF119" s="104"/>
      <c r="CG119" s="100"/>
      <c r="CH119" s="101"/>
      <c r="CI119" s="101"/>
      <c r="CJ119" s="101"/>
      <c r="CK119" s="101"/>
      <c r="CL119" s="101"/>
      <c r="CM119" s="109">
        <f t="shared" si="21"/>
        <v>0</v>
      </c>
      <c r="CN119" s="104"/>
      <c r="CO119" s="104"/>
      <c r="CP119" s="104"/>
      <c r="CQ119" s="104"/>
      <c r="CR119" s="104"/>
      <c r="CS119" s="97">
        <f t="shared" si="12"/>
        <v>0</v>
      </c>
      <c r="CT119" s="98"/>
      <c r="CU119" s="98"/>
      <c r="CV119" s="98"/>
      <c r="CW119" s="98"/>
      <c r="CX119" s="99"/>
      <c r="CY119" s="73" t="str">
        <f t="shared" si="13"/>
        <v/>
      </c>
      <c r="CZ119" s="71" t="str">
        <f t="shared" si="14"/>
        <v/>
      </c>
      <c r="DA119" s="60"/>
      <c r="DB119" s="77" t="str">
        <f t="shared" si="15"/>
        <v/>
      </c>
      <c r="DC119" s="71" t="str">
        <f t="shared" si="16"/>
        <v/>
      </c>
      <c r="DD119" s="71" t="str">
        <f t="shared" si="17"/>
        <v/>
      </c>
      <c r="DE119" s="45">
        <f t="shared" si="18"/>
        <v>0</v>
      </c>
      <c r="DF119" s="45"/>
      <c r="DG119" s="84" t="str">
        <f t="shared" si="11"/>
        <v/>
      </c>
    </row>
    <row r="120" spans="1:111" ht="15.75" customHeight="1" x14ac:dyDescent="0.35">
      <c r="A120" s="71" t="str">
        <f t="shared" si="2"/>
        <v/>
      </c>
      <c r="B120" s="71" t="str">
        <f t="shared" si="3"/>
        <v/>
      </c>
      <c r="C120" s="72" t="str">
        <f t="shared" si="4"/>
        <v/>
      </c>
      <c r="D120" s="107"/>
      <c r="E120" s="101"/>
      <c r="F120" s="101"/>
      <c r="G120" s="101"/>
      <c r="H120" s="108"/>
      <c r="I120" s="101"/>
      <c r="J120" s="101"/>
      <c r="K120" s="101"/>
      <c r="L120" s="101"/>
      <c r="M120" s="101"/>
      <c r="N120" s="101"/>
      <c r="O120" s="101"/>
      <c r="P120" s="101"/>
      <c r="Q120" s="101"/>
      <c r="R120" s="111"/>
      <c r="S120" s="101"/>
      <c r="T120" s="101"/>
      <c r="U120" s="101"/>
      <c r="V120" s="101"/>
      <c r="W120" s="101"/>
      <c r="X120" s="111"/>
      <c r="Y120" s="101"/>
      <c r="Z120" s="101"/>
      <c r="AA120" s="101"/>
      <c r="AB120" s="101"/>
      <c r="AC120" s="101"/>
      <c r="AD120" s="101"/>
      <c r="AE120" s="101"/>
      <c r="AF120" s="101"/>
      <c r="AG120" s="101"/>
      <c r="AH120" s="101"/>
      <c r="AI120" s="101"/>
      <c r="AJ120" s="112"/>
      <c r="AK120" s="101"/>
      <c r="AL120" s="101"/>
      <c r="AM120" s="101"/>
      <c r="AN120" s="101"/>
      <c r="AO120" s="101"/>
      <c r="AP120" s="101"/>
      <c r="AQ120" s="101"/>
      <c r="AR120" s="105"/>
      <c r="AS120" s="106"/>
      <c r="AT120" s="106"/>
      <c r="AU120" s="106"/>
      <c r="AV120" s="106"/>
      <c r="AW120" s="106"/>
      <c r="AX120" s="106"/>
      <c r="AY120" s="105"/>
      <c r="AZ120" s="106"/>
      <c r="BA120" s="106"/>
      <c r="BB120" s="106"/>
      <c r="BC120" s="103">
        <f>IF(AJ120="auto",IF(AND((D120&gt;'km-vergoeding'!$A$4),(D120&lt;'km-vergoeding'!$A$5)),'km-vergoeding'!$D$4,'km-vergoeding'!$D$5),0)</f>
        <v>0</v>
      </c>
      <c r="BD120" s="104"/>
      <c r="BE120" s="104"/>
      <c r="BF120" s="104"/>
      <c r="BG120" s="104"/>
      <c r="BH120" s="104"/>
      <c r="BI120" s="104"/>
      <c r="BJ120" s="104"/>
      <c r="BK120" s="110">
        <f t="shared" si="19"/>
        <v>0</v>
      </c>
      <c r="BL120" s="104"/>
      <c r="BM120" s="104"/>
      <c r="BN120" s="104"/>
      <c r="BO120" s="104"/>
      <c r="BP120" s="104"/>
      <c r="BQ120" s="104"/>
      <c r="BR120" s="102">
        <f>IF(AJ120="fiets",'km-vergoeding'!$D$3,0)</f>
        <v>0</v>
      </c>
      <c r="BS120" s="102"/>
      <c r="BT120" s="102"/>
      <c r="BU120" s="102"/>
      <c r="BV120" s="102"/>
      <c r="BW120" s="102"/>
      <c r="BX120" s="102"/>
      <c r="BY120" s="102"/>
      <c r="BZ120" s="110">
        <f t="shared" si="20"/>
        <v>0</v>
      </c>
      <c r="CA120" s="104"/>
      <c r="CB120" s="104"/>
      <c r="CC120" s="104"/>
      <c r="CD120" s="104"/>
      <c r="CE120" s="104"/>
      <c r="CF120" s="104"/>
      <c r="CG120" s="100"/>
      <c r="CH120" s="101"/>
      <c r="CI120" s="101"/>
      <c r="CJ120" s="101"/>
      <c r="CK120" s="101"/>
      <c r="CL120" s="101"/>
      <c r="CM120" s="109">
        <f t="shared" si="21"/>
        <v>0</v>
      </c>
      <c r="CN120" s="104"/>
      <c r="CO120" s="104"/>
      <c r="CP120" s="104"/>
      <c r="CQ120" s="104"/>
      <c r="CR120" s="104"/>
      <c r="CS120" s="97">
        <f t="shared" si="12"/>
        <v>0</v>
      </c>
      <c r="CT120" s="98"/>
      <c r="CU120" s="98"/>
      <c r="CV120" s="98"/>
      <c r="CW120" s="98"/>
      <c r="CX120" s="99"/>
      <c r="CY120" s="73" t="str">
        <f t="shared" si="13"/>
        <v/>
      </c>
      <c r="CZ120" s="71" t="str">
        <f t="shared" si="14"/>
        <v/>
      </c>
      <c r="DA120" s="60"/>
      <c r="DB120" s="77" t="str">
        <f t="shared" si="15"/>
        <v/>
      </c>
      <c r="DC120" s="71" t="str">
        <f t="shared" si="16"/>
        <v/>
      </c>
      <c r="DD120" s="71" t="str">
        <f t="shared" si="17"/>
        <v/>
      </c>
      <c r="DE120" s="45">
        <f t="shared" si="18"/>
        <v>0</v>
      </c>
      <c r="DF120" s="45"/>
      <c r="DG120" s="84" t="str">
        <f t="shared" si="11"/>
        <v/>
      </c>
    </row>
    <row r="121" spans="1:111" ht="15.75" customHeight="1" x14ac:dyDescent="0.35">
      <c r="A121" s="71" t="str">
        <f t="shared" si="2"/>
        <v/>
      </c>
      <c r="B121" s="71" t="str">
        <f t="shared" si="3"/>
        <v/>
      </c>
      <c r="C121" s="72" t="str">
        <f t="shared" si="4"/>
        <v/>
      </c>
      <c r="D121" s="107"/>
      <c r="E121" s="101"/>
      <c r="F121" s="101"/>
      <c r="G121" s="101"/>
      <c r="H121" s="108"/>
      <c r="I121" s="101"/>
      <c r="J121" s="101"/>
      <c r="K121" s="101"/>
      <c r="L121" s="101"/>
      <c r="M121" s="101"/>
      <c r="N121" s="101"/>
      <c r="O121" s="101"/>
      <c r="P121" s="101"/>
      <c r="Q121" s="101"/>
      <c r="R121" s="111"/>
      <c r="S121" s="101"/>
      <c r="T121" s="101"/>
      <c r="U121" s="101"/>
      <c r="V121" s="101"/>
      <c r="W121" s="101"/>
      <c r="X121" s="111"/>
      <c r="Y121" s="101"/>
      <c r="Z121" s="101"/>
      <c r="AA121" s="101"/>
      <c r="AB121" s="101"/>
      <c r="AC121" s="101"/>
      <c r="AD121" s="101"/>
      <c r="AE121" s="101"/>
      <c r="AF121" s="101"/>
      <c r="AG121" s="101"/>
      <c r="AH121" s="101"/>
      <c r="AI121" s="101"/>
      <c r="AJ121" s="112"/>
      <c r="AK121" s="101"/>
      <c r="AL121" s="101"/>
      <c r="AM121" s="101"/>
      <c r="AN121" s="101"/>
      <c r="AO121" s="101"/>
      <c r="AP121" s="101"/>
      <c r="AQ121" s="101"/>
      <c r="AR121" s="105"/>
      <c r="AS121" s="106"/>
      <c r="AT121" s="106"/>
      <c r="AU121" s="106"/>
      <c r="AV121" s="106"/>
      <c r="AW121" s="106"/>
      <c r="AX121" s="106"/>
      <c r="AY121" s="105"/>
      <c r="AZ121" s="106"/>
      <c r="BA121" s="106"/>
      <c r="BB121" s="106"/>
      <c r="BC121" s="103">
        <f>IF(AJ121="auto",IF(AND((D121&gt;'km-vergoeding'!$A$4),(D121&lt;'km-vergoeding'!$A$5)),'km-vergoeding'!$D$4,'km-vergoeding'!$D$5),0)</f>
        <v>0</v>
      </c>
      <c r="BD121" s="104"/>
      <c r="BE121" s="104"/>
      <c r="BF121" s="104"/>
      <c r="BG121" s="104"/>
      <c r="BH121" s="104"/>
      <c r="BI121" s="104"/>
      <c r="BJ121" s="104"/>
      <c r="BK121" s="110">
        <f t="shared" si="19"/>
        <v>0</v>
      </c>
      <c r="BL121" s="104"/>
      <c r="BM121" s="104"/>
      <c r="BN121" s="104"/>
      <c r="BO121" s="104"/>
      <c r="BP121" s="104"/>
      <c r="BQ121" s="104"/>
      <c r="BR121" s="102">
        <f>IF(AJ121="fiets",'km-vergoeding'!$D$3,0)</f>
        <v>0</v>
      </c>
      <c r="BS121" s="102"/>
      <c r="BT121" s="102"/>
      <c r="BU121" s="102"/>
      <c r="BV121" s="102"/>
      <c r="BW121" s="102"/>
      <c r="BX121" s="102"/>
      <c r="BY121" s="102"/>
      <c r="BZ121" s="110">
        <f t="shared" si="20"/>
        <v>0</v>
      </c>
      <c r="CA121" s="104"/>
      <c r="CB121" s="104"/>
      <c r="CC121" s="104"/>
      <c r="CD121" s="104"/>
      <c r="CE121" s="104"/>
      <c r="CF121" s="104"/>
      <c r="CG121" s="100"/>
      <c r="CH121" s="101"/>
      <c r="CI121" s="101"/>
      <c r="CJ121" s="101"/>
      <c r="CK121" s="101"/>
      <c r="CL121" s="101"/>
      <c r="CM121" s="109">
        <f t="shared" si="21"/>
        <v>0</v>
      </c>
      <c r="CN121" s="104"/>
      <c r="CO121" s="104"/>
      <c r="CP121" s="104"/>
      <c r="CQ121" s="104"/>
      <c r="CR121" s="104"/>
      <c r="CS121" s="97">
        <f t="shared" si="12"/>
        <v>0</v>
      </c>
      <c r="CT121" s="98"/>
      <c r="CU121" s="98"/>
      <c r="CV121" s="98"/>
      <c r="CW121" s="98"/>
      <c r="CX121" s="99"/>
      <c r="CY121" s="73" t="str">
        <f t="shared" si="13"/>
        <v/>
      </c>
      <c r="CZ121" s="71" t="str">
        <f t="shared" si="14"/>
        <v/>
      </c>
      <c r="DA121" s="60"/>
      <c r="DB121" s="77" t="str">
        <f t="shared" si="15"/>
        <v/>
      </c>
      <c r="DC121" s="71" t="str">
        <f t="shared" si="16"/>
        <v/>
      </c>
      <c r="DD121" s="71" t="str">
        <f t="shared" si="17"/>
        <v/>
      </c>
      <c r="DE121" s="45">
        <f t="shared" si="18"/>
        <v>0</v>
      </c>
      <c r="DF121" s="45"/>
      <c r="DG121" s="84" t="str">
        <f t="shared" si="11"/>
        <v/>
      </c>
    </row>
    <row r="122" spans="1:111" ht="15.75" customHeight="1" x14ac:dyDescent="0.35">
      <c r="A122" s="71" t="str">
        <f t="shared" si="2"/>
        <v/>
      </c>
      <c r="B122" s="71" t="str">
        <f t="shared" si="3"/>
        <v/>
      </c>
      <c r="C122" s="72" t="str">
        <f t="shared" si="4"/>
        <v/>
      </c>
      <c r="D122" s="107"/>
      <c r="E122" s="101"/>
      <c r="F122" s="101"/>
      <c r="G122" s="101"/>
      <c r="H122" s="108"/>
      <c r="I122" s="101"/>
      <c r="J122" s="101"/>
      <c r="K122" s="101"/>
      <c r="L122" s="101"/>
      <c r="M122" s="101"/>
      <c r="N122" s="101"/>
      <c r="O122" s="101"/>
      <c r="P122" s="101"/>
      <c r="Q122" s="101"/>
      <c r="R122" s="111"/>
      <c r="S122" s="101"/>
      <c r="T122" s="101"/>
      <c r="U122" s="101"/>
      <c r="V122" s="101"/>
      <c r="W122" s="101"/>
      <c r="X122" s="111"/>
      <c r="Y122" s="101"/>
      <c r="Z122" s="101"/>
      <c r="AA122" s="101"/>
      <c r="AB122" s="101"/>
      <c r="AC122" s="101"/>
      <c r="AD122" s="101"/>
      <c r="AE122" s="101"/>
      <c r="AF122" s="101"/>
      <c r="AG122" s="101"/>
      <c r="AH122" s="101"/>
      <c r="AI122" s="101"/>
      <c r="AJ122" s="112"/>
      <c r="AK122" s="101"/>
      <c r="AL122" s="101"/>
      <c r="AM122" s="101"/>
      <c r="AN122" s="101"/>
      <c r="AO122" s="101"/>
      <c r="AP122" s="101"/>
      <c r="AQ122" s="101"/>
      <c r="AR122" s="105"/>
      <c r="AS122" s="106"/>
      <c r="AT122" s="106"/>
      <c r="AU122" s="106"/>
      <c r="AV122" s="106"/>
      <c r="AW122" s="106"/>
      <c r="AX122" s="106"/>
      <c r="AY122" s="105"/>
      <c r="AZ122" s="106"/>
      <c r="BA122" s="106"/>
      <c r="BB122" s="106"/>
      <c r="BC122" s="103">
        <f>IF(AJ122="auto",IF(AND((D122&gt;'km-vergoeding'!$A$4),(D122&lt;'km-vergoeding'!$A$5)),'km-vergoeding'!$D$4,'km-vergoeding'!$D$5),0)</f>
        <v>0</v>
      </c>
      <c r="BD122" s="104"/>
      <c r="BE122" s="104"/>
      <c r="BF122" s="104"/>
      <c r="BG122" s="104"/>
      <c r="BH122" s="104"/>
      <c r="BI122" s="104"/>
      <c r="BJ122" s="104"/>
      <c r="BK122" s="110">
        <f t="shared" si="19"/>
        <v>0</v>
      </c>
      <c r="BL122" s="104"/>
      <c r="BM122" s="104"/>
      <c r="BN122" s="104"/>
      <c r="BO122" s="104"/>
      <c r="BP122" s="104"/>
      <c r="BQ122" s="104"/>
      <c r="BR122" s="102">
        <f>IF(AJ122="fiets",'km-vergoeding'!$D$3,0)</f>
        <v>0</v>
      </c>
      <c r="BS122" s="102"/>
      <c r="BT122" s="102"/>
      <c r="BU122" s="102"/>
      <c r="BV122" s="102"/>
      <c r="BW122" s="102"/>
      <c r="BX122" s="102"/>
      <c r="BY122" s="102"/>
      <c r="BZ122" s="110">
        <f t="shared" si="20"/>
        <v>0</v>
      </c>
      <c r="CA122" s="104"/>
      <c r="CB122" s="104"/>
      <c r="CC122" s="104"/>
      <c r="CD122" s="104"/>
      <c r="CE122" s="104"/>
      <c r="CF122" s="104"/>
      <c r="CG122" s="100"/>
      <c r="CH122" s="101"/>
      <c r="CI122" s="101"/>
      <c r="CJ122" s="101"/>
      <c r="CK122" s="101"/>
      <c r="CL122" s="101"/>
      <c r="CM122" s="109">
        <f t="shared" si="21"/>
        <v>0</v>
      </c>
      <c r="CN122" s="104"/>
      <c r="CO122" s="104"/>
      <c r="CP122" s="104"/>
      <c r="CQ122" s="104"/>
      <c r="CR122" s="104"/>
      <c r="CS122" s="97">
        <f t="shared" si="12"/>
        <v>0</v>
      </c>
      <c r="CT122" s="98"/>
      <c r="CU122" s="98"/>
      <c r="CV122" s="98"/>
      <c r="CW122" s="98"/>
      <c r="CX122" s="99"/>
      <c r="CY122" s="73" t="str">
        <f t="shared" si="13"/>
        <v/>
      </c>
      <c r="CZ122" s="71" t="str">
        <f t="shared" si="14"/>
        <v/>
      </c>
      <c r="DA122" s="60"/>
      <c r="DB122" s="77" t="str">
        <f t="shared" si="15"/>
        <v/>
      </c>
      <c r="DC122" s="71" t="str">
        <f t="shared" si="16"/>
        <v/>
      </c>
      <c r="DD122" s="71" t="str">
        <f t="shared" si="17"/>
        <v/>
      </c>
      <c r="DE122" s="45">
        <f t="shared" si="18"/>
        <v>0</v>
      </c>
      <c r="DF122" s="45"/>
      <c r="DG122" s="84" t="str">
        <f t="shared" si="11"/>
        <v/>
      </c>
    </row>
    <row r="123" spans="1:111" ht="15.75" customHeight="1" x14ac:dyDescent="0.35">
      <c r="A123" s="71" t="str">
        <f t="shared" si="2"/>
        <v/>
      </c>
      <c r="B123" s="71" t="str">
        <f t="shared" si="3"/>
        <v/>
      </c>
      <c r="C123" s="72" t="str">
        <f t="shared" si="4"/>
        <v/>
      </c>
      <c r="D123" s="107"/>
      <c r="E123" s="101"/>
      <c r="F123" s="101"/>
      <c r="G123" s="101"/>
      <c r="H123" s="108"/>
      <c r="I123" s="101"/>
      <c r="J123" s="101"/>
      <c r="K123" s="101"/>
      <c r="L123" s="101"/>
      <c r="M123" s="101"/>
      <c r="N123" s="101"/>
      <c r="O123" s="101"/>
      <c r="P123" s="101"/>
      <c r="Q123" s="101"/>
      <c r="R123" s="111"/>
      <c r="S123" s="101"/>
      <c r="T123" s="101"/>
      <c r="U123" s="101"/>
      <c r="V123" s="101"/>
      <c r="W123" s="101"/>
      <c r="X123" s="111"/>
      <c r="Y123" s="101"/>
      <c r="Z123" s="101"/>
      <c r="AA123" s="101"/>
      <c r="AB123" s="101"/>
      <c r="AC123" s="101"/>
      <c r="AD123" s="101"/>
      <c r="AE123" s="101"/>
      <c r="AF123" s="101"/>
      <c r="AG123" s="101"/>
      <c r="AH123" s="101"/>
      <c r="AI123" s="101"/>
      <c r="AJ123" s="112"/>
      <c r="AK123" s="101"/>
      <c r="AL123" s="101"/>
      <c r="AM123" s="101"/>
      <c r="AN123" s="101"/>
      <c r="AO123" s="101"/>
      <c r="AP123" s="101"/>
      <c r="AQ123" s="101"/>
      <c r="AR123" s="105"/>
      <c r="AS123" s="106"/>
      <c r="AT123" s="106"/>
      <c r="AU123" s="106"/>
      <c r="AV123" s="106"/>
      <c r="AW123" s="106"/>
      <c r="AX123" s="106"/>
      <c r="AY123" s="105"/>
      <c r="AZ123" s="106"/>
      <c r="BA123" s="106"/>
      <c r="BB123" s="106"/>
      <c r="BC123" s="103">
        <f>IF(AJ123="auto",IF(AND((D123&gt;'km-vergoeding'!$A$4),(D123&lt;'km-vergoeding'!$A$5)),'km-vergoeding'!$D$4,'km-vergoeding'!$D$5),0)</f>
        <v>0</v>
      </c>
      <c r="BD123" s="104"/>
      <c r="BE123" s="104"/>
      <c r="BF123" s="104"/>
      <c r="BG123" s="104"/>
      <c r="BH123" s="104"/>
      <c r="BI123" s="104"/>
      <c r="BJ123" s="104"/>
      <c r="BK123" s="110">
        <f t="shared" si="19"/>
        <v>0</v>
      </c>
      <c r="BL123" s="104"/>
      <c r="BM123" s="104"/>
      <c r="BN123" s="104"/>
      <c r="BO123" s="104"/>
      <c r="BP123" s="104"/>
      <c r="BQ123" s="104"/>
      <c r="BR123" s="102">
        <f>IF(AJ123="fiets",'km-vergoeding'!$D$3,0)</f>
        <v>0</v>
      </c>
      <c r="BS123" s="102"/>
      <c r="BT123" s="102"/>
      <c r="BU123" s="102"/>
      <c r="BV123" s="102"/>
      <c r="BW123" s="102"/>
      <c r="BX123" s="102"/>
      <c r="BY123" s="102"/>
      <c r="BZ123" s="110">
        <f t="shared" si="20"/>
        <v>0</v>
      </c>
      <c r="CA123" s="104"/>
      <c r="CB123" s="104"/>
      <c r="CC123" s="104"/>
      <c r="CD123" s="104"/>
      <c r="CE123" s="104"/>
      <c r="CF123" s="104"/>
      <c r="CG123" s="100"/>
      <c r="CH123" s="101"/>
      <c r="CI123" s="101"/>
      <c r="CJ123" s="101"/>
      <c r="CK123" s="101"/>
      <c r="CL123" s="101"/>
      <c r="CM123" s="109">
        <f t="shared" si="21"/>
        <v>0</v>
      </c>
      <c r="CN123" s="104"/>
      <c r="CO123" s="104"/>
      <c r="CP123" s="104"/>
      <c r="CQ123" s="104"/>
      <c r="CR123" s="104"/>
      <c r="CS123" s="97">
        <f t="shared" si="12"/>
        <v>0</v>
      </c>
      <c r="CT123" s="98"/>
      <c r="CU123" s="98"/>
      <c r="CV123" s="98"/>
      <c r="CW123" s="98"/>
      <c r="CX123" s="99"/>
      <c r="CY123" s="73" t="str">
        <f t="shared" si="13"/>
        <v/>
      </c>
      <c r="CZ123" s="71" t="str">
        <f t="shared" si="14"/>
        <v/>
      </c>
      <c r="DA123" s="60"/>
      <c r="DB123" s="77" t="str">
        <f t="shared" si="15"/>
        <v/>
      </c>
      <c r="DC123" s="71" t="str">
        <f t="shared" si="16"/>
        <v/>
      </c>
      <c r="DD123" s="71" t="str">
        <f t="shared" si="17"/>
        <v/>
      </c>
      <c r="DE123" s="45">
        <f t="shared" si="18"/>
        <v>0</v>
      </c>
      <c r="DF123" s="45"/>
      <c r="DG123" s="84" t="str">
        <f t="shared" si="11"/>
        <v/>
      </c>
    </row>
    <row r="124" spans="1:111" ht="15.75" customHeight="1" x14ac:dyDescent="0.35">
      <c r="A124" s="71" t="str">
        <f t="shared" si="2"/>
        <v/>
      </c>
      <c r="B124" s="71" t="str">
        <f t="shared" si="3"/>
        <v/>
      </c>
      <c r="C124" s="72" t="str">
        <f t="shared" si="4"/>
        <v/>
      </c>
      <c r="D124" s="107"/>
      <c r="E124" s="101"/>
      <c r="F124" s="101"/>
      <c r="G124" s="101"/>
      <c r="H124" s="108"/>
      <c r="I124" s="101"/>
      <c r="J124" s="101"/>
      <c r="K124" s="101"/>
      <c r="L124" s="101"/>
      <c r="M124" s="101"/>
      <c r="N124" s="101"/>
      <c r="O124" s="101"/>
      <c r="P124" s="101"/>
      <c r="Q124" s="101"/>
      <c r="R124" s="111"/>
      <c r="S124" s="101"/>
      <c r="T124" s="101"/>
      <c r="U124" s="101"/>
      <c r="V124" s="101"/>
      <c r="W124" s="101"/>
      <c r="X124" s="111"/>
      <c r="Y124" s="101"/>
      <c r="Z124" s="101"/>
      <c r="AA124" s="101"/>
      <c r="AB124" s="101"/>
      <c r="AC124" s="101"/>
      <c r="AD124" s="101"/>
      <c r="AE124" s="101"/>
      <c r="AF124" s="101"/>
      <c r="AG124" s="101"/>
      <c r="AH124" s="101"/>
      <c r="AI124" s="101"/>
      <c r="AJ124" s="112"/>
      <c r="AK124" s="101"/>
      <c r="AL124" s="101"/>
      <c r="AM124" s="101"/>
      <c r="AN124" s="101"/>
      <c r="AO124" s="101"/>
      <c r="AP124" s="101"/>
      <c r="AQ124" s="101"/>
      <c r="AR124" s="105"/>
      <c r="AS124" s="106"/>
      <c r="AT124" s="106"/>
      <c r="AU124" s="106"/>
      <c r="AV124" s="106"/>
      <c r="AW124" s="106"/>
      <c r="AX124" s="106"/>
      <c r="AY124" s="105"/>
      <c r="AZ124" s="106"/>
      <c r="BA124" s="106"/>
      <c r="BB124" s="106"/>
      <c r="BC124" s="103">
        <f>IF(AJ124="auto",IF(AND((D124&gt;'km-vergoeding'!$A$4),(D124&lt;'km-vergoeding'!$A$5)),'km-vergoeding'!$D$4,'km-vergoeding'!$D$5),0)</f>
        <v>0</v>
      </c>
      <c r="BD124" s="104"/>
      <c r="BE124" s="104"/>
      <c r="BF124" s="104"/>
      <c r="BG124" s="104"/>
      <c r="BH124" s="104"/>
      <c r="BI124" s="104"/>
      <c r="BJ124" s="104"/>
      <c r="BK124" s="110">
        <f t="shared" si="19"/>
        <v>0</v>
      </c>
      <c r="BL124" s="104"/>
      <c r="BM124" s="104"/>
      <c r="BN124" s="104"/>
      <c r="BO124" s="104"/>
      <c r="BP124" s="104"/>
      <c r="BQ124" s="104"/>
      <c r="BR124" s="102">
        <f>IF(AJ124="fiets",'km-vergoeding'!$D$3,0)</f>
        <v>0</v>
      </c>
      <c r="BS124" s="102"/>
      <c r="BT124" s="102"/>
      <c r="BU124" s="102"/>
      <c r="BV124" s="102"/>
      <c r="BW124" s="102"/>
      <c r="BX124" s="102"/>
      <c r="BY124" s="102"/>
      <c r="BZ124" s="110">
        <f t="shared" si="20"/>
        <v>0</v>
      </c>
      <c r="CA124" s="104"/>
      <c r="CB124" s="104"/>
      <c r="CC124" s="104"/>
      <c r="CD124" s="104"/>
      <c r="CE124" s="104"/>
      <c r="CF124" s="104"/>
      <c r="CG124" s="100"/>
      <c r="CH124" s="101"/>
      <c r="CI124" s="101"/>
      <c r="CJ124" s="101"/>
      <c r="CK124" s="101"/>
      <c r="CL124" s="101"/>
      <c r="CM124" s="109">
        <f t="shared" si="21"/>
        <v>0</v>
      </c>
      <c r="CN124" s="104"/>
      <c r="CO124" s="104"/>
      <c r="CP124" s="104"/>
      <c r="CQ124" s="104"/>
      <c r="CR124" s="104"/>
      <c r="CS124" s="97">
        <f t="shared" si="12"/>
        <v>0</v>
      </c>
      <c r="CT124" s="98"/>
      <c r="CU124" s="98"/>
      <c r="CV124" s="98"/>
      <c r="CW124" s="98"/>
      <c r="CX124" s="99"/>
      <c r="CY124" s="73" t="str">
        <f t="shared" si="13"/>
        <v/>
      </c>
      <c r="CZ124" s="71" t="str">
        <f t="shared" si="14"/>
        <v/>
      </c>
      <c r="DA124" s="60"/>
      <c r="DB124" s="77" t="str">
        <f t="shared" si="15"/>
        <v/>
      </c>
      <c r="DC124" s="71" t="str">
        <f t="shared" si="16"/>
        <v/>
      </c>
      <c r="DD124" s="71" t="str">
        <f t="shared" si="17"/>
        <v/>
      </c>
      <c r="DE124" s="45">
        <f t="shared" si="18"/>
        <v>0</v>
      </c>
      <c r="DF124" s="45"/>
      <c r="DG124" s="84" t="str">
        <f t="shared" si="11"/>
        <v/>
      </c>
    </row>
    <row r="125" spans="1:111" ht="15.75" customHeight="1" x14ac:dyDescent="0.35">
      <c r="A125" s="71" t="str">
        <f t="shared" si="2"/>
        <v/>
      </c>
      <c r="B125" s="71" t="str">
        <f t="shared" si="3"/>
        <v/>
      </c>
      <c r="C125" s="72" t="str">
        <f t="shared" si="4"/>
        <v/>
      </c>
      <c r="D125" s="107"/>
      <c r="E125" s="101"/>
      <c r="F125" s="101"/>
      <c r="G125" s="101"/>
      <c r="H125" s="108"/>
      <c r="I125" s="101"/>
      <c r="J125" s="101"/>
      <c r="K125" s="101"/>
      <c r="L125" s="101"/>
      <c r="M125" s="101"/>
      <c r="N125" s="101"/>
      <c r="O125" s="101"/>
      <c r="P125" s="101"/>
      <c r="Q125" s="101"/>
      <c r="R125" s="111"/>
      <c r="S125" s="101"/>
      <c r="T125" s="101"/>
      <c r="U125" s="101"/>
      <c r="V125" s="101"/>
      <c r="W125" s="101"/>
      <c r="X125" s="111"/>
      <c r="Y125" s="101"/>
      <c r="Z125" s="101"/>
      <c r="AA125" s="101"/>
      <c r="AB125" s="101"/>
      <c r="AC125" s="101"/>
      <c r="AD125" s="101"/>
      <c r="AE125" s="101"/>
      <c r="AF125" s="101"/>
      <c r="AG125" s="101"/>
      <c r="AH125" s="101"/>
      <c r="AI125" s="101"/>
      <c r="AJ125" s="112"/>
      <c r="AK125" s="101"/>
      <c r="AL125" s="101"/>
      <c r="AM125" s="101"/>
      <c r="AN125" s="101"/>
      <c r="AO125" s="101"/>
      <c r="AP125" s="101"/>
      <c r="AQ125" s="101"/>
      <c r="AR125" s="105"/>
      <c r="AS125" s="106"/>
      <c r="AT125" s="106"/>
      <c r="AU125" s="106"/>
      <c r="AV125" s="106"/>
      <c r="AW125" s="106"/>
      <c r="AX125" s="106"/>
      <c r="AY125" s="105"/>
      <c r="AZ125" s="106"/>
      <c r="BA125" s="106"/>
      <c r="BB125" s="106"/>
      <c r="BC125" s="103">
        <f>IF(AJ125="auto",IF(AND((D125&gt;'km-vergoeding'!$A$4),(D125&lt;'km-vergoeding'!$A$5)),'km-vergoeding'!$D$4,'km-vergoeding'!$D$5),0)</f>
        <v>0</v>
      </c>
      <c r="BD125" s="104"/>
      <c r="BE125" s="104"/>
      <c r="BF125" s="104"/>
      <c r="BG125" s="104"/>
      <c r="BH125" s="104"/>
      <c r="BI125" s="104"/>
      <c r="BJ125" s="104"/>
      <c r="BK125" s="110">
        <f t="shared" si="19"/>
        <v>0</v>
      </c>
      <c r="BL125" s="104"/>
      <c r="BM125" s="104"/>
      <c r="BN125" s="104"/>
      <c r="BO125" s="104"/>
      <c r="BP125" s="104"/>
      <c r="BQ125" s="104"/>
      <c r="BR125" s="102">
        <f>IF(AJ125="fiets",'km-vergoeding'!$D$3,0)</f>
        <v>0</v>
      </c>
      <c r="BS125" s="102"/>
      <c r="BT125" s="102"/>
      <c r="BU125" s="102"/>
      <c r="BV125" s="102"/>
      <c r="BW125" s="102"/>
      <c r="BX125" s="102"/>
      <c r="BY125" s="102"/>
      <c r="BZ125" s="110">
        <f t="shared" si="20"/>
        <v>0</v>
      </c>
      <c r="CA125" s="104"/>
      <c r="CB125" s="104"/>
      <c r="CC125" s="104"/>
      <c r="CD125" s="104"/>
      <c r="CE125" s="104"/>
      <c r="CF125" s="104"/>
      <c r="CG125" s="100"/>
      <c r="CH125" s="101"/>
      <c r="CI125" s="101"/>
      <c r="CJ125" s="101"/>
      <c r="CK125" s="101"/>
      <c r="CL125" s="101"/>
      <c r="CM125" s="109">
        <f t="shared" si="21"/>
        <v>0</v>
      </c>
      <c r="CN125" s="104"/>
      <c r="CO125" s="104"/>
      <c r="CP125" s="104"/>
      <c r="CQ125" s="104"/>
      <c r="CR125" s="104"/>
      <c r="CS125" s="97">
        <f t="shared" si="12"/>
        <v>0</v>
      </c>
      <c r="CT125" s="98"/>
      <c r="CU125" s="98"/>
      <c r="CV125" s="98"/>
      <c r="CW125" s="98"/>
      <c r="CX125" s="99"/>
      <c r="CY125" s="73" t="str">
        <f t="shared" si="13"/>
        <v/>
      </c>
      <c r="CZ125" s="71" t="str">
        <f t="shared" si="14"/>
        <v/>
      </c>
      <c r="DA125" s="60"/>
      <c r="DB125" s="77" t="str">
        <f t="shared" si="15"/>
        <v/>
      </c>
      <c r="DC125" s="71" t="str">
        <f t="shared" si="16"/>
        <v/>
      </c>
      <c r="DD125" s="71" t="str">
        <f t="shared" si="17"/>
        <v/>
      </c>
      <c r="DE125" s="45">
        <f t="shared" si="18"/>
        <v>0</v>
      </c>
      <c r="DF125" s="45"/>
      <c r="DG125" s="84" t="str">
        <f t="shared" si="11"/>
        <v/>
      </c>
    </row>
    <row r="126" spans="1:111" ht="15.75" customHeight="1" x14ac:dyDescent="0.35">
      <c r="A126" s="71" t="str">
        <f t="shared" si="2"/>
        <v/>
      </c>
      <c r="B126" s="71" t="str">
        <f t="shared" si="3"/>
        <v/>
      </c>
      <c r="C126" s="72" t="str">
        <f t="shared" si="4"/>
        <v/>
      </c>
      <c r="D126" s="107"/>
      <c r="E126" s="101"/>
      <c r="F126" s="101"/>
      <c r="G126" s="101"/>
      <c r="H126" s="108"/>
      <c r="I126" s="101"/>
      <c r="J126" s="101"/>
      <c r="K126" s="101"/>
      <c r="L126" s="101"/>
      <c r="M126" s="101"/>
      <c r="N126" s="101"/>
      <c r="O126" s="101"/>
      <c r="P126" s="101"/>
      <c r="Q126" s="101"/>
      <c r="R126" s="111"/>
      <c r="S126" s="101"/>
      <c r="T126" s="101"/>
      <c r="U126" s="101"/>
      <c r="V126" s="101"/>
      <c r="W126" s="101"/>
      <c r="X126" s="111"/>
      <c r="Y126" s="101"/>
      <c r="Z126" s="101"/>
      <c r="AA126" s="101"/>
      <c r="AB126" s="101"/>
      <c r="AC126" s="101"/>
      <c r="AD126" s="101"/>
      <c r="AE126" s="101"/>
      <c r="AF126" s="101"/>
      <c r="AG126" s="101"/>
      <c r="AH126" s="101"/>
      <c r="AI126" s="101"/>
      <c r="AJ126" s="112"/>
      <c r="AK126" s="101"/>
      <c r="AL126" s="101"/>
      <c r="AM126" s="101"/>
      <c r="AN126" s="101"/>
      <c r="AO126" s="101"/>
      <c r="AP126" s="101"/>
      <c r="AQ126" s="101"/>
      <c r="AR126" s="105"/>
      <c r="AS126" s="106"/>
      <c r="AT126" s="106"/>
      <c r="AU126" s="106"/>
      <c r="AV126" s="106"/>
      <c r="AW126" s="106"/>
      <c r="AX126" s="106"/>
      <c r="AY126" s="105"/>
      <c r="AZ126" s="106"/>
      <c r="BA126" s="106"/>
      <c r="BB126" s="106"/>
      <c r="BC126" s="103">
        <f>IF(AJ126="auto",IF(AND((D126&gt;'km-vergoeding'!$A$4),(D126&lt;'km-vergoeding'!$A$5)),'km-vergoeding'!$D$4,'km-vergoeding'!$D$5),0)</f>
        <v>0</v>
      </c>
      <c r="BD126" s="104"/>
      <c r="BE126" s="104"/>
      <c r="BF126" s="104"/>
      <c r="BG126" s="104"/>
      <c r="BH126" s="104"/>
      <c r="BI126" s="104"/>
      <c r="BJ126" s="104"/>
      <c r="BK126" s="110">
        <f t="shared" si="19"/>
        <v>0</v>
      </c>
      <c r="BL126" s="104"/>
      <c r="BM126" s="104"/>
      <c r="BN126" s="104"/>
      <c r="BO126" s="104"/>
      <c r="BP126" s="104"/>
      <c r="BQ126" s="104"/>
      <c r="BR126" s="102">
        <f>IF(AJ126="fiets",'km-vergoeding'!$D$3,0)</f>
        <v>0</v>
      </c>
      <c r="BS126" s="102"/>
      <c r="BT126" s="102"/>
      <c r="BU126" s="102"/>
      <c r="BV126" s="102"/>
      <c r="BW126" s="102"/>
      <c r="BX126" s="102"/>
      <c r="BY126" s="102"/>
      <c r="BZ126" s="110">
        <f t="shared" si="20"/>
        <v>0</v>
      </c>
      <c r="CA126" s="104"/>
      <c r="CB126" s="104"/>
      <c r="CC126" s="104"/>
      <c r="CD126" s="104"/>
      <c r="CE126" s="104"/>
      <c r="CF126" s="104"/>
      <c r="CG126" s="100"/>
      <c r="CH126" s="101"/>
      <c r="CI126" s="101"/>
      <c r="CJ126" s="101"/>
      <c r="CK126" s="101"/>
      <c r="CL126" s="101"/>
      <c r="CM126" s="109">
        <f t="shared" si="21"/>
        <v>0</v>
      </c>
      <c r="CN126" s="104"/>
      <c r="CO126" s="104"/>
      <c r="CP126" s="104"/>
      <c r="CQ126" s="104"/>
      <c r="CR126" s="104"/>
      <c r="CS126" s="97">
        <f t="shared" si="12"/>
        <v>0</v>
      </c>
      <c r="CT126" s="98"/>
      <c r="CU126" s="98"/>
      <c r="CV126" s="98"/>
      <c r="CW126" s="98"/>
      <c r="CX126" s="99"/>
      <c r="CY126" s="73" t="str">
        <f t="shared" si="13"/>
        <v/>
      </c>
      <c r="CZ126" s="71" t="str">
        <f t="shared" si="14"/>
        <v/>
      </c>
      <c r="DA126" s="60"/>
      <c r="DB126" s="77" t="str">
        <f t="shared" si="15"/>
        <v/>
      </c>
      <c r="DC126" s="71" t="str">
        <f t="shared" si="16"/>
        <v/>
      </c>
      <c r="DD126" s="71" t="str">
        <f t="shared" si="17"/>
        <v/>
      </c>
      <c r="DE126" s="45">
        <f t="shared" si="18"/>
        <v>0</v>
      </c>
      <c r="DF126" s="45"/>
      <c r="DG126" s="84" t="str">
        <f t="shared" si="11"/>
        <v/>
      </c>
    </row>
    <row r="127" spans="1:111" ht="15.75" customHeight="1" x14ac:dyDescent="0.35">
      <c r="A127" s="71" t="str">
        <f t="shared" si="2"/>
        <v/>
      </c>
      <c r="B127" s="71" t="str">
        <f t="shared" si="3"/>
        <v/>
      </c>
      <c r="C127" s="72" t="str">
        <f t="shared" si="4"/>
        <v/>
      </c>
      <c r="D127" s="107"/>
      <c r="E127" s="101"/>
      <c r="F127" s="101"/>
      <c r="G127" s="101"/>
      <c r="H127" s="108"/>
      <c r="I127" s="101"/>
      <c r="J127" s="101"/>
      <c r="K127" s="101"/>
      <c r="L127" s="101"/>
      <c r="M127" s="101"/>
      <c r="N127" s="101"/>
      <c r="O127" s="101"/>
      <c r="P127" s="101"/>
      <c r="Q127" s="101"/>
      <c r="R127" s="111"/>
      <c r="S127" s="101"/>
      <c r="T127" s="101"/>
      <c r="U127" s="101"/>
      <c r="V127" s="101"/>
      <c r="W127" s="101"/>
      <c r="X127" s="111"/>
      <c r="Y127" s="101"/>
      <c r="Z127" s="101"/>
      <c r="AA127" s="101"/>
      <c r="AB127" s="101"/>
      <c r="AC127" s="101"/>
      <c r="AD127" s="101"/>
      <c r="AE127" s="101"/>
      <c r="AF127" s="101"/>
      <c r="AG127" s="101"/>
      <c r="AH127" s="101"/>
      <c r="AI127" s="101"/>
      <c r="AJ127" s="112"/>
      <c r="AK127" s="101"/>
      <c r="AL127" s="101"/>
      <c r="AM127" s="101"/>
      <c r="AN127" s="101"/>
      <c r="AO127" s="101"/>
      <c r="AP127" s="101"/>
      <c r="AQ127" s="101"/>
      <c r="AR127" s="105"/>
      <c r="AS127" s="106"/>
      <c r="AT127" s="106"/>
      <c r="AU127" s="106"/>
      <c r="AV127" s="106"/>
      <c r="AW127" s="106"/>
      <c r="AX127" s="106"/>
      <c r="AY127" s="105"/>
      <c r="AZ127" s="106"/>
      <c r="BA127" s="106"/>
      <c r="BB127" s="106"/>
      <c r="BC127" s="103">
        <f>IF(AJ127="auto",IF(AND((D127&gt;'km-vergoeding'!$A$4),(D127&lt;'km-vergoeding'!$A$5)),'km-vergoeding'!$D$4,'km-vergoeding'!$D$5),0)</f>
        <v>0</v>
      </c>
      <c r="BD127" s="104"/>
      <c r="BE127" s="104"/>
      <c r="BF127" s="104"/>
      <c r="BG127" s="104"/>
      <c r="BH127" s="104"/>
      <c r="BI127" s="104"/>
      <c r="BJ127" s="104"/>
      <c r="BK127" s="110">
        <f t="shared" si="19"/>
        <v>0</v>
      </c>
      <c r="BL127" s="104"/>
      <c r="BM127" s="104"/>
      <c r="BN127" s="104"/>
      <c r="BO127" s="104"/>
      <c r="BP127" s="104"/>
      <c r="BQ127" s="104"/>
      <c r="BR127" s="102">
        <f>IF(AJ127="fiets",'km-vergoeding'!$D$3,0)</f>
        <v>0</v>
      </c>
      <c r="BS127" s="102"/>
      <c r="BT127" s="102"/>
      <c r="BU127" s="102"/>
      <c r="BV127" s="102"/>
      <c r="BW127" s="102"/>
      <c r="BX127" s="102"/>
      <c r="BY127" s="102"/>
      <c r="BZ127" s="110">
        <f t="shared" si="20"/>
        <v>0</v>
      </c>
      <c r="CA127" s="104"/>
      <c r="CB127" s="104"/>
      <c r="CC127" s="104"/>
      <c r="CD127" s="104"/>
      <c r="CE127" s="104"/>
      <c r="CF127" s="104"/>
      <c r="CG127" s="100"/>
      <c r="CH127" s="101"/>
      <c r="CI127" s="101"/>
      <c r="CJ127" s="101"/>
      <c r="CK127" s="101"/>
      <c r="CL127" s="101"/>
      <c r="CM127" s="109">
        <f t="shared" si="21"/>
        <v>0</v>
      </c>
      <c r="CN127" s="104"/>
      <c r="CO127" s="104"/>
      <c r="CP127" s="104"/>
      <c r="CQ127" s="104"/>
      <c r="CR127" s="104"/>
      <c r="CS127" s="97">
        <f t="shared" si="12"/>
        <v>0</v>
      </c>
      <c r="CT127" s="98"/>
      <c r="CU127" s="98"/>
      <c r="CV127" s="98"/>
      <c r="CW127" s="98"/>
      <c r="CX127" s="99"/>
      <c r="CY127" s="73" t="str">
        <f t="shared" si="13"/>
        <v/>
      </c>
      <c r="CZ127" s="71" t="str">
        <f t="shared" si="14"/>
        <v/>
      </c>
      <c r="DA127" s="60"/>
      <c r="DB127" s="77" t="str">
        <f t="shared" si="15"/>
        <v/>
      </c>
      <c r="DC127" s="71" t="str">
        <f t="shared" si="16"/>
        <v/>
      </c>
      <c r="DD127" s="71" t="str">
        <f t="shared" si="17"/>
        <v/>
      </c>
      <c r="DE127" s="45">
        <f t="shared" si="18"/>
        <v>0</v>
      </c>
      <c r="DF127" s="45"/>
      <c r="DG127" s="84" t="str">
        <f t="shared" si="11"/>
        <v/>
      </c>
    </row>
    <row r="128" spans="1:111" ht="15.75" customHeight="1" x14ac:dyDescent="0.35">
      <c r="A128" s="71" t="str">
        <f t="shared" si="2"/>
        <v/>
      </c>
      <c r="B128" s="71" t="str">
        <f t="shared" si="3"/>
        <v/>
      </c>
      <c r="C128" s="72" t="str">
        <f t="shared" si="4"/>
        <v/>
      </c>
      <c r="D128" s="107"/>
      <c r="E128" s="101"/>
      <c r="F128" s="101"/>
      <c r="G128" s="101"/>
      <c r="H128" s="108"/>
      <c r="I128" s="101"/>
      <c r="J128" s="101"/>
      <c r="K128" s="101"/>
      <c r="L128" s="101"/>
      <c r="M128" s="101"/>
      <c r="N128" s="101"/>
      <c r="O128" s="101"/>
      <c r="P128" s="101"/>
      <c r="Q128" s="101"/>
      <c r="R128" s="111"/>
      <c r="S128" s="101"/>
      <c r="T128" s="101"/>
      <c r="U128" s="101"/>
      <c r="V128" s="101"/>
      <c r="W128" s="101"/>
      <c r="X128" s="111"/>
      <c r="Y128" s="101"/>
      <c r="Z128" s="101"/>
      <c r="AA128" s="101"/>
      <c r="AB128" s="101"/>
      <c r="AC128" s="101"/>
      <c r="AD128" s="101"/>
      <c r="AE128" s="101"/>
      <c r="AF128" s="101"/>
      <c r="AG128" s="101"/>
      <c r="AH128" s="101"/>
      <c r="AI128" s="101"/>
      <c r="AJ128" s="112"/>
      <c r="AK128" s="101"/>
      <c r="AL128" s="101"/>
      <c r="AM128" s="101"/>
      <c r="AN128" s="101"/>
      <c r="AO128" s="101"/>
      <c r="AP128" s="101"/>
      <c r="AQ128" s="101"/>
      <c r="AR128" s="105"/>
      <c r="AS128" s="106"/>
      <c r="AT128" s="106"/>
      <c r="AU128" s="106"/>
      <c r="AV128" s="106"/>
      <c r="AW128" s="106"/>
      <c r="AX128" s="106"/>
      <c r="AY128" s="105"/>
      <c r="AZ128" s="106"/>
      <c r="BA128" s="106"/>
      <c r="BB128" s="106"/>
      <c r="BC128" s="103">
        <f>IF(AJ128="auto",IF(AND((D128&gt;'km-vergoeding'!$A$4),(D128&lt;'km-vergoeding'!$A$5)),'km-vergoeding'!$D$4,'km-vergoeding'!$D$5),0)</f>
        <v>0</v>
      </c>
      <c r="BD128" s="104"/>
      <c r="BE128" s="104"/>
      <c r="BF128" s="104"/>
      <c r="BG128" s="104"/>
      <c r="BH128" s="104"/>
      <c r="BI128" s="104"/>
      <c r="BJ128" s="104"/>
      <c r="BK128" s="110">
        <f t="shared" si="19"/>
        <v>0</v>
      </c>
      <c r="BL128" s="104"/>
      <c r="BM128" s="104"/>
      <c r="BN128" s="104"/>
      <c r="BO128" s="104"/>
      <c r="BP128" s="104"/>
      <c r="BQ128" s="104"/>
      <c r="BR128" s="102">
        <f>IF(AJ128="fiets",'km-vergoeding'!$D$3,0)</f>
        <v>0</v>
      </c>
      <c r="BS128" s="102"/>
      <c r="BT128" s="102"/>
      <c r="BU128" s="102"/>
      <c r="BV128" s="102"/>
      <c r="BW128" s="102"/>
      <c r="BX128" s="102"/>
      <c r="BY128" s="102"/>
      <c r="BZ128" s="110">
        <f t="shared" si="20"/>
        <v>0</v>
      </c>
      <c r="CA128" s="104"/>
      <c r="CB128" s="104"/>
      <c r="CC128" s="104"/>
      <c r="CD128" s="104"/>
      <c r="CE128" s="104"/>
      <c r="CF128" s="104"/>
      <c r="CG128" s="100"/>
      <c r="CH128" s="101"/>
      <c r="CI128" s="101"/>
      <c r="CJ128" s="101"/>
      <c r="CK128" s="101"/>
      <c r="CL128" s="101"/>
      <c r="CM128" s="109">
        <f t="shared" si="21"/>
        <v>0</v>
      </c>
      <c r="CN128" s="104"/>
      <c r="CO128" s="104"/>
      <c r="CP128" s="104"/>
      <c r="CQ128" s="104"/>
      <c r="CR128" s="104"/>
      <c r="CS128" s="97">
        <f t="shared" si="12"/>
        <v>0</v>
      </c>
      <c r="CT128" s="98"/>
      <c r="CU128" s="98"/>
      <c r="CV128" s="98"/>
      <c r="CW128" s="98"/>
      <c r="CX128" s="99"/>
      <c r="CY128" s="73" t="str">
        <f t="shared" si="13"/>
        <v/>
      </c>
      <c r="CZ128" s="71" t="str">
        <f t="shared" si="14"/>
        <v/>
      </c>
      <c r="DA128" s="60"/>
      <c r="DB128" s="77" t="str">
        <f t="shared" si="15"/>
        <v/>
      </c>
      <c r="DC128" s="71" t="str">
        <f t="shared" si="16"/>
        <v/>
      </c>
      <c r="DD128" s="71" t="str">
        <f t="shared" si="17"/>
        <v/>
      </c>
      <c r="DE128" s="45">
        <f t="shared" si="18"/>
        <v>0</v>
      </c>
      <c r="DF128" s="45"/>
      <c r="DG128" s="84" t="str">
        <f t="shared" si="11"/>
        <v/>
      </c>
    </row>
    <row r="129" spans="1:111" ht="15.75" customHeight="1" x14ac:dyDescent="0.35">
      <c r="A129" s="71" t="str">
        <f t="shared" si="2"/>
        <v/>
      </c>
      <c r="B129" s="71" t="str">
        <f t="shared" si="3"/>
        <v/>
      </c>
      <c r="C129" s="72" t="str">
        <f t="shared" si="4"/>
        <v/>
      </c>
      <c r="D129" s="107"/>
      <c r="E129" s="101"/>
      <c r="F129" s="101"/>
      <c r="G129" s="101"/>
      <c r="H129" s="108"/>
      <c r="I129" s="101"/>
      <c r="J129" s="101"/>
      <c r="K129" s="101"/>
      <c r="L129" s="101"/>
      <c r="M129" s="101"/>
      <c r="N129" s="101"/>
      <c r="O129" s="101"/>
      <c r="P129" s="101"/>
      <c r="Q129" s="101"/>
      <c r="R129" s="111"/>
      <c r="S129" s="101"/>
      <c r="T129" s="101"/>
      <c r="U129" s="101"/>
      <c r="V129" s="101"/>
      <c r="W129" s="101"/>
      <c r="X129" s="111"/>
      <c r="Y129" s="101"/>
      <c r="Z129" s="101"/>
      <c r="AA129" s="101"/>
      <c r="AB129" s="101"/>
      <c r="AC129" s="101"/>
      <c r="AD129" s="101"/>
      <c r="AE129" s="101"/>
      <c r="AF129" s="101"/>
      <c r="AG129" s="101"/>
      <c r="AH129" s="101"/>
      <c r="AI129" s="101"/>
      <c r="AJ129" s="112"/>
      <c r="AK129" s="101"/>
      <c r="AL129" s="101"/>
      <c r="AM129" s="101"/>
      <c r="AN129" s="101"/>
      <c r="AO129" s="101"/>
      <c r="AP129" s="101"/>
      <c r="AQ129" s="101"/>
      <c r="AR129" s="105"/>
      <c r="AS129" s="106"/>
      <c r="AT129" s="106"/>
      <c r="AU129" s="106"/>
      <c r="AV129" s="106"/>
      <c r="AW129" s="106"/>
      <c r="AX129" s="106"/>
      <c r="AY129" s="105"/>
      <c r="AZ129" s="106"/>
      <c r="BA129" s="106"/>
      <c r="BB129" s="106"/>
      <c r="BC129" s="103">
        <f>IF(AJ129="auto",IF(AND((D129&gt;'km-vergoeding'!$A$4),(D129&lt;'km-vergoeding'!$A$5)),'km-vergoeding'!$D$4,'km-vergoeding'!$D$5),0)</f>
        <v>0</v>
      </c>
      <c r="BD129" s="104"/>
      <c r="BE129" s="104"/>
      <c r="BF129" s="104"/>
      <c r="BG129" s="104"/>
      <c r="BH129" s="104"/>
      <c r="BI129" s="104"/>
      <c r="BJ129" s="104"/>
      <c r="BK129" s="110">
        <f t="shared" si="19"/>
        <v>0</v>
      </c>
      <c r="BL129" s="104"/>
      <c r="BM129" s="104"/>
      <c r="BN129" s="104"/>
      <c r="BO129" s="104"/>
      <c r="BP129" s="104"/>
      <c r="BQ129" s="104"/>
      <c r="BR129" s="102">
        <f>IF(AJ129="fiets",'km-vergoeding'!$D$3,0)</f>
        <v>0</v>
      </c>
      <c r="BS129" s="102"/>
      <c r="BT129" s="102"/>
      <c r="BU129" s="102"/>
      <c r="BV129" s="102"/>
      <c r="BW129" s="102"/>
      <c r="BX129" s="102"/>
      <c r="BY129" s="102"/>
      <c r="BZ129" s="110">
        <f t="shared" si="20"/>
        <v>0</v>
      </c>
      <c r="CA129" s="104"/>
      <c r="CB129" s="104"/>
      <c r="CC129" s="104"/>
      <c r="CD129" s="104"/>
      <c r="CE129" s="104"/>
      <c r="CF129" s="104"/>
      <c r="CG129" s="100"/>
      <c r="CH129" s="101"/>
      <c r="CI129" s="101"/>
      <c r="CJ129" s="101"/>
      <c r="CK129" s="101"/>
      <c r="CL129" s="101"/>
      <c r="CM129" s="109">
        <f t="shared" si="21"/>
        <v>0</v>
      </c>
      <c r="CN129" s="104"/>
      <c r="CO129" s="104"/>
      <c r="CP129" s="104"/>
      <c r="CQ129" s="104"/>
      <c r="CR129" s="104"/>
      <c r="CS129" s="97">
        <f t="shared" si="12"/>
        <v>0</v>
      </c>
      <c r="CT129" s="98"/>
      <c r="CU129" s="98"/>
      <c r="CV129" s="98"/>
      <c r="CW129" s="98"/>
      <c r="CX129" s="99"/>
      <c r="CY129" s="73" t="str">
        <f t="shared" si="13"/>
        <v/>
      </c>
      <c r="CZ129" s="71" t="str">
        <f t="shared" si="14"/>
        <v/>
      </c>
      <c r="DA129" s="60"/>
      <c r="DB129" s="77" t="str">
        <f t="shared" si="15"/>
        <v/>
      </c>
      <c r="DC129" s="71" t="str">
        <f t="shared" si="16"/>
        <v/>
      </c>
      <c r="DD129" s="71" t="str">
        <f t="shared" si="17"/>
        <v/>
      </c>
      <c r="DE129" s="45">
        <f t="shared" si="18"/>
        <v>0</v>
      </c>
      <c r="DF129" s="45"/>
      <c r="DG129" s="84" t="str">
        <f t="shared" si="11"/>
        <v/>
      </c>
    </row>
    <row r="130" spans="1:111" ht="15.75" customHeight="1" x14ac:dyDescent="0.35">
      <c r="A130" s="71" t="str">
        <f t="shared" si="2"/>
        <v/>
      </c>
      <c r="B130" s="71" t="str">
        <f t="shared" si="3"/>
        <v/>
      </c>
      <c r="C130" s="72" t="str">
        <f t="shared" si="4"/>
        <v/>
      </c>
      <c r="D130" s="107"/>
      <c r="E130" s="101"/>
      <c r="F130" s="101"/>
      <c r="G130" s="101"/>
      <c r="H130" s="108"/>
      <c r="I130" s="101"/>
      <c r="J130" s="101"/>
      <c r="K130" s="101"/>
      <c r="L130" s="101"/>
      <c r="M130" s="101"/>
      <c r="N130" s="101"/>
      <c r="O130" s="101"/>
      <c r="P130" s="101"/>
      <c r="Q130" s="101"/>
      <c r="R130" s="111"/>
      <c r="S130" s="101"/>
      <c r="T130" s="101"/>
      <c r="U130" s="101"/>
      <c r="V130" s="101"/>
      <c r="W130" s="101"/>
      <c r="X130" s="111"/>
      <c r="Y130" s="101"/>
      <c r="Z130" s="101"/>
      <c r="AA130" s="101"/>
      <c r="AB130" s="101"/>
      <c r="AC130" s="101"/>
      <c r="AD130" s="101"/>
      <c r="AE130" s="101"/>
      <c r="AF130" s="101"/>
      <c r="AG130" s="101"/>
      <c r="AH130" s="101"/>
      <c r="AI130" s="101"/>
      <c r="AJ130" s="112"/>
      <c r="AK130" s="101"/>
      <c r="AL130" s="101"/>
      <c r="AM130" s="101"/>
      <c r="AN130" s="101"/>
      <c r="AO130" s="101"/>
      <c r="AP130" s="101"/>
      <c r="AQ130" s="101"/>
      <c r="AR130" s="105"/>
      <c r="AS130" s="106"/>
      <c r="AT130" s="106"/>
      <c r="AU130" s="106"/>
      <c r="AV130" s="106"/>
      <c r="AW130" s="106"/>
      <c r="AX130" s="106"/>
      <c r="AY130" s="105"/>
      <c r="AZ130" s="106"/>
      <c r="BA130" s="106"/>
      <c r="BB130" s="106"/>
      <c r="BC130" s="103">
        <f>IF(AJ130="auto",IF(AND((D130&gt;'km-vergoeding'!$A$4),(D130&lt;'km-vergoeding'!$A$5)),'km-vergoeding'!$D$4,'km-vergoeding'!$D$5),0)</f>
        <v>0</v>
      </c>
      <c r="BD130" s="104"/>
      <c r="BE130" s="104"/>
      <c r="BF130" s="104"/>
      <c r="BG130" s="104"/>
      <c r="BH130" s="104"/>
      <c r="BI130" s="104"/>
      <c r="BJ130" s="104"/>
      <c r="BK130" s="110">
        <f t="shared" si="19"/>
        <v>0</v>
      </c>
      <c r="BL130" s="104"/>
      <c r="BM130" s="104"/>
      <c r="BN130" s="104"/>
      <c r="BO130" s="104"/>
      <c r="BP130" s="104"/>
      <c r="BQ130" s="104"/>
      <c r="BR130" s="102">
        <f>IF(AJ130="fiets",'km-vergoeding'!$D$3,0)</f>
        <v>0</v>
      </c>
      <c r="BS130" s="102"/>
      <c r="BT130" s="102"/>
      <c r="BU130" s="102"/>
      <c r="BV130" s="102"/>
      <c r="BW130" s="102"/>
      <c r="BX130" s="102"/>
      <c r="BY130" s="102"/>
      <c r="BZ130" s="110">
        <f t="shared" si="20"/>
        <v>0</v>
      </c>
      <c r="CA130" s="104"/>
      <c r="CB130" s="104"/>
      <c r="CC130" s="104"/>
      <c r="CD130" s="104"/>
      <c r="CE130" s="104"/>
      <c r="CF130" s="104"/>
      <c r="CG130" s="100"/>
      <c r="CH130" s="101"/>
      <c r="CI130" s="101"/>
      <c r="CJ130" s="101"/>
      <c r="CK130" s="101"/>
      <c r="CL130" s="101"/>
      <c r="CM130" s="109">
        <f t="shared" si="21"/>
        <v>0</v>
      </c>
      <c r="CN130" s="104"/>
      <c r="CO130" s="104"/>
      <c r="CP130" s="104"/>
      <c r="CQ130" s="104"/>
      <c r="CR130" s="104"/>
      <c r="CS130" s="97">
        <f t="shared" si="12"/>
        <v>0</v>
      </c>
      <c r="CT130" s="98"/>
      <c r="CU130" s="98"/>
      <c r="CV130" s="98"/>
      <c r="CW130" s="98"/>
      <c r="CX130" s="99"/>
      <c r="CY130" s="73" t="str">
        <f t="shared" si="13"/>
        <v/>
      </c>
      <c r="CZ130" s="71" t="str">
        <f t="shared" si="14"/>
        <v/>
      </c>
      <c r="DA130" s="60"/>
      <c r="DB130" s="77" t="str">
        <f t="shared" si="15"/>
        <v/>
      </c>
      <c r="DC130" s="71" t="str">
        <f t="shared" si="16"/>
        <v/>
      </c>
      <c r="DD130" s="71" t="str">
        <f t="shared" si="17"/>
        <v/>
      </c>
      <c r="DE130" s="45">
        <f t="shared" si="18"/>
        <v>0</v>
      </c>
      <c r="DF130" s="45"/>
      <c r="DG130" s="84" t="str">
        <f t="shared" si="11"/>
        <v/>
      </c>
    </row>
    <row r="131" spans="1:111" ht="15.75" customHeight="1" x14ac:dyDescent="0.35">
      <c r="A131" s="71" t="str">
        <f t="shared" si="2"/>
        <v/>
      </c>
      <c r="B131" s="71" t="str">
        <f t="shared" si="3"/>
        <v/>
      </c>
      <c r="C131" s="72" t="str">
        <f t="shared" si="4"/>
        <v/>
      </c>
      <c r="D131" s="107"/>
      <c r="E131" s="101"/>
      <c r="F131" s="101"/>
      <c r="G131" s="101"/>
      <c r="H131" s="108"/>
      <c r="I131" s="101"/>
      <c r="J131" s="101"/>
      <c r="K131" s="101"/>
      <c r="L131" s="101"/>
      <c r="M131" s="101"/>
      <c r="N131" s="101"/>
      <c r="O131" s="101"/>
      <c r="P131" s="101"/>
      <c r="Q131" s="101"/>
      <c r="R131" s="111"/>
      <c r="S131" s="101"/>
      <c r="T131" s="101"/>
      <c r="U131" s="101"/>
      <c r="V131" s="101"/>
      <c r="W131" s="101"/>
      <c r="X131" s="111"/>
      <c r="Y131" s="101"/>
      <c r="Z131" s="101"/>
      <c r="AA131" s="101"/>
      <c r="AB131" s="101"/>
      <c r="AC131" s="101"/>
      <c r="AD131" s="101"/>
      <c r="AE131" s="101"/>
      <c r="AF131" s="101"/>
      <c r="AG131" s="101"/>
      <c r="AH131" s="101"/>
      <c r="AI131" s="101"/>
      <c r="AJ131" s="112"/>
      <c r="AK131" s="101"/>
      <c r="AL131" s="101"/>
      <c r="AM131" s="101"/>
      <c r="AN131" s="101"/>
      <c r="AO131" s="101"/>
      <c r="AP131" s="101"/>
      <c r="AQ131" s="101"/>
      <c r="AR131" s="105"/>
      <c r="AS131" s="106"/>
      <c r="AT131" s="106"/>
      <c r="AU131" s="106"/>
      <c r="AV131" s="106"/>
      <c r="AW131" s="106"/>
      <c r="AX131" s="106"/>
      <c r="AY131" s="105"/>
      <c r="AZ131" s="106"/>
      <c r="BA131" s="106"/>
      <c r="BB131" s="106"/>
      <c r="BC131" s="103">
        <f>IF(AJ131="auto",IF(AND((D131&gt;'km-vergoeding'!$A$4),(D131&lt;'km-vergoeding'!$A$5)),'km-vergoeding'!$D$4,'km-vergoeding'!$D$5),0)</f>
        <v>0</v>
      </c>
      <c r="BD131" s="104"/>
      <c r="BE131" s="104"/>
      <c r="BF131" s="104"/>
      <c r="BG131" s="104"/>
      <c r="BH131" s="104"/>
      <c r="BI131" s="104"/>
      <c r="BJ131" s="104"/>
      <c r="BK131" s="110">
        <f t="shared" si="19"/>
        <v>0</v>
      </c>
      <c r="BL131" s="104"/>
      <c r="BM131" s="104"/>
      <c r="BN131" s="104"/>
      <c r="BO131" s="104"/>
      <c r="BP131" s="104"/>
      <c r="BQ131" s="104"/>
      <c r="BR131" s="102">
        <f>IF(AJ131="fiets",'km-vergoeding'!$D$3,0)</f>
        <v>0</v>
      </c>
      <c r="BS131" s="102"/>
      <c r="BT131" s="102"/>
      <c r="BU131" s="102"/>
      <c r="BV131" s="102"/>
      <c r="BW131" s="102"/>
      <c r="BX131" s="102"/>
      <c r="BY131" s="102"/>
      <c r="BZ131" s="110">
        <f t="shared" si="20"/>
        <v>0</v>
      </c>
      <c r="CA131" s="104"/>
      <c r="CB131" s="104"/>
      <c r="CC131" s="104"/>
      <c r="CD131" s="104"/>
      <c r="CE131" s="104"/>
      <c r="CF131" s="104"/>
      <c r="CG131" s="100"/>
      <c r="CH131" s="101"/>
      <c r="CI131" s="101"/>
      <c r="CJ131" s="101"/>
      <c r="CK131" s="101"/>
      <c r="CL131" s="101"/>
      <c r="CM131" s="109">
        <f t="shared" si="21"/>
        <v>0</v>
      </c>
      <c r="CN131" s="104"/>
      <c r="CO131" s="104"/>
      <c r="CP131" s="104"/>
      <c r="CQ131" s="104"/>
      <c r="CR131" s="104"/>
      <c r="CS131" s="97">
        <f t="shared" si="12"/>
        <v>0</v>
      </c>
      <c r="CT131" s="98"/>
      <c r="CU131" s="98"/>
      <c r="CV131" s="98"/>
      <c r="CW131" s="98"/>
      <c r="CX131" s="99"/>
      <c r="CY131" s="73" t="str">
        <f t="shared" si="13"/>
        <v/>
      </c>
      <c r="CZ131" s="71" t="str">
        <f t="shared" si="14"/>
        <v/>
      </c>
      <c r="DA131" s="60"/>
      <c r="DB131" s="77" t="str">
        <f t="shared" si="15"/>
        <v/>
      </c>
      <c r="DC131" s="71" t="str">
        <f t="shared" si="16"/>
        <v/>
      </c>
      <c r="DD131" s="71" t="str">
        <f t="shared" si="17"/>
        <v/>
      </c>
      <c r="DE131" s="45">
        <f t="shared" si="18"/>
        <v>0</v>
      </c>
      <c r="DF131" s="45"/>
      <c r="DG131" s="84" t="str">
        <f t="shared" si="11"/>
        <v/>
      </c>
    </row>
    <row r="132" spans="1:111" ht="15.75" customHeight="1" x14ac:dyDescent="0.35">
      <c r="A132" s="71" t="str">
        <f t="shared" si="2"/>
        <v/>
      </c>
      <c r="B132" s="71" t="str">
        <f t="shared" si="3"/>
        <v/>
      </c>
      <c r="C132" s="72" t="str">
        <f t="shared" si="4"/>
        <v/>
      </c>
      <c r="D132" s="107"/>
      <c r="E132" s="101"/>
      <c r="F132" s="101"/>
      <c r="G132" s="101"/>
      <c r="H132" s="108"/>
      <c r="I132" s="101"/>
      <c r="J132" s="101"/>
      <c r="K132" s="101"/>
      <c r="L132" s="101"/>
      <c r="M132" s="101"/>
      <c r="N132" s="101"/>
      <c r="O132" s="101"/>
      <c r="P132" s="101"/>
      <c r="Q132" s="101"/>
      <c r="R132" s="111"/>
      <c r="S132" s="101"/>
      <c r="T132" s="101"/>
      <c r="U132" s="101"/>
      <c r="V132" s="101"/>
      <c r="W132" s="101"/>
      <c r="X132" s="111"/>
      <c r="Y132" s="101"/>
      <c r="Z132" s="101"/>
      <c r="AA132" s="101"/>
      <c r="AB132" s="101"/>
      <c r="AC132" s="101"/>
      <c r="AD132" s="101"/>
      <c r="AE132" s="101"/>
      <c r="AF132" s="101"/>
      <c r="AG132" s="101"/>
      <c r="AH132" s="101"/>
      <c r="AI132" s="101"/>
      <c r="AJ132" s="112"/>
      <c r="AK132" s="101"/>
      <c r="AL132" s="101"/>
      <c r="AM132" s="101"/>
      <c r="AN132" s="101"/>
      <c r="AO132" s="101"/>
      <c r="AP132" s="101"/>
      <c r="AQ132" s="101"/>
      <c r="AR132" s="105"/>
      <c r="AS132" s="106"/>
      <c r="AT132" s="106"/>
      <c r="AU132" s="106"/>
      <c r="AV132" s="106"/>
      <c r="AW132" s="106"/>
      <c r="AX132" s="106"/>
      <c r="AY132" s="105"/>
      <c r="AZ132" s="106"/>
      <c r="BA132" s="106"/>
      <c r="BB132" s="106"/>
      <c r="BC132" s="103">
        <f>IF(AJ132="auto",IF(AND((D132&gt;'km-vergoeding'!$A$4),(D132&lt;'km-vergoeding'!$A$5)),'km-vergoeding'!$D$4,'km-vergoeding'!$D$5),0)</f>
        <v>0</v>
      </c>
      <c r="BD132" s="104"/>
      <c r="BE132" s="104"/>
      <c r="BF132" s="104"/>
      <c r="BG132" s="104"/>
      <c r="BH132" s="104"/>
      <c r="BI132" s="104"/>
      <c r="BJ132" s="104"/>
      <c r="BK132" s="110">
        <f t="shared" si="19"/>
        <v>0</v>
      </c>
      <c r="BL132" s="104"/>
      <c r="BM132" s="104"/>
      <c r="BN132" s="104"/>
      <c r="BO132" s="104"/>
      <c r="BP132" s="104"/>
      <c r="BQ132" s="104"/>
      <c r="BR132" s="102">
        <f>IF(AJ132="fiets",'km-vergoeding'!$D$3,0)</f>
        <v>0</v>
      </c>
      <c r="BS132" s="102"/>
      <c r="BT132" s="102"/>
      <c r="BU132" s="102"/>
      <c r="BV132" s="102"/>
      <c r="BW132" s="102"/>
      <c r="BX132" s="102"/>
      <c r="BY132" s="102"/>
      <c r="BZ132" s="110">
        <f t="shared" si="20"/>
        <v>0</v>
      </c>
      <c r="CA132" s="104"/>
      <c r="CB132" s="104"/>
      <c r="CC132" s="104"/>
      <c r="CD132" s="104"/>
      <c r="CE132" s="104"/>
      <c r="CF132" s="104"/>
      <c r="CG132" s="100"/>
      <c r="CH132" s="101"/>
      <c r="CI132" s="101"/>
      <c r="CJ132" s="101"/>
      <c r="CK132" s="101"/>
      <c r="CL132" s="101"/>
      <c r="CM132" s="109">
        <f t="shared" si="21"/>
        <v>0</v>
      </c>
      <c r="CN132" s="104"/>
      <c r="CO132" s="104"/>
      <c r="CP132" s="104"/>
      <c r="CQ132" s="104"/>
      <c r="CR132" s="104"/>
      <c r="CS132" s="97">
        <f t="shared" si="12"/>
        <v>0</v>
      </c>
      <c r="CT132" s="98"/>
      <c r="CU132" s="98"/>
      <c r="CV132" s="98"/>
      <c r="CW132" s="98"/>
      <c r="CX132" s="99"/>
      <c r="CY132" s="73" t="str">
        <f t="shared" si="13"/>
        <v/>
      </c>
      <c r="CZ132" s="71" t="str">
        <f t="shared" si="14"/>
        <v/>
      </c>
      <c r="DA132" s="60"/>
      <c r="DB132" s="77" t="str">
        <f t="shared" si="15"/>
        <v/>
      </c>
      <c r="DC132" s="71" t="str">
        <f t="shared" si="16"/>
        <v/>
      </c>
      <c r="DD132" s="71" t="str">
        <f t="shared" si="17"/>
        <v/>
      </c>
      <c r="DE132" s="45">
        <f t="shared" si="18"/>
        <v>0</v>
      </c>
      <c r="DF132" s="45"/>
      <c r="DG132" s="84" t="str">
        <f t="shared" si="11"/>
        <v/>
      </c>
    </row>
    <row r="133" spans="1:111" ht="15.75" customHeight="1" x14ac:dyDescent="0.35">
      <c r="A133" s="71" t="str">
        <f t="shared" si="2"/>
        <v/>
      </c>
      <c r="B133" s="71" t="str">
        <f t="shared" si="3"/>
        <v/>
      </c>
      <c r="C133" s="72" t="str">
        <f t="shared" si="4"/>
        <v/>
      </c>
      <c r="D133" s="107"/>
      <c r="E133" s="101"/>
      <c r="F133" s="101"/>
      <c r="G133" s="101"/>
      <c r="H133" s="108"/>
      <c r="I133" s="101"/>
      <c r="J133" s="101"/>
      <c r="K133" s="101"/>
      <c r="L133" s="101"/>
      <c r="M133" s="101"/>
      <c r="N133" s="101"/>
      <c r="O133" s="101"/>
      <c r="P133" s="101"/>
      <c r="Q133" s="101"/>
      <c r="R133" s="111"/>
      <c r="S133" s="101"/>
      <c r="T133" s="101"/>
      <c r="U133" s="101"/>
      <c r="V133" s="101"/>
      <c r="W133" s="101"/>
      <c r="X133" s="111"/>
      <c r="Y133" s="101"/>
      <c r="Z133" s="101"/>
      <c r="AA133" s="101"/>
      <c r="AB133" s="101"/>
      <c r="AC133" s="101"/>
      <c r="AD133" s="101"/>
      <c r="AE133" s="101"/>
      <c r="AF133" s="101"/>
      <c r="AG133" s="101"/>
      <c r="AH133" s="101"/>
      <c r="AI133" s="101"/>
      <c r="AJ133" s="112"/>
      <c r="AK133" s="101"/>
      <c r="AL133" s="101"/>
      <c r="AM133" s="101"/>
      <c r="AN133" s="101"/>
      <c r="AO133" s="101"/>
      <c r="AP133" s="101"/>
      <c r="AQ133" s="101"/>
      <c r="AR133" s="105"/>
      <c r="AS133" s="106"/>
      <c r="AT133" s="106"/>
      <c r="AU133" s="106"/>
      <c r="AV133" s="106"/>
      <c r="AW133" s="106"/>
      <c r="AX133" s="106"/>
      <c r="AY133" s="105"/>
      <c r="AZ133" s="106"/>
      <c r="BA133" s="106"/>
      <c r="BB133" s="106"/>
      <c r="BC133" s="103">
        <f>IF(AJ133="auto",IF(AND((D133&gt;'km-vergoeding'!$A$4),(D133&lt;'km-vergoeding'!$A$5)),'km-vergoeding'!$D$4,'km-vergoeding'!$D$5),0)</f>
        <v>0</v>
      </c>
      <c r="BD133" s="104"/>
      <c r="BE133" s="104"/>
      <c r="BF133" s="104"/>
      <c r="BG133" s="104"/>
      <c r="BH133" s="104"/>
      <c r="BI133" s="104"/>
      <c r="BJ133" s="104"/>
      <c r="BK133" s="110">
        <f t="shared" si="19"/>
        <v>0</v>
      </c>
      <c r="BL133" s="104"/>
      <c r="BM133" s="104"/>
      <c r="BN133" s="104"/>
      <c r="BO133" s="104"/>
      <c r="BP133" s="104"/>
      <c r="BQ133" s="104"/>
      <c r="BR133" s="102">
        <f>IF(AJ133="fiets",'km-vergoeding'!$D$3,0)</f>
        <v>0</v>
      </c>
      <c r="BS133" s="102"/>
      <c r="BT133" s="102"/>
      <c r="BU133" s="102"/>
      <c r="BV133" s="102"/>
      <c r="BW133" s="102"/>
      <c r="BX133" s="102"/>
      <c r="BY133" s="102"/>
      <c r="BZ133" s="110">
        <f t="shared" si="20"/>
        <v>0</v>
      </c>
      <c r="CA133" s="104"/>
      <c r="CB133" s="104"/>
      <c r="CC133" s="104"/>
      <c r="CD133" s="104"/>
      <c r="CE133" s="104"/>
      <c r="CF133" s="104"/>
      <c r="CG133" s="100"/>
      <c r="CH133" s="101"/>
      <c r="CI133" s="101"/>
      <c r="CJ133" s="101"/>
      <c r="CK133" s="101"/>
      <c r="CL133" s="101"/>
      <c r="CM133" s="109">
        <f t="shared" si="21"/>
        <v>0</v>
      </c>
      <c r="CN133" s="104"/>
      <c r="CO133" s="104"/>
      <c r="CP133" s="104"/>
      <c r="CQ133" s="104"/>
      <c r="CR133" s="104"/>
      <c r="CS133" s="97">
        <f t="shared" si="12"/>
        <v>0</v>
      </c>
      <c r="CT133" s="98"/>
      <c r="CU133" s="98"/>
      <c r="CV133" s="98"/>
      <c r="CW133" s="98"/>
      <c r="CX133" s="99"/>
      <c r="CY133" s="73" t="str">
        <f t="shared" si="13"/>
        <v/>
      </c>
      <c r="CZ133" s="71" t="str">
        <f t="shared" si="14"/>
        <v/>
      </c>
      <c r="DA133" s="60"/>
      <c r="DB133" s="77" t="str">
        <f t="shared" si="15"/>
        <v/>
      </c>
      <c r="DC133" s="71" t="str">
        <f t="shared" si="16"/>
        <v/>
      </c>
      <c r="DD133" s="71" t="str">
        <f t="shared" si="17"/>
        <v/>
      </c>
      <c r="DE133" s="45">
        <f t="shared" si="18"/>
        <v>0</v>
      </c>
      <c r="DF133" s="45"/>
      <c r="DG133" s="84" t="str">
        <f t="shared" si="11"/>
        <v/>
      </c>
    </row>
    <row r="134" spans="1:111" ht="15.75" customHeight="1" x14ac:dyDescent="0.35">
      <c r="A134" s="71" t="str">
        <f t="shared" si="2"/>
        <v/>
      </c>
      <c r="B134" s="71" t="str">
        <f t="shared" si="3"/>
        <v/>
      </c>
      <c r="C134" s="72" t="str">
        <f t="shared" si="4"/>
        <v/>
      </c>
      <c r="D134" s="107"/>
      <c r="E134" s="101"/>
      <c r="F134" s="101"/>
      <c r="G134" s="101"/>
      <c r="H134" s="108"/>
      <c r="I134" s="101"/>
      <c r="J134" s="101"/>
      <c r="K134" s="101"/>
      <c r="L134" s="101"/>
      <c r="M134" s="101"/>
      <c r="N134" s="101"/>
      <c r="O134" s="101"/>
      <c r="P134" s="101"/>
      <c r="Q134" s="101"/>
      <c r="R134" s="111"/>
      <c r="S134" s="101"/>
      <c r="T134" s="101"/>
      <c r="U134" s="101"/>
      <c r="V134" s="101"/>
      <c r="W134" s="101"/>
      <c r="X134" s="111"/>
      <c r="Y134" s="101"/>
      <c r="Z134" s="101"/>
      <c r="AA134" s="101"/>
      <c r="AB134" s="101"/>
      <c r="AC134" s="101"/>
      <c r="AD134" s="101"/>
      <c r="AE134" s="101"/>
      <c r="AF134" s="101"/>
      <c r="AG134" s="101"/>
      <c r="AH134" s="101"/>
      <c r="AI134" s="101"/>
      <c r="AJ134" s="112"/>
      <c r="AK134" s="101"/>
      <c r="AL134" s="101"/>
      <c r="AM134" s="101"/>
      <c r="AN134" s="101"/>
      <c r="AO134" s="101"/>
      <c r="AP134" s="101"/>
      <c r="AQ134" s="101"/>
      <c r="AR134" s="105"/>
      <c r="AS134" s="106"/>
      <c r="AT134" s="106"/>
      <c r="AU134" s="106"/>
      <c r="AV134" s="106"/>
      <c r="AW134" s="106"/>
      <c r="AX134" s="106"/>
      <c r="AY134" s="105"/>
      <c r="AZ134" s="106"/>
      <c r="BA134" s="106"/>
      <c r="BB134" s="106"/>
      <c r="BC134" s="103">
        <f>IF(AJ134="auto",IF(AND((D134&gt;'km-vergoeding'!$A$4),(D134&lt;'km-vergoeding'!$A$5)),'km-vergoeding'!$D$4,'km-vergoeding'!$D$5),0)</f>
        <v>0</v>
      </c>
      <c r="BD134" s="104"/>
      <c r="BE134" s="104"/>
      <c r="BF134" s="104"/>
      <c r="BG134" s="104"/>
      <c r="BH134" s="104"/>
      <c r="BI134" s="104"/>
      <c r="BJ134" s="104"/>
      <c r="BK134" s="110">
        <f t="shared" si="19"/>
        <v>0</v>
      </c>
      <c r="BL134" s="104"/>
      <c r="BM134" s="104"/>
      <c r="BN134" s="104"/>
      <c r="BO134" s="104"/>
      <c r="BP134" s="104"/>
      <c r="BQ134" s="104"/>
      <c r="BR134" s="102">
        <f>IF(AJ134="fiets",'km-vergoeding'!$D$3,0)</f>
        <v>0</v>
      </c>
      <c r="BS134" s="102"/>
      <c r="BT134" s="102"/>
      <c r="BU134" s="102"/>
      <c r="BV134" s="102"/>
      <c r="BW134" s="102"/>
      <c r="BX134" s="102"/>
      <c r="BY134" s="102"/>
      <c r="BZ134" s="110">
        <f t="shared" si="20"/>
        <v>0</v>
      </c>
      <c r="CA134" s="104"/>
      <c r="CB134" s="104"/>
      <c r="CC134" s="104"/>
      <c r="CD134" s="104"/>
      <c r="CE134" s="104"/>
      <c r="CF134" s="104"/>
      <c r="CG134" s="100"/>
      <c r="CH134" s="101"/>
      <c r="CI134" s="101"/>
      <c r="CJ134" s="101"/>
      <c r="CK134" s="101"/>
      <c r="CL134" s="101"/>
      <c r="CM134" s="109">
        <f t="shared" si="21"/>
        <v>0</v>
      </c>
      <c r="CN134" s="104"/>
      <c r="CO134" s="104"/>
      <c r="CP134" s="104"/>
      <c r="CQ134" s="104"/>
      <c r="CR134" s="104"/>
      <c r="CS134" s="97">
        <f t="shared" si="12"/>
        <v>0</v>
      </c>
      <c r="CT134" s="98"/>
      <c r="CU134" s="98"/>
      <c r="CV134" s="98"/>
      <c r="CW134" s="98"/>
      <c r="CX134" s="99"/>
      <c r="CY134" s="73" t="str">
        <f t="shared" si="13"/>
        <v/>
      </c>
      <c r="CZ134" s="71" t="str">
        <f t="shared" si="14"/>
        <v/>
      </c>
      <c r="DA134" s="60"/>
      <c r="DB134" s="77" t="str">
        <f t="shared" si="15"/>
        <v/>
      </c>
      <c r="DC134" s="71" t="str">
        <f t="shared" si="16"/>
        <v/>
      </c>
      <c r="DD134" s="71" t="str">
        <f t="shared" si="17"/>
        <v/>
      </c>
      <c r="DE134" s="45">
        <f t="shared" si="18"/>
        <v>0</v>
      </c>
      <c r="DF134" s="45"/>
      <c r="DG134" s="84" t="str">
        <f t="shared" si="11"/>
        <v/>
      </c>
    </row>
    <row r="135" spans="1:111" ht="15.75" customHeight="1" x14ac:dyDescent="0.35">
      <c r="A135" s="71" t="str">
        <f t="shared" si="2"/>
        <v/>
      </c>
      <c r="B135" s="71" t="str">
        <f t="shared" si="3"/>
        <v/>
      </c>
      <c r="C135" s="72" t="str">
        <f t="shared" si="4"/>
        <v/>
      </c>
      <c r="D135" s="107"/>
      <c r="E135" s="101"/>
      <c r="F135" s="101"/>
      <c r="G135" s="101"/>
      <c r="H135" s="108"/>
      <c r="I135" s="101"/>
      <c r="J135" s="101"/>
      <c r="K135" s="101"/>
      <c r="L135" s="101"/>
      <c r="M135" s="101"/>
      <c r="N135" s="101"/>
      <c r="O135" s="101"/>
      <c r="P135" s="101"/>
      <c r="Q135" s="101"/>
      <c r="R135" s="111"/>
      <c r="S135" s="101"/>
      <c r="T135" s="101"/>
      <c r="U135" s="101"/>
      <c r="V135" s="101"/>
      <c r="W135" s="101"/>
      <c r="X135" s="111"/>
      <c r="Y135" s="101"/>
      <c r="Z135" s="101"/>
      <c r="AA135" s="101"/>
      <c r="AB135" s="101"/>
      <c r="AC135" s="101"/>
      <c r="AD135" s="101"/>
      <c r="AE135" s="101"/>
      <c r="AF135" s="101"/>
      <c r="AG135" s="101"/>
      <c r="AH135" s="101"/>
      <c r="AI135" s="101"/>
      <c r="AJ135" s="112"/>
      <c r="AK135" s="101"/>
      <c r="AL135" s="101"/>
      <c r="AM135" s="101"/>
      <c r="AN135" s="101"/>
      <c r="AO135" s="101"/>
      <c r="AP135" s="101"/>
      <c r="AQ135" s="101"/>
      <c r="AR135" s="105"/>
      <c r="AS135" s="106"/>
      <c r="AT135" s="106"/>
      <c r="AU135" s="106"/>
      <c r="AV135" s="106"/>
      <c r="AW135" s="106"/>
      <c r="AX135" s="106"/>
      <c r="AY135" s="105"/>
      <c r="AZ135" s="106"/>
      <c r="BA135" s="106"/>
      <c r="BB135" s="106"/>
      <c r="BC135" s="103">
        <f>IF(AJ135="auto",IF(AND((D135&gt;'km-vergoeding'!$A$4),(D135&lt;'km-vergoeding'!$A$5)),'km-vergoeding'!$D$4,'km-vergoeding'!$D$5),0)</f>
        <v>0</v>
      </c>
      <c r="BD135" s="104"/>
      <c r="BE135" s="104"/>
      <c r="BF135" s="104"/>
      <c r="BG135" s="104"/>
      <c r="BH135" s="104"/>
      <c r="BI135" s="104"/>
      <c r="BJ135" s="104"/>
      <c r="BK135" s="110">
        <f t="shared" si="19"/>
        <v>0</v>
      </c>
      <c r="BL135" s="104"/>
      <c r="BM135" s="104"/>
      <c r="BN135" s="104"/>
      <c r="BO135" s="104"/>
      <c r="BP135" s="104"/>
      <c r="BQ135" s="104"/>
      <c r="BR135" s="102">
        <f>IF(AJ135="fiets",'km-vergoeding'!$D$3,0)</f>
        <v>0</v>
      </c>
      <c r="BS135" s="102"/>
      <c r="BT135" s="102"/>
      <c r="BU135" s="102"/>
      <c r="BV135" s="102"/>
      <c r="BW135" s="102"/>
      <c r="BX135" s="102"/>
      <c r="BY135" s="102"/>
      <c r="BZ135" s="110">
        <f t="shared" si="20"/>
        <v>0</v>
      </c>
      <c r="CA135" s="104"/>
      <c r="CB135" s="104"/>
      <c r="CC135" s="104"/>
      <c r="CD135" s="104"/>
      <c r="CE135" s="104"/>
      <c r="CF135" s="104"/>
      <c r="CG135" s="100"/>
      <c r="CH135" s="101"/>
      <c r="CI135" s="101"/>
      <c r="CJ135" s="101"/>
      <c r="CK135" s="101"/>
      <c r="CL135" s="101"/>
      <c r="CM135" s="109">
        <f t="shared" si="21"/>
        <v>0</v>
      </c>
      <c r="CN135" s="104"/>
      <c r="CO135" s="104"/>
      <c r="CP135" s="104"/>
      <c r="CQ135" s="104"/>
      <c r="CR135" s="104"/>
      <c r="CS135" s="97">
        <f t="shared" si="12"/>
        <v>0</v>
      </c>
      <c r="CT135" s="98"/>
      <c r="CU135" s="98"/>
      <c r="CV135" s="98"/>
      <c r="CW135" s="98"/>
      <c r="CX135" s="99"/>
      <c r="CY135" s="73" t="str">
        <f t="shared" si="13"/>
        <v/>
      </c>
      <c r="CZ135" s="71" t="str">
        <f t="shared" si="14"/>
        <v/>
      </c>
      <c r="DA135" s="60"/>
      <c r="DB135" s="77" t="str">
        <f t="shared" si="15"/>
        <v/>
      </c>
      <c r="DC135" s="71" t="str">
        <f t="shared" si="16"/>
        <v/>
      </c>
      <c r="DD135" s="71" t="str">
        <f t="shared" si="17"/>
        <v/>
      </c>
      <c r="DE135" s="45">
        <f t="shared" si="18"/>
        <v>0</v>
      </c>
      <c r="DF135" s="45"/>
      <c r="DG135" s="84" t="str">
        <f t="shared" si="11"/>
        <v/>
      </c>
    </row>
    <row r="136" spans="1:111" ht="15.75" customHeight="1" x14ac:dyDescent="0.35">
      <c r="A136" s="71" t="str">
        <f t="shared" si="2"/>
        <v/>
      </c>
      <c r="B136" s="71" t="str">
        <f t="shared" si="3"/>
        <v/>
      </c>
      <c r="C136" s="72" t="str">
        <f t="shared" si="4"/>
        <v/>
      </c>
      <c r="D136" s="107"/>
      <c r="E136" s="101"/>
      <c r="F136" s="101"/>
      <c r="G136" s="101"/>
      <c r="H136" s="108"/>
      <c r="I136" s="101"/>
      <c r="J136" s="101"/>
      <c r="K136" s="101"/>
      <c r="L136" s="101"/>
      <c r="M136" s="101"/>
      <c r="N136" s="101"/>
      <c r="O136" s="101"/>
      <c r="P136" s="101"/>
      <c r="Q136" s="101"/>
      <c r="R136" s="111"/>
      <c r="S136" s="101"/>
      <c r="T136" s="101"/>
      <c r="U136" s="101"/>
      <c r="V136" s="101"/>
      <c r="W136" s="101"/>
      <c r="X136" s="111"/>
      <c r="Y136" s="101"/>
      <c r="Z136" s="101"/>
      <c r="AA136" s="101"/>
      <c r="AB136" s="101"/>
      <c r="AC136" s="101"/>
      <c r="AD136" s="101"/>
      <c r="AE136" s="101"/>
      <c r="AF136" s="101"/>
      <c r="AG136" s="101"/>
      <c r="AH136" s="101"/>
      <c r="AI136" s="101"/>
      <c r="AJ136" s="112"/>
      <c r="AK136" s="101"/>
      <c r="AL136" s="101"/>
      <c r="AM136" s="101"/>
      <c r="AN136" s="101"/>
      <c r="AO136" s="101"/>
      <c r="AP136" s="101"/>
      <c r="AQ136" s="101"/>
      <c r="AR136" s="105"/>
      <c r="AS136" s="106"/>
      <c r="AT136" s="106"/>
      <c r="AU136" s="106"/>
      <c r="AV136" s="106"/>
      <c r="AW136" s="106"/>
      <c r="AX136" s="106"/>
      <c r="AY136" s="105"/>
      <c r="AZ136" s="106"/>
      <c r="BA136" s="106"/>
      <c r="BB136" s="106"/>
      <c r="BC136" s="103">
        <f>IF(AJ136="auto",IF(AND((D136&gt;'km-vergoeding'!$A$4),(D136&lt;'km-vergoeding'!$A$5)),'km-vergoeding'!$D$4,'km-vergoeding'!$D$5),0)</f>
        <v>0</v>
      </c>
      <c r="BD136" s="104"/>
      <c r="BE136" s="104"/>
      <c r="BF136" s="104"/>
      <c r="BG136" s="104"/>
      <c r="BH136" s="104"/>
      <c r="BI136" s="104"/>
      <c r="BJ136" s="104"/>
      <c r="BK136" s="110">
        <f t="shared" si="19"/>
        <v>0</v>
      </c>
      <c r="BL136" s="104"/>
      <c r="BM136" s="104"/>
      <c r="BN136" s="104"/>
      <c r="BO136" s="104"/>
      <c r="BP136" s="104"/>
      <c r="BQ136" s="104"/>
      <c r="BR136" s="102">
        <f>IF(AJ136="fiets",'km-vergoeding'!$D$3,0)</f>
        <v>0</v>
      </c>
      <c r="BS136" s="102"/>
      <c r="BT136" s="102"/>
      <c r="BU136" s="102"/>
      <c r="BV136" s="102"/>
      <c r="BW136" s="102"/>
      <c r="BX136" s="102"/>
      <c r="BY136" s="102"/>
      <c r="BZ136" s="110">
        <f t="shared" si="20"/>
        <v>0</v>
      </c>
      <c r="CA136" s="104"/>
      <c r="CB136" s="104"/>
      <c r="CC136" s="104"/>
      <c r="CD136" s="104"/>
      <c r="CE136" s="104"/>
      <c r="CF136" s="104"/>
      <c r="CG136" s="100"/>
      <c r="CH136" s="101"/>
      <c r="CI136" s="101"/>
      <c r="CJ136" s="101"/>
      <c r="CK136" s="101"/>
      <c r="CL136" s="101"/>
      <c r="CM136" s="109">
        <f t="shared" si="21"/>
        <v>0</v>
      </c>
      <c r="CN136" s="104"/>
      <c r="CO136" s="104"/>
      <c r="CP136" s="104"/>
      <c r="CQ136" s="104"/>
      <c r="CR136" s="104"/>
      <c r="CS136" s="97">
        <f t="shared" si="12"/>
        <v>0</v>
      </c>
      <c r="CT136" s="98"/>
      <c r="CU136" s="98"/>
      <c r="CV136" s="98"/>
      <c r="CW136" s="98"/>
      <c r="CX136" s="99"/>
      <c r="CY136" s="73" t="str">
        <f t="shared" si="13"/>
        <v/>
      </c>
      <c r="CZ136" s="71" t="str">
        <f t="shared" si="14"/>
        <v/>
      </c>
      <c r="DA136" s="60"/>
      <c r="DB136" s="77" t="str">
        <f t="shared" si="15"/>
        <v/>
      </c>
      <c r="DC136" s="71" t="str">
        <f t="shared" si="16"/>
        <v/>
      </c>
      <c r="DD136" s="71" t="str">
        <f t="shared" si="17"/>
        <v/>
      </c>
      <c r="DE136" s="45">
        <f t="shared" si="18"/>
        <v>0</v>
      </c>
      <c r="DF136" s="45"/>
      <c r="DG136" s="84" t="str">
        <f t="shared" si="11"/>
        <v/>
      </c>
    </row>
    <row r="137" spans="1:111" ht="15.75" customHeight="1" x14ac:dyDescent="0.35">
      <c r="A137" s="71" t="str">
        <f t="shared" si="2"/>
        <v/>
      </c>
      <c r="B137" s="71" t="str">
        <f t="shared" si="3"/>
        <v/>
      </c>
      <c r="C137" s="72" t="str">
        <f t="shared" si="4"/>
        <v/>
      </c>
      <c r="D137" s="107"/>
      <c r="E137" s="101"/>
      <c r="F137" s="101"/>
      <c r="G137" s="101"/>
      <c r="H137" s="108"/>
      <c r="I137" s="101"/>
      <c r="J137" s="101"/>
      <c r="K137" s="101"/>
      <c r="L137" s="101"/>
      <c r="M137" s="101"/>
      <c r="N137" s="101"/>
      <c r="O137" s="101"/>
      <c r="P137" s="101"/>
      <c r="Q137" s="101"/>
      <c r="R137" s="111"/>
      <c r="S137" s="101"/>
      <c r="T137" s="101"/>
      <c r="U137" s="101"/>
      <c r="V137" s="101"/>
      <c r="W137" s="101"/>
      <c r="X137" s="111"/>
      <c r="Y137" s="101"/>
      <c r="Z137" s="101"/>
      <c r="AA137" s="101"/>
      <c r="AB137" s="101"/>
      <c r="AC137" s="101"/>
      <c r="AD137" s="101"/>
      <c r="AE137" s="101"/>
      <c r="AF137" s="101"/>
      <c r="AG137" s="101"/>
      <c r="AH137" s="101"/>
      <c r="AI137" s="101"/>
      <c r="AJ137" s="112"/>
      <c r="AK137" s="101"/>
      <c r="AL137" s="101"/>
      <c r="AM137" s="101"/>
      <c r="AN137" s="101"/>
      <c r="AO137" s="101"/>
      <c r="AP137" s="101"/>
      <c r="AQ137" s="101"/>
      <c r="AR137" s="105"/>
      <c r="AS137" s="106"/>
      <c r="AT137" s="106"/>
      <c r="AU137" s="106"/>
      <c r="AV137" s="106"/>
      <c r="AW137" s="106"/>
      <c r="AX137" s="106"/>
      <c r="AY137" s="105"/>
      <c r="AZ137" s="106"/>
      <c r="BA137" s="106"/>
      <c r="BB137" s="106"/>
      <c r="BC137" s="103">
        <f>IF(AJ137="auto",IF(AND((D137&gt;'km-vergoeding'!$A$4),(D137&lt;'km-vergoeding'!$A$5)),'km-vergoeding'!$D$4,'km-vergoeding'!$D$5),0)</f>
        <v>0</v>
      </c>
      <c r="BD137" s="104"/>
      <c r="BE137" s="104"/>
      <c r="BF137" s="104"/>
      <c r="BG137" s="104"/>
      <c r="BH137" s="104"/>
      <c r="BI137" s="104"/>
      <c r="BJ137" s="104"/>
      <c r="BK137" s="110">
        <f t="shared" si="19"/>
        <v>0</v>
      </c>
      <c r="BL137" s="104"/>
      <c r="BM137" s="104"/>
      <c r="BN137" s="104"/>
      <c r="BO137" s="104"/>
      <c r="BP137" s="104"/>
      <c r="BQ137" s="104"/>
      <c r="BR137" s="102">
        <f>IF(AJ137="fiets",'km-vergoeding'!$D$3,0)</f>
        <v>0</v>
      </c>
      <c r="BS137" s="102"/>
      <c r="BT137" s="102"/>
      <c r="BU137" s="102"/>
      <c r="BV137" s="102"/>
      <c r="BW137" s="102"/>
      <c r="BX137" s="102"/>
      <c r="BY137" s="102"/>
      <c r="BZ137" s="110">
        <f t="shared" si="20"/>
        <v>0</v>
      </c>
      <c r="CA137" s="104"/>
      <c r="CB137" s="104"/>
      <c r="CC137" s="104"/>
      <c r="CD137" s="104"/>
      <c r="CE137" s="104"/>
      <c r="CF137" s="104"/>
      <c r="CG137" s="100"/>
      <c r="CH137" s="101"/>
      <c r="CI137" s="101"/>
      <c r="CJ137" s="101"/>
      <c r="CK137" s="101"/>
      <c r="CL137" s="101"/>
      <c r="CM137" s="109">
        <f t="shared" si="21"/>
        <v>0</v>
      </c>
      <c r="CN137" s="104"/>
      <c r="CO137" s="104"/>
      <c r="CP137" s="104"/>
      <c r="CQ137" s="104"/>
      <c r="CR137" s="104"/>
      <c r="CS137" s="97">
        <f t="shared" si="12"/>
        <v>0</v>
      </c>
      <c r="CT137" s="98"/>
      <c r="CU137" s="98"/>
      <c r="CV137" s="98"/>
      <c r="CW137" s="98"/>
      <c r="CX137" s="99"/>
      <c r="CY137" s="73" t="str">
        <f t="shared" si="13"/>
        <v/>
      </c>
      <c r="CZ137" s="71" t="str">
        <f t="shared" si="14"/>
        <v/>
      </c>
      <c r="DA137" s="60"/>
      <c r="DB137" s="77" t="str">
        <f t="shared" si="15"/>
        <v/>
      </c>
      <c r="DC137" s="71" t="str">
        <f t="shared" si="16"/>
        <v/>
      </c>
      <c r="DD137" s="71" t="str">
        <f t="shared" si="17"/>
        <v/>
      </c>
      <c r="DE137" s="45">
        <f t="shared" si="18"/>
        <v>0</v>
      </c>
      <c r="DF137" s="45"/>
      <c r="DG137" s="84" t="str">
        <f t="shared" si="11"/>
        <v/>
      </c>
    </row>
    <row r="138" spans="1:111" ht="15.75" customHeight="1" x14ac:dyDescent="0.35">
      <c r="A138" s="71" t="str">
        <f t="shared" si="2"/>
        <v/>
      </c>
      <c r="B138" s="71" t="str">
        <f t="shared" si="3"/>
        <v/>
      </c>
      <c r="C138" s="72" t="str">
        <f t="shared" si="4"/>
        <v/>
      </c>
      <c r="D138" s="107"/>
      <c r="E138" s="101"/>
      <c r="F138" s="101"/>
      <c r="G138" s="101"/>
      <c r="H138" s="108"/>
      <c r="I138" s="101"/>
      <c r="J138" s="101"/>
      <c r="K138" s="101"/>
      <c r="L138" s="101"/>
      <c r="M138" s="101"/>
      <c r="N138" s="101"/>
      <c r="O138" s="101"/>
      <c r="P138" s="101"/>
      <c r="Q138" s="101"/>
      <c r="R138" s="111"/>
      <c r="S138" s="101"/>
      <c r="T138" s="101"/>
      <c r="U138" s="101"/>
      <c r="V138" s="101"/>
      <c r="W138" s="101"/>
      <c r="X138" s="111"/>
      <c r="Y138" s="101"/>
      <c r="Z138" s="101"/>
      <c r="AA138" s="101"/>
      <c r="AB138" s="101"/>
      <c r="AC138" s="101"/>
      <c r="AD138" s="101"/>
      <c r="AE138" s="101"/>
      <c r="AF138" s="101"/>
      <c r="AG138" s="101"/>
      <c r="AH138" s="101"/>
      <c r="AI138" s="101"/>
      <c r="AJ138" s="112"/>
      <c r="AK138" s="101"/>
      <c r="AL138" s="101"/>
      <c r="AM138" s="101"/>
      <c r="AN138" s="101"/>
      <c r="AO138" s="101"/>
      <c r="AP138" s="101"/>
      <c r="AQ138" s="101"/>
      <c r="AR138" s="105"/>
      <c r="AS138" s="106"/>
      <c r="AT138" s="106"/>
      <c r="AU138" s="106"/>
      <c r="AV138" s="106"/>
      <c r="AW138" s="106"/>
      <c r="AX138" s="106"/>
      <c r="AY138" s="105"/>
      <c r="AZ138" s="106"/>
      <c r="BA138" s="106"/>
      <c r="BB138" s="106"/>
      <c r="BC138" s="103">
        <f>IF(AJ138="auto",IF(AND((D138&gt;'km-vergoeding'!$A$4),(D138&lt;'km-vergoeding'!$A$5)),'km-vergoeding'!$D$4,'km-vergoeding'!$D$5),0)</f>
        <v>0</v>
      </c>
      <c r="BD138" s="104"/>
      <c r="BE138" s="104"/>
      <c r="BF138" s="104"/>
      <c r="BG138" s="104"/>
      <c r="BH138" s="104"/>
      <c r="BI138" s="104"/>
      <c r="BJ138" s="104"/>
      <c r="BK138" s="110">
        <f t="shared" si="19"/>
        <v>0</v>
      </c>
      <c r="BL138" s="104"/>
      <c r="BM138" s="104"/>
      <c r="BN138" s="104"/>
      <c r="BO138" s="104"/>
      <c r="BP138" s="104"/>
      <c r="BQ138" s="104"/>
      <c r="BR138" s="102">
        <f>IF(AJ138="fiets",'km-vergoeding'!$D$3,0)</f>
        <v>0</v>
      </c>
      <c r="BS138" s="102"/>
      <c r="BT138" s="102"/>
      <c r="BU138" s="102"/>
      <c r="BV138" s="102"/>
      <c r="BW138" s="102"/>
      <c r="BX138" s="102"/>
      <c r="BY138" s="102"/>
      <c r="BZ138" s="110">
        <f t="shared" si="20"/>
        <v>0</v>
      </c>
      <c r="CA138" s="104"/>
      <c r="CB138" s="104"/>
      <c r="CC138" s="104"/>
      <c r="CD138" s="104"/>
      <c r="CE138" s="104"/>
      <c r="CF138" s="104"/>
      <c r="CG138" s="100"/>
      <c r="CH138" s="101"/>
      <c r="CI138" s="101"/>
      <c r="CJ138" s="101"/>
      <c r="CK138" s="101"/>
      <c r="CL138" s="101"/>
      <c r="CM138" s="109">
        <f t="shared" si="21"/>
        <v>0</v>
      </c>
      <c r="CN138" s="104"/>
      <c r="CO138" s="104"/>
      <c r="CP138" s="104"/>
      <c r="CQ138" s="104"/>
      <c r="CR138" s="104"/>
      <c r="CS138" s="97">
        <f t="shared" si="12"/>
        <v>0</v>
      </c>
      <c r="CT138" s="98"/>
      <c r="CU138" s="98"/>
      <c r="CV138" s="98"/>
      <c r="CW138" s="98"/>
      <c r="CX138" s="99"/>
      <c r="CY138" s="73" t="str">
        <f t="shared" si="13"/>
        <v/>
      </c>
      <c r="CZ138" s="71" t="str">
        <f t="shared" si="14"/>
        <v/>
      </c>
      <c r="DA138" s="60"/>
      <c r="DB138" s="77" t="str">
        <f t="shared" si="15"/>
        <v/>
      </c>
      <c r="DC138" s="71" t="str">
        <f t="shared" si="16"/>
        <v/>
      </c>
      <c r="DD138" s="71" t="str">
        <f t="shared" si="17"/>
        <v/>
      </c>
      <c r="DE138" s="45">
        <f t="shared" si="18"/>
        <v>0</v>
      </c>
      <c r="DF138" s="45"/>
      <c r="DG138" s="84" t="str">
        <f t="shared" si="11"/>
        <v/>
      </c>
    </row>
    <row r="139" spans="1:111" ht="15.75" customHeight="1" x14ac:dyDescent="0.35">
      <c r="A139" s="71" t="str">
        <f t="shared" ref="A139:A202" si="22">IF(OR(AND(D139&lt;&gt;"",H139=""),AND(H139&lt;&gt;"",R139=""),AND(R139&lt;&gt;"",H139=""),AND(R139&lt;&gt;"",X139=""),AND(X139&lt;&gt;"",R139="")),"!","")</f>
        <v/>
      </c>
      <c r="B139" s="71" t="str">
        <f t="shared" ref="B139:B202" si="23">IF(OR(AND(ISBLANK(D139),OR(H139&lt;&gt;"",R139&lt;&gt;"",X139&lt;&gt;"",AJ139&lt;&gt;"",AR139&lt;&gt;"",AY139&lt;&gt;"",CG139&lt;&gt;""))),"!","")</f>
        <v/>
      </c>
      <c r="C139" s="72" t="str">
        <f t="shared" ref="C139:C202" si="24">IF(AND(CG139=0,AJ139&lt;&gt;"openbaar vervoer",OR(AND(OR(AJ139="auto",AJ139="fiets"),OR(AR139="",AR139=0)),AND(AR139&gt;0,AY139=""),AND(AR139="",AY139&gt;0),AND(AR139&gt;0,AJ139=""))),"!","")</f>
        <v/>
      </c>
      <c r="D139" s="107"/>
      <c r="E139" s="101"/>
      <c r="F139" s="101"/>
      <c r="G139" s="101"/>
      <c r="H139" s="108"/>
      <c r="I139" s="101"/>
      <c r="J139" s="101"/>
      <c r="K139" s="101"/>
      <c r="L139" s="101"/>
      <c r="M139" s="101"/>
      <c r="N139" s="101"/>
      <c r="O139" s="101"/>
      <c r="P139" s="101"/>
      <c r="Q139" s="101"/>
      <c r="R139" s="111"/>
      <c r="S139" s="101"/>
      <c r="T139" s="101"/>
      <c r="U139" s="101"/>
      <c r="V139" s="101"/>
      <c r="W139" s="101"/>
      <c r="X139" s="111"/>
      <c r="Y139" s="101"/>
      <c r="Z139" s="101"/>
      <c r="AA139" s="101"/>
      <c r="AB139" s="101"/>
      <c r="AC139" s="101"/>
      <c r="AD139" s="101"/>
      <c r="AE139" s="101"/>
      <c r="AF139" s="101"/>
      <c r="AG139" s="101"/>
      <c r="AH139" s="101"/>
      <c r="AI139" s="101"/>
      <c r="AJ139" s="112"/>
      <c r="AK139" s="101"/>
      <c r="AL139" s="101"/>
      <c r="AM139" s="101"/>
      <c r="AN139" s="101"/>
      <c r="AO139" s="101"/>
      <c r="AP139" s="101"/>
      <c r="AQ139" s="101"/>
      <c r="AR139" s="105"/>
      <c r="AS139" s="106"/>
      <c r="AT139" s="106"/>
      <c r="AU139" s="106"/>
      <c r="AV139" s="106"/>
      <c r="AW139" s="106"/>
      <c r="AX139" s="106"/>
      <c r="AY139" s="105"/>
      <c r="AZ139" s="106"/>
      <c r="BA139" s="106"/>
      <c r="BB139" s="106"/>
      <c r="BC139" s="103">
        <f>IF(AJ139="auto",IF(AND((D139&gt;'km-vergoeding'!$A$4),(D139&lt;'km-vergoeding'!$A$5)),'km-vergoeding'!$D$4,'km-vergoeding'!$D$5),0)</f>
        <v>0</v>
      </c>
      <c r="BD139" s="104"/>
      <c r="BE139" s="104"/>
      <c r="BF139" s="104"/>
      <c r="BG139" s="104"/>
      <c r="BH139" s="104"/>
      <c r="BI139" s="104"/>
      <c r="BJ139" s="104"/>
      <c r="BK139" s="110">
        <f t="shared" si="19"/>
        <v>0</v>
      </c>
      <c r="BL139" s="104"/>
      <c r="BM139" s="104"/>
      <c r="BN139" s="104"/>
      <c r="BO139" s="104"/>
      <c r="BP139" s="104"/>
      <c r="BQ139" s="104"/>
      <c r="BR139" s="102">
        <f>IF(AJ139="fiets",'km-vergoeding'!$D$3,0)</f>
        <v>0</v>
      </c>
      <c r="BS139" s="102"/>
      <c r="BT139" s="102"/>
      <c r="BU139" s="102"/>
      <c r="BV139" s="102"/>
      <c r="BW139" s="102"/>
      <c r="BX139" s="102"/>
      <c r="BY139" s="102"/>
      <c r="BZ139" s="110">
        <f t="shared" si="20"/>
        <v>0</v>
      </c>
      <c r="CA139" s="104"/>
      <c r="CB139" s="104"/>
      <c r="CC139" s="104"/>
      <c r="CD139" s="104"/>
      <c r="CE139" s="104"/>
      <c r="CF139" s="104"/>
      <c r="CG139" s="100"/>
      <c r="CH139" s="101"/>
      <c r="CI139" s="101"/>
      <c r="CJ139" s="101"/>
      <c r="CK139" s="101"/>
      <c r="CL139" s="101"/>
      <c r="CM139" s="109">
        <f t="shared" si="21"/>
        <v>0</v>
      </c>
      <c r="CN139" s="104"/>
      <c r="CO139" s="104"/>
      <c r="CP139" s="104"/>
      <c r="CQ139" s="104"/>
      <c r="CR139" s="104"/>
      <c r="CS139" s="97">
        <f t="shared" si="12"/>
        <v>0</v>
      </c>
      <c r="CT139" s="98"/>
      <c r="CU139" s="98"/>
      <c r="CV139" s="98"/>
      <c r="CW139" s="98"/>
      <c r="CX139" s="99"/>
      <c r="CY139" s="73" t="str">
        <f t="shared" si="13"/>
        <v/>
      </c>
      <c r="CZ139" s="71" t="str">
        <f t="shared" si="14"/>
        <v/>
      </c>
      <c r="DA139" s="60"/>
      <c r="DB139" s="77" t="str">
        <f t="shared" si="15"/>
        <v/>
      </c>
      <c r="DC139" s="71" t="str">
        <f t="shared" si="16"/>
        <v/>
      </c>
      <c r="DD139" s="71" t="str">
        <f t="shared" si="17"/>
        <v/>
      </c>
      <c r="DE139" s="45">
        <f t="shared" si="18"/>
        <v>0</v>
      </c>
      <c r="DF139" s="45"/>
      <c r="DG139" s="84" t="str">
        <f t="shared" ref="DG139:DG202" si="25">IF(AND(A139="",B139="",C139="",CY139="",CZ139="",DB139="",DC139="",DD139=""),"","Deze rij is nog onvolledig of bevat nog fouten! Zie foutmeldingen boven de tabel.")</f>
        <v/>
      </c>
    </row>
    <row r="140" spans="1:111" ht="15.75" customHeight="1" x14ac:dyDescent="0.35">
      <c r="A140" s="71" t="str">
        <f t="shared" si="22"/>
        <v/>
      </c>
      <c r="B140" s="71" t="str">
        <f t="shared" si="23"/>
        <v/>
      </c>
      <c r="C140" s="72" t="str">
        <f t="shared" si="24"/>
        <v/>
      </c>
      <c r="D140" s="107"/>
      <c r="E140" s="101"/>
      <c r="F140" s="101"/>
      <c r="G140" s="101"/>
      <c r="H140" s="108"/>
      <c r="I140" s="101"/>
      <c r="J140" s="101"/>
      <c r="K140" s="101"/>
      <c r="L140" s="101"/>
      <c r="M140" s="101"/>
      <c r="N140" s="101"/>
      <c r="O140" s="101"/>
      <c r="P140" s="101"/>
      <c r="Q140" s="101"/>
      <c r="R140" s="111"/>
      <c r="S140" s="101"/>
      <c r="T140" s="101"/>
      <c r="U140" s="101"/>
      <c r="V140" s="101"/>
      <c r="W140" s="101"/>
      <c r="X140" s="111"/>
      <c r="Y140" s="101"/>
      <c r="Z140" s="101"/>
      <c r="AA140" s="101"/>
      <c r="AB140" s="101"/>
      <c r="AC140" s="101"/>
      <c r="AD140" s="101"/>
      <c r="AE140" s="101"/>
      <c r="AF140" s="101"/>
      <c r="AG140" s="101"/>
      <c r="AH140" s="101"/>
      <c r="AI140" s="101"/>
      <c r="AJ140" s="112"/>
      <c r="AK140" s="101"/>
      <c r="AL140" s="101"/>
      <c r="AM140" s="101"/>
      <c r="AN140" s="101"/>
      <c r="AO140" s="101"/>
      <c r="AP140" s="101"/>
      <c r="AQ140" s="101"/>
      <c r="AR140" s="105"/>
      <c r="AS140" s="106"/>
      <c r="AT140" s="106"/>
      <c r="AU140" s="106"/>
      <c r="AV140" s="106"/>
      <c r="AW140" s="106"/>
      <c r="AX140" s="106"/>
      <c r="AY140" s="105"/>
      <c r="AZ140" s="106"/>
      <c r="BA140" s="106"/>
      <c r="BB140" s="106"/>
      <c r="BC140" s="103">
        <f>IF(AJ140="auto",IF(AND((D140&gt;'km-vergoeding'!$A$4),(D140&lt;'km-vergoeding'!$A$5)),'km-vergoeding'!$D$4,'km-vergoeding'!$D$5),0)</f>
        <v>0</v>
      </c>
      <c r="BD140" s="104"/>
      <c r="BE140" s="104"/>
      <c r="BF140" s="104"/>
      <c r="BG140" s="104"/>
      <c r="BH140" s="104"/>
      <c r="BI140" s="104"/>
      <c r="BJ140" s="104"/>
      <c r="BK140" s="110">
        <f t="shared" si="19"/>
        <v>0</v>
      </c>
      <c r="BL140" s="104"/>
      <c r="BM140" s="104"/>
      <c r="BN140" s="104"/>
      <c r="BO140" s="104"/>
      <c r="BP140" s="104"/>
      <c r="BQ140" s="104"/>
      <c r="BR140" s="102">
        <f>IF(AJ140="fiets",'km-vergoeding'!$D$3,0)</f>
        <v>0</v>
      </c>
      <c r="BS140" s="102"/>
      <c r="BT140" s="102"/>
      <c r="BU140" s="102"/>
      <c r="BV140" s="102"/>
      <c r="BW140" s="102"/>
      <c r="BX140" s="102"/>
      <c r="BY140" s="102"/>
      <c r="BZ140" s="110">
        <f t="shared" si="20"/>
        <v>0</v>
      </c>
      <c r="CA140" s="104"/>
      <c r="CB140" s="104"/>
      <c r="CC140" s="104"/>
      <c r="CD140" s="104"/>
      <c r="CE140" s="104"/>
      <c r="CF140" s="104"/>
      <c r="CG140" s="100"/>
      <c r="CH140" s="101"/>
      <c r="CI140" s="101"/>
      <c r="CJ140" s="101"/>
      <c r="CK140" s="101"/>
      <c r="CL140" s="101"/>
      <c r="CM140" s="109">
        <f t="shared" si="21"/>
        <v>0</v>
      </c>
      <c r="CN140" s="104"/>
      <c r="CO140" s="104"/>
      <c r="CP140" s="104"/>
      <c r="CQ140" s="104"/>
      <c r="CR140" s="104"/>
      <c r="CS140" s="97">
        <f t="shared" ref="CS140:CS203" si="26">IF(CM140=0,0,IF(CM141=0,DE140,0))</f>
        <v>0</v>
      </c>
      <c r="CT140" s="98"/>
      <c r="CU140" s="98"/>
      <c r="CV140" s="98"/>
      <c r="CW140" s="98"/>
      <c r="CX140" s="99"/>
      <c r="CY140" s="73" t="str">
        <f t="shared" ref="CY140:CY203" si="27">IF(AND(OR((AJ140="fiets"),(AJ140="auto")),(CG140&gt;0)),"!","")</f>
        <v/>
      </c>
      <c r="CZ140" s="71" t="str">
        <f t="shared" ref="CZ140:CZ203" si="28">IF(OR(AND(D139&lt;&gt;"",D140="",D141&lt;&gt;""),AND(D139="",D140="",D141&lt;&gt;"")),"!","")</f>
        <v/>
      </c>
      <c r="DA140" s="60"/>
      <c r="DB140" s="77" t="str">
        <f t="shared" ref="DB140:DB203" si="29">IF(AND(AJ140="openbaar vervoer",OR(AR140&lt;&gt;"",AY140&lt;&gt;"")),"!","")</f>
        <v/>
      </c>
      <c r="DC140" s="71" t="str">
        <f t="shared" ref="DC140:DC203" si="30">IF(AND(X140&lt;&gt;"",AND(AJ140="",CM140=0)),"!","")</f>
        <v/>
      </c>
      <c r="DD140" s="71" t="str">
        <f t="shared" ref="DD140:DD203" si="31">IF(OR(AND(AJ140="openbaar vervoer",CG140=0),AND(CG140&gt;0,AJ140="")),"!","")</f>
        <v/>
      </c>
      <c r="DE140" s="45">
        <f t="shared" si="18"/>
        <v>0</v>
      </c>
      <c r="DF140" s="45"/>
      <c r="DG140" s="84" t="str">
        <f t="shared" si="25"/>
        <v/>
      </c>
    </row>
    <row r="141" spans="1:111" ht="15.75" customHeight="1" x14ac:dyDescent="0.35">
      <c r="A141" s="71" t="str">
        <f t="shared" si="22"/>
        <v/>
      </c>
      <c r="B141" s="71" t="str">
        <f t="shared" si="23"/>
        <v/>
      </c>
      <c r="C141" s="72" t="str">
        <f t="shared" si="24"/>
        <v/>
      </c>
      <c r="D141" s="107"/>
      <c r="E141" s="101"/>
      <c r="F141" s="101"/>
      <c r="G141" s="101"/>
      <c r="H141" s="108"/>
      <c r="I141" s="101"/>
      <c r="J141" s="101"/>
      <c r="K141" s="101"/>
      <c r="L141" s="101"/>
      <c r="M141" s="101"/>
      <c r="N141" s="101"/>
      <c r="O141" s="101"/>
      <c r="P141" s="101"/>
      <c r="Q141" s="101"/>
      <c r="R141" s="111"/>
      <c r="S141" s="101"/>
      <c r="T141" s="101"/>
      <c r="U141" s="101"/>
      <c r="V141" s="101"/>
      <c r="W141" s="101"/>
      <c r="X141" s="111"/>
      <c r="Y141" s="101"/>
      <c r="Z141" s="101"/>
      <c r="AA141" s="101"/>
      <c r="AB141" s="101"/>
      <c r="AC141" s="101"/>
      <c r="AD141" s="101"/>
      <c r="AE141" s="101"/>
      <c r="AF141" s="101"/>
      <c r="AG141" s="101"/>
      <c r="AH141" s="101"/>
      <c r="AI141" s="101"/>
      <c r="AJ141" s="112"/>
      <c r="AK141" s="101"/>
      <c r="AL141" s="101"/>
      <c r="AM141" s="101"/>
      <c r="AN141" s="101"/>
      <c r="AO141" s="101"/>
      <c r="AP141" s="101"/>
      <c r="AQ141" s="101"/>
      <c r="AR141" s="105"/>
      <c r="AS141" s="106"/>
      <c r="AT141" s="106"/>
      <c r="AU141" s="106"/>
      <c r="AV141" s="106"/>
      <c r="AW141" s="106"/>
      <c r="AX141" s="106"/>
      <c r="AY141" s="105"/>
      <c r="AZ141" s="106"/>
      <c r="BA141" s="106"/>
      <c r="BB141" s="106"/>
      <c r="BC141" s="103">
        <f>IF(AJ141="auto",IF(AND((D141&gt;'km-vergoeding'!$A$4),(D141&lt;'km-vergoeding'!$A$5)),'km-vergoeding'!$D$4,'km-vergoeding'!$D$5),0)</f>
        <v>0</v>
      </c>
      <c r="BD141" s="104"/>
      <c r="BE141" s="104"/>
      <c r="BF141" s="104"/>
      <c r="BG141" s="104"/>
      <c r="BH141" s="104"/>
      <c r="BI141" s="104"/>
      <c r="BJ141" s="104"/>
      <c r="BK141" s="110">
        <f t="shared" si="19"/>
        <v>0</v>
      </c>
      <c r="BL141" s="104"/>
      <c r="BM141" s="104"/>
      <c r="BN141" s="104"/>
      <c r="BO141" s="104"/>
      <c r="BP141" s="104"/>
      <c r="BQ141" s="104"/>
      <c r="BR141" s="102">
        <f>IF(AJ141="fiets",'km-vergoeding'!$D$3,0)</f>
        <v>0</v>
      </c>
      <c r="BS141" s="102"/>
      <c r="BT141" s="102"/>
      <c r="BU141" s="102"/>
      <c r="BV141" s="102"/>
      <c r="BW141" s="102"/>
      <c r="BX141" s="102"/>
      <c r="BY141" s="102"/>
      <c r="BZ141" s="110">
        <f t="shared" si="20"/>
        <v>0</v>
      </c>
      <c r="CA141" s="104"/>
      <c r="CB141" s="104"/>
      <c r="CC141" s="104"/>
      <c r="CD141" s="104"/>
      <c r="CE141" s="104"/>
      <c r="CF141" s="104"/>
      <c r="CG141" s="100"/>
      <c r="CH141" s="101"/>
      <c r="CI141" s="101"/>
      <c r="CJ141" s="101"/>
      <c r="CK141" s="101"/>
      <c r="CL141" s="101"/>
      <c r="CM141" s="109">
        <f t="shared" si="21"/>
        <v>0</v>
      </c>
      <c r="CN141" s="104"/>
      <c r="CO141" s="104"/>
      <c r="CP141" s="104"/>
      <c r="CQ141" s="104"/>
      <c r="CR141" s="104"/>
      <c r="CS141" s="97">
        <f t="shared" si="26"/>
        <v>0</v>
      </c>
      <c r="CT141" s="98"/>
      <c r="CU141" s="98"/>
      <c r="CV141" s="98"/>
      <c r="CW141" s="98"/>
      <c r="CX141" s="99"/>
      <c r="CY141" s="73" t="str">
        <f t="shared" si="27"/>
        <v/>
      </c>
      <c r="CZ141" s="71" t="str">
        <f t="shared" si="28"/>
        <v/>
      </c>
      <c r="DA141" s="60"/>
      <c r="DB141" s="77" t="str">
        <f t="shared" si="29"/>
        <v/>
      </c>
      <c r="DC141" s="71" t="str">
        <f t="shared" si="30"/>
        <v/>
      </c>
      <c r="DD141" s="71" t="str">
        <f t="shared" si="31"/>
        <v/>
      </c>
      <c r="DE141" s="45">
        <f t="shared" ref="DE141:DE204" si="32">IF(CM141=0,DE140,DE140+CM141)</f>
        <v>0</v>
      </c>
      <c r="DF141" s="45"/>
      <c r="DG141" s="84" t="str">
        <f t="shared" si="25"/>
        <v/>
      </c>
    </row>
    <row r="142" spans="1:111" ht="15.75" customHeight="1" x14ac:dyDescent="0.35">
      <c r="A142" s="71" t="str">
        <f t="shared" si="22"/>
        <v/>
      </c>
      <c r="B142" s="71" t="str">
        <f t="shared" si="23"/>
        <v/>
      </c>
      <c r="C142" s="72" t="str">
        <f t="shared" si="24"/>
        <v/>
      </c>
      <c r="D142" s="107"/>
      <c r="E142" s="101"/>
      <c r="F142" s="101"/>
      <c r="G142" s="101"/>
      <c r="H142" s="108"/>
      <c r="I142" s="101"/>
      <c r="J142" s="101"/>
      <c r="K142" s="101"/>
      <c r="L142" s="101"/>
      <c r="M142" s="101"/>
      <c r="N142" s="101"/>
      <c r="O142" s="101"/>
      <c r="P142" s="101"/>
      <c r="Q142" s="101"/>
      <c r="R142" s="111"/>
      <c r="S142" s="101"/>
      <c r="T142" s="101"/>
      <c r="U142" s="101"/>
      <c r="V142" s="101"/>
      <c r="W142" s="101"/>
      <c r="X142" s="111"/>
      <c r="Y142" s="101"/>
      <c r="Z142" s="101"/>
      <c r="AA142" s="101"/>
      <c r="AB142" s="101"/>
      <c r="AC142" s="101"/>
      <c r="AD142" s="101"/>
      <c r="AE142" s="101"/>
      <c r="AF142" s="101"/>
      <c r="AG142" s="101"/>
      <c r="AH142" s="101"/>
      <c r="AI142" s="101"/>
      <c r="AJ142" s="112"/>
      <c r="AK142" s="101"/>
      <c r="AL142" s="101"/>
      <c r="AM142" s="101"/>
      <c r="AN142" s="101"/>
      <c r="AO142" s="101"/>
      <c r="AP142" s="101"/>
      <c r="AQ142" s="101"/>
      <c r="AR142" s="105"/>
      <c r="AS142" s="106"/>
      <c r="AT142" s="106"/>
      <c r="AU142" s="106"/>
      <c r="AV142" s="106"/>
      <c r="AW142" s="106"/>
      <c r="AX142" s="106"/>
      <c r="AY142" s="105"/>
      <c r="AZ142" s="106"/>
      <c r="BA142" s="106"/>
      <c r="BB142" s="106"/>
      <c r="BC142" s="103">
        <f>IF(AJ142="auto",IF(AND((D142&gt;'km-vergoeding'!$A$4),(D142&lt;'km-vergoeding'!$A$5)),'km-vergoeding'!$D$4,'km-vergoeding'!$D$5),0)</f>
        <v>0</v>
      </c>
      <c r="BD142" s="104"/>
      <c r="BE142" s="104"/>
      <c r="BF142" s="104"/>
      <c r="BG142" s="104"/>
      <c r="BH142" s="104"/>
      <c r="BI142" s="104"/>
      <c r="BJ142" s="104"/>
      <c r="BK142" s="110">
        <f t="shared" ref="BK142:BK205" si="33">IF(AJ142="auto",ROUND(AR142*AY142*BC142,2),0)</f>
        <v>0</v>
      </c>
      <c r="BL142" s="104"/>
      <c r="BM142" s="104"/>
      <c r="BN142" s="104"/>
      <c r="BO142" s="104"/>
      <c r="BP142" s="104"/>
      <c r="BQ142" s="104"/>
      <c r="BR142" s="102">
        <f>IF(AJ142="fiets",'km-vergoeding'!$D$3,0)</f>
        <v>0</v>
      </c>
      <c r="BS142" s="102"/>
      <c r="BT142" s="102"/>
      <c r="BU142" s="102"/>
      <c r="BV142" s="102"/>
      <c r="BW142" s="102"/>
      <c r="BX142" s="102"/>
      <c r="BY142" s="102"/>
      <c r="BZ142" s="110">
        <f t="shared" ref="BZ142:BZ205" si="34">IF(AJ142="fiets",ROUND(AR142*AY142*BR142,2),0)</f>
        <v>0</v>
      </c>
      <c r="CA142" s="104"/>
      <c r="CB142" s="104"/>
      <c r="CC142" s="104"/>
      <c r="CD142" s="104"/>
      <c r="CE142" s="104"/>
      <c r="CF142" s="104"/>
      <c r="CG142" s="100"/>
      <c r="CH142" s="101"/>
      <c r="CI142" s="101"/>
      <c r="CJ142" s="101"/>
      <c r="CK142" s="101"/>
      <c r="CL142" s="101"/>
      <c r="CM142" s="109">
        <f t="shared" ref="CM142:CM205" si="35">IF(AND(OR((AJ142="fiets"),(AJ142="auto")),(CG142&gt;0)),"xxxx",BK142+BZ142+CG142)</f>
        <v>0</v>
      </c>
      <c r="CN142" s="104"/>
      <c r="CO142" s="104"/>
      <c r="CP142" s="104"/>
      <c r="CQ142" s="104"/>
      <c r="CR142" s="104"/>
      <c r="CS142" s="97">
        <f t="shared" si="26"/>
        <v>0</v>
      </c>
      <c r="CT142" s="98"/>
      <c r="CU142" s="98"/>
      <c r="CV142" s="98"/>
      <c r="CW142" s="98"/>
      <c r="CX142" s="99"/>
      <c r="CY142" s="73" t="str">
        <f t="shared" si="27"/>
        <v/>
      </c>
      <c r="CZ142" s="71" t="str">
        <f t="shared" si="28"/>
        <v/>
      </c>
      <c r="DA142" s="60"/>
      <c r="DB142" s="77" t="str">
        <f t="shared" si="29"/>
        <v/>
      </c>
      <c r="DC142" s="71" t="str">
        <f t="shared" si="30"/>
        <v/>
      </c>
      <c r="DD142" s="71" t="str">
        <f t="shared" si="31"/>
        <v/>
      </c>
      <c r="DE142" s="45">
        <f t="shared" si="32"/>
        <v>0</v>
      </c>
      <c r="DF142" s="45"/>
      <c r="DG142" s="84" t="str">
        <f t="shared" si="25"/>
        <v/>
      </c>
    </row>
    <row r="143" spans="1:111" ht="15.75" customHeight="1" x14ac:dyDescent="0.35">
      <c r="A143" s="71" t="str">
        <f t="shared" si="22"/>
        <v/>
      </c>
      <c r="B143" s="71" t="str">
        <f t="shared" si="23"/>
        <v/>
      </c>
      <c r="C143" s="72" t="str">
        <f t="shared" si="24"/>
        <v/>
      </c>
      <c r="D143" s="107"/>
      <c r="E143" s="101"/>
      <c r="F143" s="101"/>
      <c r="G143" s="101"/>
      <c r="H143" s="108"/>
      <c r="I143" s="101"/>
      <c r="J143" s="101"/>
      <c r="K143" s="101"/>
      <c r="L143" s="101"/>
      <c r="M143" s="101"/>
      <c r="N143" s="101"/>
      <c r="O143" s="101"/>
      <c r="P143" s="101"/>
      <c r="Q143" s="101"/>
      <c r="R143" s="111"/>
      <c r="S143" s="101"/>
      <c r="T143" s="101"/>
      <c r="U143" s="101"/>
      <c r="V143" s="101"/>
      <c r="W143" s="101"/>
      <c r="X143" s="111"/>
      <c r="Y143" s="101"/>
      <c r="Z143" s="101"/>
      <c r="AA143" s="101"/>
      <c r="AB143" s="101"/>
      <c r="AC143" s="101"/>
      <c r="AD143" s="101"/>
      <c r="AE143" s="101"/>
      <c r="AF143" s="101"/>
      <c r="AG143" s="101"/>
      <c r="AH143" s="101"/>
      <c r="AI143" s="101"/>
      <c r="AJ143" s="112"/>
      <c r="AK143" s="101"/>
      <c r="AL143" s="101"/>
      <c r="AM143" s="101"/>
      <c r="AN143" s="101"/>
      <c r="AO143" s="101"/>
      <c r="AP143" s="101"/>
      <c r="AQ143" s="101"/>
      <c r="AR143" s="105"/>
      <c r="AS143" s="106"/>
      <c r="AT143" s="106"/>
      <c r="AU143" s="106"/>
      <c r="AV143" s="106"/>
      <c r="AW143" s="106"/>
      <c r="AX143" s="106"/>
      <c r="AY143" s="105"/>
      <c r="AZ143" s="106"/>
      <c r="BA143" s="106"/>
      <c r="BB143" s="106"/>
      <c r="BC143" s="103">
        <f>IF(AJ143="auto",IF(AND((D143&gt;'km-vergoeding'!$A$4),(D143&lt;'km-vergoeding'!$A$5)),'km-vergoeding'!$D$4,'km-vergoeding'!$D$5),0)</f>
        <v>0</v>
      </c>
      <c r="BD143" s="104"/>
      <c r="BE143" s="104"/>
      <c r="BF143" s="104"/>
      <c r="BG143" s="104"/>
      <c r="BH143" s="104"/>
      <c r="BI143" s="104"/>
      <c r="BJ143" s="104"/>
      <c r="BK143" s="110">
        <f t="shared" si="33"/>
        <v>0</v>
      </c>
      <c r="BL143" s="104"/>
      <c r="BM143" s="104"/>
      <c r="BN143" s="104"/>
      <c r="BO143" s="104"/>
      <c r="BP143" s="104"/>
      <c r="BQ143" s="104"/>
      <c r="BR143" s="102">
        <f>IF(AJ143="fiets",'km-vergoeding'!$D$3,0)</f>
        <v>0</v>
      </c>
      <c r="BS143" s="102"/>
      <c r="BT143" s="102"/>
      <c r="BU143" s="102"/>
      <c r="BV143" s="102"/>
      <c r="BW143" s="102"/>
      <c r="BX143" s="102"/>
      <c r="BY143" s="102"/>
      <c r="BZ143" s="110">
        <f t="shared" si="34"/>
        <v>0</v>
      </c>
      <c r="CA143" s="104"/>
      <c r="CB143" s="104"/>
      <c r="CC143" s="104"/>
      <c r="CD143" s="104"/>
      <c r="CE143" s="104"/>
      <c r="CF143" s="104"/>
      <c r="CG143" s="100"/>
      <c r="CH143" s="101"/>
      <c r="CI143" s="101"/>
      <c r="CJ143" s="101"/>
      <c r="CK143" s="101"/>
      <c r="CL143" s="101"/>
      <c r="CM143" s="109">
        <f t="shared" si="35"/>
        <v>0</v>
      </c>
      <c r="CN143" s="104"/>
      <c r="CO143" s="104"/>
      <c r="CP143" s="104"/>
      <c r="CQ143" s="104"/>
      <c r="CR143" s="104"/>
      <c r="CS143" s="97">
        <f t="shared" si="26"/>
        <v>0</v>
      </c>
      <c r="CT143" s="98"/>
      <c r="CU143" s="98"/>
      <c r="CV143" s="98"/>
      <c r="CW143" s="98"/>
      <c r="CX143" s="99"/>
      <c r="CY143" s="73" t="str">
        <f t="shared" si="27"/>
        <v/>
      </c>
      <c r="CZ143" s="71" t="str">
        <f t="shared" si="28"/>
        <v/>
      </c>
      <c r="DA143" s="60"/>
      <c r="DB143" s="77" t="str">
        <f t="shared" si="29"/>
        <v/>
      </c>
      <c r="DC143" s="71" t="str">
        <f t="shared" si="30"/>
        <v/>
      </c>
      <c r="DD143" s="71" t="str">
        <f t="shared" si="31"/>
        <v/>
      </c>
      <c r="DE143" s="45">
        <f t="shared" si="32"/>
        <v>0</v>
      </c>
      <c r="DF143" s="45"/>
      <c r="DG143" s="84" t="str">
        <f t="shared" si="25"/>
        <v/>
      </c>
    </row>
    <row r="144" spans="1:111" ht="15.75" customHeight="1" x14ac:dyDescent="0.35">
      <c r="A144" s="71" t="str">
        <f t="shared" si="22"/>
        <v/>
      </c>
      <c r="B144" s="71" t="str">
        <f t="shared" si="23"/>
        <v/>
      </c>
      <c r="C144" s="72" t="str">
        <f t="shared" si="24"/>
        <v/>
      </c>
      <c r="D144" s="107"/>
      <c r="E144" s="101"/>
      <c r="F144" s="101"/>
      <c r="G144" s="101"/>
      <c r="H144" s="108"/>
      <c r="I144" s="101"/>
      <c r="J144" s="101"/>
      <c r="K144" s="101"/>
      <c r="L144" s="101"/>
      <c r="M144" s="101"/>
      <c r="N144" s="101"/>
      <c r="O144" s="101"/>
      <c r="P144" s="101"/>
      <c r="Q144" s="101"/>
      <c r="R144" s="111"/>
      <c r="S144" s="101"/>
      <c r="T144" s="101"/>
      <c r="U144" s="101"/>
      <c r="V144" s="101"/>
      <c r="W144" s="101"/>
      <c r="X144" s="111"/>
      <c r="Y144" s="101"/>
      <c r="Z144" s="101"/>
      <c r="AA144" s="101"/>
      <c r="AB144" s="101"/>
      <c r="AC144" s="101"/>
      <c r="AD144" s="101"/>
      <c r="AE144" s="101"/>
      <c r="AF144" s="101"/>
      <c r="AG144" s="101"/>
      <c r="AH144" s="101"/>
      <c r="AI144" s="101"/>
      <c r="AJ144" s="112"/>
      <c r="AK144" s="101"/>
      <c r="AL144" s="101"/>
      <c r="AM144" s="101"/>
      <c r="AN144" s="101"/>
      <c r="AO144" s="101"/>
      <c r="AP144" s="101"/>
      <c r="AQ144" s="101"/>
      <c r="AR144" s="105"/>
      <c r="AS144" s="106"/>
      <c r="AT144" s="106"/>
      <c r="AU144" s="106"/>
      <c r="AV144" s="106"/>
      <c r="AW144" s="106"/>
      <c r="AX144" s="106"/>
      <c r="AY144" s="105"/>
      <c r="AZ144" s="106"/>
      <c r="BA144" s="106"/>
      <c r="BB144" s="106"/>
      <c r="BC144" s="103">
        <f>IF(AJ144="auto",IF(AND((D144&gt;'km-vergoeding'!$A$4),(D144&lt;'km-vergoeding'!$A$5)),'km-vergoeding'!$D$4,'km-vergoeding'!$D$5),0)</f>
        <v>0</v>
      </c>
      <c r="BD144" s="104"/>
      <c r="BE144" s="104"/>
      <c r="BF144" s="104"/>
      <c r="BG144" s="104"/>
      <c r="BH144" s="104"/>
      <c r="BI144" s="104"/>
      <c r="BJ144" s="104"/>
      <c r="BK144" s="110">
        <f t="shared" si="33"/>
        <v>0</v>
      </c>
      <c r="BL144" s="104"/>
      <c r="BM144" s="104"/>
      <c r="BN144" s="104"/>
      <c r="BO144" s="104"/>
      <c r="BP144" s="104"/>
      <c r="BQ144" s="104"/>
      <c r="BR144" s="102">
        <f>IF(AJ144="fiets",'km-vergoeding'!$D$3,0)</f>
        <v>0</v>
      </c>
      <c r="BS144" s="102"/>
      <c r="BT144" s="102"/>
      <c r="BU144" s="102"/>
      <c r="BV144" s="102"/>
      <c r="BW144" s="102"/>
      <c r="BX144" s="102"/>
      <c r="BY144" s="102"/>
      <c r="BZ144" s="110">
        <f t="shared" si="34"/>
        <v>0</v>
      </c>
      <c r="CA144" s="104"/>
      <c r="CB144" s="104"/>
      <c r="CC144" s="104"/>
      <c r="CD144" s="104"/>
      <c r="CE144" s="104"/>
      <c r="CF144" s="104"/>
      <c r="CG144" s="100"/>
      <c r="CH144" s="101"/>
      <c r="CI144" s="101"/>
      <c r="CJ144" s="101"/>
      <c r="CK144" s="101"/>
      <c r="CL144" s="101"/>
      <c r="CM144" s="109">
        <f t="shared" si="35"/>
        <v>0</v>
      </c>
      <c r="CN144" s="104"/>
      <c r="CO144" s="104"/>
      <c r="CP144" s="104"/>
      <c r="CQ144" s="104"/>
      <c r="CR144" s="104"/>
      <c r="CS144" s="97">
        <f t="shared" si="26"/>
        <v>0</v>
      </c>
      <c r="CT144" s="98"/>
      <c r="CU144" s="98"/>
      <c r="CV144" s="98"/>
      <c r="CW144" s="98"/>
      <c r="CX144" s="99"/>
      <c r="CY144" s="73" t="str">
        <f t="shared" si="27"/>
        <v/>
      </c>
      <c r="CZ144" s="71" t="str">
        <f t="shared" si="28"/>
        <v/>
      </c>
      <c r="DA144" s="60"/>
      <c r="DB144" s="77" t="str">
        <f t="shared" si="29"/>
        <v/>
      </c>
      <c r="DC144" s="71" t="str">
        <f t="shared" si="30"/>
        <v/>
      </c>
      <c r="DD144" s="71" t="str">
        <f t="shared" si="31"/>
        <v/>
      </c>
      <c r="DE144" s="45">
        <f t="shared" si="32"/>
        <v>0</v>
      </c>
      <c r="DF144" s="45"/>
      <c r="DG144" s="84" t="str">
        <f t="shared" si="25"/>
        <v/>
      </c>
    </row>
    <row r="145" spans="1:111" ht="15.75" customHeight="1" x14ac:dyDescent="0.35">
      <c r="A145" s="71" t="str">
        <f t="shared" si="22"/>
        <v/>
      </c>
      <c r="B145" s="71" t="str">
        <f t="shared" si="23"/>
        <v/>
      </c>
      <c r="C145" s="72" t="str">
        <f t="shared" si="24"/>
        <v/>
      </c>
      <c r="D145" s="107"/>
      <c r="E145" s="101"/>
      <c r="F145" s="101"/>
      <c r="G145" s="101"/>
      <c r="H145" s="108"/>
      <c r="I145" s="101"/>
      <c r="J145" s="101"/>
      <c r="K145" s="101"/>
      <c r="L145" s="101"/>
      <c r="M145" s="101"/>
      <c r="N145" s="101"/>
      <c r="O145" s="101"/>
      <c r="P145" s="101"/>
      <c r="Q145" s="101"/>
      <c r="R145" s="111"/>
      <c r="S145" s="101"/>
      <c r="T145" s="101"/>
      <c r="U145" s="101"/>
      <c r="V145" s="101"/>
      <c r="W145" s="101"/>
      <c r="X145" s="111"/>
      <c r="Y145" s="101"/>
      <c r="Z145" s="101"/>
      <c r="AA145" s="101"/>
      <c r="AB145" s="101"/>
      <c r="AC145" s="101"/>
      <c r="AD145" s="101"/>
      <c r="AE145" s="101"/>
      <c r="AF145" s="101"/>
      <c r="AG145" s="101"/>
      <c r="AH145" s="101"/>
      <c r="AI145" s="101"/>
      <c r="AJ145" s="112"/>
      <c r="AK145" s="101"/>
      <c r="AL145" s="101"/>
      <c r="AM145" s="101"/>
      <c r="AN145" s="101"/>
      <c r="AO145" s="101"/>
      <c r="AP145" s="101"/>
      <c r="AQ145" s="101"/>
      <c r="AR145" s="105"/>
      <c r="AS145" s="106"/>
      <c r="AT145" s="106"/>
      <c r="AU145" s="106"/>
      <c r="AV145" s="106"/>
      <c r="AW145" s="106"/>
      <c r="AX145" s="106"/>
      <c r="AY145" s="105"/>
      <c r="AZ145" s="106"/>
      <c r="BA145" s="106"/>
      <c r="BB145" s="106"/>
      <c r="BC145" s="103">
        <f>IF(AJ145="auto",IF(AND((D145&gt;'km-vergoeding'!$A$4),(D145&lt;'km-vergoeding'!$A$5)),'km-vergoeding'!$D$4,'km-vergoeding'!$D$5),0)</f>
        <v>0</v>
      </c>
      <c r="BD145" s="104"/>
      <c r="BE145" s="104"/>
      <c r="BF145" s="104"/>
      <c r="BG145" s="104"/>
      <c r="BH145" s="104"/>
      <c r="BI145" s="104"/>
      <c r="BJ145" s="104"/>
      <c r="BK145" s="110">
        <f t="shared" si="33"/>
        <v>0</v>
      </c>
      <c r="BL145" s="104"/>
      <c r="BM145" s="104"/>
      <c r="BN145" s="104"/>
      <c r="BO145" s="104"/>
      <c r="BP145" s="104"/>
      <c r="BQ145" s="104"/>
      <c r="BR145" s="102">
        <f>IF(AJ145="fiets",'km-vergoeding'!$D$3,0)</f>
        <v>0</v>
      </c>
      <c r="BS145" s="102"/>
      <c r="BT145" s="102"/>
      <c r="BU145" s="102"/>
      <c r="BV145" s="102"/>
      <c r="BW145" s="102"/>
      <c r="BX145" s="102"/>
      <c r="BY145" s="102"/>
      <c r="BZ145" s="110">
        <f t="shared" si="34"/>
        <v>0</v>
      </c>
      <c r="CA145" s="104"/>
      <c r="CB145" s="104"/>
      <c r="CC145" s="104"/>
      <c r="CD145" s="104"/>
      <c r="CE145" s="104"/>
      <c r="CF145" s="104"/>
      <c r="CG145" s="100"/>
      <c r="CH145" s="101"/>
      <c r="CI145" s="101"/>
      <c r="CJ145" s="101"/>
      <c r="CK145" s="101"/>
      <c r="CL145" s="101"/>
      <c r="CM145" s="109">
        <f t="shared" si="35"/>
        <v>0</v>
      </c>
      <c r="CN145" s="104"/>
      <c r="CO145" s="104"/>
      <c r="CP145" s="104"/>
      <c r="CQ145" s="104"/>
      <c r="CR145" s="104"/>
      <c r="CS145" s="97">
        <f t="shared" si="26"/>
        <v>0</v>
      </c>
      <c r="CT145" s="98"/>
      <c r="CU145" s="98"/>
      <c r="CV145" s="98"/>
      <c r="CW145" s="98"/>
      <c r="CX145" s="99"/>
      <c r="CY145" s="73" t="str">
        <f t="shared" si="27"/>
        <v/>
      </c>
      <c r="CZ145" s="71" t="str">
        <f t="shared" si="28"/>
        <v/>
      </c>
      <c r="DA145" s="60"/>
      <c r="DB145" s="77" t="str">
        <f t="shared" si="29"/>
        <v/>
      </c>
      <c r="DC145" s="71" t="str">
        <f t="shared" si="30"/>
        <v/>
      </c>
      <c r="DD145" s="71" t="str">
        <f t="shared" si="31"/>
        <v/>
      </c>
      <c r="DE145" s="45">
        <f t="shared" si="32"/>
        <v>0</v>
      </c>
      <c r="DF145" s="45"/>
      <c r="DG145" s="84" t="str">
        <f t="shared" si="25"/>
        <v/>
      </c>
    </row>
    <row r="146" spans="1:111" ht="15.75" customHeight="1" x14ac:dyDescent="0.35">
      <c r="A146" s="71" t="str">
        <f t="shared" si="22"/>
        <v/>
      </c>
      <c r="B146" s="71" t="str">
        <f t="shared" si="23"/>
        <v/>
      </c>
      <c r="C146" s="72" t="str">
        <f t="shared" si="24"/>
        <v/>
      </c>
      <c r="D146" s="107"/>
      <c r="E146" s="101"/>
      <c r="F146" s="101"/>
      <c r="G146" s="101"/>
      <c r="H146" s="108"/>
      <c r="I146" s="101"/>
      <c r="J146" s="101"/>
      <c r="K146" s="101"/>
      <c r="L146" s="101"/>
      <c r="M146" s="101"/>
      <c r="N146" s="101"/>
      <c r="O146" s="101"/>
      <c r="P146" s="101"/>
      <c r="Q146" s="101"/>
      <c r="R146" s="111"/>
      <c r="S146" s="101"/>
      <c r="T146" s="101"/>
      <c r="U146" s="101"/>
      <c r="V146" s="101"/>
      <c r="W146" s="101"/>
      <c r="X146" s="111"/>
      <c r="Y146" s="101"/>
      <c r="Z146" s="101"/>
      <c r="AA146" s="101"/>
      <c r="AB146" s="101"/>
      <c r="AC146" s="101"/>
      <c r="AD146" s="101"/>
      <c r="AE146" s="101"/>
      <c r="AF146" s="101"/>
      <c r="AG146" s="101"/>
      <c r="AH146" s="101"/>
      <c r="AI146" s="101"/>
      <c r="AJ146" s="112"/>
      <c r="AK146" s="101"/>
      <c r="AL146" s="101"/>
      <c r="AM146" s="101"/>
      <c r="AN146" s="101"/>
      <c r="AO146" s="101"/>
      <c r="AP146" s="101"/>
      <c r="AQ146" s="101"/>
      <c r="AR146" s="105"/>
      <c r="AS146" s="106"/>
      <c r="AT146" s="106"/>
      <c r="AU146" s="106"/>
      <c r="AV146" s="106"/>
      <c r="AW146" s="106"/>
      <c r="AX146" s="106"/>
      <c r="AY146" s="105"/>
      <c r="AZ146" s="106"/>
      <c r="BA146" s="106"/>
      <c r="BB146" s="106"/>
      <c r="BC146" s="103">
        <f>IF(AJ146="auto",IF(AND((D146&gt;'km-vergoeding'!$A$4),(D146&lt;'km-vergoeding'!$A$5)),'km-vergoeding'!$D$4,'km-vergoeding'!$D$5),0)</f>
        <v>0</v>
      </c>
      <c r="BD146" s="104"/>
      <c r="BE146" s="104"/>
      <c r="BF146" s="104"/>
      <c r="BG146" s="104"/>
      <c r="BH146" s="104"/>
      <c r="BI146" s="104"/>
      <c r="BJ146" s="104"/>
      <c r="BK146" s="110">
        <f t="shared" si="33"/>
        <v>0</v>
      </c>
      <c r="BL146" s="104"/>
      <c r="BM146" s="104"/>
      <c r="BN146" s="104"/>
      <c r="BO146" s="104"/>
      <c r="BP146" s="104"/>
      <c r="BQ146" s="104"/>
      <c r="BR146" s="102">
        <f>IF(AJ146="fiets",'km-vergoeding'!$D$3,0)</f>
        <v>0</v>
      </c>
      <c r="BS146" s="102"/>
      <c r="BT146" s="102"/>
      <c r="BU146" s="102"/>
      <c r="BV146" s="102"/>
      <c r="BW146" s="102"/>
      <c r="BX146" s="102"/>
      <c r="BY146" s="102"/>
      <c r="BZ146" s="110">
        <f t="shared" si="34"/>
        <v>0</v>
      </c>
      <c r="CA146" s="104"/>
      <c r="CB146" s="104"/>
      <c r="CC146" s="104"/>
      <c r="CD146" s="104"/>
      <c r="CE146" s="104"/>
      <c r="CF146" s="104"/>
      <c r="CG146" s="100"/>
      <c r="CH146" s="101"/>
      <c r="CI146" s="101"/>
      <c r="CJ146" s="101"/>
      <c r="CK146" s="101"/>
      <c r="CL146" s="101"/>
      <c r="CM146" s="109">
        <f t="shared" si="35"/>
        <v>0</v>
      </c>
      <c r="CN146" s="104"/>
      <c r="CO146" s="104"/>
      <c r="CP146" s="104"/>
      <c r="CQ146" s="104"/>
      <c r="CR146" s="104"/>
      <c r="CS146" s="97">
        <f t="shared" si="26"/>
        <v>0</v>
      </c>
      <c r="CT146" s="98"/>
      <c r="CU146" s="98"/>
      <c r="CV146" s="98"/>
      <c r="CW146" s="98"/>
      <c r="CX146" s="99"/>
      <c r="CY146" s="73" t="str">
        <f t="shared" si="27"/>
        <v/>
      </c>
      <c r="CZ146" s="71" t="str">
        <f t="shared" si="28"/>
        <v/>
      </c>
      <c r="DA146" s="60"/>
      <c r="DB146" s="77" t="str">
        <f t="shared" si="29"/>
        <v/>
      </c>
      <c r="DC146" s="71" t="str">
        <f t="shared" si="30"/>
        <v/>
      </c>
      <c r="DD146" s="71" t="str">
        <f t="shared" si="31"/>
        <v/>
      </c>
      <c r="DE146" s="45">
        <f t="shared" si="32"/>
        <v>0</v>
      </c>
      <c r="DF146" s="45"/>
      <c r="DG146" s="84" t="str">
        <f t="shared" si="25"/>
        <v/>
      </c>
    </row>
    <row r="147" spans="1:111" ht="15.75" customHeight="1" x14ac:dyDescent="0.35">
      <c r="A147" s="71" t="str">
        <f t="shared" si="22"/>
        <v/>
      </c>
      <c r="B147" s="71" t="str">
        <f t="shared" si="23"/>
        <v/>
      </c>
      <c r="C147" s="72" t="str">
        <f t="shared" si="24"/>
        <v/>
      </c>
      <c r="D147" s="107"/>
      <c r="E147" s="101"/>
      <c r="F147" s="101"/>
      <c r="G147" s="101"/>
      <c r="H147" s="108"/>
      <c r="I147" s="101"/>
      <c r="J147" s="101"/>
      <c r="K147" s="101"/>
      <c r="L147" s="101"/>
      <c r="M147" s="101"/>
      <c r="N147" s="101"/>
      <c r="O147" s="101"/>
      <c r="P147" s="101"/>
      <c r="Q147" s="101"/>
      <c r="R147" s="111"/>
      <c r="S147" s="101"/>
      <c r="T147" s="101"/>
      <c r="U147" s="101"/>
      <c r="V147" s="101"/>
      <c r="W147" s="101"/>
      <c r="X147" s="111"/>
      <c r="Y147" s="101"/>
      <c r="Z147" s="101"/>
      <c r="AA147" s="101"/>
      <c r="AB147" s="101"/>
      <c r="AC147" s="101"/>
      <c r="AD147" s="101"/>
      <c r="AE147" s="101"/>
      <c r="AF147" s="101"/>
      <c r="AG147" s="101"/>
      <c r="AH147" s="101"/>
      <c r="AI147" s="101"/>
      <c r="AJ147" s="112"/>
      <c r="AK147" s="101"/>
      <c r="AL147" s="101"/>
      <c r="AM147" s="101"/>
      <c r="AN147" s="101"/>
      <c r="AO147" s="101"/>
      <c r="AP147" s="101"/>
      <c r="AQ147" s="101"/>
      <c r="AR147" s="105"/>
      <c r="AS147" s="106"/>
      <c r="AT147" s="106"/>
      <c r="AU147" s="106"/>
      <c r="AV147" s="106"/>
      <c r="AW147" s="106"/>
      <c r="AX147" s="106"/>
      <c r="AY147" s="105"/>
      <c r="AZ147" s="106"/>
      <c r="BA147" s="106"/>
      <c r="BB147" s="106"/>
      <c r="BC147" s="103">
        <f>IF(AJ147="auto",IF(AND((D147&gt;'km-vergoeding'!$A$4),(D147&lt;'km-vergoeding'!$A$5)),'km-vergoeding'!$D$4,'km-vergoeding'!$D$5),0)</f>
        <v>0</v>
      </c>
      <c r="BD147" s="104"/>
      <c r="BE147" s="104"/>
      <c r="BF147" s="104"/>
      <c r="BG147" s="104"/>
      <c r="BH147" s="104"/>
      <c r="BI147" s="104"/>
      <c r="BJ147" s="104"/>
      <c r="BK147" s="110">
        <f t="shared" si="33"/>
        <v>0</v>
      </c>
      <c r="BL147" s="104"/>
      <c r="BM147" s="104"/>
      <c r="BN147" s="104"/>
      <c r="BO147" s="104"/>
      <c r="BP147" s="104"/>
      <c r="BQ147" s="104"/>
      <c r="BR147" s="102">
        <f>IF(AJ147="fiets",'km-vergoeding'!$D$3,0)</f>
        <v>0</v>
      </c>
      <c r="BS147" s="102"/>
      <c r="BT147" s="102"/>
      <c r="BU147" s="102"/>
      <c r="BV147" s="102"/>
      <c r="BW147" s="102"/>
      <c r="BX147" s="102"/>
      <c r="BY147" s="102"/>
      <c r="BZ147" s="110">
        <f t="shared" si="34"/>
        <v>0</v>
      </c>
      <c r="CA147" s="104"/>
      <c r="CB147" s="104"/>
      <c r="CC147" s="104"/>
      <c r="CD147" s="104"/>
      <c r="CE147" s="104"/>
      <c r="CF147" s="104"/>
      <c r="CG147" s="100"/>
      <c r="CH147" s="101"/>
      <c r="CI147" s="101"/>
      <c r="CJ147" s="101"/>
      <c r="CK147" s="101"/>
      <c r="CL147" s="101"/>
      <c r="CM147" s="109">
        <f t="shared" si="35"/>
        <v>0</v>
      </c>
      <c r="CN147" s="104"/>
      <c r="CO147" s="104"/>
      <c r="CP147" s="104"/>
      <c r="CQ147" s="104"/>
      <c r="CR147" s="104"/>
      <c r="CS147" s="97">
        <f t="shared" si="26"/>
        <v>0</v>
      </c>
      <c r="CT147" s="98"/>
      <c r="CU147" s="98"/>
      <c r="CV147" s="98"/>
      <c r="CW147" s="98"/>
      <c r="CX147" s="99"/>
      <c r="CY147" s="73" t="str">
        <f t="shared" si="27"/>
        <v/>
      </c>
      <c r="CZ147" s="71" t="str">
        <f t="shared" si="28"/>
        <v/>
      </c>
      <c r="DA147" s="60"/>
      <c r="DB147" s="77" t="str">
        <f t="shared" si="29"/>
        <v/>
      </c>
      <c r="DC147" s="71" t="str">
        <f t="shared" si="30"/>
        <v/>
      </c>
      <c r="DD147" s="71" t="str">
        <f t="shared" si="31"/>
        <v/>
      </c>
      <c r="DE147" s="45">
        <f t="shared" si="32"/>
        <v>0</v>
      </c>
      <c r="DF147" s="45"/>
      <c r="DG147" s="84" t="str">
        <f t="shared" si="25"/>
        <v/>
      </c>
    </row>
    <row r="148" spans="1:111" ht="15.75" customHeight="1" x14ac:dyDescent="0.35">
      <c r="A148" s="71" t="str">
        <f t="shared" si="22"/>
        <v/>
      </c>
      <c r="B148" s="71" t="str">
        <f t="shared" si="23"/>
        <v/>
      </c>
      <c r="C148" s="72" t="str">
        <f t="shared" si="24"/>
        <v/>
      </c>
      <c r="D148" s="107"/>
      <c r="E148" s="101"/>
      <c r="F148" s="101"/>
      <c r="G148" s="101"/>
      <c r="H148" s="108"/>
      <c r="I148" s="101"/>
      <c r="J148" s="101"/>
      <c r="K148" s="101"/>
      <c r="L148" s="101"/>
      <c r="M148" s="101"/>
      <c r="N148" s="101"/>
      <c r="O148" s="101"/>
      <c r="P148" s="101"/>
      <c r="Q148" s="101"/>
      <c r="R148" s="111"/>
      <c r="S148" s="101"/>
      <c r="T148" s="101"/>
      <c r="U148" s="101"/>
      <c r="V148" s="101"/>
      <c r="W148" s="101"/>
      <c r="X148" s="111"/>
      <c r="Y148" s="101"/>
      <c r="Z148" s="101"/>
      <c r="AA148" s="101"/>
      <c r="AB148" s="101"/>
      <c r="AC148" s="101"/>
      <c r="AD148" s="101"/>
      <c r="AE148" s="101"/>
      <c r="AF148" s="101"/>
      <c r="AG148" s="101"/>
      <c r="AH148" s="101"/>
      <c r="AI148" s="101"/>
      <c r="AJ148" s="112"/>
      <c r="AK148" s="101"/>
      <c r="AL148" s="101"/>
      <c r="AM148" s="101"/>
      <c r="AN148" s="101"/>
      <c r="AO148" s="101"/>
      <c r="AP148" s="101"/>
      <c r="AQ148" s="101"/>
      <c r="AR148" s="105"/>
      <c r="AS148" s="106"/>
      <c r="AT148" s="106"/>
      <c r="AU148" s="106"/>
      <c r="AV148" s="106"/>
      <c r="AW148" s="106"/>
      <c r="AX148" s="106"/>
      <c r="AY148" s="105"/>
      <c r="AZ148" s="106"/>
      <c r="BA148" s="106"/>
      <c r="BB148" s="106"/>
      <c r="BC148" s="103">
        <f>IF(AJ148="auto",IF(AND((D148&gt;'km-vergoeding'!$A$4),(D148&lt;'km-vergoeding'!$A$5)),'km-vergoeding'!$D$4,'km-vergoeding'!$D$5),0)</f>
        <v>0</v>
      </c>
      <c r="BD148" s="104"/>
      <c r="BE148" s="104"/>
      <c r="BF148" s="104"/>
      <c r="BG148" s="104"/>
      <c r="BH148" s="104"/>
      <c r="BI148" s="104"/>
      <c r="BJ148" s="104"/>
      <c r="BK148" s="110">
        <f t="shared" si="33"/>
        <v>0</v>
      </c>
      <c r="BL148" s="104"/>
      <c r="BM148" s="104"/>
      <c r="BN148" s="104"/>
      <c r="BO148" s="104"/>
      <c r="BP148" s="104"/>
      <c r="BQ148" s="104"/>
      <c r="BR148" s="102">
        <f>IF(AJ148="fiets",'km-vergoeding'!$D$3,0)</f>
        <v>0</v>
      </c>
      <c r="BS148" s="102"/>
      <c r="BT148" s="102"/>
      <c r="BU148" s="102"/>
      <c r="BV148" s="102"/>
      <c r="BW148" s="102"/>
      <c r="BX148" s="102"/>
      <c r="BY148" s="102"/>
      <c r="BZ148" s="110">
        <f t="shared" si="34"/>
        <v>0</v>
      </c>
      <c r="CA148" s="104"/>
      <c r="CB148" s="104"/>
      <c r="CC148" s="104"/>
      <c r="CD148" s="104"/>
      <c r="CE148" s="104"/>
      <c r="CF148" s="104"/>
      <c r="CG148" s="100"/>
      <c r="CH148" s="101"/>
      <c r="CI148" s="101"/>
      <c r="CJ148" s="101"/>
      <c r="CK148" s="101"/>
      <c r="CL148" s="101"/>
      <c r="CM148" s="109">
        <f t="shared" si="35"/>
        <v>0</v>
      </c>
      <c r="CN148" s="104"/>
      <c r="CO148" s="104"/>
      <c r="CP148" s="104"/>
      <c r="CQ148" s="104"/>
      <c r="CR148" s="104"/>
      <c r="CS148" s="97">
        <f t="shared" si="26"/>
        <v>0</v>
      </c>
      <c r="CT148" s="98"/>
      <c r="CU148" s="98"/>
      <c r="CV148" s="98"/>
      <c r="CW148" s="98"/>
      <c r="CX148" s="99"/>
      <c r="CY148" s="73" t="str">
        <f t="shared" si="27"/>
        <v/>
      </c>
      <c r="CZ148" s="71" t="str">
        <f t="shared" si="28"/>
        <v/>
      </c>
      <c r="DA148" s="60"/>
      <c r="DB148" s="77" t="str">
        <f t="shared" si="29"/>
        <v/>
      </c>
      <c r="DC148" s="71" t="str">
        <f t="shared" si="30"/>
        <v/>
      </c>
      <c r="DD148" s="71" t="str">
        <f t="shared" si="31"/>
        <v/>
      </c>
      <c r="DE148" s="45">
        <f t="shared" si="32"/>
        <v>0</v>
      </c>
      <c r="DF148" s="45"/>
      <c r="DG148" s="84" t="str">
        <f t="shared" si="25"/>
        <v/>
      </c>
    </row>
    <row r="149" spans="1:111" ht="15.75" customHeight="1" x14ac:dyDescent="0.35">
      <c r="A149" s="71" t="str">
        <f t="shared" si="22"/>
        <v/>
      </c>
      <c r="B149" s="71" t="str">
        <f t="shared" si="23"/>
        <v/>
      </c>
      <c r="C149" s="72" t="str">
        <f t="shared" si="24"/>
        <v/>
      </c>
      <c r="D149" s="107"/>
      <c r="E149" s="101"/>
      <c r="F149" s="101"/>
      <c r="G149" s="101"/>
      <c r="H149" s="108"/>
      <c r="I149" s="101"/>
      <c r="J149" s="101"/>
      <c r="K149" s="101"/>
      <c r="L149" s="101"/>
      <c r="M149" s="101"/>
      <c r="N149" s="101"/>
      <c r="O149" s="101"/>
      <c r="P149" s="101"/>
      <c r="Q149" s="101"/>
      <c r="R149" s="111"/>
      <c r="S149" s="101"/>
      <c r="T149" s="101"/>
      <c r="U149" s="101"/>
      <c r="V149" s="101"/>
      <c r="W149" s="101"/>
      <c r="X149" s="111"/>
      <c r="Y149" s="101"/>
      <c r="Z149" s="101"/>
      <c r="AA149" s="101"/>
      <c r="AB149" s="101"/>
      <c r="AC149" s="101"/>
      <c r="AD149" s="101"/>
      <c r="AE149" s="101"/>
      <c r="AF149" s="101"/>
      <c r="AG149" s="101"/>
      <c r="AH149" s="101"/>
      <c r="AI149" s="101"/>
      <c r="AJ149" s="112"/>
      <c r="AK149" s="101"/>
      <c r="AL149" s="101"/>
      <c r="AM149" s="101"/>
      <c r="AN149" s="101"/>
      <c r="AO149" s="101"/>
      <c r="AP149" s="101"/>
      <c r="AQ149" s="101"/>
      <c r="AR149" s="105"/>
      <c r="AS149" s="106"/>
      <c r="AT149" s="106"/>
      <c r="AU149" s="106"/>
      <c r="AV149" s="106"/>
      <c r="AW149" s="106"/>
      <c r="AX149" s="106"/>
      <c r="AY149" s="105"/>
      <c r="AZ149" s="106"/>
      <c r="BA149" s="106"/>
      <c r="BB149" s="106"/>
      <c r="BC149" s="103">
        <f>IF(AJ149="auto",IF(AND((D149&gt;'km-vergoeding'!$A$4),(D149&lt;'km-vergoeding'!$A$5)),'km-vergoeding'!$D$4,'km-vergoeding'!$D$5),0)</f>
        <v>0</v>
      </c>
      <c r="BD149" s="104"/>
      <c r="BE149" s="104"/>
      <c r="BF149" s="104"/>
      <c r="BG149" s="104"/>
      <c r="BH149" s="104"/>
      <c r="BI149" s="104"/>
      <c r="BJ149" s="104"/>
      <c r="BK149" s="110">
        <f t="shared" si="33"/>
        <v>0</v>
      </c>
      <c r="BL149" s="104"/>
      <c r="BM149" s="104"/>
      <c r="BN149" s="104"/>
      <c r="BO149" s="104"/>
      <c r="BP149" s="104"/>
      <c r="BQ149" s="104"/>
      <c r="BR149" s="102">
        <f>IF(AJ149="fiets",'km-vergoeding'!$D$3,0)</f>
        <v>0</v>
      </c>
      <c r="BS149" s="102"/>
      <c r="BT149" s="102"/>
      <c r="BU149" s="102"/>
      <c r="BV149" s="102"/>
      <c r="BW149" s="102"/>
      <c r="BX149" s="102"/>
      <c r="BY149" s="102"/>
      <c r="BZ149" s="110">
        <f t="shared" si="34"/>
        <v>0</v>
      </c>
      <c r="CA149" s="104"/>
      <c r="CB149" s="104"/>
      <c r="CC149" s="104"/>
      <c r="CD149" s="104"/>
      <c r="CE149" s="104"/>
      <c r="CF149" s="104"/>
      <c r="CG149" s="100"/>
      <c r="CH149" s="101"/>
      <c r="CI149" s="101"/>
      <c r="CJ149" s="101"/>
      <c r="CK149" s="101"/>
      <c r="CL149" s="101"/>
      <c r="CM149" s="109">
        <f t="shared" si="35"/>
        <v>0</v>
      </c>
      <c r="CN149" s="104"/>
      <c r="CO149" s="104"/>
      <c r="CP149" s="104"/>
      <c r="CQ149" s="104"/>
      <c r="CR149" s="104"/>
      <c r="CS149" s="97">
        <f t="shared" si="26"/>
        <v>0</v>
      </c>
      <c r="CT149" s="98"/>
      <c r="CU149" s="98"/>
      <c r="CV149" s="98"/>
      <c r="CW149" s="98"/>
      <c r="CX149" s="99"/>
      <c r="CY149" s="73" t="str">
        <f t="shared" si="27"/>
        <v/>
      </c>
      <c r="CZ149" s="71" t="str">
        <f t="shared" si="28"/>
        <v/>
      </c>
      <c r="DA149" s="60"/>
      <c r="DB149" s="77" t="str">
        <f t="shared" si="29"/>
        <v/>
      </c>
      <c r="DC149" s="71" t="str">
        <f t="shared" si="30"/>
        <v/>
      </c>
      <c r="DD149" s="71" t="str">
        <f t="shared" si="31"/>
        <v/>
      </c>
      <c r="DE149" s="45">
        <f t="shared" si="32"/>
        <v>0</v>
      </c>
      <c r="DF149" s="45"/>
      <c r="DG149" s="84" t="str">
        <f t="shared" si="25"/>
        <v/>
      </c>
    </row>
    <row r="150" spans="1:111" ht="15.75" customHeight="1" x14ac:dyDescent="0.35">
      <c r="A150" s="71" t="str">
        <f t="shared" si="22"/>
        <v/>
      </c>
      <c r="B150" s="71" t="str">
        <f t="shared" si="23"/>
        <v/>
      </c>
      <c r="C150" s="72" t="str">
        <f t="shared" si="24"/>
        <v/>
      </c>
      <c r="D150" s="107"/>
      <c r="E150" s="101"/>
      <c r="F150" s="101"/>
      <c r="G150" s="101"/>
      <c r="H150" s="108"/>
      <c r="I150" s="101"/>
      <c r="J150" s="101"/>
      <c r="K150" s="101"/>
      <c r="L150" s="101"/>
      <c r="M150" s="101"/>
      <c r="N150" s="101"/>
      <c r="O150" s="101"/>
      <c r="P150" s="101"/>
      <c r="Q150" s="101"/>
      <c r="R150" s="111"/>
      <c r="S150" s="101"/>
      <c r="T150" s="101"/>
      <c r="U150" s="101"/>
      <c r="V150" s="101"/>
      <c r="W150" s="101"/>
      <c r="X150" s="111"/>
      <c r="Y150" s="101"/>
      <c r="Z150" s="101"/>
      <c r="AA150" s="101"/>
      <c r="AB150" s="101"/>
      <c r="AC150" s="101"/>
      <c r="AD150" s="101"/>
      <c r="AE150" s="101"/>
      <c r="AF150" s="101"/>
      <c r="AG150" s="101"/>
      <c r="AH150" s="101"/>
      <c r="AI150" s="101"/>
      <c r="AJ150" s="112"/>
      <c r="AK150" s="101"/>
      <c r="AL150" s="101"/>
      <c r="AM150" s="101"/>
      <c r="AN150" s="101"/>
      <c r="AO150" s="101"/>
      <c r="AP150" s="101"/>
      <c r="AQ150" s="101"/>
      <c r="AR150" s="105"/>
      <c r="AS150" s="106"/>
      <c r="AT150" s="106"/>
      <c r="AU150" s="106"/>
      <c r="AV150" s="106"/>
      <c r="AW150" s="106"/>
      <c r="AX150" s="106"/>
      <c r="AY150" s="105"/>
      <c r="AZ150" s="106"/>
      <c r="BA150" s="106"/>
      <c r="BB150" s="106"/>
      <c r="BC150" s="103">
        <f>IF(AJ150="auto",IF(AND((D150&gt;'km-vergoeding'!$A$4),(D150&lt;'km-vergoeding'!$A$5)),'km-vergoeding'!$D$4,'km-vergoeding'!$D$5),0)</f>
        <v>0</v>
      </c>
      <c r="BD150" s="104"/>
      <c r="BE150" s="104"/>
      <c r="BF150" s="104"/>
      <c r="BG150" s="104"/>
      <c r="BH150" s="104"/>
      <c r="BI150" s="104"/>
      <c r="BJ150" s="104"/>
      <c r="BK150" s="110">
        <f t="shared" si="33"/>
        <v>0</v>
      </c>
      <c r="BL150" s="104"/>
      <c r="BM150" s="104"/>
      <c r="BN150" s="104"/>
      <c r="BO150" s="104"/>
      <c r="BP150" s="104"/>
      <c r="BQ150" s="104"/>
      <c r="BR150" s="102">
        <f>IF(AJ150="fiets",'km-vergoeding'!$D$3,0)</f>
        <v>0</v>
      </c>
      <c r="BS150" s="102"/>
      <c r="BT150" s="102"/>
      <c r="BU150" s="102"/>
      <c r="BV150" s="102"/>
      <c r="BW150" s="102"/>
      <c r="BX150" s="102"/>
      <c r="BY150" s="102"/>
      <c r="BZ150" s="110">
        <f t="shared" si="34"/>
        <v>0</v>
      </c>
      <c r="CA150" s="104"/>
      <c r="CB150" s="104"/>
      <c r="CC150" s="104"/>
      <c r="CD150" s="104"/>
      <c r="CE150" s="104"/>
      <c r="CF150" s="104"/>
      <c r="CG150" s="100"/>
      <c r="CH150" s="101"/>
      <c r="CI150" s="101"/>
      <c r="CJ150" s="101"/>
      <c r="CK150" s="101"/>
      <c r="CL150" s="101"/>
      <c r="CM150" s="109">
        <f t="shared" si="35"/>
        <v>0</v>
      </c>
      <c r="CN150" s="104"/>
      <c r="CO150" s="104"/>
      <c r="CP150" s="104"/>
      <c r="CQ150" s="104"/>
      <c r="CR150" s="104"/>
      <c r="CS150" s="97">
        <f t="shared" si="26"/>
        <v>0</v>
      </c>
      <c r="CT150" s="98"/>
      <c r="CU150" s="98"/>
      <c r="CV150" s="98"/>
      <c r="CW150" s="98"/>
      <c r="CX150" s="99"/>
      <c r="CY150" s="73" t="str">
        <f t="shared" si="27"/>
        <v/>
      </c>
      <c r="CZ150" s="71" t="str">
        <f t="shared" si="28"/>
        <v/>
      </c>
      <c r="DA150" s="60"/>
      <c r="DB150" s="77" t="str">
        <f t="shared" si="29"/>
        <v/>
      </c>
      <c r="DC150" s="71" t="str">
        <f t="shared" si="30"/>
        <v/>
      </c>
      <c r="DD150" s="71" t="str">
        <f t="shared" si="31"/>
        <v/>
      </c>
      <c r="DE150" s="45">
        <f t="shared" si="32"/>
        <v>0</v>
      </c>
      <c r="DF150" s="45"/>
      <c r="DG150" s="84" t="str">
        <f t="shared" si="25"/>
        <v/>
      </c>
    </row>
    <row r="151" spans="1:111" ht="15.75" customHeight="1" x14ac:dyDescent="0.35">
      <c r="A151" s="71" t="str">
        <f t="shared" si="22"/>
        <v/>
      </c>
      <c r="B151" s="71" t="str">
        <f t="shared" si="23"/>
        <v/>
      </c>
      <c r="C151" s="72" t="str">
        <f t="shared" si="24"/>
        <v/>
      </c>
      <c r="D151" s="107"/>
      <c r="E151" s="101"/>
      <c r="F151" s="101"/>
      <c r="G151" s="101"/>
      <c r="H151" s="108"/>
      <c r="I151" s="101"/>
      <c r="J151" s="101"/>
      <c r="K151" s="101"/>
      <c r="L151" s="101"/>
      <c r="M151" s="101"/>
      <c r="N151" s="101"/>
      <c r="O151" s="101"/>
      <c r="P151" s="101"/>
      <c r="Q151" s="101"/>
      <c r="R151" s="111"/>
      <c r="S151" s="101"/>
      <c r="T151" s="101"/>
      <c r="U151" s="101"/>
      <c r="V151" s="101"/>
      <c r="W151" s="101"/>
      <c r="X151" s="111"/>
      <c r="Y151" s="101"/>
      <c r="Z151" s="101"/>
      <c r="AA151" s="101"/>
      <c r="AB151" s="101"/>
      <c r="AC151" s="101"/>
      <c r="AD151" s="101"/>
      <c r="AE151" s="101"/>
      <c r="AF151" s="101"/>
      <c r="AG151" s="101"/>
      <c r="AH151" s="101"/>
      <c r="AI151" s="101"/>
      <c r="AJ151" s="112"/>
      <c r="AK151" s="101"/>
      <c r="AL151" s="101"/>
      <c r="AM151" s="101"/>
      <c r="AN151" s="101"/>
      <c r="AO151" s="101"/>
      <c r="AP151" s="101"/>
      <c r="AQ151" s="101"/>
      <c r="AR151" s="105"/>
      <c r="AS151" s="106"/>
      <c r="AT151" s="106"/>
      <c r="AU151" s="106"/>
      <c r="AV151" s="106"/>
      <c r="AW151" s="106"/>
      <c r="AX151" s="106"/>
      <c r="AY151" s="105"/>
      <c r="AZ151" s="106"/>
      <c r="BA151" s="106"/>
      <c r="BB151" s="106"/>
      <c r="BC151" s="103">
        <f>IF(AJ151="auto",IF(AND((D151&gt;'km-vergoeding'!$A$4),(D151&lt;'km-vergoeding'!$A$5)),'km-vergoeding'!$D$4,'km-vergoeding'!$D$5),0)</f>
        <v>0</v>
      </c>
      <c r="BD151" s="104"/>
      <c r="BE151" s="104"/>
      <c r="BF151" s="104"/>
      <c r="BG151" s="104"/>
      <c r="BH151" s="104"/>
      <c r="BI151" s="104"/>
      <c r="BJ151" s="104"/>
      <c r="BK151" s="110">
        <f t="shared" si="33"/>
        <v>0</v>
      </c>
      <c r="BL151" s="104"/>
      <c r="BM151" s="104"/>
      <c r="BN151" s="104"/>
      <c r="BO151" s="104"/>
      <c r="BP151" s="104"/>
      <c r="BQ151" s="104"/>
      <c r="BR151" s="102">
        <f>IF(AJ151="fiets",'km-vergoeding'!$D$3,0)</f>
        <v>0</v>
      </c>
      <c r="BS151" s="102"/>
      <c r="BT151" s="102"/>
      <c r="BU151" s="102"/>
      <c r="BV151" s="102"/>
      <c r="BW151" s="102"/>
      <c r="BX151" s="102"/>
      <c r="BY151" s="102"/>
      <c r="BZ151" s="110">
        <f t="shared" si="34"/>
        <v>0</v>
      </c>
      <c r="CA151" s="104"/>
      <c r="CB151" s="104"/>
      <c r="CC151" s="104"/>
      <c r="CD151" s="104"/>
      <c r="CE151" s="104"/>
      <c r="CF151" s="104"/>
      <c r="CG151" s="100"/>
      <c r="CH151" s="101"/>
      <c r="CI151" s="101"/>
      <c r="CJ151" s="101"/>
      <c r="CK151" s="101"/>
      <c r="CL151" s="101"/>
      <c r="CM151" s="109">
        <f t="shared" si="35"/>
        <v>0</v>
      </c>
      <c r="CN151" s="104"/>
      <c r="CO151" s="104"/>
      <c r="CP151" s="104"/>
      <c r="CQ151" s="104"/>
      <c r="CR151" s="104"/>
      <c r="CS151" s="97">
        <f t="shared" si="26"/>
        <v>0</v>
      </c>
      <c r="CT151" s="98"/>
      <c r="CU151" s="98"/>
      <c r="CV151" s="98"/>
      <c r="CW151" s="98"/>
      <c r="CX151" s="99"/>
      <c r="CY151" s="73" t="str">
        <f t="shared" si="27"/>
        <v/>
      </c>
      <c r="CZ151" s="71" t="str">
        <f t="shared" si="28"/>
        <v/>
      </c>
      <c r="DA151" s="60"/>
      <c r="DB151" s="77" t="str">
        <f t="shared" si="29"/>
        <v/>
      </c>
      <c r="DC151" s="71" t="str">
        <f t="shared" si="30"/>
        <v/>
      </c>
      <c r="DD151" s="71" t="str">
        <f t="shared" si="31"/>
        <v/>
      </c>
      <c r="DE151" s="45">
        <f t="shared" si="32"/>
        <v>0</v>
      </c>
      <c r="DF151" s="45"/>
      <c r="DG151" s="84" t="str">
        <f t="shared" si="25"/>
        <v/>
      </c>
    </row>
    <row r="152" spans="1:111" ht="15.75" customHeight="1" x14ac:dyDescent="0.35">
      <c r="A152" s="71" t="str">
        <f t="shared" si="22"/>
        <v/>
      </c>
      <c r="B152" s="71" t="str">
        <f t="shared" si="23"/>
        <v/>
      </c>
      <c r="C152" s="72" t="str">
        <f t="shared" si="24"/>
        <v/>
      </c>
      <c r="D152" s="107"/>
      <c r="E152" s="101"/>
      <c r="F152" s="101"/>
      <c r="G152" s="101"/>
      <c r="H152" s="108"/>
      <c r="I152" s="101"/>
      <c r="J152" s="101"/>
      <c r="K152" s="101"/>
      <c r="L152" s="101"/>
      <c r="M152" s="101"/>
      <c r="N152" s="101"/>
      <c r="O152" s="101"/>
      <c r="P152" s="101"/>
      <c r="Q152" s="101"/>
      <c r="R152" s="111"/>
      <c r="S152" s="101"/>
      <c r="T152" s="101"/>
      <c r="U152" s="101"/>
      <c r="V152" s="101"/>
      <c r="W152" s="101"/>
      <c r="X152" s="111"/>
      <c r="Y152" s="101"/>
      <c r="Z152" s="101"/>
      <c r="AA152" s="101"/>
      <c r="AB152" s="101"/>
      <c r="AC152" s="101"/>
      <c r="AD152" s="101"/>
      <c r="AE152" s="101"/>
      <c r="AF152" s="101"/>
      <c r="AG152" s="101"/>
      <c r="AH152" s="101"/>
      <c r="AI152" s="101"/>
      <c r="AJ152" s="112"/>
      <c r="AK152" s="101"/>
      <c r="AL152" s="101"/>
      <c r="AM152" s="101"/>
      <c r="AN152" s="101"/>
      <c r="AO152" s="101"/>
      <c r="AP152" s="101"/>
      <c r="AQ152" s="101"/>
      <c r="AR152" s="105"/>
      <c r="AS152" s="106"/>
      <c r="AT152" s="106"/>
      <c r="AU152" s="106"/>
      <c r="AV152" s="106"/>
      <c r="AW152" s="106"/>
      <c r="AX152" s="106"/>
      <c r="AY152" s="105"/>
      <c r="AZ152" s="106"/>
      <c r="BA152" s="106"/>
      <c r="BB152" s="106"/>
      <c r="BC152" s="103">
        <f>IF(AJ152="auto",IF(AND((D152&gt;'km-vergoeding'!$A$4),(D152&lt;'km-vergoeding'!$A$5)),'km-vergoeding'!$D$4,'km-vergoeding'!$D$5),0)</f>
        <v>0</v>
      </c>
      <c r="BD152" s="104"/>
      <c r="BE152" s="104"/>
      <c r="BF152" s="104"/>
      <c r="BG152" s="104"/>
      <c r="BH152" s="104"/>
      <c r="BI152" s="104"/>
      <c r="BJ152" s="104"/>
      <c r="BK152" s="110">
        <f t="shared" si="33"/>
        <v>0</v>
      </c>
      <c r="BL152" s="104"/>
      <c r="BM152" s="104"/>
      <c r="BN152" s="104"/>
      <c r="BO152" s="104"/>
      <c r="BP152" s="104"/>
      <c r="BQ152" s="104"/>
      <c r="BR152" s="102">
        <f>IF(AJ152="fiets",'km-vergoeding'!$D$3,0)</f>
        <v>0</v>
      </c>
      <c r="BS152" s="102"/>
      <c r="BT152" s="102"/>
      <c r="BU152" s="102"/>
      <c r="BV152" s="102"/>
      <c r="BW152" s="102"/>
      <c r="BX152" s="102"/>
      <c r="BY152" s="102"/>
      <c r="BZ152" s="110">
        <f t="shared" si="34"/>
        <v>0</v>
      </c>
      <c r="CA152" s="104"/>
      <c r="CB152" s="104"/>
      <c r="CC152" s="104"/>
      <c r="CD152" s="104"/>
      <c r="CE152" s="104"/>
      <c r="CF152" s="104"/>
      <c r="CG152" s="100"/>
      <c r="CH152" s="101"/>
      <c r="CI152" s="101"/>
      <c r="CJ152" s="101"/>
      <c r="CK152" s="101"/>
      <c r="CL152" s="101"/>
      <c r="CM152" s="109">
        <f t="shared" si="35"/>
        <v>0</v>
      </c>
      <c r="CN152" s="104"/>
      <c r="CO152" s="104"/>
      <c r="CP152" s="104"/>
      <c r="CQ152" s="104"/>
      <c r="CR152" s="104"/>
      <c r="CS152" s="97">
        <f t="shared" si="26"/>
        <v>0</v>
      </c>
      <c r="CT152" s="98"/>
      <c r="CU152" s="98"/>
      <c r="CV152" s="98"/>
      <c r="CW152" s="98"/>
      <c r="CX152" s="99"/>
      <c r="CY152" s="73" t="str">
        <f t="shared" si="27"/>
        <v/>
      </c>
      <c r="CZ152" s="71" t="str">
        <f t="shared" si="28"/>
        <v/>
      </c>
      <c r="DA152" s="60"/>
      <c r="DB152" s="77" t="str">
        <f t="shared" si="29"/>
        <v/>
      </c>
      <c r="DC152" s="71" t="str">
        <f t="shared" si="30"/>
        <v/>
      </c>
      <c r="DD152" s="71" t="str">
        <f t="shared" si="31"/>
        <v/>
      </c>
      <c r="DE152" s="45">
        <f t="shared" si="32"/>
        <v>0</v>
      </c>
      <c r="DF152" s="45"/>
      <c r="DG152" s="84" t="str">
        <f t="shared" si="25"/>
        <v/>
      </c>
    </row>
    <row r="153" spans="1:111" ht="15.75" customHeight="1" x14ac:dyDescent="0.35">
      <c r="A153" s="71" t="str">
        <f t="shared" si="22"/>
        <v/>
      </c>
      <c r="B153" s="71" t="str">
        <f t="shared" si="23"/>
        <v/>
      </c>
      <c r="C153" s="72" t="str">
        <f t="shared" si="24"/>
        <v/>
      </c>
      <c r="D153" s="107"/>
      <c r="E153" s="101"/>
      <c r="F153" s="101"/>
      <c r="G153" s="101"/>
      <c r="H153" s="108"/>
      <c r="I153" s="101"/>
      <c r="J153" s="101"/>
      <c r="K153" s="101"/>
      <c r="L153" s="101"/>
      <c r="M153" s="101"/>
      <c r="N153" s="101"/>
      <c r="O153" s="101"/>
      <c r="P153" s="101"/>
      <c r="Q153" s="101"/>
      <c r="R153" s="111"/>
      <c r="S153" s="101"/>
      <c r="T153" s="101"/>
      <c r="U153" s="101"/>
      <c r="V153" s="101"/>
      <c r="W153" s="101"/>
      <c r="X153" s="111"/>
      <c r="Y153" s="101"/>
      <c r="Z153" s="101"/>
      <c r="AA153" s="101"/>
      <c r="AB153" s="101"/>
      <c r="AC153" s="101"/>
      <c r="AD153" s="101"/>
      <c r="AE153" s="101"/>
      <c r="AF153" s="101"/>
      <c r="AG153" s="101"/>
      <c r="AH153" s="101"/>
      <c r="AI153" s="101"/>
      <c r="AJ153" s="112"/>
      <c r="AK153" s="101"/>
      <c r="AL153" s="101"/>
      <c r="AM153" s="101"/>
      <c r="AN153" s="101"/>
      <c r="AO153" s="101"/>
      <c r="AP153" s="101"/>
      <c r="AQ153" s="101"/>
      <c r="AR153" s="105"/>
      <c r="AS153" s="106"/>
      <c r="AT153" s="106"/>
      <c r="AU153" s="106"/>
      <c r="AV153" s="106"/>
      <c r="AW153" s="106"/>
      <c r="AX153" s="106"/>
      <c r="AY153" s="105"/>
      <c r="AZ153" s="106"/>
      <c r="BA153" s="106"/>
      <c r="BB153" s="106"/>
      <c r="BC153" s="103">
        <f>IF(AJ153="auto",IF(AND((D153&gt;'km-vergoeding'!$A$4),(D153&lt;'km-vergoeding'!$A$5)),'km-vergoeding'!$D$4,'km-vergoeding'!$D$5),0)</f>
        <v>0</v>
      </c>
      <c r="BD153" s="104"/>
      <c r="BE153" s="104"/>
      <c r="BF153" s="104"/>
      <c r="BG153" s="104"/>
      <c r="BH153" s="104"/>
      <c r="BI153" s="104"/>
      <c r="BJ153" s="104"/>
      <c r="BK153" s="110">
        <f t="shared" si="33"/>
        <v>0</v>
      </c>
      <c r="BL153" s="104"/>
      <c r="BM153" s="104"/>
      <c r="BN153" s="104"/>
      <c r="BO153" s="104"/>
      <c r="BP153" s="104"/>
      <c r="BQ153" s="104"/>
      <c r="BR153" s="102">
        <f>IF(AJ153="fiets",'km-vergoeding'!$D$3,0)</f>
        <v>0</v>
      </c>
      <c r="BS153" s="102"/>
      <c r="BT153" s="102"/>
      <c r="BU153" s="102"/>
      <c r="BV153" s="102"/>
      <c r="BW153" s="102"/>
      <c r="BX153" s="102"/>
      <c r="BY153" s="102"/>
      <c r="BZ153" s="110">
        <f t="shared" si="34"/>
        <v>0</v>
      </c>
      <c r="CA153" s="104"/>
      <c r="CB153" s="104"/>
      <c r="CC153" s="104"/>
      <c r="CD153" s="104"/>
      <c r="CE153" s="104"/>
      <c r="CF153" s="104"/>
      <c r="CG153" s="100"/>
      <c r="CH153" s="101"/>
      <c r="CI153" s="101"/>
      <c r="CJ153" s="101"/>
      <c r="CK153" s="101"/>
      <c r="CL153" s="101"/>
      <c r="CM153" s="109">
        <f t="shared" si="35"/>
        <v>0</v>
      </c>
      <c r="CN153" s="104"/>
      <c r="CO153" s="104"/>
      <c r="CP153" s="104"/>
      <c r="CQ153" s="104"/>
      <c r="CR153" s="104"/>
      <c r="CS153" s="97">
        <f t="shared" si="26"/>
        <v>0</v>
      </c>
      <c r="CT153" s="98"/>
      <c r="CU153" s="98"/>
      <c r="CV153" s="98"/>
      <c r="CW153" s="98"/>
      <c r="CX153" s="99"/>
      <c r="CY153" s="73" t="str">
        <f t="shared" si="27"/>
        <v/>
      </c>
      <c r="CZ153" s="71" t="str">
        <f t="shared" si="28"/>
        <v/>
      </c>
      <c r="DA153" s="60"/>
      <c r="DB153" s="77" t="str">
        <f t="shared" si="29"/>
        <v/>
      </c>
      <c r="DC153" s="71" t="str">
        <f t="shared" si="30"/>
        <v/>
      </c>
      <c r="DD153" s="71" t="str">
        <f t="shared" si="31"/>
        <v/>
      </c>
      <c r="DE153" s="45">
        <f t="shared" si="32"/>
        <v>0</v>
      </c>
      <c r="DF153" s="45"/>
      <c r="DG153" s="84" t="str">
        <f t="shared" si="25"/>
        <v/>
      </c>
    </row>
    <row r="154" spans="1:111" ht="15.75" customHeight="1" x14ac:dyDescent="0.35">
      <c r="A154" s="71" t="str">
        <f t="shared" si="22"/>
        <v/>
      </c>
      <c r="B154" s="71" t="str">
        <f t="shared" si="23"/>
        <v/>
      </c>
      <c r="C154" s="72" t="str">
        <f t="shared" si="24"/>
        <v/>
      </c>
      <c r="D154" s="107"/>
      <c r="E154" s="101"/>
      <c r="F154" s="101"/>
      <c r="G154" s="101"/>
      <c r="H154" s="108"/>
      <c r="I154" s="101"/>
      <c r="J154" s="101"/>
      <c r="K154" s="101"/>
      <c r="L154" s="101"/>
      <c r="M154" s="101"/>
      <c r="N154" s="101"/>
      <c r="O154" s="101"/>
      <c r="P154" s="101"/>
      <c r="Q154" s="101"/>
      <c r="R154" s="111"/>
      <c r="S154" s="101"/>
      <c r="T154" s="101"/>
      <c r="U154" s="101"/>
      <c r="V154" s="101"/>
      <c r="W154" s="101"/>
      <c r="X154" s="111"/>
      <c r="Y154" s="101"/>
      <c r="Z154" s="101"/>
      <c r="AA154" s="101"/>
      <c r="AB154" s="101"/>
      <c r="AC154" s="101"/>
      <c r="AD154" s="101"/>
      <c r="AE154" s="101"/>
      <c r="AF154" s="101"/>
      <c r="AG154" s="101"/>
      <c r="AH154" s="101"/>
      <c r="AI154" s="101"/>
      <c r="AJ154" s="112"/>
      <c r="AK154" s="101"/>
      <c r="AL154" s="101"/>
      <c r="AM154" s="101"/>
      <c r="AN154" s="101"/>
      <c r="AO154" s="101"/>
      <c r="AP154" s="101"/>
      <c r="AQ154" s="101"/>
      <c r="AR154" s="105"/>
      <c r="AS154" s="106"/>
      <c r="AT154" s="106"/>
      <c r="AU154" s="106"/>
      <c r="AV154" s="106"/>
      <c r="AW154" s="106"/>
      <c r="AX154" s="106"/>
      <c r="AY154" s="105"/>
      <c r="AZ154" s="106"/>
      <c r="BA154" s="106"/>
      <c r="BB154" s="106"/>
      <c r="BC154" s="103">
        <f>IF(AJ154="auto",IF(AND((D154&gt;'km-vergoeding'!$A$4),(D154&lt;'km-vergoeding'!$A$5)),'km-vergoeding'!$D$4,'km-vergoeding'!$D$5),0)</f>
        <v>0</v>
      </c>
      <c r="BD154" s="104"/>
      <c r="BE154" s="104"/>
      <c r="BF154" s="104"/>
      <c r="BG154" s="104"/>
      <c r="BH154" s="104"/>
      <c r="BI154" s="104"/>
      <c r="BJ154" s="104"/>
      <c r="BK154" s="110">
        <f t="shared" si="33"/>
        <v>0</v>
      </c>
      <c r="BL154" s="104"/>
      <c r="BM154" s="104"/>
      <c r="BN154" s="104"/>
      <c r="BO154" s="104"/>
      <c r="BP154" s="104"/>
      <c r="BQ154" s="104"/>
      <c r="BR154" s="102">
        <f>IF(AJ154="fiets",'km-vergoeding'!$D$3,0)</f>
        <v>0</v>
      </c>
      <c r="BS154" s="102"/>
      <c r="BT154" s="102"/>
      <c r="BU154" s="102"/>
      <c r="BV154" s="102"/>
      <c r="BW154" s="102"/>
      <c r="BX154" s="102"/>
      <c r="BY154" s="102"/>
      <c r="BZ154" s="110">
        <f t="shared" si="34"/>
        <v>0</v>
      </c>
      <c r="CA154" s="104"/>
      <c r="CB154" s="104"/>
      <c r="CC154" s="104"/>
      <c r="CD154" s="104"/>
      <c r="CE154" s="104"/>
      <c r="CF154" s="104"/>
      <c r="CG154" s="100"/>
      <c r="CH154" s="101"/>
      <c r="CI154" s="101"/>
      <c r="CJ154" s="101"/>
      <c r="CK154" s="101"/>
      <c r="CL154" s="101"/>
      <c r="CM154" s="109">
        <f t="shared" si="35"/>
        <v>0</v>
      </c>
      <c r="CN154" s="104"/>
      <c r="CO154" s="104"/>
      <c r="CP154" s="104"/>
      <c r="CQ154" s="104"/>
      <c r="CR154" s="104"/>
      <c r="CS154" s="97">
        <f t="shared" si="26"/>
        <v>0</v>
      </c>
      <c r="CT154" s="98"/>
      <c r="CU154" s="98"/>
      <c r="CV154" s="98"/>
      <c r="CW154" s="98"/>
      <c r="CX154" s="99"/>
      <c r="CY154" s="73" t="str">
        <f t="shared" si="27"/>
        <v/>
      </c>
      <c r="CZ154" s="71" t="str">
        <f t="shared" si="28"/>
        <v/>
      </c>
      <c r="DA154" s="60"/>
      <c r="DB154" s="77" t="str">
        <f t="shared" si="29"/>
        <v/>
      </c>
      <c r="DC154" s="71" t="str">
        <f t="shared" si="30"/>
        <v/>
      </c>
      <c r="DD154" s="71" t="str">
        <f t="shared" si="31"/>
        <v/>
      </c>
      <c r="DE154" s="45">
        <f t="shared" si="32"/>
        <v>0</v>
      </c>
      <c r="DF154" s="45"/>
      <c r="DG154" s="84" t="str">
        <f t="shared" si="25"/>
        <v/>
      </c>
    </row>
    <row r="155" spans="1:111" ht="15.75" customHeight="1" x14ac:dyDescent="0.35">
      <c r="A155" s="71" t="str">
        <f t="shared" si="22"/>
        <v/>
      </c>
      <c r="B155" s="71" t="str">
        <f t="shared" si="23"/>
        <v/>
      </c>
      <c r="C155" s="72" t="str">
        <f t="shared" si="24"/>
        <v/>
      </c>
      <c r="D155" s="107"/>
      <c r="E155" s="101"/>
      <c r="F155" s="101"/>
      <c r="G155" s="101"/>
      <c r="H155" s="108"/>
      <c r="I155" s="101"/>
      <c r="J155" s="101"/>
      <c r="K155" s="101"/>
      <c r="L155" s="101"/>
      <c r="M155" s="101"/>
      <c r="N155" s="101"/>
      <c r="O155" s="101"/>
      <c r="P155" s="101"/>
      <c r="Q155" s="101"/>
      <c r="R155" s="111"/>
      <c r="S155" s="101"/>
      <c r="T155" s="101"/>
      <c r="U155" s="101"/>
      <c r="V155" s="101"/>
      <c r="W155" s="101"/>
      <c r="X155" s="111"/>
      <c r="Y155" s="101"/>
      <c r="Z155" s="101"/>
      <c r="AA155" s="101"/>
      <c r="AB155" s="101"/>
      <c r="AC155" s="101"/>
      <c r="AD155" s="101"/>
      <c r="AE155" s="101"/>
      <c r="AF155" s="101"/>
      <c r="AG155" s="101"/>
      <c r="AH155" s="101"/>
      <c r="AI155" s="101"/>
      <c r="AJ155" s="112"/>
      <c r="AK155" s="101"/>
      <c r="AL155" s="101"/>
      <c r="AM155" s="101"/>
      <c r="AN155" s="101"/>
      <c r="AO155" s="101"/>
      <c r="AP155" s="101"/>
      <c r="AQ155" s="101"/>
      <c r="AR155" s="105"/>
      <c r="AS155" s="106"/>
      <c r="AT155" s="106"/>
      <c r="AU155" s="106"/>
      <c r="AV155" s="106"/>
      <c r="AW155" s="106"/>
      <c r="AX155" s="106"/>
      <c r="AY155" s="105"/>
      <c r="AZ155" s="106"/>
      <c r="BA155" s="106"/>
      <c r="BB155" s="106"/>
      <c r="BC155" s="103">
        <f>IF(AJ155="auto",IF(AND((D155&gt;'km-vergoeding'!$A$4),(D155&lt;'km-vergoeding'!$A$5)),'km-vergoeding'!$D$4,'km-vergoeding'!$D$5),0)</f>
        <v>0</v>
      </c>
      <c r="BD155" s="104"/>
      <c r="BE155" s="104"/>
      <c r="BF155" s="104"/>
      <c r="BG155" s="104"/>
      <c r="BH155" s="104"/>
      <c r="BI155" s="104"/>
      <c r="BJ155" s="104"/>
      <c r="BK155" s="110">
        <f t="shared" si="33"/>
        <v>0</v>
      </c>
      <c r="BL155" s="104"/>
      <c r="BM155" s="104"/>
      <c r="BN155" s="104"/>
      <c r="BO155" s="104"/>
      <c r="BP155" s="104"/>
      <c r="BQ155" s="104"/>
      <c r="BR155" s="102">
        <f>IF(AJ155="fiets",'km-vergoeding'!$D$3,0)</f>
        <v>0</v>
      </c>
      <c r="BS155" s="102"/>
      <c r="BT155" s="102"/>
      <c r="BU155" s="102"/>
      <c r="BV155" s="102"/>
      <c r="BW155" s="102"/>
      <c r="BX155" s="102"/>
      <c r="BY155" s="102"/>
      <c r="BZ155" s="110">
        <f t="shared" si="34"/>
        <v>0</v>
      </c>
      <c r="CA155" s="104"/>
      <c r="CB155" s="104"/>
      <c r="CC155" s="104"/>
      <c r="CD155" s="104"/>
      <c r="CE155" s="104"/>
      <c r="CF155" s="104"/>
      <c r="CG155" s="100"/>
      <c r="CH155" s="101"/>
      <c r="CI155" s="101"/>
      <c r="CJ155" s="101"/>
      <c r="CK155" s="101"/>
      <c r="CL155" s="101"/>
      <c r="CM155" s="109">
        <f t="shared" si="35"/>
        <v>0</v>
      </c>
      <c r="CN155" s="104"/>
      <c r="CO155" s="104"/>
      <c r="CP155" s="104"/>
      <c r="CQ155" s="104"/>
      <c r="CR155" s="104"/>
      <c r="CS155" s="97">
        <f t="shared" si="26"/>
        <v>0</v>
      </c>
      <c r="CT155" s="98"/>
      <c r="CU155" s="98"/>
      <c r="CV155" s="98"/>
      <c r="CW155" s="98"/>
      <c r="CX155" s="99"/>
      <c r="CY155" s="73" t="str">
        <f t="shared" si="27"/>
        <v/>
      </c>
      <c r="CZ155" s="71" t="str">
        <f t="shared" si="28"/>
        <v/>
      </c>
      <c r="DA155" s="60"/>
      <c r="DB155" s="77" t="str">
        <f t="shared" si="29"/>
        <v/>
      </c>
      <c r="DC155" s="71" t="str">
        <f t="shared" si="30"/>
        <v/>
      </c>
      <c r="DD155" s="71" t="str">
        <f t="shared" si="31"/>
        <v/>
      </c>
      <c r="DE155" s="45">
        <f t="shared" si="32"/>
        <v>0</v>
      </c>
      <c r="DF155" s="45"/>
      <c r="DG155" s="84" t="str">
        <f t="shared" si="25"/>
        <v/>
      </c>
    </row>
    <row r="156" spans="1:111" ht="15.75" customHeight="1" x14ac:dyDescent="0.35">
      <c r="A156" s="71" t="str">
        <f t="shared" si="22"/>
        <v/>
      </c>
      <c r="B156" s="71" t="str">
        <f t="shared" si="23"/>
        <v/>
      </c>
      <c r="C156" s="72" t="str">
        <f t="shared" si="24"/>
        <v/>
      </c>
      <c r="D156" s="107"/>
      <c r="E156" s="101"/>
      <c r="F156" s="101"/>
      <c r="G156" s="101"/>
      <c r="H156" s="108"/>
      <c r="I156" s="101"/>
      <c r="J156" s="101"/>
      <c r="K156" s="101"/>
      <c r="L156" s="101"/>
      <c r="M156" s="101"/>
      <c r="N156" s="101"/>
      <c r="O156" s="101"/>
      <c r="P156" s="101"/>
      <c r="Q156" s="101"/>
      <c r="R156" s="111"/>
      <c r="S156" s="101"/>
      <c r="T156" s="101"/>
      <c r="U156" s="101"/>
      <c r="V156" s="101"/>
      <c r="W156" s="101"/>
      <c r="X156" s="111"/>
      <c r="Y156" s="101"/>
      <c r="Z156" s="101"/>
      <c r="AA156" s="101"/>
      <c r="AB156" s="101"/>
      <c r="AC156" s="101"/>
      <c r="AD156" s="101"/>
      <c r="AE156" s="101"/>
      <c r="AF156" s="101"/>
      <c r="AG156" s="101"/>
      <c r="AH156" s="101"/>
      <c r="AI156" s="101"/>
      <c r="AJ156" s="112"/>
      <c r="AK156" s="101"/>
      <c r="AL156" s="101"/>
      <c r="AM156" s="101"/>
      <c r="AN156" s="101"/>
      <c r="AO156" s="101"/>
      <c r="AP156" s="101"/>
      <c r="AQ156" s="101"/>
      <c r="AR156" s="105"/>
      <c r="AS156" s="106"/>
      <c r="AT156" s="106"/>
      <c r="AU156" s="106"/>
      <c r="AV156" s="106"/>
      <c r="AW156" s="106"/>
      <c r="AX156" s="106"/>
      <c r="AY156" s="105"/>
      <c r="AZ156" s="106"/>
      <c r="BA156" s="106"/>
      <c r="BB156" s="106"/>
      <c r="BC156" s="103">
        <f>IF(AJ156="auto",IF(AND((D156&gt;'km-vergoeding'!$A$4),(D156&lt;'km-vergoeding'!$A$5)),'km-vergoeding'!$D$4,'km-vergoeding'!$D$5),0)</f>
        <v>0</v>
      </c>
      <c r="BD156" s="104"/>
      <c r="BE156" s="104"/>
      <c r="BF156" s="104"/>
      <c r="BG156" s="104"/>
      <c r="BH156" s="104"/>
      <c r="BI156" s="104"/>
      <c r="BJ156" s="104"/>
      <c r="BK156" s="110">
        <f t="shared" si="33"/>
        <v>0</v>
      </c>
      <c r="BL156" s="104"/>
      <c r="BM156" s="104"/>
      <c r="BN156" s="104"/>
      <c r="BO156" s="104"/>
      <c r="BP156" s="104"/>
      <c r="BQ156" s="104"/>
      <c r="BR156" s="102">
        <f>IF(AJ156="fiets",'km-vergoeding'!$D$3,0)</f>
        <v>0</v>
      </c>
      <c r="BS156" s="102"/>
      <c r="BT156" s="102"/>
      <c r="BU156" s="102"/>
      <c r="BV156" s="102"/>
      <c r="BW156" s="102"/>
      <c r="BX156" s="102"/>
      <c r="BY156" s="102"/>
      <c r="BZ156" s="110">
        <f t="shared" si="34"/>
        <v>0</v>
      </c>
      <c r="CA156" s="104"/>
      <c r="CB156" s="104"/>
      <c r="CC156" s="104"/>
      <c r="CD156" s="104"/>
      <c r="CE156" s="104"/>
      <c r="CF156" s="104"/>
      <c r="CG156" s="100"/>
      <c r="CH156" s="101"/>
      <c r="CI156" s="101"/>
      <c r="CJ156" s="101"/>
      <c r="CK156" s="101"/>
      <c r="CL156" s="101"/>
      <c r="CM156" s="109">
        <f t="shared" si="35"/>
        <v>0</v>
      </c>
      <c r="CN156" s="104"/>
      <c r="CO156" s="104"/>
      <c r="CP156" s="104"/>
      <c r="CQ156" s="104"/>
      <c r="CR156" s="104"/>
      <c r="CS156" s="97">
        <f t="shared" si="26"/>
        <v>0</v>
      </c>
      <c r="CT156" s="98"/>
      <c r="CU156" s="98"/>
      <c r="CV156" s="98"/>
      <c r="CW156" s="98"/>
      <c r="CX156" s="99"/>
      <c r="CY156" s="73" t="str">
        <f t="shared" si="27"/>
        <v/>
      </c>
      <c r="CZ156" s="71" t="str">
        <f t="shared" si="28"/>
        <v/>
      </c>
      <c r="DA156" s="60"/>
      <c r="DB156" s="77" t="str">
        <f t="shared" si="29"/>
        <v/>
      </c>
      <c r="DC156" s="71" t="str">
        <f t="shared" si="30"/>
        <v/>
      </c>
      <c r="DD156" s="71" t="str">
        <f t="shared" si="31"/>
        <v/>
      </c>
      <c r="DE156" s="45">
        <f t="shared" si="32"/>
        <v>0</v>
      </c>
      <c r="DF156" s="45"/>
      <c r="DG156" s="84" t="str">
        <f t="shared" si="25"/>
        <v/>
      </c>
    </row>
    <row r="157" spans="1:111" ht="15.75" customHeight="1" x14ac:dyDescent="0.35">
      <c r="A157" s="71" t="str">
        <f t="shared" si="22"/>
        <v/>
      </c>
      <c r="B157" s="71" t="str">
        <f t="shared" si="23"/>
        <v/>
      </c>
      <c r="C157" s="72" t="str">
        <f t="shared" si="24"/>
        <v/>
      </c>
      <c r="D157" s="107"/>
      <c r="E157" s="101"/>
      <c r="F157" s="101"/>
      <c r="G157" s="101"/>
      <c r="H157" s="108"/>
      <c r="I157" s="101"/>
      <c r="J157" s="101"/>
      <c r="K157" s="101"/>
      <c r="L157" s="101"/>
      <c r="M157" s="101"/>
      <c r="N157" s="101"/>
      <c r="O157" s="101"/>
      <c r="P157" s="101"/>
      <c r="Q157" s="101"/>
      <c r="R157" s="111"/>
      <c r="S157" s="101"/>
      <c r="T157" s="101"/>
      <c r="U157" s="101"/>
      <c r="V157" s="101"/>
      <c r="W157" s="101"/>
      <c r="X157" s="111"/>
      <c r="Y157" s="101"/>
      <c r="Z157" s="101"/>
      <c r="AA157" s="101"/>
      <c r="AB157" s="101"/>
      <c r="AC157" s="101"/>
      <c r="AD157" s="101"/>
      <c r="AE157" s="101"/>
      <c r="AF157" s="101"/>
      <c r="AG157" s="101"/>
      <c r="AH157" s="101"/>
      <c r="AI157" s="101"/>
      <c r="AJ157" s="112"/>
      <c r="AK157" s="101"/>
      <c r="AL157" s="101"/>
      <c r="AM157" s="101"/>
      <c r="AN157" s="101"/>
      <c r="AO157" s="101"/>
      <c r="AP157" s="101"/>
      <c r="AQ157" s="101"/>
      <c r="AR157" s="105"/>
      <c r="AS157" s="106"/>
      <c r="AT157" s="106"/>
      <c r="AU157" s="106"/>
      <c r="AV157" s="106"/>
      <c r="AW157" s="106"/>
      <c r="AX157" s="106"/>
      <c r="AY157" s="105"/>
      <c r="AZ157" s="106"/>
      <c r="BA157" s="106"/>
      <c r="BB157" s="106"/>
      <c r="BC157" s="103">
        <f>IF(AJ157="auto",IF(AND((D157&gt;'km-vergoeding'!$A$4),(D157&lt;'km-vergoeding'!$A$5)),'km-vergoeding'!$D$4,'km-vergoeding'!$D$5),0)</f>
        <v>0</v>
      </c>
      <c r="BD157" s="104"/>
      <c r="BE157" s="104"/>
      <c r="BF157" s="104"/>
      <c r="BG157" s="104"/>
      <c r="BH157" s="104"/>
      <c r="BI157" s="104"/>
      <c r="BJ157" s="104"/>
      <c r="BK157" s="110">
        <f t="shared" si="33"/>
        <v>0</v>
      </c>
      <c r="BL157" s="104"/>
      <c r="BM157" s="104"/>
      <c r="BN157" s="104"/>
      <c r="BO157" s="104"/>
      <c r="BP157" s="104"/>
      <c r="BQ157" s="104"/>
      <c r="BR157" s="102">
        <f>IF(AJ157="fiets",'km-vergoeding'!$D$3,0)</f>
        <v>0</v>
      </c>
      <c r="BS157" s="102"/>
      <c r="BT157" s="102"/>
      <c r="BU157" s="102"/>
      <c r="BV157" s="102"/>
      <c r="BW157" s="102"/>
      <c r="BX157" s="102"/>
      <c r="BY157" s="102"/>
      <c r="BZ157" s="110">
        <f t="shared" si="34"/>
        <v>0</v>
      </c>
      <c r="CA157" s="104"/>
      <c r="CB157" s="104"/>
      <c r="CC157" s="104"/>
      <c r="CD157" s="104"/>
      <c r="CE157" s="104"/>
      <c r="CF157" s="104"/>
      <c r="CG157" s="100"/>
      <c r="CH157" s="101"/>
      <c r="CI157" s="101"/>
      <c r="CJ157" s="101"/>
      <c r="CK157" s="101"/>
      <c r="CL157" s="101"/>
      <c r="CM157" s="109">
        <f t="shared" si="35"/>
        <v>0</v>
      </c>
      <c r="CN157" s="104"/>
      <c r="CO157" s="104"/>
      <c r="CP157" s="104"/>
      <c r="CQ157" s="104"/>
      <c r="CR157" s="104"/>
      <c r="CS157" s="97">
        <f t="shared" si="26"/>
        <v>0</v>
      </c>
      <c r="CT157" s="98"/>
      <c r="CU157" s="98"/>
      <c r="CV157" s="98"/>
      <c r="CW157" s="98"/>
      <c r="CX157" s="99"/>
      <c r="CY157" s="73" t="str">
        <f t="shared" si="27"/>
        <v/>
      </c>
      <c r="CZ157" s="71" t="str">
        <f t="shared" si="28"/>
        <v/>
      </c>
      <c r="DA157" s="60"/>
      <c r="DB157" s="77" t="str">
        <f t="shared" si="29"/>
        <v/>
      </c>
      <c r="DC157" s="71" t="str">
        <f t="shared" si="30"/>
        <v/>
      </c>
      <c r="DD157" s="71" t="str">
        <f t="shared" si="31"/>
        <v/>
      </c>
      <c r="DE157" s="45">
        <f t="shared" si="32"/>
        <v>0</v>
      </c>
      <c r="DF157" s="45"/>
      <c r="DG157" s="84" t="str">
        <f t="shared" si="25"/>
        <v/>
      </c>
    </row>
    <row r="158" spans="1:111" ht="15.75" customHeight="1" x14ac:dyDescent="0.35">
      <c r="A158" s="71" t="str">
        <f t="shared" si="22"/>
        <v/>
      </c>
      <c r="B158" s="71" t="str">
        <f t="shared" si="23"/>
        <v/>
      </c>
      <c r="C158" s="72" t="str">
        <f t="shared" si="24"/>
        <v/>
      </c>
      <c r="D158" s="107"/>
      <c r="E158" s="101"/>
      <c r="F158" s="101"/>
      <c r="G158" s="101"/>
      <c r="H158" s="108"/>
      <c r="I158" s="101"/>
      <c r="J158" s="101"/>
      <c r="K158" s="101"/>
      <c r="L158" s="101"/>
      <c r="M158" s="101"/>
      <c r="N158" s="101"/>
      <c r="O158" s="101"/>
      <c r="P158" s="101"/>
      <c r="Q158" s="101"/>
      <c r="R158" s="111"/>
      <c r="S158" s="101"/>
      <c r="T158" s="101"/>
      <c r="U158" s="101"/>
      <c r="V158" s="101"/>
      <c r="W158" s="101"/>
      <c r="X158" s="111"/>
      <c r="Y158" s="101"/>
      <c r="Z158" s="101"/>
      <c r="AA158" s="101"/>
      <c r="AB158" s="101"/>
      <c r="AC158" s="101"/>
      <c r="AD158" s="101"/>
      <c r="AE158" s="101"/>
      <c r="AF158" s="101"/>
      <c r="AG158" s="101"/>
      <c r="AH158" s="101"/>
      <c r="AI158" s="101"/>
      <c r="AJ158" s="112"/>
      <c r="AK158" s="101"/>
      <c r="AL158" s="101"/>
      <c r="AM158" s="101"/>
      <c r="AN158" s="101"/>
      <c r="AO158" s="101"/>
      <c r="AP158" s="101"/>
      <c r="AQ158" s="101"/>
      <c r="AR158" s="105"/>
      <c r="AS158" s="106"/>
      <c r="AT158" s="106"/>
      <c r="AU158" s="106"/>
      <c r="AV158" s="106"/>
      <c r="AW158" s="106"/>
      <c r="AX158" s="106"/>
      <c r="AY158" s="105"/>
      <c r="AZ158" s="106"/>
      <c r="BA158" s="106"/>
      <c r="BB158" s="106"/>
      <c r="BC158" s="103">
        <f>IF(AJ158="auto",IF(AND((D158&gt;'km-vergoeding'!$A$4),(D158&lt;'km-vergoeding'!$A$5)),'km-vergoeding'!$D$4,'km-vergoeding'!$D$5),0)</f>
        <v>0</v>
      </c>
      <c r="BD158" s="104"/>
      <c r="BE158" s="104"/>
      <c r="BF158" s="104"/>
      <c r="BG158" s="104"/>
      <c r="BH158" s="104"/>
      <c r="BI158" s="104"/>
      <c r="BJ158" s="104"/>
      <c r="BK158" s="110">
        <f t="shared" si="33"/>
        <v>0</v>
      </c>
      <c r="BL158" s="104"/>
      <c r="BM158" s="104"/>
      <c r="BN158" s="104"/>
      <c r="BO158" s="104"/>
      <c r="BP158" s="104"/>
      <c r="BQ158" s="104"/>
      <c r="BR158" s="102">
        <f>IF(AJ158="fiets",'km-vergoeding'!$D$3,0)</f>
        <v>0</v>
      </c>
      <c r="BS158" s="102"/>
      <c r="BT158" s="102"/>
      <c r="BU158" s="102"/>
      <c r="BV158" s="102"/>
      <c r="BW158" s="102"/>
      <c r="BX158" s="102"/>
      <c r="BY158" s="102"/>
      <c r="BZ158" s="110">
        <f t="shared" si="34"/>
        <v>0</v>
      </c>
      <c r="CA158" s="104"/>
      <c r="CB158" s="104"/>
      <c r="CC158" s="104"/>
      <c r="CD158" s="104"/>
      <c r="CE158" s="104"/>
      <c r="CF158" s="104"/>
      <c r="CG158" s="100"/>
      <c r="CH158" s="101"/>
      <c r="CI158" s="101"/>
      <c r="CJ158" s="101"/>
      <c r="CK158" s="101"/>
      <c r="CL158" s="101"/>
      <c r="CM158" s="109">
        <f t="shared" si="35"/>
        <v>0</v>
      </c>
      <c r="CN158" s="104"/>
      <c r="CO158" s="104"/>
      <c r="CP158" s="104"/>
      <c r="CQ158" s="104"/>
      <c r="CR158" s="104"/>
      <c r="CS158" s="97">
        <f t="shared" si="26"/>
        <v>0</v>
      </c>
      <c r="CT158" s="98"/>
      <c r="CU158" s="98"/>
      <c r="CV158" s="98"/>
      <c r="CW158" s="98"/>
      <c r="CX158" s="99"/>
      <c r="CY158" s="73" t="str">
        <f t="shared" si="27"/>
        <v/>
      </c>
      <c r="CZ158" s="71" t="str">
        <f t="shared" si="28"/>
        <v/>
      </c>
      <c r="DA158" s="60"/>
      <c r="DB158" s="77" t="str">
        <f t="shared" si="29"/>
        <v/>
      </c>
      <c r="DC158" s="71" t="str">
        <f t="shared" si="30"/>
        <v/>
      </c>
      <c r="DD158" s="71" t="str">
        <f t="shared" si="31"/>
        <v/>
      </c>
      <c r="DE158" s="45">
        <f t="shared" si="32"/>
        <v>0</v>
      </c>
      <c r="DF158" s="45"/>
      <c r="DG158" s="84" t="str">
        <f t="shared" si="25"/>
        <v/>
      </c>
    </row>
    <row r="159" spans="1:111" ht="15.75" customHeight="1" x14ac:dyDescent="0.35">
      <c r="A159" s="71" t="str">
        <f t="shared" si="22"/>
        <v/>
      </c>
      <c r="B159" s="71" t="str">
        <f t="shared" si="23"/>
        <v/>
      </c>
      <c r="C159" s="72" t="str">
        <f t="shared" si="24"/>
        <v/>
      </c>
      <c r="D159" s="107"/>
      <c r="E159" s="101"/>
      <c r="F159" s="101"/>
      <c r="G159" s="101"/>
      <c r="H159" s="108"/>
      <c r="I159" s="101"/>
      <c r="J159" s="101"/>
      <c r="K159" s="101"/>
      <c r="L159" s="101"/>
      <c r="M159" s="101"/>
      <c r="N159" s="101"/>
      <c r="O159" s="101"/>
      <c r="P159" s="101"/>
      <c r="Q159" s="101"/>
      <c r="R159" s="111"/>
      <c r="S159" s="101"/>
      <c r="T159" s="101"/>
      <c r="U159" s="101"/>
      <c r="V159" s="101"/>
      <c r="W159" s="101"/>
      <c r="X159" s="111"/>
      <c r="Y159" s="101"/>
      <c r="Z159" s="101"/>
      <c r="AA159" s="101"/>
      <c r="AB159" s="101"/>
      <c r="AC159" s="101"/>
      <c r="AD159" s="101"/>
      <c r="AE159" s="101"/>
      <c r="AF159" s="101"/>
      <c r="AG159" s="101"/>
      <c r="AH159" s="101"/>
      <c r="AI159" s="101"/>
      <c r="AJ159" s="112"/>
      <c r="AK159" s="101"/>
      <c r="AL159" s="101"/>
      <c r="AM159" s="101"/>
      <c r="AN159" s="101"/>
      <c r="AO159" s="101"/>
      <c r="AP159" s="101"/>
      <c r="AQ159" s="101"/>
      <c r="AR159" s="105"/>
      <c r="AS159" s="106"/>
      <c r="AT159" s="106"/>
      <c r="AU159" s="106"/>
      <c r="AV159" s="106"/>
      <c r="AW159" s="106"/>
      <c r="AX159" s="106"/>
      <c r="AY159" s="105"/>
      <c r="AZ159" s="106"/>
      <c r="BA159" s="106"/>
      <c r="BB159" s="106"/>
      <c r="BC159" s="103">
        <f>IF(AJ159="auto",IF(AND((D159&gt;'km-vergoeding'!$A$4),(D159&lt;'km-vergoeding'!$A$5)),'km-vergoeding'!$D$4,'km-vergoeding'!$D$5),0)</f>
        <v>0</v>
      </c>
      <c r="BD159" s="104"/>
      <c r="BE159" s="104"/>
      <c r="BF159" s="104"/>
      <c r="BG159" s="104"/>
      <c r="BH159" s="104"/>
      <c r="BI159" s="104"/>
      <c r="BJ159" s="104"/>
      <c r="BK159" s="110">
        <f t="shared" si="33"/>
        <v>0</v>
      </c>
      <c r="BL159" s="104"/>
      <c r="BM159" s="104"/>
      <c r="BN159" s="104"/>
      <c r="BO159" s="104"/>
      <c r="BP159" s="104"/>
      <c r="BQ159" s="104"/>
      <c r="BR159" s="102">
        <f>IF(AJ159="fiets",'km-vergoeding'!$D$3,0)</f>
        <v>0</v>
      </c>
      <c r="BS159" s="102"/>
      <c r="BT159" s="102"/>
      <c r="BU159" s="102"/>
      <c r="BV159" s="102"/>
      <c r="BW159" s="102"/>
      <c r="BX159" s="102"/>
      <c r="BY159" s="102"/>
      <c r="BZ159" s="110">
        <f t="shared" si="34"/>
        <v>0</v>
      </c>
      <c r="CA159" s="104"/>
      <c r="CB159" s="104"/>
      <c r="CC159" s="104"/>
      <c r="CD159" s="104"/>
      <c r="CE159" s="104"/>
      <c r="CF159" s="104"/>
      <c r="CG159" s="100"/>
      <c r="CH159" s="101"/>
      <c r="CI159" s="101"/>
      <c r="CJ159" s="101"/>
      <c r="CK159" s="101"/>
      <c r="CL159" s="101"/>
      <c r="CM159" s="109">
        <f t="shared" si="35"/>
        <v>0</v>
      </c>
      <c r="CN159" s="104"/>
      <c r="CO159" s="104"/>
      <c r="CP159" s="104"/>
      <c r="CQ159" s="104"/>
      <c r="CR159" s="104"/>
      <c r="CS159" s="97">
        <f t="shared" si="26"/>
        <v>0</v>
      </c>
      <c r="CT159" s="98"/>
      <c r="CU159" s="98"/>
      <c r="CV159" s="98"/>
      <c r="CW159" s="98"/>
      <c r="CX159" s="99"/>
      <c r="CY159" s="73" t="str">
        <f t="shared" si="27"/>
        <v/>
      </c>
      <c r="CZ159" s="71" t="str">
        <f t="shared" si="28"/>
        <v/>
      </c>
      <c r="DA159" s="60"/>
      <c r="DB159" s="77" t="str">
        <f t="shared" si="29"/>
        <v/>
      </c>
      <c r="DC159" s="71" t="str">
        <f t="shared" si="30"/>
        <v/>
      </c>
      <c r="DD159" s="71" t="str">
        <f t="shared" si="31"/>
        <v/>
      </c>
      <c r="DE159" s="45">
        <f t="shared" si="32"/>
        <v>0</v>
      </c>
      <c r="DF159" s="45"/>
      <c r="DG159" s="84" t="str">
        <f t="shared" si="25"/>
        <v/>
      </c>
    </row>
    <row r="160" spans="1:111" ht="15.75" customHeight="1" x14ac:dyDescent="0.35">
      <c r="A160" s="71" t="str">
        <f t="shared" si="22"/>
        <v/>
      </c>
      <c r="B160" s="71" t="str">
        <f t="shared" si="23"/>
        <v/>
      </c>
      <c r="C160" s="72" t="str">
        <f t="shared" si="24"/>
        <v/>
      </c>
      <c r="D160" s="107"/>
      <c r="E160" s="101"/>
      <c r="F160" s="101"/>
      <c r="G160" s="101"/>
      <c r="H160" s="108"/>
      <c r="I160" s="101"/>
      <c r="J160" s="101"/>
      <c r="K160" s="101"/>
      <c r="L160" s="101"/>
      <c r="M160" s="101"/>
      <c r="N160" s="101"/>
      <c r="O160" s="101"/>
      <c r="P160" s="101"/>
      <c r="Q160" s="101"/>
      <c r="R160" s="111"/>
      <c r="S160" s="101"/>
      <c r="T160" s="101"/>
      <c r="U160" s="101"/>
      <c r="V160" s="101"/>
      <c r="W160" s="101"/>
      <c r="X160" s="111"/>
      <c r="Y160" s="101"/>
      <c r="Z160" s="101"/>
      <c r="AA160" s="101"/>
      <c r="AB160" s="101"/>
      <c r="AC160" s="101"/>
      <c r="AD160" s="101"/>
      <c r="AE160" s="101"/>
      <c r="AF160" s="101"/>
      <c r="AG160" s="101"/>
      <c r="AH160" s="101"/>
      <c r="AI160" s="101"/>
      <c r="AJ160" s="112"/>
      <c r="AK160" s="101"/>
      <c r="AL160" s="101"/>
      <c r="AM160" s="101"/>
      <c r="AN160" s="101"/>
      <c r="AO160" s="101"/>
      <c r="AP160" s="101"/>
      <c r="AQ160" s="101"/>
      <c r="AR160" s="105"/>
      <c r="AS160" s="106"/>
      <c r="AT160" s="106"/>
      <c r="AU160" s="106"/>
      <c r="AV160" s="106"/>
      <c r="AW160" s="106"/>
      <c r="AX160" s="106"/>
      <c r="AY160" s="105"/>
      <c r="AZ160" s="106"/>
      <c r="BA160" s="106"/>
      <c r="BB160" s="106"/>
      <c r="BC160" s="103">
        <f>IF(AJ160="auto",IF(AND((D160&gt;'km-vergoeding'!$A$4),(D160&lt;'km-vergoeding'!$A$5)),'km-vergoeding'!$D$4,'km-vergoeding'!$D$5),0)</f>
        <v>0</v>
      </c>
      <c r="BD160" s="104"/>
      <c r="BE160" s="104"/>
      <c r="BF160" s="104"/>
      <c r="BG160" s="104"/>
      <c r="BH160" s="104"/>
      <c r="BI160" s="104"/>
      <c r="BJ160" s="104"/>
      <c r="BK160" s="110">
        <f t="shared" si="33"/>
        <v>0</v>
      </c>
      <c r="BL160" s="104"/>
      <c r="BM160" s="104"/>
      <c r="BN160" s="104"/>
      <c r="BO160" s="104"/>
      <c r="BP160" s="104"/>
      <c r="BQ160" s="104"/>
      <c r="BR160" s="102">
        <f>IF(AJ160="fiets",'km-vergoeding'!$D$3,0)</f>
        <v>0</v>
      </c>
      <c r="BS160" s="102"/>
      <c r="BT160" s="102"/>
      <c r="BU160" s="102"/>
      <c r="BV160" s="102"/>
      <c r="BW160" s="102"/>
      <c r="BX160" s="102"/>
      <c r="BY160" s="102"/>
      <c r="BZ160" s="110">
        <f t="shared" si="34"/>
        <v>0</v>
      </c>
      <c r="CA160" s="104"/>
      <c r="CB160" s="104"/>
      <c r="CC160" s="104"/>
      <c r="CD160" s="104"/>
      <c r="CE160" s="104"/>
      <c r="CF160" s="104"/>
      <c r="CG160" s="100"/>
      <c r="CH160" s="101"/>
      <c r="CI160" s="101"/>
      <c r="CJ160" s="101"/>
      <c r="CK160" s="101"/>
      <c r="CL160" s="101"/>
      <c r="CM160" s="109">
        <f t="shared" si="35"/>
        <v>0</v>
      </c>
      <c r="CN160" s="104"/>
      <c r="CO160" s="104"/>
      <c r="CP160" s="104"/>
      <c r="CQ160" s="104"/>
      <c r="CR160" s="104"/>
      <c r="CS160" s="97">
        <f t="shared" si="26"/>
        <v>0</v>
      </c>
      <c r="CT160" s="98"/>
      <c r="CU160" s="98"/>
      <c r="CV160" s="98"/>
      <c r="CW160" s="98"/>
      <c r="CX160" s="99"/>
      <c r="CY160" s="73" t="str">
        <f t="shared" si="27"/>
        <v/>
      </c>
      <c r="CZ160" s="71" t="str">
        <f t="shared" si="28"/>
        <v/>
      </c>
      <c r="DA160" s="60"/>
      <c r="DB160" s="77" t="str">
        <f t="shared" si="29"/>
        <v/>
      </c>
      <c r="DC160" s="71" t="str">
        <f t="shared" si="30"/>
        <v/>
      </c>
      <c r="DD160" s="71" t="str">
        <f t="shared" si="31"/>
        <v/>
      </c>
      <c r="DE160" s="45">
        <f t="shared" si="32"/>
        <v>0</v>
      </c>
      <c r="DF160" s="45"/>
      <c r="DG160" s="84" t="str">
        <f t="shared" si="25"/>
        <v/>
      </c>
    </row>
    <row r="161" spans="1:111" ht="15.75" customHeight="1" x14ac:dyDescent="0.35">
      <c r="A161" s="71" t="str">
        <f t="shared" si="22"/>
        <v/>
      </c>
      <c r="B161" s="71" t="str">
        <f t="shared" si="23"/>
        <v/>
      </c>
      <c r="C161" s="72" t="str">
        <f t="shared" si="24"/>
        <v/>
      </c>
      <c r="D161" s="107"/>
      <c r="E161" s="101"/>
      <c r="F161" s="101"/>
      <c r="G161" s="101"/>
      <c r="H161" s="108"/>
      <c r="I161" s="101"/>
      <c r="J161" s="101"/>
      <c r="K161" s="101"/>
      <c r="L161" s="101"/>
      <c r="M161" s="101"/>
      <c r="N161" s="101"/>
      <c r="O161" s="101"/>
      <c r="P161" s="101"/>
      <c r="Q161" s="101"/>
      <c r="R161" s="111"/>
      <c r="S161" s="101"/>
      <c r="T161" s="101"/>
      <c r="U161" s="101"/>
      <c r="V161" s="101"/>
      <c r="W161" s="101"/>
      <c r="X161" s="111"/>
      <c r="Y161" s="101"/>
      <c r="Z161" s="101"/>
      <c r="AA161" s="101"/>
      <c r="AB161" s="101"/>
      <c r="AC161" s="101"/>
      <c r="AD161" s="101"/>
      <c r="AE161" s="101"/>
      <c r="AF161" s="101"/>
      <c r="AG161" s="101"/>
      <c r="AH161" s="101"/>
      <c r="AI161" s="101"/>
      <c r="AJ161" s="112"/>
      <c r="AK161" s="101"/>
      <c r="AL161" s="101"/>
      <c r="AM161" s="101"/>
      <c r="AN161" s="101"/>
      <c r="AO161" s="101"/>
      <c r="AP161" s="101"/>
      <c r="AQ161" s="101"/>
      <c r="AR161" s="105"/>
      <c r="AS161" s="106"/>
      <c r="AT161" s="106"/>
      <c r="AU161" s="106"/>
      <c r="AV161" s="106"/>
      <c r="AW161" s="106"/>
      <c r="AX161" s="106"/>
      <c r="AY161" s="105"/>
      <c r="AZ161" s="106"/>
      <c r="BA161" s="106"/>
      <c r="BB161" s="106"/>
      <c r="BC161" s="103">
        <f>IF(AJ161="auto",IF(AND((D161&gt;'km-vergoeding'!$A$4),(D161&lt;'km-vergoeding'!$A$5)),'km-vergoeding'!$D$4,'km-vergoeding'!$D$5),0)</f>
        <v>0</v>
      </c>
      <c r="BD161" s="104"/>
      <c r="BE161" s="104"/>
      <c r="BF161" s="104"/>
      <c r="BG161" s="104"/>
      <c r="BH161" s="104"/>
      <c r="BI161" s="104"/>
      <c r="BJ161" s="104"/>
      <c r="BK161" s="110">
        <f t="shared" si="33"/>
        <v>0</v>
      </c>
      <c r="BL161" s="104"/>
      <c r="BM161" s="104"/>
      <c r="BN161" s="104"/>
      <c r="BO161" s="104"/>
      <c r="BP161" s="104"/>
      <c r="BQ161" s="104"/>
      <c r="BR161" s="102">
        <f>IF(AJ161="fiets",'km-vergoeding'!$D$3,0)</f>
        <v>0</v>
      </c>
      <c r="BS161" s="102"/>
      <c r="BT161" s="102"/>
      <c r="BU161" s="102"/>
      <c r="BV161" s="102"/>
      <c r="BW161" s="102"/>
      <c r="BX161" s="102"/>
      <c r="BY161" s="102"/>
      <c r="BZ161" s="110">
        <f t="shared" si="34"/>
        <v>0</v>
      </c>
      <c r="CA161" s="104"/>
      <c r="CB161" s="104"/>
      <c r="CC161" s="104"/>
      <c r="CD161" s="104"/>
      <c r="CE161" s="104"/>
      <c r="CF161" s="104"/>
      <c r="CG161" s="100"/>
      <c r="CH161" s="101"/>
      <c r="CI161" s="101"/>
      <c r="CJ161" s="101"/>
      <c r="CK161" s="101"/>
      <c r="CL161" s="101"/>
      <c r="CM161" s="109">
        <f t="shared" si="35"/>
        <v>0</v>
      </c>
      <c r="CN161" s="104"/>
      <c r="CO161" s="104"/>
      <c r="CP161" s="104"/>
      <c r="CQ161" s="104"/>
      <c r="CR161" s="104"/>
      <c r="CS161" s="97">
        <f t="shared" si="26"/>
        <v>0</v>
      </c>
      <c r="CT161" s="98"/>
      <c r="CU161" s="98"/>
      <c r="CV161" s="98"/>
      <c r="CW161" s="98"/>
      <c r="CX161" s="99"/>
      <c r="CY161" s="73" t="str">
        <f t="shared" si="27"/>
        <v/>
      </c>
      <c r="CZ161" s="71" t="str">
        <f t="shared" si="28"/>
        <v/>
      </c>
      <c r="DA161" s="60"/>
      <c r="DB161" s="77" t="str">
        <f t="shared" si="29"/>
        <v/>
      </c>
      <c r="DC161" s="71" t="str">
        <f t="shared" si="30"/>
        <v/>
      </c>
      <c r="DD161" s="71" t="str">
        <f t="shared" si="31"/>
        <v/>
      </c>
      <c r="DE161" s="45">
        <f t="shared" si="32"/>
        <v>0</v>
      </c>
      <c r="DF161" s="45"/>
      <c r="DG161" s="84" t="str">
        <f t="shared" si="25"/>
        <v/>
      </c>
    </row>
    <row r="162" spans="1:111" ht="15.75" customHeight="1" x14ac:dyDescent="0.35">
      <c r="A162" s="71" t="str">
        <f t="shared" si="22"/>
        <v/>
      </c>
      <c r="B162" s="71" t="str">
        <f t="shared" si="23"/>
        <v/>
      </c>
      <c r="C162" s="72" t="str">
        <f t="shared" si="24"/>
        <v/>
      </c>
      <c r="D162" s="107"/>
      <c r="E162" s="101"/>
      <c r="F162" s="101"/>
      <c r="G162" s="101"/>
      <c r="H162" s="108"/>
      <c r="I162" s="101"/>
      <c r="J162" s="101"/>
      <c r="K162" s="101"/>
      <c r="L162" s="101"/>
      <c r="M162" s="101"/>
      <c r="N162" s="101"/>
      <c r="O162" s="101"/>
      <c r="P162" s="101"/>
      <c r="Q162" s="101"/>
      <c r="R162" s="111"/>
      <c r="S162" s="101"/>
      <c r="T162" s="101"/>
      <c r="U162" s="101"/>
      <c r="V162" s="101"/>
      <c r="W162" s="101"/>
      <c r="X162" s="111"/>
      <c r="Y162" s="101"/>
      <c r="Z162" s="101"/>
      <c r="AA162" s="101"/>
      <c r="AB162" s="101"/>
      <c r="AC162" s="101"/>
      <c r="AD162" s="101"/>
      <c r="AE162" s="101"/>
      <c r="AF162" s="101"/>
      <c r="AG162" s="101"/>
      <c r="AH162" s="101"/>
      <c r="AI162" s="101"/>
      <c r="AJ162" s="112"/>
      <c r="AK162" s="101"/>
      <c r="AL162" s="101"/>
      <c r="AM162" s="101"/>
      <c r="AN162" s="101"/>
      <c r="AO162" s="101"/>
      <c r="AP162" s="101"/>
      <c r="AQ162" s="101"/>
      <c r="AR162" s="105"/>
      <c r="AS162" s="106"/>
      <c r="AT162" s="106"/>
      <c r="AU162" s="106"/>
      <c r="AV162" s="106"/>
      <c r="AW162" s="106"/>
      <c r="AX162" s="106"/>
      <c r="AY162" s="105"/>
      <c r="AZ162" s="106"/>
      <c r="BA162" s="106"/>
      <c r="BB162" s="106"/>
      <c r="BC162" s="103">
        <f>IF(AJ162="auto",IF(AND((D162&gt;'km-vergoeding'!$A$4),(D162&lt;'km-vergoeding'!$A$5)),'km-vergoeding'!$D$4,'km-vergoeding'!$D$5),0)</f>
        <v>0</v>
      </c>
      <c r="BD162" s="104"/>
      <c r="BE162" s="104"/>
      <c r="BF162" s="104"/>
      <c r="BG162" s="104"/>
      <c r="BH162" s="104"/>
      <c r="BI162" s="104"/>
      <c r="BJ162" s="104"/>
      <c r="BK162" s="110">
        <f t="shared" si="33"/>
        <v>0</v>
      </c>
      <c r="BL162" s="104"/>
      <c r="BM162" s="104"/>
      <c r="BN162" s="104"/>
      <c r="BO162" s="104"/>
      <c r="BP162" s="104"/>
      <c r="BQ162" s="104"/>
      <c r="BR162" s="102">
        <f>IF(AJ162="fiets",'km-vergoeding'!$D$3,0)</f>
        <v>0</v>
      </c>
      <c r="BS162" s="102"/>
      <c r="BT162" s="102"/>
      <c r="BU162" s="102"/>
      <c r="BV162" s="102"/>
      <c r="BW162" s="102"/>
      <c r="BX162" s="102"/>
      <c r="BY162" s="102"/>
      <c r="BZ162" s="110">
        <f t="shared" si="34"/>
        <v>0</v>
      </c>
      <c r="CA162" s="104"/>
      <c r="CB162" s="104"/>
      <c r="CC162" s="104"/>
      <c r="CD162" s="104"/>
      <c r="CE162" s="104"/>
      <c r="CF162" s="104"/>
      <c r="CG162" s="100"/>
      <c r="CH162" s="101"/>
      <c r="CI162" s="101"/>
      <c r="CJ162" s="101"/>
      <c r="CK162" s="101"/>
      <c r="CL162" s="101"/>
      <c r="CM162" s="109">
        <f t="shared" si="35"/>
        <v>0</v>
      </c>
      <c r="CN162" s="104"/>
      <c r="CO162" s="104"/>
      <c r="CP162" s="104"/>
      <c r="CQ162" s="104"/>
      <c r="CR162" s="104"/>
      <c r="CS162" s="97">
        <f t="shared" si="26"/>
        <v>0</v>
      </c>
      <c r="CT162" s="98"/>
      <c r="CU162" s="98"/>
      <c r="CV162" s="98"/>
      <c r="CW162" s="98"/>
      <c r="CX162" s="99"/>
      <c r="CY162" s="73" t="str">
        <f t="shared" si="27"/>
        <v/>
      </c>
      <c r="CZ162" s="71" t="str">
        <f t="shared" si="28"/>
        <v/>
      </c>
      <c r="DA162" s="60"/>
      <c r="DB162" s="77" t="str">
        <f t="shared" si="29"/>
        <v/>
      </c>
      <c r="DC162" s="71" t="str">
        <f t="shared" si="30"/>
        <v/>
      </c>
      <c r="DD162" s="71" t="str">
        <f t="shared" si="31"/>
        <v/>
      </c>
      <c r="DE162" s="45">
        <f t="shared" si="32"/>
        <v>0</v>
      </c>
      <c r="DF162" s="45"/>
      <c r="DG162" s="84" t="str">
        <f t="shared" si="25"/>
        <v/>
      </c>
    </row>
    <row r="163" spans="1:111" ht="15.75" customHeight="1" x14ac:dyDescent="0.35">
      <c r="A163" s="71" t="str">
        <f t="shared" si="22"/>
        <v/>
      </c>
      <c r="B163" s="71" t="str">
        <f t="shared" si="23"/>
        <v/>
      </c>
      <c r="C163" s="72" t="str">
        <f t="shared" si="24"/>
        <v/>
      </c>
      <c r="D163" s="107"/>
      <c r="E163" s="101"/>
      <c r="F163" s="101"/>
      <c r="G163" s="101"/>
      <c r="H163" s="108"/>
      <c r="I163" s="101"/>
      <c r="J163" s="101"/>
      <c r="K163" s="101"/>
      <c r="L163" s="101"/>
      <c r="M163" s="101"/>
      <c r="N163" s="101"/>
      <c r="O163" s="101"/>
      <c r="P163" s="101"/>
      <c r="Q163" s="101"/>
      <c r="R163" s="111"/>
      <c r="S163" s="101"/>
      <c r="T163" s="101"/>
      <c r="U163" s="101"/>
      <c r="V163" s="101"/>
      <c r="W163" s="101"/>
      <c r="X163" s="111"/>
      <c r="Y163" s="101"/>
      <c r="Z163" s="101"/>
      <c r="AA163" s="101"/>
      <c r="AB163" s="101"/>
      <c r="AC163" s="101"/>
      <c r="AD163" s="101"/>
      <c r="AE163" s="101"/>
      <c r="AF163" s="101"/>
      <c r="AG163" s="101"/>
      <c r="AH163" s="101"/>
      <c r="AI163" s="101"/>
      <c r="AJ163" s="112"/>
      <c r="AK163" s="101"/>
      <c r="AL163" s="101"/>
      <c r="AM163" s="101"/>
      <c r="AN163" s="101"/>
      <c r="AO163" s="101"/>
      <c r="AP163" s="101"/>
      <c r="AQ163" s="101"/>
      <c r="AR163" s="105"/>
      <c r="AS163" s="106"/>
      <c r="AT163" s="106"/>
      <c r="AU163" s="106"/>
      <c r="AV163" s="106"/>
      <c r="AW163" s="106"/>
      <c r="AX163" s="106"/>
      <c r="AY163" s="105"/>
      <c r="AZ163" s="106"/>
      <c r="BA163" s="106"/>
      <c r="BB163" s="106"/>
      <c r="BC163" s="103">
        <f>IF(AJ163="auto",IF(AND((D163&gt;'km-vergoeding'!$A$4),(D163&lt;'km-vergoeding'!$A$5)),'km-vergoeding'!$D$4,'km-vergoeding'!$D$5),0)</f>
        <v>0</v>
      </c>
      <c r="BD163" s="104"/>
      <c r="BE163" s="104"/>
      <c r="BF163" s="104"/>
      <c r="BG163" s="104"/>
      <c r="BH163" s="104"/>
      <c r="BI163" s="104"/>
      <c r="BJ163" s="104"/>
      <c r="BK163" s="110">
        <f t="shared" si="33"/>
        <v>0</v>
      </c>
      <c r="BL163" s="104"/>
      <c r="BM163" s="104"/>
      <c r="BN163" s="104"/>
      <c r="BO163" s="104"/>
      <c r="BP163" s="104"/>
      <c r="BQ163" s="104"/>
      <c r="BR163" s="102">
        <f>IF(AJ163="fiets",'km-vergoeding'!$D$3,0)</f>
        <v>0</v>
      </c>
      <c r="BS163" s="102"/>
      <c r="BT163" s="102"/>
      <c r="BU163" s="102"/>
      <c r="BV163" s="102"/>
      <c r="BW163" s="102"/>
      <c r="BX163" s="102"/>
      <c r="BY163" s="102"/>
      <c r="BZ163" s="110">
        <f t="shared" si="34"/>
        <v>0</v>
      </c>
      <c r="CA163" s="104"/>
      <c r="CB163" s="104"/>
      <c r="CC163" s="104"/>
      <c r="CD163" s="104"/>
      <c r="CE163" s="104"/>
      <c r="CF163" s="104"/>
      <c r="CG163" s="100"/>
      <c r="CH163" s="101"/>
      <c r="CI163" s="101"/>
      <c r="CJ163" s="101"/>
      <c r="CK163" s="101"/>
      <c r="CL163" s="101"/>
      <c r="CM163" s="109">
        <f t="shared" si="35"/>
        <v>0</v>
      </c>
      <c r="CN163" s="104"/>
      <c r="CO163" s="104"/>
      <c r="CP163" s="104"/>
      <c r="CQ163" s="104"/>
      <c r="CR163" s="104"/>
      <c r="CS163" s="97">
        <f t="shared" si="26"/>
        <v>0</v>
      </c>
      <c r="CT163" s="98"/>
      <c r="CU163" s="98"/>
      <c r="CV163" s="98"/>
      <c r="CW163" s="98"/>
      <c r="CX163" s="99"/>
      <c r="CY163" s="73" t="str">
        <f t="shared" si="27"/>
        <v/>
      </c>
      <c r="CZ163" s="71" t="str">
        <f t="shared" si="28"/>
        <v/>
      </c>
      <c r="DA163" s="60"/>
      <c r="DB163" s="77" t="str">
        <f t="shared" si="29"/>
        <v/>
      </c>
      <c r="DC163" s="71" t="str">
        <f t="shared" si="30"/>
        <v/>
      </c>
      <c r="DD163" s="71" t="str">
        <f t="shared" si="31"/>
        <v/>
      </c>
      <c r="DE163" s="45">
        <f t="shared" si="32"/>
        <v>0</v>
      </c>
      <c r="DF163" s="45"/>
      <c r="DG163" s="84" t="str">
        <f t="shared" si="25"/>
        <v/>
      </c>
    </row>
    <row r="164" spans="1:111" ht="15.75" customHeight="1" x14ac:dyDescent="0.35">
      <c r="A164" s="71" t="str">
        <f t="shared" si="22"/>
        <v/>
      </c>
      <c r="B164" s="71" t="str">
        <f t="shared" si="23"/>
        <v/>
      </c>
      <c r="C164" s="72" t="str">
        <f t="shared" si="24"/>
        <v/>
      </c>
      <c r="D164" s="107"/>
      <c r="E164" s="101"/>
      <c r="F164" s="101"/>
      <c r="G164" s="101"/>
      <c r="H164" s="108"/>
      <c r="I164" s="101"/>
      <c r="J164" s="101"/>
      <c r="K164" s="101"/>
      <c r="L164" s="101"/>
      <c r="M164" s="101"/>
      <c r="N164" s="101"/>
      <c r="O164" s="101"/>
      <c r="P164" s="101"/>
      <c r="Q164" s="101"/>
      <c r="R164" s="111"/>
      <c r="S164" s="101"/>
      <c r="T164" s="101"/>
      <c r="U164" s="101"/>
      <c r="V164" s="101"/>
      <c r="W164" s="101"/>
      <c r="X164" s="111"/>
      <c r="Y164" s="101"/>
      <c r="Z164" s="101"/>
      <c r="AA164" s="101"/>
      <c r="AB164" s="101"/>
      <c r="AC164" s="101"/>
      <c r="AD164" s="101"/>
      <c r="AE164" s="101"/>
      <c r="AF164" s="101"/>
      <c r="AG164" s="101"/>
      <c r="AH164" s="101"/>
      <c r="AI164" s="101"/>
      <c r="AJ164" s="112"/>
      <c r="AK164" s="101"/>
      <c r="AL164" s="101"/>
      <c r="AM164" s="101"/>
      <c r="AN164" s="101"/>
      <c r="AO164" s="101"/>
      <c r="AP164" s="101"/>
      <c r="AQ164" s="101"/>
      <c r="AR164" s="105"/>
      <c r="AS164" s="106"/>
      <c r="AT164" s="106"/>
      <c r="AU164" s="106"/>
      <c r="AV164" s="106"/>
      <c r="AW164" s="106"/>
      <c r="AX164" s="106"/>
      <c r="AY164" s="105"/>
      <c r="AZ164" s="106"/>
      <c r="BA164" s="106"/>
      <c r="BB164" s="106"/>
      <c r="BC164" s="103">
        <f>IF(AJ164="auto",IF(AND((D164&gt;'km-vergoeding'!$A$4),(D164&lt;'km-vergoeding'!$A$5)),'km-vergoeding'!$D$4,'km-vergoeding'!$D$5),0)</f>
        <v>0</v>
      </c>
      <c r="BD164" s="104"/>
      <c r="BE164" s="104"/>
      <c r="BF164" s="104"/>
      <c r="BG164" s="104"/>
      <c r="BH164" s="104"/>
      <c r="BI164" s="104"/>
      <c r="BJ164" s="104"/>
      <c r="BK164" s="110">
        <f t="shared" si="33"/>
        <v>0</v>
      </c>
      <c r="BL164" s="104"/>
      <c r="BM164" s="104"/>
      <c r="BN164" s="104"/>
      <c r="BO164" s="104"/>
      <c r="BP164" s="104"/>
      <c r="BQ164" s="104"/>
      <c r="BR164" s="102">
        <f>IF(AJ164="fiets",'km-vergoeding'!$D$3,0)</f>
        <v>0</v>
      </c>
      <c r="BS164" s="102"/>
      <c r="BT164" s="102"/>
      <c r="BU164" s="102"/>
      <c r="BV164" s="102"/>
      <c r="BW164" s="102"/>
      <c r="BX164" s="102"/>
      <c r="BY164" s="102"/>
      <c r="BZ164" s="110">
        <f t="shared" si="34"/>
        <v>0</v>
      </c>
      <c r="CA164" s="104"/>
      <c r="CB164" s="104"/>
      <c r="CC164" s="104"/>
      <c r="CD164" s="104"/>
      <c r="CE164" s="104"/>
      <c r="CF164" s="104"/>
      <c r="CG164" s="100"/>
      <c r="CH164" s="101"/>
      <c r="CI164" s="101"/>
      <c r="CJ164" s="101"/>
      <c r="CK164" s="101"/>
      <c r="CL164" s="101"/>
      <c r="CM164" s="109">
        <f t="shared" si="35"/>
        <v>0</v>
      </c>
      <c r="CN164" s="104"/>
      <c r="CO164" s="104"/>
      <c r="CP164" s="104"/>
      <c r="CQ164" s="104"/>
      <c r="CR164" s="104"/>
      <c r="CS164" s="97">
        <f t="shared" si="26"/>
        <v>0</v>
      </c>
      <c r="CT164" s="98"/>
      <c r="CU164" s="98"/>
      <c r="CV164" s="98"/>
      <c r="CW164" s="98"/>
      <c r="CX164" s="99"/>
      <c r="CY164" s="73" t="str">
        <f t="shared" si="27"/>
        <v/>
      </c>
      <c r="CZ164" s="71" t="str">
        <f t="shared" si="28"/>
        <v/>
      </c>
      <c r="DA164" s="60"/>
      <c r="DB164" s="77" t="str">
        <f t="shared" si="29"/>
        <v/>
      </c>
      <c r="DC164" s="71" t="str">
        <f t="shared" si="30"/>
        <v/>
      </c>
      <c r="DD164" s="71" t="str">
        <f t="shared" si="31"/>
        <v/>
      </c>
      <c r="DE164" s="45">
        <f t="shared" si="32"/>
        <v>0</v>
      </c>
      <c r="DF164" s="45"/>
      <c r="DG164" s="84" t="str">
        <f t="shared" si="25"/>
        <v/>
      </c>
    </row>
    <row r="165" spans="1:111" ht="15.75" customHeight="1" x14ac:dyDescent="0.35">
      <c r="A165" s="71" t="str">
        <f t="shared" si="22"/>
        <v/>
      </c>
      <c r="B165" s="71" t="str">
        <f t="shared" si="23"/>
        <v/>
      </c>
      <c r="C165" s="72" t="str">
        <f t="shared" si="24"/>
        <v/>
      </c>
      <c r="D165" s="107"/>
      <c r="E165" s="101"/>
      <c r="F165" s="101"/>
      <c r="G165" s="101"/>
      <c r="H165" s="108"/>
      <c r="I165" s="101"/>
      <c r="J165" s="101"/>
      <c r="K165" s="101"/>
      <c r="L165" s="101"/>
      <c r="M165" s="101"/>
      <c r="N165" s="101"/>
      <c r="O165" s="101"/>
      <c r="P165" s="101"/>
      <c r="Q165" s="101"/>
      <c r="R165" s="111"/>
      <c r="S165" s="101"/>
      <c r="T165" s="101"/>
      <c r="U165" s="101"/>
      <c r="V165" s="101"/>
      <c r="W165" s="101"/>
      <c r="X165" s="111"/>
      <c r="Y165" s="101"/>
      <c r="Z165" s="101"/>
      <c r="AA165" s="101"/>
      <c r="AB165" s="101"/>
      <c r="AC165" s="101"/>
      <c r="AD165" s="101"/>
      <c r="AE165" s="101"/>
      <c r="AF165" s="101"/>
      <c r="AG165" s="101"/>
      <c r="AH165" s="101"/>
      <c r="AI165" s="101"/>
      <c r="AJ165" s="112"/>
      <c r="AK165" s="101"/>
      <c r="AL165" s="101"/>
      <c r="AM165" s="101"/>
      <c r="AN165" s="101"/>
      <c r="AO165" s="101"/>
      <c r="AP165" s="101"/>
      <c r="AQ165" s="101"/>
      <c r="AR165" s="105"/>
      <c r="AS165" s="106"/>
      <c r="AT165" s="106"/>
      <c r="AU165" s="106"/>
      <c r="AV165" s="106"/>
      <c r="AW165" s="106"/>
      <c r="AX165" s="106"/>
      <c r="AY165" s="105"/>
      <c r="AZ165" s="106"/>
      <c r="BA165" s="106"/>
      <c r="BB165" s="106"/>
      <c r="BC165" s="103">
        <f>IF(AJ165="auto",IF(AND((D165&gt;'km-vergoeding'!$A$4),(D165&lt;'km-vergoeding'!$A$5)),'km-vergoeding'!$D$4,'km-vergoeding'!$D$5),0)</f>
        <v>0</v>
      </c>
      <c r="BD165" s="104"/>
      <c r="BE165" s="104"/>
      <c r="BF165" s="104"/>
      <c r="BG165" s="104"/>
      <c r="BH165" s="104"/>
      <c r="BI165" s="104"/>
      <c r="BJ165" s="104"/>
      <c r="BK165" s="110">
        <f t="shared" si="33"/>
        <v>0</v>
      </c>
      <c r="BL165" s="104"/>
      <c r="BM165" s="104"/>
      <c r="BN165" s="104"/>
      <c r="BO165" s="104"/>
      <c r="BP165" s="104"/>
      <c r="BQ165" s="104"/>
      <c r="BR165" s="102">
        <f>IF(AJ165="fiets",'km-vergoeding'!$D$3,0)</f>
        <v>0</v>
      </c>
      <c r="BS165" s="102"/>
      <c r="BT165" s="102"/>
      <c r="BU165" s="102"/>
      <c r="BV165" s="102"/>
      <c r="BW165" s="102"/>
      <c r="BX165" s="102"/>
      <c r="BY165" s="102"/>
      <c r="BZ165" s="110">
        <f t="shared" si="34"/>
        <v>0</v>
      </c>
      <c r="CA165" s="104"/>
      <c r="CB165" s="104"/>
      <c r="CC165" s="104"/>
      <c r="CD165" s="104"/>
      <c r="CE165" s="104"/>
      <c r="CF165" s="104"/>
      <c r="CG165" s="100"/>
      <c r="CH165" s="101"/>
      <c r="CI165" s="101"/>
      <c r="CJ165" s="101"/>
      <c r="CK165" s="101"/>
      <c r="CL165" s="101"/>
      <c r="CM165" s="109">
        <f t="shared" si="35"/>
        <v>0</v>
      </c>
      <c r="CN165" s="104"/>
      <c r="CO165" s="104"/>
      <c r="CP165" s="104"/>
      <c r="CQ165" s="104"/>
      <c r="CR165" s="104"/>
      <c r="CS165" s="97">
        <f t="shared" si="26"/>
        <v>0</v>
      </c>
      <c r="CT165" s="98"/>
      <c r="CU165" s="98"/>
      <c r="CV165" s="98"/>
      <c r="CW165" s="98"/>
      <c r="CX165" s="99"/>
      <c r="CY165" s="73" t="str">
        <f t="shared" si="27"/>
        <v/>
      </c>
      <c r="CZ165" s="71" t="str">
        <f t="shared" si="28"/>
        <v/>
      </c>
      <c r="DA165" s="60"/>
      <c r="DB165" s="77" t="str">
        <f t="shared" si="29"/>
        <v/>
      </c>
      <c r="DC165" s="71" t="str">
        <f t="shared" si="30"/>
        <v/>
      </c>
      <c r="DD165" s="71" t="str">
        <f t="shared" si="31"/>
        <v/>
      </c>
      <c r="DE165" s="45">
        <f t="shared" si="32"/>
        <v>0</v>
      </c>
      <c r="DF165" s="45"/>
      <c r="DG165" s="84" t="str">
        <f t="shared" si="25"/>
        <v/>
      </c>
    </row>
    <row r="166" spans="1:111" ht="15.75" customHeight="1" x14ac:dyDescent="0.35">
      <c r="A166" s="71" t="str">
        <f t="shared" si="22"/>
        <v/>
      </c>
      <c r="B166" s="71" t="str">
        <f t="shared" si="23"/>
        <v/>
      </c>
      <c r="C166" s="72" t="str">
        <f t="shared" si="24"/>
        <v/>
      </c>
      <c r="D166" s="107"/>
      <c r="E166" s="101"/>
      <c r="F166" s="101"/>
      <c r="G166" s="101"/>
      <c r="H166" s="108"/>
      <c r="I166" s="101"/>
      <c r="J166" s="101"/>
      <c r="K166" s="101"/>
      <c r="L166" s="101"/>
      <c r="M166" s="101"/>
      <c r="N166" s="101"/>
      <c r="O166" s="101"/>
      <c r="P166" s="101"/>
      <c r="Q166" s="101"/>
      <c r="R166" s="111"/>
      <c r="S166" s="101"/>
      <c r="T166" s="101"/>
      <c r="U166" s="101"/>
      <c r="V166" s="101"/>
      <c r="W166" s="101"/>
      <c r="X166" s="111"/>
      <c r="Y166" s="101"/>
      <c r="Z166" s="101"/>
      <c r="AA166" s="101"/>
      <c r="AB166" s="101"/>
      <c r="AC166" s="101"/>
      <c r="AD166" s="101"/>
      <c r="AE166" s="101"/>
      <c r="AF166" s="101"/>
      <c r="AG166" s="101"/>
      <c r="AH166" s="101"/>
      <c r="AI166" s="101"/>
      <c r="AJ166" s="112"/>
      <c r="AK166" s="101"/>
      <c r="AL166" s="101"/>
      <c r="AM166" s="101"/>
      <c r="AN166" s="101"/>
      <c r="AO166" s="101"/>
      <c r="AP166" s="101"/>
      <c r="AQ166" s="101"/>
      <c r="AR166" s="105"/>
      <c r="AS166" s="106"/>
      <c r="AT166" s="106"/>
      <c r="AU166" s="106"/>
      <c r="AV166" s="106"/>
      <c r="AW166" s="106"/>
      <c r="AX166" s="106"/>
      <c r="AY166" s="105"/>
      <c r="AZ166" s="106"/>
      <c r="BA166" s="106"/>
      <c r="BB166" s="106"/>
      <c r="BC166" s="103">
        <f>IF(AJ166="auto",IF(AND((D166&gt;'km-vergoeding'!$A$4),(D166&lt;'km-vergoeding'!$A$5)),'km-vergoeding'!$D$4,'km-vergoeding'!$D$5),0)</f>
        <v>0</v>
      </c>
      <c r="BD166" s="104"/>
      <c r="BE166" s="104"/>
      <c r="BF166" s="104"/>
      <c r="BG166" s="104"/>
      <c r="BH166" s="104"/>
      <c r="BI166" s="104"/>
      <c r="BJ166" s="104"/>
      <c r="BK166" s="110">
        <f t="shared" si="33"/>
        <v>0</v>
      </c>
      <c r="BL166" s="104"/>
      <c r="BM166" s="104"/>
      <c r="BN166" s="104"/>
      <c r="BO166" s="104"/>
      <c r="BP166" s="104"/>
      <c r="BQ166" s="104"/>
      <c r="BR166" s="102">
        <f>IF(AJ166="fiets",'km-vergoeding'!$D$3,0)</f>
        <v>0</v>
      </c>
      <c r="BS166" s="102"/>
      <c r="BT166" s="102"/>
      <c r="BU166" s="102"/>
      <c r="BV166" s="102"/>
      <c r="BW166" s="102"/>
      <c r="BX166" s="102"/>
      <c r="BY166" s="102"/>
      <c r="BZ166" s="110">
        <f t="shared" si="34"/>
        <v>0</v>
      </c>
      <c r="CA166" s="104"/>
      <c r="CB166" s="104"/>
      <c r="CC166" s="104"/>
      <c r="CD166" s="104"/>
      <c r="CE166" s="104"/>
      <c r="CF166" s="104"/>
      <c r="CG166" s="100"/>
      <c r="CH166" s="101"/>
      <c r="CI166" s="101"/>
      <c r="CJ166" s="101"/>
      <c r="CK166" s="101"/>
      <c r="CL166" s="101"/>
      <c r="CM166" s="109">
        <f t="shared" si="35"/>
        <v>0</v>
      </c>
      <c r="CN166" s="104"/>
      <c r="CO166" s="104"/>
      <c r="CP166" s="104"/>
      <c r="CQ166" s="104"/>
      <c r="CR166" s="104"/>
      <c r="CS166" s="97">
        <f t="shared" si="26"/>
        <v>0</v>
      </c>
      <c r="CT166" s="98"/>
      <c r="CU166" s="98"/>
      <c r="CV166" s="98"/>
      <c r="CW166" s="98"/>
      <c r="CX166" s="99"/>
      <c r="CY166" s="73" t="str">
        <f t="shared" si="27"/>
        <v/>
      </c>
      <c r="CZ166" s="71" t="str">
        <f t="shared" si="28"/>
        <v/>
      </c>
      <c r="DA166" s="60"/>
      <c r="DB166" s="77" t="str">
        <f t="shared" si="29"/>
        <v/>
      </c>
      <c r="DC166" s="71" t="str">
        <f t="shared" si="30"/>
        <v/>
      </c>
      <c r="DD166" s="71" t="str">
        <f t="shared" si="31"/>
        <v/>
      </c>
      <c r="DE166" s="45">
        <f t="shared" si="32"/>
        <v>0</v>
      </c>
      <c r="DF166" s="45"/>
      <c r="DG166" s="84" t="str">
        <f t="shared" si="25"/>
        <v/>
      </c>
    </row>
    <row r="167" spans="1:111" ht="15.75" customHeight="1" x14ac:dyDescent="0.35">
      <c r="A167" s="71" t="str">
        <f t="shared" si="22"/>
        <v/>
      </c>
      <c r="B167" s="71" t="str">
        <f t="shared" si="23"/>
        <v/>
      </c>
      <c r="C167" s="72" t="str">
        <f t="shared" si="24"/>
        <v/>
      </c>
      <c r="D167" s="107"/>
      <c r="E167" s="101"/>
      <c r="F167" s="101"/>
      <c r="G167" s="101"/>
      <c r="H167" s="108"/>
      <c r="I167" s="101"/>
      <c r="J167" s="101"/>
      <c r="K167" s="101"/>
      <c r="L167" s="101"/>
      <c r="M167" s="101"/>
      <c r="N167" s="101"/>
      <c r="O167" s="101"/>
      <c r="P167" s="101"/>
      <c r="Q167" s="101"/>
      <c r="R167" s="111"/>
      <c r="S167" s="101"/>
      <c r="T167" s="101"/>
      <c r="U167" s="101"/>
      <c r="V167" s="101"/>
      <c r="W167" s="101"/>
      <c r="X167" s="111"/>
      <c r="Y167" s="101"/>
      <c r="Z167" s="101"/>
      <c r="AA167" s="101"/>
      <c r="AB167" s="101"/>
      <c r="AC167" s="101"/>
      <c r="AD167" s="101"/>
      <c r="AE167" s="101"/>
      <c r="AF167" s="101"/>
      <c r="AG167" s="101"/>
      <c r="AH167" s="101"/>
      <c r="AI167" s="101"/>
      <c r="AJ167" s="112"/>
      <c r="AK167" s="101"/>
      <c r="AL167" s="101"/>
      <c r="AM167" s="101"/>
      <c r="AN167" s="101"/>
      <c r="AO167" s="101"/>
      <c r="AP167" s="101"/>
      <c r="AQ167" s="101"/>
      <c r="AR167" s="105"/>
      <c r="AS167" s="106"/>
      <c r="AT167" s="106"/>
      <c r="AU167" s="106"/>
      <c r="AV167" s="106"/>
      <c r="AW167" s="106"/>
      <c r="AX167" s="106"/>
      <c r="AY167" s="105"/>
      <c r="AZ167" s="106"/>
      <c r="BA167" s="106"/>
      <c r="BB167" s="106"/>
      <c r="BC167" s="103">
        <f>IF(AJ167="auto",IF(AND((D167&gt;'km-vergoeding'!$A$4),(D167&lt;'km-vergoeding'!$A$5)),'km-vergoeding'!$D$4,'km-vergoeding'!$D$5),0)</f>
        <v>0</v>
      </c>
      <c r="BD167" s="104"/>
      <c r="BE167" s="104"/>
      <c r="BF167" s="104"/>
      <c r="BG167" s="104"/>
      <c r="BH167" s="104"/>
      <c r="BI167" s="104"/>
      <c r="BJ167" s="104"/>
      <c r="BK167" s="110">
        <f t="shared" si="33"/>
        <v>0</v>
      </c>
      <c r="BL167" s="104"/>
      <c r="BM167" s="104"/>
      <c r="BN167" s="104"/>
      <c r="BO167" s="104"/>
      <c r="BP167" s="104"/>
      <c r="BQ167" s="104"/>
      <c r="BR167" s="102">
        <f>IF(AJ167="fiets",'km-vergoeding'!$D$3,0)</f>
        <v>0</v>
      </c>
      <c r="BS167" s="102"/>
      <c r="BT167" s="102"/>
      <c r="BU167" s="102"/>
      <c r="BV167" s="102"/>
      <c r="BW167" s="102"/>
      <c r="BX167" s="102"/>
      <c r="BY167" s="102"/>
      <c r="BZ167" s="110">
        <f t="shared" si="34"/>
        <v>0</v>
      </c>
      <c r="CA167" s="104"/>
      <c r="CB167" s="104"/>
      <c r="CC167" s="104"/>
      <c r="CD167" s="104"/>
      <c r="CE167" s="104"/>
      <c r="CF167" s="104"/>
      <c r="CG167" s="100"/>
      <c r="CH167" s="101"/>
      <c r="CI167" s="101"/>
      <c r="CJ167" s="101"/>
      <c r="CK167" s="101"/>
      <c r="CL167" s="101"/>
      <c r="CM167" s="109">
        <f t="shared" si="35"/>
        <v>0</v>
      </c>
      <c r="CN167" s="104"/>
      <c r="CO167" s="104"/>
      <c r="CP167" s="104"/>
      <c r="CQ167" s="104"/>
      <c r="CR167" s="104"/>
      <c r="CS167" s="97">
        <f t="shared" si="26"/>
        <v>0</v>
      </c>
      <c r="CT167" s="98"/>
      <c r="CU167" s="98"/>
      <c r="CV167" s="98"/>
      <c r="CW167" s="98"/>
      <c r="CX167" s="99"/>
      <c r="CY167" s="73" t="str">
        <f t="shared" si="27"/>
        <v/>
      </c>
      <c r="CZ167" s="71" t="str">
        <f t="shared" si="28"/>
        <v/>
      </c>
      <c r="DA167" s="60"/>
      <c r="DB167" s="77" t="str">
        <f t="shared" si="29"/>
        <v/>
      </c>
      <c r="DC167" s="71" t="str">
        <f t="shared" si="30"/>
        <v/>
      </c>
      <c r="DD167" s="71" t="str">
        <f t="shared" si="31"/>
        <v/>
      </c>
      <c r="DE167" s="45">
        <f t="shared" si="32"/>
        <v>0</v>
      </c>
      <c r="DF167" s="45"/>
      <c r="DG167" s="84" t="str">
        <f t="shared" si="25"/>
        <v/>
      </c>
    </row>
    <row r="168" spans="1:111" ht="15.75" customHeight="1" x14ac:dyDescent="0.35">
      <c r="A168" s="71" t="str">
        <f t="shared" si="22"/>
        <v/>
      </c>
      <c r="B168" s="71" t="str">
        <f t="shared" si="23"/>
        <v/>
      </c>
      <c r="C168" s="72" t="str">
        <f t="shared" si="24"/>
        <v/>
      </c>
      <c r="D168" s="107"/>
      <c r="E168" s="101"/>
      <c r="F168" s="101"/>
      <c r="G168" s="101"/>
      <c r="H168" s="108"/>
      <c r="I168" s="101"/>
      <c r="J168" s="101"/>
      <c r="K168" s="101"/>
      <c r="L168" s="101"/>
      <c r="M168" s="101"/>
      <c r="N168" s="101"/>
      <c r="O168" s="101"/>
      <c r="P168" s="101"/>
      <c r="Q168" s="101"/>
      <c r="R168" s="111"/>
      <c r="S168" s="101"/>
      <c r="T168" s="101"/>
      <c r="U168" s="101"/>
      <c r="V168" s="101"/>
      <c r="W168" s="101"/>
      <c r="X168" s="111"/>
      <c r="Y168" s="101"/>
      <c r="Z168" s="101"/>
      <c r="AA168" s="101"/>
      <c r="AB168" s="101"/>
      <c r="AC168" s="101"/>
      <c r="AD168" s="101"/>
      <c r="AE168" s="101"/>
      <c r="AF168" s="101"/>
      <c r="AG168" s="101"/>
      <c r="AH168" s="101"/>
      <c r="AI168" s="101"/>
      <c r="AJ168" s="112"/>
      <c r="AK168" s="101"/>
      <c r="AL168" s="101"/>
      <c r="AM168" s="101"/>
      <c r="AN168" s="101"/>
      <c r="AO168" s="101"/>
      <c r="AP168" s="101"/>
      <c r="AQ168" s="101"/>
      <c r="AR168" s="105"/>
      <c r="AS168" s="106"/>
      <c r="AT168" s="106"/>
      <c r="AU168" s="106"/>
      <c r="AV168" s="106"/>
      <c r="AW168" s="106"/>
      <c r="AX168" s="106"/>
      <c r="AY168" s="105"/>
      <c r="AZ168" s="106"/>
      <c r="BA168" s="106"/>
      <c r="BB168" s="106"/>
      <c r="BC168" s="103">
        <f>IF(AJ168="auto",IF(AND((D168&gt;'km-vergoeding'!$A$4),(D168&lt;'km-vergoeding'!$A$5)),'km-vergoeding'!$D$4,'km-vergoeding'!$D$5),0)</f>
        <v>0</v>
      </c>
      <c r="BD168" s="104"/>
      <c r="BE168" s="104"/>
      <c r="BF168" s="104"/>
      <c r="BG168" s="104"/>
      <c r="BH168" s="104"/>
      <c r="BI168" s="104"/>
      <c r="BJ168" s="104"/>
      <c r="BK168" s="110">
        <f t="shared" si="33"/>
        <v>0</v>
      </c>
      <c r="BL168" s="104"/>
      <c r="BM168" s="104"/>
      <c r="BN168" s="104"/>
      <c r="BO168" s="104"/>
      <c r="BP168" s="104"/>
      <c r="BQ168" s="104"/>
      <c r="BR168" s="102">
        <f>IF(AJ168="fiets",'km-vergoeding'!$D$3,0)</f>
        <v>0</v>
      </c>
      <c r="BS168" s="102"/>
      <c r="BT168" s="102"/>
      <c r="BU168" s="102"/>
      <c r="BV168" s="102"/>
      <c r="BW168" s="102"/>
      <c r="BX168" s="102"/>
      <c r="BY168" s="102"/>
      <c r="BZ168" s="110">
        <f t="shared" si="34"/>
        <v>0</v>
      </c>
      <c r="CA168" s="104"/>
      <c r="CB168" s="104"/>
      <c r="CC168" s="104"/>
      <c r="CD168" s="104"/>
      <c r="CE168" s="104"/>
      <c r="CF168" s="104"/>
      <c r="CG168" s="100"/>
      <c r="CH168" s="101"/>
      <c r="CI168" s="101"/>
      <c r="CJ168" s="101"/>
      <c r="CK168" s="101"/>
      <c r="CL168" s="101"/>
      <c r="CM168" s="109">
        <f t="shared" si="35"/>
        <v>0</v>
      </c>
      <c r="CN168" s="104"/>
      <c r="CO168" s="104"/>
      <c r="CP168" s="104"/>
      <c r="CQ168" s="104"/>
      <c r="CR168" s="104"/>
      <c r="CS168" s="97">
        <f t="shared" si="26"/>
        <v>0</v>
      </c>
      <c r="CT168" s="98"/>
      <c r="CU168" s="98"/>
      <c r="CV168" s="98"/>
      <c r="CW168" s="98"/>
      <c r="CX168" s="99"/>
      <c r="CY168" s="73" t="str">
        <f t="shared" si="27"/>
        <v/>
      </c>
      <c r="CZ168" s="71" t="str">
        <f t="shared" si="28"/>
        <v/>
      </c>
      <c r="DA168" s="60"/>
      <c r="DB168" s="77" t="str">
        <f t="shared" si="29"/>
        <v/>
      </c>
      <c r="DC168" s="71" t="str">
        <f t="shared" si="30"/>
        <v/>
      </c>
      <c r="DD168" s="71" t="str">
        <f t="shared" si="31"/>
        <v/>
      </c>
      <c r="DE168" s="45">
        <f t="shared" si="32"/>
        <v>0</v>
      </c>
      <c r="DF168" s="45"/>
      <c r="DG168" s="84" t="str">
        <f t="shared" si="25"/>
        <v/>
      </c>
    </row>
    <row r="169" spans="1:111" ht="15.75" customHeight="1" x14ac:dyDescent="0.35">
      <c r="A169" s="71" t="str">
        <f t="shared" si="22"/>
        <v/>
      </c>
      <c r="B169" s="71" t="str">
        <f t="shared" si="23"/>
        <v/>
      </c>
      <c r="C169" s="72" t="str">
        <f t="shared" si="24"/>
        <v/>
      </c>
      <c r="D169" s="107"/>
      <c r="E169" s="101"/>
      <c r="F169" s="101"/>
      <c r="G169" s="101"/>
      <c r="H169" s="108"/>
      <c r="I169" s="101"/>
      <c r="J169" s="101"/>
      <c r="K169" s="101"/>
      <c r="L169" s="101"/>
      <c r="M169" s="101"/>
      <c r="N169" s="101"/>
      <c r="O169" s="101"/>
      <c r="P169" s="101"/>
      <c r="Q169" s="101"/>
      <c r="R169" s="111"/>
      <c r="S169" s="101"/>
      <c r="T169" s="101"/>
      <c r="U169" s="101"/>
      <c r="V169" s="101"/>
      <c r="W169" s="101"/>
      <c r="X169" s="111"/>
      <c r="Y169" s="101"/>
      <c r="Z169" s="101"/>
      <c r="AA169" s="101"/>
      <c r="AB169" s="101"/>
      <c r="AC169" s="101"/>
      <c r="AD169" s="101"/>
      <c r="AE169" s="101"/>
      <c r="AF169" s="101"/>
      <c r="AG169" s="101"/>
      <c r="AH169" s="101"/>
      <c r="AI169" s="101"/>
      <c r="AJ169" s="112"/>
      <c r="AK169" s="101"/>
      <c r="AL169" s="101"/>
      <c r="AM169" s="101"/>
      <c r="AN169" s="101"/>
      <c r="AO169" s="101"/>
      <c r="AP169" s="101"/>
      <c r="AQ169" s="101"/>
      <c r="AR169" s="105"/>
      <c r="AS169" s="106"/>
      <c r="AT169" s="106"/>
      <c r="AU169" s="106"/>
      <c r="AV169" s="106"/>
      <c r="AW169" s="106"/>
      <c r="AX169" s="106"/>
      <c r="AY169" s="105"/>
      <c r="AZ169" s="106"/>
      <c r="BA169" s="106"/>
      <c r="BB169" s="106"/>
      <c r="BC169" s="103">
        <f>IF(AJ169="auto",IF(AND((D169&gt;'km-vergoeding'!$A$4),(D169&lt;'km-vergoeding'!$A$5)),'km-vergoeding'!$D$4,'km-vergoeding'!$D$5),0)</f>
        <v>0</v>
      </c>
      <c r="BD169" s="104"/>
      <c r="BE169" s="104"/>
      <c r="BF169" s="104"/>
      <c r="BG169" s="104"/>
      <c r="BH169" s="104"/>
      <c r="BI169" s="104"/>
      <c r="BJ169" s="104"/>
      <c r="BK169" s="110">
        <f t="shared" si="33"/>
        <v>0</v>
      </c>
      <c r="BL169" s="104"/>
      <c r="BM169" s="104"/>
      <c r="BN169" s="104"/>
      <c r="BO169" s="104"/>
      <c r="BP169" s="104"/>
      <c r="BQ169" s="104"/>
      <c r="BR169" s="102">
        <f>IF(AJ169="fiets",'km-vergoeding'!$D$3,0)</f>
        <v>0</v>
      </c>
      <c r="BS169" s="102"/>
      <c r="BT169" s="102"/>
      <c r="BU169" s="102"/>
      <c r="BV169" s="102"/>
      <c r="BW169" s="102"/>
      <c r="BX169" s="102"/>
      <c r="BY169" s="102"/>
      <c r="BZ169" s="110">
        <f t="shared" si="34"/>
        <v>0</v>
      </c>
      <c r="CA169" s="104"/>
      <c r="CB169" s="104"/>
      <c r="CC169" s="104"/>
      <c r="CD169" s="104"/>
      <c r="CE169" s="104"/>
      <c r="CF169" s="104"/>
      <c r="CG169" s="100"/>
      <c r="CH169" s="101"/>
      <c r="CI169" s="101"/>
      <c r="CJ169" s="101"/>
      <c r="CK169" s="101"/>
      <c r="CL169" s="101"/>
      <c r="CM169" s="109">
        <f t="shared" si="35"/>
        <v>0</v>
      </c>
      <c r="CN169" s="104"/>
      <c r="CO169" s="104"/>
      <c r="CP169" s="104"/>
      <c r="CQ169" s="104"/>
      <c r="CR169" s="104"/>
      <c r="CS169" s="97">
        <f t="shared" si="26"/>
        <v>0</v>
      </c>
      <c r="CT169" s="98"/>
      <c r="CU169" s="98"/>
      <c r="CV169" s="98"/>
      <c r="CW169" s="98"/>
      <c r="CX169" s="99"/>
      <c r="CY169" s="73" t="str">
        <f t="shared" si="27"/>
        <v/>
      </c>
      <c r="CZ169" s="71" t="str">
        <f t="shared" si="28"/>
        <v/>
      </c>
      <c r="DA169" s="60"/>
      <c r="DB169" s="77" t="str">
        <f t="shared" si="29"/>
        <v/>
      </c>
      <c r="DC169" s="71" t="str">
        <f t="shared" si="30"/>
        <v/>
      </c>
      <c r="DD169" s="71" t="str">
        <f t="shared" si="31"/>
        <v/>
      </c>
      <c r="DE169" s="45">
        <f t="shared" si="32"/>
        <v>0</v>
      </c>
      <c r="DF169" s="45"/>
      <c r="DG169" s="84" t="str">
        <f t="shared" si="25"/>
        <v/>
      </c>
    </row>
    <row r="170" spans="1:111" ht="15.75" customHeight="1" x14ac:dyDescent="0.35">
      <c r="A170" s="71" t="str">
        <f t="shared" si="22"/>
        <v/>
      </c>
      <c r="B170" s="71" t="str">
        <f t="shared" si="23"/>
        <v/>
      </c>
      <c r="C170" s="72" t="str">
        <f t="shared" si="24"/>
        <v/>
      </c>
      <c r="D170" s="107"/>
      <c r="E170" s="101"/>
      <c r="F170" s="101"/>
      <c r="G170" s="101"/>
      <c r="H170" s="108"/>
      <c r="I170" s="101"/>
      <c r="J170" s="101"/>
      <c r="K170" s="101"/>
      <c r="L170" s="101"/>
      <c r="M170" s="101"/>
      <c r="N170" s="101"/>
      <c r="O170" s="101"/>
      <c r="P170" s="101"/>
      <c r="Q170" s="101"/>
      <c r="R170" s="111"/>
      <c r="S170" s="101"/>
      <c r="T170" s="101"/>
      <c r="U170" s="101"/>
      <c r="V170" s="101"/>
      <c r="W170" s="101"/>
      <c r="X170" s="111"/>
      <c r="Y170" s="101"/>
      <c r="Z170" s="101"/>
      <c r="AA170" s="101"/>
      <c r="AB170" s="101"/>
      <c r="AC170" s="101"/>
      <c r="AD170" s="101"/>
      <c r="AE170" s="101"/>
      <c r="AF170" s="101"/>
      <c r="AG170" s="101"/>
      <c r="AH170" s="101"/>
      <c r="AI170" s="101"/>
      <c r="AJ170" s="112"/>
      <c r="AK170" s="101"/>
      <c r="AL170" s="101"/>
      <c r="AM170" s="101"/>
      <c r="AN170" s="101"/>
      <c r="AO170" s="101"/>
      <c r="AP170" s="101"/>
      <c r="AQ170" s="101"/>
      <c r="AR170" s="105"/>
      <c r="AS170" s="106"/>
      <c r="AT170" s="106"/>
      <c r="AU170" s="106"/>
      <c r="AV170" s="106"/>
      <c r="AW170" s="106"/>
      <c r="AX170" s="106"/>
      <c r="AY170" s="105"/>
      <c r="AZ170" s="106"/>
      <c r="BA170" s="106"/>
      <c r="BB170" s="106"/>
      <c r="BC170" s="103">
        <f>IF(AJ170="auto",IF(AND((D170&gt;'km-vergoeding'!$A$4),(D170&lt;'km-vergoeding'!$A$5)),'km-vergoeding'!$D$4,'km-vergoeding'!$D$5),0)</f>
        <v>0</v>
      </c>
      <c r="BD170" s="104"/>
      <c r="BE170" s="104"/>
      <c r="BF170" s="104"/>
      <c r="BG170" s="104"/>
      <c r="BH170" s="104"/>
      <c r="BI170" s="104"/>
      <c r="BJ170" s="104"/>
      <c r="BK170" s="110">
        <f t="shared" si="33"/>
        <v>0</v>
      </c>
      <c r="BL170" s="104"/>
      <c r="BM170" s="104"/>
      <c r="BN170" s="104"/>
      <c r="BO170" s="104"/>
      <c r="BP170" s="104"/>
      <c r="BQ170" s="104"/>
      <c r="BR170" s="102">
        <f>IF(AJ170="fiets",'km-vergoeding'!$D$3,0)</f>
        <v>0</v>
      </c>
      <c r="BS170" s="102"/>
      <c r="BT170" s="102"/>
      <c r="BU170" s="102"/>
      <c r="BV170" s="102"/>
      <c r="BW170" s="102"/>
      <c r="BX170" s="102"/>
      <c r="BY170" s="102"/>
      <c r="BZ170" s="110">
        <f t="shared" si="34"/>
        <v>0</v>
      </c>
      <c r="CA170" s="104"/>
      <c r="CB170" s="104"/>
      <c r="CC170" s="104"/>
      <c r="CD170" s="104"/>
      <c r="CE170" s="104"/>
      <c r="CF170" s="104"/>
      <c r="CG170" s="100"/>
      <c r="CH170" s="101"/>
      <c r="CI170" s="101"/>
      <c r="CJ170" s="101"/>
      <c r="CK170" s="101"/>
      <c r="CL170" s="101"/>
      <c r="CM170" s="109">
        <f t="shared" si="35"/>
        <v>0</v>
      </c>
      <c r="CN170" s="104"/>
      <c r="CO170" s="104"/>
      <c r="CP170" s="104"/>
      <c r="CQ170" s="104"/>
      <c r="CR170" s="104"/>
      <c r="CS170" s="97">
        <f t="shared" si="26"/>
        <v>0</v>
      </c>
      <c r="CT170" s="98"/>
      <c r="CU170" s="98"/>
      <c r="CV170" s="98"/>
      <c r="CW170" s="98"/>
      <c r="CX170" s="99"/>
      <c r="CY170" s="73" t="str">
        <f t="shared" si="27"/>
        <v/>
      </c>
      <c r="CZ170" s="71" t="str">
        <f t="shared" si="28"/>
        <v/>
      </c>
      <c r="DA170" s="60"/>
      <c r="DB170" s="77" t="str">
        <f t="shared" si="29"/>
        <v/>
      </c>
      <c r="DC170" s="71" t="str">
        <f t="shared" si="30"/>
        <v/>
      </c>
      <c r="DD170" s="71" t="str">
        <f t="shared" si="31"/>
        <v/>
      </c>
      <c r="DE170" s="45">
        <f t="shared" si="32"/>
        <v>0</v>
      </c>
      <c r="DF170" s="45"/>
      <c r="DG170" s="84" t="str">
        <f t="shared" si="25"/>
        <v/>
      </c>
    </row>
    <row r="171" spans="1:111" ht="15.75" customHeight="1" x14ac:dyDescent="0.35">
      <c r="A171" s="71" t="str">
        <f t="shared" si="22"/>
        <v/>
      </c>
      <c r="B171" s="71" t="str">
        <f t="shared" si="23"/>
        <v/>
      </c>
      <c r="C171" s="72" t="str">
        <f t="shared" si="24"/>
        <v/>
      </c>
      <c r="D171" s="107"/>
      <c r="E171" s="101"/>
      <c r="F171" s="101"/>
      <c r="G171" s="101"/>
      <c r="H171" s="108"/>
      <c r="I171" s="101"/>
      <c r="J171" s="101"/>
      <c r="K171" s="101"/>
      <c r="L171" s="101"/>
      <c r="M171" s="101"/>
      <c r="N171" s="101"/>
      <c r="O171" s="101"/>
      <c r="P171" s="101"/>
      <c r="Q171" s="101"/>
      <c r="R171" s="111"/>
      <c r="S171" s="101"/>
      <c r="T171" s="101"/>
      <c r="U171" s="101"/>
      <c r="V171" s="101"/>
      <c r="W171" s="101"/>
      <c r="X171" s="111"/>
      <c r="Y171" s="101"/>
      <c r="Z171" s="101"/>
      <c r="AA171" s="101"/>
      <c r="AB171" s="101"/>
      <c r="AC171" s="101"/>
      <c r="AD171" s="101"/>
      <c r="AE171" s="101"/>
      <c r="AF171" s="101"/>
      <c r="AG171" s="101"/>
      <c r="AH171" s="101"/>
      <c r="AI171" s="101"/>
      <c r="AJ171" s="112"/>
      <c r="AK171" s="101"/>
      <c r="AL171" s="101"/>
      <c r="AM171" s="101"/>
      <c r="AN171" s="101"/>
      <c r="AO171" s="101"/>
      <c r="AP171" s="101"/>
      <c r="AQ171" s="101"/>
      <c r="AR171" s="105"/>
      <c r="AS171" s="106"/>
      <c r="AT171" s="106"/>
      <c r="AU171" s="106"/>
      <c r="AV171" s="106"/>
      <c r="AW171" s="106"/>
      <c r="AX171" s="106"/>
      <c r="AY171" s="105"/>
      <c r="AZ171" s="106"/>
      <c r="BA171" s="106"/>
      <c r="BB171" s="106"/>
      <c r="BC171" s="103">
        <f>IF(AJ171="auto",IF(AND((D171&gt;'km-vergoeding'!$A$4),(D171&lt;'km-vergoeding'!$A$5)),'km-vergoeding'!$D$4,'km-vergoeding'!$D$5),0)</f>
        <v>0</v>
      </c>
      <c r="BD171" s="104"/>
      <c r="BE171" s="104"/>
      <c r="BF171" s="104"/>
      <c r="BG171" s="104"/>
      <c r="BH171" s="104"/>
      <c r="BI171" s="104"/>
      <c r="BJ171" s="104"/>
      <c r="BK171" s="110">
        <f t="shared" si="33"/>
        <v>0</v>
      </c>
      <c r="BL171" s="104"/>
      <c r="BM171" s="104"/>
      <c r="BN171" s="104"/>
      <c r="BO171" s="104"/>
      <c r="BP171" s="104"/>
      <c r="BQ171" s="104"/>
      <c r="BR171" s="102">
        <f>IF(AJ171="fiets",'km-vergoeding'!$D$3,0)</f>
        <v>0</v>
      </c>
      <c r="BS171" s="102"/>
      <c r="BT171" s="102"/>
      <c r="BU171" s="102"/>
      <c r="BV171" s="102"/>
      <c r="BW171" s="102"/>
      <c r="BX171" s="102"/>
      <c r="BY171" s="102"/>
      <c r="BZ171" s="110">
        <f t="shared" si="34"/>
        <v>0</v>
      </c>
      <c r="CA171" s="104"/>
      <c r="CB171" s="104"/>
      <c r="CC171" s="104"/>
      <c r="CD171" s="104"/>
      <c r="CE171" s="104"/>
      <c r="CF171" s="104"/>
      <c r="CG171" s="100"/>
      <c r="CH171" s="101"/>
      <c r="CI171" s="101"/>
      <c r="CJ171" s="101"/>
      <c r="CK171" s="101"/>
      <c r="CL171" s="101"/>
      <c r="CM171" s="109">
        <f t="shared" si="35"/>
        <v>0</v>
      </c>
      <c r="CN171" s="104"/>
      <c r="CO171" s="104"/>
      <c r="CP171" s="104"/>
      <c r="CQ171" s="104"/>
      <c r="CR171" s="104"/>
      <c r="CS171" s="97">
        <f t="shared" si="26"/>
        <v>0</v>
      </c>
      <c r="CT171" s="98"/>
      <c r="CU171" s="98"/>
      <c r="CV171" s="98"/>
      <c r="CW171" s="98"/>
      <c r="CX171" s="99"/>
      <c r="CY171" s="73" t="str">
        <f t="shared" si="27"/>
        <v/>
      </c>
      <c r="CZ171" s="71" t="str">
        <f t="shared" si="28"/>
        <v/>
      </c>
      <c r="DA171" s="60"/>
      <c r="DB171" s="77" t="str">
        <f t="shared" si="29"/>
        <v/>
      </c>
      <c r="DC171" s="71" t="str">
        <f t="shared" si="30"/>
        <v/>
      </c>
      <c r="DD171" s="71" t="str">
        <f t="shared" si="31"/>
        <v/>
      </c>
      <c r="DE171" s="45">
        <f t="shared" si="32"/>
        <v>0</v>
      </c>
      <c r="DF171" s="45"/>
      <c r="DG171" s="84" t="str">
        <f t="shared" si="25"/>
        <v/>
      </c>
    </row>
    <row r="172" spans="1:111" ht="15.75" customHeight="1" x14ac:dyDescent="0.35">
      <c r="A172" s="71" t="str">
        <f t="shared" si="22"/>
        <v/>
      </c>
      <c r="B172" s="71" t="str">
        <f t="shared" si="23"/>
        <v/>
      </c>
      <c r="C172" s="72" t="str">
        <f t="shared" si="24"/>
        <v/>
      </c>
      <c r="D172" s="107"/>
      <c r="E172" s="101"/>
      <c r="F172" s="101"/>
      <c r="G172" s="101"/>
      <c r="H172" s="108"/>
      <c r="I172" s="101"/>
      <c r="J172" s="101"/>
      <c r="K172" s="101"/>
      <c r="L172" s="101"/>
      <c r="M172" s="101"/>
      <c r="N172" s="101"/>
      <c r="O172" s="101"/>
      <c r="P172" s="101"/>
      <c r="Q172" s="101"/>
      <c r="R172" s="111"/>
      <c r="S172" s="101"/>
      <c r="T172" s="101"/>
      <c r="U172" s="101"/>
      <c r="V172" s="101"/>
      <c r="W172" s="101"/>
      <c r="X172" s="111"/>
      <c r="Y172" s="101"/>
      <c r="Z172" s="101"/>
      <c r="AA172" s="101"/>
      <c r="AB172" s="101"/>
      <c r="AC172" s="101"/>
      <c r="AD172" s="101"/>
      <c r="AE172" s="101"/>
      <c r="AF172" s="101"/>
      <c r="AG172" s="101"/>
      <c r="AH172" s="101"/>
      <c r="AI172" s="101"/>
      <c r="AJ172" s="112"/>
      <c r="AK172" s="101"/>
      <c r="AL172" s="101"/>
      <c r="AM172" s="101"/>
      <c r="AN172" s="101"/>
      <c r="AO172" s="101"/>
      <c r="AP172" s="101"/>
      <c r="AQ172" s="101"/>
      <c r="AR172" s="105"/>
      <c r="AS172" s="106"/>
      <c r="AT172" s="106"/>
      <c r="AU172" s="106"/>
      <c r="AV172" s="106"/>
      <c r="AW172" s="106"/>
      <c r="AX172" s="106"/>
      <c r="AY172" s="105"/>
      <c r="AZ172" s="106"/>
      <c r="BA172" s="106"/>
      <c r="BB172" s="106"/>
      <c r="BC172" s="103">
        <f>IF(AJ172="auto",IF(AND((D172&gt;'km-vergoeding'!$A$4),(D172&lt;'km-vergoeding'!$A$5)),'km-vergoeding'!$D$4,'km-vergoeding'!$D$5),0)</f>
        <v>0</v>
      </c>
      <c r="BD172" s="104"/>
      <c r="BE172" s="104"/>
      <c r="BF172" s="104"/>
      <c r="BG172" s="104"/>
      <c r="BH172" s="104"/>
      <c r="BI172" s="104"/>
      <c r="BJ172" s="104"/>
      <c r="BK172" s="110">
        <f t="shared" si="33"/>
        <v>0</v>
      </c>
      <c r="BL172" s="104"/>
      <c r="BM172" s="104"/>
      <c r="BN172" s="104"/>
      <c r="BO172" s="104"/>
      <c r="BP172" s="104"/>
      <c r="BQ172" s="104"/>
      <c r="BR172" s="102">
        <f>IF(AJ172="fiets",'km-vergoeding'!$D$3,0)</f>
        <v>0</v>
      </c>
      <c r="BS172" s="102"/>
      <c r="BT172" s="102"/>
      <c r="BU172" s="102"/>
      <c r="BV172" s="102"/>
      <c r="BW172" s="102"/>
      <c r="BX172" s="102"/>
      <c r="BY172" s="102"/>
      <c r="BZ172" s="110">
        <f t="shared" si="34"/>
        <v>0</v>
      </c>
      <c r="CA172" s="104"/>
      <c r="CB172" s="104"/>
      <c r="CC172" s="104"/>
      <c r="CD172" s="104"/>
      <c r="CE172" s="104"/>
      <c r="CF172" s="104"/>
      <c r="CG172" s="100"/>
      <c r="CH172" s="101"/>
      <c r="CI172" s="101"/>
      <c r="CJ172" s="101"/>
      <c r="CK172" s="101"/>
      <c r="CL172" s="101"/>
      <c r="CM172" s="109">
        <f t="shared" si="35"/>
        <v>0</v>
      </c>
      <c r="CN172" s="104"/>
      <c r="CO172" s="104"/>
      <c r="CP172" s="104"/>
      <c r="CQ172" s="104"/>
      <c r="CR172" s="104"/>
      <c r="CS172" s="97">
        <f t="shared" si="26"/>
        <v>0</v>
      </c>
      <c r="CT172" s="98"/>
      <c r="CU172" s="98"/>
      <c r="CV172" s="98"/>
      <c r="CW172" s="98"/>
      <c r="CX172" s="99"/>
      <c r="CY172" s="73" t="str">
        <f t="shared" si="27"/>
        <v/>
      </c>
      <c r="CZ172" s="71" t="str">
        <f t="shared" si="28"/>
        <v/>
      </c>
      <c r="DA172" s="60"/>
      <c r="DB172" s="77" t="str">
        <f t="shared" si="29"/>
        <v/>
      </c>
      <c r="DC172" s="71" t="str">
        <f t="shared" si="30"/>
        <v/>
      </c>
      <c r="DD172" s="71" t="str">
        <f t="shared" si="31"/>
        <v/>
      </c>
      <c r="DE172" s="45">
        <f t="shared" si="32"/>
        <v>0</v>
      </c>
      <c r="DF172" s="45"/>
      <c r="DG172" s="84" t="str">
        <f t="shared" si="25"/>
        <v/>
      </c>
    </row>
    <row r="173" spans="1:111" ht="15.75" customHeight="1" x14ac:dyDescent="0.35">
      <c r="A173" s="71" t="str">
        <f t="shared" si="22"/>
        <v/>
      </c>
      <c r="B173" s="71" t="str">
        <f t="shared" si="23"/>
        <v/>
      </c>
      <c r="C173" s="72" t="str">
        <f t="shared" si="24"/>
        <v/>
      </c>
      <c r="D173" s="107"/>
      <c r="E173" s="101"/>
      <c r="F173" s="101"/>
      <c r="G173" s="101"/>
      <c r="H173" s="108"/>
      <c r="I173" s="101"/>
      <c r="J173" s="101"/>
      <c r="K173" s="101"/>
      <c r="L173" s="101"/>
      <c r="M173" s="101"/>
      <c r="N173" s="101"/>
      <c r="O173" s="101"/>
      <c r="P173" s="101"/>
      <c r="Q173" s="101"/>
      <c r="R173" s="111"/>
      <c r="S173" s="101"/>
      <c r="T173" s="101"/>
      <c r="U173" s="101"/>
      <c r="V173" s="101"/>
      <c r="W173" s="101"/>
      <c r="X173" s="111"/>
      <c r="Y173" s="101"/>
      <c r="Z173" s="101"/>
      <c r="AA173" s="101"/>
      <c r="AB173" s="101"/>
      <c r="AC173" s="101"/>
      <c r="AD173" s="101"/>
      <c r="AE173" s="101"/>
      <c r="AF173" s="101"/>
      <c r="AG173" s="101"/>
      <c r="AH173" s="101"/>
      <c r="AI173" s="101"/>
      <c r="AJ173" s="112"/>
      <c r="AK173" s="101"/>
      <c r="AL173" s="101"/>
      <c r="AM173" s="101"/>
      <c r="AN173" s="101"/>
      <c r="AO173" s="101"/>
      <c r="AP173" s="101"/>
      <c r="AQ173" s="101"/>
      <c r="AR173" s="105"/>
      <c r="AS173" s="106"/>
      <c r="AT173" s="106"/>
      <c r="AU173" s="106"/>
      <c r="AV173" s="106"/>
      <c r="AW173" s="106"/>
      <c r="AX173" s="106"/>
      <c r="AY173" s="105"/>
      <c r="AZ173" s="106"/>
      <c r="BA173" s="106"/>
      <c r="BB173" s="106"/>
      <c r="BC173" s="103">
        <f>IF(AJ173="auto",IF(AND((D173&gt;'km-vergoeding'!$A$4),(D173&lt;'km-vergoeding'!$A$5)),'km-vergoeding'!$D$4,'km-vergoeding'!$D$5),0)</f>
        <v>0</v>
      </c>
      <c r="BD173" s="104"/>
      <c r="BE173" s="104"/>
      <c r="BF173" s="104"/>
      <c r="BG173" s="104"/>
      <c r="BH173" s="104"/>
      <c r="BI173" s="104"/>
      <c r="BJ173" s="104"/>
      <c r="BK173" s="110">
        <f t="shared" si="33"/>
        <v>0</v>
      </c>
      <c r="BL173" s="104"/>
      <c r="BM173" s="104"/>
      <c r="BN173" s="104"/>
      <c r="BO173" s="104"/>
      <c r="BP173" s="104"/>
      <c r="BQ173" s="104"/>
      <c r="BR173" s="102">
        <f>IF(AJ173="fiets",'km-vergoeding'!$D$3,0)</f>
        <v>0</v>
      </c>
      <c r="BS173" s="102"/>
      <c r="BT173" s="102"/>
      <c r="BU173" s="102"/>
      <c r="BV173" s="102"/>
      <c r="BW173" s="102"/>
      <c r="BX173" s="102"/>
      <c r="BY173" s="102"/>
      <c r="BZ173" s="110">
        <f t="shared" si="34"/>
        <v>0</v>
      </c>
      <c r="CA173" s="104"/>
      <c r="CB173" s="104"/>
      <c r="CC173" s="104"/>
      <c r="CD173" s="104"/>
      <c r="CE173" s="104"/>
      <c r="CF173" s="104"/>
      <c r="CG173" s="100"/>
      <c r="CH173" s="101"/>
      <c r="CI173" s="101"/>
      <c r="CJ173" s="101"/>
      <c r="CK173" s="101"/>
      <c r="CL173" s="101"/>
      <c r="CM173" s="109">
        <f t="shared" si="35"/>
        <v>0</v>
      </c>
      <c r="CN173" s="104"/>
      <c r="CO173" s="104"/>
      <c r="CP173" s="104"/>
      <c r="CQ173" s="104"/>
      <c r="CR173" s="104"/>
      <c r="CS173" s="97">
        <f t="shared" si="26"/>
        <v>0</v>
      </c>
      <c r="CT173" s="98"/>
      <c r="CU173" s="98"/>
      <c r="CV173" s="98"/>
      <c r="CW173" s="98"/>
      <c r="CX173" s="99"/>
      <c r="CY173" s="73" t="str">
        <f t="shared" si="27"/>
        <v/>
      </c>
      <c r="CZ173" s="71" t="str">
        <f t="shared" si="28"/>
        <v/>
      </c>
      <c r="DA173" s="60"/>
      <c r="DB173" s="77" t="str">
        <f t="shared" si="29"/>
        <v/>
      </c>
      <c r="DC173" s="71" t="str">
        <f t="shared" si="30"/>
        <v/>
      </c>
      <c r="DD173" s="71" t="str">
        <f t="shared" si="31"/>
        <v/>
      </c>
      <c r="DE173" s="45">
        <f t="shared" si="32"/>
        <v>0</v>
      </c>
      <c r="DF173" s="45"/>
      <c r="DG173" s="84" t="str">
        <f t="shared" si="25"/>
        <v/>
      </c>
    </row>
    <row r="174" spans="1:111" ht="15.75" customHeight="1" x14ac:dyDescent="0.35">
      <c r="A174" s="71" t="str">
        <f t="shared" si="22"/>
        <v/>
      </c>
      <c r="B174" s="71" t="str">
        <f t="shared" si="23"/>
        <v/>
      </c>
      <c r="C174" s="72" t="str">
        <f t="shared" si="24"/>
        <v/>
      </c>
      <c r="D174" s="107"/>
      <c r="E174" s="101"/>
      <c r="F174" s="101"/>
      <c r="G174" s="101"/>
      <c r="H174" s="108"/>
      <c r="I174" s="101"/>
      <c r="J174" s="101"/>
      <c r="K174" s="101"/>
      <c r="L174" s="101"/>
      <c r="M174" s="101"/>
      <c r="N174" s="101"/>
      <c r="O174" s="101"/>
      <c r="P174" s="101"/>
      <c r="Q174" s="101"/>
      <c r="R174" s="111"/>
      <c r="S174" s="101"/>
      <c r="T174" s="101"/>
      <c r="U174" s="101"/>
      <c r="V174" s="101"/>
      <c r="W174" s="101"/>
      <c r="X174" s="111"/>
      <c r="Y174" s="101"/>
      <c r="Z174" s="101"/>
      <c r="AA174" s="101"/>
      <c r="AB174" s="101"/>
      <c r="AC174" s="101"/>
      <c r="AD174" s="101"/>
      <c r="AE174" s="101"/>
      <c r="AF174" s="101"/>
      <c r="AG174" s="101"/>
      <c r="AH174" s="101"/>
      <c r="AI174" s="101"/>
      <c r="AJ174" s="112"/>
      <c r="AK174" s="101"/>
      <c r="AL174" s="101"/>
      <c r="AM174" s="101"/>
      <c r="AN174" s="101"/>
      <c r="AO174" s="101"/>
      <c r="AP174" s="101"/>
      <c r="AQ174" s="101"/>
      <c r="AR174" s="105"/>
      <c r="AS174" s="106"/>
      <c r="AT174" s="106"/>
      <c r="AU174" s="106"/>
      <c r="AV174" s="106"/>
      <c r="AW174" s="106"/>
      <c r="AX174" s="106"/>
      <c r="AY174" s="105"/>
      <c r="AZ174" s="106"/>
      <c r="BA174" s="106"/>
      <c r="BB174" s="106"/>
      <c r="BC174" s="103">
        <f>IF(AJ174="auto",IF(AND((D174&gt;'km-vergoeding'!$A$4),(D174&lt;'km-vergoeding'!$A$5)),'km-vergoeding'!$D$4,'km-vergoeding'!$D$5),0)</f>
        <v>0</v>
      </c>
      <c r="BD174" s="104"/>
      <c r="BE174" s="104"/>
      <c r="BF174" s="104"/>
      <c r="BG174" s="104"/>
      <c r="BH174" s="104"/>
      <c r="BI174" s="104"/>
      <c r="BJ174" s="104"/>
      <c r="BK174" s="110">
        <f t="shared" si="33"/>
        <v>0</v>
      </c>
      <c r="BL174" s="104"/>
      <c r="BM174" s="104"/>
      <c r="BN174" s="104"/>
      <c r="BO174" s="104"/>
      <c r="BP174" s="104"/>
      <c r="BQ174" s="104"/>
      <c r="BR174" s="102">
        <f>IF(AJ174="fiets",'km-vergoeding'!$D$3,0)</f>
        <v>0</v>
      </c>
      <c r="BS174" s="102"/>
      <c r="BT174" s="102"/>
      <c r="BU174" s="102"/>
      <c r="BV174" s="102"/>
      <c r="BW174" s="102"/>
      <c r="BX174" s="102"/>
      <c r="BY174" s="102"/>
      <c r="BZ174" s="110">
        <f t="shared" si="34"/>
        <v>0</v>
      </c>
      <c r="CA174" s="104"/>
      <c r="CB174" s="104"/>
      <c r="CC174" s="104"/>
      <c r="CD174" s="104"/>
      <c r="CE174" s="104"/>
      <c r="CF174" s="104"/>
      <c r="CG174" s="100"/>
      <c r="CH174" s="101"/>
      <c r="CI174" s="101"/>
      <c r="CJ174" s="101"/>
      <c r="CK174" s="101"/>
      <c r="CL174" s="101"/>
      <c r="CM174" s="109">
        <f t="shared" si="35"/>
        <v>0</v>
      </c>
      <c r="CN174" s="104"/>
      <c r="CO174" s="104"/>
      <c r="CP174" s="104"/>
      <c r="CQ174" s="104"/>
      <c r="CR174" s="104"/>
      <c r="CS174" s="97">
        <f t="shared" si="26"/>
        <v>0</v>
      </c>
      <c r="CT174" s="98"/>
      <c r="CU174" s="98"/>
      <c r="CV174" s="98"/>
      <c r="CW174" s="98"/>
      <c r="CX174" s="99"/>
      <c r="CY174" s="73" t="str">
        <f t="shared" si="27"/>
        <v/>
      </c>
      <c r="CZ174" s="71" t="str">
        <f t="shared" si="28"/>
        <v/>
      </c>
      <c r="DA174" s="60"/>
      <c r="DB174" s="77" t="str">
        <f t="shared" si="29"/>
        <v/>
      </c>
      <c r="DC174" s="71" t="str">
        <f t="shared" si="30"/>
        <v/>
      </c>
      <c r="DD174" s="71" t="str">
        <f t="shared" si="31"/>
        <v/>
      </c>
      <c r="DE174" s="45">
        <f t="shared" si="32"/>
        <v>0</v>
      </c>
      <c r="DF174" s="45"/>
      <c r="DG174" s="84" t="str">
        <f t="shared" si="25"/>
        <v/>
      </c>
    </row>
    <row r="175" spans="1:111" ht="15.75" customHeight="1" x14ac:dyDescent="0.35">
      <c r="A175" s="71" t="str">
        <f t="shared" si="22"/>
        <v/>
      </c>
      <c r="B175" s="71" t="str">
        <f t="shared" si="23"/>
        <v/>
      </c>
      <c r="C175" s="72" t="str">
        <f t="shared" si="24"/>
        <v/>
      </c>
      <c r="D175" s="107"/>
      <c r="E175" s="101"/>
      <c r="F175" s="101"/>
      <c r="G175" s="101"/>
      <c r="H175" s="108"/>
      <c r="I175" s="101"/>
      <c r="J175" s="101"/>
      <c r="K175" s="101"/>
      <c r="L175" s="101"/>
      <c r="M175" s="101"/>
      <c r="N175" s="101"/>
      <c r="O175" s="101"/>
      <c r="P175" s="101"/>
      <c r="Q175" s="101"/>
      <c r="R175" s="111"/>
      <c r="S175" s="101"/>
      <c r="T175" s="101"/>
      <c r="U175" s="101"/>
      <c r="V175" s="101"/>
      <c r="W175" s="101"/>
      <c r="X175" s="111"/>
      <c r="Y175" s="101"/>
      <c r="Z175" s="101"/>
      <c r="AA175" s="101"/>
      <c r="AB175" s="101"/>
      <c r="AC175" s="101"/>
      <c r="AD175" s="101"/>
      <c r="AE175" s="101"/>
      <c r="AF175" s="101"/>
      <c r="AG175" s="101"/>
      <c r="AH175" s="101"/>
      <c r="AI175" s="101"/>
      <c r="AJ175" s="112"/>
      <c r="AK175" s="101"/>
      <c r="AL175" s="101"/>
      <c r="AM175" s="101"/>
      <c r="AN175" s="101"/>
      <c r="AO175" s="101"/>
      <c r="AP175" s="101"/>
      <c r="AQ175" s="101"/>
      <c r="AR175" s="105"/>
      <c r="AS175" s="106"/>
      <c r="AT175" s="106"/>
      <c r="AU175" s="106"/>
      <c r="AV175" s="106"/>
      <c r="AW175" s="106"/>
      <c r="AX175" s="106"/>
      <c r="AY175" s="105"/>
      <c r="AZ175" s="106"/>
      <c r="BA175" s="106"/>
      <c r="BB175" s="106"/>
      <c r="BC175" s="103">
        <f>IF(AJ175="auto",IF(AND((D175&gt;'km-vergoeding'!$A$4),(D175&lt;'km-vergoeding'!$A$5)),'km-vergoeding'!$D$4,'km-vergoeding'!$D$5),0)</f>
        <v>0</v>
      </c>
      <c r="BD175" s="104"/>
      <c r="BE175" s="104"/>
      <c r="BF175" s="104"/>
      <c r="BG175" s="104"/>
      <c r="BH175" s="104"/>
      <c r="BI175" s="104"/>
      <c r="BJ175" s="104"/>
      <c r="BK175" s="110">
        <f t="shared" si="33"/>
        <v>0</v>
      </c>
      <c r="BL175" s="104"/>
      <c r="BM175" s="104"/>
      <c r="BN175" s="104"/>
      <c r="BO175" s="104"/>
      <c r="BP175" s="104"/>
      <c r="BQ175" s="104"/>
      <c r="BR175" s="102">
        <f>IF(AJ175="fiets",'km-vergoeding'!$D$3,0)</f>
        <v>0</v>
      </c>
      <c r="BS175" s="102"/>
      <c r="BT175" s="102"/>
      <c r="BU175" s="102"/>
      <c r="BV175" s="102"/>
      <c r="BW175" s="102"/>
      <c r="BX175" s="102"/>
      <c r="BY175" s="102"/>
      <c r="BZ175" s="110">
        <f t="shared" si="34"/>
        <v>0</v>
      </c>
      <c r="CA175" s="104"/>
      <c r="CB175" s="104"/>
      <c r="CC175" s="104"/>
      <c r="CD175" s="104"/>
      <c r="CE175" s="104"/>
      <c r="CF175" s="104"/>
      <c r="CG175" s="100"/>
      <c r="CH175" s="101"/>
      <c r="CI175" s="101"/>
      <c r="CJ175" s="101"/>
      <c r="CK175" s="101"/>
      <c r="CL175" s="101"/>
      <c r="CM175" s="109">
        <f t="shared" si="35"/>
        <v>0</v>
      </c>
      <c r="CN175" s="104"/>
      <c r="CO175" s="104"/>
      <c r="CP175" s="104"/>
      <c r="CQ175" s="104"/>
      <c r="CR175" s="104"/>
      <c r="CS175" s="97">
        <f t="shared" si="26"/>
        <v>0</v>
      </c>
      <c r="CT175" s="98"/>
      <c r="CU175" s="98"/>
      <c r="CV175" s="98"/>
      <c r="CW175" s="98"/>
      <c r="CX175" s="99"/>
      <c r="CY175" s="73" t="str">
        <f t="shared" si="27"/>
        <v/>
      </c>
      <c r="CZ175" s="71" t="str">
        <f t="shared" si="28"/>
        <v/>
      </c>
      <c r="DA175" s="60"/>
      <c r="DB175" s="77" t="str">
        <f t="shared" si="29"/>
        <v/>
      </c>
      <c r="DC175" s="71" t="str">
        <f t="shared" si="30"/>
        <v/>
      </c>
      <c r="DD175" s="71" t="str">
        <f t="shared" si="31"/>
        <v/>
      </c>
      <c r="DE175" s="45">
        <f t="shared" si="32"/>
        <v>0</v>
      </c>
      <c r="DF175" s="45"/>
      <c r="DG175" s="84" t="str">
        <f t="shared" si="25"/>
        <v/>
      </c>
    </row>
    <row r="176" spans="1:111" ht="15.75" customHeight="1" x14ac:dyDescent="0.35">
      <c r="A176" s="71" t="str">
        <f t="shared" si="22"/>
        <v/>
      </c>
      <c r="B176" s="71" t="str">
        <f t="shared" si="23"/>
        <v/>
      </c>
      <c r="C176" s="72" t="str">
        <f t="shared" si="24"/>
        <v/>
      </c>
      <c r="D176" s="107"/>
      <c r="E176" s="101"/>
      <c r="F176" s="101"/>
      <c r="G176" s="101"/>
      <c r="H176" s="108"/>
      <c r="I176" s="101"/>
      <c r="J176" s="101"/>
      <c r="K176" s="101"/>
      <c r="L176" s="101"/>
      <c r="M176" s="101"/>
      <c r="N176" s="101"/>
      <c r="O176" s="101"/>
      <c r="P176" s="101"/>
      <c r="Q176" s="101"/>
      <c r="R176" s="111"/>
      <c r="S176" s="101"/>
      <c r="T176" s="101"/>
      <c r="U176" s="101"/>
      <c r="V176" s="101"/>
      <c r="W176" s="101"/>
      <c r="X176" s="111"/>
      <c r="Y176" s="101"/>
      <c r="Z176" s="101"/>
      <c r="AA176" s="101"/>
      <c r="AB176" s="101"/>
      <c r="AC176" s="101"/>
      <c r="AD176" s="101"/>
      <c r="AE176" s="101"/>
      <c r="AF176" s="101"/>
      <c r="AG176" s="101"/>
      <c r="AH176" s="101"/>
      <c r="AI176" s="101"/>
      <c r="AJ176" s="112"/>
      <c r="AK176" s="101"/>
      <c r="AL176" s="101"/>
      <c r="AM176" s="101"/>
      <c r="AN176" s="101"/>
      <c r="AO176" s="101"/>
      <c r="AP176" s="101"/>
      <c r="AQ176" s="101"/>
      <c r="AR176" s="105"/>
      <c r="AS176" s="106"/>
      <c r="AT176" s="106"/>
      <c r="AU176" s="106"/>
      <c r="AV176" s="106"/>
      <c r="AW176" s="106"/>
      <c r="AX176" s="106"/>
      <c r="AY176" s="105"/>
      <c r="AZ176" s="106"/>
      <c r="BA176" s="106"/>
      <c r="BB176" s="106"/>
      <c r="BC176" s="103">
        <f>IF(AJ176="auto",IF(AND((D176&gt;'km-vergoeding'!$A$4),(D176&lt;'km-vergoeding'!$A$5)),'km-vergoeding'!$D$4,'km-vergoeding'!$D$5),0)</f>
        <v>0</v>
      </c>
      <c r="BD176" s="104"/>
      <c r="BE176" s="104"/>
      <c r="BF176" s="104"/>
      <c r="BG176" s="104"/>
      <c r="BH176" s="104"/>
      <c r="BI176" s="104"/>
      <c r="BJ176" s="104"/>
      <c r="BK176" s="110">
        <f t="shared" si="33"/>
        <v>0</v>
      </c>
      <c r="BL176" s="104"/>
      <c r="BM176" s="104"/>
      <c r="BN176" s="104"/>
      <c r="BO176" s="104"/>
      <c r="BP176" s="104"/>
      <c r="BQ176" s="104"/>
      <c r="BR176" s="102">
        <f>IF(AJ176="fiets",'km-vergoeding'!$D$3,0)</f>
        <v>0</v>
      </c>
      <c r="BS176" s="102"/>
      <c r="BT176" s="102"/>
      <c r="BU176" s="102"/>
      <c r="BV176" s="102"/>
      <c r="BW176" s="102"/>
      <c r="BX176" s="102"/>
      <c r="BY176" s="102"/>
      <c r="BZ176" s="110">
        <f t="shared" si="34"/>
        <v>0</v>
      </c>
      <c r="CA176" s="104"/>
      <c r="CB176" s="104"/>
      <c r="CC176" s="104"/>
      <c r="CD176" s="104"/>
      <c r="CE176" s="104"/>
      <c r="CF176" s="104"/>
      <c r="CG176" s="100"/>
      <c r="CH176" s="101"/>
      <c r="CI176" s="101"/>
      <c r="CJ176" s="101"/>
      <c r="CK176" s="101"/>
      <c r="CL176" s="101"/>
      <c r="CM176" s="109">
        <f t="shared" si="35"/>
        <v>0</v>
      </c>
      <c r="CN176" s="104"/>
      <c r="CO176" s="104"/>
      <c r="CP176" s="104"/>
      <c r="CQ176" s="104"/>
      <c r="CR176" s="104"/>
      <c r="CS176" s="97">
        <f t="shared" si="26"/>
        <v>0</v>
      </c>
      <c r="CT176" s="98"/>
      <c r="CU176" s="98"/>
      <c r="CV176" s="98"/>
      <c r="CW176" s="98"/>
      <c r="CX176" s="99"/>
      <c r="CY176" s="73" t="str">
        <f t="shared" si="27"/>
        <v/>
      </c>
      <c r="CZ176" s="71" t="str">
        <f t="shared" si="28"/>
        <v/>
      </c>
      <c r="DA176" s="60"/>
      <c r="DB176" s="77" t="str">
        <f t="shared" si="29"/>
        <v/>
      </c>
      <c r="DC176" s="71" t="str">
        <f t="shared" si="30"/>
        <v/>
      </c>
      <c r="DD176" s="71" t="str">
        <f t="shared" si="31"/>
        <v/>
      </c>
      <c r="DE176" s="45">
        <f t="shared" si="32"/>
        <v>0</v>
      </c>
      <c r="DF176" s="45"/>
      <c r="DG176" s="84" t="str">
        <f t="shared" si="25"/>
        <v/>
      </c>
    </row>
    <row r="177" spans="1:111" ht="15.75" customHeight="1" x14ac:dyDescent="0.35">
      <c r="A177" s="71" t="str">
        <f t="shared" si="22"/>
        <v/>
      </c>
      <c r="B177" s="71" t="str">
        <f t="shared" si="23"/>
        <v/>
      </c>
      <c r="C177" s="72" t="str">
        <f t="shared" si="24"/>
        <v/>
      </c>
      <c r="D177" s="107"/>
      <c r="E177" s="101"/>
      <c r="F177" s="101"/>
      <c r="G177" s="101"/>
      <c r="H177" s="108"/>
      <c r="I177" s="101"/>
      <c r="J177" s="101"/>
      <c r="K177" s="101"/>
      <c r="L177" s="101"/>
      <c r="M177" s="101"/>
      <c r="N177" s="101"/>
      <c r="O177" s="101"/>
      <c r="P177" s="101"/>
      <c r="Q177" s="101"/>
      <c r="R177" s="111"/>
      <c r="S177" s="101"/>
      <c r="T177" s="101"/>
      <c r="U177" s="101"/>
      <c r="V177" s="101"/>
      <c r="W177" s="101"/>
      <c r="X177" s="111"/>
      <c r="Y177" s="101"/>
      <c r="Z177" s="101"/>
      <c r="AA177" s="101"/>
      <c r="AB177" s="101"/>
      <c r="AC177" s="101"/>
      <c r="AD177" s="101"/>
      <c r="AE177" s="101"/>
      <c r="AF177" s="101"/>
      <c r="AG177" s="101"/>
      <c r="AH177" s="101"/>
      <c r="AI177" s="101"/>
      <c r="AJ177" s="112"/>
      <c r="AK177" s="101"/>
      <c r="AL177" s="101"/>
      <c r="AM177" s="101"/>
      <c r="AN177" s="101"/>
      <c r="AO177" s="101"/>
      <c r="AP177" s="101"/>
      <c r="AQ177" s="101"/>
      <c r="AR177" s="105"/>
      <c r="AS177" s="106"/>
      <c r="AT177" s="106"/>
      <c r="AU177" s="106"/>
      <c r="AV177" s="106"/>
      <c r="AW177" s="106"/>
      <c r="AX177" s="106"/>
      <c r="AY177" s="105"/>
      <c r="AZ177" s="106"/>
      <c r="BA177" s="106"/>
      <c r="BB177" s="106"/>
      <c r="BC177" s="103">
        <f>IF(AJ177="auto",IF(AND((D177&gt;'km-vergoeding'!$A$4),(D177&lt;'km-vergoeding'!$A$5)),'km-vergoeding'!$D$4,'km-vergoeding'!$D$5),0)</f>
        <v>0</v>
      </c>
      <c r="BD177" s="104"/>
      <c r="BE177" s="104"/>
      <c r="BF177" s="104"/>
      <c r="BG177" s="104"/>
      <c r="BH177" s="104"/>
      <c r="BI177" s="104"/>
      <c r="BJ177" s="104"/>
      <c r="BK177" s="110">
        <f t="shared" si="33"/>
        <v>0</v>
      </c>
      <c r="BL177" s="104"/>
      <c r="BM177" s="104"/>
      <c r="BN177" s="104"/>
      <c r="BO177" s="104"/>
      <c r="BP177" s="104"/>
      <c r="BQ177" s="104"/>
      <c r="BR177" s="102">
        <f>IF(AJ177="fiets",'km-vergoeding'!$D$3,0)</f>
        <v>0</v>
      </c>
      <c r="BS177" s="102"/>
      <c r="BT177" s="102"/>
      <c r="BU177" s="102"/>
      <c r="BV177" s="102"/>
      <c r="BW177" s="102"/>
      <c r="BX177" s="102"/>
      <c r="BY177" s="102"/>
      <c r="BZ177" s="110">
        <f t="shared" si="34"/>
        <v>0</v>
      </c>
      <c r="CA177" s="104"/>
      <c r="CB177" s="104"/>
      <c r="CC177" s="104"/>
      <c r="CD177" s="104"/>
      <c r="CE177" s="104"/>
      <c r="CF177" s="104"/>
      <c r="CG177" s="100"/>
      <c r="CH177" s="101"/>
      <c r="CI177" s="101"/>
      <c r="CJ177" s="101"/>
      <c r="CK177" s="101"/>
      <c r="CL177" s="101"/>
      <c r="CM177" s="109">
        <f t="shared" si="35"/>
        <v>0</v>
      </c>
      <c r="CN177" s="104"/>
      <c r="CO177" s="104"/>
      <c r="CP177" s="104"/>
      <c r="CQ177" s="104"/>
      <c r="CR177" s="104"/>
      <c r="CS177" s="97">
        <f t="shared" si="26"/>
        <v>0</v>
      </c>
      <c r="CT177" s="98"/>
      <c r="CU177" s="98"/>
      <c r="CV177" s="98"/>
      <c r="CW177" s="98"/>
      <c r="CX177" s="99"/>
      <c r="CY177" s="73" t="str">
        <f t="shared" si="27"/>
        <v/>
      </c>
      <c r="CZ177" s="71" t="str">
        <f t="shared" si="28"/>
        <v/>
      </c>
      <c r="DA177" s="60"/>
      <c r="DB177" s="77" t="str">
        <f t="shared" si="29"/>
        <v/>
      </c>
      <c r="DC177" s="71" t="str">
        <f t="shared" si="30"/>
        <v/>
      </c>
      <c r="DD177" s="71" t="str">
        <f t="shared" si="31"/>
        <v/>
      </c>
      <c r="DE177" s="45">
        <f t="shared" si="32"/>
        <v>0</v>
      </c>
      <c r="DF177" s="45"/>
      <c r="DG177" s="84" t="str">
        <f t="shared" si="25"/>
        <v/>
      </c>
    </row>
    <row r="178" spans="1:111" ht="15.75" customHeight="1" x14ac:dyDescent="0.35">
      <c r="A178" s="71" t="str">
        <f t="shared" si="22"/>
        <v/>
      </c>
      <c r="B178" s="71" t="str">
        <f t="shared" si="23"/>
        <v/>
      </c>
      <c r="C178" s="72" t="str">
        <f t="shared" si="24"/>
        <v/>
      </c>
      <c r="D178" s="107"/>
      <c r="E178" s="101"/>
      <c r="F178" s="101"/>
      <c r="G178" s="101"/>
      <c r="H178" s="108"/>
      <c r="I178" s="101"/>
      <c r="J178" s="101"/>
      <c r="K178" s="101"/>
      <c r="L178" s="101"/>
      <c r="M178" s="101"/>
      <c r="N178" s="101"/>
      <c r="O178" s="101"/>
      <c r="P178" s="101"/>
      <c r="Q178" s="101"/>
      <c r="R178" s="111"/>
      <c r="S178" s="101"/>
      <c r="T178" s="101"/>
      <c r="U178" s="101"/>
      <c r="V178" s="101"/>
      <c r="W178" s="101"/>
      <c r="X178" s="111"/>
      <c r="Y178" s="101"/>
      <c r="Z178" s="101"/>
      <c r="AA178" s="101"/>
      <c r="AB178" s="101"/>
      <c r="AC178" s="101"/>
      <c r="AD178" s="101"/>
      <c r="AE178" s="101"/>
      <c r="AF178" s="101"/>
      <c r="AG178" s="101"/>
      <c r="AH178" s="101"/>
      <c r="AI178" s="101"/>
      <c r="AJ178" s="112"/>
      <c r="AK178" s="101"/>
      <c r="AL178" s="101"/>
      <c r="AM178" s="101"/>
      <c r="AN178" s="101"/>
      <c r="AO178" s="101"/>
      <c r="AP178" s="101"/>
      <c r="AQ178" s="101"/>
      <c r="AR178" s="105"/>
      <c r="AS178" s="106"/>
      <c r="AT178" s="106"/>
      <c r="AU178" s="106"/>
      <c r="AV178" s="106"/>
      <c r="AW178" s="106"/>
      <c r="AX178" s="106"/>
      <c r="AY178" s="105"/>
      <c r="AZ178" s="106"/>
      <c r="BA178" s="106"/>
      <c r="BB178" s="106"/>
      <c r="BC178" s="103">
        <f>IF(AJ178="auto",IF(AND((D178&gt;'km-vergoeding'!$A$4),(D178&lt;'km-vergoeding'!$A$5)),'km-vergoeding'!$D$4,'km-vergoeding'!$D$5),0)</f>
        <v>0</v>
      </c>
      <c r="BD178" s="104"/>
      <c r="BE178" s="104"/>
      <c r="BF178" s="104"/>
      <c r="BG178" s="104"/>
      <c r="BH178" s="104"/>
      <c r="BI178" s="104"/>
      <c r="BJ178" s="104"/>
      <c r="BK178" s="110">
        <f t="shared" si="33"/>
        <v>0</v>
      </c>
      <c r="BL178" s="104"/>
      <c r="BM178" s="104"/>
      <c r="BN178" s="104"/>
      <c r="BO178" s="104"/>
      <c r="BP178" s="104"/>
      <c r="BQ178" s="104"/>
      <c r="BR178" s="102">
        <f>IF(AJ178="fiets",'km-vergoeding'!$D$3,0)</f>
        <v>0</v>
      </c>
      <c r="BS178" s="102"/>
      <c r="BT178" s="102"/>
      <c r="BU178" s="102"/>
      <c r="BV178" s="102"/>
      <c r="BW178" s="102"/>
      <c r="BX178" s="102"/>
      <c r="BY178" s="102"/>
      <c r="BZ178" s="110">
        <f t="shared" si="34"/>
        <v>0</v>
      </c>
      <c r="CA178" s="104"/>
      <c r="CB178" s="104"/>
      <c r="CC178" s="104"/>
      <c r="CD178" s="104"/>
      <c r="CE178" s="104"/>
      <c r="CF178" s="104"/>
      <c r="CG178" s="100"/>
      <c r="CH178" s="101"/>
      <c r="CI178" s="101"/>
      <c r="CJ178" s="101"/>
      <c r="CK178" s="101"/>
      <c r="CL178" s="101"/>
      <c r="CM178" s="109">
        <f t="shared" si="35"/>
        <v>0</v>
      </c>
      <c r="CN178" s="104"/>
      <c r="CO178" s="104"/>
      <c r="CP178" s="104"/>
      <c r="CQ178" s="104"/>
      <c r="CR178" s="104"/>
      <c r="CS178" s="97">
        <f t="shared" si="26"/>
        <v>0</v>
      </c>
      <c r="CT178" s="98"/>
      <c r="CU178" s="98"/>
      <c r="CV178" s="98"/>
      <c r="CW178" s="98"/>
      <c r="CX178" s="99"/>
      <c r="CY178" s="73" t="str">
        <f t="shared" si="27"/>
        <v/>
      </c>
      <c r="CZ178" s="71" t="str">
        <f t="shared" si="28"/>
        <v/>
      </c>
      <c r="DA178" s="60"/>
      <c r="DB178" s="77" t="str">
        <f t="shared" si="29"/>
        <v/>
      </c>
      <c r="DC178" s="71" t="str">
        <f t="shared" si="30"/>
        <v/>
      </c>
      <c r="DD178" s="71" t="str">
        <f t="shared" si="31"/>
        <v/>
      </c>
      <c r="DE178" s="45">
        <f t="shared" si="32"/>
        <v>0</v>
      </c>
      <c r="DF178" s="45"/>
      <c r="DG178" s="84" t="str">
        <f t="shared" si="25"/>
        <v/>
      </c>
    </row>
    <row r="179" spans="1:111" ht="15.75" customHeight="1" x14ac:dyDescent="0.35">
      <c r="A179" s="71" t="str">
        <f t="shared" si="22"/>
        <v/>
      </c>
      <c r="B179" s="71" t="str">
        <f t="shared" si="23"/>
        <v/>
      </c>
      <c r="C179" s="72" t="str">
        <f t="shared" si="24"/>
        <v/>
      </c>
      <c r="D179" s="107"/>
      <c r="E179" s="101"/>
      <c r="F179" s="101"/>
      <c r="G179" s="101"/>
      <c r="H179" s="108"/>
      <c r="I179" s="101"/>
      <c r="J179" s="101"/>
      <c r="K179" s="101"/>
      <c r="L179" s="101"/>
      <c r="M179" s="101"/>
      <c r="N179" s="101"/>
      <c r="O179" s="101"/>
      <c r="P179" s="101"/>
      <c r="Q179" s="101"/>
      <c r="R179" s="111"/>
      <c r="S179" s="101"/>
      <c r="T179" s="101"/>
      <c r="U179" s="101"/>
      <c r="V179" s="101"/>
      <c r="W179" s="101"/>
      <c r="X179" s="111"/>
      <c r="Y179" s="101"/>
      <c r="Z179" s="101"/>
      <c r="AA179" s="101"/>
      <c r="AB179" s="101"/>
      <c r="AC179" s="101"/>
      <c r="AD179" s="101"/>
      <c r="AE179" s="101"/>
      <c r="AF179" s="101"/>
      <c r="AG179" s="101"/>
      <c r="AH179" s="101"/>
      <c r="AI179" s="101"/>
      <c r="AJ179" s="112"/>
      <c r="AK179" s="101"/>
      <c r="AL179" s="101"/>
      <c r="AM179" s="101"/>
      <c r="AN179" s="101"/>
      <c r="AO179" s="101"/>
      <c r="AP179" s="101"/>
      <c r="AQ179" s="101"/>
      <c r="AR179" s="105"/>
      <c r="AS179" s="106"/>
      <c r="AT179" s="106"/>
      <c r="AU179" s="106"/>
      <c r="AV179" s="106"/>
      <c r="AW179" s="106"/>
      <c r="AX179" s="106"/>
      <c r="AY179" s="105"/>
      <c r="AZ179" s="106"/>
      <c r="BA179" s="106"/>
      <c r="BB179" s="106"/>
      <c r="BC179" s="103">
        <f>IF(AJ179="auto",IF(AND((D179&gt;'km-vergoeding'!$A$4),(D179&lt;'km-vergoeding'!$A$5)),'km-vergoeding'!$D$4,'km-vergoeding'!$D$5),0)</f>
        <v>0</v>
      </c>
      <c r="BD179" s="104"/>
      <c r="BE179" s="104"/>
      <c r="BF179" s="104"/>
      <c r="BG179" s="104"/>
      <c r="BH179" s="104"/>
      <c r="BI179" s="104"/>
      <c r="BJ179" s="104"/>
      <c r="BK179" s="110">
        <f t="shared" si="33"/>
        <v>0</v>
      </c>
      <c r="BL179" s="104"/>
      <c r="BM179" s="104"/>
      <c r="BN179" s="104"/>
      <c r="BO179" s="104"/>
      <c r="BP179" s="104"/>
      <c r="BQ179" s="104"/>
      <c r="BR179" s="102">
        <f>IF(AJ179="fiets",'km-vergoeding'!$D$3,0)</f>
        <v>0</v>
      </c>
      <c r="BS179" s="102"/>
      <c r="BT179" s="102"/>
      <c r="BU179" s="102"/>
      <c r="BV179" s="102"/>
      <c r="BW179" s="102"/>
      <c r="BX179" s="102"/>
      <c r="BY179" s="102"/>
      <c r="BZ179" s="110">
        <f t="shared" si="34"/>
        <v>0</v>
      </c>
      <c r="CA179" s="104"/>
      <c r="CB179" s="104"/>
      <c r="CC179" s="104"/>
      <c r="CD179" s="104"/>
      <c r="CE179" s="104"/>
      <c r="CF179" s="104"/>
      <c r="CG179" s="100"/>
      <c r="CH179" s="101"/>
      <c r="CI179" s="101"/>
      <c r="CJ179" s="101"/>
      <c r="CK179" s="101"/>
      <c r="CL179" s="101"/>
      <c r="CM179" s="109">
        <f t="shared" si="35"/>
        <v>0</v>
      </c>
      <c r="CN179" s="104"/>
      <c r="CO179" s="104"/>
      <c r="CP179" s="104"/>
      <c r="CQ179" s="104"/>
      <c r="CR179" s="104"/>
      <c r="CS179" s="97">
        <f t="shared" si="26"/>
        <v>0</v>
      </c>
      <c r="CT179" s="98"/>
      <c r="CU179" s="98"/>
      <c r="CV179" s="98"/>
      <c r="CW179" s="98"/>
      <c r="CX179" s="99"/>
      <c r="CY179" s="73" t="str">
        <f t="shared" si="27"/>
        <v/>
      </c>
      <c r="CZ179" s="71" t="str">
        <f t="shared" si="28"/>
        <v/>
      </c>
      <c r="DA179" s="60"/>
      <c r="DB179" s="77" t="str">
        <f t="shared" si="29"/>
        <v/>
      </c>
      <c r="DC179" s="71" t="str">
        <f t="shared" si="30"/>
        <v/>
      </c>
      <c r="DD179" s="71" t="str">
        <f t="shared" si="31"/>
        <v/>
      </c>
      <c r="DE179" s="45">
        <f t="shared" si="32"/>
        <v>0</v>
      </c>
      <c r="DF179" s="45"/>
      <c r="DG179" s="84" t="str">
        <f t="shared" si="25"/>
        <v/>
      </c>
    </row>
    <row r="180" spans="1:111" ht="15.75" customHeight="1" x14ac:dyDescent="0.35">
      <c r="A180" s="71" t="str">
        <f t="shared" si="22"/>
        <v/>
      </c>
      <c r="B180" s="71" t="str">
        <f t="shared" si="23"/>
        <v/>
      </c>
      <c r="C180" s="72" t="str">
        <f t="shared" si="24"/>
        <v/>
      </c>
      <c r="D180" s="107"/>
      <c r="E180" s="101"/>
      <c r="F180" s="101"/>
      <c r="G180" s="101"/>
      <c r="H180" s="108"/>
      <c r="I180" s="101"/>
      <c r="J180" s="101"/>
      <c r="K180" s="101"/>
      <c r="L180" s="101"/>
      <c r="M180" s="101"/>
      <c r="N180" s="101"/>
      <c r="O180" s="101"/>
      <c r="P180" s="101"/>
      <c r="Q180" s="101"/>
      <c r="R180" s="111"/>
      <c r="S180" s="101"/>
      <c r="T180" s="101"/>
      <c r="U180" s="101"/>
      <c r="V180" s="101"/>
      <c r="W180" s="101"/>
      <c r="X180" s="111"/>
      <c r="Y180" s="101"/>
      <c r="Z180" s="101"/>
      <c r="AA180" s="101"/>
      <c r="AB180" s="101"/>
      <c r="AC180" s="101"/>
      <c r="AD180" s="101"/>
      <c r="AE180" s="101"/>
      <c r="AF180" s="101"/>
      <c r="AG180" s="101"/>
      <c r="AH180" s="101"/>
      <c r="AI180" s="101"/>
      <c r="AJ180" s="112"/>
      <c r="AK180" s="101"/>
      <c r="AL180" s="101"/>
      <c r="AM180" s="101"/>
      <c r="AN180" s="101"/>
      <c r="AO180" s="101"/>
      <c r="AP180" s="101"/>
      <c r="AQ180" s="101"/>
      <c r="AR180" s="105"/>
      <c r="AS180" s="106"/>
      <c r="AT180" s="106"/>
      <c r="AU180" s="106"/>
      <c r="AV180" s="106"/>
      <c r="AW180" s="106"/>
      <c r="AX180" s="106"/>
      <c r="AY180" s="105"/>
      <c r="AZ180" s="106"/>
      <c r="BA180" s="106"/>
      <c r="BB180" s="106"/>
      <c r="BC180" s="103">
        <f>IF(AJ180="auto",IF(AND((D180&gt;'km-vergoeding'!$A$4),(D180&lt;'km-vergoeding'!$A$5)),'km-vergoeding'!$D$4,'km-vergoeding'!$D$5),0)</f>
        <v>0</v>
      </c>
      <c r="BD180" s="104"/>
      <c r="BE180" s="104"/>
      <c r="BF180" s="104"/>
      <c r="BG180" s="104"/>
      <c r="BH180" s="104"/>
      <c r="BI180" s="104"/>
      <c r="BJ180" s="104"/>
      <c r="BK180" s="110">
        <f t="shared" si="33"/>
        <v>0</v>
      </c>
      <c r="BL180" s="104"/>
      <c r="BM180" s="104"/>
      <c r="BN180" s="104"/>
      <c r="BO180" s="104"/>
      <c r="BP180" s="104"/>
      <c r="BQ180" s="104"/>
      <c r="BR180" s="102">
        <f>IF(AJ180="fiets",'km-vergoeding'!$D$3,0)</f>
        <v>0</v>
      </c>
      <c r="BS180" s="102"/>
      <c r="BT180" s="102"/>
      <c r="BU180" s="102"/>
      <c r="BV180" s="102"/>
      <c r="BW180" s="102"/>
      <c r="BX180" s="102"/>
      <c r="BY180" s="102"/>
      <c r="BZ180" s="110">
        <f t="shared" si="34"/>
        <v>0</v>
      </c>
      <c r="CA180" s="104"/>
      <c r="CB180" s="104"/>
      <c r="CC180" s="104"/>
      <c r="CD180" s="104"/>
      <c r="CE180" s="104"/>
      <c r="CF180" s="104"/>
      <c r="CG180" s="100"/>
      <c r="CH180" s="101"/>
      <c r="CI180" s="101"/>
      <c r="CJ180" s="101"/>
      <c r="CK180" s="101"/>
      <c r="CL180" s="101"/>
      <c r="CM180" s="109">
        <f t="shared" si="35"/>
        <v>0</v>
      </c>
      <c r="CN180" s="104"/>
      <c r="CO180" s="104"/>
      <c r="CP180" s="104"/>
      <c r="CQ180" s="104"/>
      <c r="CR180" s="104"/>
      <c r="CS180" s="97">
        <f t="shared" si="26"/>
        <v>0</v>
      </c>
      <c r="CT180" s="98"/>
      <c r="CU180" s="98"/>
      <c r="CV180" s="98"/>
      <c r="CW180" s="98"/>
      <c r="CX180" s="99"/>
      <c r="CY180" s="73" t="str">
        <f t="shared" si="27"/>
        <v/>
      </c>
      <c r="CZ180" s="71" t="str">
        <f t="shared" si="28"/>
        <v/>
      </c>
      <c r="DA180" s="60"/>
      <c r="DB180" s="77" t="str">
        <f t="shared" si="29"/>
        <v/>
      </c>
      <c r="DC180" s="71" t="str">
        <f t="shared" si="30"/>
        <v/>
      </c>
      <c r="DD180" s="71" t="str">
        <f t="shared" si="31"/>
        <v/>
      </c>
      <c r="DE180" s="45">
        <f t="shared" si="32"/>
        <v>0</v>
      </c>
      <c r="DF180" s="45"/>
      <c r="DG180" s="84" t="str">
        <f t="shared" si="25"/>
        <v/>
      </c>
    </row>
    <row r="181" spans="1:111" ht="15.75" customHeight="1" x14ac:dyDescent="0.35">
      <c r="A181" s="71" t="str">
        <f t="shared" si="22"/>
        <v/>
      </c>
      <c r="B181" s="71" t="str">
        <f t="shared" si="23"/>
        <v/>
      </c>
      <c r="C181" s="72" t="str">
        <f t="shared" si="24"/>
        <v/>
      </c>
      <c r="D181" s="107"/>
      <c r="E181" s="101"/>
      <c r="F181" s="101"/>
      <c r="G181" s="101"/>
      <c r="H181" s="108"/>
      <c r="I181" s="101"/>
      <c r="J181" s="101"/>
      <c r="K181" s="101"/>
      <c r="L181" s="101"/>
      <c r="M181" s="101"/>
      <c r="N181" s="101"/>
      <c r="O181" s="101"/>
      <c r="P181" s="101"/>
      <c r="Q181" s="101"/>
      <c r="R181" s="111"/>
      <c r="S181" s="101"/>
      <c r="T181" s="101"/>
      <c r="U181" s="101"/>
      <c r="V181" s="101"/>
      <c r="W181" s="101"/>
      <c r="X181" s="111"/>
      <c r="Y181" s="101"/>
      <c r="Z181" s="101"/>
      <c r="AA181" s="101"/>
      <c r="AB181" s="101"/>
      <c r="AC181" s="101"/>
      <c r="AD181" s="101"/>
      <c r="AE181" s="101"/>
      <c r="AF181" s="101"/>
      <c r="AG181" s="101"/>
      <c r="AH181" s="101"/>
      <c r="AI181" s="101"/>
      <c r="AJ181" s="112"/>
      <c r="AK181" s="101"/>
      <c r="AL181" s="101"/>
      <c r="AM181" s="101"/>
      <c r="AN181" s="101"/>
      <c r="AO181" s="101"/>
      <c r="AP181" s="101"/>
      <c r="AQ181" s="101"/>
      <c r="AR181" s="105"/>
      <c r="AS181" s="106"/>
      <c r="AT181" s="106"/>
      <c r="AU181" s="106"/>
      <c r="AV181" s="106"/>
      <c r="AW181" s="106"/>
      <c r="AX181" s="106"/>
      <c r="AY181" s="105"/>
      <c r="AZ181" s="106"/>
      <c r="BA181" s="106"/>
      <c r="BB181" s="106"/>
      <c r="BC181" s="103">
        <f>IF(AJ181="auto",IF(AND((D181&gt;'km-vergoeding'!$A$4),(D181&lt;'km-vergoeding'!$A$5)),'km-vergoeding'!$D$4,'km-vergoeding'!$D$5),0)</f>
        <v>0</v>
      </c>
      <c r="BD181" s="104"/>
      <c r="BE181" s="104"/>
      <c r="BF181" s="104"/>
      <c r="BG181" s="104"/>
      <c r="BH181" s="104"/>
      <c r="BI181" s="104"/>
      <c r="BJ181" s="104"/>
      <c r="BK181" s="110">
        <f t="shared" si="33"/>
        <v>0</v>
      </c>
      <c r="BL181" s="104"/>
      <c r="BM181" s="104"/>
      <c r="BN181" s="104"/>
      <c r="BO181" s="104"/>
      <c r="BP181" s="104"/>
      <c r="BQ181" s="104"/>
      <c r="BR181" s="102">
        <f>IF(AJ181="fiets",'km-vergoeding'!$D$3,0)</f>
        <v>0</v>
      </c>
      <c r="BS181" s="102"/>
      <c r="BT181" s="102"/>
      <c r="BU181" s="102"/>
      <c r="BV181" s="102"/>
      <c r="BW181" s="102"/>
      <c r="BX181" s="102"/>
      <c r="BY181" s="102"/>
      <c r="BZ181" s="110">
        <f t="shared" si="34"/>
        <v>0</v>
      </c>
      <c r="CA181" s="104"/>
      <c r="CB181" s="104"/>
      <c r="CC181" s="104"/>
      <c r="CD181" s="104"/>
      <c r="CE181" s="104"/>
      <c r="CF181" s="104"/>
      <c r="CG181" s="100"/>
      <c r="CH181" s="101"/>
      <c r="CI181" s="101"/>
      <c r="CJ181" s="101"/>
      <c r="CK181" s="101"/>
      <c r="CL181" s="101"/>
      <c r="CM181" s="109">
        <f t="shared" si="35"/>
        <v>0</v>
      </c>
      <c r="CN181" s="104"/>
      <c r="CO181" s="104"/>
      <c r="CP181" s="104"/>
      <c r="CQ181" s="104"/>
      <c r="CR181" s="104"/>
      <c r="CS181" s="97">
        <f t="shared" si="26"/>
        <v>0</v>
      </c>
      <c r="CT181" s="98"/>
      <c r="CU181" s="98"/>
      <c r="CV181" s="98"/>
      <c r="CW181" s="98"/>
      <c r="CX181" s="99"/>
      <c r="CY181" s="73" t="str">
        <f t="shared" si="27"/>
        <v/>
      </c>
      <c r="CZ181" s="71" t="str">
        <f t="shared" si="28"/>
        <v/>
      </c>
      <c r="DA181" s="60"/>
      <c r="DB181" s="77" t="str">
        <f t="shared" si="29"/>
        <v/>
      </c>
      <c r="DC181" s="71" t="str">
        <f t="shared" si="30"/>
        <v/>
      </c>
      <c r="DD181" s="71" t="str">
        <f t="shared" si="31"/>
        <v/>
      </c>
      <c r="DE181" s="45">
        <f t="shared" si="32"/>
        <v>0</v>
      </c>
      <c r="DF181" s="45"/>
      <c r="DG181" s="84" t="str">
        <f t="shared" si="25"/>
        <v/>
      </c>
    </row>
    <row r="182" spans="1:111" ht="15.75" customHeight="1" x14ac:dyDescent="0.35">
      <c r="A182" s="71" t="str">
        <f t="shared" si="22"/>
        <v/>
      </c>
      <c r="B182" s="71" t="str">
        <f t="shared" si="23"/>
        <v/>
      </c>
      <c r="C182" s="72" t="str">
        <f t="shared" si="24"/>
        <v/>
      </c>
      <c r="D182" s="107"/>
      <c r="E182" s="101"/>
      <c r="F182" s="101"/>
      <c r="G182" s="101"/>
      <c r="H182" s="108"/>
      <c r="I182" s="101"/>
      <c r="J182" s="101"/>
      <c r="K182" s="101"/>
      <c r="L182" s="101"/>
      <c r="M182" s="101"/>
      <c r="N182" s="101"/>
      <c r="O182" s="101"/>
      <c r="P182" s="101"/>
      <c r="Q182" s="101"/>
      <c r="R182" s="111"/>
      <c r="S182" s="101"/>
      <c r="T182" s="101"/>
      <c r="U182" s="101"/>
      <c r="V182" s="101"/>
      <c r="W182" s="101"/>
      <c r="X182" s="111"/>
      <c r="Y182" s="101"/>
      <c r="Z182" s="101"/>
      <c r="AA182" s="101"/>
      <c r="AB182" s="101"/>
      <c r="AC182" s="101"/>
      <c r="AD182" s="101"/>
      <c r="AE182" s="101"/>
      <c r="AF182" s="101"/>
      <c r="AG182" s="101"/>
      <c r="AH182" s="101"/>
      <c r="AI182" s="101"/>
      <c r="AJ182" s="112"/>
      <c r="AK182" s="101"/>
      <c r="AL182" s="101"/>
      <c r="AM182" s="101"/>
      <c r="AN182" s="101"/>
      <c r="AO182" s="101"/>
      <c r="AP182" s="101"/>
      <c r="AQ182" s="101"/>
      <c r="AR182" s="105"/>
      <c r="AS182" s="106"/>
      <c r="AT182" s="106"/>
      <c r="AU182" s="106"/>
      <c r="AV182" s="106"/>
      <c r="AW182" s="106"/>
      <c r="AX182" s="106"/>
      <c r="AY182" s="105"/>
      <c r="AZ182" s="106"/>
      <c r="BA182" s="106"/>
      <c r="BB182" s="106"/>
      <c r="BC182" s="103">
        <f>IF(AJ182="auto",IF(AND((D182&gt;'km-vergoeding'!$A$4),(D182&lt;'km-vergoeding'!$A$5)),'km-vergoeding'!$D$4,'km-vergoeding'!$D$5),0)</f>
        <v>0</v>
      </c>
      <c r="BD182" s="104"/>
      <c r="BE182" s="104"/>
      <c r="BF182" s="104"/>
      <c r="BG182" s="104"/>
      <c r="BH182" s="104"/>
      <c r="BI182" s="104"/>
      <c r="BJ182" s="104"/>
      <c r="BK182" s="110">
        <f t="shared" si="33"/>
        <v>0</v>
      </c>
      <c r="BL182" s="104"/>
      <c r="BM182" s="104"/>
      <c r="BN182" s="104"/>
      <c r="BO182" s="104"/>
      <c r="BP182" s="104"/>
      <c r="BQ182" s="104"/>
      <c r="BR182" s="102">
        <f>IF(AJ182="fiets",'km-vergoeding'!$D$3,0)</f>
        <v>0</v>
      </c>
      <c r="BS182" s="102"/>
      <c r="BT182" s="102"/>
      <c r="BU182" s="102"/>
      <c r="BV182" s="102"/>
      <c r="BW182" s="102"/>
      <c r="BX182" s="102"/>
      <c r="BY182" s="102"/>
      <c r="BZ182" s="110">
        <f t="shared" si="34"/>
        <v>0</v>
      </c>
      <c r="CA182" s="104"/>
      <c r="CB182" s="104"/>
      <c r="CC182" s="104"/>
      <c r="CD182" s="104"/>
      <c r="CE182" s="104"/>
      <c r="CF182" s="104"/>
      <c r="CG182" s="100"/>
      <c r="CH182" s="101"/>
      <c r="CI182" s="101"/>
      <c r="CJ182" s="101"/>
      <c r="CK182" s="101"/>
      <c r="CL182" s="101"/>
      <c r="CM182" s="109">
        <f t="shared" si="35"/>
        <v>0</v>
      </c>
      <c r="CN182" s="104"/>
      <c r="CO182" s="104"/>
      <c r="CP182" s="104"/>
      <c r="CQ182" s="104"/>
      <c r="CR182" s="104"/>
      <c r="CS182" s="97">
        <f t="shared" si="26"/>
        <v>0</v>
      </c>
      <c r="CT182" s="98"/>
      <c r="CU182" s="98"/>
      <c r="CV182" s="98"/>
      <c r="CW182" s="98"/>
      <c r="CX182" s="99"/>
      <c r="CY182" s="73" t="str">
        <f t="shared" si="27"/>
        <v/>
      </c>
      <c r="CZ182" s="71" t="str">
        <f t="shared" si="28"/>
        <v/>
      </c>
      <c r="DA182" s="60"/>
      <c r="DB182" s="77" t="str">
        <f t="shared" si="29"/>
        <v/>
      </c>
      <c r="DC182" s="71" t="str">
        <f t="shared" si="30"/>
        <v/>
      </c>
      <c r="DD182" s="71" t="str">
        <f t="shared" si="31"/>
        <v/>
      </c>
      <c r="DE182" s="45">
        <f t="shared" si="32"/>
        <v>0</v>
      </c>
      <c r="DF182" s="45"/>
      <c r="DG182" s="84" t="str">
        <f t="shared" si="25"/>
        <v/>
      </c>
    </row>
    <row r="183" spans="1:111" ht="15.75" customHeight="1" x14ac:dyDescent="0.35">
      <c r="A183" s="71" t="str">
        <f t="shared" si="22"/>
        <v/>
      </c>
      <c r="B183" s="71" t="str">
        <f t="shared" si="23"/>
        <v/>
      </c>
      <c r="C183" s="72" t="str">
        <f t="shared" si="24"/>
        <v/>
      </c>
      <c r="D183" s="107"/>
      <c r="E183" s="101"/>
      <c r="F183" s="101"/>
      <c r="G183" s="101"/>
      <c r="H183" s="108"/>
      <c r="I183" s="101"/>
      <c r="J183" s="101"/>
      <c r="K183" s="101"/>
      <c r="L183" s="101"/>
      <c r="M183" s="101"/>
      <c r="N183" s="101"/>
      <c r="O183" s="101"/>
      <c r="P183" s="101"/>
      <c r="Q183" s="101"/>
      <c r="R183" s="111"/>
      <c r="S183" s="101"/>
      <c r="T183" s="101"/>
      <c r="U183" s="101"/>
      <c r="V183" s="101"/>
      <c r="W183" s="101"/>
      <c r="X183" s="111"/>
      <c r="Y183" s="101"/>
      <c r="Z183" s="101"/>
      <c r="AA183" s="101"/>
      <c r="AB183" s="101"/>
      <c r="AC183" s="101"/>
      <c r="AD183" s="101"/>
      <c r="AE183" s="101"/>
      <c r="AF183" s="101"/>
      <c r="AG183" s="101"/>
      <c r="AH183" s="101"/>
      <c r="AI183" s="101"/>
      <c r="AJ183" s="112"/>
      <c r="AK183" s="101"/>
      <c r="AL183" s="101"/>
      <c r="AM183" s="101"/>
      <c r="AN183" s="101"/>
      <c r="AO183" s="101"/>
      <c r="AP183" s="101"/>
      <c r="AQ183" s="101"/>
      <c r="AR183" s="105"/>
      <c r="AS183" s="106"/>
      <c r="AT183" s="106"/>
      <c r="AU183" s="106"/>
      <c r="AV183" s="106"/>
      <c r="AW183" s="106"/>
      <c r="AX183" s="106"/>
      <c r="AY183" s="105"/>
      <c r="AZ183" s="106"/>
      <c r="BA183" s="106"/>
      <c r="BB183" s="106"/>
      <c r="BC183" s="103">
        <f>IF(AJ183="auto",IF(AND((D183&gt;'km-vergoeding'!$A$4),(D183&lt;'km-vergoeding'!$A$5)),'km-vergoeding'!$D$4,'km-vergoeding'!$D$5),0)</f>
        <v>0</v>
      </c>
      <c r="BD183" s="104"/>
      <c r="BE183" s="104"/>
      <c r="BF183" s="104"/>
      <c r="BG183" s="104"/>
      <c r="BH183" s="104"/>
      <c r="BI183" s="104"/>
      <c r="BJ183" s="104"/>
      <c r="BK183" s="110">
        <f t="shared" si="33"/>
        <v>0</v>
      </c>
      <c r="BL183" s="104"/>
      <c r="BM183" s="104"/>
      <c r="BN183" s="104"/>
      <c r="BO183" s="104"/>
      <c r="BP183" s="104"/>
      <c r="BQ183" s="104"/>
      <c r="BR183" s="102">
        <f>IF(AJ183="fiets",'km-vergoeding'!$D$3,0)</f>
        <v>0</v>
      </c>
      <c r="BS183" s="102"/>
      <c r="BT183" s="102"/>
      <c r="BU183" s="102"/>
      <c r="BV183" s="102"/>
      <c r="BW183" s="102"/>
      <c r="BX183" s="102"/>
      <c r="BY183" s="102"/>
      <c r="BZ183" s="110">
        <f t="shared" si="34"/>
        <v>0</v>
      </c>
      <c r="CA183" s="104"/>
      <c r="CB183" s="104"/>
      <c r="CC183" s="104"/>
      <c r="CD183" s="104"/>
      <c r="CE183" s="104"/>
      <c r="CF183" s="104"/>
      <c r="CG183" s="100"/>
      <c r="CH183" s="101"/>
      <c r="CI183" s="101"/>
      <c r="CJ183" s="101"/>
      <c r="CK183" s="101"/>
      <c r="CL183" s="101"/>
      <c r="CM183" s="109">
        <f t="shared" si="35"/>
        <v>0</v>
      </c>
      <c r="CN183" s="104"/>
      <c r="CO183" s="104"/>
      <c r="CP183" s="104"/>
      <c r="CQ183" s="104"/>
      <c r="CR183" s="104"/>
      <c r="CS183" s="97">
        <f t="shared" si="26"/>
        <v>0</v>
      </c>
      <c r="CT183" s="98"/>
      <c r="CU183" s="98"/>
      <c r="CV183" s="98"/>
      <c r="CW183" s="98"/>
      <c r="CX183" s="99"/>
      <c r="CY183" s="73" t="str">
        <f t="shared" si="27"/>
        <v/>
      </c>
      <c r="CZ183" s="71" t="str">
        <f t="shared" si="28"/>
        <v/>
      </c>
      <c r="DA183" s="60"/>
      <c r="DB183" s="77" t="str">
        <f t="shared" si="29"/>
        <v/>
      </c>
      <c r="DC183" s="71" t="str">
        <f t="shared" si="30"/>
        <v/>
      </c>
      <c r="DD183" s="71" t="str">
        <f t="shared" si="31"/>
        <v/>
      </c>
      <c r="DE183" s="45">
        <f t="shared" si="32"/>
        <v>0</v>
      </c>
      <c r="DF183" s="45"/>
      <c r="DG183" s="84" t="str">
        <f t="shared" si="25"/>
        <v/>
      </c>
    </row>
    <row r="184" spans="1:111" ht="15.75" customHeight="1" x14ac:dyDescent="0.35">
      <c r="A184" s="71" t="str">
        <f t="shared" si="22"/>
        <v/>
      </c>
      <c r="B184" s="71" t="str">
        <f t="shared" si="23"/>
        <v/>
      </c>
      <c r="C184" s="72" t="str">
        <f t="shared" si="24"/>
        <v/>
      </c>
      <c r="D184" s="107"/>
      <c r="E184" s="101"/>
      <c r="F184" s="101"/>
      <c r="G184" s="101"/>
      <c r="H184" s="108"/>
      <c r="I184" s="101"/>
      <c r="J184" s="101"/>
      <c r="K184" s="101"/>
      <c r="L184" s="101"/>
      <c r="M184" s="101"/>
      <c r="N184" s="101"/>
      <c r="O184" s="101"/>
      <c r="P184" s="101"/>
      <c r="Q184" s="101"/>
      <c r="R184" s="111"/>
      <c r="S184" s="101"/>
      <c r="T184" s="101"/>
      <c r="U184" s="101"/>
      <c r="V184" s="101"/>
      <c r="W184" s="101"/>
      <c r="X184" s="111"/>
      <c r="Y184" s="101"/>
      <c r="Z184" s="101"/>
      <c r="AA184" s="101"/>
      <c r="AB184" s="101"/>
      <c r="AC184" s="101"/>
      <c r="AD184" s="101"/>
      <c r="AE184" s="101"/>
      <c r="AF184" s="101"/>
      <c r="AG184" s="101"/>
      <c r="AH184" s="101"/>
      <c r="AI184" s="101"/>
      <c r="AJ184" s="112"/>
      <c r="AK184" s="101"/>
      <c r="AL184" s="101"/>
      <c r="AM184" s="101"/>
      <c r="AN184" s="101"/>
      <c r="AO184" s="101"/>
      <c r="AP184" s="101"/>
      <c r="AQ184" s="101"/>
      <c r="AR184" s="105"/>
      <c r="AS184" s="106"/>
      <c r="AT184" s="106"/>
      <c r="AU184" s="106"/>
      <c r="AV184" s="106"/>
      <c r="AW184" s="106"/>
      <c r="AX184" s="106"/>
      <c r="AY184" s="105"/>
      <c r="AZ184" s="106"/>
      <c r="BA184" s="106"/>
      <c r="BB184" s="106"/>
      <c r="BC184" s="103">
        <f>IF(AJ184="auto",IF(AND((D184&gt;'km-vergoeding'!$A$4),(D184&lt;'km-vergoeding'!$A$5)),'km-vergoeding'!$D$4,'km-vergoeding'!$D$5),0)</f>
        <v>0</v>
      </c>
      <c r="BD184" s="104"/>
      <c r="BE184" s="104"/>
      <c r="BF184" s="104"/>
      <c r="BG184" s="104"/>
      <c r="BH184" s="104"/>
      <c r="BI184" s="104"/>
      <c r="BJ184" s="104"/>
      <c r="BK184" s="110">
        <f t="shared" si="33"/>
        <v>0</v>
      </c>
      <c r="BL184" s="104"/>
      <c r="BM184" s="104"/>
      <c r="BN184" s="104"/>
      <c r="BO184" s="104"/>
      <c r="BP184" s="104"/>
      <c r="BQ184" s="104"/>
      <c r="BR184" s="102">
        <f>IF(AJ184="fiets",'km-vergoeding'!$D$3,0)</f>
        <v>0</v>
      </c>
      <c r="BS184" s="102"/>
      <c r="BT184" s="102"/>
      <c r="BU184" s="102"/>
      <c r="BV184" s="102"/>
      <c r="BW184" s="102"/>
      <c r="BX184" s="102"/>
      <c r="BY184" s="102"/>
      <c r="BZ184" s="110">
        <f t="shared" si="34"/>
        <v>0</v>
      </c>
      <c r="CA184" s="104"/>
      <c r="CB184" s="104"/>
      <c r="CC184" s="104"/>
      <c r="CD184" s="104"/>
      <c r="CE184" s="104"/>
      <c r="CF184" s="104"/>
      <c r="CG184" s="100"/>
      <c r="CH184" s="101"/>
      <c r="CI184" s="101"/>
      <c r="CJ184" s="101"/>
      <c r="CK184" s="101"/>
      <c r="CL184" s="101"/>
      <c r="CM184" s="109">
        <f t="shared" si="35"/>
        <v>0</v>
      </c>
      <c r="CN184" s="104"/>
      <c r="CO184" s="104"/>
      <c r="CP184" s="104"/>
      <c r="CQ184" s="104"/>
      <c r="CR184" s="104"/>
      <c r="CS184" s="97">
        <f t="shared" si="26"/>
        <v>0</v>
      </c>
      <c r="CT184" s="98"/>
      <c r="CU184" s="98"/>
      <c r="CV184" s="98"/>
      <c r="CW184" s="98"/>
      <c r="CX184" s="99"/>
      <c r="CY184" s="73" t="str">
        <f t="shared" si="27"/>
        <v/>
      </c>
      <c r="CZ184" s="71" t="str">
        <f t="shared" si="28"/>
        <v/>
      </c>
      <c r="DA184" s="60"/>
      <c r="DB184" s="77" t="str">
        <f t="shared" si="29"/>
        <v/>
      </c>
      <c r="DC184" s="71" t="str">
        <f t="shared" si="30"/>
        <v/>
      </c>
      <c r="DD184" s="71" t="str">
        <f t="shared" si="31"/>
        <v/>
      </c>
      <c r="DE184" s="45">
        <f t="shared" si="32"/>
        <v>0</v>
      </c>
      <c r="DF184" s="45"/>
      <c r="DG184" s="84" t="str">
        <f t="shared" si="25"/>
        <v/>
      </c>
    </row>
    <row r="185" spans="1:111" ht="15.75" customHeight="1" x14ac:dyDescent="0.35">
      <c r="A185" s="71" t="str">
        <f t="shared" si="22"/>
        <v/>
      </c>
      <c r="B185" s="71" t="str">
        <f t="shared" si="23"/>
        <v/>
      </c>
      <c r="C185" s="72" t="str">
        <f t="shared" si="24"/>
        <v/>
      </c>
      <c r="D185" s="107"/>
      <c r="E185" s="101"/>
      <c r="F185" s="101"/>
      <c r="G185" s="101"/>
      <c r="H185" s="108"/>
      <c r="I185" s="101"/>
      <c r="J185" s="101"/>
      <c r="K185" s="101"/>
      <c r="L185" s="101"/>
      <c r="M185" s="101"/>
      <c r="N185" s="101"/>
      <c r="O185" s="101"/>
      <c r="P185" s="101"/>
      <c r="Q185" s="101"/>
      <c r="R185" s="111"/>
      <c r="S185" s="101"/>
      <c r="T185" s="101"/>
      <c r="U185" s="101"/>
      <c r="V185" s="101"/>
      <c r="W185" s="101"/>
      <c r="X185" s="111"/>
      <c r="Y185" s="101"/>
      <c r="Z185" s="101"/>
      <c r="AA185" s="101"/>
      <c r="AB185" s="101"/>
      <c r="AC185" s="101"/>
      <c r="AD185" s="101"/>
      <c r="AE185" s="101"/>
      <c r="AF185" s="101"/>
      <c r="AG185" s="101"/>
      <c r="AH185" s="101"/>
      <c r="AI185" s="101"/>
      <c r="AJ185" s="112"/>
      <c r="AK185" s="101"/>
      <c r="AL185" s="101"/>
      <c r="AM185" s="101"/>
      <c r="AN185" s="101"/>
      <c r="AO185" s="101"/>
      <c r="AP185" s="101"/>
      <c r="AQ185" s="101"/>
      <c r="AR185" s="105"/>
      <c r="AS185" s="106"/>
      <c r="AT185" s="106"/>
      <c r="AU185" s="106"/>
      <c r="AV185" s="106"/>
      <c r="AW185" s="106"/>
      <c r="AX185" s="106"/>
      <c r="AY185" s="105"/>
      <c r="AZ185" s="106"/>
      <c r="BA185" s="106"/>
      <c r="BB185" s="106"/>
      <c r="BC185" s="103">
        <f>IF(AJ185="auto",IF(AND((D185&gt;'km-vergoeding'!$A$4),(D185&lt;'km-vergoeding'!$A$5)),'km-vergoeding'!$D$4,'km-vergoeding'!$D$5),0)</f>
        <v>0</v>
      </c>
      <c r="BD185" s="104"/>
      <c r="BE185" s="104"/>
      <c r="BF185" s="104"/>
      <c r="BG185" s="104"/>
      <c r="BH185" s="104"/>
      <c r="BI185" s="104"/>
      <c r="BJ185" s="104"/>
      <c r="BK185" s="110">
        <f t="shared" si="33"/>
        <v>0</v>
      </c>
      <c r="BL185" s="104"/>
      <c r="BM185" s="104"/>
      <c r="BN185" s="104"/>
      <c r="BO185" s="104"/>
      <c r="BP185" s="104"/>
      <c r="BQ185" s="104"/>
      <c r="BR185" s="102">
        <f>IF(AJ185="fiets",'km-vergoeding'!$D$3,0)</f>
        <v>0</v>
      </c>
      <c r="BS185" s="102"/>
      <c r="BT185" s="102"/>
      <c r="BU185" s="102"/>
      <c r="BV185" s="102"/>
      <c r="BW185" s="102"/>
      <c r="BX185" s="102"/>
      <c r="BY185" s="102"/>
      <c r="BZ185" s="110">
        <f t="shared" si="34"/>
        <v>0</v>
      </c>
      <c r="CA185" s="104"/>
      <c r="CB185" s="104"/>
      <c r="CC185" s="104"/>
      <c r="CD185" s="104"/>
      <c r="CE185" s="104"/>
      <c r="CF185" s="104"/>
      <c r="CG185" s="100"/>
      <c r="CH185" s="101"/>
      <c r="CI185" s="101"/>
      <c r="CJ185" s="101"/>
      <c r="CK185" s="101"/>
      <c r="CL185" s="101"/>
      <c r="CM185" s="109">
        <f t="shared" si="35"/>
        <v>0</v>
      </c>
      <c r="CN185" s="104"/>
      <c r="CO185" s="104"/>
      <c r="CP185" s="104"/>
      <c r="CQ185" s="104"/>
      <c r="CR185" s="104"/>
      <c r="CS185" s="97">
        <f t="shared" si="26"/>
        <v>0</v>
      </c>
      <c r="CT185" s="98"/>
      <c r="CU185" s="98"/>
      <c r="CV185" s="98"/>
      <c r="CW185" s="98"/>
      <c r="CX185" s="99"/>
      <c r="CY185" s="73" t="str">
        <f t="shared" si="27"/>
        <v/>
      </c>
      <c r="CZ185" s="71" t="str">
        <f t="shared" si="28"/>
        <v/>
      </c>
      <c r="DA185" s="60"/>
      <c r="DB185" s="77" t="str">
        <f t="shared" si="29"/>
        <v/>
      </c>
      <c r="DC185" s="71" t="str">
        <f t="shared" si="30"/>
        <v/>
      </c>
      <c r="DD185" s="71" t="str">
        <f t="shared" si="31"/>
        <v/>
      </c>
      <c r="DE185" s="45">
        <f t="shared" si="32"/>
        <v>0</v>
      </c>
      <c r="DF185" s="45"/>
      <c r="DG185" s="84" t="str">
        <f t="shared" si="25"/>
        <v/>
      </c>
    </row>
    <row r="186" spans="1:111" ht="15.75" customHeight="1" x14ac:dyDescent="0.35">
      <c r="A186" s="71" t="str">
        <f t="shared" si="22"/>
        <v/>
      </c>
      <c r="B186" s="71" t="str">
        <f t="shared" si="23"/>
        <v/>
      </c>
      <c r="C186" s="72" t="str">
        <f t="shared" si="24"/>
        <v/>
      </c>
      <c r="D186" s="107"/>
      <c r="E186" s="101"/>
      <c r="F186" s="101"/>
      <c r="G186" s="101"/>
      <c r="H186" s="108"/>
      <c r="I186" s="101"/>
      <c r="J186" s="101"/>
      <c r="K186" s="101"/>
      <c r="L186" s="101"/>
      <c r="M186" s="101"/>
      <c r="N186" s="101"/>
      <c r="O186" s="101"/>
      <c r="P186" s="101"/>
      <c r="Q186" s="101"/>
      <c r="R186" s="111"/>
      <c r="S186" s="101"/>
      <c r="T186" s="101"/>
      <c r="U186" s="101"/>
      <c r="V186" s="101"/>
      <c r="W186" s="101"/>
      <c r="X186" s="111"/>
      <c r="Y186" s="101"/>
      <c r="Z186" s="101"/>
      <c r="AA186" s="101"/>
      <c r="AB186" s="101"/>
      <c r="AC186" s="101"/>
      <c r="AD186" s="101"/>
      <c r="AE186" s="101"/>
      <c r="AF186" s="101"/>
      <c r="AG186" s="101"/>
      <c r="AH186" s="101"/>
      <c r="AI186" s="101"/>
      <c r="AJ186" s="112"/>
      <c r="AK186" s="101"/>
      <c r="AL186" s="101"/>
      <c r="AM186" s="101"/>
      <c r="AN186" s="101"/>
      <c r="AO186" s="101"/>
      <c r="AP186" s="101"/>
      <c r="AQ186" s="101"/>
      <c r="AR186" s="105"/>
      <c r="AS186" s="106"/>
      <c r="AT186" s="106"/>
      <c r="AU186" s="106"/>
      <c r="AV186" s="106"/>
      <c r="AW186" s="106"/>
      <c r="AX186" s="106"/>
      <c r="AY186" s="105"/>
      <c r="AZ186" s="106"/>
      <c r="BA186" s="106"/>
      <c r="BB186" s="106"/>
      <c r="BC186" s="103">
        <f>IF(AJ186="auto",IF(AND((D186&gt;'km-vergoeding'!$A$4),(D186&lt;'km-vergoeding'!$A$5)),'km-vergoeding'!$D$4,'km-vergoeding'!$D$5),0)</f>
        <v>0</v>
      </c>
      <c r="BD186" s="104"/>
      <c r="BE186" s="104"/>
      <c r="BF186" s="104"/>
      <c r="BG186" s="104"/>
      <c r="BH186" s="104"/>
      <c r="BI186" s="104"/>
      <c r="BJ186" s="104"/>
      <c r="BK186" s="110">
        <f t="shared" si="33"/>
        <v>0</v>
      </c>
      <c r="BL186" s="104"/>
      <c r="BM186" s="104"/>
      <c r="BN186" s="104"/>
      <c r="BO186" s="104"/>
      <c r="BP186" s="104"/>
      <c r="BQ186" s="104"/>
      <c r="BR186" s="102">
        <f>IF(AJ186="fiets",'km-vergoeding'!$D$3,0)</f>
        <v>0</v>
      </c>
      <c r="BS186" s="102"/>
      <c r="BT186" s="102"/>
      <c r="BU186" s="102"/>
      <c r="BV186" s="102"/>
      <c r="BW186" s="102"/>
      <c r="BX186" s="102"/>
      <c r="BY186" s="102"/>
      <c r="BZ186" s="110">
        <f t="shared" si="34"/>
        <v>0</v>
      </c>
      <c r="CA186" s="104"/>
      <c r="CB186" s="104"/>
      <c r="CC186" s="104"/>
      <c r="CD186" s="104"/>
      <c r="CE186" s="104"/>
      <c r="CF186" s="104"/>
      <c r="CG186" s="100"/>
      <c r="CH186" s="101"/>
      <c r="CI186" s="101"/>
      <c r="CJ186" s="101"/>
      <c r="CK186" s="101"/>
      <c r="CL186" s="101"/>
      <c r="CM186" s="109">
        <f t="shared" si="35"/>
        <v>0</v>
      </c>
      <c r="CN186" s="104"/>
      <c r="CO186" s="104"/>
      <c r="CP186" s="104"/>
      <c r="CQ186" s="104"/>
      <c r="CR186" s="104"/>
      <c r="CS186" s="97">
        <f t="shared" si="26"/>
        <v>0</v>
      </c>
      <c r="CT186" s="98"/>
      <c r="CU186" s="98"/>
      <c r="CV186" s="98"/>
      <c r="CW186" s="98"/>
      <c r="CX186" s="99"/>
      <c r="CY186" s="73" t="str">
        <f t="shared" si="27"/>
        <v/>
      </c>
      <c r="CZ186" s="71" t="str">
        <f t="shared" si="28"/>
        <v/>
      </c>
      <c r="DA186" s="60"/>
      <c r="DB186" s="77" t="str">
        <f t="shared" si="29"/>
        <v/>
      </c>
      <c r="DC186" s="71" t="str">
        <f t="shared" si="30"/>
        <v/>
      </c>
      <c r="DD186" s="71" t="str">
        <f t="shared" si="31"/>
        <v/>
      </c>
      <c r="DE186" s="45">
        <f t="shared" si="32"/>
        <v>0</v>
      </c>
      <c r="DF186" s="45"/>
      <c r="DG186" s="84" t="str">
        <f t="shared" si="25"/>
        <v/>
      </c>
    </row>
    <row r="187" spans="1:111" ht="15.75" customHeight="1" x14ac:dyDescent="0.35">
      <c r="A187" s="71" t="str">
        <f t="shared" si="22"/>
        <v/>
      </c>
      <c r="B187" s="71" t="str">
        <f t="shared" si="23"/>
        <v/>
      </c>
      <c r="C187" s="72" t="str">
        <f t="shared" si="24"/>
        <v/>
      </c>
      <c r="D187" s="107"/>
      <c r="E187" s="101"/>
      <c r="F187" s="101"/>
      <c r="G187" s="101"/>
      <c r="H187" s="108"/>
      <c r="I187" s="101"/>
      <c r="J187" s="101"/>
      <c r="K187" s="101"/>
      <c r="L187" s="101"/>
      <c r="M187" s="101"/>
      <c r="N187" s="101"/>
      <c r="O187" s="101"/>
      <c r="P187" s="101"/>
      <c r="Q187" s="101"/>
      <c r="R187" s="111"/>
      <c r="S187" s="101"/>
      <c r="T187" s="101"/>
      <c r="U187" s="101"/>
      <c r="V187" s="101"/>
      <c r="W187" s="101"/>
      <c r="X187" s="111"/>
      <c r="Y187" s="101"/>
      <c r="Z187" s="101"/>
      <c r="AA187" s="101"/>
      <c r="AB187" s="101"/>
      <c r="AC187" s="101"/>
      <c r="AD187" s="101"/>
      <c r="AE187" s="101"/>
      <c r="AF187" s="101"/>
      <c r="AG187" s="101"/>
      <c r="AH187" s="101"/>
      <c r="AI187" s="101"/>
      <c r="AJ187" s="112"/>
      <c r="AK187" s="101"/>
      <c r="AL187" s="101"/>
      <c r="AM187" s="101"/>
      <c r="AN187" s="101"/>
      <c r="AO187" s="101"/>
      <c r="AP187" s="101"/>
      <c r="AQ187" s="101"/>
      <c r="AR187" s="105"/>
      <c r="AS187" s="106"/>
      <c r="AT187" s="106"/>
      <c r="AU187" s="106"/>
      <c r="AV187" s="106"/>
      <c r="AW187" s="106"/>
      <c r="AX187" s="106"/>
      <c r="AY187" s="105"/>
      <c r="AZ187" s="106"/>
      <c r="BA187" s="106"/>
      <c r="BB187" s="106"/>
      <c r="BC187" s="103">
        <f>IF(AJ187="auto",IF(AND((D187&gt;'km-vergoeding'!$A$4),(D187&lt;'km-vergoeding'!$A$5)),'km-vergoeding'!$D$4,'km-vergoeding'!$D$5),0)</f>
        <v>0</v>
      </c>
      <c r="BD187" s="104"/>
      <c r="BE187" s="104"/>
      <c r="BF187" s="104"/>
      <c r="BG187" s="104"/>
      <c r="BH187" s="104"/>
      <c r="BI187" s="104"/>
      <c r="BJ187" s="104"/>
      <c r="BK187" s="110">
        <f t="shared" si="33"/>
        <v>0</v>
      </c>
      <c r="BL187" s="104"/>
      <c r="BM187" s="104"/>
      <c r="BN187" s="104"/>
      <c r="BO187" s="104"/>
      <c r="BP187" s="104"/>
      <c r="BQ187" s="104"/>
      <c r="BR187" s="102">
        <f>IF(AJ187="fiets",'km-vergoeding'!$D$3,0)</f>
        <v>0</v>
      </c>
      <c r="BS187" s="102"/>
      <c r="BT187" s="102"/>
      <c r="BU187" s="102"/>
      <c r="BV187" s="102"/>
      <c r="BW187" s="102"/>
      <c r="BX187" s="102"/>
      <c r="BY187" s="102"/>
      <c r="BZ187" s="110">
        <f t="shared" si="34"/>
        <v>0</v>
      </c>
      <c r="CA187" s="104"/>
      <c r="CB187" s="104"/>
      <c r="CC187" s="104"/>
      <c r="CD187" s="104"/>
      <c r="CE187" s="104"/>
      <c r="CF187" s="104"/>
      <c r="CG187" s="100"/>
      <c r="CH187" s="101"/>
      <c r="CI187" s="101"/>
      <c r="CJ187" s="101"/>
      <c r="CK187" s="101"/>
      <c r="CL187" s="101"/>
      <c r="CM187" s="109">
        <f t="shared" si="35"/>
        <v>0</v>
      </c>
      <c r="CN187" s="104"/>
      <c r="CO187" s="104"/>
      <c r="CP187" s="104"/>
      <c r="CQ187" s="104"/>
      <c r="CR187" s="104"/>
      <c r="CS187" s="97">
        <f t="shared" si="26"/>
        <v>0</v>
      </c>
      <c r="CT187" s="98"/>
      <c r="CU187" s="98"/>
      <c r="CV187" s="98"/>
      <c r="CW187" s="98"/>
      <c r="CX187" s="99"/>
      <c r="CY187" s="73" t="str">
        <f t="shared" si="27"/>
        <v/>
      </c>
      <c r="CZ187" s="71" t="str">
        <f t="shared" si="28"/>
        <v/>
      </c>
      <c r="DA187" s="60"/>
      <c r="DB187" s="77" t="str">
        <f t="shared" si="29"/>
        <v/>
      </c>
      <c r="DC187" s="71" t="str">
        <f t="shared" si="30"/>
        <v/>
      </c>
      <c r="DD187" s="71" t="str">
        <f t="shared" si="31"/>
        <v/>
      </c>
      <c r="DE187" s="45">
        <f t="shared" si="32"/>
        <v>0</v>
      </c>
      <c r="DF187" s="45"/>
      <c r="DG187" s="84" t="str">
        <f t="shared" si="25"/>
        <v/>
      </c>
    </row>
    <row r="188" spans="1:111" ht="15.75" customHeight="1" x14ac:dyDescent="0.35">
      <c r="A188" s="71" t="str">
        <f t="shared" si="22"/>
        <v/>
      </c>
      <c r="B188" s="71" t="str">
        <f t="shared" si="23"/>
        <v/>
      </c>
      <c r="C188" s="72" t="str">
        <f t="shared" si="24"/>
        <v/>
      </c>
      <c r="D188" s="107"/>
      <c r="E188" s="101"/>
      <c r="F188" s="101"/>
      <c r="G188" s="101"/>
      <c r="H188" s="108"/>
      <c r="I188" s="101"/>
      <c r="J188" s="101"/>
      <c r="K188" s="101"/>
      <c r="L188" s="101"/>
      <c r="M188" s="101"/>
      <c r="N188" s="101"/>
      <c r="O188" s="101"/>
      <c r="P188" s="101"/>
      <c r="Q188" s="101"/>
      <c r="R188" s="111"/>
      <c r="S188" s="101"/>
      <c r="T188" s="101"/>
      <c r="U188" s="101"/>
      <c r="V188" s="101"/>
      <c r="W188" s="101"/>
      <c r="X188" s="111"/>
      <c r="Y188" s="101"/>
      <c r="Z188" s="101"/>
      <c r="AA188" s="101"/>
      <c r="AB188" s="101"/>
      <c r="AC188" s="101"/>
      <c r="AD188" s="101"/>
      <c r="AE188" s="101"/>
      <c r="AF188" s="101"/>
      <c r="AG188" s="101"/>
      <c r="AH188" s="101"/>
      <c r="AI188" s="101"/>
      <c r="AJ188" s="112"/>
      <c r="AK188" s="101"/>
      <c r="AL188" s="101"/>
      <c r="AM188" s="101"/>
      <c r="AN188" s="101"/>
      <c r="AO188" s="101"/>
      <c r="AP188" s="101"/>
      <c r="AQ188" s="101"/>
      <c r="AR188" s="105"/>
      <c r="AS188" s="106"/>
      <c r="AT188" s="106"/>
      <c r="AU188" s="106"/>
      <c r="AV188" s="106"/>
      <c r="AW188" s="106"/>
      <c r="AX188" s="106"/>
      <c r="AY188" s="105"/>
      <c r="AZ188" s="106"/>
      <c r="BA188" s="106"/>
      <c r="BB188" s="106"/>
      <c r="BC188" s="103">
        <f>IF(AJ188="auto",IF(AND((D188&gt;'km-vergoeding'!$A$4),(D188&lt;'km-vergoeding'!$A$5)),'km-vergoeding'!$D$4,'km-vergoeding'!$D$5),0)</f>
        <v>0</v>
      </c>
      <c r="BD188" s="104"/>
      <c r="BE188" s="104"/>
      <c r="BF188" s="104"/>
      <c r="BG188" s="104"/>
      <c r="BH188" s="104"/>
      <c r="BI188" s="104"/>
      <c r="BJ188" s="104"/>
      <c r="BK188" s="110">
        <f t="shared" si="33"/>
        <v>0</v>
      </c>
      <c r="BL188" s="104"/>
      <c r="BM188" s="104"/>
      <c r="BN188" s="104"/>
      <c r="BO188" s="104"/>
      <c r="BP188" s="104"/>
      <c r="BQ188" s="104"/>
      <c r="BR188" s="102">
        <f>IF(AJ188="fiets",'km-vergoeding'!$D$3,0)</f>
        <v>0</v>
      </c>
      <c r="BS188" s="102"/>
      <c r="BT188" s="102"/>
      <c r="BU188" s="102"/>
      <c r="BV188" s="102"/>
      <c r="BW188" s="102"/>
      <c r="BX188" s="102"/>
      <c r="BY188" s="102"/>
      <c r="BZ188" s="110">
        <f t="shared" si="34"/>
        <v>0</v>
      </c>
      <c r="CA188" s="104"/>
      <c r="CB188" s="104"/>
      <c r="CC188" s="104"/>
      <c r="CD188" s="104"/>
      <c r="CE188" s="104"/>
      <c r="CF188" s="104"/>
      <c r="CG188" s="100"/>
      <c r="CH188" s="101"/>
      <c r="CI188" s="101"/>
      <c r="CJ188" s="101"/>
      <c r="CK188" s="101"/>
      <c r="CL188" s="101"/>
      <c r="CM188" s="109">
        <f t="shared" si="35"/>
        <v>0</v>
      </c>
      <c r="CN188" s="104"/>
      <c r="CO188" s="104"/>
      <c r="CP188" s="104"/>
      <c r="CQ188" s="104"/>
      <c r="CR188" s="104"/>
      <c r="CS188" s="97">
        <f t="shared" si="26"/>
        <v>0</v>
      </c>
      <c r="CT188" s="98"/>
      <c r="CU188" s="98"/>
      <c r="CV188" s="98"/>
      <c r="CW188" s="98"/>
      <c r="CX188" s="99"/>
      <c r="CY188" s="73" t="str">
        <f t="shared" si="27"/>
        <v/>
      </c>
      <c r="CZ188" s="71" t="str">
        <f t="shared" si="28"/>
        <v/>
      </c>
      <c r="DA188" s="60"/>
      <c r="DB188" s="77" t="str">
        <f t="shared" si="29"/>
        <v/>
      </c>
      <c r="DC188" s="71" t="str">
        <f t="shared" si="30"/>
        <v/>
      </c>
      <c r="DD188" s="71" t="str">
        <f t="shared" si="31"/>
        <v/>
      </c>
      <c r="DE188" s="45">
        <f t="shared" si="32"/>
        <v>0</v>
      </c>
      <c r="DF188" s="45"/>
      <c r="DG188" s="84" t="str">
        <f t="shared" si="25"/>
        <v/>
      </c>
    </row>
    <row r="189" spans="1:111" ht="15.75" customHeight="1" x14ac:dyDescent="0.35">
      <c r="A189" s="71" t="str">
        <f t="shared" si="22"/>
        <v/>
      </c>
      <c r="B189" s="71" t="str">
        <f t="shared" si="23"/>
        <v/>
      </c>
      <c r="C189" s="72" t="str">
        <f t="shared" si="24"/>
        <v/>
      </c>
      <c r="D189" s="107"/>
      <c r="E189" s="101"/>
      <c r="F189" s="101"/>
      <c r="G189" s="101"/>
      <c r="H189" s="108"/>
      <c r="I189" s="101"/>
      <c r="J189" s="101"/>
      <c r="K189" s="101"/>
      <c r="L189" s="101"/>
      <c r="M189" s="101"/>
      <c r="N189" s="101"/>
      <c r="O189" s="101"/>
      <c r="P189" s="101"/>
      <c r="Q189" s="101"/>
      <c r="R189" s="111"/>
      <c r="S189" s="101"/>
      <c r="T189" s="101"/>
      <c r="U189" s="101"/>
      <c r="V189" s="101"/>
      <c r="W189" s="101"/>
      <c r="X189" s="111"/>
      <c r="Y189" s="101"/>
      <c r="Z189" s="101"/>
      <c r="AA189" s="101"/>
      <c r="AB189" s="101"/>
      <c r="AC189" s="101"/>
      <c r="AD189" s="101"/>
      <c r="AE189" s="101"/>
      <c r="AF189" s="101"/>
      <c r="AG189" s="101"/>
      <c r="AH189" s="101"/>
      <c r="AI189" s="101"/>
      <c r="AJ189" s="112"/>
      <c r="AK189" s="101"/>
      <c r="AL189" s="101"/>
      <c r="AM189" s="101"/>
      <c r="AN189" s="101"/>
      <c r="AO189" s="101"/>
      <c r="AP189" s="101"/>
      <c r="AQ189" s="101"/>
      <c r="AR189" s="105"/>
      <c r="AS189" s="106"/>
      <c r="AT189" s="106"/>
      <c r="AU189" s="106"/>
      <c r="AV189" s="106"/>
      <c r="AW189" s="106"/>
      <c r="AX189" s="106"/>
      <c r="AY189" s="105"/>
      <c r="AZ189" s="106"/>
      <c r="BA189" s="106"/>
      <c r="BB189" s="106"/>
      <c r="BC189" s="103">
        <f>IF(AJ189="auto",IF(AND((D189&gt;'km-vergoeding'!$A$4),(D189&lt;'km-vergoeding'!$A$5)),'km-vergoeding'!$D$4,'km-vergoeding'!$D$5),0)</f>
        <v>0</v>
      </c>
      <c r="BD189" s="104"/>
      <c r="BE189" s="104"/>
      <c r="BF189" s="104"/>
      <c r="BG189" s="104"/>
      <c r="BH189" s="104"/>
      <c r="BI189" s="104"/>
      <c r="BJ189" s="104"/>
      <c r="BK189" s="110">
        <f t="shared" si="33"/>
        <v>0</v>
      </c>
      <c r="BL189" s="104"/>
      <c r="BM189" s="104"/>
      <c r="BN189" s="104"/>
      <c r="BO189" s="104"/>
      <c r="BP189" s="104"/>
      <c r="BQ189" s="104"/>
      <c r="BR189" s="102">
        <f>IF(AJ189="fiets",'km-vergoeding'!$D$3,0)</f>
        <v>0</v>
      </c>
      <c r="BS189" s="102"/>
      <c r="BT189" s="102"/>
      <c r="BU189" s="102"/>
      <c r="BV189" s="102"/>
      <c r="BW189" s="102"/>
      <c r="BX189" s="102"/>
      <c r="BY189" s="102"/>
      <c r="BZ189" s="110">
        <f t="shared" si="34"/>
        <v>0</v>
      </c>
      <c r="CA189" s="104"/>
      <c r="CB189" s="104"/>
      <c r="CC189" s="104"/>
      <c r="CD189" s="104"/>
      <c r="CE189" s="104"/>
      <c r="CF189" s="104"/>
      <c r="CG189" s="100"/>
      <c r="CH189" s="101"/>
      <c r="CI189" s="101"/>
      <c r="CJ189" s="101"/>
      <c r="CK189" s="101"/>
      <c r="CL189" s="101"/>
      <c r="CM189" s="109">
        <f t="shared" si="35"/>
        <v>0</v>
      </c>
      <c r="CN189" s="104"/>
      <c r="CO189" s="104"/>
      <c r="CP189" s="104"/>
      <c r="CQ189" s="104"/>
      <c r="CR189" s="104"/>
      <c r="CS189" s="97">
        <f t="shared" si="26"/>
        <v>0</v>
      </c>
      <c r="CT189" s="98"/>
      <c r="CU189" s="98"/>
      <c r="CV189" s="98"/>
      <c r="CW189" s="98"/>
      <c r="CX189" s="99"/>
      <c r="CY189" s="73" t="str">
        <f t="shared" si="27"/>
        <v/>
      </c>
      <c r="CZ189" s="71" t="str">
        <f t="shared" si="28"/>
        <v/>
      </c>
      <c r="DA189" s="60"/>
      <c r="DB189" s="77" t="str">
        <f t="shared" si="29"/>
        <v/>
      </c>
      <c r="DC189" s="71" t="str">
        <f t="shared" si="30"/>
        <v/>
      </c>
      <c r="DD189" s="71" t="str">
        <f t="shared" si="31"/>
        <v/>
      </c>
      <c r="DE189" s="45">
        <f t="shared" si="32"/>
        <v>0</v>
      </c>
      <c r="DF189" s="45"/>
      <c r="DG189" s="84" t="str">
        <f t="shared" si="25"/>
        <v/>
      </c>
    </row>
    <row r="190" spans="1:111" ht="15.75" customHeight="1" x14ac:dyDescent="0.35">
      <c r="A190" s="71" t="str">
        <f t="shared" si="22"/>
        <v/>
      </c>
      <c r="B190" s="71" t="str">
        <f t="shared" si="23"/>
        <v/>
      </c>
      <c r="C190" s="72" t="str">
        <f t="shared" si="24"/>
        <v/>
      </c>
      <c r="D190" s="107"/>
      <c r="E190" s="101"/>
      <c r="F190" s="101"/>
      <c r="G190" s="101"/>
      <c r="H190" s="108"/>
      <c r="I190" s="101"/>
      <c r="J190" s="101"/>
      <c r="K190" s="101"/>
      <c r="L190" s="101"/>
      <c r="M190" s="101"/>
      <c r="N190" s="101"/>
      <c r="O190" s="101"/>
      <c r="P190" s="101"/>
      <c r="Q190" s="101"/>
      <c r="R190" s="111"/>
      <c r="S190" s="101"/>
      <c r="T190" s="101"/>
      <c r="U190" s="101"/>
      <c r="V190" s="101"/>
      <c r="W190" s="101"/>
      <c r="X190" s="111"/>
      <c r="Y190" s="101"/>
      <c r="Z190" s="101"/>
      <c r="AA190" s="101"/>
      <c r="AB190" s="101"/>
      <c r="AC190" s="101"/>
      <c r="AD190" s="101"/>
      <c r="AE190" s="101"/>
      <c r="AF190" s="101"/>
      <c r="AG190" s="101"/>
      <c r="AH190" s="101"/>
      <c r="AI190" s="101"/>
      <c r="AJ190" s="112"/>
      <c r="AK190" s="101"/>
      <c r="AL190" s="101"/>
      <c r="AM190" s="101"/>
      <c r="AN190" s="101"/>
      <c r="AO190" s="101"/>
      <c r="AP190" s="101"/>
      <c r="AQ190" s="101"/>
      <c r="AR190" s="105"/>
      <c r="AS190" s="106"/>
      <c r="AT190" s="106"/>
      <c r="AU190" s="106"/>
      <c r="AV190" s="106"/>
      <c r="AW190" s="106"/>
      <c r="AX190" s="106"/>
      <c r="AY190" s="105"/>
      <c r="AZ190" s="106"/>
      <c r="BA190" s="106"/>
      <c r="BB190" s="106"/>
      <c r="BC190" s="103">
        <f>IF(AJ190="auto",IF(AND((D190&gt;'km-vergoeding'!$A$4),(D190&lt;'km-vergoeding'!$A$5)),'km-vergoeding'!$D$4,'km-vergoeding'!$D$5),0)</f>
        <v>0</v>
      </c>
      <c r="BD190" s="104"/>
      <c r="BE190" s="104"/>
      <c r="BF190" s="104"/>
      <c r="BG190" s="104"/>
      <c r="BH190" s="104"/>
      <c r="BI190" s="104"/>
      <c r="BJ190" s="104"/>
      <c r="BK190" s="110">
        <f t="shared" si="33"/>
        <v>0</v>
      </c>
      <c r="BL190" s="104"/>
      <c r="BM190" s="104"/>
      <c r="BN190" s="104"/>
      <c r="BO190" s="104"/>
      <c r="BP190" s="104"/>
      <c r="BQ190" s="104"/>
      <c r="BR190" s="102">
        <f>IF(AJ190="fiets",'km-vergoeding'!$D$3,0)</f>
        <v>0</v>
      </c>
      <c r="BS190" s="102"/>
      <c r="BT190" s="102"/>
      <c r="BU190" s="102"/>
      <c r="BV190" s="102"/>
      <c r="BW190" s="102"/>
      <c r="BX190" s="102"/>
      <c r="BY190" s="102"/>
      <c r="BZ190" s="110">
        <f t="shared" si="34"/>
        <v>0</v>
      </c>
      <c r="CA190" s="104"/>
      <c r="CB190" s="104"/>
      <c r="CC190" s="104"/>
      <c r="CD190" s="104"/>
      <c r="CE190" s="104"/>
      <c r="CF190" s="104"/>
      <c r="CG190" s="100"/>
      <c r="CH190" s="101"/>
      <c r="CI190" s="101"/>
      <c r="CJ190" s="101"/>
      <c r="CK190" s="101"/>
      <c r="CL190" s="101"/>
      <c r="CM190" s="109">
        <f t="shared" si="35"/>
        <v>0</v>
      </c>
      <c r="CN190" s="104"/>
      <c r="CO190" s="104"/>
      <c r="CP190" s="104"/>
      <c r="CQ190" s="104"/>
      <c r="CR190" s="104"/>
      <c r="CS190" s="97">
        <f t="shared" si="26"/>
        <v>0</v>
      </c>
      <c r="CT190" s="98"/>
      <c r="CU190" s="98"/>
      <c r="CV190" s="98"/>
      <c r="CW190" s="98"/>
      <c r="CX190" s="99"/>
      <c r="CY190" s="73" t="str">
        <f t="shared" si="27"/>
        <v/>
      </c>
      <c r="CZ190" s="71" t="str">
        <f t="shared" si="28"/>
        <v/>
      </c>
      <c r="DA190" s="60"/>
      <c r="DB190" s="77" t="str">
        <f t="shared" si="29"/>
        <v/>
      </c>
      <c r="DC190" s="71" t="str">
        <f t="shared" si="30"/>
        <v/>
      </c>
      <c r="DD190" s="71" t="str">
        <f t="shared" si="31"/>
        <v/>
      </c>
      <c r="DE190" s="45">
        <f t="shared" si="32"/>
        <v>0</v>
      </c>
      <c r="DF190" s="45"/>
      <c r="DG190" s="84" t="str">
        <f t="shared" si="25"/>
        <v/>
      </c>
    </row>
    <row r="191" spans="1:111" ht="15.75" customHeight="1" x14ac:dyDescent="0.35">
      <c r="A191" s="71" t="str">
        <f t="shared" si="22"/>
        <v/>
      </c>
      <c r="B191" s="71" t="str">
        <f t="shared" si="23"/>
        <v/>
      </c>
      <c r="C191" s="72" t="str">
        <f t="shared" si="24"/>
        <v/>
      </c>
      <c r="D191" s="107"/>
      <c r="E191" s="101"/>
      <c r="F191" s="101"/>
      <c r="G191" s="101"/>
      <c r="H191" s="108"/>
      <c r="I191" s="101"/>
      <c r="J191" s="101"/>
      <c r="K191" s="101"/>
      <c r="L191" s="101"/>
      <c r="M191" s="101"/>
      <c r="N191" s="101"/>
      <c r="O191" s="101"/>
      <c r="P191" s="101"/>
      <c r="Q191" s="101"/>
      <c r="R191" s="111"/>
      <c r="S191" s="101"/>
      <c r="T191" s="101"/>
      <c r="U191" s="101"/>
      <c r="V191" s="101"/>
      <c r="W191" s="101"/>
      <c r="X191" s="111"/>
      <c r="Y191" s="101"/>
      <c r="Z191" s="101"/>
      <c r="AA191" s="101"/>
      <c r="AB191" s="101"/>
      <c r="AC191" s="101"/>
      <c r="AD191" s="101"/>
      <c r="AE191" s="101"/>
      <c r="AF191" s="101"/>
      <c r="AG191" s="101"/>
      <c r="AH191" s="101"/>
      <c r="AI191" s="101"/>
      <c r="AJ191" s="112"/>
      <c r="AK191" s="101"/>
      <c r="AL191" s="101"/>
      <c r="AM191" s="101"/>
      <c r="AN191" s="101"/>
      <c r="AO191" s="101"/>
      <c r="AP191" s="101"/>
      <c r="AQ191" s="101"/>
      <c r="AR191" s="105"/>
      <c r="AS191" s="106"/>
      <c r="AT191" s="106"/>
      <c r="AU191" s="106"/>
      <c r="AV191" s="106"/>
      <c r="AW191" s="106"/>
      <c r="AX191" s="106"/>
      <c r="AY191" s="105"/>
      <c r="AZ191" s="106"/>
      <c r="BA191" s="106"/>
      <c r="BB191" s="106"/>
      <c r="BC191" s="103">
        <f>IF(AJ191="auto",IF(AND((D191&gt;'km-vergoeding'!$A$4),(D191&lt;'km-vergoeding'!$A$5)),'km-vergoeding'!$D$4,'km-vergoeding'!$D$5),0)</f>
        <v>0</v>
      </c>
      <c r="BD191" s="104"/>
      <c r="BE191" s="104"/>
      <c r="BF191" s="104"/>
      <c r="BG191" s="104"/>
      <c r="BH191" s="104"/>
      <c r="BI191" s="104"/>
      <c r="BJ191" s="104"/>
      <c r="BK191" s="110">
        <f t="shared" si="33"/>
        <v>0</v>
      </c>
      <c r="BL191" s="104"/>
      <c r="BM191" s="104"/>
      <c r="BN191" s="104"/>
      <c r="BO191" s="104"/>
      <c r="BP191" s="104"/>
      <c r="BQ191" s="104"/>
      <c r="BR191" s="102">
        <f>IF(AJ191="fiets",'km-vergoeding'!$D$3,0)</f>
        <v>0</v>
      </c>
      <c r="BS191" s="102"/>
      <c r="BT191" s="102"/>
      <c r="BU191" s="102"/>
      <c r="BV191" s="102"/>
      <c r="BW191" s="102"/>
      <c r="BX191" s="102"/>
      <c r="BY191" s="102"/>
      <c r="BZ191" s="110">
        <f t="shared" si="34"/>
        <v>0</v>
      </c>
      <c r="CA191" s="104"/>
      <c r="CB191" s="104"/>
      <c r="CC191" s="104"/>
      <c r="CD191" s="104"/>
      <c r="CE191" s="104"/>
      <c r="CF191" s="104"/>
      <c r="CG191" s="100"/>
      <c r="CH191" s="101"/>
      <c r="CI191" s="101"/>
      <c r="CJ191" s="101"/>
      <c r="CK191" s="101"/>
      <c r="CL191" s="101"/>
      <c r="CM191" s="109">
        <f t="shared" si="35"/>
        <v>0</v>
      </c>
      <c r="CN191" s="104"/>
      <c r="CO191" s="104"/>
      <c r="CP191" s="104"/>
      <c r="CQ191" s="104"/>
      <c r="CR191" s="104"/>
      <c r="CS191" s="97">
        <f t="shared" si="26"/>
        <v>0</v>
      </c>
      <c r="CT191" s="98"/>
      <c r="CU191" s="98"/>
      <c r="CV191" s="98"/>
      <c r="CW191" s="98"/>
      <c r="CX191" s="99"/>
      <c r="CY191" s="73" t="str">
        <f t="shared" si="27"/>
        <v/>
      </c>
      <c r="CZ191" s="71" t="str">
        <f t="shared" si="28"/>
        <v/>
      </c>
      <c r="DA191" s="60"/>
      <c r="DB191" s="77" t="str">
        <f t="shared" si="29"/>
        <v/>
      </c>
      <c r="DC191" s="71" t="str">
        <f t="shared" si="30"/>
        <v/>
      </c>
      <c r="DD191" s="71" t="str">
        <f t="shared" si="31"/>
        <v/>
      </c>
      <c r="DE191" s="45">
        <f t="shared" si="32"/>
        <v>0</v>
      </c>
      <c r="DF191" s="45"/>
      <c r="DG191" s="84" t="str">
        <f t="shared" si="25"/>
        <v/>
      </c>
    </row>
    <row r="192" spans="1:111" ht="15.75" customHeight="1" x14ac:dyDescent="0.35">
      <c r="A192" s="71" t="str">
        <f t="shared" si="22"/>
        <v/>
      </c>
      <c r="B192" s="71" t="str">
        <f t="shared" si="23"/>
        <v/>
      </c>
      <c r="C192" s="72" t="str">
        <f t="shared" si="24"/>
        <v/>
      </c>
      <c r="D192" s="107"/>
      <c r="E192" s="101"/>
      <c r="F192" s="101"/>
      <c r="G192" s="101"/>
      <c r="H192" s="108"/>
      <c r="I192" s="101"/>
      <c r="J192" s="101"/>
      <c r="K192" s="101"/>
      <c r="L192" s="101"/>
      <c r="M192" s="101"/>
      <c r="N192" s="101"/>
      <c r="O192" s="101"/>
      <c r="P192" s="101"/>
      <c r="Q192" s="101"/>
      <c r="R192" s="111"/>
      <c r="S192" s="101"/>
      <c r="T192" s="101"/>
      <c r="U192" s="101"/>
      <c r="V192" s="101"/>
      <c r="W192" s="101"/>
      <c r="X192" s="111"/>
      <c r="Y192" s="101"/>
      <c r="Z192" s="101"/>
      <c r="AA192" s="101"/>
      <c r="AB192" s="101"/>
      <c r="AC192" s="101"/>
      <c r="AD192" s="101"/>
      <c r="AE192" s="101"/>
      <c r="AF192" s="101"/>
      <c r="AG192" s="101"/>
      <c r="AH192" s="101"/>
      <c r="AI192" s="101"/>
      <c r="AJ192" s="112"/>
      <c r="AK192" s="101"/>
      <c r="AL192" s="101"/>
      <c r="AM192" s="101"/>
      <c r="AN192" s="101"/>
      <c r="AO192" s="101"/>
      <c r="AP192" s="101"/>
      <c r="AQ192" s="101"/>
      <c r="AR192" s="105"/>
      <c r="AS192" s="106"/>
      <c r="AT192" s="106"/>
      <c r="AU192" s="106"/>
      <c r="AV192" s="106"/>
      <c r="AW192" s="106"/>
      <c r="AX192" s="106"/>
      <c r="AY192" s="105"/>
      <c r="AZ192" s="106"/>
      <c r="BA192" s="106"/>
      <c r="BB192" s="106"/>
      <c r="BC192" s="103">
        <f>IF(AJ192="auto",IF(AND((D192&gt;'km-vergoeding'!$A$4),(D192&lt;'km-vergoeding'!$A$5)),'km-vergoeding'!$D$4,'km-vergoeding'!$D$5),0)</f>
        <v>0</v>
      </c>
      <c r="BD192" s="104"/>
      <c r="BE192" s="104"/>
      <c r="BF192" s="104"/>
      <c r="BG192" s="104"/>
      <c r="BH192" s="104"/>
      <c r="BI192" s="104"/>
      <c r="BJ192" s="104"/>
      <c r="BK192" s="110">
        <f t="shared" si="33"/>
        <v>0</v>
      </c>
      <c r="BL192" s="104"/>
      <c r="BM192" s="104"/>
      <c r="BN192" s="104"/>
      <c r="BO192" s="104"/>
      <c r="BP192" s="104"/>
      <c r="BQ192" s="104"/>
      <c r="BR192" s="102">
        <f>IF(AJ192="fiets",'km-vergoeding'!$D$3,0)</f>
        <v>0</v>
      </c>
      <c r="BS192" s="102"/>
      <c r="BT192" s="102"/>
      <c r="BU192" s="102"/>
      <c r="BV192" s="102"/>
      <c r="BW192" s="102"/>
      <c r="BX192" s="102"/>
      <c r="BY192" s="102"/>
      <c r="BZ192" s="110">
        <f t="shared" si="34"/>
        <v>0</v>
      </c>
      <c r="CA192" s="104"/>
      <c r="CB192" s="104"/>
      <c r="CC192" s="104"/>
      <c r="CD192" s="104"/>
      <c r="CE192" s="104"/>
      <c r="CF192" s="104"/>
      <c r="CG192" s="100"/>
      <c r="CH192" s="101"/>
      <c r="CI192" s="101"/>
      <c r="CJ192" s="101"/>
      <c r="CK192" s="101"/>
      <c r="CL192" s="101"/>
      <c r="CM192" s="109">
        <f t="shared" si="35"/>
        <v>0</v>
      </c>
      <c r="CN192" s="104"/>
      <c r="CO192" s="104"/>
      <c r="CP192" s="104"/>
      <c r="CQ192" s="104"/>
      <c r="CR192" s="104"/>
      <c r="CS192" s="97">
        <f t="shared" si="26"/>
        <v>0</v>
      </c>
      <c r="CT192" s="98"/>
      <c r="CU192" s="98"/>
      <c r="CV192" s="98"/>
      <c r="CW192" s="98"/>
      <c r="CX192" s="99"/>
      <c r="CY192" s="73" t="str">
        <f t="shared" si="27"/>
        <v/>
      </c>
      <c r="CZ192" s="71" t="str">
        <f t="shared" si="28"/>
        <v/>
      </c>
      <c r="DA192" s="60"/>
      <c r="DB192" s="77" t="str">
        <f t="shared" si="29"/>
        <v/>
      </c>
      <c r="DC192" s="71" t="str">
        <f t="shared" si="30"/>
        <v/>
      </c>
      <c r="DD192" s="71" t="str">
        <f t="shared" si="31"/>
        <v/>
      </c>
      <c r="DE192" s="45">
        <f t="shared" si="32"/>
        <v>0</v>
      </c>
      <c r="DF192" s="45"/>
      <c r="DG192" s="84" t="str">
        <f t="shared" si="25"/>
        <v/>
      </c>
    </row>
    <row r="193" spans="1:111" ht="15.75" customHeight="1" x14ac:dyDescent="0.35">
      <c r="A193" s="71" t="str">
        <f t="shared" si="22"/>
        <v/>
      </c>
      <c r="B193" s="71" t="str">
        <f t="shared" si="23"/>
        <v/>
      </c>
      <c r="C193" s="72" t="str">
        <f t="shared" si="24"/>
        <v/>
      </c>
      <c r="D193" s="107"/>
      <c r="E193" s="101"/>
      <c r="F193" s="101"/>
      <c r="G193" s="101"/>
      <c r="H193" s="108"/>
      <c r="I193" s="101"/>
      <c r="J193" s="101"/>
      <c r="K193" s="101"/>
      <c r="L193" s="101"/>
      <c r="M193" s="101"/>
      <c r="N193" s="101"/>
      <c r="O193" s="101"/>
      <c r="P193" s="101"/>
      <c r="Q193" s="101"/>
      <c r="R193" s="111"/>
      <c r="S193" s="101"/>
      <c r="T193" s="101"/>
      <c r="U193" s="101"/>
      <c r="V193" s="101"/>
      <c r="W193" s="101"/>
      <c r="X193" s="111"/>
      <c r="Y193" s="101"/>
      <c r="Z193" s="101"/>
      <c r="AA193" s="101"/>
      <c r="AB193" s="101"/>
      <c r="AC193" s="101"/>
      <c r="AD193" s="101"/>
      <c r="AE193" s="101"/>
      <c r="AF193" s="101"/>
      <c r="AG193" s="101"/>
      <c r="AH193" s="101"/>
      <c r="AI193" s="101"/>
      <c r="AJ193" s="112"/>
      <c r="AK193" s="101"/>
      <c r="AL193" s="101"/>
      <c r="AM193" s="101"/>
      <c r="AN193" s="101"/>
      <c r="AO193" s="101"/>
      <c r="AP193" s="101"/>
      <c r="AQ193" s="101"/>
      <c r="AR193" s="105"/>
      <c r="AS193" s="106"/>
      <c r="AT193" s="106"/>
      <c r="AU193" s="106"/>
      <c r="AV193" s="106"/>
      <c r="AW193" s="106"/>
      <c r="AX193" s="106"/>
      <c r="AY193" s="105"/>
      <c r="AZ193" s="106"/>
      <c r="BA193" s="106"/>
      <c r="BB193" s="106"/>
      <c r="BC193" s="103">
        <f>IF(AJ193="auto",IF(AND((D193&gt;'km-vergoeding'!$A$4),(D193&lt;'km-vergoeding'!$A$5)),'km-vergoeding'!$D$4,'km-vergoeding'!$D$5),0)</f>
        <v>0</v>
      </c>
      <c r="BD193" s="104"/>
      <c r="BE193" s="104"/>
      <c r="BF193" s="104"/>
      <c r="BG193" s="104"/>
      <c r="BH193" s="104"/>
      <c r="BI193" s="104"/>
      <c r="BJ193" s="104"/>
      <c r="BK193" s="110">
        <f t="shared" si="33"/>
        <v>0</v>
      </c>
      <c r="BL193" s="104"/>
      <c r="BM193" s="104"/>
      <c r="BN193" s="104"/>
      <c r="BO193" s="104"/>
      <c r="BP193" s="104"/>
      <c r="BQ193" s="104"/>
      <c r="BR193" s="102">
        <f>IF(AJ193="fiets",'km-vergoeding'!$D$3,0)</f>
        <v>0</v>
      </c>
      <c r="BS193" s="102"/>
      <c r="BT193" s="102"/>
      <c r="BU193" s="102"/>
      <c r="BV193" s="102"/>
      <c r="BW193" s="102"/>
      <c r="BX193" s="102"/>
      <c r="BY193" s="102"/>
      <c r="BZ193" s="110">
        <f t="shared" si="34"/>
        <v>0</v>
      </c>
      <c r="CA193" s="104"/>
      <c r="CB193" s="104"/>
      <c r="CC193" s="104"/>
      <c r="CD193" s="104"/>
      <c r="CE193" s="104"/>
      <c r="CF193" s="104"/>
      <c r="CG193" s="100"/>
      <c r="CH193" s="101"/>
      <c r="CI193" s="101"/>
      <c r="CJ193" s="101"/>
      <c r="CK193" s="101"/>
      <c r="CL193" s="101"/>
      <c r="CM193" s="109">
        <f t="shared" si="35"/>
        <v>0</v>
      </c>
      <c r="CN193" s="104"/>
      <c r="CO193" s="104"/>
      <c r="CP193" s="104"/>
      <c r="CQ193" s="104"/>
      <c r="CR193" s="104"/>
      <c r="CS193" s="97">
        <f t="shared" si="26"/>
        <v>0</v>
      </c>
      <c r="CT193" s="98"/>
      <c r="CU193" s="98"/>
      <c r="CV193" s="98"/>
      <c r="CW193" s="98"/>
      <c r="CX193" s="99"/>
      <c r="CY193" s="73" t="str">
        <f t="shared" si="27"/>
        <v/>
      </c>
      <c r="CZ193" s="71" t="str">
        <f t="shared" si="28"/>
        <v/>
      </c>
      <c r="DA193" s="60"/>
      <c r="DB193" s="77" t="str">
        <f t="shared" si="29"/>
        <v/>
      </c>
      <c r="DC193" s="71" t="str">
        <f t="shared" si="30"/>
        <v/>
      </c>
      <c r="DD193" s="71" t="str">
        <f t="shared" si="31"/>
        <v/>
      </c>
      <c r="DE193" s="45">
        <f t="shared" si="32"/>
        <v>0</v>
      </c>
      <c r="DF193" s="45"/>
      <c r="DG193" s="84" t="str">
        <f t="shared" si="25"/>
        <v/>
      </c>
    </row>
    <row r="194" spans="1:111" ht="15.75" customHeight="1" x14ac:dyDescent="0.35">
      <c r="A194" s="71" t="str">
        <f t="shared" si="22"/>
        <v/>
      </c>
      <c r="B194" s="71" t="str">
        <f t="shared" si="23"/>
        <v/>
      </c>
      <c r="C194" s="72" t="str">
        <f t="shared" si="24"/>
        <v/>
      </c>
      <c r="D194" s="107"/>
      <c r="E194" s="101"/>
      <c r="F194" s="101"/>
      <c r="G194" s="101"/>
      <c r="H194" s="108"/>
      <c r="I194" s="101"/>
      <c r="J194" s="101"/>
      <c r="K194" s="101"/>
      <c r="L194" s="101"/>
      <c r="M194" s="101"/>
      <c r="N194" s="101"/>
      <c r="O194" s="101"/>
      <c r="P194" s="101"/>
      <c r="Q194" s="101"/>
      <c r="R194" s="111"/>
      <c r="S194" s="101"/>
      <c r="T194" s="101"/>
      <c r="U194" s="101"/>
      <c r="V194" s="101"/>
      <c r="W194" s="101"/>
      <c r="X194" s="111"/>
      <c r="Y194" s="101"/>
      <c r="Z194" s="101"/>
      <c r="AA194" s="101"/>
      <c r="AB194" s="101"/>
      <c r="AC194" s="101"/>
      <c r="AD194" s="101"/>
      <c r="AE194" s="101"/>
      <c r="AF194" s="101"/>
      <c r="AG194" s="101"/>
      <c r="AH194" s="101"/>
      <c r="AI194" s="101"/>
      <c r="AJ194" s="112"/>
      <c r="AK194" s="101"/>
      <c r="AL194" s="101"/>
      <c r="AM194" s="101"/>
      <c r="AN194" s="101"/>
      <c r="AO194" s="101"/>
      <c r="AP194" s="101"/>
      <c r="AQ194" s="101"/>
      <c r="AR194" s="105"/>
      <c r="AS194" s="106"/>
      <c r="AT194" s="106"/>
      <c r="AU194" s="106"/>
      <c r="AV194" s="106"/>
      <c r="AW194" s="106"/>
      <c r="AX194" s="106"/>
      <c r="AY194" s="105"/>
      <c r="AZ194" s="106"/>
      <c r="BA194" s="106"/>
      <c r="BB194" s="106"/>
      <c r="BC194" s="103">
        <f>IF(AJ194="auto",IF(AND((D194&gt;'km-vergoeding'!$A$4),(D194&lt;'km-vergoeding'!$A$5)),'km-vergoeding'!$D$4,'km-vergoeding'!$D$5),0)</f>
        <v>0</v>
      </c>
      <c r="BD194" s="104"/>
      <c r="BE194" s="104"/>
      <c r="BF194" s="104"/>
      <c r="BG194" s="104"/>
      <c r="BH194" s="104"/>
      <c r="BI194" s="104"/>
      <c r="BJ194" s="104"/>
      <c r="BK194" s="110">
        <f t="shared" si="33"/>
        <v>0</v>
      </c>
      <c r="BL194" s="104"/>
      <c r="BM194" s="104"/>
      <c r="BN194" s="104"/>
      <c r="BO194" s="104"/>
      <c r="BP194" s="104"/>
      <c r="BQ194" s="104"/>
      <c r="BR194" s="102">
        <f>IF(AJ194="fiets",'km-vergoeding'!$D$3,0)</f>
        <v>0</v>
      </c>
      <c r="BS194" s="102"/>
      <c r="BT194" s="102"/>
      <c r="BU194" s="102"/>
      <c r="BV194" s="102"/>
      <c r="BW194" s="102"/>
      <c r="BX194" s="102"/>
      <c r="BY194" s="102"/>
      <c r="BZ194" s="110">
        <f t="shared" si="34"/>
        <v>0</v>
      </c>
      <c r="CA194" s="104"/>
      <c r="CB194" s="104"/>
      <c r="CC194" s="104"/>
      <c r="CD194" s="104"/>
      <c r="CE194" s="104"/>
      <c r="CF194" s="104"/>
      <c r="CG194" s="100"/>
      <c r="CH194" s="101"/>
      <c r="CI194" s="101"/>
      <c r="CJ194" s="101"/>
      <c r="CK194" s="101"/>
      <c r="CL194" s="101"/>
      <c r="CM194" s="109">
        <f t="shared" si="35"/>
        <v>0</v>
      </c>
      <c r="CN194" s="104"/>
      <c r="CO194" s="104"/>
      <c r="CP194" s="104"/>
      <c r="CQ194" s="104"/>
      <c r="CR194" s="104"/>
      <c r="CS194" s="97">
        <f t="shared" si="26"/>
        <v>0</v>
      </c>
      <c r="CT194" s="98"/>
      <c r="CU194" s="98"/>
      <c r="CV194" s="98"/>
      <c r="CW194" s="98"/>
      <c r="CX194" s="99"/>
      <c r="CY194" s="73" t="str">
        <f t="shared" si="27"/>
        <v/>
      </c>
      <c r="CZ194" s="71" t="str">
        <f t="shared" si="28"/>
        <v/>
      </c>
      <c r="DA194" s="60"/>
      <c r="DB194" s="77" t="str">
        <f t="shared" si="29"/>
        <v/>
      </c>
      <c r="DC194" s="71" t="str">
        <f t="shared" si="30"/>
        <v/>
      </c>
      <c r="DD194" s="71" t="str">
        <f t="shared" si="31"/>
        <v/>
      </c>
      <c r="DE194" s="45">
        <f t="shared" si="32"/>
        <v>0</v>
      </c>
      <c r="DF194" s="45"/>
      <c r="DG194" s="84" t="str">
        <f t="shared" si="25"/>
        <v/>
      </c>
    </row>
    <row r="195" spans="1:111" ht="15.75" customHeight="1" x14ac:dyDescent="0.35">
      <c r="A195" s="71" t="str">
        <f t="shared" si="22"/>
        <v/>
      </c>
      <c r="B195" s="71" t="str">
        <f t="shared" si="23"/>
        <v/>
      </c>
      <c r="C195" s="72" t="str">
        <f t="shared" si="24"/>
        <v/>
      </c>
      <c r="D195" s="107"/>
      <c r="E195" s="101"/>
      <c r="F195" s="101"/>
      <c r="G195" s="101"/>
      <c r="H195" s="108"/>
      <c r="I195" s="101"/>
      <c r="J195" s="101"/>
      <c r="K195" s="101"/>
      <c r="L195" s="101"/>
      <c r="M195" s="101"/>
      <c r="N195" s="101"/>
      <c r="O195" s="101"/>
      <c r="P195" s="101"/>
      <c r="Q195" s="101"/>
      <c r="R195" s="111"/>
      <c r="S195" s="101"/>
      <c r="T195" s="101"/>
      <c r="U195" s="101"/>
      <c r="V195" s="101"/>
      <c r="W195" s="101"/>
      <c r="X195" s="111"/>
      <c r="Y195" s="101"/>
      <c r="Z195" s="101"/>
      <c r="AA195" s="101"/>
      <c r="AB195" s="101"/>
      <c r="AC195" s="101"/>
      <c r="AD195" s="101"/>
      <c r="AE195" s="101"/>
      <c r="AF195" s="101"/>
      <c r="AG195" s="101"/>
      <c r="AH195" s="101"/>
      <c r="AI195" s="101"/>
      <c r="AJ195" s="112"/>
      <c r="AK195" s="101"/>
      <c r="AL195" s="101"/>
      <c r="AM195" s="101"/>
      <c r="AN195" s="101"/>
      <c r="AO195" s="101"/>
      <c r="AP195" s="101"/>
      <c r="AQ195" s="101"/>
      <c r="AR195" s="105"/>
      <c r="AS195" s="106"/>
      <c r="AT195" s="106"/>
      <c r="AU195" s="106"/>
      <c r="AV195" s="106"/>
      <c r="AW195" s="106"/>
      <c r="AX195" s="106"/>
      <c r="AY195" s="105"/>
      <c r="AZ195" s="106"/>
      <c r="BA195" s="106"/>
      <c r="BB195" s="106"/>
      <c r="BC195" s="103">
        <f>IF(AJ195="auto",IF(AND((D195&gt;'km-vergoeding'!$A$4),(D195&lt;'km-vergoeding'!$A$5)),'km-vergoeding'!$D$4,'km-vergoeding'!$D$5),0)</f>
        <v>0</v>
      </c>
      <c r="BD195" s="104"/>
      <c r="BE195" s="104"/>
      <c r="BF195" s="104"/>
      <c r="BG195" s="104"/>
      <c r="BH195" s="104"/>
      <c r="BI195" s="104"/>
      <c r="BJ195" s="104"/>
      <c r="BK195" s="110">
        <f t="shared" si="33"/>
        <v>0</v>
      </c>
      <c r="BL195" s="104"/>
      <c r="BM195" s="104"/>
      <c r="BN195" s="104"/>
      <c r="BO195" s="104"/>
      <c r="BP195" s="104"/>
      <c r="BQ195" s="104"/>
      <c r="BR195" s="102">
        <f>IF(AJ195="fiets",'km-vergoeding'!$D$3,0)</f>
        <v>0</v>
      </c>
      <c r="BS195" s="102"/>
      <c r="BT195" s="102"/>
      <c r="BU195" s="102"/>
      <c r="BV195" s="102"/>
      <c r="BW195" s="102"/>
      <c r="BX195" s="102"/>
      <c r="BY195" s="102"/>
      <c r="BZ195" s="110">
        <f t="shared" si="34"/>
        <v>0</v>
      </c>
      <c r="CA195" s="104"/>
      <c r="CB195" s="104"/>
      <c r="CC195" s="104"/>
      <c r="CD195" s="104"/>
      <c r="CE195" s="104"/>
      <c r="CF195" s="104"/>
      <c r="CG195" s="100"/>
      <c r="CH195" s="101"/>
      <c r="CI195" s="101"/>
      <c r="CJ195" s="101"/>
      <c r="CK195" s="101"/>
      <c r="CL195" s="101"/>
      <c r="CM195" s="109">
        <f t="shared" si="35"/>
        <v>0</v>
      </c>
      <c r="CN195" s="104"/>
      <c r="CO195" s="104"/>
      <c r="CP195" s="104"/>
      <c r="CQ195" s="104"/>
      <c r="CR195" s="104"/>
      <c r="CS195" s="97">
        <f t="shared" si="26"/>
        <v>0</v>
      </c>
      <c r="CT195" s="98"/>
      <c r="CU195" s="98"/>
      <c r="CV195" s="98"/>
      <c r="CW195" s="98"/>
      <c r="CX195" s="99"/>
      <c r="CY195" s="73" t="str">
        <f t="shared" si="27"/>
        <v/>
      </c>
      <c r="CZ195" s="71" t="str">
        <f t="shared" si="28"/>
        <v/>
      </c>
      <c r="DA195" s="60"/>
      <c r="DB195" s="77" t="str">
        <f t="shared" si="29"/>
        <v/>
      </c>
      <c r="DC195" s="71" t="str">
        <f t="shared" si="30"/>
        <v/>
      </c>
      <c r="DD195" s="71" t="str">
        <f t="shared" si="31"/>
        <v/>
      </c>
      <c r="DE195" s="45">
        <f t="shared" si="32"/>
        <v>0</v>
      </c>
      <c r="DF195" s="45"/>
      <c r="DG195" s="84" t="str">
        <f t="shared" si="25"/>
        <v/>
      </c>
    </row>
    <row r="196" spans="1:111" ht="15.75" customHeight="1" x14ac:dyDescent="0.35">
      <c r="A196" s="71" t="str">
        <f t="shared" si="22"/>
        <v/>
      </c>
      <c r="B196" s="71" t="str">
        <f t="shared" si="23"/>
        <v/>
      </c>
      <c r="C196" s="72" t="str">
        <f t="shared" si="24"/>
        <v/>
      </c>
      <c r="D196" s="107"/>
      <c r="E196" s="101"/>
      <c r="F196" s="101"/>
      <c r="G196" s="101"/>
      <c r="H196" s="108"/>
      <c r="I196" s="101"/>
      <c r="J196" s="101"/>
      <c r="K196" s="101"/>
      <c r="L196" s="101"/>
      <c r="M196" s="101"/>
      <c r="N196" s="101"/>
      <c r="O196" s="101"/>
      <c r="P196" s="101"/>
      <c r="Q196" s="101"/>
      <c r="R196" s="111"/>
      <c r="S196" s="101"/>
      <c r="T196" s="101"/>
      <c r="U196" s="101"/>
      <c r="V196" s="101"/>
      <c r="W196" s="101"/>
      <c r="X196" s="111"/>
      <c r="Y196" s="101"/>
      <c r="Z196" s="101"/>
      <c r="AA196" s="101"/>
      <c r="AB196" s="101"/>
      <c r="AC196" s="101"/>
      <c r="AD196" s="101"/>
      <c r="AE196" s="101"/>
      <c r="AF196" s="101"/>
      <c r="AG196" s="101"/>
      <c r="AH196" s="101"/>
      <c r="AI196" s="101"/>
      <c r="AJ196" s="112"/>
      <c r="AK196" s="101"/>
      <c r="AL196" s="101"/>
      <c r="AM196" s="101"/>
      <c r="AN196" s="101"/>
      <c r="AO196" s="101"/>
      <c r="AP196" s="101"/>
      <c r="AQ196" s="101"/>
      <c r="AR196" s="105"/>
      <c r="AS196" s="106"/>
      <c r="AT196" s="106"/>
      <c r="AU196" s="106"/>
      <c r="AV196" s="106"/>
      <c r="AW196" s="106"/>
      <c r="AX196" s="106"/>
      <c r="AY196" s="105"/>
      <c r="AZ196" s="106"/>
      <c r="BA196" s="106"/>
      <c r="BB196" s="106"/>
      <c r="BC196" s="103">
        <f>IF(AJ196="auto",IF(AND((D196&gt;'km-vergoeding'!$A$4),(D196&lt;'km-vergoeding'!$A$5)),'km-vergoeding'!$D$4,'km-vergoeding'!$D$5),0)</f>
        <v>0</v>
      </c>
      <c r="BD196" s="104"/>
      <c r="BE196" s="104"/>
      <c r="BF196" s="104"/>
      <c r="BG196" s="104"/>
      <c r="BH196" s="104"/>
      <c r="BI196" s="104"/>
      <c r="BJ196" s="104"/>
      <c r="BK196" s="110">
        <f t="shared" si="33"/>
        <v>0</v>
      </c>
      <c r="BL196" s="104"/>
      <c r="BM196" s="104"/>
      <c r="BN196" s="104"/>
      <c r="BO196" s="104"/>
      <c r="BP196" s="104"/>
      <c r="BQ196" s="104"/>
      <c r="BR196" s="102">
        <f>IF(AJ196="fiets",'km-vergoeding'!$D$3,0)</f>
        <v>0</v>
      </c>
      <c r="BS196" s="102"/>
      <c r="BT196" s="102"/>
      <c r="BU196" s="102"/>
      <c r="BV196" s="102"/>
      <c r="BW196" s="102"/>
      <c r="BX196" s="102"/>
      <c r="BY196" s="102"/>
      <c r="BZ196" s="110">
        <f t="shared" si="34"/>
        <v>0</v>
      </c>
      <c r="CA196" s="104"/>
      <c r="CB196" s="104"/>
      <c r="CC196" s="104"/>
      <c r="CD196" s="104"/>
      <c r="CE196" s="104"/>
      <c r="CF196" s="104"/>
      <c r="CG196" s="100"/>
      <c r="CH196" s="101"/>
      <c r="CI196" s="101"/>
      <c r="CJ196" s="101"/>
      <c r="CK196" s="101"/>
      <c r="CL196" s="101"/>
      <c r="CM196" s="109">
        <f t="shared" si="35"/>
        <v>0</v>
      </c>
      <c r="CN196" s="104"/>
      <c r="CO196" s="104"/>
      <c r="CP196" s="104"/>
      <c r="CQ196" s="104"/>
      <c r="CR196" s="104"/>
      <c r="CS196" s="97">
        <f t="shared" si="26"/>
        <v>0</v>
      </c>
      <c r="CT196" s="98"/>
      <c r="CU196" s="98"/>
      <c r="CV196" s="98"/>
      <c r="CW196" s="98"/>
      <c r="CX196" s="99"/>
      <c r="CY196" s="73" t="str">
        <f t="shared" si="27"/>
        <v/>
      </c>
      <c r="CZ196" s="71" t="str">
        <f t="shared" si="28"/>
        <v/>
      </c>
      <c r="DA196" s="60"/>
      <c r="DB196" s="77" t="str">
        <f t="shared" si="29"/>
        <v/>
      </c>
      <c r="DC196" s="71" t="str">
        <f t="shared" si="30"/>
        <v/>
      </c>
      <c r="DD196" s="71" t="str">
        <f t="shared" si="31"/>
        <v/>
      </c>
      <c r="DE196" s="45">
        <f t="shared" si="32"/>
        <v>0</v>
      </c>
      <c r="DF196" s="45"/>
      <c r="DG196" s="84" t="str">
        <f t="shared" si="25"/>
        <v/>
      </c>
    </row>
    <row r="197" spans="1:111" ht="15.75" customHeight="1" x14ac:dyDescent="0.35">
      <c r="A197" s="71" t="str">
        <f t="shared" si="22"/>
        <v/>
      </c>
      <c r="B197" s="71" t="str">
        <f t="shared" si="23"/>
        <v/>
      </c>
      <c r="C197" s="72" t="str">
        <f t="shared" si="24"/>
        <v/>
      </c>
      <c r="D197" s="107"/>
      <c r="E197" s="101"/>
      <c r="F197" s="101"/>
      <c r="G197" s="101"/>
      <c r="H197" s="108"/>
      <c r="I197" s="101"/>
      <c r="J197" s="101"/>
      <c r="K197" s="101"/>
      <c r="L197" s="101"/>
      <c r="M197" s="101"/>
      <c r="N197" s="101"/>
      <c r="O197" s="101"/>
      <c r="P197" s="101"/>
      <c r="Q197" s="101"/>
      <c r="R197" s="111"/>
      <c r="S197" s="101"/>
      <c r="T197" s="101"/>
      <c r="U197" s="101"/>
      <c r="V197" s="101"/>
      <c r="W197" s="101"/>
      <c r="X197" s="111"/>
      <c r="Y197" s="101"/>
      <c r="Z197" s="101"/>
      <c r="AA197" s="101"/>
      <c r="AB197" s="101"/>
      <c r="AC197" s="101"/>
      <c r="AD197" s="101"/>
      <c r="AE197" s="101"/>
      <c r="AF197" s="101"/>
      <c r="AG197" s="101"/>
      <c r="AH197" s="101"/>
      <c r="AI197" s="101"/>
      <c r="AJ197" s="112"/>
      <c r="AK197" s="101"/>
      <c r="AL197" s="101"/>
      <c r="AM197" s="101"/>
      <c r="AN197" s="101"/>
      <c r="AO197" s="101"/>
      <c r="AP197" s="101"/>
      <c r="AQ197" s="101"/>
      <c r="AR197" s="105"/>
      <c r="AS197" s="106"/>
      <c r="AT197" s="106"/>
      <c r="AU197" s="106"/>
      <c r="AV197" s="106"/>
      <c r="AW197" s="106"/>
      <c r="AX197" s="106"/>
      <c r="AY197" s="105"/>
      <c r="AZ197" s="106"/>
      <c r="BA197" s="106"/>
      <c r="BB197" s="106"/>
      <c r="BC197" s="103">
        <f>IF(AJ197="auto",IF(AND((D197&gt;'km-vergoeding'!$A$4),(D197&lt;'km-vergoeding'!$A$5)),'km-vergoeding'!$D$4,'km-vergoeding'!$D$5),0)</f>
        <v>0</v>
      </c>
      <c r="BD197" s="104"/>
      <c r="BE197" s="104"/>
      <c r="BF197" s="104"/>
      <c r="BG197" s="104"/>
      <c r="BH197" s="104"/>
      <c r="BI197" s="104"/>
      <c r="BJ197" s="104"/>
      <c r="BK197" s="110">
        <f t="shared" si="33"/>
        <v>0</v>
      </c>
      <c r="BL197" s="104"/>
      <c r="BM197" s="104"/>
      <c r="BN197" s="104"/>
      <c r="BO197" s="104"/>
      <c r="BP197" s="104"/>
      <c r="BQ197" s="104"/>
      <c r="BR197" s="102">
        <f>IF(AJ197="fiets",'km-vergoeding'!$D$3,0)</f>
        <v>0</v>
      </c>
      <c r="BS197" s="102"/>
      <c r="BT197" s="102"/>
      <c r="BU197" s="102"/>
      <c r="BV197" s="102"/>
      <c r="BW197" s="102"/>
      <c r="BX197" s="102"/>
      <c r="BY197" s="102"/>
      <c r="BZ197" s="110">
        <f t="shared" si="34"/>
        <v>0</v>
      </c>
      <c r="CA197" s="104"/>
      <c r="CB197" s="104"/>
      <c r="CC197" s="104"/>
      <c r="CD197" s="104"/>
      <c r="CE197" s="104"/>
      <c r="CF197" s="104"/>
      <c r="CG197" s="100"/>
      <c r="CH197" s="101"/>
      <c r="CI197" s="101"/>
      <c r="CJ197" s="101"/>
      <c r="CK197" s="101"/>
      <c r="CL197" s="101"/>
      <c r="CM197" s="109">
        <f t="shared" si="35"/>
        <v>0</v>
      </c>
      <c r="CN197" s="104"/>
      <c r="CO197" s="104"/>
      <c r="CP197" s="104"/>
      <c r="CQ197" s="104"/>
      <c r="CR197" s="104"/>
      <c r="CS197" s="97">
        <f t="shared" si="26"/>
        <v>0</v>
      </c>
      <c r="CT197" s="98"/>
      <c r="CU197" s="98"/>
      <c r="CV197" s="98"/>
      <c r="CW197" s="98"/>
      <c r="CX197" s="99"/>
      <c r="CY197" s="73" t="str">
        <f t="shared" si="27"/>
        <v/>
      </c>
      <c r="CZ197" s="71" t="str">
        <f t="shared" si="28"/>
        <v/>
      </c>
      <c r="DA197" s="60"/>
      <c r="DB197" s="77" t="str">
        <f t="shared" si="29"/>
        <v/>
      </c>
      <c r="DC197" s="71" t="str">
        <f t="shared" si="30"/>
        <v/>
      </c>
      <c r="DD197" s="71" t="str">
        <f t="shared" si="31"/>
        <v/>
      </c>
      <c r="DE197" s="45">
        <f t="shared" si="32"/>
        <v>0</v>
      </c>
      <c r="DF197" s="45"/>
      <c r="DG197" s="84" t="str">
        <f t="shared" si="25"/>
        <v/>
      </c>
    </row>
    <row r="198" spans="1:111" ht="15.75" customHeight="1" x14ac:dyDescent="0.35">
      <c r="A198" s="71" t="str">
        <f t="shared" si="22"/>
        <v/>
      </c>
      <c r="B198" s="71" t="str">
        <f t="shared" si="23"/>
        <v/>
      </c>
      <c r="C198" s="72" t="str">
        <f t="shared" si="24"/>
        <v/>
      </c>
      <c r="D198" s="107"/>
      <c r="E198" s="101"/>
      <c r="F198" s="101"/>
      <c r="G198" s="101"/>
      <c r="H198" s="108"/>
      <c r="I198" s="101"/>
      <c r="J198" s="101"/>
      <c r="K198" s="101"/>
      <c r="L198" s="101"/>
      <c r="M198" s="101"/>
      <c r="N198" s="101"/>
      <c r="O198" s="101"/>
      <c r="P198" s="101"/>
      <c r="Q198" s="101"/>
      <c r="R198" s="111"/>
      <c r="S198" s="101"/>
      <c r="T198" s="101"/>
      <c r="U198" s="101"/>
      <c r="V198" s="101"/>
      <c r="W198" s="101"/>
      <c r="X198" s="111"/>
      <c r="Y198" s="101"/>
      <c r="Z198" s="101"/>
      <c r="AA198" s="101"/>
      <c r="AB198" s="101"/>
      <c r="AC198" s="101"/>
      <c r="AD198" s="101"/>
      <c r="AE198" s="101"/>
      <c r="AF198" s="101"/>
      <c r="AG198" s="101"/>
      <c r="AH198" s="101"/>
      <c r="AI198" s="101"/>
      <c r="AJ198" s="112"/>
      <c r="AK198" s="101"/>
      <c r="AL198" s="101"/>
      <c r="AM198" s="101"/>
      <c r="AN198" s="101"/>
      <c r="AO198" s="101"/>
      <c r="AP198" s="101"/>
      <c r="AQ198" s="101"/>
      <c r="AR198" s="105"/>
      <c r="AS198" s="106"/>
      <c r="AT198" s="106"/>
      <c r="AU198" s="106"/>
      <c r="AV198" s="106"/>
      <c r="AW198" s="106"/>
      <c r="AX198" s="106"/>
      <c r="AY198" s="105"/>
      <c r="AZ198" s="106"/>
      <c r="BA198" s="106"/>
      <c r="BB198" s="106"/>
      <c r="BC198" s="103">
        <f>IF(AJ198="auto",IF(AND((D198&gt;'km-vergoeding'!$A$4),(D198&lt;'km-vergoeding'!$A$5)),'km-vergoeding'!$D$4,'km-vergoeding'!$D$5),0)</f>
        <v>0</v>
      </c>
      <c r="BD198" s="104"/>
      <c r="BE198" s="104"/>
      <c r="BF198" s="104"/>
      <c r="BG198" s="104"/>
      <c r="BH198" s="104"/>
      <c r="BI198" s="104"/>
      <c r="BJ198" s="104"/>
      <c r="BK198" s="110">
        <f t="shared" si="33"/>
        <v>0</v>
      </c>
      <c r="BL198" s="104"/>
      <c r="BM198" s="104"/>
      <c r="BN198" s="104"/>
      <c r="BO198" s="104"/>
      <c r="BP198" s="104"/>
      <c r="BQ198" s="104"/>
      <c r="BR198" s="102">
        <f>IF(AJ198="fiets",'km-vergoeding'!$D$3,0)</f>
        <v>0</v>
      </c>
      <c r="BS198" s="102"/>
      <c r="BT198" s="102"/>
      <c r="BU198" s="102"/>
      <c r="BV198" s="102"/>
      <c r="BW198" s="102"/>
      <c r="BX198" s="102"/>
      <c r="BY198" s="102"/>
      <c r="BZ198" s="110">
        <f t="shared" si="34"/>
        <v>0</v>
      </c>
      <c r="CA198" s="104"/>
      <c r="CB198" s="104"/>
      <c r="CC198" s="104"/>
      <c r="CD198" s="104"/>
      <c r="CE198" s="104"/>
      <c r="CF198" s="104"/>
      <c r="CG198" s="100"/>
      <c r="CH198" s="101"/>
      <c r="CI198" s="101"/>
      <c r="CJ198" s="101"/>
      <c r="CK198" s="101"/>
      <c r="CL198" s="101"/>
      <c r="CM198" s="109">
        <f t="shared" si="35"/>
        <v>0</v>
      </c>
      <c r="CN198" s="104"/>
      <c r="CO198" s="104"/>
      <c r="CP198" s="104"/>
      <c r="CQ198" s="104"/>
      <c r="CR198" s="104"/>
      <c r="CS198" s="97">
        <f t="shared" si="26"/>
        <v>0</v>
      </c>
      <c r="CT198" s="98"/>
      <c r="CU198" s="98"/>
      <c r="CV198" s="98"/>
      <c r="CW198" s="98"/>
      <c r="CX198" s="99"/>
      <c r="CY198" s="73" t="str">
        <f t="shared" si="27"/>
        <v/>
      </c>
      <c r="CZ198" s="71" t="str">
        <f t="shared" si="28"/>
        <v/>
      </c>
      <c r="DA198" s="60"/>
      <c r="DB198" s="77" t="str">
        <f t="shared" si="29"/>
        <v/>
      </c>
      <c r="DC198" s="71" t="str">
        <f t="shared" si="30"/>
        <v/>
      </c>
      <c r="DD198" s="71" t="str">
        <f t="shared" si="31"/>
        <v/>
      </c>
      <c r="DE198" s="45">
        <f t="shared" si="32"/>
        <v>0</v>
      </c>
      <c r="DF198" s="45"/>
      <c r="DG198" s="84" t="str">
        <f t="shared" si="25"/>
        <v/>
      </c>
    </row>
    <row r="199" spans="1:111" ht="15.75" customHeight="1" x14ac:dyDescent="0.35">
      <c r="A199" s="71" t="str">
        <f t="shared" si="22"/>
        <v/>
      </c>
      <c r="B199" s="71" t="str">
        <f t="shared" si="23"/>
        <v/>
      </c>
      <c r="C199" s="72" t="str">
        <f t="shared" si="24"/>
        <v/>
      </c>
      <c r="D199" s="107"/>
      <c r="E199" s="101"/>
      <c r="F199" s="101"/>
      <c r="G199" s="101"/>
      <c r="H199" s="108"/>
      <c r="I199" s="101"/>
      <c r="J199" s="101"/>
      <c r="K199" s="101"/>
      <c r="L199" s="101"/>
      <c r="M199" s="101"/>
      <c r="N199" s="101"/>
      <c r="O199" s="101"/>
      <c r="P199" s="101"/>
      <c r="Q199" s="101"/>
      <c r="R199" s="111"/>
      <c r="S199" s="101"/>
      <c r="T199" s="101"/>
      <c r="U199" s="101"/>
      <c r="V199" s="101"/>
      <c r="W199" s="101"/>
      <c r="X199" s="111"/>
      <c r="Y199" s="101"/>
      <c r="Z199" s="101"/>
      <c r="AA199" s="101"/>
      <c r="AB199" s="101"/>
      <c r="AC199" s="101"/>
      <c r="AD199" s="101"/>
      <c r="AE199" s="101"/>
      <c r="AF199" s="101"/>
      <c r="AG199" s="101"/>
      <c r="AH199" s="101"/>
      <c r="AI199" s="101"/>
      <c r="AJ199" s="112"/>
      <c r="AK199" s="101"/>
      <c r="AL199" s="101"/>
      <c r="AM199" s="101"/>
      <c r="AN199" s="101"/>
      <c r="AO199" s="101"/>
      <c r="AP199" s="101"/>
      <c r="AQ199" s="101"/>
      <c r="AR199" s="105"/>
      <c r="AS199" s="106"/>
      <c r="AT199" s="106"/>
      <c r="AU199" s="106"/>
      <c r="AV199" s="106"/>
      <c r="AW199" s="106"/>
      <c r="AX199" s="106"/>
      <c r="AY199" s="105"/>
      <c r="AZ199" s="106"/>
      <c r="BA199" s="106"/>
      <c r="BB199" s="106"/>
      <c r="BC199" s="103">
        <f>IF(AJ199="auto",IF(AND((D199&gt;'km-vergoeding'!$A$4),(D199&lt;'km-vergoeding'!$A$5)),'km-vergoeding'!$D$4,'km-vergoeding'!$D$5),0)</f>
        <v>0</v>
      </c>
      <c r="BD199" s="104"/>
      <c r="BE199" s="104"/>
      <c r="BF199" s="104"/>
      <c r="BG199" s="104"/>
      <c r="BH199" s="104"/>
      <c r="BI199" s="104"/>
      <c r="BJ199" s="104"/>
      <c r="BK199" s="110">
        <f t="shared" si="33"/>
        <v>0</v>
      </c>
      <c r="BL199" s="104"/>
      <c r="BM199" s="104"/>
      <c r="BN199" s="104"/>
      <c r="BO199" s="104"/>
      <c r="BP199" s="104"/>
      <c r="BQ199" s="104"/>
      <c r="BR199" s="102">
        <f>IF(AJ199="fiets",'km-vergoeding'!$D$3,0)</f>
        <v>0</v>
      </c>
      <c r="BS199" s="102"/>
      <c r="BT199" s="102"/>
      <c r="BU199" s="102"/>
      <c r="BV199" s="102"/>
      <c r="BW199" s="102"/>
      <c r="BX199" s="102"/>
      <c r="BY199" s="102"/>
      <c r="BZ199" s="110">
        <f t="shared" si="34"/>
        <v>0</v>
      </c>
      <c r="CA199" s="104"/>
      <c r="CB199" s="104"/>
      <c r="CC199" s="104"/>
      <c r="CD199" s="104"/>
      <c r="CE199" s="104"/>
      <c r="CF199" s="104"/>
      <c r="CG199" s="100"/>
      <c r="CH199" s="101"/>
      <c r="CI199" s="101"/>
      <c r="CJ199" s="101"/>
      <c r="CK199" s="101"/>
      <c r="CL199" s="101"/>
      <c r="CM199" s="109">
        <f t="shared" si="35"/>
        <v>0</v>
      </c>
      <c r="CN199" s="104"/>
      <c r="CO199" s="104"/>
      <c r="CP199" s="104"/>
      <c r="CQ199" s="104"/>
      <c r="CR199" s="104"/>
      <c r="CS199" s="97">
        <f t="shared" si="26"/>
        <v>0</v>
      </c>
      <c r="CT199" s="98"/>
      <c r="CU199" s="98"/>
      <c r="CV199" s="98"/>
      <c r="CW199" s="98"/>
      <c r="CX199" s="99"/>
      <c r="CY199" s="73" t="str">
        <f t="shared" si="27"/>
        <v/>
      </c>
      <c r="CZ199" s="71" t="str">
        <f t="shared" si="28"/>
        <v/>
      </c>
      <c r="DA199" s="60"/>
      <c r="DB199" s="77" t="str">
        <f t="shared" si="29"/>
        <v/>
      </c>
      <c r="DC199" s="71" t="str">
        <f t="shared" si="30"/>
        <v/>
      </c>
      <c r="DD199" s="71" t="str">
        <f t="shared" si="31"/>
        <v/>
      </c>
      <c r="DE199" s="45">
        <f t="shared" si="32"/>
        <v>0</v>
      </c>
      <c r="DF199" s="45"/>
      <c r="DG199" s="84" t="str">
        <f t="shared" si="25"/>
        <v/>
      </c>
    </row>
    <row r="200" spans="1:111" ht="15.75" customHeight="1" x14ac:dyDescent="0.35">
      <c r="A200" s="71" t="str">
        <f t="shared" si="22"/>
        <v/>
      </c>
      <c r="B200" s="71" t="str">
        <f t="shared" si="23"/>
        <v/>
      </c>
      <c r="C200" s="72" t="str">
        <f t="shared" si="24"/>
        <v/>
      </c>
      <c r="D200" s="107"/>
      <c r="E200" s="101"/>
      <c r="F200" s="101"/>
      <c r="G200" s="101"/>
      <c r="H200" s="108"/>
      <c r="I200" s="101"/>
      <c r="J200" s="101"/>
      <c r="K200" s="101"/>
      <c r="L200" s="101"/>
      <c r="M200" s="101"/>
      <c r="N200" s="101"/>
      <c r="O200" s="101"/>
      <c r="P200" s="101"/>
      <c r="Q200" s="101"/>
      <c r="R200" s="111"/>
      <c r="S200" s="101"/>
      <c r="T200" s="101"/>
      <c r="U200" s="101"/>
      <c r="V200" s="101"/>
      <c r="W200" s="101"/>
      <c r="X200" s="111"/>
      <c r="Y200" s="101"/>
      <c r="Z200" s="101"/>
      <c r="AA200" s="101"/>
      <c r="AB200" s="101"/>
      <c r="AC200" s="101"/>
      <c r="AD200" s="101"/>
      <c r="AE200" s="101"/>
      <c r="AF200" s="101"/>
      <c r="AG200" s="101"/>
      <c r="AH200" s="101"/>
      <c r="AI200" s="101"/>
      <c r="AJ200" s="112"/>
      <c r="AK200" s="101"/>
      <c r="AL200" s="101"/>
      <c r="AM200" s="101"/>
      <c r="AN200" s="101"/>
      <c r="AO200" s="101"/>
      <c r="AP200" s="101"/>
      <c r="AQ200" s="101"/>
      <c r="AR200" s="105"/>
      <c r="AS200" s="106"/>
      <c r="AT200" s="106"/>
      <c r="AU200" s="106"/>
      <c r="AV200" s="106"/>
      <c r="AW200" s="106"/>
      <c r="AX200" s="106"/>
      <c r="AY200" s="105"/>
      <c r="AZ200" s="106"/>
      <c r="BA200" s="106"/>
      <c r="BB200" s="106"/>
      <c r="BC200" s="103">
        <f>IF(AJ200="auto",IF(AND((D200&gt;'km-vergoeding'!$A$4),(D200&lt;'km-vergoeding'!$A$5)),'km-vergoeding'!$D$4,'km-vergoeding'!$D$5),0)</f>
        <v>0</v>
      </c>
      <c r="BD200" s="104"/>
      <c r="BE200" s="104"/>
      <c r="BF200" s="104"/>
      <c r="BG200" s="104"/>
      <c r="BH200" s="104"/>
      <c r="BI200" s="104"/>
      <c r="BJ200" s="104"/>
      <c r="BK200" s="110">
        <f t="shared" si="33"/>
        <v>0</v>
      </c>
      <c r="BL200" s="104"/>
      <c r="BM200" s="104"/>
      <c r="BN200" s="104"/>
      <c r="BO200" s="104"/>
      <c r="BP200" s="104"/>
      <c r="BQ200" s="104"/>
      <c r="BR200" s="102">
        <f>IF(AJ200="fiets",'km-vergoeding'!$D$3,0)</f>
        <v>0</v>
      </c>
      <c r="BS200" s="102"/>
      <c r="BT200" s="102"/>
      <c r="BU200" s="102"/>
      <c r="BV200" s="102"/>
      <c r="BW200" s="102"/>
      <c r="BX200" s="102"/>
      <c r="BY200" s="102"/>
      <c r="BZ200" s="110">
        <f t="shared" si="34"/>
        <v>0</v>
      </c>
      <c r="CA200" s="104"/>
      <c r="CB200" s="104"/>
      <c r="CC200" s="104"/>
      <c r="CD200" s="104"/>
      <c r="CE200" s="104"/>
      <c r="CF200" s="104"/>
      <c r="CG200" s="100"/>
      <c r="CH200" s="101"/>
      <c r="CI200" s="101"/>
      <c r="CJ200" s="101"/>
      <c r="CK200" s="101"/>
      <c r="CL200" s="101"/>
      <c r="CM200" s="109">
        <f t="shared" si="35"/>
        <v>0</v>
      </c>
      <c r="CN200" s="104"/>
      <c r="CO200" s="104"/>
      <c r="CP200" s="104"/>
      <c r="CQ200" s="104"/>
      <c r="CR200" s="104"/>
      <c r="CS200" s="97">
        <f t="shared" si="26"/>
        <v>0</v>
      </c>
      <c r="CT200" s="98"/>
      <c r="CU200" s="98"/>
      <c r="CV200" s="98"/>
      <c r="CW200" s="98"/>
      <c r="CX200" s="99"/>
      <c r="CY200" s="73" t="str">
        <f t="shared" si="27"/>
        <v/>
      </c>
      <c r="CZ200" s="71" t="str">
        <f t="shared" si="28"/>
        <v/>
      </c>
      <c r="DA200" s="60"/>
      <c r="DB200" s="77" t="str">
        <f t="shared" si="29"/>
        <v/>
      </c>
      <c r="DC200" s="71" t="str">
        <f t="shared" si="30"/>
        <v/>
      </c>
      <c r="DD200" s="71" t="str">
        <f t="shared" si="31"/>
        <v/>
      </c>
      <c r="DE200" s="45">
        <f t="shared" si="32"/>
        <v>0</v>
      </c>
      <c r="DF200" s="45"/>
      <c r="DG200" s="84" t="str">
        <f t="shared" si="25"/>
        <v/>
      </c>
    </row>
    <row r="201" spans="1:111" ht="15.75" customHeight="1" x14ac:dyDescent="0.35">
      <c r="A201" s="71" t="str">
        <f t="shared" si="22"/>
        <v/>
      </c>
      <c r="B201" s="71" t="str">
        <f t="shared" si="23"/>
        <v/>
      </c>
      <c r="C201" s="72" t="str">
        <f t="shared" si="24"/>
        <v/>
      </c>
      <c r="D201" s="107"/>
      <c r="E201" s="101"/>
      <c r="F201" s="101"/>
      <c r="G201" s="101"/>
      <c r="H201" s="108"/>
      <c r="I201" s="101"/>
      <c r="J201" s="101"/>
      <c r="K201" s="101"/>
      <c r="L201" s="101"/>
      <c r="M201" s="101"/>
      <c r="N201" s="101"/>
      <c r="O201" s="101"/>
      <c r="P201" s="101"/>
      <c r="Q201" s="101"/>
      <c r="R201" s="111"/>
      <c r="S201" s="101"/>
      <c r="T201" s="101"/>
      <c r="U201" s="101"/>
      <c r="V201" s="101"/>
      <c r="W201" s="101"/>
      <c r="X201" s="111"/>
      <c r="Y201" s="101"/>
      <c r="Z201" s="101"/>
      <c r="AA201" s="101"/>
      <c r="AB201" s="101"/>
      <c r="AC201" s="101"/>
      <c r="AD201" s="101"/>
      <c r="AE201" s="101"/>
      <c r="AF201" s="101"/>
      <c r="AG201" s="101"/>
      <c r="AH201" s="101"/>
      <c r="AI201" s="101"/>
      <c r="AJ201" s="112"/>
      <c r="AK201" s="101"/>
      <c r="AL201" s="101"/>
      <c r="AM201" s="101"/>
      <c r="AN201" s="101"/>
      <c r="AO201" s="101"/>
      <c r="AP201" s="101"/>
      <c r="AQ201" s="101"/>
      <c r="AR201" s="105"/>
      <c r="AS201" s="106"/>
      <c r="AT201" s="106"/>
      <c r="AU201" s="106"/>
      <c r="AV201" s="106"/>
      <c r="AW201" s="106"/>
      <c r="AX201" s="106"/>
      <c r="AY201" s="105"/>
      <c r="AZ201" s="106"/>
      <c r="BA201" s="106"/>
      <c r="BB201" s="106"/>
      <c r="BC201" s="103">
        <f>IF(AJ201="auto",IF(AND((D201&gt;'km-vergoeding'!$A$4),(D201&lt;'km-vergoeding'!$A$5)),'km-vergoeding'!$D$4,'km-vergoeding'!$D$5),0)</f>
        <v>0</v>
      </c>
      <c r="BD201" s="104"/>
      <c r="BE201" s="104"/>
      <c r="BF201" s="104"/>
      <c r="BG201" s="104"/>
      <c r="BH201" s="104"/>
      <c r="BI201" s="104"/>
      <c r="BJ201" s="104"/>
      <c r="BK201" s="110">
        <f t="shared" si="33"/>
        <v>0</v>
      </c>
      <c r="BL201" s="104"/>
      <c r="BM201" s="104"/>
      <c r="BN201" s="104"/>
      <c r="BO201" s="104"/>
      <c r="BP201" s="104"/>
      <c r="BQ201" s="104"/>
      <c r="BR201" s="102">
        <f>IF(AJ201="fiets",'km-vergoeding'!$D$3,0)</f>
        <v>0</v>
      </c>
      <c r="BS201" s="102"/>
      <c r="BT201" s="102"/>
      <c r="BU201" s="102"/>
      <c r="BV201" s="102"/>
      <c r="BW201" s="102"/>
      <c r="BX201" s="102"/>
      <c r="BY201" s="102"/>
      <c r="BZ201" s="110">
        <f t="shared" si="34"/>
        <v>0</v>
      </c>
      <c r="CA201" s="104"/>
      <c r="CB201" s="104"/>
      <c r="CC201" s="104"/>
      <c r="CD201" s="104"/>
      <c r="CE201" s="104"/>
      <c r="CF201" s="104"/>
      <c r="CG201" s="100"/>
      <c r="CH201" s="101"/>
      <c r="CI201" s="101"/>
      <c r="CJ201" s="101"/>
      <c r="CK201" s="101"/>
      <c r="CL201" s="101"/>
      <c r="CM201" s="109">
        <f t="shared" si="35"/>
        <v>0</v>
      </c>
      <c r="CN201" s="104"/>
      <c r="CO201" s="104"/>
      <c r="CP201" s="104"/>
      <c r="CQ201" s="104"/>
      <c r="CR201" s="104"/>
      <c r="CS201" s="97">
        <f t="shared" si="26"/>
        <v>0</v>
      </c>
      <c r="CT201" s="98"/>
      <c r="CU201" s="98"/>
      <c r="CV201" s="98"/>
      <c r="CW201" s="98"/>
      <c r="CX201" s="99"/>
      <c r="CY201" s="73" t="str">
        <f t="shared" si="27"/>
        <v/>
      </c>
      <c r="CZ201" s="71" t="str">
        <f t="shared" si="28"/>
        <v/>
      </c>
      <c r="DA201" s="60"/>
      <c r="DB201" s="77" t="str">
        <f t="shared" si="29"/>
        <v/>
      </c>
      <c r="DC201" s="71" t="str">
        <f t="shared" si="30"/>
        <v/>
      </c>
      <c r="DD201" s="71" t="str">
        <f t="shared" si="31"/>
        <v/>
      </c>
      <c r="DE201" s="45">
        <f t="shared" si="32"/>
        <v>0</v>
      </c>
      <c r="DF201" s="45"/>
      <c r="DG201" s="84" t="str">
        <f t="shared" si="25"/>
        <v/>
      </c>
    </row>
    <row r="202" spans="1:111" ht="15.75" customHeight="1" x14ac:dyDescent="0.35">
      <c r="A202" s="71" t="str">
        <f t="shared" si="22"/>
        <v/>
      </c>
      <c r="B202" s="71" t="str">
        <f t="shared" si="23"/>
        <v/>
      </c>
      <c r="C202" s="72" t="str">
        <f t="shared" si="24"/>
        <v/>
      </c>
      <c r="D202" s="107"/>
      <c r="E202" s="101"/>
      <c r="F202" s="101"/>
      <c r="G202" s="101"/>
      <c r="H202" s="108"/>
      <c r="I202" s="101"/>
      <c r="J202" s="101"/>
      <c r="K202" s="101"/>
      <c r="L202" s="101"/>
      <c r="M202" s="101"/>
      <c r="N202" s="101"/>
      <c r="O202" s="101"/>
      <c r="P202" s="101"/>
      <c r="Q202" s="101"/>
      <c r="R202" s="111"/>
      <c r="S202" s="101"/>
      <c r="T202" s="101"/>
      <c r="U202" s="101"/>
      <c r="V202" s="101"/>
      <c r="W202" s="101"/>
      <c r="X202" s="111"/>
      <c r="Y202" s="101"/>
      <c r="Z202" s="101"/>
      <c r="AA202" s="101"/>
      <c r="AB202" s="101"/>
      <c r="AC202" s="101"/>
      <c r="AD202" s="101"/>
      <c r="AE202" s="101"/>
      <c r="AF202" s="101"/>
      <c r="AG202" s="101"/>
      <c r="AH202" s="101"/>
      <c r="AI202" s="101"/>
      <c r="AJ202" s="112"/>
      <c r="AK202" s="101"/>
      <c r="AL202" s="101"/>
      <c r="AM202" s="101"/>
      <c r="AN202" s="101"/>
      <c r="AO202" s="101"/>
      <c r="AP202" s="101"/>
      <c r="AQ202" s="101"/>
      <c r="AR202" s="105"/>
      <c r="AS202" s="106"/>
      <c r="AT202" s="106"/>
      <c r="AU202" s="106"/>
      <c r="AV202" s="106"/>
      <c r="AW202" s="106"/>
      <c r="AX202" s="106"/>
      <c r="AY202" s="105"/>
      <c r="AZ202" s="106"/>
      <c r="BA202" s="106"/>
      <c r="BB202" s="106"/>
      <c r="BC202" s="103">
        <f>IF(AJ202="auto",IF(AND((D202&gt;'km-vergoeding'!$A$4),(D202&lt;'km-vergoeding'!$A$5)),'km-vergoeding'!$D$4,'km-vergoeding'!$D$5),0)</f>
        <v>0</v>
      </c>
      <c r="BD202" s="104"/>
      <c r="BE202" s="104"/>
      <c r="BF202" s="104"/>
      <c r="BG202" s="104"/>
      <c r="BH202" s="104"/>
      <c r="BI202" s="104"/>
      <c r="BJ202" s="104"/>
      <c r="BK202" s="110">
        <f t="shared" si="33"/>
        <v>0</v>
      </c>
      <c r="BL202" s="104"/>
      <c r="BM202" s="104"/>
      <c r="BN202" s="104"/>
      <c r="BO202" s="104"/>
      <c r="BP202" s="104"/>
      <c r="BQ202" s="104"/>
      <c r="BR202" s="102">
        <f>IF(AJ202="fiets",'km-vergoeding'!$D$3,0)</f>
        <v>0</v>
      </c>
      <c r="BS202" s="102"/>
      <c r="BT202" s="102"/>
      <c r="BU202" s="102"/>
      <c r="BV202" s="102"/>
      <c r="BW202" s="102"/>
      <c r="BX202" s="102"/>
      <c r="BY202" s="102"/>
      <c r="BZ202" s="110">
        <f t="shared" si="34"/>
        <v>0</v>
      </c>
      <c r="CA202" s="104"/>
      <c r="CB202" s="104"/>
      <c r="CC202" s="104"/>
      <c r="CD202" s="104"/>
      <c r="CE202" s="104"/>
      <c r="CF202" s="104"/>
      <c r="CG202" s="100"/>
      <c r="CH202" s="101"/>
      <c r="CI202" s="101"/>
      <c r="CJ202" s="101"/>
      <c r="CK202" s="101"/>
      <c r="CL202" s="101"/>
      <c r="CM202" s="109">
        <f t="shared" si="35"/>
        <v>0</v>
      </c>
      <c r="CN202" s="104"/>
      <c r="CO202" s="104"/>
      <c r="CP202" s="104"/>
      <c r="CQ202" s="104"/>
      <c r="CR202" s="104"/>
      <c r="CS202" s="97">
        <f t="shared" si="26"/>
        <v>0</v>
      </c>
      <c r="CT202" s="98"/>
      <c r="CU202" s="98"/>
      <c r="CV202" s="98"/>
      <c r="CW202" s="98"/>
      <c r="CX202" s="99"/>
      <c r="CY202" s="73" t="str">
        <f t="shared" si="27"/>
        <v/>
      </c>
      <c r="CZ202" s="71" t="str">
        <f t="shared" si="28"/>
        <v/>
      </c>
      <c r="DA202" s="60"/>
      <c r="DB202" s="77" t="str">
        <f t="shared" si="29"/>
        <v/>
      </c>
      <c r="DC202" s="71" t="str">
        <f t="shared" si="30"/>
        <v/>
      </c>
      <c r="DD202" s="71" t="str">
        <f t="shared" si="31"/>
        <v/>
      </c>
      <c r="DE202" s="45">
        <f t="shared" si="32"/>
        <v>0</v>
      </c>
      <c r="DF202" s="45"/>
      <c r="DG202" s="84" t="str">
        <f t="shared" si="25"/>
        <v/>
      </c>
    </row>
    <row r="203" spans="1:111" ht="15.75" customHeight="1" x14ac:dyDescent="0.35">
      <c r="A203" s="71" t="str">
        <f t="shared" ref="A203:A266" si="36">IF(OR(AND(D203&lt;&gt;"",H203=""),AND(H203&lt;&gt;"",R203=""),AND(R203&lt;&gt;"",H203=""),AND(R203&lt;&gt;"",X203=""),AND(X203&lt;&gt;"",R203="")),"!","")</f>
        <v/>
      </c>
      <c r="B203" s="71" t="str">
        <f t="shared" ref="B203:B266" si="37">IF(OR(AND(ISBLANK(D203),OR(H203&lt;&gt;"",R203&lt;&gt;"",X203&lt;&gt;"",AJ203&lt;&gt;"",AR203&lt;&gt;"",AY203&lt;&gt;"",CG203&lt;&gt;""))),"!","")</f>
        <v/>
      </c>
      <c r="C203" s="72" t="str">
        <f t="shared" ref="C203:C266" si="38">IF(AND(CG203=0,AJ203&lt;&gt;"openbaar vervoer",OR(AND(OR(AJ203="auto",AJ203="fiets"),OR(AR203="",AR203=0)),AND(AR203&gt;0,AY203=""),AND(AR203="",AY203&gt;0),AND(AR203&gt;0,AJ203=""))),"!","")</f>
        <v/>
      </c>
      <c r="D203" s="107"/>
      <c r="E203" s="101"/>
      <c r="F203" s="101"/>
      <c r="G203" s="101"/>
      <c r="H203" s="108"/>
      <c r="I203" s="101"/>
      <c r="J203" s="101"/>
      <c r="K203" s="101"/>
      <c r="L203" s="101"/>
      <c r="M203" s="101"/>
      <c r="N203" s="101"/>
      <c r="O203" s="101"/>
      <c r="P203" s="101"/>
      <c r="Q203" s="101"/>
      <c r="R203" s="111"/>
      <c r="S203" s="101"/>
      <c r="T203" s="101"/>
      <c r="U203" s="101"/>
      <c r="V203" s="101"/>
      <c r="W203" s="101"/>
      <c r="X203" s="111"/>
      <c r="Y203" s="101"/>
      <c r="Z203" s="101"/>
      <c r="AA203" s="101"/>
      <c r="AB203" s="101"/>
      <c r="AC203" s="101"/>
      <c r="AD203" s="101"/>
      <c r="AE203" s="101"/>
      <c r="AF203" s="101"/>
      <c r="AG203" s="101"/>
      <c r="AH203" s="101"/>
      <c r="AI203" s="101"/>
      <c r="AJ203" s="112"/>
      <c r="AK203" s="101"/>
      <c r="AL203" s="101"/>
      <c r="AM203" s="101"/>
      <c r="AN203" s="101"/>
      <c r="AO203" s="101"/>
      <c r="AP203" s="101"/>
      <c r="AQ203" s="101"/>
      <c r="AR203" s="105"/>
      <c r="AS203" s="106"/>
      <c r="AT203" s="106"/>
      <c r="AU203" s="106"/>
      <c r="AV203" s="106"/>
      <c r="AW203" s="106"/>
      <c r="AX203" s="106"/>
      <c r="AY203" s="105"/>
      <c r="AZ203" s="106"/>
      <c r="BA203" s="106"/>
      <c r="BB203" s="106"/>
      <c r="BC203" s="103">
        <f>IF(AJ203="auto",IF(AND((D203&gt;'km-vergoeding'!$A$4),(D203&lt;'km-vergoeding'!$A$5)),'km-vergoeding'!$D$4,'km-vergoeding'!$D$5),0)</f>
        <v>0</v>
      </c>
      <c r="BD203" s="104"/>
      <c r="BE203" s="104"/>
      <c r="BF203" s="104"/>
      <c r="BG203" s="104"/>
      <c r="BH203" s="104"/>
      <c r="BI203" s="104"/>
      <c r="BJ203" s="104"/>
      <c r="BK203" s="110">
        <f t="shared" si="33"/>
        <v>0</v>
      </c>
      <c r="BL203" s="104"/>
      <c r="BM203" s="104"/>
      <c r="BN203" s="104"/>
      <c r="BO203" s="104"/>
      <c r="BP203" s="104"/>
      <c r="BQ203" s="104"/>
      <c r="BR203" s="102">
        <f>IF(AJ203="fiets",'km-vergoeding'!$D$3,0)</f>
        <v>0</v>
      </c>
      <c r="BS203" s="102"/>
      <c r="BT203" s="102"/>
      <c r="BU203" s="102"/>
      <c r="BV203" s="102"/>
      <c r="BW203" s="102"/>
      <c r="BX203" s="102"/>
      <c r="BY203" s="102"/>
      <c r="BZ203" s="110">
        <f t="shared" si="34"/>
        <v>0</v>
      </c>
      <c r="CA203" s="104"/>
      <c r="CB203" s="104"/>
      <c r="CC203" s="104"/>
      <c r="CD203" s="104"/>
      <c r="CE203" s="104"/>
      <c r="CF203" s="104"/>
      <c r="CG203" s="100"/>
      <c r="CH203" s="101"/>
      <c r="CI203" s="101"/>
      <c r="CJ203" s="101"/>
      <c r="CK203" s="101"/>
      <c r="CL203" s="101"/>
      <c r="CM203" s="109">
        <f t="shared" si="35"/>
        <v>0</v>
      </c>
      <c r="CN203" s="104"/>
      <c r="CO203" s="104"/>
      <c r="CP203" s="104"/>
      <c r="CQ203" s="104"/>
      <c r="CR203" s="104"/>
      <c r="CS203" s="97">
        <f t="shared" si="26"/>
        <v>0</v>
      </c>
      <c r="CT203" s="98"/>
      <c r="CU203" s="98"/>
      <c r="CV203" s="98"/>
      <c r="CW203" s="98"/>
      <c r="CX203" s="99"/>
      <c r="CY203" s="73" t="str">
        <f t="shared" si="27"/>
        <v/>
      </c>
      <c r="CZ203" s="71" t="str">
        <f t="shared" si="28"/>
        <v/>
      </c>
      <c r="DA203" s="60"/>
      <c r="DB203" s="77" t="str">
        <f t="shared" si="29"/>
        <v/>
      </c>
      <c r="DC203" s="71" t="str">
        <f t="shared" si="30"/>
        <v/>
      </c>
      <c r="DD203" s="71" t="str">
        <f t="shared" si="31"/>
        <v/>
      </c>
      <c r="DE203" s="45">
        <f t="shared" si="32"/>
        <v>0</v>
      </c>
      <c r="DF203" s="45"/>
      <c r="DG203" s="84" t="str">
        <f t="shared" ref="DG203:DG266" si="39">IF(AND(A203="",B203="",C203="",CY203="",CZ203="",DB203="",DC203="",DD203=""),"","Deze rij is nog onvolledig of bevat nog fouten! Zie foutmeldingen boven de tabel.")</f>
        <v/>
      </c>
    </row>
    <row r="204" spans="1:111" ht="15.75" customHeight="1" x14ac:dyDescent="0.35">
      <c r="A204" s="71" t="str">
        <f t="shared" si="36"/>
        <v/>
      </c>
      <c r="B204" s="71" t="str">
        <f t="shared" si="37"/>
        <v/>
      </c>
      <c r="C204" s="72" t="str">
        <f t="shared" si="38"/>
        <v/>
      </c>
      <c r="D204" s="107"/>
      <c r="E204" s="101"/>
      <c r="F204" s="101"/>
      <c r="G204" s="101"/>
      <c r="H204" s="108"/>
      <c r="I204" s="101"/>
      <c r="J204" s="101"/>
      <c r="K204" s="101"/>
      <c r="L204" s="101"/>
      <c r="M204" s="101"/>
      <c r="N204" s="101"/>
      <c r="O204" s="101"/>
      <c r="P204" s="101"/>
      <c r="Q204" s="101"/>
      <c r="R204" s="111"/>
      <c r="S204" s="101"/>
      <c r="T204" s="101"/>
      <c r="U204" s="101"/>
      <c r="V204" s="101"/>
      <c r="W204" s="101"/>
      <c r="X204" s="111"/>
      <c r="Y204" s="101"/>
      <c r="Z204" s="101"/>
      <c r="AA204" s="101"/>
      <c r="AB204" s="101"/>
      <c r="AC204" s="101"/>
      <c r="AD204" s="101"/>
      <c r="AE204" s="101"/>
      <c r="AF204" s="101"/>
      <c r="AG204" s="101"/>
      <c r="AH204" s="101"/>
      <c r="AI204" s="101"/>
      <c r="AJ204" s="112"/>
      <c r="AK204" s="101"/>
      <c r="AL204" s="101"/>
      <c r="AM204" s="101"/>
      <c r="AN204" s="101"/>
      <c r="AO204" s="101"/>
      <c r="AP204" s="101"/>
      <c r="AQ204" s="101"/>
      <c r="AR204" s="105"/>
      <c r="AS204" s="106"/>
      <c r="AT204" s="106"/>
      <c r="AU204" s="106"/>
      <c r="AV204" s="106"/>
      <c r="AW204" s="106"/>
      <c r="AX204" s="106"/>
      <c r="AY204" s="105"/>
      <c r="AZ204" s="106"/>
      <c r="BA204" s="106"/>
      <c r="BB204" s="106"/>
      <c r="BC204" s="103">
        <f>IF(AJ204="auto",IF(AND((D204&gt;'km-vergoeding'!$A$4),(D204&lt;'km-vergoeding'!$A$5)),'km-vergoeding'!$D$4,'km-vergoeding'!$D$5),0)</f>
        <v>0</v>
      </c>
      <c r="BD204" s="104"/>
      <c r="BE204" s="104"/>
      <c r="BF204" s="104"/>
      <c r="BG204" s="104"/>
      <c r="BH204" s="104"/>
      <c r="BI204" s="104"/>
      <c r="BJ204" s="104"/>
      <c r="BK204" s="110">
        <f t="shared" si="33"/>
        <v>0</v>
      </c>
      <c r="BL204" s="104"/>
      <c r="BM204" s="104"/>
      <c r="BN204" s="104"/>
      <c r="BO204" s="104"/>
      <c r="BP204" s="104"/>
      <c r="BQ204" s="104"/>
      <c r="BR204" s="102">
        <f>IF(AJ204="fiets",'km-vergoeding'!$D$3,0)</f>
        <v>0</v>
      </c>
      <c r="BS204" s="102"/>
      <c r="BT204" s="102"/>
      <c r="BU204" s="102"/>
      <c r="BV204" s="102"/>
      <c r="BW204" s="102"/>
      <c r="BX204" s="102"/>
      <c r="BY204" s="102"/>
      <c r="BZ204" s="110">
        <f t="shared" si="34"/>
        <v>0</v>
      </c>
      <c r="CA204" s="104"/>
      <c r="CB204" s="104"/>
      <c r="CC204" s="104"/>
      <c r="CD204" s="104"/>
      <c r="CE204" s="104"/>
      <c r="CF204" s="104"/>
      <c r="CG204" s="100"/>
      <c r="CH204" s="101"/>
      <c r="CI204" s="101"/>
      <c r="CJ204" s="101"/>
      <c r="CK204" s="101"/>
      <c r="CL204" s="101"/>
      <c r="CM204" s="109">
        <f t="shared" si="35"/>
        <v>0</v>
      </c>
      <c r="CN204" s="104"/>
      <c r="CO204" s="104"/>
      <c r="CP204" s="104"/>
      <c r="CQ204" s="104"/>
      <c r="CR204" s="104"/>
      <c r="CS204" s="97">
        <f t="shared" ref="CS204:CS267" si="40">IF(CM204=0,0,IF(CM205=0,DE204,0))</f>
        <v>0</v>
      </c>
      <c r="CT204" s="98"/>
      <c r="CU204" s="98"/>
      <c r="CV204" s="98"/>
      <c r="CW204" s="98"/>
      <c r="CX204" s="99"/>
      <c r="CY204" s="73" t="str">
        <f t="shared" ref="CY204:CY267" si="41">IF(AND(OR((AJ204="fiets"),(AJ204="auto")),(CG204&gt;0)),"!","")</f>
        <v/>
      </c>
      <c r="CZ204" s="71" t="str">
        <f t="shared" ref="CZ204:CZ267" si="42">IF(OR(AND(D203&lt;&gt;"",D204="",D205&lt;&gt;""),AND(D203="",D204="",D205&lt;&gt;"")),"!","")</f>
        <v/>
      </c>
      <c r="DA204" s="60"/>
      <c r="DB204" s="77" t="str">
        <f t="shared" ref="DB204:DB267" si="43">IF(AND(AJ204="openbaar vervoer",OR(AR204&lt;&gt;"",AY204&lt;&gt;"")),"!","")</f>
        <v/>
      </c>
      <c r="DC204" s="71" t="str">
        <f t="shared" ref="DC204:DC267" si="44">IF(AND(X204&lt;&gt;"",AND(AJ204="",CM204=0)),"!","")</f>
        <v/>
      </c>
      <c r="DD204" s="71" t="str">
        <f t="shared" ref="DD204:DD267" si="45">IF(OR(AND(AJ204="openbaar vervoer",CG204=0),AND(CG204&gt;0,AJ204="")),"!","")</f>
        <v/>
      </c>
      <c r="DE204" s="45">
        <f t="shared" si="32"/>
        <v>0</v>
      </c>
      <c r="DF204" s="45"/>
      <c r="DG204" s="84" t="str">
        <f t="shared" si="39"/>
        <v/>
      </c>
    </row>
    <row r="205" spans="1:111" ht="15.75" customHeight="1" x14ac:dyDescent="0.35">
      <c r="A205" s="71" t="str">
        <f t="shared" si="36"/>
        <v/>
      </c>
      <c r="B205" s="71" t="str">
        <f t="shared" si="37"/>
        <v/>
      </c>
      <c r="C205" s="72" t="str">
        <f t="shared" si="38"/>
        <v/>
      </c>
      <c r="D205" s="107"/>
      <c r="E205" s="101"/>
      <c r="F205" s="101"/>
      <c r="G205" s="101"/>
      <c r="H205" s="108"/>
      <c r="I205" s="101"/>
      <c r="J205" s="101"/>
      <c r="K205" s="101"/>
      <c r="L205" s="101"/>
      <c r="M205" s="101"/>
      <c r="N205" s="101"/>
      <c r="O205" s="101"/>
      <c r="P205" s="101"/>
      <c r="Q205" s="101"/>
      <c r="R205" s="111"/>
      <c r="S205" s="101"/>
      <c r="T205" s="101"/>
      <c r="U205" s="101"/>
      <c r="V205" s="101"/>
      <c r="W205" s="101"/>
      <c r="X205" s="111"/>
      <c r="Y205" s="101"/>
      <c r="Z205" s="101"/>
      <c r="AA205" s="101"/>
      <c r="AB205" s="101"/>
      <c r="AC205" s="101"/>
      <c r="AD205" s="101"/>
      <c r="AE205" s="101"/>
      <c r="AF205" s="101"/>
      <c r="AG205" s="101"/>
      <c r="AH205" s="101"/>
      <c r="AI205" s="101"/>
      <c r="AJ205" s="112"/>
      <c r="AK205" s="101"/>
      <c r="AL205" s="101"/>
      <c r="AM205" s="101"/>
      <c r="AN205" s="101"/>
      <c r="AO205" s="101"/>
      <c r="AP205" s="101"/>
      <c r="AQ205" s="101"/>
      <c r="AR205" s="105"/>
      <c r="AS205" s="106"/>
      <c r="AT205" s="106"/>
      <c r="AU205" s="106"/>
      <c r="AV205" s="106"/>
      <c r="AW205" s="106"/>
      <c r="AX205" s="106"/>
      <c r="AY205" s="105"/>
      <c r="AZ205" s="106"/>
      <c r="BA205" s="106"/>
      <c r="BB205" s="106"/>
      <c r="BC205" s="103">
        <f>IF(AJ205="auto",IF(AND((D205&gt;'km-vergoeding'!$A$4),(D205&lt;'km-vergoeding'!$A$5)),'km-vergoeding'!$D$4,'km-vergoeding'!$D$5),0)</f>
        <v>0</v>
      </c>
      <c r="BD205" s="104"/>
      <c r="BE205" s="104"/>
      <c r="BF205" s="104"/>
      <c r="BG205" s="104"/>
      <c r="BH205" s="104"/>
      <c r="BI205" s="104"/>
      <c r="BJ205" s="104"/>
      <c r="BK205" s="110">
        <f t="shared" si="33"/>
        <v>0</v>
      </c>
      <c r="BL205" s="104"/>
      <c r="BM205" s="104"/>
      <c r="BN205" s="104"/>
      <c r="BO205" s="104"/>
      <c r="BP205" s="104"/>
      <c r="BQ205" s="104"/>
      <c r="BR205" s="102">
        <f>IF(AJ205="fiets",'km-vergoeding'!$D$3,0)</f>
        <v>0</v>
      </c>
      <c r="BS205" s="102"/>
      <c r="BT205" s="102"/>
      <c r="BU205" s="102"/>
      <c r="BV205" s="102"/>
      <c r="BW205" s="102"/>
      <c r="BX205" s="102"/>
      <c r="BY205" s="102"/>
      <c r="BZ205" s="110">
        <f t="shared" si="34"/>
        <v>0</v>
      </c>
      <c r="CA205" s="104"/>
      <c r="CB205" s="104"/>
      <c r="CC205" s="104"/>
      <c r="CD205" s="104"/>
      <c r="CE205" s="104"/>
      <c r="CF205" s="104"/>
      <c r="CG205" s="100"/>
      <c r="CH205" s="101"/>
      <c r="CI205" s="101"/>
      <c r="CJ205" s="101"/>
      <c r="CK205" s="101"/>
      <c r="CL205" s="101"/>
      <c r="CM205" s="109">
        <f t="shared" si="35"/>
        <v>0</v>
      </c>
      <c r="CN205" s="104"/>
      <c r="CO205" s="104"/>
      <c r="CP205" s="104"/>
      <c r="CQ205" s="104"/>
      <c r="CR205" s="104"/>
      <c r="CS205" s="97">
        <f t="shared" si="40"/>
        <v>0</v>
      </c>
      <c r="CT205" s="98"/>
      <c r="CU205" s="98"/>
      <c r="CV205" s="98"/>
      <c r="CW205" s="98"/>
      <c r="CX205" s="99"/>
      <c r="CY205" s="73" t="str">
        <f t="shared" si="41"/>
        <v/>
      </c>
      <c r="CZ205" s="71" t="str">
        <f t="shared" si="42"/>
        <v/>
      </c>
      <c r="DA205" s="60"/>
      <c r="DB205" s="77" t="str">
        <f t="shared" si="43"/>
        <v/>
      </c>
      <c r="DC205" s="71" t="str">
        <f t="shared" si="44"/>
        <v/>
      </c>
      <c r="DD205" s="71" t="str">
        <f t="shared" si="45"/>
        <v/>
      </c>
      <c r="DE205" s="45">
        <f t="shared" ref="DE205:DE268" si="46">IF(CM205=0,DE204,DE204+CM205)</f>
        <v>0</v>
      </c>
      <c r="DF205" s="45"/>
      <c r="DG205" s="84" t="str">
        <f t="shared" si="39"/>
        <v/>
      </c>
    </row>
    <row r="206" spans="1:111" ht="15.75" customHeight="1" x14ac:dyDescent="0.35">
      <c r="A206" s="71" t="str">
        <f t="shared" si="36"/>
        <v/>
      </c>
      <c r="B206" s="71" t="str">
        <f t="shared" si="37"/>
        <v/>
      </c>
      <c r="C206" s="72" t="str">
        <f t="shared" si="38"/>
        <v/>
      </c>
      <c r="D206" s="107"/>
      <c r="E206" s="101"/>
      <c r="F206" s="101"/>
      <c r="G206" s="101"/>
      <c r="H206" s="108"/>
      <c r="I206" s="101"/>
      <c r="J206" s="101"/>
      <c r="K206" s="101"/>
      <c r="L206" s="101"/>
      <c r="M206" s="101"/>
      <c r="N206" s="101"/>
      <c r="O206" s="101"/>
      <c r="P206" s="101"/>
      <c r="Q206" s="101"/>
      <c r="R206" s="111"/>
      <c r="S206" s="101"/>
      <c r="T206" s="101"/>
      <c r="U206" s="101"/>
      <c r="V206" s="101"/>
      <c r="W206" s="101"/>
      <c r="X206" s="111"/>
      <c r="Y206" s="101"/>
      <c r="Z206" s="101"/>
      <c r="AA206" s="101"/>
      <c r="AB206" s="101"/>
      <c r="AC206" s="101"/>
      <c r="AD206" s="101"/>
      <c r="AE206" s="101"/>
      <c r="AF206" s="101"/>
      <c r="AG206" s="101"/>
      <c r="AH206" s="101"/>
      <c r="AI206" s="101"/>
      <c r="AJ206" s="112"/>
      <c r="AK206" s="101"/>
      <c r="AL206" s="101"/>
      <c r="AM206" s="101"/>
      <c r="AN206" s="101"/>
      <c r="AO206" s="101"/>
      <c r="AP206" s="101"/>
      <c r="AQ206" s="101"/>
      <c r="AR206" s="105"/>
      <c r="AS206" s="106"/>
      <c r="AT206" s="106"/>
      <c r="AU206" s="106"/>
      <c r="AV206" s="106"/>
      <c r="AW206" s="106"/>
      <c r="AX206" s="106"/>
      <c r="AY206" s="105"/>
      <c r="AZ206" s="106"/>
      <c r="BA206" s="106"/>
      <c r="BB206" s="106"/>
      <c r="BC206" s="103">
        <f>IF(AJ206="auto",IF(AND((D206&gt;'km-vergoeding'!$A$4),(D206&lt;'km-vergoeding'!$A$5)),'km-vergoeding'!$D$4,'km-vergoeding'!$D$5),0)</f>
        <v>0</v>
      </c>
      <c r="BD206" s="104"/>
      <c r="BE206" s="104"/>
      <c r="BF206" s="104"/>
      <c r="BG206" s="104"/>
      <c r="BH206" s="104"/>
      <c r="BI206" s="104"/>
      <c r="BJ206" s="104"/>
      <c r="BK206" s="110">
        <f t="shared" ref="BK206:BK269" si="47">IF(AJ206="auto",ROUND(AR206*AY206*BC206,2),0)</f>
        <v>0</v>
      </c>
      <c r="BL206" s="104"/>
      <c r="BM206" s="104"/>
      <c r="BN206" s="104"/>
      <c r="BO206" s="104"/>
      <c r="BP206" s="104"/>
      <c r="BQ206" s="104"/>
      <c r="BR206" s="102">
        <f>IF(AJ206="fiets",'km-vergoeding'!$D$3,0)</f>
        <v>0</v>
      </c>
      <c r="BS206" s="102"/>
      <c r="BT206" s="102"/>
      <c r="BU206" s="102"/>
      <c r="BV206" s="102"/>
      <c r="BW206" s="102"/>
      <c r="BX206" s="102"/>
      <c r="BY206" s="102"/>
      <c r="BZ206" s="110">
        <f t="shared" ref="BZ206:BZ269" si="48">IF(AJ206="fiets",ROUND(AR206*AY206*BR206,2),0)</f>
        <v>0</v>
      </c>
      <c r="CA206" s="104"/>
      <c r="CB206" s="104"/>
      <c r="CC206" s="104"/>
      <c r="CD206" s="104"/>
      <c r="CE206" s="104"/>
      <c r="CF206" s="104"/>
      <c r="CG206" s="100"/>
      <c r="CH206" s="101"/>
      <c r="CI206" s="101"/>
      <c r="CJ206" s="101"/>
      <c r="CK206" s="101"/>
      <c r="CL206" s="101"/>
      <c r="CM206" s="109">
        <f t="shared" ref="CM206:CM269" si="49">IF(AND(OR((AJ206="fiets"),(AJ206="auto")),(CG206&gt;0)),"xxxx",BK206+BZ206+CG206)</f>
        <v>0</v>
      </c>
      <c r="CN206" s="104"/>
      <c r="CO206" s="104"/>
      <c r="CP206" s="104"/>
      <c r="CQ206" s="104"/>
      <c r="CR206" s="104"/>
      <c r="CS206" s="97">
        <f t="shared" si="40"/>
        <v>0</v>
      </c>
      <c r="CT206" s="98"/>
      <c r="CU206" s="98"/>
      <c r="CV206" s="98"/>
      <c r="CW206" s="98"/>
      <c r="CX206" s="99"/>
      <c r="CY206" s="73" t="str">
        <f t="shared" si="41"/>
        <v/>
      </c>
      <c r="CZ206" s="71" t="str">
        <f t="shared" si="42"/>
        <v/>
      </c>
      <c r="DA206" s="60"/>
      <c r="DB206" s="77" t="str">
        <f t="shared" si="43"/>
        <v/>
      </c>
      <c r="DC206" s="71" t="str">
        <f t="shared" si="44"/>
        <v/>
      </c>
      <c r="DD206" s="71" t="str">
        <f t="shared" si="45"/>
        <v/>
      </c>
      <c r="DE206" s="45">
        <f t="shared" si="46"/>
        <v>0</v>
      </c>
      <c r="DF206" s="45"/>
      <c r="DG206" s="84" t="str">
        <f t="shared" si="39"/>
        <v/>
      </c>
    </row>
    <row r="207" spans="1:111" ht="15.75" customHeight="1" x14ac:dyDescent="0.35">
      <c r="A207" s="71" t="str">
        <f t="shared" si="36"/>
        <v/>
      </c>
      <c r="B207" s="71" t="str">
        <f t="shared" si="37"/>
        <v/>
      </c>
      <c r="C207" s="72" t="str">
        <f t="shared" si="38"/>
        <v/>
      </c>
      <c r="D207" s="107"/>
      <c r="E207" s="101"/>
      <c r="F207" s="101"/>
      <c r="G207" s="101"/>
      <c r="H207" s="108"/>
      <c r="I207" s="101"/>
      <c r="J207" s="101"/>
      <c r="K207" s="101"/>
      <c r="L207" s="101"/>
      <c r="M207" s="101"/>
      <c r="N207" s="101"/>
      <c r="O207" s="101"/>
      <c r="P207" s="101"/>
      <c r="Q207" s="101"/>
      <c r="R207" s="111"/>
      <c r="S207" s="101"/>
      <c r="T207" s="101"/>
      <c r="U207" s="101"/>
      <c r="V207" s="101"/>
      <c r="W207" s="101"/>
      <c r="X207" s="111"/>
      <c r="Y207" s="101"/>
      <c r="Z207" s="101"/>
      <c r="AA207" s="101"/>
      <c r="AB207" s="101"/>
      <c r="AC207" s="101"/>
      <c r="AD207" s="101"/>
      <c r="AE207" s="101"/>
      <c r="AF207" s="101"/>
      <c r="AG207" s="101"/>
      <c r="AH207" s="101"/>
      <c r="AI207" s="101"/>
      <c r="AJ207" s="112"/>
      <c r="AK207" s="101"/>
      <c r="AL207" s="101"/>
      <c r="AM207" s="101"/>
      <c r="AN207" s="101"/>
      <c r="AO207" s="101"/>
      <c r="AP207" s="101"/>
      <c r="AQ207" s="101"/>
      <c r="AR207" s="105"/>
      <c r="AS207" s="106"/>
      <c r="AT207" s="106"/>
      <c r="AU207" s="106"/>
      <c r="AV207" s="106"/>
      <c r="AW207" s="106"/>
      <c r="AX207" s="106"/>
      <c r="AY207" s="105"/>
      <c r="AZ207" s="106"/>
      <c r="BA207" s="106"/>
      <c r="BB207" s="106"/>
      <c r="BC207" s="103">
        <f>IF(AJ207="auto",IF(AND((D207&gt;'km-vergoeding'!$A$4),(D207&lt;'km-vergoeding'!$A$5)),'km-vergoeding'!$D$4,'km-vergoeding'!$D$5),0)</f>
        <v>0</v>
      </c>
      <c r="BD207" s="104"/>
      <c r="BE207" s="104"/>
      <c r="BF207" s="104"/>
      <c r="BG207" s="104"/>
      <c r="BH207" s="104"/>
      <c r="BI207" s="104"/>
      <c r="BJ207" s="104"/>
      <c r="BK207" s="110">
        <f t="shared" si="47"/>
        <v>0</v>
      </c>
      <c r="BL207" s="104"/>
      <c r="BM207" s="104"/>
      <c r="BN207" s="104"/>
      <c r="BO207" s="104"/>
      <c r="BP207" s="104"/>
      <c r="BQ207" s="104"/>
      <c r="BR207" s="102">
        <f>IF(AJ207="fiets",'km-vergoeding'!$D$3,0)</f>
        <v>0</v>
      </c>
      <c r="BS207" s="102"/>
      <c r="BT207" s="102"/>
      <c r="BU207" s="102"/>
      <c r="BV207" s="102"/>
      <c r="BW207" s="102"/>
      <c r="BX207" s="102"/>
      <c r="BY207" s="102"/>
      <c r="BZ207" s="110">
        <f t="shared" si="48"/>
        <v>0</v>
      </c>
      <c r="CA207" s="104"/>
      <c r="CB207" s="104"/>
      <c r="CC207" s="104"/>
      <c r="CD207" s="104"/>
      <c r="CE207" s="104"/>
      <c r="CF207" s="104"/>
      <c r="CG207" s="100"/>
      <c r="CH207" s="101"/>
      <c r="CI207" s="101"/>
      <c r="CJ207" s="101"/>
      <c r="CK207" s="101"/>
      <c r="CL207" s="101"/>
      <c r="CM207" s="109">
        <f t="shared" si="49"/>
        <v>0</v>
      </c>
      <c r="CN207" s="104"/>
      <c r="CO207" s="104"/>
      <c r="CP207" s="104"/>
      <c r="CQ207" s="104"/>
      <c r="CR207" s="104"/>
      <c r="CS207" s="97">
        <f t="shared" si="40"/>
        <v>0</v>
      </c>
      <c r="CT207" s="98"/>
      <c r="CU207" s="98"/>
      <c r="CV207" s="98"/>
      <c r="CW207" s="98"/>
      <c r="CX207" s="99"/>
      <c r="CY207" s="73" t="str">
        <f t="shared" si="41"/>
        <v/>
      </c>
      <c r="CZ207" s="71" t="str">
        <f t="shared" si="42"/>
        <v/>
      </c>
      <c r="DA207" s="60"/>
      <c r="DB207" s="77" t="str">
        <f t="shared" si="43"/>
        <v/>
      </c>
      <c r="DC207" s="71" t="str">
        <f t="shared" si="44"/>
        <v/>
      </c>
      <c r="DD207" s="71" t="str">
        <f t="shared" si="45"/>
        <v/>
      </c>
      <c r="DE207" s="45">
        <f t="shared" si="46"/>
        <v>0</v>
      </c>
      <c r="DF207" s="45"/>
      <c r="DG207" s="84" t="str">
        <f t="shared" si="39"/>
        <v/>
      </c>
    </row>
    <row r="208" spans="1:111" ht="15.75" customHeight="1" x14ac:dyDescent="0.35">
      <c r="A208" s="71" t="str">
        <f t="shared" si="36"/>
        <v/>
      </c>
      <c r="B208" s="71" t="str">
        <f t="shared" si="37"/>
        <v/>
      </c>
      <c r="C208" s="72" t="str">
        <f t="shared" si="38"/>
        <v/>
      </c>
      <c r="D208" s="107"/>
      <c r="E208" s="101"/>
      <c r="F208" s="101"/>
      <c r="G208" s="101"/>
      <c r="H208" s="108"/>
      <c r="I208" s="101"/>
      <c r="J208" s="101"/>
      <c r="K208" s="101"/>
      <c r="L208" s="101"/>
      <c r="M208" s="101"/>
      <c r="N208" s="101"/>
      <c r="O208" s="101"/>
      <c r="P208" s="101"/>
      <c r="Q208" s="101"/>
      <c r="R208" s="111"/>
      <c r="S208" s="101"/>
      <c r="T208" s="101"/>
      <c r="U208" s="101"/>
      <c r="V208" s="101"/>
      <c r="W208" s="101"/>
      <c r="X208" s="111"/>
      <c r="Y208" s="101"/>
      <c r="Z208" s="101"/>
      <c r="AA208" s="101"/>
      <c r="AB208" s="101"/>
      <c r="AC208" s="101"/>
      <c r="AD208" s="101"/>
      <c r="AE208" s="101"/>
      <c r="AF208" s="101"/>
      <c r="AG208" s="101"/>
      <c r="AH208" s="101"/>
      <c r="AI208" s="101"/>
      <c r="AJ208" s="112"/>
      <c r="AK208" s="101"/>
      <c r="AL208" s="101"/>
      <c r="AM208" s="101"/>
      <c r="AN208" s="101"/>
      <c r="AO208" s="101"/>
      <c r="AP208" s="101"/>
      <c r="AQ208" s="101"/>
      <c r="AR208" s="105"/>
      <c r="AS208" s="106"/>
      <c r="AT208" s="106"/>
      <c r="AU208" s="106"/>
      <c r="AV208" s="106"/>
      <c r="AW208" s="106"/>
      <c r="AX208" s="106"/>
      <c r="AY208" s="105"/>
      <c r="AZ208" s="106"/>
      <c r="BA208" s="106"/>
      <c r="BB208" s="106"/>
      <c r="BC208" s="103">
        <f>IF(AJ208="auto",IF(AND((D208&gt;'km-vergoeding'!$A$4),(D208&lt;'km-vergoeding'!$A$5)),'km-vergoeding'!$D$4,'km-vergoeding'!$D$5),0)</f>
        <v>0</v>
      </c>
      <c r="BD208" s="104"/>
      <c r="BE208" s="104"/>
      <c r="BF208" s="104"/>
      <c r="BG208" s="104"/>
      <c r="BH208" s="104"/>
      <c r="BI208" s="104"/>
      <c r="BJ208" s="104"/>
      <c r="BK208" s="110">
        <f t="shared" si="47"/>
        <v>0</v>
      </c>
      <c r="BL208" s="104"/>
      <c r="BM208" s="104"/>
      <c r="BN208" s="104"/>
      <c r="BO208" s="104"/>
      <c r="BP208" s="104"/>
      <c r="BQ208" s="104"/>
      <c r="BR208" s="102">
        <f>IF(AJ208="fiets",'km-vergoeding'!$D$3,0)</f>
        <v>0</v>
      </c>
      <c r="BS208" s="102"/>
      <c r="BT208" s="102"/>
      <c r="BU208" s="102"/>
      <c r="BV208" s="102"/>
      <c r="BW208" s="102"/>
      <c r="BX208" s="102"/>
      <c r="BY208" s="102"/>
      <c r="BZ208" s="110">
        <f t="shared" si="48"/>
        <v>0</v>
      </c>
      <c r="CA208" s="104"/>
      <c r="CB208" s="104"/>
      <c r="CC208" s="104"/>
      <c r="CD208" s="104"/>
      <c r="CE208" s="104"/>
      <c r="CF208" s="104"/>
      <c r="CG208" s="100"/>
      <c r="CH208" s="101"/>
      <c r="CI208" s="101"/>
      <c r="CJ208" s="101"/>
      <c r="CK208" s="101"/>
      <c r="CL208" s="101"/>
      <c r="CM208" s="109">
        <f t="shared" si="49"/>
        <v>0</v>
      </c>
      <c r="CN208" s="104"/>
      <c r="CO208" s="104"/>
      <c r="CP208" s="104"/>
      <c r="CQ208" s="104"/>
      <c r="CR208" s="104"/>
      <c r="CS208" s="97">
        <f t="shared" si="40"/>
        <v>0</v>
      </c>
      <c r="CT208" s="98"/>
      <c r="CU208" s="98"/>
      <c r="CV208" s="98"/>
      <c r="CW208" s="98"/>
      <c r="CX208" s="99"/>
      <c r="CY208" s="73" t="str">
        <f t="shared" si="41"/>
        <v/>
      </c>
      <c r="CZ208" s="71" t="str">
        <f t="shared" si="42"/>
        <v/>
      </c>
      <c r="DA208" s="60"/>
      <c r="DB208" s="77" t="str">
        <f t="shared" si="43"/>
        <v/>
      </c>
      <c r="DC208" s="71" t="str">
        <f t="shared" si="44"/>
        <v/>
      </c>
      <c r="DD208" s="71" t="str">
        <f t="shared" si="45"/>
        <v/>
      </c>
      <c r="DE208" s="45">
        <f t="shared" si="46"/>
        <v>0</v>
      </c>
      <c r="DF208" s="45"/>
      <c r="DG208" s="84" t="str">
        <f t="shared" si="39"/>
        <v/>
      </c>
    </row>
    <row r="209" spans="1:111" ht="15.75" customHeight="1" x14ac:dyDescent="0.35">
      <c r="A209" s="71" t="str">
        <f t="shared" si="36"/>
        <v/>
      </c>
      <c r="B209" s="71" t="str">
        <f t="shared" si="37"/>
        <v/>
      </c>
      <c r="C209" s="72" t="str">
        <f t="shared" si="38"/>
        <v/>
      </c>
      <c r="D209" s="107"/>
      <c r="E209" s="101"/>
      <c r="F209" s="101"/>
      <c r="G209" s="101"/>
      <c r="H209" s="108"/>
      <c r="I209" s="101"/>
      <c r="J209" s="101"/>
      <c r="K209" s="101"/>
      <c r="L209" s="101"/>
      <c r="M209" s="101"/>
      <c r="N209" s="101"/>
      <c r="O209" s="101"/>
      <c r="P209" s="101"/>
      <c r="Q209" s="101"/>
      <c r="R209" s="111"/>
      <c r="S209" s="101"/>
      <c r="T209" s="101"/>
      <c r="U209" s="101"/>
      <c r="V209" s="101"/>
      <c r="W209" s="101"/>
      <c r="X209" s="111"/>
      <c r="Y209" s="101"/>
      <c r="Z209" s="101"/>
      <c r="AA209" s="101"/>
      <c r="AB209" s="101"/>
      <c r="AC209" s="101"/>
      <c r="AD209" s="101"/>
      <c r="AE209" s="101"/>
      <c r="AF209" s="101"/>
      <c r="AG209" s="101"/>
      <c r="AH209" s="101"/>
      <c r="AI209" s="101"/>
      <c r="AJ209" s="112"/>
      <c r="AK209" s="101"/>
      <c r="AL209" s="101"/>
      <c r="AM209" s="101"/>
      <c r="AN209" s="101"/>
      <c r="AO209" s="101"/>
      <c r="AP209" s="101"/>
      <c r="AQ209" s="101"/>
      <c r="AR209" s="105"/>
      <c r="AS209" s="106"/>
      <c r="AT209" s="106"/>
      <c r="AU209" s="106"/>
      <c r="AV209" s="106"/>
      <c r="AW209" s="106"/>
      <c r="AX209" s="106"/>
      <c r="AY209" s="105"/>
      <c r="AZ209" s="106"/>
      <c r="BA209" s="106"/>
      <c r="BB209" s="106"/>
      <c r="BC209" s="103">
        <f>IF(AJ209="auto",IF(AND((D209&gt;'km-vergoeding'!$A$4),(D209&lt;'km-vergoeding'!$A$5)),'km-vergoeding'!$D$4,'km-vergoeding'!$D$5),0)</f>
        <v>0</v>
      </c>
      <c r="BD209" s="104"/>
      <c r="BE209" s="104"/>
      <c r="BF209" s="104"/>
      <c r="BG209" s="104"/>
      <c r="BH209" s="104"/>
      <c r="BI209" s="104"/>
      <c r="BJ209" s="104"/>
      <c r="BK209" s="110">
        <f t="shared" si="47"/>
        <v>0</v>
      </c>
      <c r="BL209" s="104"/>
      <c r="BM209" s="104"/>
      <c r="BN209" s="104"/>
      <c r="BO209" s="104"/>
      <c r="BP209" s="104"/>
      <c r="BQ209" s="104"/>
      <c r="BR209" s="102">
        <f>IF(AJ209="fiets",'km-vergoeding'!$D$3,0)</f>
        <v>0</v>
      </c>
      <c r="BS209" s="102"/>
      <c r="BT209" s="102"/>
      <c r="BU209" s="102"/>
      <c r="BV209" s="102"/>
      <c r="BW209" s="102"/>
      <c r="BX209" s="102"/>
      <c r="BY209" s="102"/>
      <c r="BZ209" s="110">
        <f t="shared" si="48"/>
        <v>0</v>
      </c>
      <c r="CA209" s="104"/>
      <c r="CB209" s="104"/>
      <c r="CC209" s="104"/>
      <c r="CD209" s="104"/>
      <c r="CE209" s="104"/>
      <c r="CF209" s="104"/>
      <c r="CG209" s="100"/>
      <c r="CH209" s="101"/>
      <c r="CI209" s="101"/>
      <c r="CJ209" s="101"/>
      <c r="CK209" s="101"/>
      <c r="CL209" s="101"/>
      <c r="CM209" s="109">
        <f t="shared" si="49"/>
        <v>0</v>
      </c>
      <c r="CN209" s="104"/>
      <c r="CO209" s="104"/>
      <c r="CP209" s="104"/>
      <c r="CQ209" s="104"/>
      <c r="CR209" s="104"/>
      <c r="CS209" s="97">
        <f t="shared" si="40"/>
        <v>0</v>
      </c>
      <c r="CT209" s="98"/>
      <c r="CU209" s="98"/>
      <c r="CV209" s="98"/>
      <c r="CW209" s="98"/>
      <c r="CX209" s="99"/>
      <c r="CY209" s="73" t="str">
        <f t="shared" si="41"/>
        <v/>
      </c>
      <c r="CZ209" s="71" t="str">
        <f t="shared" si="42"/>
        <v/>
      </c>
      <c r="DA209" s="60"/>
      <c r="DB209" s="77" t="str">
        <f t="shared" si="43"/>
        <v/>
      </c>
      <c r="DC209" s="71" t="str">
        <f t="shared" si="44"/>
        <v/>
      </c>
      <c r="DD209" s="71" t="str">
        <f t="shared" si="45"/>
        <v/>
      </c>
      <c r="DE209" s="45">
        <f t="shared" si="46"/>
        <v>0</v>
      </c>
      <c r="DF209" s="45"/>
      <c r="DG209" s="84" t="str">
        <f t="shared" si="39"/>
        <v/>
      </c>
    </row>
    <row r="210" spans="1:111" ht="15.75" customHeight="1" x14ac:dyDescent="0.35">
      <c r="A210" s="71" t="str">
        <f t="shared" si="36"/>
        <v/>
      </c>
      <c r="B210" s="71" t="str">
        <f t="shared" si="37"/>
        <v/>
      </c>
      <c r="C210" s="72" t="str">
        <f t="shared" si="38"/>
        <v/>
      </c>
      <c r="D210" s="107"/>
      <c r="E210" s="101"/>
      <c r="F210" s="101"/>
      <c r="G210" s="101"/>
      <c r="H210" s="108"/>
      <c r="I210" s="101"/>
      <c r="J210" s="101"/>
      <c r="K210" s="101"/>
      <c r="L210" s="101"/>
      <c r="M210" s="101"/>
      <c r="N210" s="101"/>
      <c r="O210" s="101"/>
      <c r="P210" s="101"/>
      <c r="Q210" s="101"/>
      <c r="R210" s="111"/>
      <c r="S210" s="101"/>
      <c r="T210" s="101"/>
      <c r="U210" s="101"/>
      <c r="V210" s="101"/>
      <c r="W210" s="101"/>
      <c r="X210" s="111"/>
      <c r="Y210" s="101"/>
      <c r="Z210" s="101"/>
      <c r="AA210" s="101"/>
      <c r="AB210" s="101"/>
      <c r="AC210" s="101"/>
      <c r="AD210" s="101"/>
      <c r="AE210" s="101"/>
      <c r="AF210" s="101"/>
      <c r="AG210" s="101"/>
      <c r="AH210" s="101"/>
      <c r="AI210" s="101"/>
      <c r="AJ210" s="112"/>
      <c r="AK210" s="101"/>
      <c r="AL210" s="101"/>
      <c r="AM210" s="101"/>
      <c r="AN210" s="101"/>
      <c r="AO210" s="101"/>
      <c r="AP210" s="101"/>
      <c r="AQ210" s="101"/>
      <c r="AR210" s="105"/>
      <c r="AS210" s="106"/>
      <c r="AT210" s="106"/>
      <c r="AU210" s="106"/>
      <c r="AV210" s="106"/>
      <c r="AW210" s="106"/>
      <c r="AX210" s="106"/>
      <c r="AY210" s="105"/>
      <c r="AZ210" s="106"/>
      <c r="BA210" s="106"/>
      <c r="BB210" s="106"/>
      <c r="BC210" s="103">
        <f>IF(AJ210="auto",IF(AND((D210&gt;'km-vergoeding'!$A$4),(D210&lt;'km-vergoeding'!$A$5)),'km-vergoeding'!$D$4,'km-vergoeding'!$D$5),0)</f>
        <v>0</v>
      </c>
      <c r="BD210" s="104"/>
      <c r="BE210" s="104"/>
      <c r="BF210" s="104"/>
      <c r="BG210" s="104"/>
      <c r="BH210" s="104"/>
      <c r="BI210" s="104"/>
      <c r="BJ210" s="104"/>
      <c r="BK210" s="110">
        <f t="shared" si="47"/>
        <v>0</v>
      </c>
      <c r="BL210" s="104"/>
      <c r="BM210" s="104"/>
      <c r="BN210" s="104"/>
      <c r="BO210" s="104"/>
      <c r="BP210" s="104"/>
      <c r="BQ210" s="104"/>
      <c r="BR210" s="102">
        <f>IF(AJ210="fiets",'km-vergoeding'!$D$3,0)</f>
        <v>0</v>
      </c>
      <c r="BS210" s="102"/>
      <c r="BT210" s="102"/>
      <c r="BU210" s="102"/>
      <c r="BV210" s="102"/>
      <c r="BW210" s="102"/>
      <c r="BX210" s="102"/>
      <c r="BY210" s="102"/>
      <c r="BZ210" s="110">
        <f t="shared" si="48"/>
        <v>0</v>
      </c>
      <c r="CA210" s="104"/>
      <c r="CB210" s="104"/>
      <c r="CC210" s="104"/>
      <c r="CD210" s="104"/>
      <c r="CE210" s="104"/>
      <c r="CF210" s="104"/>
      <c r="CG210" s="100"/>
      <c r="CH210" s="101"/>
      <c r="CI210" s="101"/>
      <c r="CJ210" s="101"/>
      <c r="CK210" s="101"/>
      <c r="CL210" s="101"/>
      <c r="CM210" s="109">
        <f t="shared" si="49"/>
        <v>0</v>
      </c>
      <c r="CN210" s="104"/>
      <c r="CO210" s="104"/>
      <c r="CP210" s="104"/>
      <c r="CQ210" s="104"/>
      <c r="CR210" s="104"/>
      <c r="CS210" s="97">
        <f t="shared" si="40"/>
        <v>0</v>
      </c>
      <c r="CT210" s="98"/>
      <c r="CU210" s="98"/>
      <c r="CV210" s="98"/>
      <c r="CW210" s="98"/>
      <c r="CX210" s="99"/>
      <c r="CY210" s="73" t="str">
        <f t="shared" si="41"/>
        <v/>
      </c>
      <c r="CZ210" s="71" t="str">
        <f t="shared" si="42"/>
        <v/>
      </c>
      <c r="DA210" s="60"/>
      <c r="DB210" s="77" t="str">
        <f t="shared" si="43"/>
        <v/>
      </c>
      <c r="DC210" s="71" t="str">
        <f t="shared" si="44"/>
        <v/>
      </c>
      <c r="DD210" s="71" t="str">
        <f t="shared" si="45"/>
        <v/>
      </c>
      <c r="DE210" s="45">
        <f t="shared" si="46"/>
        <v>0</v>
      </c>
      <c r="DF210" s="45"/>
      <c r="DG210" s="84" t="str">
        <f t="shared" si="39"/>
        <v/>
      </c>
    </row>
    <row r="211" spans="1:111" ht="15.75" customHeight="1" x14ac:dyDescent="0.35">
      <c r="A211" s="71" t="str">
        <f t="shared" si="36"/>
        <v/>
      </c>
      <c r="B211" s="71" t="str">
        <f t="shared" si="37"/>
        <v/>
      </c>
      <c r="C211" s="72" t="str">
        <f t="shared" si="38"/>
        <v/>
      </c>
      <c r="D211" s="107"/>
      <c r="E211" s="101"/>
      <c r="F211" s="101"/>
      <c r="G211" s="101"/>
      <c r="H211" s="108"/>
      <c r="I211" s="101"/>
      <c r="J211" s="101"/>
      <c r="K211" s="101"/>
      <c r="L211" s="101"/>
      <c r="M211" s="101"/>
      <c r="N211" s="101"/>
      <c r="O211" s="101"/>
      <c r="P211" s="101"/>
      <c r="Q211" s="101"/>
      <c r="R211" s="111"/>
      <c r="S211" s="101"/>
      <c r="T211" s="101"/>
      <c r="U211" s="101"/>
      <c r="V211" s="101"/>
      <c r="W211" s="101"/>
      <c r="X211" s="111"/>
      <c r="Y211" s="101"/>
      <c r="Z211" s="101"/>
      <c r="AA211" s="101"/>
      <c r="AB211" s="101"/>
      <c r="AC211" s="101"/>
      <c r="AD211" s="101"/>
      <c r="AE211" s="101"/>
      <c r="AF211" s="101"/>
      <c r="AG211" s="101"/>
      <c r="AH211" s="101"/>
      <c r="AI211" s="101"/>
      <c r="AJ211" s="112"/>
      <c r="AK211" s="101"/>
      <c r="AL211" s="101"/>
      <c r="AM211" s="101"/>
      <c r="AN211" s="101"/>
      <c r="AO211" s="101"/>
      <c r="AP211" s="101"/>
      <c r="AQ211" s="101"/>
      <c r="AR211" s="105"/>
      <c r="AS211" s="106"/>
      <c r="AT211" s="106"/>
      <c r="AU211" s="106"/>
      <c r="AV211" s="106"/>
      <c r="AW211" s="106"/>
      <c r="AX211" s="106"/>
      <c r="AY211" s="105"/>
      <c r="AZ211" s="106"/>
      <c r="BA211" s="106"/>
      <c r="BB211" s="106"/>
      <c r="BC211" s="103">
        <f>IF(AJ211="auto",IF(AND((D211&gt;'km-vergoeding'!$A$4),(D211&lt;'km-vergoeding'!$A$5)),'km-vergoeding'!$D$4,'km-vergoeding'!$D$5),0)</f>
        <v>0</v>
      </c>
      <c r="BD211" s="104"/>
      <c r="BE211" s="104"/>
      <c r="BF211" s="104"/>
      <c r="BG211" s="104"/>
      <c r="BH211" s="104"/>
      <c r="BI211" s="104"/>
      <c r="BJ211" s="104"/>
      <c r="BK211" s="110">
        <f t="shared" si="47"/>
        <v>0</v>
      </c>
      <c r="BL211" s="104"/>
      <c r="BM211" s="104"/>
      <c r="BN211" s="104"/>
      <c r="BO211" s="104"/>
      <c r="BP211" s="104"/>
      <c r="BQ211" s="104"/>
      <c r="BR211" s="102">
        <f>IF(AJ211="fiets",'km-vergoeding'!$D$3,0)</f>
        <v>0</v>
      </c>
      <c r="BS211" s="102"/>
      <c r="BT211" s="102"/>
      <c r="BU211" s="102"/>
      <c r="BV211" s="102"/>
      <c r="BW211" s="102"/>
      <c r="BX211" s="102"/>
      <c r="BY211" s="102"/>
      <c r="BZ211" s="110">
        <f t="shared" si="48"/>
        <v>0</v>
      </c>
      <c r="CA211" s="104"/>
      <c r="CB211" s="104"/>
      <c r="CC211" s="104"/>
      <c r="CD211" s="104"/>
      <c r="CE211" s="104"/>
      <c r="CF211" s="104"/>
      <c r="CG211" s="100"/>
      <c r="CH211" s="101"/>
      <c r="CI211" s="101"/>
      <c r="CJ211" s="101"/>
      <c r="CK211" s="101"/>
      <c r="CL211" s="101"/>
      <c r="CM211" s="109">
        <f t="shared" si="49"/>
        <v>0</v>
      </c>
      <c r="CN211" s="104"/>
      <c r="CO211" s="104"/>
      <c r="CP211" s="104"/>
      <c r="CQ211" s="104"/>
      <c r="CR211" s="104"/>
      <c r="CS211" s="97">
        <f t="shared" si="40"/>
        <v>0</v>
      </c>
      <c r="CT211" s="98"/>
      <c r="CU211" s="98"/>
      <c r="CV211" s="98"/>
      <c r="CW211" s="98"/>
      <c r="CX211" s="99"/>
      <c r="CY211" s="73" t="str">
        <f t="shared" si="41"/>
        <v/>
      </c>
      <c r="CZ211" s="71" t="str">
        <f t="shared" si="42"/>
        <v/>
      </c>
      <c r="DA211" s="60"/>
      <c r="DB211" s="77" t="str">
        <f t="shared" si="43"/>
        <v/>
      </c>
      <c r="DC211" s="71" t="str">
        <f t="shared" si="44"/>
        <v/>
      </c>
      <c r="DD211" s="71" t="str">
        <f t="shared" si="45"/>
        <v/>
      </c>
      <c r="DE211" s="45">
        <f t="shared" si="46"/>
        <v>0</v>
      </c>
      <c r="DF211" s="45"/>
      <c r="DG211" s="84" t="str">
        <f t="shared" si="39"/>
        <v/>
      </c>
    </row>
    <row r="212" spans="1:111" ht="15.75" customHeight="1" x14ac:dyDescent="0.35">
      <c r="A212" s="71" t="str">
        <f t="shared" si="36"/>
        <v/>
      </c>
      <c r="B212" s="71" t="str">
        <f t="shared" si="37"/>
        <v/>
      </c>
      <c r="C212" s="72" t="str">
        <f t="shared" si="38"/>
        <v/>
      </c>
      <c r="D212" s="107"/>
      <c r="E212" s="101"/>
      <c r="F212" s="101"/>
      <c r="G212" s="101"/>
      <c r="H212" s="108"/>
      <c r="I212" s="101"/>
      <c r="J212" s="101"/>
      <c r="K212" s="101"/>
      <c r="L212" s="101"/>
      <c r="M212" s="101"/>
      <c r="N212" s="101"/>
      <c r="O212" s="101"/>
      <c r="P212" s="101"/>
      <c r="Q212" s="101"/>
      <c r="R212" s="111"/>
      <c r="S212" s="101"/>
      <c r="T212" s="101"/>
      <c r="U212" s="101"/>
      <c r="V212" s="101"/>
      <c r="W212" s="101"/>
      <c r="X212" s="111"/>
      <c r="Y212" s="101"/>
      <c r="Z212" s="101"/>
      <c r="AA212" s="101"/>
      <c r="AB212" s="101"/>
      <c r="AC212" s="101"/>
      <c r="AD212" s="101"/>
      <c r="AE212" s="101"/>
      <c r="AF212" s="101"/>
      <c r="AG212" s="101"/>
      <c r="AH212" s="101"/>
      <c r="AI212" s="101"/>
      <c r="AJ212" s="112"/>
      <c r="AK212" s="101"/>
      <c r="AL212" s="101"/>
      <c r="AM212" s="101"/>
      <c r="AN212" s="101"/>
      <c r="AO212" s="101"/>
      <c r="AP212" s="101"/>
      <c r="AQ212" s="101"/>
      <c r="AR212" s="105"/>
      <c r="AS212" s="106"/>
      <c r="AT212" s="106"/>
      <c r="AU212" s="106"/>
      <c r="AV212" s="106"/>
      <c r="AW212" s="106"/>
      <c r="AX212" s="106"/>
      <c r="AY212" s="105"/>
      <c r="AZ212" s="106"/>
      <c r="BA212" s="106"/>
      <c r="BB212" s="106"/>
      <c r="BC212" s="103">
        <f>IF(AJ212="auto",IF(AND((D212&gt;'km-vergoeding'!$A$4),(D212&lt;'km-vergoeding'!$A$5)),'km-vergoeding'!$D$4,'km-vergoeding'!$D$5),0)</f>
        <v>0</v>
      </c>
      <c r="BD212" s="104"/>
      <c r="BE212" s="104"/>
      <c r="BF212" s="104"/>
      <c r="BG212" s="104"/>
      <c r="BH212" s="104"/>
      <c r="BI212" s="104"/>
      <c r="BJ212" s="104"/>
      <c r="BK212" s="110">
        <f t="shared" si="47"/>
        <v>0</v>
      </c>
      <c r="BL212" s="104"/>
      <c r="BM212" s="104"/>
      <c r="BN212" s="104"/>
      <c r="BO212" s="104"/>
      <c r="BP212" s="104"/>
      <c r="BQ212" s="104"/>
      <c r="BR212" s="102">
        <f>IF(AJ212="fiets",'km-vergoeding'!$D$3,0)</f>
        <v>0</v>
      </c>
      <c r="BS212" s="102"/>
      <c r="BT212" s="102"/>
      <c r="BU212" s="102"/>
      <c r="BV212" s="102"/>
      <c r="BW212" s="102"/>
      <c r="BX212" s="102"/>
      <c r="BY212" s="102"/>
      <c r="BZ212" s="110">
        <f t="shared" si="48"/>
        <v>0</v>
      </c>
      <c r="CA212" s="104"/>
      <c r="CB212" s="104"/>
      <c r="CC212" s="104"/>
      <c r="CD212" s="104"/>
      <c r="CE212" s="104"/>
      <c r="CF212" s="104"/>
      <c r="CG212" s="100"/>
      <c r="CH212" s="101"/>
      <c r="CI212" s="101"/>
      <c r="CJ212" s="101"/>
      <c r="CK212" s="101"/>
      <c r="CL212" s="101"/>
      <c r="CM212" s="109">
        <f t="shared" si="49"/>
        <v>0</v>
      </c>
      <c r="CN212" s="104"/>
      <c r="CO212" s="104"/>
      <c r="CP212" s="104"/>
      <c r="CQ212" s="104"/>
      <c r="CR212" s="104"/>
      <c r="CS212" s="97">
        <f t="shared" si="40"/>
        <v>0</v>
      </c>
      <c r="CT212" s="98"/>
      <c r="CU212" s="98"/>
      <c r="CV212" s="98"/>
      <c r="CW212" s="98"/>
      <c r="CX212" s="99"/>
      <c r="CY212" s="73" t="str">
        <f t="shared" si="41"/>
        <v/>
      </c>
      <c r="CZ212" s="71" t="str">
        <f t="shared" si="42"/>
        <v/>
      </c>
      <c r="DA212" s="60"/>
      <c r="DB212" s="77" t="str">
        <f t="shared" si="43"/>
        <v/>
      </c>
      <c r="DC212" s="71" t="str">
        <f t="shared" si="44"/>
        <v/>
      </c>
      <c r="DD212" s="71" t="str">
        <f t="shared" si="45"/>
        <v/>
      </c>
      <c r="DE212" s="45">
        <f t="shared" si="46"/>
        <v>0</v>
      </c>
      <c r="DF212" s="45"/>
      <c r="DG212" s="84" t="str">
        <f t="shared" si="39"/>
        <v/>
      </c>
    </row>
    <row r="213" spans="1:111" ht="15.75" customHeight="1" x14ac:dyDescent="0.35">
      <c r="A213" s="71" t="str">
        <f t="shared" si="36"/>
        <v/>
      </c>
      <c r="B213" s="71" t="str">
        <f t="shared" si="37"/>
        <v/>
      </c>
      <c r="C213" s="72" t="str">
        <f t="shared" si="38"/>
        <v/>
      </c>
      <c r="D213" s="107"/>
      <c r="E213" s="101"/>
      <c r="F213" s="101"/>
      <c r="G213" s="101"/>
      <c r="H213" s="108"/>
      <c r="I213" s="101"/>
      <c r="J213" s="101"/>
      <c r="K213" s="101"/>
      <c r="L213" s="101"/>
      <c r="M213" s="101"/>
      <c r="N213" s="101"/>
      <c r="O213" s="101"/>
      <c r="P213" s="101"/>
      <c r="Q213" s="101"/>
      <c r="R213" s="111"/>
      <c r="S213" s="101"/>
      <c r="T213" s="101"/>
      <c r="U213" s="101"/>
      <c r="V213" s="101"/>
      <c r="W213" s="101"/>
      <c r="X213" s="111"/>
      <c r="Y213" s="101"/>
      <c r="Z213" s="101"/>
      <c r="AA213" s="101"/>
      <c r="AB213" s="101"/>
      <c r="AC213" s="101"/>
      <c r="AD213" s="101"/>
      <c r="AE213" s="101"/>
      <c r="AF213" s="101"/>
      <c r="AG213" s="101"/>
      <c r="AH213" s="101"/>
      <c r="AI213" s="101"/>
      <c r="AJ213" s="112"/>
      <c r="AK213" s="101"/>
      <c r="AL213" s="101"/>
      <c r="AM213" s="101"/>
      <c r="AN213" s="101"/>
      <c r="AO213" s="101"/>
      <c r="AP213" s="101"/>
      <c r="AQ213" s="101"/>
      <c r="AR213" s="105"/>
      <c r="AS213" s="106"/>
      <c r="AT213" s="106"/>
      <c r="AU213" s="106"/>
      <c r="AV213" s="106"/>
      <c r="AW213" s="106"/>
      <c r="AX213" s="106"/>
      <c r="AY213" s="105"/>
      <c r="AZ213" s="106"/>
      <c r="BA213" s="106"/>
      <c r="BB213" s="106"/>
      <c r="BC213" s="103">
        <f>IF(AJ213="auto",IF(AND((D213&gt;'km-vergoeding'!$A$4),(D213&lt;'km-vergoeding'!$A$5)),'km-vergoeding'!$D$4,'km-vergoeding'!$D$5),0)</f>
        <v>0</v>
      </c>
      <c r="BD213" s="104"/>
      <c r="BE213" s="104"/>
      <c r="BF213" s="104"/>
      <c r="BG213" s="104"/>
      <c r="BH213" s="104"/>
      <c r="BI213" s="104"/>
      <c r="BJ213" s="104"/>
      <c r="BK213" s="110">
        <f t="shared" si="47"/>
        <v>0</v>
      </c>
      <c r="BL213" s="104"/>
      <c r="BM213" s="104"/>
      <c r="BN213" s="104"/>
      <c r="BO213" s="104"/>
      <c r="BP213" s="104"/>
      <c r="BQ213" s="104"/>
      <c r="BR213" s="102">
        <f>IF(AJ213="fiets",'km-vergoeding'!$D$3,0)</f>
        <v>0</v>
      </c>
      <c r="BS213" s="102"/>
      <c r="BT213" s="102"/>
      <c r="BU213" s="102"/>
      <c r="BV213" s="102"/>
      <c r="BW213" s="102"/>
      <c r="BX213" s="102"/>
      <c r="BY213" s="102"/>
      <c r="BZ213" s="110">
        <f t="shared" si="48"/>
        <v>0</v>
      </c>
      <c r="CA213" s="104"/>
      <c r="CB213" s="104"/>
      <c r="CC213" s="104"/>
      <c r="CD213" s="104"/>
      <c r="CE213" s="104"/>
      <c r="CF213" s="104"/>
      <c r="CG213" s="100"/>
      <c r="CH213" s="101"/>
      <c r="CI213" s="101"/>
      <c r="CJ213" s="101"/>
      <c r="CK213" s="101"/>
      <c r="CL213" s="101"/>
      <c r="CM213" s="109">
        <f t="shared" si="49"/>
        <v>0</v>
      </c>
      <c r="CN213" s="104"/>
      <c r="CO213" s="104"/>
      <c r="CP213" s="104"/>
      <c r="CQ213" s="104"/>
      <c r="CR213" s="104"/>
      <c r="CS213" s="97">
        <f t="shared" si="40"/>
        <v>0</v>
      </c>
      <c r="CT213" s="98"/>
      <c r="CU213" s="98"/>
      <c r="CV213" s="98"/>
      <c r="CW213" s="98"/>
      <c r="CX213" s="99"/>
      <c r="CY213" s="73" t="str">
        <f t="shared" si="41"/>
        <v/>
      </c>
      <c r="CZ213" s="71" t="str">
        <f t="shared" si="42"/>
        <v/>
      </c>
      <c r="DA213" s="60"/>
      <c r="DB213" s="77" t="str">
        <f t="shared" si="43"/>
        <v/>
      </c>
      <c r="DC213" s="71" t="str">
        <f t="shared" si="44"/>
        <v/>
      </c>
      <c r="DD213" s="71" t="str">
        <f t="shared" si="45"/>
        <v/>
      </c>
      <c r="DE213" s="45">
        <f t="shared" si="46"/>
        <v>0</v>
      </c>
      <c r="DF213" s="45"/>
      <c r="DG213" s="84" t="str">
        <f t="shared" si="39"/>
        <v/>
      </c>
    </row>
    <row r="214" spans="1:111" ht="15.75" customHeight="1" x14ac:dyDescent="0.35">
      <c r="A214" s="71" t="str">
        <f t="shared" si="36"/>
        <v/>
      </c>
      <c r="B214" s="71" t="str">
        <f t="shared" si="37"/>
        <v/>
      </c>
      <c r="C214" s="72" t="str">
        <f t="shared" si="38"/>
        <v/>
      </c>
      <c r="D214" s="107"/>
      <c r="E214" s="101"/>
      <c r="F214" s="101"/>
      <c r="G214" s="101"/>
      <c r="H214" s="108"/>
      <c r="I214" s="101"/>
      <c r="J214" s="101"/>
      <c r="K214" s="101"/>
      <c r="L214" s="101"/>
      <c r="M214" s="101"/>
      <c r="N214" s="101"/>
      <c r="O214" s="101"/>
      <c r="P214" s="101"/>
      <c r="Q214" s="101"/>
      <c r="R214" s="111"/>
      <c r="S214" s="101"/>
      <c r="T214" s="101"/>
      <c r="U214" s="101"/>
      <c r="V214" s="101"/>
      <c r="W214" s="101"/>
      <c r="X214" s="111"/>
      <c r="Y214" s="101"/>
      <c r="Z214" s="101"/>
      <c r="AA214" s="101"/>
      <c r="AB214" s="101"/>
      <c r="AC214" s="101"/>
      <c r="AD214" s="101"/>
      <c r="AE214" s="101"/>
      <c r="AF214" s="101"/>
      <c r="AG214" s="101"/>
      <c r="AH214" s="101"/>
      <c r="AI214" s="101"/>
      <c r="AJ214" s="112"/>
      <c r="AK214" s="101"/>
      <c r="AL214" s="101"/>
      <c r="AM214" s="101"/>
      <c r="AN214" s="101"/>
      <c r="AO214" s="101"/>
      <c r="AP214" s="101"/>
      <c r="AQ214" s="101"/>
      <c r="AR214" s="105"/>
      <c r="AS214" s="106"/>
      <c r="AT214" s="106"/>
      <c r="AU214" s="106"/>
      <c r="AV214" s="106"/>
      <c r="AW214" s="106"/>
      <c r="AX214" s="106"/>
      <c r="AY214" s="105"/>
      <c r="AZ214" s="106"/>
      <c r="BA214" s="106"/>
      <c r="BB214" s="106"/>
      <c r="BC214" s="103">
        <f>IF(AJ214="auto",IF(AND((D214&gt;'km-vergoeding'!$A$4),(D214&lt;'km-vergoeding'!$A$5)),'km-vergoeding'!$D$4,'km-vergoeding'!$D$5),0)</f>
        <v>0</v>
      </c>
      <c r="BD214" s="104"/>
      <c r="BE214" s="104"/>
      <c r="BF214" s="104"/>
      <c r="BG214" s="104"/>
      <c r="BH214" s="104"/>
      <c r="BI214" s="104"/>
      <c r="BJ214" s="104"/>
      <c r="BK214" s="110">
        <f t="shared" si="47"/>
        <v>0</v>
      </c>
      <c r="BL214" s="104"/>
      <c r="BM214" s="104"/>
      <c r="BN214" s="104"/>
      <c r="BO214" s="104"/>
      <c r="BP214" s="104"/>
      <c r="BQ214" s="104"/>
      <c r="BR214" s="102">
        <f>IF(AJ214="fiets",'km-vergoeding'!$D$3,0)</f>
        <v>0</v>
      </c>
      <c r="BS214" s="102"/>
      <c r="BT214" s="102"/>
      <c r="BU214" s="102"/>
      <c r="BV214" s="102"/>
      <c r="BW214" s="102"/>
      <c r="BX214" s="102"/>
      <c r="BY214" s="102"/>
      <c r="BZ214" s="110">
        <f t="shared" si="48"/>
        <v>0</v>
      </c>
      <c r="CA214" s="104"/>
      <c r="CB214" s="104"/>
      <c r="CC214" s="104"/>
      <c r="CD214" s="104"/>
      <c r="CE214" s="104"/>
      <c r="CF214" s="104"/>
      <c r="CG214" s="100"/>
      <c r="CH214" s="101"/>
      <c r="CI214" s="101"/>
      <c r="CJ214" s="101"/>
      <c r="CK214" s="101"/>
      <c r="CL214" s="101"/>
      <c r="CM214" s="109">
        <f t="shared" si="49"/>
        <v>0</v>
      </c>
      <c r="CN214" s="104"/>
      <c r="CO214" s="104"/>
      <c r="CP214" s="104"/>
      <c r="CQ214" s="104"/>
      <c r="CR214" s="104"/>
      <c r="CS214" s="97">
        <f t="shared" si="40"/>
        <v>0</v>
      </c>
      <c r="CT214" s="98"/>
      <c r="CU214" s="98"/>
      <c r="CV214" s="98"/>
      <c r="CW214" s="98"/>
      <c r="CX214" s="99"/>
      <c r="CY214" s="73" t="str">
        <f t="shared" si="41"/>
        <v/>
      </c>
      <c r="CZ214" s="71" t="str">
        <f t="shared" si="42"/>
        <v/>
      </c>
      <c r="DA214" s="60"/>
      <c r="DB214" s="77" t="str">
        <f t="shared" si="43"/>
        <v/>
      </c>
      <c r="DC214" s="71" t="str">
        <f t="shared" si="44"/>
        <v/>
      </c>
      <c r="DD214" s="71" t="str">
        <f t="shared" si="45"/>
        <v/>
      </c>
      <c r="DE214" s="45">
        <f t="shared" si="46"/>
        <v>0</v>
      </c>
      <c r="DF214" s="45"/>
      <c r="DG214" s="84" t="str">
        <f t="shared" si="39"/>
        <v/>
      </c>
    </row>
    <row r="215" spans="1:111" ht="15.75" customHeight="1" x14ac:dyDescent="0.35">
      <c r="A215" s="71" t="str">
        <f t="shared" si="36"/>
        <v/>
      </c>
      <c r="B215" s="71" t="str">
        <f t="shared" si="37"/>
        <v/>
      </c>
      <c r="C215" s="72" t="str">
        <f t="shared" si="38"/>
        <v/>
      </c>
      <c r="D215" s="107"/>
      <c r="E215" s="101"/>
      <c r="F215" s="101"/>
      <c r="G215" s="101"/>
      <c r="H215" s="108"/>
      <c r="I215" s="101"/>
      <c r="J215" s="101"/>
      <c r="K215" s="101"/>
      <c r="L215" s="101"/>
      <c r="M215" s="101"/>
      <c r="N215" s="101"/>
      <c r="O215" s="101"/>
      <c r="P215" s="101"/>
      <c r="Q215" s="101"/>
      <c r="R215" s="111"/>
      <c r="S215" s="101"/>
      <c r="T215" s="101"/>
      <c r="U215" s="101"/>
      <c r="V215" s="101"/>
      <c r="W215" s="101"/>
      <c r="X215" s="111"/>
      <c r="Y215" s="101"/>
      <c r="Z215" s="101"/>
      <c r="AA215" s="101"/>
      <c r="AB215" s="101"/>
      <c r="AC215" s="101"/>
      <c r="AD215" s="101"/>
      <c r="AE215" s="101"/>
      <c r="AF215" s="101"/>
      <c r="AG215" s="101"/>
      <c r="AH215" s="101"/>
      <c r="AI215" s="101"/>
      <c r="AJ215" s="112"/>
      <c r="AK215" s="101"/>
      <c r="AL215" s="101"/>
      <c r="AM215" s="101"/>
      <c r="AN215" s="101"/>
      <c r="AO215" s="101"/>
      <c r="AP215" s="101"/>
      <c r="AQ215" s="101"/>
      <c r="AR215" s="105"/>
      <c r="AS215" s="106"/>
      <c r="AT215" s="106"/>
      <c r="AU215" s="106"/>
      <c r="AV215" s="106"/>
      <c r="AW215" s="106"/>
      <c r="AX215" s="106"/>
      <c r="AY215" s="105"/>
      <c r="AZ215" s="106"/>
      <c r="BA215" s="106"/>
      <c r="BB215" s="106"/>
      <c r="BC215" s="103">
        <f>IF(AJ215="auto",IF(AND((D215&gt;'km-vergoeding'!$A$4),(D215&lt;'km-vergoeding'!$A$5)),'km-vergoeding'!$D$4,'km-vergoeding'!$D$5),0)</f>
        <v>0</v>
      </c>
      <c r="BD215" s="104"/>
      <c r="BE215" s="104"/>
      <c r="BF215" s="104"/>
      <c r="BG215" s="104"/>
      <c r="BH215" s="104"/>
      <c r="BI215" s="104"/>
      <c r="BJ215" s="104"/>
      <c r="BK215" s="110">
        <f t="shared" si="47"/>
        <v>0</v>
      </c>
      <c r="BL215" s="104"/>
      <c r="BM215" s="104"/>
      <c r="BN215" s="104"/>
      <c r="BO215" s="104"/>
      <c r="BP215" s="104"/>
      <c r="BQ215" s="104"/>
      <c r="BR215" s="102">
        <f>IF(AJ215="fiets",'km-vergoeding'!$D$3,0)</f>
        <v>0</v>
      </c>
      <c r="BS215" s="102"/>
      <c r="BT215" s="102"/>
      <c r="BU215" s="102"/>
      <c r="BV215" s="102"/>
      <c r="BW215" s="102"/>
      <c r="BX215" s="102"/>
      <c r="BY215" s="102"/>
      <c r="BZ215" s="110">
        <f t="shared" si="48"/>
        <v>0</v>
      </c>
      <c r="CA215" s="104"/>
      <c r="CB215" s="104"/>
      <c r="CC215" s="104"/>
      <c r="CD215" s="104"/>
      <c r="CE215" s="104"/>
      <c r="CF215" s="104"/>
      <c r="CG215" s="100"/>
      <c r="CH215" s="101"/>
      <c r="CI215" s="101"/>
      <c r="CJ215" s="101"/>
      <c r="CK215" s="101"/>
      <c r="CL215" s="101"/>
      <c r="CM215" s="109">
        <f t="shared" si="49"/>
        <v>0</v>
      </c>
      <c r="CN215" s="104"/>
      <c r="CO215" s="104"/>
      <c r="CP215" s="104"/>
      <c r="CQ215" s="104"/>
      <c r="CR215" s="104"/>
      <c r="CS215" s="97">
        <f t="shared" si="40"/>
        <v>0</v>
      </c>
      <c r="CT215" s="98"/>
      <c r="CU215" s="98"/>
      <c r="CV215" s="98"/>
      <c r="CW215" s="98"/>
      <c r="CX215" s="99"/>
      <c r="CY215" s="73" t="str">
        <f t="shared" si="41"/>
        <v/>
      </c>
      <c r="CZ215" s="71" t="str">
        <f t="shared" si="42"/>
        <v/>
      </c>
      <c r="DA215" s="60"/>
      <c r="DB215" s="77" t="str">
        <f t="shared" si="43"/>
        <v/>
      </c>
      <c r="DC215" s="71" t="str">
        <f t="shared" si="44"/>
        <v/>
      </c>
      <c r="DD215" s="71" t="str">
        <f t="shared" si="45"/>
        <v/>
      </c>
      <c r="DE215" s="45">
        <f t="shared" si="46"/>
        <v>0</v>
      </c>
      <c r="DF215" s="45"/>
      <c r="DG215" s="84" t="str">
        <f t="shared" si="39"/>
        <v/>
      </c>
    </row>
    <row r="216" spans="1:111" ht="15.75" customHeight="1" x14ac:dyDescent="0.35">
      <c r="A216" s="71" t="str">
        <f t="shared" si="36"/>
        <v/>
      </c>
      <c r="B216" s="71" t="str">
        <f t="shared" si="37"/>
        <v/>
      </c>
      <c r="C216" s="72" t="str">
        <f t="shared" si="38"/>
        <v/>
      </c>
      <c r="D216" s="107"/>
      <c r="E216" s="101"/>
      <c r="F216" s="101"/>
      <c r="G216" s="101"/>
      <c r="H216" s="108"/>
      <c r="I216" s="101"/>
      <c r="J216" s="101"/>
      <c r="K216" s="101"/>
      <c r="L216" s="101"/>
      <c r="M216" s="101"/>
      <c r="N216" s="101"/>
      <c r="O216" s="101"/>
      <c r="P216" s="101"/>
      <c r="Q216" s="101"/>
      <c r="R216" s="111"/>
      <c r="S216" s="101"/>
      <c r="T216" s="101"/>
      <c r="U216" s="101"/>
      <c r="V216" s="101"/>
      <c r="W216" s="101"/>
      <c r="X216" s="111"/>
      <c r="Y216" s="101"/>
      <c r="Z216" s="101"/>
      <c r="AA216" s="101"/>
      <c r="AB216" s="101"/>
      <c r="AC216" s="101"/>
      <c r="AD216" s="101"/>
      <c r="AE216" s="101"/>
      <c r="AF216" s="101"/>
      <c r="AG216" s="101"/>
      <c r="AH216" s="101"/>
      <c r="AI216" s="101"/>
      <c r="AJ216" s="112"/>
      <c r="AK216" s="101"/>
      <c r="AL216" s="101"/>
      <c r="AM216" s="101"/>
      <c r="AN216" s="101"/>
      <c r="AO216" s="101"/>
      <c r="AP216" s="101"/>
      <c r="AQ216" s="101"/>
      <c r="AR216" s="105"/>
      <c r="AS216" s="106"/>
      <c r="AT216" s="106"/>
      <c r="AU216" s="106"/>
      <c r="AV216" s="106"/>
      <c r="AW216" s="106"/>
      <c r="AX216" s="106"/>
      <c r="AY216" s="105"/>
      <c r="AZ216" s="106"/>
      <c r="BA216" s="106"/>
      <c r="BB216" s="106"/>
      <c r="BC216" s="103">
        <f>IF(AJ216="auto",IF(AND((D216&gt;'km-vergoeding'!$A$4),(D216&lt;'km-vergoeding'!$A$5)),'km-vergoeding'!$D$4,'km-vergoeding'!$D$5),0)</f>
        <v>0</v>
      </c>
      <c r="BD216" s="104"/>
      <c r="BE216" s="104"/>
      <c r="BF216" s="104"/>
      <c r="BG216" s="104"/>
      <c r="BH216" s="104"/>
      <c r="BI216" s="104"/>
      <c r="BJ216" s="104"/>
      <c r="BK216" s="110">
        <f t="shared" si="47"/>
        <v>0</v>
      </c>
      <c r="BL216" s="104"/>
      <c r="BM216" s="104"/>
      <c r="BN216" s="104"/>
      <c r="BO216" s="104"/>
      <c r="BP216" s="104"/>
      <c r="BQ216" s="104"/>
      <c r="BR216" s="102">
        <f>IF(AJ216="fiets",'km-vergoeding'!$D$3,0)</f>
        <v>0</v>
      </c>
      <c r="BS216" s="102"/>
      <c r="BT216" s="102"/>
      <c r="BU216" s="102"/>
      <c r="BV216" s="102"/>
      <c r="BW216" s="102"/>
      <c r="BX216" s="102"/>
      <c r="BY216" s="102"/>
      <c r="BZ216" s="110">
        <f t="shared" si="48"/>
        <v>0</v>
      </c>
      <c r="CA216" s="104"/>
      <c r="CB216" s="104"/>
      <c r="CC216" s="104"/>
      <c r="CD216" s="104"/>
      <c r="CE216" s="104"/>
      <c r="CF216" s="104"/>
      <c r="CG216" s="100"/>
      <c r="CH216" s="101"/>
      <c r="CI216" s="101"/>
      <c r="CJ216" s="101"/>
      <c r="CK216" s="101"/>
      <c r="CL216" s="101"/>
      <c r="CM216" s="109">
        <f t="shared" si="49"/>
        <v>0</v>
      </c>
      <c r="CN216" s="104"/>
      <c r="CO216" s="104"/>
      <c r="CP216" s="104"/>
      <c r="CQ216" s="104"/>
      <c r="CR216" s="104"/>
      <c r="CS216" s="97">
        <f t="shared" si="40"/>
        <v>0</v>
      </c>
      <c r="CT216" s="98"/>
      <c r="CU216" s="98"/>
      <c r="CV216" s="98"/>
      <c r="CW216" s="98"/>
      <c r="CX216" s="99"/>
      <c r="CY216" s="73" t="str">
        <f t="shared" si="41"/>
        <v/>
      </c>
      <c r="CZ216" s="71" t="str">
        <f t="shared" si="42"/>
        <v/>
      </c>
      <c r="DA216" s="60"/>
      <c r="DB216" s="77" t="str">
        <f t="shared" si="43"/>
        <v/>
      </c>
      <c r="DC216" s="71" t="str">
        <f t="shared" si="44"/>
        <v/>
      </c>
      <c r="DD216" s="71" t="str">
        <f t="shared" si="45"/>
        <v/>
      </c>
      <c r="DE216" s="45">
        <f t="shared" si="46"/>
        <v>0</v>
      </c>
      <c r="DF216" s="45"/>
      <c r="DG216" s="84" t="str">
        <f t="shared" si="39"/>
        <v/>
      </c>
    </row>
    <row r="217" spans="1:111" ht="15.75" customHeight="1" x14ac:dyDescent="0.35">
      <c r="A217" s="71" t="str">
        <f t="shared" si="36"/>
        <v/>
      </c>
      <c r="B217" s="71" t="str">
        <f t="shared" si="37"/>
        <v/>
      </c>
      <c r="C217" s="72" t="str">
        <f t="shared" si="38"/>
        <v/>
      </c>
      <c r="D217" s="107"/>
      <c r="E217" s="101"/>
      <c r="F217" s="101"/>
      <c r="G217" s="101"/>
      <c r="H217" s="108"/>
      <c r="I217" s="101"/>
      <c r="J217" s="101"/>
      <c r="K217" s="101"/>
      <c r="L217" s="101"/>
      <c r="M217" s="101"/>
      <c r="N217" s="101"/>
      <c r="O217" s="101"/>
      <c r="P217" s="101"/>
      <c r="Q217" s="101"/>
      <c r="R217" s="111"/>
      <c r="S217" s="101"/>
      <c r="T217" s="101"/>
      <c r="U217" s="101"/>
      <c r="V217" s="101"/>
      <c r="W217" s="101"/>
      <c r="X217" s="111"/>
      <c r="Y217" s="101"/>
      <c r="Z217" s="101"/>
      <c r="AA217" s="101"/>
      <c r="AB217" s="101"/>
      <c r="AC217" s="101"/>
      <c r="AD217" s="101"/>
      <c r="AE217" s="101"/>
      <c r="AF217" s="101"/>
      <c r="AG217" s="101"/>
      <c r="AH217" s="101"/>
      <c r="AI217" s="101"/>
      <c r="AJ217" s="112"/>
      <c r="AK217" s="101"/>
      <c r="AL217" s="101"/>
      <c r="AM217" s="101"/>
      <c r="AN217" s="101"/>
      <c r="AO217" s="101"/>
      <c r="AP217" s="101"/>
      <c r="AQ217" s="101"/>
      <c r="AR217" s="105"/>
      <c r="AS217" s="106"/>
      <c r="AT217" s="106"/>
      <c r="AU217" s="106"/>
      <c r="AV217" s="106"/>
      <c r="AW217" s="106"/>
      <c r="AX217" s="106"/>
      <c r="AY217" s="105"/>
      <c r="AZ217" s="106"/>
      <c r="BA217" s="106"/>
      <c r="BB217" s="106"/>
      <c r="BC217" s="103">
        <f>IF(AJ217="auto",IF(AND((D217&gt;'km-vergoeding'!$A$4),(D217&lt;'km-vergoeding'!$A$5)),'km-vergoeding'!$D$4,'km-vergoeding'!$D$5),0)</f>
        <v>0</v>
      </c>
      <c r="BD217" s="104"/>
      <c r="BE217" s="104"/>
      <c r="BF217" s="104"/>
      <c r="BG217" s="104"/>
      <c r="BH217" s="104"/>
      <c r="BI217" s="104"/>
      <c r="BJ217" s="104"/>
      <c r="BK217" s="110">
        <f t="shared" si="47"/>
        <v>0</v>
      </c>
      <c r="BL217" s="104"/>
      <c r="BM217" s="104"/>
      <c r="BN217" s="104"/>
      <c r="BO217" s="104"/>
      <c r="BP217" s="104"/>
      <c r="BQ217" s="104"/>
      <c r="BR217" s="102">
        <f>IF(AJ217="fiets",'km-vergoeding'!$D$3,0)</f>
        <v>0</v>
      </c>
      <c r="BS217" s="102"/>
      <c r="BT217" s="102"/>
      <c r="BU217" s="102"/>
      <c r="BV217" s="102"/>
      <c r="BW217" s="102"/>
      <c r="BX217" s="102"/>
      <c r="BY217" s="102"/>
      <c r="BZ217" s="110">
        <f t="shared" si="48"/>
        <v>0</v>
      </c>
      <c r="CA217" s="104"/>
      <c r="CB217" s="104"/>
      <c r="CC217" s="104"/>
      <c r="CD217" s="104"/>
      <c r="CE217" s="104"/>
      <c r="CF217" s="104"/>
      <c r="CG217" s="100"/>
      <c r="CH217" s="101"/>
      <c r="CI217" s="101"/>
      <c r="CJ217" s="101"/>
      <c r="CK217" s="101"/>
      <c r="CL217" s="101"/>
      <c r="CM217" s="109">
        <f t="shared" si="49"/>
        <v>0</v>
      </c>
      <c r="CN217" s="104"/>
      <c r="CO217" s="104"/>
      <c r="CP217" s="104"/>
      <c r="CQ217" s="104"/>
      <c r="CR217" s="104"/>
      <c r="CS217" s="97">
        <f t="shared" si="40"/>
        <v>0</v>
      </c>
      <c r="CT217" s="98"/>
      <c r="CU217" s="98"/>
      <c r="CV217" s="98"/>
      <c r="CW217" s="98"/>
      <c r="CX217" s="99"/>
      <c r="CY217" s="73" t="str">
        <f t="shared" si="41"/>
        <v/>
      </c>
      <c r="CZ217" s="71" t="str">
        <f t="shared" si="42"/>
        <v/>
      </c>
      <c r="DA217" s="60"/>
      <c r="DB217" s="77" t="str">
        <f t="shared" si="43"/>
        <v/>
      </c>
      <c r="DC217" s="71" t="str">
        <f t="shared" si="44"/>
        <v/>
      </c>
      <c r="DD217" s="71" t="str">
        <f t="shared" si="45"/>
        <v/>
      </c>
      <c r="DE217" s="45">
        <f t="shared" si="46"/>
        <v>0</v>
      </c>
      <c r="DF217" s="45"/>
      <c r="DG217" s="84" t="str">
        <f t="shared" si="39"/>
        <v/>
      </c>
    </row>
    <row r="218" spans="1:111" ht="15.75" customHeight="1" x14ac:dyDescent="0.35">
      <c r="A218" s="71" t="str">
        <f t="shared" si="36"/>
        <v/>
      </c>
      <c r="B218" s="71" t="str">
        <f t="shared" si="37"/>
        <v/>
      </c>
      <c r="C218" s="72" t="str">
        <f t="shared" si="38"/>
        <v/>
      </c>
      <c r="D218" s="107"/>
      <c r="E218" s="101"/>
      <c r="F218" s="101"/>
      <c r="G218" s="101"/>
      <c r="H218" s="108"/>
      <c r="I218" s="101"/>
      <c r="J218" s="101"/>
      <c r="K218" s="101"/>
      <c r="L218" s="101"/>
      <c r="M218" s="101"/>
      <c r="N218" s="101"/>
      <c r="O218" s="101"/>
      <c r="P218" s="101"/>
      <c r="Q218" s="101"/>
      <c r="R218" s="111"/>
      <c r="S218" s="101"/>
      <c r="T218" s="101"/>
      <c r="U218" s="101"/>
      <c r="V218" s="101"/>
      <c r="W218" s="101"/>
      <c r="X218" s="111"/>
      <c r="Y218" s="101"/>
      <c r="Z218" s="101"/>
      <c r="AA218" s="101"/>
      <c r="AB218" s="101"/>
      <c r="AC218" s="101"/>
      <c r="AD218" s="101"/>
      <c r="AE218" s="101"/>
      <c r="AF218" s="101"/>
      <c r="AG218" s="101"/>
      <c r="AH218" s="101"/>
      <c r="AI218" s="101"/>
      <c r="AJ218" s="112"/>
      <c r="AK218" s="101"/>
      <c r="AL218" s="101"/>
      <c r="AM218" s="101"/>
      <c r="AN218" s="101"/>
      <c r="AO218" s="101"/>
      <c r="AP218" s="101"/>
      <c r="AQ218" s="101"/>
      <c r="AR218" s="105"/>
      <c r="AS218" s="106"/>
      <c r="AT218" s="106"/>
      <c r="AU218" s="106"/>
      <c r="AV218" s="106"/>
      <c r="AW218" s="106"/>
      <c r="AX218" s="106"/>
      <c r="AY218" s="105"/>
      <c r="AZ218" s="106"/>
      <c r="BA218" s="106"/>
      <c r="BB218" s="106"/>
      <c r="BC218" s="103">
        <f>IF(AJ218="auto",IF(AND((D218&gt;'km-vergoeding'!$A$4),(D218&lt;'km-vergoeding'!$A$5)),'km-vergoeding'!$D$4,'km-vergoeding'!$D$5),0)</f>
        <v>0</v>
      </c>
      <c r="BD218" s="104"/>
      <c r="BE218" s="104"/>
      <c r="BF218" s="104"/>
      <c r="BG218" s="104"/>
      <c r="BH218" s="104"/>
      <c r="BI218" s="104"/>
      <c r="BJ218" s="104"/>
      <c r="BK218" s="110">
        <f t="shared" si="47"/>
        <v>0</v>
      </c>
      <c r="BL218" s="104"/>
      <c r="BM218" s="104"/>
      <c r="BN218" s="104"/>
      <c r="BO218" s="104"/>
      <c r="BP218" s="104"/>
      <c r="BQ218" s="104"/>
      <c r="BR218" s="102">
        <f>IF(AJ218="fiets",'km-vergoeding'!$D$3,0)</f>
        <v>0</v>
      </c>
      <c r="BS218" s="102"/>
      <c r="BT218" s="102"/>
      <c r="BU218" s="102"/>
      <c r="BV218" s="102"/>
      <c r="BW218" s="102"/>
      <c r="BX218" s="102"/>
      <c r="BY218" s="102"/>
      <c r="BZ218" s="110">
        <f t="shared" si="48"/>
        <v>0</v>
      </c>
      <c r="CA218" s="104"/>
      <c r="CB218" s="104"/>
      <c r="CC218" s="104"/>
      <c r="CD218" s="104"/>
      <c r="CE218" s="104"/>
      <c r="CF218" s="104"/>
      <c r="CG218" s="100"/>
      <c r="CH218" s="101"/>
      <c r="CI218" s="101"/>
      <c r="CJ218" s="101"/>
      <c r="CK218" s="101"/>
      <c r="CL218" s="101"/>
      <c r="CM218" s="109">
        <f t="shared" si="49"/>
        <v>0</v>
      </c>
      <c r="CN218" s="104"/>
      <c r="CO218" s="104"/>
      <c r="CP218" s="104"/>
      <c r="CQ218" s="104"/>
      <c r="CR218" s="104"/>
      <c r="CS218" s="97">
        <f t="shared" si="40"/>
        <v>0</v>
      </c>
      <c r="CT218" s="98"/>
      <c r="CU218" s="98"/>
      <c r="CV218" s="98"/>
      <c r="CW218" s="98"/>
      <c r="CX218" s="99"/>
      <c r="CY218" s="73" t="str">
        <f t="shared" si="41"/>
        <v/>
      </c>
      <c r="CZ218" s="71" t="str">
        <f t="shared" si="42"/>
        <v/>
      </c>
      <c r="DA218" s="60"/>
      <c r="DB218" s="77" t="str">
        <f t="shared" si="43"/>
        <v/>
      </c>
      <c r="DC218" s="71" t="str">
        <f t="shared" si="44"/>
        <v/>
      </c>
      <c r="DD218" s="71" t="str">
        <f t="shared" si="45"/>
        <v/>
      </c>
      <c r="DE218" s="45">
        <f t="shared" si="46"/>
        <v>0</v>
      </c>
      <c r="DF218" s="45"/>
      <c r="DG218" s="84" t="str">
        <f t="shared" si="39"/>
        <v/>
      </c>
    </row>
    <row r="219" spans="1:111" ht="15.75" customHeight="1" x14ac:dyDescent="0.35">
      <c r="A219" s="71" t="str">
        <f t="shared" si="36"/>
        <v/>
      </c>
      <c r="B219" s="71" t="str">
        <f t="shared" si="37"/>
        <v/>
      </c>
      <c r="C219" s="72" t="str">
        <f t="shared" si="38"/>
        <v/>
      </c>
      <c r="D219" s="107"/>
      <c r="E219" s="101"/>
      <c r="F219" s="101"/>
      <c r="G219" s="101"/>
      <c r="H219" s="108"/>
      <c r="I219" s="101"/>
      <c r="J219" s="101"/>
      <c r="K219" s="101"/>
      <c r="L219" s="101"/>
      <c r="M219" s="101"/>
      <c r="N219" s="101"/>
      <c r="O219" s="101"/>
      <c r="P219" s="101"/>
      <c r="Q219" s="101"/>
      <c r="R219" s="111"/>
      <c r="S219" s="101"/>
      <c r="T219" s="101"/>
      <c r="U219" s="101"/>
      <c r="V219" s="101"/>
      <c r="W219" s="101"/>
      <c r="X219" s="111"/>
      <c r="Y219" s="101"/>
      <c r="Z219" s="101"/>
      <c r="AA219" s="101"/>
      <c r="AB219" s="101"/>
      <c r="AC219" s="101"/>
      <c r="AD219" s="101"/>
      <c r="AE219" s="101"/>
      <c r="AF219" s="101"/>
      <c r="AG219" s="101"/>
      <c r="AH219" s="101"/>
      <c r="AI219" s="101"/>
      <c r="AJ219" s="112"/>
      <c r="AK219" s="101"/>
      <c r="AL219" s="101"/>
      <c r="AM219" s="101"/>
      <c r="AN219" s="101"/>
      <c r="AO219" s="101"/>
      <c r="AP219" s="101"/>
      <c r="AQ219" s="101"/>
      <c r="AR219" s="105"/>
      <c r="AS219" s="106"/>
      <c r="AT219" s="106"/>
      <c r="AU219" s="106"/>
      <c r="AV219" s="106"/>
      <c r="AW219" s="106"/>
      <c r="AX219" s="106"/>
      <c r="AY219" s="105"/>
      <c r="AZ219" s="106"/>
      <c r="BA219" s="106"/>
      <c r="BB219" s="106"/>
      <c r="BC219" s="103">
        <f>IF(AJ219="auto",IF(AND((D219&gt;'km-vergoeding'!$A$4),(D219&lt;'km-vergoeding'!$A$5)),'km-vergoeding'!$D$4,'km-vergoeding'!$D$5),0)</f>
        <v>0</v>
      </c>
      <c r="BD219" s="104"/>
      <c r="BE219" s="104"/>
      <c r="BF219" s="104"/>
      <c r="BG219" s="104"/>
      <c r="BH219" s="104"/>
      <c r="BI219" s="104"/>
      <c r="BJ219" s="104"/>
      <c r="BK219" s="110">
        <f t="shared" si="47"/>
        <v>0</v>
      </c>
      <c r="BL219" s="104"/>
      <c r="BM219" s="104"/>
      <c r="BN219" s="104"/>
      <c r="BO219" s="104"/>
      <c r="BP219" s="104"/>
      <c r="BQ219" s="104"/>
      <c r="BR219" s="102">
        <f>IF(AJ219="fiets",'km-vergoeding'!$D$3,0)</f>
        <v>0</v>
      </c>
      <c r="BS219" s="102"/>
      <c r="BT219" s="102"/>
      <c r="BU219" s="102"/>
      <c r="BV219" s="102"/>
      <c r="BW219" s="102"/>
      <c r="BX219" s="102"/>
      <c r="BY219" s="102"/>
      <c r="BZ219" s="110">
        <f t="shared" si="48"/>
        <v>0</v>
      </c>
      <c r="CA219" s="104"/>
      <c r="CB219" s="104"/>
      <c r="CC219" s="104"/>
      <c r="CD219" s="104"/>
      <c r="CE219" s="104"/>
      <c r="CF219" s="104"/>
      <c r="CG219" s="100"/>
      <c r="CH219" s="101"/>
      <c r="CI219" s="101"/>
      <c r="CJ219" s="101"/>
      <c r="CK219" s="101"/>
      <c r="CL219" s="101"/>
      <c r="CM219" s="109">
        <f t="shared" si="49"/>
        <v>0</v>
      </c>
      <c r="CN219" s="104"/>
      <c r="CO219" s="104"/>
      <c r="CP219" s="104"/>
      <c r="CQ219" s="104"/>
      <c r="CR219" s="104"/>
      <c r="CS219" s="97">
        <f t="shared" si="40"/>
        <v>0</v>
      </c>
      <c r="CT219" s="98"/>
      <c r="CU219" s="98"/>
      <c r="CV219" s="98"/>
      <c r="CW219" s="98"/>
      <c r="CX219" s="99"/>
      <c r="CY219" s="73" t="str">
        <f t="shared" si="41"/>
        <v/>
      </c>
      <c r="CZ219" s="71" t="str">
        <f t="shared" si="42"/>
        <v/>
      </c>
      <c r="DA219" s="60"/>
      <c r="DB219" s="77" t="str">
        <f t="shared" si="43"/>
        <v/>
      </c>
      <c r="DC219" s="71" t="str">
        <f t="shared" si="44"/>
        <v/>
      </c>
      <c r="DD219" s="71" t="str">
        <f t="shared" si="45"/>
        <v/>
      </c>
      <c r="DE219" s="45">
        <f t="shared" si="46"/>
        <v>0</v>
      </c>
      <c r="DF219" s="45"/>
      <c r="DG219" s="84" t="str">
        <f t="shared" si="39"/>
        <v/>
      </c>
    </row>
    <row r="220" spans="1:111" ht="15.75" customHeight="1" x14ac:dyDescent="0.35">
      <c r="A220" s="71" t="str">
        <f t="shared" si="36"/>
        <v/>
      </c>
      <c r="B220" s="71" t="str">
        <f t="shared" si="37"/>
        <v/>
      </c>
      <c r="C220" s="72" t="str">
        <f t="shared" si="38"/>
        <v/>
      </c>
      <c r="D220" s="107"/>
      <c r="E220" s="101"/>
      <c r="F220" s="101"/>
      <c r="G220" s="101"/>
      <c r="H220" s="108"/>
      <c r="I220" s="101"/>
      <c r="J220" s="101"/>
      <c r="K220" s="101"/>
      <c r="L220" s="101"/>
      <c r="M220" s="101"/>
      <c r="N220" s="101"/>
      <c r="O220" s="101"/>
      <c r="P220" s="101"/>
      <c r="Q220" s="101"/>
      <c r="R220" s="111"/>
      <c r="S220" s="101"/>
      <c r="T220" s="101"/>
      <c r="U220" s="101"/>
      <c r="V220" s="101"/>
      <c r="W220" s="101"/>
      <c r="X220" s="111"/>
      <c r="Y220" s="101"/>
      <c r="Z220" s="101"/>
      <c r="AA220" s="101"/>
      <c r="AB220" s="101"/>
      <c r="AC220" s="101"/>
      <c r="AD220" s="101"/>
      <c r="AE220" s="101"/>
      <c r="AF220" s="101"/>
      <c r="AG220" s="101"/>
      <c r="AH220" s="101"/>
      <c r="AI220" s="101"/>
      <c r="AJ220" s="112"/>
      <c r="AK220" s="101"/>
      <c r="AL220" s="101"/>
      <c r="AM220" s="101"/>
      <c r="AN220" s="101"/>
      <c r="AO220" s="101"/>
      <c r="AP220" s="101"/>
      <c r="AQ220" s="101"/>
      <c r="AR220" s="105"/>
      <c r="AS220" s="106"/>
      <c r="AT220" s="106"/>
      <c r="AU220" s="106"/>
      <c r="AV220" s="106"/>
      <c r="AW220" s="106"/>
      <c r="AX220" s="106"/>
      <c r="AY220" s="105"/>
      <c r="AZ220" s="106"/>
      <c r="BA220" s="106"/>
      <c r="BB220" s="106"/>
      <c r="BC220" s="103">
        <f>IF(AJ220="auto",IF(AND((D220&gt;'km-vergoeding'!$A$4),(D220&lt;'km-vergoeding'!$A$5)),'km-vergoeding'!$D$4,'km-vergoeding'!$D$5),0)</f>
        <v>0</v>
      </c>
      <c r="BD220" s="104"/>
      <c r="BE220" s="104"/>
      <c r="BF220" s="104"/>
      <c r="BG220" s="104"/>
      <c r="BH220" s="104"/>
      <c r="BI220" s="104"/>
      <c r="BJ220" s="104"/>
      <c r="BK220" s="110">
        <f t="shared" si="47"/>
        <v>0</v>
      </c>
      <c r="BL220" s="104"/>
      <c r="BM220" s="104"/>
      <c r="BN220" s="104"/>
      <c r="BO220" s="104"/>
      <c r="BP220" s="104"/>
      <c r="BQ220" s="104"/>
      <c r="BR220" s="102">
        <f>IF(AJ220="fiets",'km-vergoeding'!$D$3,0)</f>
        <v>0</v>
      </c>
      <c r="BS220" s="102"/>
      <c r="BT220" s="102"/>
      <c r="BU220" s="102"/>
      <c r="BV220" s="102"/>
      <c r="BW220" s="102"/>
      <c r="BX220" s="102"/>
      <c r="BY220" s="102"/>
      <c r="BZ220" s="110">
        <f t="shared" si="48"/>
        <v>0</v>
      </c>
      <c r="CA220" s="104"/>
      <c r="CB220" s="104"/>
      <c r="CC220" s="104"/>
      <c r="CD220" s="104"/>
      <c r="CE220" s="104"/>
      <c r="CF220" s="104"/>
      <c r="CG220" s="100"/>
      <c r="CH220" s="101"/>
      <c r="CI220" s="101"/>
      <c r="CJ220" s="101"/>
      <c r="CK220" s="101"/>
      <c r="CL220" s="101"/>
      <c r="CM220" s="109">
        <f t="shared" si="49"/>
        <v>0</v>
      </c>
      <c r="CN220" s="104"/>
      <c r="CO220" s="104"/>
      <c r="CP220" s="104"/>
      <c r="CQ220" s="104"/>
      <c r="CR220" s="104"/>
      <c r="CS220" s="97">
        <f t="shared" si="40"/>
        <v>0</v>
      </c>
      <c r="CT220" s="98"/>
      <c r="CU220" s="98"/>
      <c r="CV220" s="98"/>
      <c r="CW220" s="98"/>
      <c r="CX220" s="99"/>
      <c r="CY220" s="73" t="str">
        <f t="shared" si="41"/>
        <v/>
      </c>
      <c r="CZ220" s="71" t="str">
        <f t="shared" si="42"/>
        <v/>
      </c>
      <c r="DA220" s="60"/>
      <c r="DB220" s="77" t="str">
        <f t="shared" si="43"/>
        <v/>
      </c>
      <c r="DC220" s="71" t="str">
        <f t="shared" si="44"/>
        <v/>
      </c>
      <c r="DD220" s="71" t="str">
        <f t="shared" si="45"/>
        <v/>
      </c>
      <c r="DE220" s="45">
        <f t="shared" si="46"/>
        <v>0</v>
      </c>
      <c r="DF220" s="45"/>
      <c r="DG220" s="84" t="str">
        <f t="shared" si="39"/>
        <v/>
      </c>
    </row>
    <row r="221" spans="1:111" ht="15.75" customHeight="1" x14ac:dyDescent="0.35">
      <c r="A221" s="71" t="str">
        <f t="shared" si="36"/>
        <v/>
      </c>
      <c r="B221" s="71" t="str">
        <f t="shared" si="37"/>
        <v/>
      </c>
      <c r="C221" s="72" t="str">
        <f t="shared" si="38"/>
        <v/>
      </c>
      <c r="D221" s="107"/>
      <c r="E221" s="101"/>
      <c r="F221" s="101"/>
      <c r="G221" s="101"/>
      <c r="H221" s="108"/>
      <c r="I221" s="101"/>
      <c r="J221" s="101"/>
      <c r="K221" s="101"/>
      <c r="L221" s="101"/>
      <c r="M221" s="101"/>
      <c r="N221" s="101"/>
      <c r="O221" s="101"/>
      <c r="P221" s="101"/>
      <c r="Q221" s="101"/>
      <c r="R221" s="111"/>
      <c r="S221" s="101"/>
      <c r="T221" s="101"/>
      <c r="U221" s="101"/>
      <c r="V221" s="101"/>
      <c r="W221" s="101"/>
      <c r="X221" s="111"/>
      <c r="Y221" s="101"/>
      <c r="Z221" s="101"/>
      <c r="AA221" s="101"/>
      <c r="AB221" s="101"/>
      <c r="AC221" s="101"/>
      <c r="AD221" s="101"/>
      <c r="AE221" s="101"/>
      <c r="AF221" s="101"/>
      <c r="AG221" s="101"/>
      <c r="AH221" s="101"/>
      <c r="AI221" s="101"/>
      <c r="AJ221" s="112"/>
      <c r="AK221" s="101"/>
      <c r="AL221" s="101"/>
      <c r="AM221" s="101"/>
      <c r="AN221" s="101"/>
      <c r="AO221" s="101"/>
      <c r="AP221" s="101"/>
      <c r="AQ221" s="101"/>
      <c r="AR221" s="105"/>
      <c r="AS221" s="106"/>
      <c r="AT221" s="106"/>
      <c r="AU221" s="106"/>
      <c r="AV221" s="106"/>
      <c r="AW221" s="106"/>
      <c r="AX221" s="106"/>
      <c r="AY221" s="105"/>
      <c r="AZ221" s="106"/>
      <c r="BA221" s="106"/>
      <c r="BB221" s="106"/>
      <c r="BC221" s="103">
        <f>IF(AJ221="auto",IF(AND((D221&gt;'km-vergoeding'!$A$4),(D221&lt;'km-vergoeding'!$A$5)),'km-vergoeding'!$D$4,'km-vergoeding'!$D$5),0)</f>
        <v>0</v>
      </c>
      <c r="BD221" s="104"/>
      <c r="BE221" s="104"/>
      <c r="BF221" s="104"/>
      <c r="BG221" s="104"/>
      <c r="BH221" s="104"/>
      <c r="BI221" s="104"/>
      <c r="BJ221" s="104"/>
      <c r="BK221" s="110">
        <f t="shared" si="47"/>
        <v>0</v>
      </c>
      <c r="BL221" s="104"/>
      <c r="BM221" s="104"/>
      <c r="BN221" s="104"/>
      <c r="BO221" s="104"/>
      <c r="BP221" s="104"/>
      <c r="BQ221" s="104"/>
      <c r="BR221" s="102">
        <f>IF(AJ221="fiets",'km-vergoeding'!$D$3,0)</f>
        <v>0</v>
      </c>
      <c r="BS221" s="102"/>
      <c r="BT221" s="102"/>
      <c r="BU221" s="102"/>
      <c r="BV221" s="102"/>
      <c r="BW221" s="102"/>
      <c r="BX221" s="102"/>
      <c r="BY221" s="102"/>
      <c r="BZ221" s="110">
        <f t="shared" si="48"/>
        <v>0</v>
      </c>
      <c r="CA221" s="104"/>
      <c r="CB221" s="104"/>
      <c r="CC221" s="104"/>
      <c r="CD221" s="104"/>
      <c r="CE221" s="104"/>
      <c r="CF221" s="104"/>
      <c r="CG221" s="100"/>
      <c r="CH221" s="101"/>
      <c r="CI221" s="101"/>
      <c r="CJ221" s="101"/>
      <c r="CK221" s="101"/>
      <c r="CL221" s="101"/>
      <c r="CM221" s="109">
        <f t="shared" si="49"/>
        <v>0</v>
      </c>
      <c r="CN221" s="104"/>
      <c r="CO221" s="104"/>
      <c r="CP221" s="104"/>
      <c r="CQ221" s="104"/>
      <c r="CR221" s="104"/>
      <c r="CS221" s="97">
        <f t="shared" si="40"/>
        <v>0</v>
      </c>
      <c r="CT221" s="98"/>
      <c r="CU221" s="98"/>
      <c r="CV221" s="98"/>
      <c r="CW221" s="98"/>
      <c r="CX221" s="99"/>
      <c r="CY221" s="73" t="str">
        <f t="shared" si="41"/>
        <v/>
      </c>
      <c r="CZ221" s="71" t="str">
        <f t="shared" si="42"/>
        <v/>
      </c>
      <c r="DA221" s="60"/>
      <c r="DB221" s="77" t="str">
        <f t="shared" si="43"/>
        <v/>
      </c>
      <c r="DC221" s="71" t="str">
        <f t="shared" si="44"/>
        <v/>
      </c>
      <c r="DD221" s="71" t="str">
        <f t="shared" si="45"/>
        <v/>
      </c>
      <c r="DE221" s="45">
        <f t="shared" si="46"/>
        <v>0</v>
      </c>
      <c r="DF221" s="45"/>
      <c r="DG221" s="84" t="str">
        <f t="shared" si="39"/>
        <v/>
      </c>
    </row>
    <row r="222" spans="1:111" ht="15.75" customHeight="1" x14ac:dyDescent="0.35">
      <c r="A222" s="71" t="str">
        <f t="shared" si="36"/>
        <v/>
      </c>
      <c r="B222" s="71" t="str">
        <f t="shared" si="37"/>
        <v/>
      </c>
      <c r="C222" s="72" t="str">
        <f t="shared" si="38"/>
        <v/>
      </c>
      <c r="D222" s="107"/>
      <c r="E222" s="101"/>
      <c r="F222" s="101"/>
      <c r="G222" s="101"/>
      <c r="H222" s="108"/>
      <c r="I222" s="101"/>
      <c r="J222" s="101"/>
      <c r="K222" s="101"/>
      <c r="L222" s="101"/>
      <c r="M222" s="101"/>
      <c r="N222" s="101"/>
      <c r="O222" s="101"/>
      <c r="P222" s="101"/>
      <c r="Q222" s="101"/>
      <c r="R222" s="111"/>
      <c r="S222" s="101"/>
      <c r="T222" s="101"/>
      <c r="U222" s="101"/>
      <c r="V222" s="101"/>
      <c r="W222" s="101"/>
      <c r="X222" s="111"/>
      <c r="Y222" s="101"/>
      <c r="Z222" s="101"/>
      <c r="AA222" s="101"/>
      <c r="AB222" s="101"/>
      <c r="AC222" s="101"/>
      <c r="AD222" s="101"/>
      <c r="AE222" s="101"/>
      <c r="AF222" s="101"/>
      <c r="AG222" s="101"/>
      <c r="AH222" s="101"/>
      <c r="AI222" s="101"/>
      <c r="AJ222" s="112"/>
      <c r="AK222" s="101"/>
      <c r="AL222" s="101"/>
      <c r="AM222" s="101"/>
      <c r="AN222" s="101"/>
      <c r="AO222" s="101"/>
      <c r="AP222" s="101"/>
      <c r="AQ222" s="101"/>
      <c r="AR222" s="105"/>
      <c r="AS222" s="106"/>
      <c r="AT222" s="106"/>
      <c r="AU222" s="106"/>
      <c r="AV222" s="106"/>
      <c r="AW222" s="106"/>
      <c r="AX222" s="106"/>
      <c r="AY222" s="105"/>
      <c r="AZ222" s="106"/>
      <c r="BA222" s="106"/>
      <c r="BB222" s="106"/>
      <c r="BC222" s="103">
        <f>IF(AJ222="auto",IF(AND((D222&gt;'km-vergoeding'!$A$4),(D222&lt;'km-vergoeding'!$A$5)),'km-vergoeding'!$D$4,'km-vergoeding'!$D$5),0)</f>
        <v>0</v>
      </c>
      <c r="BD222" s="104"/>
      <c r="BE222" s="104"/>
      <c r="BF222" s="104"/>
      <c r="BG222" s="104"/>
      <c r="BH222" s="104"/>
      <c r="BI222" s="104"/>
      <c r="BJ222" s="104"/>
      <c r="BK222" s="110">
        <f t="shared" si="47"/>
        <v>0</v>
      </c>
      <c r="BL222" s="104"/>
      <c r="BM222" s="104"/>
      <c r="BN222" s="104"/>
      <c r="BO222" s="104"/>
      <c r="BP222" s="104"/>
      <c r="BQ222" s="104"/>
      <c r="BR222" s="102">
        <f>IF(AJ222="fiets",'km-vergoeding'!$D$3,0)</f>
        <v>0</v>
      </c>
      <c r="BS222" s="102"/>
      <c r="BT222" s="102"/>
      <c r="BU222" s="102"/>
      <c r="BV222" s="102"/>
      <c r="BW222" s="102"/>
      <c r="BX222" s="102"/>
      <c r="BY222" s="102"/>
      <c r="BZ222" s="110">
        <f t="shared" si="48"/>
        <v>0</v>
      </c>
      <c r="CA222" s="104"/>
      <c r="CB222" s="104"/>
      <c r="CC222" s="104"/>
      <c r="CD222" s="104"/>
      <c r="CE222" s="104"/>
      <c r="CF222" s="104"/>
      <c r="CG222" s="100"/>
      <c r="CH222" s="101"/>
      <c r="CI222" s="101"/>
      <c r="CJ222" s="101"/>
      <c r="CK222" s="101"/>
      <c r="CL222" s="101"/>
      <c r="CM222" s="109">
        <f t="shared" si="49"/>
        <v>0</v>
      </c>
      <c r="CN222" s="104"/>
      <c r="CO222" s="104"/>
      <c r="CP222" s="104"/>
      <c r="CQ222" s="104"/>
      <c r="CR222" s="104"/>
      <c r="CS222" s="97">
        <f t="shared" si="40"/>
        <v>0</v>
      </c>
      <c r="CT222" s="98"/>
      <c r="CU222" s="98"/>
      <c r="CV222" s="98"/>
      <c r="CW222" s="98"/>
      <c r="CX222" s="99"/>
      <c r="CY222" s="73" t="str">
        <f t="shared" si="41"/>
        <v/>
      </c>
      <c r="CZ222" s="71" t="str">
        <f t="shared" si="42"/>
        <v/>
      </c>
      <c r="DA222" s="60"/>
      <c r="DB222" s="77" t="str">
        <f t="shared" si="43"/>
        <v/>
      </c>
      <c r="DC222" s="71" t="str">
        <f t="shared" si="44"/>
        <v/>
      </c>
      <c r="DD222" s="71" t="str">
        <f t="shared" si="45"/>
        <v/>
      </c>
      <c r="DE222" s="45">
        <f t="shared" si="46"/>
        <v>0</v>
      </c>
      <c r="DF222" s="45"/>
      <c r="DG222" s="84" t="str">
        <f t="shared" si="39"/>
        <v/>
      </c>
    </row>
    <row r="223" spans="1:111" ht="15.75" customHeight="1" x14ac:dyDescent="0.35">
      <c r="A223" s="71" t="str">
        <f t="shared" si="36"/>
        <v/>
      </c>
      <c r="B223" s="71" t="str">
        <f t="shared" si="37"/>
        <v/>
      </c>
      <c r="C223" s="72" t="str">
        <f t="shared" si="38"/>
        <v/>
      </c>
      <c r="D223" s="107"/>
      <c r="E223" s="101"/>
      <c r="F223" s="101"/>
      <c r="G223" s="101"/>
      <c r="H223" s="108"/>
      <c r="I223" s="101"/>
      <c r="J223" s="101"/>
      <c r="K223" s="101"/>
      <c r="L223" s="101"/>
      <c r="M223" s="101"/>
      <c r="N223" s="101"/>
      <c r="O223" s="101"/>
      <c r="P223" s="101"/>
      <c r="Q223" s="101"/>
      <c r="R223" s="111"/>
      <c r="S223" s="101"/>
      <c r="T223" s="101"/>
      <c r="U223" s="101"/>
      <c r="V223" s="101"/>
      <c r="W223" s="101"/>
      <c r="X223" s="111"/>
      <c r="Y223" s="101"/>
      <c r="Z223" s="101"/>
      <c r="AA223" s="101"/>
      <c r="AB223" s="101"/>
      <c r="AC223" s="101"/>
      <c r="AD223" s="101"/>
      <c r="AE223" s="101"/>
      <c r="AF223" s="101"/>
      <c r="AG223" s="101"/>
      <c r="AH223" s="101"/>
      <c r="AI223" s="101"/>
      <c r="AJ223" s="112"/>
      <c r="AK223" s="101"/>
      <c r="AL223" s="101"/>
      <c r="AM223" s="101"/>
      <c r="AN223" s="101"/>
      <c r="AO223" s="101"/>
      <c r="AP223" s="101"/>
      <c r="AQ223" s="101"/>
      <c r="AR223" s="105"/>
      <c r="AS223" s="106"/>
      <c r="AT223" s="106"/>
      <c r="AU223" s="106"/>
      <c r="AV223" s="106"/>
      <c r="AW223" s="106"/>
      <c r="AX223" s="106"/>
      <c r="AY223" s="105"/>
      <c r="AZ223" s="106"/>
      <c r="BA223" s="106"/>
      <c r="BB223" s="106"/>
      <c r="BC223" s="103">
        <f>IF(AJ223="auto",IF(AND((D223&gt;'km-vergoeding'!$A$4),(D223&lt;'km-vergoeding'!$A$5)),'km-vergoeding'!$D$4,'km-vergoeding'!$D$5),0)</f>
        <v>0</v>
      </c>
      <c r="BD223" s="104"/>
      <c r="BE223" s="104"/>
      <c r="BF223" s="104"/>
      <c r="BG223" s="104"/>
      <c r="BH223" s="104"/>
      <c r="BI223" s="104"/>
      <c r="BJ223" s="104"/>
      <c r="BK223" s="110">
        <f t="shared" si="47"/>
        <v>0</v>
      </c>
      <c r="BL223" s="104"/>
      <c r="BM223" s="104"/>
      <c r="BN223" s="104"/>
      <c r="BO223" s="104"/>
      <c r="BP223" s="104"/>
      <c r="BQ223" s="104"/>
      <c r="BR223" s="102">
        <f>IF(AJ223="fiets",'km-vergoeding'!$D$3,0)</f>
        <v>0</v>
      </c>
      <c r="BS223" s="102"/>
      <c r="BT223" s="102"/>
      <c r="BU223" s="102"/>
      <c r="BV223" s="102"/>
      <c r="BW223" s="102"/>
      <c r="BX223" s="102"/>
      <c r="BY223" s="102"/>
      <c r="BZ223" s="110">
        <f t="shared" si="48"/>
        <v>0</v>
      </c>
      <c r="CA223" s="104"/>
      <c r="CB223" s="104"/>
      <c r="CC223" s="104"/>
      <c r="CD223" s="104"/>
      <c r="CE223" s="104"/>
      <c r="CF223" s="104"/>
      <c r="CG223" s="100"/>
      <c r="CH223" s="101"/>
      <c r="CI223" s="101"/>
      <c r="CJ223" s="101"/>
      <c r="CK223" s="101"/>
      <c r="CL223" s="101"/>
      <c r="CM223" s="109">
        <f t="shared" si="49"/>
        <v>0</v>
      </c>
      <c r="CN223" s="104"/>
      <c r="CO223" s="104"/>
      <c r="CP223" s="104"/>
      <c r="CQ223" s="104"/>
      <c r="CR223" s="104"/>
      <c r="CS223" s="97">
        <f t="shared" si="40"/>
        <v>0</v>
      </c>
      <c r="CT223" s="98"/>
      <c r="CU223" s="98"/>
      <c r="CV223" s="98"/>
      <c r="CW223" s="98"/>
      <c r="CX223" s="99"/>
      <c r="CY223" s="73" t="str">
        <f t="shared" si="41"/>
        <v/>
      </c>
      <c r="CZ223" s="71" t="str">
        <f t="shared" si="42"/>
        <v/>
      </c>
      <c r="DA223" s="60"/>
      <c r="DB223" s="77" t="str">
        <f t="shared" si="43"/>
        <v/>
      </c>
      <c r="DC223" s="71" t="str">
        <f t="shared" si="44"/>
        <v/>
      </c>
      <c r="DD223" s="71" t="str">
        <f t="shared" si="45"/>
        <v/>
      </c>
      <c r="DE223" s="45">
        <f t="shared" si="46"/>
        <v>0</v>
      </c>
      <c r="DF223" s="45"/>
      <c r="DG223" s="84" t="str">
        <f t="shared" si="39"/>
        <v/>
      </c>
    </row>
    <row r="224" spans="1:111" ht="15.75" customHeight="1" x14ac:dyDescent="0.35">
      <c r="A224" s="71" t="str">
        <f t="shared" si="36"/>
        <v/>
      </c>
      <c r="B224" s="71" t="str">
        <f t="shared" si="37"/>
        <v/>
      </c>
      <c r="C224" s="72" t="str">
        <f t="shared" si="38"/>
        <v/>
      </c>
      <c r="D224" s="107"/>
      <c r="E224" s="101"/>
      <c r="F224" s="101"/>
      <c r="G224" s="101"/>
      <c r="H224" s="108"/>
      <c r="I224" s="101"/>
      <c r="J224" s="101"/>
      <c r="K224" s="101"/>
      <c r="L224" s="101"/>
      <c r="M224" s="101"/>
      <c r="N224" s="101"/>
      <c r="O224" s="101"/>
      <c r="P224" s="101"/>
      <c r="Q224" s="101"/>
      <c r="R224" s="111"/>
      <c r="S224" s="101"/>
      <c r="T224" s="101"/>
      <c r="U224" s="101"/>
      <c r="V224" s="101"/>
      <c r="W224" s="101"/>
      <c r="X224" s="111"/>
      <c r="Y224" s="101"/>
      <c r="Z224" s="101"/>
      <c r="AA224" s="101"/>
      <c r="AB224" s="101"/>
      <c r="AC224" s="101"/>
      <c r="AD224" s="101"/>
      <c r="AE224" s="101"/>
      <c r="AF224" s="101"/>
      <c r="AG224" s="101"/>
      <c r="AH224" s="101"/>
      <c r="AI224" s="101"/>
      <c r="AJ224" s="112"/>
      <c r="AK224" s="101"/>
      <c r="AL224" s="101"/>
      <c r="AM224" s="101"/>
      <c r="AN224" s="101"/>
      <c r="AO224" s="101"/>
      <c r="AP224" s="101"/>
      <c r="AQ224" s="101"/>
      <c r="AR224" s="105"/>
      <c r="AS224" s="106"/>
      <c r="AT224" s="106"/>
      <c r="AU224" s="106"/>
      <c r="AV224" s="106"/>
      <c r="AW224" s="106"/>
      <c r="AX224" s="106"/>
      <c r="AY224" s="105"/>
      <c r="AZ224" s="106"/>
      <c r="BA224" s="106"/>
      <c r="BB224" s="106"/>
      <c r="BC224" s="103">
        <f>IF(AJ224="auto",IF(AND((D224&gt;'km-vergoeding'!$A$4),(D224&lt;'km-vergoeding'!$A$5)),'km-vergoeding'!$D$4,'km-vergoeding'!$D$5),0)</f>
        <v>0</v>
      </c>
      <c r="BD224" s="104"/>
      <c r="BE224" s="104"/>
      <c r="BF224" s="104"/>
      <c r="BG224" s="104"/>
      <c r="BH224" s="104"/>
      <c r="BI224" s="104"/>
      <c r="BJ224" s="104"/>
      <c r="BK224" s="110">
        <f t="shared" si="47"/>
        <v>0</v>
      </c>
      <c r="BL224" s="104"/>
      <c r="BM224" s="104"/>
      <c r="BN224" s="104"/>
      <c r="BO224" s="104"/>
      <c r="BP224" s="104"/>
      <c r="BQ224" s="104"/>
      <c r="BR224" s="102">
        <f>IF(AJ224="fiets",'km-vergoeding'!$D$3,0)</f>
        <v>0</v>
      </c>
      <c r="BS224" s="102"/>
      <c r="BT224" s="102"/>
      <c r="BU224" s="102"/>
      <c r="BV224" s="102"/>
      <c r="BW224" s="102"/>
      <c r="BX224" s="102"/>
      <c r="BY224" s="102"/>
      <c r="BZ224" s="110">
        <f t="shared" si="48"/>
        <v>0</v>
      </c>
      <c r="CA224" s="104"/>
      <c r="CB224" s="104"/>
      <c r="CC224" s="104"/>
      <c r="CD224" s="104"/>
      <c r="CE224" s="104"/>
      <c r="CF224" s="104"/>
      <c r="CG224" s="100"/>
      <c r="CH224" s="101"/>
      <c r="CI224" s="101"/>
      <c r="CJ224" s="101"/>
      <c r="CK224" s="101"/>
      <c r="CL224" s="101"/>
      <c r="CM224" s="109">
        <f t="shared" si="49"/>
        <v>0</v>
      </c>
      <c r="CN224" s="104"/>
      <c r="CO224" s="104"/>
      <c r="CP224" s="104"/>
      <c r="CQ224" s="104"/>
      <c r="CR224" s="104"/>
      <c r="CS224" s="97">
        <f t="shared" si="40"/>
        <v>0</v>
      </c>
      <c r="CT224" s="98"/>
      <c r="CU224" s="98"/>
      <c r="CV224" s="98"/>
      <c r="CW224" s="98"/>
      <c r="CX224" s="99"/>
      <c r="CY224" s="73" t="str">
        <f t="shared" si="41"/>
        <v/>
      </c>
      <c r="CZ224" s="71" t="str">
        <f t="shared" si="42"/>
        <v/>
      </c>
      <c r="DA224" s="60"/>
      <c r="DB224" s="77" t="str">
        <f t="shared" si="43"/>
        <v/>
      </c>
      <c r="DC224" s="71" t="str">
        <f t="shared" si="44"/>
        <v/>
      </c>
      <c r="DD224" s="71" t="str">
        <f t="shared" si="45"/>
        <v/>
      </c>
      <c r="DE224" s="45">
        <f t="shared" si="46"/>
        <v>0</v>
      </c>
      <c r="DF224" s="45"/>
      <c r="DG224" s="84" t="str">
        <f t="shared" si="39"/>
        <v/>
      </c>
    </row>
    <row r="225" spans="1:111" ht="15.75" customHeight="1" x14ac:dyDescent="0.35">
      <c r="A225" s="71" t="str">
        <f t="shared" si="36"/>
        <v/>
      </c>
      <c r="B225" s="71" t="str">
        <f t="shared" si="37"/>
        <v/>
      </c>
      <c r="C225" s="72" t="str">
        <f t="shared" si="38"/>
        <v/>
      </c>
      <c r="D225" s="107"/>
      <c r="E225" s="101"/>
      <c r="F225" s="101"/>
      <c r="G225" s="101"/>
      <c r="H225" s="108"/>
      <c r="I225" s="101"/>
      <c r="J225" s="101"/>
      <c r="K225" s="101"/>
      <c r="L225" s="101"/>
      <c r="M225" s="101"/>
      <c r="N225" s="101"/>
      <c r="O225" s="101"/>
      <c r="P225" s="101"/>
      <c r="Q225" s="101"/>
      <c r="R225" s="111"/>
      <c r="S225" s="101"/>
      <c r="T225" s="101"/>
      <c r="U225" s="101"/>
      <c r="V225" s="101"/>
      <c r="W225" s="101"/>
      <c r="X225" s="111"/>
      <c r="Y225" s="101"/>
      <c r="Z225" s="101"/>
      <c r="AA225" s="101"/>
      <c r="AB225" s="101"/>
      <c r="AC225" s="101"/>
      <c r="AD225" s="101"/>
      <c r="AE225" s="101"/>
      <c r="AF225" s="101"/>
      <c r="AG225" s="101"/>
      <c r="AH225" s="101"/>
      <c r="AI225" s="101"/>
      <c r="AJ225" s="112"/>
      <c r="AK225" s="101"/>
      <c r="AL225" s="101"/>
      <c r="AM225" s="101"/>
      <c r="AN225" s="101"/>
      <c r="AO225" s="101"/>
      <c r="AP225" s="101"/>
      <c r="AQ225" s="101"/>
      <c r="AR225" s="105"/>
      <c r="AS225" s="106"/>
      <c r="AT225" s="106"/>
      <c r="AU225" s="106"/>
      <c r="AV225" s="106"/>
      <c r="AW225" s="106"/>
      <c r="AX225" s="106"/>
      <c r="AY225" s="105"/>
      <c r="AZ225" s="106"/>
      <c r="BA225" s="106"/>
      <c r="BB225" s="106"/>
      <c r="BC225" s="103">
        <f>IF(AJ225="auto",IF(AND((D225&gt;'km-vergoeding'!$A$4),(D225&lt;'km-vergoeding'!$A$5)),'km-vergoeding'!$D$4,'km-vergoeding'!$D$5),0)</f>
        <v>0</v>
      </c>
      <c r="BD225" s="104"/>
      <c r="BE225" s="104"/>
      <c r="BF225" s="104"/>
      <c r="BG225" s="104"/>
      <c r="BH225" s="104"/>
      <c r="BI225" s="104"/>
      <c r="BJ225" s="104"/>
      <c r="BK225" s="110">
        <f t="shared" si="47"/>
        <v>0</v>
      </c>
      <c r="BL225" s="104"/>
      <c r="BM225" s="104"/>
      <c r="BN225" s="104"/>
      <c r="BO225" s="104"/>
      <c r="BP225" s="104"/>
      <c r="BQ225" s="104"/>
      <c r="BR225" s="102">
        <f>IF(AJ225="fiets",'km-vergoeding'!$D$3,0)</f>
        <v>0</v>
      </c>
      <c r="BS225" s="102"/>
      <c r="BT225" s="102"/>
      <c r="BU225" s="102"/>
      <c r="BV225" s="102"/>
      <c r="BW225" s="102"/>
      <c r="BX225" s="102"/>
      <c r="BY225" s="102"/>
      <c r="BZ225" s="110">
        <f t="shared" si="48"/>
        <v>0</v>
      </c>
      <c r="CA225" s="104"/>
      <c r="CB225" s="104"/>
      <c r="CC225" s="104"/>
      <c r="CD225" s="104"/>
      <c r="CE225" s="104"/>
      <c r="CF225" s="104"/>
      <c r="CG225" s="100"/>
      <c r="CH225" s="101"/>
      <c r="CI225" s="101"/>
      <c r="CJ225" s="101"/>
      <c r="CK225" s="101"/>
      <c r="CL225" s="101"/>
      <c r="CM225" s="109">
        <f t="shared" si="49"/>
        <v>0</v>
      </c>
      <c r="CN225" s="104"/>
      <c r="CO225" s="104"/>
      <c r="CP225" s="104"/>
      <c r="CQ225" s="104"/>
      <c r="CR225" s="104"/>
      <c r="CS225" s="97">
        <f t="shared" si="40"/>
        <v>0</v>
      </c>
      <c r="CT225" s="98"/>
      <c r="CU225" s="98"/>
      <c r="CV225" s="98"/>
      <c r="CW225" s="98"/>
      <c r="CX225" s="99"/>
      <c r="CY225" s="73" t="str">
        <f t="shared" si="41"/>
        <v/>
      </c>
      <c r="CZ225" s="71" t="str">
        <f t="shared" si="42"/>
        <v/>
      </c>
      <c r="DA225" s="60"/>
      <c r="DB225" s="77" t="str">
        <f t="shared" si="43"/>
        <v/>
      </c>
      <c r="DC225" s="71" t="str">
        <f t="shared" si="44"/>
        <v/>
      </c>
      <c r="DD225" s="71" t="str">
        <f t="shared" si="45"/>
        <v/>
      </c>
      <c r="DE225" s="45">
        <f t="shared" si="46"/>
        <v>0</v>
      </c>
      <c r="DF225" s="45"/>
      <c r="DG225" s="84" t="str">
        <f t="shared" si="39"/>
        <v/>
      </c>
    </row>
    <row r="226" spans="1:111" ht="15.75" customHeight="1" x14ac:dyDescent="0.35">
      <c r="A226" s="71" t="str">
        <f t="shared" si="36"/>
        <v/>
      </c>
      <c r="B226" s="71" t="str">
        <f t="shared" si="37"/>
        <v/>
      </c>
      <c r="C226" s="72" t="str">
        <f t="shared" si="38"/>
        <v/>
      </c>
      <c r="D226" s="107"/>
      <c r="E226" s="101"/>
      <c r="F226" s="101"/>
      <c r="G226" s="101"/>
      <c r="H226" s="108"/>
      <c r="I226" s="101"/>
      <c r="J226" s="101"/>
      <c r="K226" s="101"/>
      <c r="L226" s="101"/>
      <c r="M226" s="101"/>
      <c r="N226" s="101"/>
      <c r="O226" s="101"/>
      <c r="P226" s="101"/>
      <c r="Q226" s="101"/>
      <c r="R226" s="111"/>
      <c r="S226" s="101"/>
      <c r="T226" s="101"/>
      <c r="U226" s="101"/>
      <c r="V226" s="101"/>
      <c r="W226" s="101"/>
      <c r="X226" s="111"/>
      <c r="Y226" s="101"/>
      <c r="Z226" s="101"/>
      <c r="AA226" s="101"/>
      <c r="AB226" s="101"/>
      <c r="AC226" s="101"/>
      <c r="AD226" s="101"/>
      <c r="AE226" s="101"/>
      <c r="AF226" s="101"/>
      <c r="AG226" s="101"/>
      <c r="AH226" s="101"/>
      <c r="AI226" s="101"/>
      <c r="AJ226" s="112"/>
      <c r="AK226" s="101"/>
      <c r="AL226" s="101"/>
      <c r="AM226" s="101"/>
      <c r="AN226" s="101"/>
      <c r="AO226" s="101"/>
      <c r="AP226" s="101"/>
      <c r="AQ226" s="101"/>
      <c r="AR226" s="105"/>
      <c r="AS226" s="106"/>
      <c r="AT226" s="106"/>
      <c r="AU226" s="106"/>
      <c r="AV226" s="106"/>
      <c r="AW226" s="106"/>
      <c r="AX226" s="106"/>
      <c r="AY226" s="105"/>
      <c r="AZ226" s="106"/>
      <c r="BA226" s="106"/>
      <c r="BB226" s="106"/>
      <c r="BC226" s="103">
        <f>IF(AJ226="auto",IF(AND((D226&gt;'km-vergoeding'!$A$4),(D226&lt;'km-vergoeding'!$A$5)),'km-vergoeding'!$D$4,'km-vergoeding'!$D$5),0)</f>
        <v>0</v>
      </c>
      <c r="BD226" s="104"/>
      <c r="BE226" s="104"/>
      <c r="BF226" s="104"/>
      <c r="BG226" s="104"/>
      <c r="BH226" s="104"/>
      <c r="BI226" s="104"/>
      <c r="BJ226" s="104"/>
      <c r="BK226" s="110">
        <f t="shared" si="47"/>
        <v>0</v>
      </c>
      <c r="BL226" s="104"/>
      <c r="BM226" s="104"/>
      <c r="BN226" s="104"/>
      <c r="BO226" s="104"/>
      <c r="BP226" s="104"/>
      <c r="BQ226" s="104"/>
      <c r="BR226" s="102">
        <f>IF(AJ226="fiets",'km-vergoeding'!$D$3,0)</f>
        <v>0</v>
      </c>
      <c r="BS226" s="102"/>
      <c r="BT226" s="102"/>
      <c r="BU226" s="102"/>
      <c r="BV226" s="102"/>
      <c r="BW226" s="102"/>
      <c r="BX226" s="102"/>
      <c r="BY226" s="102"/>
      <c r="BZ226" s="110">
        <f t="shared" si="48"/>
        <v>0</v>
      </c>
      <c r="CA226" s="104"/>
      <c r="CB226" s="104"/>
      <c r="CC226" s="104"/>
      <c r="CD226" s="104"/>
      <c r="CE226" s="104"/>
      <c r="CF226" s="104"/>
      <c r="CG226" s="100"/>
      <c r="CH226" s="101"/>
      <c r="CI226" s="101"/>
      <c r="CJ226" s="101"/>
      <c r="CK226" s="101"/>
      <c r="CL226" s="101"/>
      <c r="CM226" s="109">
        <f t="shared" si="49"/>
        <v>0</v>
      </c>
      <c r="CN226" s="104"/>
      <c r="CO226" s="104"/>
      <c r="CP226" s="104"/>
      <c r="CQ226" s="104"/>
      <c r="CR226" s="104"/>
      <c r="CS226" s="97">
        <f t="shared" si="40"/>
        <v>0</v>
      </c>
      <c r="CT226" s="98"/>
      <c r="CU226" s="98"/>
      <c r="CV226" s="98"/>
      <c r="CW226" s="98"/>
      <c r="CX226" s="99"/>
      <c r="CY226" s="73" t="str">
        <f t="shared" si="41"/>
        <v/>
      </c>
      <c r="CZ226" s="71" t="str">
        <f t="shared" si="42"/>
        <v/>
      </c>
      <c r="DA226" s="60"/>
      <c r="DB226" s="77" t="str">
        <f t="shared" si="43"/>
        <v/>
      </c>
      <c r="DC226" s="71" t="str">
        <f t="shared" si="44"/>
        <v/>
      </c>
      <c r="DD226" s="71" t="str">
        <f t="shared" si="45"/>
        <v/>
      </c>
      <c r="DE226" s="45">
        <f t="shared" si="46"/>
        <v>0</v>
      </c>
      <c r="DF226" s="45"/>
      <c r="DG226" s="84" t="str">
        <f t="shared" si="39"/>
        <v/>
      </c>
    </row>
    <row r="227" spans="1:111" ht="15.75" customHeight="1" x14ac:dyDescent="0.35">
      <c r="A227" s="71" t="str">
        <f t="shared" si="36"/>
        <v/>
      </c>
      <c r="B227" s="71" t="str">
        <f t="shared" si="37"/>
        <v/>
      </c>
      <c r="C227" s="72" t="str">
        <f t="shared" si="38"/>
        <v/>
      </c>
      <c r="D227" s="107"/>
      <c r="E227" s="101"/>
      <c r="F227" s="101"/>
      <c r="G227" s="101"/>
      <c r="H227" s="108"/>
      <c r="I227" s="101"/>
      <c r="J227" s="101"/>
      <c r="K227" s="101"/>
      <c r="L227" s="101"/>
      <c r="M227" s="101"/>
      <c r="N227" s="101"/>
      <c r="O227" s="101"/>
      <c r="P227" s="101"/>
      <c r="Q227" s="101"/>
      <c r="R227" s="111"/>
      <c r="S227" s="101"/>
      <c r="T227" s="101"/>
      <c r="U227" s="101"/>
      <c r="V227" s="101"/>
      <c r="W227" s="101"/>
      <c r="X227" s="111"/>
      <c r="Y227" s="101"/>
      <c r="Z227" s="101"/>
      <c r="AA227" s="101"/>
      <c r="AB227" s="101"/>
      <c r="AC227" s="101"/>
      <c r="AD227" s="101"/>
      <c r="AE227" s="101"/>
      <c r="AF227" s="101"/>
      <c r="AG227" s="101"/>
      <c r="AH227" s="101"/>
      <c r="AI227" s="101"/>
      <c r="AJ227" s="112"/>
      <c r="AK227" s="101"/>
      <c r="AL227" s="101"/>
      <c r="AM227" s="101"/>
      <c r="AN227" s="101"/>
      <c r="AO227" s="101"/>
      <c r="AP227" s="101"/>
      <c r="AQ227" s="101"/>
      <c r="AR227" s="105"/>
      <c r="AS227" s="106"/>
      <c r="AT227" s="106"/>
      <c r="AU227" s="106"/>
      <c r="AV227" s="106"/>
      <c r="AW227" s="106"/>
      <c r="AX227" s="106"/>
      <c r="AY227" s="105"/>
      <c r="AZ227" s="106"/>
      <c r="BA227" s="106"/>
      <c r="BB227" s="106"/>
      <c r="BC227" s="103">
        <f>IF(AJ227="auto",IF(AND((D227&gt;'km-vergoeding'!$A$4),(D227&lt;'km-vergoeding'!$A$5)),'km-vergoeding'!$D$4,'km-vergoeding'!$D$5),0)</f>
        <v>0</v>
      </c>
      <c r="BD227" s="104"/>
      <c r="BE227" s="104"/>
      <c r="BF227" s="104"/>
      <c r="BG227" s="104"/>
      <c r="BH227" s="104"/>
      <c r="BI227" s="104"/>
      <c r="BJ227" s="104"/>
      <c r="BK227" s="110">
        <f t="shared" si="47"/>
        <v>0</v>
      </c>
      <c r="BL227" s="104"/>
      <c r="BM227" s="104"/>
      <c r="BN227" s="104"/>
      <c r="BO227" s="104"/>
      <c r="BP227" s="104"/>
      <c r="BQ227" s="104"/>
      <c r="BR227" s="102">
        <f>IF(AJ227="fiets",'km-vergoeding'!$D$3,0)</f>
        <v>0</v>
      </c>
      <c r="BS227" s="102"/>
      <c r="BT227" s="102"/>
      <c r="BU227" s="102"/>
      <c r="BV227" s="102"/>
      <c r="BW227" s="102"/>
      <c r="BX227" s="102"/>
      <c r="BY227" s="102"/>
      <c r="BZ227" s="110">
        <f t="shared" si="48"/>
        <v>0</v>
      </c>
      <c r="CA227" s="104"/>
      <c r="CB227" s="104"/>
      <c r="CC227" s="104"/>
      <c r="CD227" s="104"/>
      <c r="CE227" s="104"/>
      <c r="CF227" s="104"/>
      <c r="CG227" s="100"/>
      <c r="CH227" s="101"/>
      <c r="CI227" s="101"/>
      <c r="CJ227" s="101"/>
      <c r="CK227" s="101"/>
      <c r="CL227" s="101"/>
      <c r="CM227" s="109">
        <f t="shared" si="49"/>
        <v>0</v>
      </c>
      <c r="CN227" s="104"/>
      <c r="CO227" s="104"/>
      <c r="CP227" s="104"/>
      <c r="CQ227" s="104"/>
      <c r="CR227" s="104"/>
      <c r="CS227" s="97">
        <f t="shared" si="40"/>
        <v>0</v>
      </c>
      <c r="CT227" s="98"/>
      <c r="CU227" s="98"/>
      <c r="CV227" s="98"/>
      <c r="CW227" s="98"/>
      <c r="CX227" s="99"/>
      <c r="CY227" s="73" t="str">
        <f t="shared" si="41"/>
        <v/>
      </c>
      <c r="CZ227" s="71" t="str">
        <f t="shared" si="42"/>
        <v/>
      </c>
      <c r="DA227" s="60"/>
      <c r="DB227" s="77" t="str">
        <f t="shared" si="43"/>
        <v/>
      </c>
      <c r="DC227" s="71" t="str">
        <f t="shared" si="44"/>
        <v/>
      </c>
      <c r="DD227" s="71" t="str">
        <f t="shared" si="45"/>
        <v/>
      </c>
      <c r="DE227" s="45">
        <f t="shared" si="46"/>
        <v>0</v>
      </c>
      <c r="DF227" s="45"/>
      <c r="DG227" s="84" t="str">
        <f t="shared" si="39"/>
        <v/>
      </c>
    </row>
    <row r="228" spans="1:111" ht="15.75" customHeight="1" x14ac:dyDescent="0.35">
      <c r="A228" s="71" t="str">
        <f t="shared" si="36"/>
        <v/>
      </c>
      <c r="B228" s="71" t="str">
        <f t="shared" si="37"/>
        <v/>
      </c>
      <c r="C228" s="72" t="str">
        <f t="shared" si="38"/>
        <v/>
      </c>
      <c r="D228" s="107"/>
      <c r="E228" s="101"/>
      <c r="F228" s="101"/>
      <c r="G228" s="101"/>
      <c r="H228" s="108"/>
      <c r="I228" s="101"/>
      <c r="J228" s="101"/>
      <c r="K228" s="101"/>
      <c r="L228" s="101"/>
      <c r="M228" s="101"/>
      <c r="N228" s="101"/>
      <c r="O228" s="101"/>
      <c r="P228" s="101"/>
      <c r="Q228" s="101"/>
      <c r="R228" s="111"/>
      <c r="S228" s="101"/>
      <c r="T228" s="101"/>
      <c r="U228" s="101"/>
      <c r="V228" s="101"/>
      <c r="W228" s="101"/>
      <c r="X228" s="111"/>
      <c r="Y228" s="101"/>
      <c r="Z228" s="101"/>
      <c r="AA228" s="101"/>
      <c r="AB228" s="101"/>
      <c r="AC228" s="101"/>
      <c r="AD228" s="101"/>
      <c r="AE228" s="101"/>
      <c r="AF228" s="101"/>
      <c r="AG228" s="101"/>
      <c r="AH228" s="101"/>
      <c r="AI228" s="101"/>
      <c r="AJ228" s="112"/>
      <c r="AK228" s="101"/>
      <c r="AL228" s="101"/>
      <c r="AM228" s="101"/>
      <c r="AN228" s="101"/>
      <c r="AO228" s="101"/>
      <c r="AP228" s="101"/>
      <c r="AQ228" s="101"/>
      <c r="AR228" s="105"/>
      <c r="AS228" s="106"/>
      <c r="AT228" s="106"/>
      <c r="AU228" s="106"/>
      <c r="AV228" s="106"/>
      <c r="AW228" s="106"/>
      <c r="AX228" s="106"/>
      <c r="AY228" s="105"/>
      <c r="AZ228" s="106"/>
      <c r="BA228" s="106"/>
      <c r="BB228" s="106"/>
      <c r="BC228" s="103">
        <f>IF(AJ228="auto",IF(AND((D228&gt;'km-vergoeding'!$A$4),(D228&lt;'km-vergoeding'!$A$5)),'km-vergoeding'!$D$4,'km-vergoeding'!$D$5),0)</f>
        <v>0</v>
      </c>
      <c r="BD228" s="104"/>
      <c r="BE228" s="104"/>
      <c r="BF228" s="104"/>
      <c r="BG228" s="104"/>
      <c r="BH228" s="104"/>
      <c r="BI228" s="104"/>
      <c r="BJ228" s="104"/>
      <c r="BK228" s="110">
        <f t="shared" si="47"/>
        <v>0</v>
      </c>
      <c r="BL228" s="104"/>
      <c r="BM228" s="104"/>
      <c r="BN228" s="104"/>
      <c r="BO228" s="104"/>
      <c r="BP228" s="104"/>
      <c r="BQ228" s="104"/>
      <c r="BR228" s="102">
        <f>IF(AJ228="fiets",'km-vergoeding'!$D$3,0)</f>
        <v>0</v>
      </c>
      <c r="BS228" s="102"/>
      <c r="BT228" s="102"/>
      <c r="BU228" s="102"/>
      <c r="BV228" s="102"/>
      <c r="BW228" s="102"/>
      <c r="BX228" s="102"/>
      <c r="BY228" s="102"/>
      <c r="BZ228" s="110">
        <f t="shared" si="48"/>
        <v>0</v>
      </c>
      <c r="CA228" s="104"/>
      <c r="CB228" s="104"/>
      <c r="CC228" s="104"/>
      <c r="CD228" s="104"/>
      <c r="CE228" s="104"/>
      <c r="CF228" s="104"/>
      <c r="CG228" s="100"/>
      <c r="CH228" s="101"/>
      <c r="CI228" s="101"/>
      <c r="CJ228" s="101"/>
      <c r="CK228" s="101"/>
      <c r="CL228" s="101"/>
      <c r="CM228" s="109">
        <f t="shared" si="49"/>
        <v>0</v>
      </c>
      <c r="CN228" s="104"/>
      <c r="CO228" s="104"/>
      <c r="CP228" s="104"/>
      <c r="CQ228" s="104"/>
      <c r="CR228" s="104"/>
      <c r="CS228" s="97">
        <f t="shared" si="40"/>
        <v>0</v>
      </c>
      <c r="CT228" s="98"/>
      <c r="CU228" s="98"/>
      <c r="CV228" s="98"/>
      <c r="CW228" s="98"/>
      <c r="CX228" s="99"/>
      <c r="CY228" s="73" t="str">
        <f t="shared" si="41"/>
        <v/>
      </c>
      <c r="CZ228" s="71" t="str">
        <f t="shared" si="42"/>
        <v/>
      </c>
      <c r="DA228" s="60"/>
      <c r="DB228" s="77" t="str">
        <f t="shared" si="43"/>
        <v/>
      </c>
      <c r="DC228" s="71" t="str">
        <f t="shared" si="44"/>
        <v/>
      </c>
      <c r="DD228" s="71" t="str">
        <f t="shared" si="45"/>
        <v/>
      </c>
      <c r="DE228" s="45">
        <f t="shared" si="46"/>
        <v>0</v>
      </c>
      <c r="DF228" s="45"/>
      <c r="DG228" s="84" t="str">
        <f t="shared" si="39"/>
        <v/>
      </c>
    </row>
    <row r="229" spans="1:111" ht="15.75" customHeight="1" x14ac:dyDescent="0.35">
      <c r="A229" s="71" t="str">
        <f t="shared" si="36"/>
        <v/>
      </c>
      <c r="B229" s="71" t="str">
        <f t="shared" si="37"/>
        <v/>
      </c>
      <c r="C229" s="72" t="str">
        <f t="shared" si="38"/>
        <v/>
      </c>
      <c r="D229" s="107"/>
      <c r="E229" s="101"/>
      <c r="F229" s="101"/>
      <c r="G229" s="101"/>
      <c r="H229" s="108"/>
      <c r="I229" s="101"/>
      <c r="J229" s="101"/>
      <c r="K229" s="101"/>
      <c r="L229" s="101"/>
      <c r="M229" s="101"/>
      <c r="N229" s="101"/>
      <c r="O229" s="101"/>
      <c r="P229" s="101"/>
      <c r="Q229" s="101"/>
      <c r="R229" s="111"/>
      <c r="S229" s="101"/>
      <c r="T229" s="101"/>
      <c r="U229" s="101"/>
      <c r="V229" s="101"/>
      <c r="W229" s="101"/>
      <c r="X229" s="111"/>
      <c r="Y229" s="101"/>
      <c r="Z229" s="101"/>
      <c r="AA229" s="101"/>
      <c r="AB229" s="101"/>
      <c r="AC229" s="101"/>
      <c r="AD229" s="101"/>
      <c r="AE229" s="101"/>
      <c r="AF229" s="101"/>
      <c r="AG229" s="101"/>
      <c r="AH229" s="101"/>
      <c r="AI229" s="101"/>
      <c r="AJ229" s="112"/>
      <c r="AK229" s="101"/>
      <c r="AL229" s="101"/>
      <c r="AM229" s="101"/>
      <c r="AN229" s="101"/>
      <c r="AO229" s="101"/>
      <c r="AP229" s="101"/>
      <c r="AQ229" s="101"/>
      <c r="AR229" s="105"/>
      <c r="AS229" s="106"/>
      <c r="AT229" s="106"/>
      <c r="AU229" s="106"/>
      <c r="AV229" s="106"/>
      <c r="AW229" s="106"/>
      <c r="AX229" s="106"/>
      <c r="AY229" s="105"/>
      <c r="AZ229" s="106"/>
      <c r="BA229" s="106"/>
      <c r="BB229" s="106"/>
      <c r="BC229" s="103">
        <f>IF(AJ229="auto",IF(AND((D229&gt;'km-vergoeding'!$A$4),(D229&lt;'km-vergoeding'!$A$5)),'km-vergoeding'!$D$4,'km-vergoeding'!$D$5),0)</f>
        <v>0</v>
      </c>
      <c r="BD229" s="104"/>
      <c r="BE229" s="104"/>
      <c r="BF229" s="104"/>
      <c r="BG229" s="104"/>
      <c r="BH229" s="104"/>
      <c r="BI229" s="104"/>
      <c r="BJ229" s="104"/>
      <c r="BK229" s="110">
        <f t="shared" si="47"/>
        <v>0</v>
      </c>
      <c r="BL229" s="104"/>
      <c r="BM229" s="104"/>
      <c r="BN229" s="104"/>
      <c r="BO229" s="104"/>
      <c r="BP229" s="104"/>
      <c r="BQ229" s="104"/>
      <c r="BR229" s="102">
        <f>IF(AJ229="fiets",'km-vergoeding'!$D$3,0)</f>
        <v>0</v>
      </c>
      <c r="BS229" s="102"/>
      <c r="BT229" s="102"/>
      <c r="BU229" s="102"/>
      <c r="BV229" s="102"/>
      <c r="BW229" s="102"/>
      <c r="BX229" s="102"/>
      <c r="BY229" s="102"/>
      <c r="BZ229" s="110">
        <f t="shared" si="48"/>
        <v>0</v>
      </c>
      <c r="CA229" s="104"/>
      <c r="CB229" s="104"/>
      <c r="CC229" s="104"/>
      <c r="CD229" s="104"/>
      <c r="CE229" s="104"/>
      <c r="CF229" s="104"/>
      <c r="CG229" s="100"/>
      <c r="CH229" s="101"/>
      <c r="CI229" s="101"/>
      <c r="CJ229" s="101"/>
      <c r="CK229" s="101"/>
      <c r="CL229" s="101"/>
      <c r="CM229" s="109">
        <f t="shared" si="49"/>
        <v>0</v>
      </c>
      <c r="CN229" s="104"/>
      <c r="CO229" s="104"/>
      <c r="CP229" s="104"/>
      <c r="CQ229" s="104"/>
      <c r="CR229" s="104"/>
      <c r="CS229" s="97">
        <f t="shared" si="40"/>
        <v>0</v>
      </c>
      <c r="CT229" s="98"/>
      <c r="CU229" s="98"/>
      <c r="CV229" s="98"/>
      <c r="CW229" s="98"/>
      <c r="CX229" s="99"/>
      <c r="CY229" s="73" t="str">
        <f t="shared" si="41"/>
        <v/>
      </c>
      <c r="CZ229" s="71" t="str">
        <f t="shared" si="42"/>
        <v/>
      </c>
      <c r="DA229" s="60"/>
      <c r="DB229" s="77" t="str">
        <f t="shared" si="43"/>
        <v/>
      </c>
      <c r="DC229" s="71" t="str">
        <f t="shared" si="44"/>
        <v/>
      </c>
      <c r="DD229" s="71" t="str">
        <f t="shared" si="45"/>
        <v/>
      </c>
      <c r="DE229" s="45">
        <f t="shared" si="46"/>
        <v>0</v>
      </c>
      <c r="DF229" s="45"/>
      <c r="DG229" s="84" t="str">
        <f t="shared" si="39"/>
        <v/>
      </c>
    </row>
    <row r="230" spans="1:111" ht="15.75" customHeight="1" x14ac:dyDescent="0.35">
      <c r="A230" s="71" t="str">
        <f t="shared" si="36"/>
        <v/>
      </c>
      <c r="B230" s="71" t="str">
        <f t="shared" si="37"/>
        <v/>
      </c>
      <c r="C230" s="72" t="str">
        <f t="shared" si="38"/>
        <v/>
      </c>
      <c r="D230" s="107"/>
      <c r="E230" s="101"/>
      <c r="F230" s="101"/>
      <c r="G230" s="101"/>
      <c r="H230" s="108"/>
      <c r="I230" s="101"/>
      <c r="J230" s="101"/>
      <c r="K230" s="101"/>
      <c r="L230" s="101"/>
      <c r="M230" s="101"/>
      <c r="N230" s="101"/>
      <c r="O230" s="101"/>
      <c r="P230" s="101"/>
      <c r="Q230" s="101"/>
      <c r="R230" s="111"/>
      <c r="S230" s="101"/>
      <c r="T230" s="101"/>
      <c r="U230" s="101"/>
      <c r="V230" s="101"/>
      <c r="W230" s="101"/>
      <c r="X230" s="111"/>
      <c r="Y230" s="101"/>
      <c r="Z230" s="101"/>
      <c r="AA230" s="101"/>
      <c r="AB230" s="101"/>
      <c r="AC230" s="101"/>
      <c r="AD230" s="101"/>
      <c r="AE230" s="101"/>
      <c r="AF230" s="101"/>
      <c r="AG230" s="101"/>
      <c r="AH230" s="101"/>
      <c r="AI230" s="101"/>
      <c r="AJ230" s="112"/>
      <c r="AK230" s="101"/>
      <c r="AL230" s="101"/>
      <c r="AM230" s="101"/>
      <c r="AN230" s="101"/>
      <c r="AO230" s="101"/>
      <c r="AP230" s="101"/>
      <c r="AQ230" s="101"/>
      <c r="AR230" s="105"/>
      <c r="AS230" s="106"/>
      <c r="AT230" s="106"/>
      <c r="AU230" s="106"/>
      <c r="AV230" s="106"/>
      <c r="AW230" s="106"/>
      <c r="AX230" s="106"/>
      <c r="AY230" s="105"/>
      <c r="AZ230" s="106"/>
      <c r="BA230" s="106"/>
      <c r="BB230" s="106"/>
      <c r="BC230" s="103">
        <f>IF(AJ230="auto",IF(AND((D230&gt;'km-vergoeding'!$A$4),(D230&lt;'km-vergoeding'!$A$5)),'km-vergoeding'!$D$4,'km-vergoeding'!$D$5),0)</f>
        <v>0</v>
      </c>
      <c r="BD230" s="104"/>
      <c r="BE230" s="104"/>
      <c r="BF230" s="104"/>
      <c r="BG230" s="104"/>
      <c r="BH230" s="104"/>
      <c r="BI230" s="104"/>
      <c r="BJ230" s="104"/>
      <c r="BK230" s="110">
        <f t="shared" si="47"/>
        <v>0</v>
      </c>
      <c r="BL230" s="104"/>
      <c r="BM230" s="104"/>
      <c r="BN230" s="104"/>
      <c r="BO230" s="104"/>
      <c r="BP230" s="104"/>
      <c r="BQ230" s="104"/>
      <c r="BR230" s="102">
        <f>IF(AJ230="fiets",'km-vergoeding'!$D$3,0)</f>
        <v>0</v>
      </c>
      <c r="BS230" s="102"/>
      <c r="BT230" s="102"/>
      <c r="BU230" s="102"/>
      <c r="BV230" s="102"/>
      <c r="BW230" s="102"/>
      <c r="BX230" s="102"/>
      <c r="BY230" s="102"/>
      <c r="BZ230" s="110">
        <f t="shared" si="48"/>
        <v>0</v>
      </c>
      <c r="CA230" s="104"/>
      <c r="CB230" s="104"/>
      <c r="CC230" s="104"/>
      <c r="CD230" s="104"/>
      <c r="CE230" s="104"/>
      <c r="CF230" s="104"/>
      <c r="CG230" s="100"/>
      <c r="CH230" s="101"/>
      <c r="CI230" s="101"/>
      <c r="CJ230" s="101"/>
      <c r="CK230" s="101"/>
      <c r="CL230" s="101"/>
      <c r="CM230" s="109">
        <f t="shared" si="49"/>
        <v>0</v>
      </c>
      <c r="CN230" s="104"/>
      <c r="CO230" s="104"/>
      <c r="CP230" s="104"/>
      <c r="CQ230" s="104"/>
      <c r="CR230" s="104"/>
      <c r="CS230" s="97">
        <f t="shared" si="40"/>
        <v>0</v>
      </c>
      <c r="CT230" s="98"/>
      <c r="CU230" s="98"/>
      <c r="CV230" s="98"/>
      <c r="CW230" s="98"/>
      <c r="CX230" s="99"/>
      <c r="CY230" s="73" t="str">
        <f t="shared" si="41"/>
        <v/>
      </c>
      <c r="CZ230" s="71" t="str">
        <f t="shared" si="42"/>
        <v/>
      </c>
      <c r="DA230" s="60"/>
      <c r="DB230" s="77" t="str">
        <f t="shared" si="43"/>
        <v/>
      </c>
      <c r="DC230" s="71" t="str">
        <f t="shared" si="44"/>
        <v/>
      </c>
      <c r="DD230" s="71" t="str">
        <f t="shared" si="45"/>
        <v/>
      </c>
      <c r="DE230" s="45">
        <f t="shared" si="46"/>
        <v>0</v>
      </c>
      <c r="DF230" s="45"/>
      <c r="DG230" s="84" t="str">
        <f t="shared" si="39"/>
        <v/>
      </c>
    </row>
    <row r="231" spans="1:111" ht="15.75" customHeight="1" x14ac:dyDescent="0.35">
      <c r="A231" s="71" t="str">
        <f t="shared" si="36"/>
        <v/>
      </c>
      <c r="B231" s="71" t="str">
        <f t="shared" si="37"/>
        <v/>
      </c>
      <c r="C231" s="72" t="str">
        <f t="shared" si="38"/>
        <v/>
      </c>
      <c r="D231" s="107"/>
      <c r="E231" s="101"/>
      <c r="F231" s="101"/>
      <c r="G231" s="101"/>
      <c r="H231" s="108"/>
      <c r="I231" s="101"/>
      <c r="J231" s="101"/>
      <c r="K231" s="101"/>
      <c r="L231" s="101"/>
      <c r="M231" s="101"/>
      <c r="N231" s="101"/>
      <c r="O231" s="101"/>
      <c r="P231" s="101"/>
      <c r="Q231" s="101"/>
      <c r="R231" s="111"/>
      <c r="S231" s="101"/>
      <c r="T231" s="101"/>
      <c r="U231" s="101"/>
      <c r="V231" s="101"/>
      <c r="W231" s="101"/>
      <c r="X231" s="111"/>
      <c r="Y231" s="101"/>
      <c r="Z231" s="101"/>
      <c r="AA231" s="101"/>
      <c r="AB231" s="101"/>
      <c r="AC231" s="101"/>
      <c r="AD231" s="101"/>
      <c r="AE231" s="101"/>
      <c r="AF231" s="101"/>
      <c r="AG231" s="101"/>
      <c r="AH231" s="101"/>
      <c r="AI231" s="101"/>
      <c r="AJ231" s="112"/>
      <c r="AK231" s="101"/>
      <c r="AL231" s="101"/>
      <c r="AM231" s="101"/>
      <c r="AN231" s="101"/>
      <c r="AO231" s="101"/>
      <c r="AP231" s="101"/>
      <c r="AQ231" s="101"/>
      <c r="AR231" s="105"/>
      <c r="AS231" s="106"/>
      <c r="AT231" s="106"/>
      <c r="AU231" s="106"/>
      <c r="AV231" s="106"/>
      <c r="AW231" s="106"/>
      <c r="AX231" s="106"/>
      <c r="AY231" s="105"/>
      <c r="AZ231" s="106"/>
      <c r="BA231" s="106"/>
      <c r="BB231" s="106"/>
      <c r="BC231" s="103">
        <f>IF(AJ231="auto",IF(AND((D231&gt;'km-vergoeding'!$A$4),(D231&lt;'km-vergoeding'!$A$5)),'km-vergoeding'!$D$4,'km-vergoeding'!$D$5),0)</f>
        <v>0</v>
      </c>
      <c r="BD231" s="104"/>
      <c r="BE231" s="104"/>
      <c r="BF231" s="104"/>
      <c r="BG231" s="104"/>
      <c r="BH231" s="104"/>
      <c r="BI231" s="104"/>
      <c r="BJ231" s="104"/>
      <c r="BK231" s="110">
        <f t="shared" si="47"/>
        <v>0</v>
      </c>
      <c r="BL231" s="104"/>
      <c r="BM231" s="104"/>
      <c r="BN231" s="104"/>
      <c r="BO231" s="104"/>
      <c r="BP231" s="104"/>
      <c r="BQ231" s="104"/>
      <c r="BR231" s="102">
        <f>IF(AJ231="fiets",'km-vergoeding'!$D$3,0)</f>
        <v>0</v>
      </c>
      <c r="BS231" s="102"/>
      <c r="BT231" s="102"/>
      <c r="BU231" s="102"/>
      <c r="BV231" s="102"/>
      <c r="BW231" s="102"/>
      <c r="BX231" s="102"/>
      <c r="BY231" s="102"/>
      <c r="BZ231" s="110">
        <f t="shared" si="48"/>
        <v>0</v>
      </c>
      <c r="CA231" s="104"/>
      <c r="CB231" s="104"/>
      <c r="CC231" s="104"/>
      <c r="CD231" s="104"/>
      <c r="CE231" s="104"/>
      <c r="CF231" s="104"/>
      <c r="CG231" s="100"/>
      <c r="CH231" s="101"/>
      <c r="CI231" s="101"/>
      <c r="CJ231" s="101"/>
      <c r="CK231" s="101"/>
      <c r="CL231" s="101"/>
      <c r="CM231" s="109">
        <f t="shared" si="49"/>
        <v>0</v>
      </c>
      <c r="CN231" s="104"/>
      <c r="CO231" s="104"/>
      <c r="CP231" s="104"/>
      <c r="CQ231" s="104"/>
      <c r="CR231" s="104"/>
      <c r="CS231" s="97">
        <f t="shared" si="40"/>
        <v>0</v>
      </c>
      <c r="CT231" s="98"/>
      <c r="CU231" s="98"/>
      <c r="CV231" s="98"/>
      <c r="CW231" s="98"/>
      <c r="CX231" s="99"/>
      <c r="CY231" s="73" t="str">
        <f t="shared" si="41"/>
        <v/>
      </c>
      <c r="CZ231" s="71" t="str">
        <f t="shared" si="42"/>
        <v/>
      </c>
      <c r="DA231" s="60"/>
      <c r="DB231" s="77" t="str">
        <f t="shared" si="43"/>
        <v/>
      </c>
      <c r="DC231" s="71" t="str">
        <f t="shared" si="44"/>
        <v/>
      </c>
      <c r="DD231" s="71" t="str">
        <f t="shared" si="45"/>
        <v/>
      </c>
      <c r="DE231" s="45">
        <f t="shared" si="46"/>
        <v>0</v>
      </c>
      <c r="DF231" s="45"/>
      <c r="DG231" s="84" t="str">
        <f t="shared" si="39"/>
        <v/>
      </c>
    </row>
    <row r="232" spans="1:111" ht="15.75" customHeight="1" x14ac:dyDescent="0.35">
      <c r="A232" s="71" t="str">
        <f t="shared" si="36"/>
        <v/>
      </c>
      <c r="B232" s="71" t="str">
        <f t="shared" si="37"/>
        <v/>
      </c>
      <c r="C232" s="72" t="str">
        <f t="shared" si="38"/>
        <v/>
      </c>
      <c r="D232" s="107"/>
      <c r="E232" s="101"/>
      <c r="F232" s="101"/>
      <c r="G232" s="101"/>
      <c r="H232" s="108"/>
      <c r="I232" s="101"/>
      <c r="J232" s="101"/>
      <c r="K232" s="101"/>
      <c r="L232" s="101"/>
      <c r="M232" s="101"/>
      <c r="N232" s="101"/>
      <c r="O232" s="101"/>
      <c r="P232" s="101"/>
      <c r="Q232" s="101"/>
      <c r="R232" s="111"/>
      <c r="S232" s="101"/>
      <c r="T232" s="101"/>
      <c r="U232" s="101"/>
      <c r="V232" s="101"/>
      <c r="W232" s="101"/>
      <c r="X232" s="111"/>
      <c r="Y232" s="101"/>
      <c r="Z232" s="101"/>
      <c r="AA232" s="101"/>
      <c r="AB232" s="101"/>
      <c r="AC232" s="101"/>
      <c r="AD232" s="101"/>
      <c r="AE232" s="101"/>
      <c r="AF232" s="101"/>
      <c r="AG232" s="101"/>
      <c r="AH232" s="101"/>
      <c r="AI232" s="101"/>
      <c r="AJ232" s="112"/>
      <c r="AK232" s="101"/>
      <c r="AL232" s="101"/>
      <c r="AM232" s="101"/>
      <c r="AN232" s="101"/>
      <c r="AO232" s="101"/>
      <c r="AP232" s="101"/>
      <c r="AQ232" s="101"/>
      <c r="AR232" s="105"/>
      <c r="AS232" s="106"/>
      <c r="AT232" s="106"/>
      <c r="AU232" s="106"/>
      <c r="AV232" s="106"/>
      <c r="AW232" s="106"/>
      <c r="AX232" s="106"/>
      <c r="AY232" s="105"/>
      <c r="AZ232" s="106"/>
      <c r="BA232" s="106"/>
      <c r="BB232" s="106"/>
      <c r="BC232" s="103">
        <f>IF(AJ232="auto",IF(AND((D232&gt;'km-vergoeding'!$A$4),(D232&lt;'km-vergoeding'!$A$5)),'km-vergoeding'!$D$4,'km-vergoeding'!$D$5),0)</f>
        <v>0</v>
      </c>
      <c r="BD232" s="104"/>
      <c r="BE232" s="104"/>
      <c r="BF232" s="104"/>
      <c r="BG232" s="104"/>
      <c r="BH232" s="104"/>
      <c r="BI232" s="104"/>
      <c r="BJ232" s="104"/>
      <c r="BK232" s="110">
        <f t="shared" si="47"/>
        <v>0</v>
      </c>
      <c r="BL232" s="104"/>
      <c r="BM232" s="104"/>
      <c r="BN232" s="104"/>
      <c r="BO232" s="104"/>
      <c r="BP232" s="104"/>
      <c r="BQ232" s="104"/>
      <c r="BR232" s="102">
        <f>IF(AJ232="fiets",'km-vergoeding'!$D$3,0)</f>
        <v>0</v>
      </c>
      <c r="BS232" s="102"/>
      <c r="BT232" s="102"/>
      <c r="BU232" s="102"/>
      <c r="BV232" s="102"/>
      <c r="BW232" s="102"/>
      <c r="BX232" s="102"/>
      <c r="BY232" s="102"/>
      <c r="BZ232" s="110">
        <f t="shared" si="48"/>
        <v>0</v>
      </c>
      <c r="CA232" s="104"/>
      <c r="CB232" s="104"/>
      <c r="CC232" s="104"/>
      <c r="CD232" s="104"/>
      <c r="CE232" s="104"/>
      <c r="CF232" s="104"/>
      <c r="CG232" s="100"/>
      <c r="CH232" s="101"/>
      <c r="CI232" s="101"/>
      <c r="CJ232" s="101"/>
      <c r="CK232" s="101"/>
      <c r="CL232" s="101"/>
      <c r="CM232" s="109">
        <f t="shared" si="49"/>
        <v>0</v>
      </c>
      <c r="CN232" s="104"/>
      <c r="CO232" s="104"/>
      <c r="CP232" s="104"/>
      <c r="CQ232" s="104"/>
      <c r="CR232" s="104"/>
      <c r="CS232" s="97">
        <f t="shared" si="40"/>
        <v>0</v>
      </c>
      <c r="CT232" s="98"/>
      <c r="CU232" s="98"/>
      <c r="CV232" s="98"/>
      <c r="CW232" s="98"/>
      <c r="CX232" s="99"/>
      <c r="CY232" s="73" t="str">
        <f t="shared" si="41"/>
        <v/>
      </c>
      <c r="CZ232" s="71" t="str">
        <f t="shared" si="42"/>
        <v/>
      </c>
      <c r="DA232" s="60"/>
      <c r="DB232" s="77" t="str">
        <f t="shared" si="43"/>
        <v/>
      </c>
      <c r="DC232" s="71" t="str">
        <f t="shared" si="44"/>
        <v/>
      </c>
      <c r="DD232" s="71" t="str">
        <f t="shared" si="45"/>
        <v/>
      </c>
      <c r="DE232" s="45">
        <f t="shared" si="46"/>
        <v>0</v>
      </c>
      <c r="DF232" s="45"/>
      <c r="DG232" s="84" t="str">
        <f t="shared" si="39"/>
        <v/>
      </c>
    </row>
    <row r="233" spans="1:111" ht="15.75" customHeight="1" x14ac:dyDescent="0.35">
      <c r="A233" s="71" t="str">
        <f t="shared" si="36"/>
        <v/>
      </c>
      <c r="B233" s="71" t="str">
        <f t="shared" si="37"/>
        <v/>
      </c>
      <c r="C233" s="72" t="str">
        <f t="shared" si="38"/>
        <v/>
      </c>
      <c r="D233" s="107"/>
      <c r="E233" s="101"/>
      <c r="F233" s="101"/>
      <c r="G233" s="101"/>
      <c r="H233" s="108"/>
      <c r="I233" s="101"/>
      <c r="J233" s="101"/>
      <c r="K233" s="101"/>
      <c r="L233" s="101"/>
      <c r="M233" s="101"/>
      <c r="N233" s="101"/>
      <c r="O233" s="101"/>
      <c r="P233" s="101"/>
      <c r="Q233" s="101"/>
      <c r="R233" s="111"/>
      <c r="S233" s="101"/>
      <c r="T233" s="101"/>
      <c r="U233" s="101"/>
      <c r="V233" s="101"/>
      <c r="W233" s="101"/>
      <c r="X233" s="111"/>
      <c r="Y233" s="101"/>
      <c r="Z233" s="101"/>
      <c r="AA233" s="101"/>
      <c r="AB233" s="101"/>
      <c r="AC233" s="101"/>
      <c r="AD233" s="101"/>
      <c r="AE233" s="101"/>
      <c r="AF233" s="101"/>
      <c r="AG233" s="101"/>
      <c r="AH233" s="101"/>
      <c r="AI233" s="101"/>
      <c r="AJ233" s="112"/>
      <c r="AK233" s="101"/>
      <c r="AL233" s="101"/>
      <c r="AM233" s="101"/>
      <c r="AN233" s="101"/>
      <c r="AO233" s="101"/>
      <c r="AP233" s="101"/>
      <c r="AQ233" s="101"/>
      <c r="AR233" s="105"/>
      <c r="AS233" s="106"/>
      <c r="AT233" s="106"/>
      <c r="AU233" s="106"/>
      <c r="AV233" s="106"/>
      <c r="AW233" s="106"/>
      <c r="AX233" s="106"/>
      <c r="AY233" s="105"/>
      <c r="AZ233" s="106"/>
      <c r="BA233" s="106"/>
      <c r="BB233" s="106"/>
      <c r="BC233" s="103">
        <f>IF(AJ233="auto",IF(AND((D233&gt;'km-vergoeding'!$A$4),(D233&lt;'km-vergoeding'!$A$5)),'km-vergoeding'!$D$4,'km-vergoeding'!$D$5),0)</f>
        <v>0</v>
      </c>
      <c r="BD233" s="104"/>
      <c r="BE233" s="104"/>
      <c r="BF233" s="104"/>
      <c r="BG233" s="104"/>
      <c r="BH233" s="104"/>
      <c r="BI233" s="104"/>
      <c r="BJ233" s="104"/>
      <c r="BK233" s="110">
        <f t="shared" si="47"/>
        <v>0</v>
      </c>
      <c r="BL233" s="104"/>
      <c r="BM233" s="104"/>
      <c r="BN233" s="104"/>
      <c r="BO233" s="104"/>
      <c r="BP233" s="104"/>
      <c r="BQ233" s="104"/>
      <c r="BR233" s="102">
        <f>IF(AJ233="fiets",'km-vergoeding'!$D$3,0)</f>
        <v>0</v>
      </c>
      <c r="BS233" s="102"/>
      <c r="BT233" s="102"/>
      <c r="BU233" s="102"/>
      <c r="BV233" s="102"/>
      <c r="BW233" s="102"/>
      <c r="BX233" s="102"/>
      <c r="BY233" s="102"/>
      <c r="BZ233" s="110">
        <f t="shared" si="48"/>
        <v>0</v>
      </c>
      <c r="CA233" s="104"/>
      <c r="CB233" s="104"/>
      <c r="CC233" s="104"/>
      <c r="CD233" s="104"/>
      <c r="CE233" s="104"/>
      <c r="CF233" s="104"/>
      <c r="CG233" s="100"/>
      <c r="CH233" s="101"/>
      <c r="CI233" s="101"/>
      <c r="CJ233" s="101"/>
      <c r="CK233" s="101"/>
      <c r="CL233" s="101"/>
      <c r="CM233" s="109">
        <f t="shared" si="49"/>
        <v>0</v>
      </c>
      <c r="CN233" s="104"/>
      <c r="CO233" s="104"/>
      <c r="CP233" s="104"/>
      <c r="CQ233" s="104"/>
      <c r="CR233" s="104"/>
      <c r="CS233" s="97">
        <f t="shared" si="40"/>
        <v>0</v>
      </c>
      <c r="CT233" s="98"/>
      <c r="CU233" s="98"/>
      <c r="CV233" s="98"/>
      <c r="CW233" s="98"/>
      <c r="CX233" s="99"/>
      <c r="CY233" s="73" t="str">
        <f t="shared" si="41"/>
        <v/>
      </c>
      <c r="CZ233" s="71" t="str">
        <f t="shared" si="42"/>
        <v/>
      </c>
      <c r="DA233" s="60"/>
      <c r="DB233" s="77" t="str">
        <f t="shared" si="43"/>
        <v/>
      </c>
      <c r="DC233" s="71" t="str">
        <f t="shared" si="44"/>
        <v/>
      </c>
      <c r="DD233" s="71" t="str">
        <f t="shared" si="45"/>
        <v/>
      </c>
      <c r="DE233" s="45">
        <f t="shared" si="46"/>
        <v>0</v>
      </c>
      <c r="DF233" s="45"/>
      <c r="DG233" s="84" t="str">
        <f t="shared" si="39"/>
        <v/>
      </c>
    </row>
    <row r="234" spans="1:111" ht="15.75" customHeight="1" x14ac:dyDescent="0.35">
      <c r="A234" s="71" t="str">
        <f t="shared" si="36"/>
        <v/>
      </c>
      <c r="B234" s="71" t="str">
        <f t="shared" si="37"/>
        <v/>
      </c>
      <c r="C234" s="72" t="str">
        <f t="shared" si="38"/>
        <v/>
      </c>
      <c r="D234" s="107"/>
      <c r="E234" s="101"/>
      <c r="F234" s="101"/>
      <c r="G234" s="101"/>
      <c r="H234" s="108"/>
      <c r="I234" s="101"/>
      <c r="J234" s="101"/>
      <c r="K234" s="101"/>
      <c r="L234" s="101"/>
      <c r="M234" s="101"/>
      <c r="N234" s="101"/>
      <c r="O234" s="101"/>
      <c r="P234" s="101"/>
      <c r="Q234" s="101"/>
      <c r="R234" s="111"/>
      <c r="S234" s="101"/>
      <c r="T234" s="101"/>
      <c r="U234" s="101"/>
      <c r="V234" s="101"/>
      <c r="W234" s="101"/>
      <c r="X234" s="111"/>
      <c r="Y234" s="101"/>
      <c r="Z234" s="101"/>
      <c r="AA234" s="101"/>
      <c r="AB234" s="101"/>
      <c r="AC234" s="101"/>
      <c r="AD234" s="101"/>
      <c r="AE234" s="101"/>
      <c r="AF234" s="101"/>
      <c r="AG234" s="101"/>
      <c r="AH234" s="101"/>
      <c r="AI234" s="101"/>
      <c r="AJ234" s="112"/>
      <c r="AK234" s="101"/>
      <c r="AL234" s="101"/>
      <c r="AM234" s="101"/>
      <c r="AN234" s="101"/>
      <c r="AO234" s="101"/>
      <c r="AP234" s="101"/>
      <c r="AQ234" s="101"/>
      <c r="AR234" s="105"/>
      <c r="AS234" s="106"/>
      <c r="AT234" s="106"/>
      <c r="AU234" s="106"/>
      <c r="AV234" s="106"/>
      <c r="AW234" s="106"/>
      <c r="AX234" s="106"/>
      <c r="AY234" s="105"/>
      <c r="AZ234" s="106"/>
      <c r="BA234" s="106"/>
      <c r="BB234" s="106"/>
      <c r="BC234" s="103">
        <f>IF(AJ234="auto",IF(AND((D234&gt;'km-vergoeding'!$A$4),(D234&lt;'km-vergoeding'!$A$5)),'km-vergoeding'!$D$4,'km-vergoeding'!$D$5),0)</f>
        <v>0</v>
      </c>
      <c r="BD234" s="104"/>
      <c r="BE234" s="104"/>
      <c r="BF234" s="104"/>
      <c r="BG234" s="104"/>
      <c r="BH234" s="104"/>
      <c r="BI234" s="104"/>
      <c r="BJ234" s="104"/>
      <c r="BK234" s="110">
        <f t="shared" si="47"/>
        <v>0</v>
      </c>
      <c r="BL234" s="104"/>
      <c r="BM234" s="104"/>
      <c r="BN234" s="104"/>
      <c r="BO234" s="104"/>
      <c r="BP234" s="104"/>
      <c r="BQ234" s="104"/>
      <c r="BR234" s="102">
        <f>IF(AJ234="fiets",'km-vergoeding'!$D$3,0)</f>
        <v>0</v>
      </c>
      <c r="BS234" s="102"/>
      <c r="BT234" s="102"/>
      <c r="BU234" s="102"/>
      <c r="BV234" s="102"/>
      <c r="BW234" s="102"/>
      <c r="BX234" s="102"/>
      <c r="BY234" s="102"/>
      <c r="BZ234" s="110">
        <f t="shared" si="48"/>
        <v>0</v>
      </c>
      <c r="CA234" s="104"/>
      <c r="CB234" s="104"/>
      <c r="CC234" s="104"/>
      <c r="CD234" s="104"/>
      <c r="CE234" s="104"/>
      <c r="CF234" s="104"/>
      <c r="CG234" s="100"/>
      <c r="CH234" s="101"/>
      <c r="CI234" s="101"/>
      <c r="CJ234" s="101"/>
      <c r="CK234" s="101"/>
      <c r="CL234" s="101"/>
      <c r="CM234" s="109">
        <f t="shared" si="49"/>
        <v>0</v>
      </c>
      <c r="CN234" s="104"/>
      <c r="CO234" s="104"/>
      <c r="CP234" s="104"/>
      <c r="CQ234" s="104"/>
      <c r="CR234" s="104"/>
      <c r="CS234" s="97">
        <f t="shared" si="40"/>
        <v>0</v>
      </c>
      <c r="CT234" s="98"/>
      <c r="CU234" s="98"/>
      <c r="CV234" s="98"/>
      <c r="CW234" s="98"/>
      <c r="CX234" s="99"/>
      <c r="CY234" s="73" t="str">
        <f t="shared" si="41"/>
        <v/>
      </c>
      <c r="CZ234" s="71" t="str">
        <f t="shared" si="42"/>
        <v/>
      </c>
      <c r="DA234" s="60"/>
      <c r="DB234" s="77" t="str">
        <f t="shared" si="43"/>
        <v/>
      </c>
      <c r="DC234" s="71" t="str">
        <f t="shared" si="44"/>
        <v/>
      </c>
      <c r="DD234" s="71" t="str">
        <f t="shared" si="45"/>
        <v/>
      </c>
      <c r="DE234" s="45">
        <f t="shared" si="46"/>
        <v>0</v>
      </c>
      <c r="DF234" s="45"/>
      <c r="DG234" s="84" t="str">
        <f t="shared" si="39"/>
        <v/>
      </c>
    </row>
    <row r="235" spans="1:111" ht="15.75" customHeight="1" x14ac:dyDescent="0.35">
      <c r="A235" s="71" t="str">
        <f t="shared" si="36"/>
        <v/>
      </c>
      <c r="B235" s="71" t="str">
        <f t="shared" si="37"/>
        <v/>
      </c>
      <c r="C235" s="72" t="str">
        <f t="shared" si="38"/>
        <v/>
      </c>
      <c r="D235" s="107"/>
      <c r="E235" s="101"/>
      <c r="F235" s="101"/>
      <c r="G235" s="101"/>
      <c r="H235" s="108"/>
      <c r="I235" s="101"/>
      <c r="J235" s="101"/>
      <c r="K235" s="101"/>
      <c r="L235" s="101"/>
      <c r="M235" s="101"/>
      <c r="N235" s="101"/>
      <c r="O235" s="101"/>
      <c r="P235" s="101"/>
      <c r="Q235" s="101"/>
      <c r="R235" s="111"/>
      <c r="S235" s="101"/>
      <c r="T235" s="101"/>
      <c r="U235" s="101"/>
      <c r="V235" s="101"/>
      <c r="W235" s="101"/>
      <c r="X235" s="111"/>
      <c r="Y235" s="101"/>
      <c r="Z235" s="101"/>
      <c r="AA235" s="101"/>
      <c r="AB235" s="101"/>
      <c r="AC235" s="101"/>
      <c r="AD235" s="101"/>
      <c r="AE235" s="101"/>
      <c r="AF235" s="101"/>
      <c r="AG235" s="101"/>
      <c r="AH235" s="101"/>
      <c r="AI235" s="101"/>
      <c r="AJ235" s="112"/>
      <c r="AK235" s="101"/>
      <c r="AL235" s="101"/>
      <c r="AM235" s="101"/>
      <c r="AN235" s="101"/>
      <c r="AO235" s="101"/>
      <c r="AP235" s="101"/>
      <c r="AQ235" s="101"/>
      <c r="AR235" s="105"/>
      <c r="AS235" s="106"/>
      <c r="AT235" s="106"/>
      <c r="AU235" s="106"/>
      <c r="AV235" s="106"/>
      <c r="AW235" s="106"/>
      <c r="AX235" s="106"/>
      <c r="AY235" s="105"/>
      <c r="AZ235" s="106"/>
      <c r="BA235" s="106"/>
      <c r="BB235" s="106"/>
      <c r="BC235" s="103">
        <f>IF(AJ235="auto",IF(AND((D235&gt;'km-vergoeding'!$A$4),(D235&lt;'km-vergoeding'!$A$5)),'km-vergoeding'!$D$4,'km-vergoeding'!$D$5),0)</f>
        <v>0</v>
      </c>
      <c r="BD235" s="104"/>
      <c r="BE235" s="104"/>
      <c r="BF235" s="104"/>
      <c r="BG235" s="104"/>
      <c r="BH235" s="104"/>
      <c r="BI235" s="104"/>
      <c r="BJ235" s="104"/>
      <c r="BK235" s="110">
        <f t="shared" si="47"/>
        <v>0</v>
      </c>
      <c r="BL235" s="104"/>
      <c r="BM235" s="104"/>
      <c r="BN235" s="104"/>
      <c r="BO235" s="104"/>
      <c r="BP235" s="104"/>
      <c r="BQ235" s="104"/>
      <c r="BR235" s="102">
        <f>IF(AJ235="fiets",'km-vergoeding'!$D$3,0)</f>
        <v>0</v>
      </c>
      <c r="BS235" s="102"/>
      <c r="BT235" s="102"/>
      <c r="BU235" s="102"/>
      <c r="BV235" s="102"/>
      <c r="BW235" s="102"/>
      <c r="BX235" s="102"/>
      <c r="BY235" s="102"/>
      <c r="BZ235" s="110">
        <f t="shared" si="48"/>
        <v>0</v>
      </c>
      <c r="CA235" s="104"/>
      <c r="CB235" s="104"/>
      <c r="CC235" s="104"/>
      <c r="CD235" s="104"/>
      <c r="CE235" s="104"/>
      <c r="CF235" s="104"/>
      <c r="CG235" s="100"/>
      <c r="CH235" s="101"/>
      <c r="CI235" s="101"/>
      <c r="CJ235" s="101"/>
      <c r="CK235" s="101"/>
      <c r="CL235" s="101"/>
      <c r="CM235" s="109">
        <f t="shared" si="49"/>
        <v>0</v>
      </c>
      <c r="CN235" s="104"/>
      <c r="CO235" s="104"/>
      <c r="CP235" s="104"/>
      <c r="CQ235" s="104"/>
      <c r="CR235" s="104"/>
      <c r="CS235" s="97">
        <f t="shared" si="40"/>
        <v>0</v>
      </c>
      <c r="CT235" s="98"/>
      <c r="CU235" s="98"/>
      <c r="CV235" s="98"/>
      <c r="CW235" s="98"/>
      <c r="CX235" s="99"/>
      <c r="CY235" s="73" t="str">
        <f t="shared" si="41"/>
        <v/>
      </c>
      <c r="CZ235" s="71" t="str">
        <f t="shared" si="42"/>
        <v/>
      </c>
      <c r="DA235" s="60"/>
      <c r="DB235" s="77" t="str">
        <f t="shared" si="43"/>
        <v/>
      </c>
      <c r="DC235" s="71" t="str">
        <f t="shared" si="44"/>
        <v/>
      </c>
      <c r="DD235" s="71" t="str">
        <f t="shared" si="45"/>
        <v/>
      </c>
      <c r="DE235" s="45">
        <f t="shared" si="46"/>
        <v>0</v>
      </c>
      <c r="DF235" s="45"/>
      <c r="DG235" s="84" t="str">
        <f t="shared" si="39"/>
        <v/>
      </c>
    </row>
    <row r="236" spans="1:111" ht="15.75" customHeight="1" x14ac:dyDescent="0.35">
      <c r="A236" s="71" t="str">
        <f t="shared" si="36"/>
        <v/>
      </c>
      <c r="B236" s="71" t="str">
        <f t="shared" si="37"/>
        <v/>
      </c>
      <c r="C236" s="72" t="str">
        <f t="shared" si="38"/>
        <v/>
      </c>
      <c r="D236" s="107"/>
      <c r="E236" s="101"/>
      <c r="F236" s="101"/>
      <c r="G236" s="101"/>
      <c r="H236" s="108"/>
      <c r="I236" s="101"/>
      <c r="J236" s="101"/>
      <c r="K236" s="101"/>
      <c r="L236" s="101"/>
      <c r="M236" s="101"/>
      <c r="N236" s="101"/>
      <c r="O236" s="101"/>
      <c r="P236" s="101"/>
      <c r="Q236" s="101"/>
      <c r="R236" s="111"/>
      <c r="S236" s="101"/>
      <c r="T236" s="101"/>
      <c r="U236" s="101"/>
      <c r="V236" s="101"/>
      <c r="W236" s="101"/>
      <c r="X236" s="111"/>
      <c r="Y236" s="101"/>
      <c r="Z236" s="101"/>
      <c r="AA236" s="101"/>
      <c r="AB236" s="101"/>
      <c r="AC236" s="101"/>
      <c r="AD236" s="101"/>
      <c r="AE236" s="101"/>
      <c r="AF236" s="101"/>
      <c r="AG236" s="101"/>
      <c r="AH236" s="101"/>
      <c r="AI236" s="101"/>
      <c r="AJ236" s="112"/>
      <c r="AK236" s="101"/>
      <c r="AL236" s="101"/>
      <c r="AM236" s="101"/>
      <c r="AN236" s="101"/>
      <c r="AO236" s="101"/>
      <c r="AP236" s="101"/>
      <c r="AQ236" s="101"/>
      <c r="AR236" s="105"/>
      <c r="AS236" s="106"/>
      <c r="AT236" s="106"/>
      <c r="AU236" s="106"/>
      <c r="AV236" s="106"/>
      <c r="AW236" s="106"/>
      <c r="AX236" s="106"/>
      <c r="AY236" s="105"/>
      <c r="AZ236" s="106"/>
      <c r="BA236" s="106"/>
      <c r="BB236" s="106"/>
      <c r="BC236" s="103">
        <f>IF(AJ236="auto",IF(AND((D236&gt;'km-vergoeding'!$A$4),(D236&lt;'km-vergoeding'!$A$5)),'km-vergoeding'!$D$4,'km-vergoeding'!$D$5),0)</f>
        <v>0</v>
      </c>
      <c r="BD236" s="104"/>
      <c r="BE236" s="104"/>
      <c r="BF236" s="104"/>
      <c r="BG236" s="104"/>
      <c r="BH236" s="104"/>
      <c r="BI236" s="104"/>
      <c r="BJ236" s="104"/>
      <c r="BK236" s="110">
        <f t="shared" si="47"/>
        <v>0</v>
      </c>
      <c r="BL236" s="104"/>
      <c r="BM236" s="104"/>
      <c r="BN236" s="104"/>
      <c r="BO236" s="104"/>
      <c r="BP236" s="104"/>
      <c r="BQ236" s="104"/>
      <c r="BR236" s="102">
        <f>IF(AJ236="fiets",'km-vergoeding'!$D$3,0)</f>
        <v>0</v>
      </c>
      <c r="BS236" s="102"/>
      <c r="BT236" s="102"/>
      <c r="BU236" s="102"/>
      <c r="BV236" s="102"/>
      <c r="BW236" s="102"/>
      <c r="BX236" s="102"/>
      <c r="BY236" s="102"/>
      <c r="BZ236" s="110">
        <f t="shared" si="48"/>
        <v>0</v>
      </c>
      <c r="CA236" s="104"/>
      <c r="CB236" s="104"/>
      <c r="CC236" s="104"/>
      <c r="CD236" s="104"/>
      <c r="CE236" s="104"/>
      <c r="CF236" s="104"/>
      <c r="CG236" s="100"/>
      <c r="CH236" s="101"/>
      <c r="CI236" s="101"/>
      <c r="CJ236" s="101"/>
      <c r="CK236" s="101"/>
      <c r="CL236" s="101"/>
      <c r="CM236" s="109">
        <f t="shared" si="49"/>
        <v>0</v>
      </c>
      <c r="CN236" s="104"/>
      <c r="CO236" s="104"/>
      <c r="CP236" s="104"/>
      <c r="CQ236" s="104"/>
      <c r="CR236" s="104"/>
      <c r="CS236" s="97">
        <f t="shared" si="40"/>
        <v>0</v>
      </c>
      <c r="CT236" s="98"/>
      <c r="CU236" s="98"/>
      <c r="CV236" s="98"/>
      <c r="CW236" s="98"/>
      <c r="CX236" s="99"/>
      <c r="CY236" s="73" t="str">
        <f t="shared" si="41"/>
        <v/>
      </c>
      <c r="CZ236" s="71" t="str">
        <f t="shared" si="42"/>
        <v/>
      </c>
      <c r="DA236" s="60"/>
      <c r="DB236" s="77" t="str">
        <f t="shared" si="43"/>
        <v/>
      </c>
      <c r="DC236" s="71" t="str">
        <f t="shared" si="44"/>
        <v/>
      </c>
      <c r="DD236" s="71" t="str">
        <f t="shared" si="45"/>
        <v/>
      </c>
      <c r="DE236" s="45">
        <f t="shared" si="46"/>
        <v>0</v>
      </c>
      <c r="DF236" s="45"/>
      <c r="DG236" s="84" t="str">
        <f t="shared" si="39"/>
        <v/>
      </c>
    </row>
    <row r="237" spans="1:111" ht="15.75" customHeight="1" x14ac:dyDescent="0.35">
      <c r="A237" s="71" t="str">
        <f t="shared" si="36"/>
        <v/>
      </c>
      <c r="B237" s="71" t="str">
        <f t="shared" si="37"/>
        <v/>
      </c>
      <c r="C237" s="72" t="str">
        <f t="shared" si="38"/>
        <v/>
      </c>
      <c r="D237" s="107"/>
      <c r="E237" s="101"/>
      <c r="F237" s="101"/>
      <c r="G237" s="101"/>
      <c r="H237" s="108"/>
      <c r="I237" s="101"/>
      <c r="J237" s="101"/>
      <c r="K237" s="101"/>
      <c r="L237" s="101"/>
      <c r="M237" s="101"/>
      <c r="N237" s="101"/>
      <c r="O237" s="101"/>
      <c r="P237" s="101"/>
      <c r="Q237" s="101"/>
      <c r="R237" s="111"/>
      <c r="S237" s="101"/>
      <c r="T237" s="101"/>
      <c r="U237" s="101"/>
      <c r="V237" s="101"/>
      <c r="W237" s="101"/>
      <c r="X237" s="111"/>
      <c r="Y237" s="101"/>
      <c r="Z237" s="101"/>
      <c r="AA237" s="101"/>
      <c r="AB237" s="101"/>
      <c r="AC237" s="101"/>
      <c r="AD237" s="101"/>
      <c r="AE237" s="101"/>
      <c r="AF237" s="101"/>
      <c r="AG237" s="101"/>
      <c r="AH237" s="101"/>
      <c r="AI237" s="101"/>
      <c r="AJ237" s="112"/>
      <c r="AK237" s="101"/>
      <c r="AL237" s="101"/>
      <c r="AM237" s="101"/>
      <c r="AN237" s="101"/>
      <c r="AO237" s="101"/>
      <c r="AP237" s="101"/>
      <c r="AQ237" s="101"/>
      <c r="AR237" s="105"/>
      <c r="AS237" s="106"/>
      <c r="AT237" s="106"/>
      <c r="AU237" s="106"/>
      <c r="AV237" s="106"/>
      <c r="AW237" s="106"/>
      <c r="AX237" s="106"/>
      <c r="AY237" s="105"/>
      <c r="AZ237" s="106"/>
      <c r="BA237" s="106"/>
      <c r="BB237" s="106"/>
      <c r="BC237" s="103">
        <f>IF(AJ237="auto",IF(AND((D237&gt;'km-vergoeding'!$A$4),(D237&lt;'km-vergoeding'!$A$5)),'km-vergoeding'!$D$4,'km-vergoeding'!$D$5),0)</f>
        <v>0</v>
      </c>
      <c r="BD237" s="104"/>
      <c r="BE237" s="104"/>
      <c r="BF237" s="104"/>
      <c r="BG237" s="104"/>
      <c r="BH237" s="104"/>
      <c r="BI237" s="104"/>
      <c r="BJ237" s="104"/>
      <c r="BK237" s="110">
        <f t="shared" si="47"/>
        <v>0</v>
      </c>
      <c r="BL237" s="104"/>
      <c r="BM237" s="104"/>
      <c r="BN237" s="104"/>
      <c r="BO237" s="104"/>
      <c r="BP237" s="104"/>
      <c r="BQ237" s="104"/>
      <c r="BR237" s="102">
        <f>IF(AJ237="fiets",'km-vergoeding'!$D$3,0)</f>
        <v>0</v>
      </c>
      <c r="BS237" s="102"/>
      <c r="BT237" s="102"/>
      <c r="BU237" s="102"/>
      <c r="BV237" s="102"/>
      <c r="BW237" s="102"/>
      <c r="BX237" s="102"/>
      <c r="BY237" s="102"/>
      <c r="BZ237" s="110">
        <f t="shared" si="48"/>
        <v>0</v>
      </c>
      <c r="CA237" s="104"/>
      <c r="CB237" s="104"/>
      <c r="CC237" s="104"/>
      <c r="CD237" s="104"/>
      <c r="CE237" s="104"/>
      <c r="CF237" s="104"/>
      <c r="CG237" s="100"/>
      <c r="CH237" s="101"/>
      <c r="CI237" s="101"/>
      <c r="CJ237" s="101"/>
      <c r="CK237" s="101"/>
      <c r="CL237" s="101"/>
      <c r="CM237" s="109">
        <f t="shared" si="49"/>
        <v>0</v>
      </c>
      <c r="CN237" s="104"/>
      <c r="CO237" s="104"/>
      <c r="CP237" s="104"/>
      <c r="CQ237" s="104"/>
      <c r="CR237" s="104"/>
      <c r="CS237" s="97">
        <f t="shared" si="40"/>
        <v>0</v>
      </c>
      <c r="CT237" s="98"/>
      <c r="CU237" s="98"/>
      <c r="CV237" s="98"/>
      <c r="CW237" s="98"/>
      <c r="CX237" s="99"/>
      <c r="CY237" s="73" t="str">
        <f t="shared" si="41"/>
        <v/>
      </c>
      <c r="CZ237" s="71" t="str">
        <f t="shared" si="42"/>
        <v/>
      </c>
      <c r="DA237" s="60"/>
      <c r="DB237" s="77" t="str">
        <f t="shared" si="43"/>
        <v/>
      </c>
      <c r="DC237" s="71" t="str">
        <f t="shared" si="44"/>
        <v/>
      </c>
      <c r="DD237" s="71" t="str">
        <f t="shared" si="45"/>
        <v/>
      </c>
      <c r="DE237" s="45">
        <f t="shared" si="46"/>
        <v>0</v>
      </c>
      <c r="DF237" s="45"/>
      <c r="DG237" s="84" t="str">
        <f t="shared" si="39"/>
        <v/>
      </c>
    </row>
    <row r="238" spans="1:111" ht="15.75" customHeight="1" x14ac:dyDescent="0.35">
      <c r="A238" s="71" t="str">
        <f t="shared" si="36"/>
        <v/>
      </c>
      <c r="B238" s="71" t="str">
        <f t="shared" si="37"/>
        <v/>
      </c>
      <c r="C238" s="72" t="str">
        <f t="shared" si="38"/>
        <v/>
      </c>
      <c r="D238" s="107"/>
      <c r="E238" s="101"/>
      <c r="F238" s="101"/>
      <c r="G238" s="101"/>
      <c r="H238" s="108"/>
      <c r="I238" s="101"/>
      <c r="J238" s="101"/>
      <c r="K238" s="101"/>
      <c r="L238" s="101"/>
      <c r="M238" s="101"/>
      <c r="N238" s="101"/>
      <c r="O238" s="101"/>
      <c r="P238" s="101"/>
      <c r="Q238" s="101"/>
      <c r="R238" s="111"/>
      <c r="S238" s="101"/>
      <c r="T238" s="101"/>
      <c r="U238" s="101"/>
      <c r="V238" s="101"/>
      <c r="W238" s="101"/>
      <c r="X238" s="111"/>
      <c r="Y238" s="101"/>
      <c r="Z238" s="101"/>
      <c r="AA238" s="101"/>
      <c r="AB238" s="101"/>
      <c r="AC238" s="101"/>
      <c r="AD238" s="101"/>
      <c r="AE238" s="101"/>
      <c r="AF238" s="101"/>
      <c r="AG238" s="101"/>
      <c r="AH238" s="101"/>
      <c r="AI238" s="101"/>
      <c r="AJ238" s="112"/>
      <c r="AK238" s="101"/>
      <c r="AL238" s="101"/>
      <c r="AM238" s="101"/>
      <c r="AN238" s="101"/>
      <c r="AO238" s="101"/>
      <c r="AP238" s="101"/>
      <c r="AQ238" s="101"/>
      <c r="AR238" s="105"/>
      <c r="AS238" s="106"/>
      <c r="AT238" s="106"/>
      <c r="AU238" s="106"/>
      <c r="AV238" s="106"/>
      <c r="AW238" s="106"/>
      <c r="AX238" s="106"/>
      <c r="AY238" s="105"/>
      <c r="AZ238" s="106"/>
      <c r="BA238" s="106"/>
      <c r="BB238" s="106"/>
      <c r="BC238" s="103">
        <f>IF(AJ238="auto",IF(AND((D238&gt;'km-vergoeding'!$A$4),(D238&lt;'km-vergoeding'!$A$5)),'km-vergoeding'!$D$4,'km-vergoeding'!$D$5),0)</f>
        <v>0</v>
      </c>
      <c r="BD238" s="104"/>
      <c r="BE238" s="104"/>
      <c r="BF238" s="104"/>
      <c r="BG238" s="104"/>
      <c r="BH238" s="104"/>
      <c r="BI238" s="104"/>
      <c r="BJ238" s="104"/>
      <c r="BK238" s="110">
        <f t="shared" si="47"/>
        <v>0</v>
      </c>
      <c r="BL238" s="104"/>
      <c r="BM238" s="104"/>
      <c r="BN238" s="104"/>
      <c r="BO238" s="104"/>
      <c r="BP238" s="104"/>
      <c r="BQ238" s="104"/>
      <c r="BR238" s="102">
        <f>IF(AJ238="fiets",'km-vergoeding'!$D$3,0)</f>
        <v>0</v>
      </c>
      <c r="BS238" s="102"/>
      <c r="BT238" s="102"/>
      <c r="BU238" s="102"/>
      <c r="BV238" s="102"/>
      <c r="BW238" s="102"/>
      <c r="BX238" s="102"/>
      <c r="BY238" s="102"/>
      <c r="BZ238" s="110">
        <f t="shared" si="48"/>
        <v>0</v>
      </c>
      <c r="CA238" s="104"/>
      <c r="CB238" s="104"/>
      <c r="CC238" s="104"/>
      <c r="CD238" s="104"/>
      <c r="CE238" s="104"/>
      <c r="CF238" s="104"/>
      <c r="CG238" s="100"/>
      <c r="CH238" s="101"/>
      <c r="CI238" s="101"/>
      <c r="CJ238" s="101"/>
      <c r="CK238" s="101"/>
      <c r="CL238" s="101"/>
      <c r="CM238" s="109">
        <f t="shared" si="49"/>
        <v>0</v>
      </c>
      <c r="CN238" s="104"/>
      <c r="CO238" s="104"/>
      <c r="CP238" s="104"/>
      <c r="CQ238" s="104"/>
      <c r="CR238" s="104"/>
      <c r="CS238" s="97">
        <f t="shared" si="40"/>
        <v>0</v>
      </c>
      <c r="CT238" s="98"/>
      <c r="CU238" s="98"/>
      <c r="CV238" s="98"/>
      <c r="CW238" s="98"/>
      <c r="CX238" s="99"/>
      <c r="CY238" s="73" t="str">
        <f t="shared" si="41"/>
        <v/>
      </c>
      <c r="CZ238" s="71" t="str">
        <f t="shared" si="42"/>
        <v/>
      </c>
      <c r="DA238" s="60"/>
      <c r="DB238" s="77" t="str">
        <f t="shared" si="43"/>
        <v/>
      </c>
      <c r="DC238" s="71" t="str">
        <f t="shared" si="44"/>
        <v/>
      </c>
      <c r="DD238" s="71" t="str">
        <f t="shared" si="45"/>
        <v/>
      </c>
      <c r="DE238" s="45">
        <f t="shared" si="46"/>
        <v>0</v>
      </c>
      <c r="DF238" s="45"/>
      <c r="DG238" s="84" t="str">
        <f t="shared" si="39"/>
        <v/>
      </c>
    </row>
    <row r="239" spans="1:111" ht="15.75" customHeight="1" x14ac:dyDescent="0.35">
      <c r="A239" s="71" t="str">
        <f t="shared" si="36"/>
        <v/>
      </c>
      <c r="B239" s="71" t="str">
        <f t="shared" si="37"/>
        <v/>
      </c>
      <c r="C239" s="72" t="str">
        <f t="shared" si="38"/>
        <v/>
      </c>
      <c r="D239" s="107"/>
      <c r="E239" s="101"/>
      <c r="F239" s="101"/>
      <c r="G239" s="101"/>
      <c r="H239" s="108"/>
      <c r="I239" s="101"/>
      <c r="J239" s="101"/>
      <c r="K239" s="101"/>
      <c r="L239" s="101"/>
      <c r="M239" s="101"/>
      <c r="N239" s="101"/>
      <c r="O239" s="101"/>
      <c r="P239" s="101"/>
      <c r="Q239" s="101"/>
      <c r="R239" s="111"/>
      <c r="S239" s="101"/>
      <c r="T239" s="101"/>
      <c r="U239" s="101"/>
      <c r="V239" s="101"/>
      <c r="W239" s="101"/>
      <c r="X239" s="111"/>
      <c r="Y239" s="101"/>
      <c r="Z239" s="101"/>
      <c r="AA239" s="101"/>
      <c r="AB239" s="101"/>
      <c r="AC239" s="101"/>
      <c r="AD239" s="101"/>
      <c r="AE239" s="101"/>
      <c r="AF239" s="101"/>
      <c r="AG239" s="101"/>
      <c r="AH239" s="101"/>
      <c r="AI239" s="101"/>
      <c r="AJ239" s="112"/>
      <c r="AK239" s="101"/>
      <c r="AL239" s="101"/>
      <c r="AM239" s="101"/>
      <c r="AN239" s="101"/>
      <c r="AO239" s="101"/>
      <c r="AP239" s="101"/>
      <c r="AQ239" s="101"/>
      <c r="AR239" s="105"/>
      <c r="AS239" s="106"/>
      <c r="AT239" s="106"/>
      <c r="AU239" s="106"/>
      <c r="AV239" s="106"/>
      <c r="AW239" s="106"/>
      <c r="AX239" s="106"/>
      <c r="AY239" s="105"/>
      <c r="AZ239" s="106"/>
      <c r="BA239" s="106"/>
      <c r="BB239" s="106"/>
      <c r="BC239" s="103">
        <f>IF(AJ239="auto",IF(AND((D239&gt;'km-vergoeding'!$A$4),(D239&lt;'km-vergoeding'!$A$5)),'km-vergoeding'!$D$4,'km-vergoeding'!$D$5),0)</f>
        <v>0</v>
      </c>
      <c r="BD239" s="104"/>
      <c r="BE239" s="104"/>
      <c r="BF239" s="104"/>
      <c r="BG239" s="104"/>
      <c r="BH239" s="104"/>
      <c r="BI239" s="104"/>
      <c r="BJ239" s="104"/>
      <c r="BK239" s="110">
        <f t="shared" si="47"/>
        <v>0</v>
      </c>
      <c r="BL239" s="104"/>
      <c r="BM239" s="104"/>
      <c r="BN239" s="104"/>
      <c r="BO239" s="104"/>
      <c r="BP239" s="104"/>
      <c r="BQ239" s="104"/>
      <c r="BR239" s="102">
        <f>IF(AJ239="fiets",'km-vergoeding'!$D$3,0)</f>
        <v>0</v>
      </c>
      <c r="BS239" s="102"/>
      <c r="BT239" s="102"/>
      <c r="BU239" s="102"/>
      <c r="BV239" s="102"/>
      <c r="BW239" s="102"/>
      <c r="BX239" s="102"/>
      <c r="BY239" s="102"/>
      <c r="BZ239" s="110">
        <f t="shared" si="48"/>
        <v>0</v>
      </c>
      <c r="CA239" s="104"/>
      <c r="CB239" s="104"/>
      <c r="CC239" s="104"/>
      <c r="CD239" s="104"/>
      <c r="CE239" s="104"/>
      <c r="CF239" s="104"/>
      <c r="CG239" s="100"/>
      <c r="CH239" s="101"/>
      <c r="CI239" s="101"/>
      <c r="CJ239" s="101"/>
      <c r="CK239" s="101"/>
      <c r="CL239" s="101"/>
      <c r="CM239" s="109">
        <f t="shared" si="49"/>
        <v>0</v>
      </c>
      <c r="CN239" s="104"/>
      <c r="CO239" s="104"/>
      <c r="CP239" s="104"/>
      <c r="CQ239" s="104"/>
      <c r="CR239" s="104"/>
      <c r="CS239" s="97">
        <f t="shared" si="40"/>
        <v>0</v>
      </c>
      <c r="CT239" s="98"/>
      <c r="CU239" s="98"/>
      <c r="CV239" s="98"/>
      <c r="CW239" s="98"/>
      <c r="CX239" s="99"/>
      <c r="CY239" s="73" t="str">
        <f t="shared" si="41"/>
        <v/>
      </c>
      <c r="CZ239" s="71" t="str">
        <f t="shared" si="42"/>
        <v/>
      </c>
      <c r="DA239" s="60"/>
      <c r="DB239" s="77" t="str">
        <f t="shared" si="43"/>
        <v/>
      </c>
      <c r="DC239" s="71" t="str">
        <f t="shared" si="44"/>
        <v/>
      </c>
      <c r="DD239" s="71" t="str">
        <f t="shared" si="45"/>
        <v/>
      </c>
      <c r="DE239" s="45">
        <f t="shared" si="46"/>
        <v>0</v>
      </c>
      <c r="DF239" s="45"/>
      <c r="DG239" s="84" t="str">
        <f t="shared" si="39"/>
        <v/>
      </c>
    </row>
    <row r="240" spans="1:111" ht="15.75" customHeight="1" x14ac:dyDescent="0.35">
      <c r="A240" s="71" t="str">
        <f t="shared" si="36"/>
        <v/>
      </c>
      <c r="B240" s="71" t="str">
        <f t="shared" si="37"/>
        <v/>
      </c>
      <c r="C240" s="72" t="str">
        <f t="shared" si="38"/>
        <v/>
      </c>
      <c r="D240" s="107"/>
      <c r="E240" s="101"/>
      <c r="F240" s="101"/>
      <c r="G240" s="101"/>
      <c r="H240" s="108"/>
      <c r="I240" s="101"/>
      <c r="J240" s="101"/>
      <c r="K240" s="101"/>
      <c r="L240" s="101"/>
      <c r="M240" s="101"/>
      <c r="N240" s="101"/>
      <c r="O240" s="101"/>
      <c r="P240" s="101"/>
      <c r="Q240" s="101"/>
      <c r="R240" s="111"/>
      <c r="S240" s="101"/>
      <c r="T240" s="101"/>
      <c r="U240" s="101"/>
      <c r="V240" s="101"/>
      <c r="W240" s="101"/>
      <c r="X240" s="111"/>
      <c r="Y240" s="101"/>
      <c r="Z240" s="101"/>
      <c r="AA240" s="101"/>
      <c r="AB240" s="101"/>
      <c r="AC240" s="101"/>
      <c r="AD240" s="101"/>
      <c r="AE240" s="101"/>
      <c r="AF240" s="101"/>
      <c r="AG240" s="101"/>
      <c r="AH240" s="101"/>
      <c r="AI240" s="101"/>
      <c r="AJ240" s="112"/>
      <c r="AK240" s="101"/>
      <c r="AL240" s="101"/>
      <c r="AM240" s="101"/>
      <c r="AN240" s="101"/>
      <c r="AO240" s="101"/>
      <c r="AP240" s="101"/>
      <c r="AQ240" s="101"/>
      <c r="AR240" s="105"/>
      <c r="AS240" s="106"/>
      <c r="AT240" s="106"/>
      <c r="AU240" s="106"/>
      <c r="AV240" s="106"/>
      <c r="AW240" s="106"/>
      <c r="AX240" s="106"/>
      <c r="AY240" s="105"/>
      <c r="AZ240" s="106"/>
      <c r="BA240" s="106"/>
      <c r="BB240" s="106"/>
      <c r="BC240" s="103">
        <f>IF(AJ240="auto",IF(AND((D240&gt;'km-vergoeding'!$A$4),(D240&lt;'km-vergoeding'!$A$5)),'km-vergoeding'!$D$4,'km-vergoeding'!$D$5),0)</f>
        <v>0</v>
      </c>
      <c r="BD240" s="104"/>
      <c r="BE240" s="104"/>
      <c r="BF240" s="104"/>
      <c r="BG240" s="104"/>
      <c r="BH240" s="104"/>
      <c r="BI240" s="104"/>
      <c r="BJ240" s="104"/>
      <c r="BK240" s="110">
        <f t="shared" si="47"/>
        <v>0</v>
      </c>
      <c r="BL240" s="104"/>
      <c r="BM240" s="104"/>
      <c r="BN240" s="104"/>
      <c r="BO240" s="104"/>
      <c r="BP240" s="104"/>
      <c r="BQ240" s="104"/>
      <c r="BR240" s="102">
        <f>IF(AJ240="fiets",'km-vergoeding'!$D$3,0)</f>
        <v>0</v>
      </c>
      <c r="BS240" s="102"/>
      <c r="BT240" s="102"/>
      <c r="BU240" s="102"/>
      <c r="BV240" s="102"/>
      <c r="BW240" s="102"/>
      <c r="BX240" s="102"/>
      <c r="BY240" s="102"/>
      <c r="BZ240" s="110">
        <f t="shared" si="48"/>
        <v>0</v>
      </c>
      <c r="CA240" s="104"/>
      <c r="CB240" s="104"/>
      <c r="CC240" s="104"/>
      <c r="CD240" s="104"/>
      <c r="CE240" s="104"/>
      <c r="CF240" s="104"/>
      <c r="CG240" s="100"/>
      <c r="CH240" s="101"/>
      <c r="CI240" s="101"/>
      <c r="CJ240" s="101"/>
      <c r="CK240" s="101"/>
      <c r="CL240" s="101"/>
      <c r="CM240" s="109">
        <f t="shared" si="49"/>
        <v>0</v>
      </c>
      <c r="CN240" s="104"/>
      <c r="CO240" s="104"/>
      <c r="CP240" s="104"/>
      <c r="CQ240" s="104"/>
      <c r="CR240" s="104"/>
      <c r="CS240" s="97">
        <f t="shared" si="40"/>
        <v>0</v>
      </c>
      <c r="CT240" s="98"/>
      <c r="CU240" s="98"/>
      <c r="CV240" s="98"/>
      <c r="CW240" s="98"/>
      <c r="CX240" s="99"/>
      <c r="CY240" s="73" t="str">
        <f t="shared" si="41"/>
        <v/>
      </c>
      <c r="CZ240" s="71" t="str">
        <f t="shared" si="42"/>
        <v/>
      </c>
      <c r="DA240" s="60"/>
      <c r="DB240" s="77" t="str">
        <f t="shared" si="43"/>
        <v/>
      </c>
      <c r="DC240" s="71" t="str">
        <f t="shared" si="44"/>
        <v/>
      </c>
      <c r="DD240" s="71" t="str">
        <f t="shared" si="45"/>
        <v/>
      </c>
      <c r="DE240" s="45">
        <f t="shared" si="46"/>
        <v>0</v>
      </c>
      <c r="DF240" s="45"/>
      <c r="DG240" s="84" t="str">
        <f t="shared" si="39"/>
        <v/>
      </c>
    </row>
    <row r="241" spans="1:111" ht="15.75" customHeight="1" x14ac:dyDescent="0.35">
      <c r="A241" s="71" t="str">
        <f t="shared" si="36"/>
        <v/>
      </c>
      <c r="B241" s="71" t="str">
        <f t="shared" si="37"/>
        <v/>
      </c>
      <c r="C241" s="72" t="str">
        <f t="shared" si="38"/>
        <v/>
      </c>
      <c r="D241" s="107"/>
      <c r="E241" s="101"/>
      <c r="F241" s="101"/>
      <c r="G241" s="101"/>
      <c r="H241" s="108"/>
      <c r="I241" s="101"/>
      <c r="J241" s="101"/>
      <c r="K241" s="101"/>
      <c r="L241" s="101"/>
      <c r="M241" s="101"/>
      <c r="N241" s="101"/>
      <c r="O241" s="101"/>
      <c r="P241" s="101"/>
      <c r="Q241" s="101"/>
      <c r="R241" s="111"/>
      <c r="S241" s="101"/>
      <c r="T241" s="101"/>
      <c r="U241" s="101"/>
      <c r="V241" s="101"/>
      <c r="W241" s="101"/>
      <c r="X241" s="111"/>
      <c r="Y241" s="101"/>
      <c r="Z241" s="101"/>
      <c r="AA241" s="101"/>
      <c r="AB241" s="101"/>
      <c r="AC241" s="101"/>
      <c r="AD241" s="101"/>
      <c r="AE241" s="101"/>
      <c r="AF241" s="101"/>
      <c r="AG241" s="101"/>
      <c r="AH241" s="101"/>
      <c r="AI241" s="101"/>
      <c r="AJ241" s="112"/>
      <c r="AK241" s="101"/>
      <c r="AL241" s="101"/>
      <c r="AM241" s="101"/>
      <c r="AN241" s="101"/>
      <c r="AO241" s="101"/>
      <c r="AP241" s="101"/>
      <c r="AQ241" s="101"/>
      <c r="AR241" s="105"/>
      <c r="AS241" s="106"/>
      <c r="AT241" s="106"/>
      <c r="AU241" s="106"/>
      <c r="AV241" s="106"/>
      <c r="AW241" s="106"/>
      <c r="AX241" s="106"/>
      <c r="AY241" s="105"/>
      <c r="AZ241" s="106"/>
      <c r="BA241" s="106"/>
      <c r="BB241" s="106"/>
      <c r="BC241" s="103">
        <f>IF(AJ241="auto",IF(AND((D241&gt;'km-vergoeding'!$A$4),(D241&lt;'km-vergoeding'!$A$5)),'km-vergoeding'!$D$4,'km-vergoeding'!$D$5),0)</f>
        <v>0</v>
      </c>
      <c r="BD241" s="104"/>
      <c r="BE241" s="104"/>
      <c r="BF241" s="104"/>
      <c r="BG241" s="104"/>
      <c r="BH241" s="104"/>
      <c r="BI241" s="104"/>
      <c r="BJ241" s="104"/>
      <c r="BK241" s="110">
        <f t="shared" si="47"/>
        <v>0</v>
      </c>
      <c r="BL241" s="104"/>
      <c r="BM241" s="104"/>
      <c r="BN241" s="104"/>
      <c r="BO241" s="104"/>
      <c r="BP241" s="104"/>
      <c r="BQ241" s="104"/>
      <c r="BR241" s="102">
        <f>IF(AJ241="fiets",'km-vergoeding'!$D$3,0)</f>
        <v>0</v>
      </c>
      <c r="BS241" s="102"/>
      <c r="BT241" s="102"/>
      <c r="BU241" s="102"/>
      <c r="BV241" s="102"/>
      <c r="BW241" s="102"/>
      <c r="BX241" s="102"/>
      <c r="BY241" s="102"/>
      <c r="BZ241" s="110">
        <f t="shared" si="48"/>
        <v>0</v>
      </c>
      <c r="CA241" s="104"/>
      <c r="CB241" s="104"/>
      <c r="CC241" s="104"/>
      <c r="CD241" s="104"/>
      <c r="CE241" s="104"/>
      <c r="CF241" s="104"/>
      <c r="CG241" s="100"/>
      <c r="CH241" s="101"/>
      <c r="CI241" s="101"/>
      <c r="CJ241" s="101"/>
      <c r="CK241" s="101"/>
      <c r="CL241" s="101"/>
      <c r="CM241" s="109">
        <f t="shared" si="49"/>
        <v>0</v>
      </c>
      <c r="CN241" s="104"/>
      <c r="CO241" s="104"/>
      <c r="CP241" s="104"/>
      <c r="CQ241" s="104"/>
      <c r="CR241" s="104"/>
      <c r="CS241" s="97">
        <f t="shared" si="40"/>
        <v>0</v>
      </c>
      <c r="CT241" s="98"/>
      <c r="CU241" s="98"/>
      <c r="CV241" s="98"/>
      <c r="CW241" s="98"/>
      <c r="CX241" s="99"/>
      <c r="CY241" s="73" t="str">
        <f t="shared" si="41"/>
        <v/>
      </c>
      <c r="CZ241" s="71" t="str">
        <f t="shared" si="42"/>
        <v/>
      </c>
      <c r="DA241" s="60"/>
      <c r="DB241" s="77" t="str">
        <f t="shared" si="43"/>
        <v/>
      </c>
      <c r="DC241" s="71" t="str">
        <f t="shared" si="44"/>
        <v/>
      </c>
      <c r="DD241" s="71" t="str">
        <f t="shared" si="45"/>
        <v/>
      </c>
      <c r="DE241" s="45">
        <f t="shared" si="46"/>
        <v>0</v>
      </c>
      <c r="DF241" s="45"/>
      <c r="DG241" s="84" t="str">
        <f t="shared" si="39"/>
        <v/>
      </c>
    </row>
    <row r="242" spans="1:111" ht="15.75" customHeight="1" x14ac:dyDescent="0.35">
      <c r="A242" s="71" t="str">
        <f t="shared" si="36"/>
        <v/>
      </c>
      <c r="B242" s="71" t="str">
        <f t="shared" si="37"/>
        <v/>
      </c>
      <c r="C242" s="72" t="str">
        <f t="shared" si="38"/>
        <v/>
      </c>
      <c r="D242" s="107"/>
      <c r="E242" s="101"/>
      <c r="F242" s="101"/>
      <c r="G242" s="101"/>
      <c r="H242" s="108"/>
      <c r="I242" s="101"/>
      <c r="J242" s="101"/>
      <c r="K242" s="101"/>
      <c r="L242" s="101"/>
      <c r="M242" s="101"/>
      <c r="N242" s="101"/>
      <c r="O242" s="101"/>
      <c r="P242" s="101"/>
      <c r="Q242" s="101"/>
      <c r="R242" s="111"/>
      <c r="S242" s="101"/>
      <c r="T242" s="101"/>
      <c r="U242" s="101"/>
      <c r="V242" s="101"/>
      <c r="W242" s="101"/>
      <c r="X242" s="111"/>
      <c r="Y242" s="101"/>
      <c r="Z242" s="101"/>
      <c r="AA242" s="101"/>
      <c r="AB242" s="101"/>
      <c r="AC242" s="101"/>
      <c r="AD242" s="101"/>
      <c r="AE242" s="101"/>
      <c r="AF242" s="101"/>
      <c r="AG242" s="101"/>
      <c r="AH242" s="101"/>
      <c r="AI242" s="101"/>
      <c r="AJ242" s="112"/>
      <c r="AK242" s="101"/>
      <c r="AL242" s="101"/>
      <c r="AM242" s="101"/>
      <c r="AN242" s="101"/>
      <c r="AO242" s="101"/>
      <c r="AP242" s="101"/>
      <c r="AQ242" s="101"/>
      <c r="AR242" s="105"/>
      <c r="AS242" s="106"/>
      <c r="AT242" s="106"/>
      <c r="AU242" s="106"/>
      <c r="AV242" s="106"/>
      <c r="AW242" s="106"/>
      <c r="AX242" s="106"/>
      <c r="AY242" s="105"/>
      <c r="AZ242" s="106"/>
      <c r="BA242" s="106"/>
      <c r="BB242" s="106"/>
      <c r="BC242" s="103">
        <f>IF(AJ242="auto",IF(AND((D242&gt;'km-vergoeding'!$A$4),(D242&lt;'km-vergoeding'!$A$5)),'km-vergoeding'!$D$4,'km-vergoeding'!$D$5),0)</f>
        <v>0</v>
      </c>
      <c r="BD242" s="104"/>
      <c r="BE242" s="104"/>
      <c r="BF242" s="104"/>
      <c r="BG242" s="104"/>
      <c r="BH242" s="104"/>
      <c r="BI242" s="104"/>
      <c r="BJ242" s="104"/>
      <c r="BK242" s="110">
        <f t="shared" si="47"/>
        <v>0</v>
      </c>
      <c r="BL242" s="104"/>
      <c r="BM242" s="104"/>
      <c r="BN242" s="104"/>
      <c r="BO242" s="104"/>
      <c r="BP242" s="104"/>
      <c r="BQ242" s="104"/>
      <c r="BR242" s="102">
        <f>IF(AJ242="fiets",'km-vergoeding'!$D$3,0)</f>
        <v>0</v>
      </c>
      <c r="BS242" s="102"/>
      <c r="BT242" s="102"/>
      <c r="BU242" s="102"/>
      <c r="BV242" s="102"/>
      <c r="BW242" s="102"/>
      <c r="BX242" s="102"/>
      <c r="BY242" s="102"/>
      <c r="BZ242" s="110">
        <f t="shared" si="48"/>
        <v>0</v>
      </c>
      <c r="CA242" s="104"/>
      <c r="CB242" s="104"/>
      <c r="CC242" s="104"/>
      <c r="CD242" s="104"/>
      <c r="CE242" s="104"/>
      <c r="CF242" s="104"/>
      <c r="CG242" s="100"/>
      <c r="CH242" s="101"/>
      <c r="CI242" s="101"/>
      <c r="CJ242" s="101"/>
      <c r="CK242" s="101"/>
      <c r="CL242" s="101"/>
      <c r="CM242" s="109">
        <f t="shared" si="49"/>
        <v>0</v>
      </c>
      <c r="CN242" s="104"/>
      <c r="CO242" s="104"/>
      <c r="CP242" s="104"/>
      <c r="CQ242" s="104"/>
      <c r="CR242" s="104"/>
      <c r="CS242" s="97">
        <f t="shared" si="40"/>
        <v>0</v>
      </c>
      <c r="CT242" s="98"/>
      <c r="CU242" s="98"/>
      <c r="CV242" s="98"/>
      <c r="CW242" s="98"/>
      <c r="CX242" s="99"/>
      <c r="CY242" s="73" t="str">
        <f t="shared" si="41"/>
        <v/>
      </c>
      <c r="CZ242" s="71" t="str">
        <f t="shared" si="42"/>
        <v/>
      </c>
      <c r="DA242" s="60"/>
      <c r="DB242" s="77" t="str">
        <f t="shared" si="43"/>
        <v/>
      </c>
      <c r="DC242" s="71" t="str">
        <f t="shared" si="44"/>
        <v/>
      </c>
      <c r="DD242" s="71" t="str">
        <f t="shared" si="45"/>
        <v/>
      </c>
      <c r="DE242" s="45">
        <f t="shared" si="46"/>
        <v>0</v>
      </c>
      <c r="DF242" s="45"/>
      <c r="DG242" s="84" t="str">
        <f t="shared" si="39"/>
        <v/>
      </c>
    </row>
    <row r="243" spans="1:111" ht="15.75" customHeight="1" x14ac:dyDescent="0.35">
      <c r="A243" s="71" t="str">
        <f t="shared" si="36"/>
        <v/>
      </c>
      <c r="B243" s="71" t="str">
        <f t="shared" si="37"/>
        <v/>
      </c>
      <c r="C243" s="72" t="str">
        <f t="shared" si="38"/>
        <v/>
      </c>
      <c r="D243" s="107"/>
      <c r="E243" s="101"/>
      <c r="F243" s="101"/>
      <c r="G243" s="101"/>
      <c r="H243" s="108"/>
      <c r="I243" s="101"/>
      <c r="J243" s="101"/>
      <c r="K243" s="101"/>
      <c r="L243" s="101"/>
      <c r="M243" s="101"/>
      <c r="N243" s="101"/>
      <c r="O243" s="101"/>
      <c r="P243" s="101"/>
      <c r="Q243" s="101"/>
      <c r="R243" s="111"/>
      <c r="S243" s="101"/>
      <c r="T243" s="101"/>
      <c r="U243" s="101"/>
      <c r="V243" s="101"/>
      <c r="W243" s="101"/>
      <c r="X243" s="111"/>
      <c r="Y243" s="101"/>
      <c r="Z243" s="101"/>
      <c r="AA243" s="101"/>
      <c r="AB243" s="101"/>
      <c r="AC243" s="101"/>
      <c r="AD243" s="101"/>
      <c r="AE243" s="101"/>
      <c r="AF243" s="101"/>
      <c r="AG243" s="101"/>
      <c r="AH243" s="101"/>
      <c r="AI243" s="101"/>
      <c r="AJ243" s="112"/>
      <c r="AK243" s="101"/>
      <c r="AL243" s="101"/>
      <c r="AM243" s="101"/>
      <c r="AN243" s="101"/>
      <c r="AO243" s="101"/>
      <c r="AP243" s="101"/>
      <c r="AQ243" s="101"/>
      <c r="AR243" s="105"/>
      <c r="AS243" s="106"/>
      <c r="AT243" s="106"/>
      <c r="AU243" s="106"/>
      <c r="AV243" s="106"/>
      <c r="AW243" s="106"/>
      <c r="AX243" s="106"/>
      <c r="AY243" s="105"/>
      <c r="AZ243" s="106"/>
      <c r="BA243" s="106"/>
      <c r="BB243" s="106"/>
      <c r="BC243" s="103">
        <f>IF(AJ243="auto",IF(AND((D243&gt;'km-vergoeding'!$A$4),(D243&lt;'km-vergoeding'!$A$5)),'km-vergoeding'!$D$4,'km-vergoeding'!$D$5),0)</f>
        <v>0</v>
      </c>
      <c r="BD243" s="104"/>
      <c r="BE243" s="104"/>
      <c r="BF243" s="104"/>
      <c r="BG243" s="104"/>
      <c r="BH243" s="104"/>
      <c r="BI243" s="104"/>
      <c r="BJ243" s="104"/>
      <c r="BK243" s="110">
        <f t="shared" si="47"/>
        <v>0</v>
      </c>
      <c r="BL243" s="104"/>
      <c r="BM243" s="104"/>
      <c r="BN243" s="104"/>
      <c r="BO243" s="104"/>
      <c r="BP243" s="104"/>
      <c r="BQ243" s="104"/>
      <c r="BR243" s="102">
        <f>IF(AJ243="fiets",'km-vergoeding'!$D$3,0)</f>
        <v>0</v>
      </c>
      <c r="BS243" s="102"/>
      <c r="BT243" s="102"/>
      <c r="BU243" s="102"/>
      <c r="BV243" s="102"/>
      <c r="BW243" s="102"/>
      <c r="BX243" s="102"/>
      <c r="BY243" s="102"/>
      <c r="BZ243" s="110">
        <f t="shared" si="48"/>
        <v>0</v>
      </c>
      <c r="CA243" s="104"/>
      <c r="CB243" s="104"/>
      <c r="CC243" s="104"/>
      <c r="CD243" s="104"/>
      <c r="CE243" s="104"/>
      <c r="CF243" s="104"/>
      <c r="CG243" s="100"/>
      <c r="CH243" s="101"/>
      <c r="CI243" s="101"/>
      <c r="CJ243" s="101"/>
      <c r="CK243" s="101"/>
      <c r="CL243" s="101"/>
      <c r="CM243" s="109">
        <f t="shared" si="49"/>
        <v>0</v>
      </c>
      <c r="CN243" s="104"/>
      <c r="CO243" s="104"/>
      <c r="CP243" s="104"/>
      <c r="CQ243" s="104"/>
      <c r="CR243" s="104"/>
      <c r="CS243" s="97">
        <f t="shared" si="40"/>
        <v>0</v>
      </c>
      <c r="CT243" s="98"/>
      <c r="CU243" s="98"/>
      <c r="CV243" s="98"/>
      <c r="CW243" s="98"/>
      <c r="CX243" s="99"/>
      <c r="CY243" s="73" t="str">
        <f t="shared" si="41"/>
        <v/>
      </c>
      <c r="CZ243" s="71" t="str">
        <f t="shared" si="42"/>
        <v/>
      </c>
      <c r="DA243" s="60"/>
      <c r="DB243" s="77" t="str">
        <f t="shared" si="43"/>
        <v/>
      </c>
      <c r="DC243" s="71" t="str">
        <f t="shared" si="44"/>
        <v/>
      </c>
      <c r="DD243" s="71" t="str">
        <f t="shared" si="45"/>
        <v/>
      </c>
      <c r="DE243" s="45">
        <f t="shared" si="46"/>
        <v>0</v>
      </c>
      <c r="DF243" s="45"/>
      <c r="DG243" s="84" t="str">
        <f t="shared" si="39"/>
        <v/>
      </c>
    </row>
    <row r="244" spans="1:111" ht="15.75" customHeight="1" x14ac:dyDescent="0.35">
      <c r="A244" s="71" t="str">
        <f t="shared" si="36"/>
        <v/>
      </c>
      <c r="B244" s="71" t="str">
        <f t="shared" si="37"/>
        <v/>
      </c>
      <c r="C244" s="72" t="str">
        <f t="shared" si="38"/>
        <v/>
      </c>
      <c r="D244" s="107"/>
      <c r="E244" s="101"/>
      <c r="F244" s="101"/>
      <c r="G244" s="101"/>
      <c r="H244" s="108"/>
      <c r="I244" s="101"/>
      <c r="J244" s="101"/>
      <c r="K244" s="101"/>
      <c r="L244" s="101"/>
      <c r="M244" s="101"/>
      <c r="N244" s="101"/>
      <c r="O244" s="101"/>
      <c r="P244" s="101"/>
      <c r="Q244" s="101"/>
      <c r="R244" s="111"/>
      <c r="S244" s="101"/>
      <c r="T244" s="101"/>
      <c r="U244" s="101"/>
      <c r="V244" s="101"/>
      <c r="W244" s="101"/>
      <c r="X244" s="111"/>
      <c r="Y244" s="101"/>
      <c r="Z244" s="101"/>
      <c r="AA244" s="101"/>
      <c r="AB244" s="101"/>
      <c r="AC244" s="101"/>
      <c r="AD244" s="101"/>
      <c r="AE244" s="101"/>
      <c r="AF244" s="101"/>
      <c r="AG244" s="101"/>
      <c r="AH244" s="101"/>
      <c r="AI244" s="101"/>
      <c r="AJ244" s="112"/>
      <c r="AK244" s="101"/>
      <c r="AL244" s="101"/>
      <c r="AM244" s="101"/>
      <c r="AN244" s="101"/>
      <c r="AO244" s="101"/>
      <c r="AP244" s="101"/>
      <c r="AQ244" s="101"/>
      <c r="AR244" s="105"/>
      <c r="AS244" s="106"/>
      <c r="AT244" s="106"/>
      <c r="AU244" s="106"/>
      <c r="AV244" s="106"/>
      <c r="AW244" s="106"/>
      <c r="AX244" s="106"/>
      <c r="AY244" s="105"/>
      <c r="AZ244" s="106"/>
      <c r="BA244" s="106"/>
      <c r="BB244" s="106"/>
      <c r="BC244" s="103">
        <f>IF(AJ244="auto",IF(AND((D244&gt;'km-vergoeding'!$A$4),(D244&lt;'km-vergoeding'!$A$5)),'km-vergoeding'!$D$4,'km-vergoeding'!$D$5),0)</f>
        <v>0</v>
      </c>
      <c r="BD244" s="104"/>
      <c r="BE244" s="104"/>
      <c r="BF244" s="104"/>
      <c r="BG244" s="104"/>
      <c r="BH244" s="104"/>
      <c r="BI244" s="104"/>
      <c r="BJ244" s="104"/>
      <c r="BK244" s="110">
        <f t="shared" si="47"/>
        <v>0</v>
      </c>
      <c r="BL244" s="104"/>
      <c r="BM244" s="104"/>
      <c r="BN244" s="104"/>
      <c r="BO244" s="104"/>
      <c r="BP244" s="104"/>
      <c r="BQ244" s="104"/>
      <c r="BR244" s="102">
        <f>IF(AJ244="fiets",'km-vergoeding'!$D$3,0)</f>
        <v>0</v>
      </c>
      <c r="BS244" s="102"/>
      <c r="BT244" s="102"/>
      <c r="BU244" s="102"/>
      <c r="BV244" s="102"/>
      <c r="BW244" s="102"/>
      <c r="BX244" s="102"/>
      <c r="BY244" s="102"/>
      <c r="BZ244" s="110">
        <f t="shared" si="48"/>
        <v>0</v>
      </c>
      <c r="CA244" s="104"/>
      <c r="CB244" s="104"/>
      <c r="CC244" s="104"/>
      <c r="CD244" s="104"/>
      <c r="CE244" s="104"/>
      <c r="CF244" s="104"/>
      <c r="CG244" s="100"/>
      <c r="CH244" s="101"/>
      <c r="CI244" s="101"/>
      <c r="CJ244" s="101"/>
      <c r="CK244" s="101"/>
      <c r="CL244" s="101"/>
      <c r="CM244" s="109">
        <f t="shared" si="49"/>
        <v>0</v>
      </c>
      <c r="CN244" s="104"/>
      <c r="CO244" s="104"/>
      <c r="CP244" s="104"/>
      <c r="CQ244" s="104"/>
      <c r="CR244" s="104"/>
      <c r="CS244" s="97">
        <f t="shared" si="40"/>
        <v>0</v>
      </c>
      <c r="CT244" s="98"/>
      <c r="CU244" s="98"/>
      <c r="CV244" s="98"/>
      <c r="CW244" s="98"/>
      <c r="CX244" s="99"/>
      <c r="CY244" s="73" t="str">
        <f t="shared" si="41"/>
        <v/>
      </c>
      <c r="CZ244" s="71" t="str">
        <f t="shared" si="42"/>
        <v/>
      </c>
      <c r="DA244" s="60"/>
      <c r="DB244" s="77" t="str">
        <f t="shared" si="43"/>
        <v/>
      </c>
      <c r="DC244" s="71" t="str">
        <f t="shared" si="44"/>
        <v/>
      </c>
      <c r="DD244" s="71" t="str">
        <f t="shared" si="45"/>
        <v/>
      </c>
      <c r="DE244" s="45">
        <f t="shared" si="46"/>
        <v>0</v>
      </c>
      <c r="DF244" s="45"/>
      <c r="DG244" s="84" t="str">
        <f t="shared" si="39"/>
        <v/>
      </c>
    </row>
    <row r="245" spans="1:111" ht="15.75" customHeight="1" x14ac:dyDescent="0.35">
      <c r="A245" s="71" t="str">
        <f t="shared" si="36"/>
        <v/>
      </c>
      <c r="B245" s="71" t="str">
        <f t="shared" si="37"/>
        <v/>
      </c>
      <c r="C245" s="72" t="str">
        <f t="shared" si="38"/>
        <v/>
      </c>
      <c r="D245" s="107"/>
      <c r="E245" s="101"/>
      <c r="F245" s="101"/>
      <c r="G245" s="101"/>
      <c r="H245" s="108"/>
      <c r="I245" s="101"/>
      <c r="J245" s="101"/>
      <c r="K245" s="101"/>
      <c r="L245" s="101"/>
      <c r="M245" s="101"/>
      <c r="N245" s="101"/>
      <c r="O245" s="101"/>
      <c r="P245" s="101"/>
      <c r="Q245" s="101"/>
      <c r="R245" s="111"/>
      <c r="S245" s="101"/>
      <c r="T245" s="101"/>
      <c r="U245" s="101"/>
      <c r="V245" s="101"/>
      <c r="W245" s="101"/>
      <c r="X245" s="111"/>
      <c r="Y245" s="101"/>
      <c r="Z245" s="101"/>
      <c r="AA245" s="101"/>
      <c r="AB245" s="101"/>
      <c r="AC245" s="101"/>
      <c r="AD245" s="101"/>
      <c r="AE245" s="101"/>
      <c r="AF245" s="101"/>
      <c r="AG245" s="101"/>
      <c r="AH245" s="101"/>
      <c r="AI245" s="101"/>
      <c r="AJ245" s="112"/>
      <c r="AK245" s="101"/>
      <c r="AL245" s="101"/>
      <c r="AM245" s="101"/>
      <c r="AN245" s="101"/>
      <c r="AO245" s="101"/>
      <c r="AP245" s="101"/>
      <c r="AQ245" s="101"/>
      <c r="AR245" s="105"/>
      <c r="AS245" s="106"/>
      <c r="AT245" s="106"/>
      <c r="AU245" s="106"/>
      <c r="AV245" s="106"/>
      <c r="AW245" s="106"/>
      <c r="AX245" s="106"/>
      <c r="AY245" s="105"/>
      <c r="AZ245" s="106"/>
      <c r="BA245" s="106"/>
      <c r="BB245" s="106"/>
      <c r="BC245" s="103">
        <f>IF(AJ245="auto",IF(AND((D245&gt;'km-vergoeding'!$A$4),(D245&lt;'km-vergoeding'!$A$5)),'km-vergoeding'!$D$4,'km-vergoeding'!$D$5),0)</f>
        <v>0</v>
      </c>
      <c r="BD245" s="104"/>
      <c r="BE245" s="104"/>
      <c r="BF245" s="104"/>
      <c r="BG245" s="104"/>
      <c r="BH245" s="104"/>
      <c r="BI245" s="104"/>
      <c r="BJ245" s="104"/>
      <c r="BK245" s="110">
        <f t="shared" si="47"/>
        <v>0</v>
      </c>
      <c r="BL245" s="104"/>
      <c r="BM245" s="104"/>
      <c r="BN245" s="104"/>
      <c r="BO245" s="104"/>
      <c r="BP245" s="104"/>
      <c r="BQ245" s="104"/>
      <c r="BR245" s="102">
        <f>IF(AJ245="fiets",'km-vergoeding'!$D$3,0)</f>
        <v>0</v>
      </c>
      <c r="BS245" s="102"/>
      <c r="BT245" s="102"/>
      <c r="BU245" s="102"/>
      <c r="BV245" s="102"/>
      <c r="BW245" s="102"/>
      <c r="BX245" s="102"/>
      <c r="BY245" s="102"/>
      <c r="BZ245" s="110">
        <f t="shared" si="48"/>
        <v>0</v>
      </c>
      <c r="CA245" s="104"/>
      <c r="CB245" s="104"/>
      <c r="CC245" s="104"/>
      <c r="CD245" s="104"/>
      <c r="CE245" s="104"/>
      <c r="CF245" s="104"/>
      <c r="CG245" s="100"/>
      <c r="CH245" s="101"/>
      <c r="CI245" s="101"/>
      <c r="CJ245" s="101"/>
      <c r="CK245" s="101"/>
      <c r="CL245" s="101"/>
      <c r="CM245" s="109">
        <f t="shared" si="49"/>
        <v>0</v>
      </c>
      <c r="CN245" s="104"/>
      <c r="CO245" s="104"/>
      <c r="CP245" s="104"/>
      <c r="CQ245" s="104"/>
      <c r="CR245" s="104"/>
      <c r="CS245" s="97">
        <f t="shared" si="40"/>
        <v>0</v>
      </c>
      <c r="CT245" s="98"/>
      <c r="CU245" s="98"/>
      <c r="CV245" s="98"/>
      <c r="CW245" s="98"/>
      <c r="CX245" s="99"/>
      <c r="CY245" s="73" t="str">
        <f t="shared" si="41"/>
        <v/>
      </c>
      <c r="CZ245" s="71" t="str">
        <f t="shared" si="42"/>
        <v/>
      </c>
      <c r="DA245" s="60"/>
      <c r="DB245" s="77" t="str">
        <f t="shared" si="43"/>
        <v/>
      </c>
      <c r="DC245" s="71" t="str">
        <f t="shared" si="44"/>
        <v/>
      </c>
      <c r="DD245" s="71" t="str">
        <f t="shared" si="45"/>
        <v/>
      </c>
      <c r="DE245" s="45">
        <f t="shared" si="46"/>
        <v>0</v>
      </c>
      <c r="DF245" s="45"/>
      <c r="DG245" s="84" t="str">
        <f t="shared" si="39"/>
        <v/>
      </c>
    </row>
    <row r="246" spans="1:111" ht="15.75" customHeight="1" x14ac:dyDescent="0.35">
      <c r="A246" s="71" t="str">
        <f t="shared" si="36"/>
        <v/>
      </c>
      <c r="B246" s="71" t="str">
        <f t="shared" si="37"/>
        <v/>
      </c>
      <c r="C246" s="72" t="str">
        <f t="shared" si="38"/>
        <v/>
      </c>
      <c r="D246" s="107"/>
      <c r="E246" s="101"/>
      <c r="F246" s="101"/>
      <c r="G246" s="101"/>
      <c r="H246" s="108"/>
      <c r="I246" s="101"/>
      <c r="J246" s="101"/>
      <c r="K246" s="101"/>
      <c r="L246" s="101"/>
      <c r="M246" s="101"/>
      <c r="N246" s="101"/>
      <c r="O246" s="101"/>
      <c r="P246" s="101"/>
      <c r="Q246" s="101"/>
      <c r="R246" s="111"/>
      <c r="S246" s="101"/>
      <c r="T246" s="101"/>
      <c r="U246" s="101"/>
      <c r="V246" s="101"/>
      <c r="W246" s="101"/>
      <c r="X246" s="111"/>
      <c r="Y246" s="101"/>
      <c r="Z246" s="101"/>
      <c r="AA246" s="101"/>
      <c r="AB246" s="101"/>
      <c r="AC246" s="101"/>
      <c r="AD246" s="101"/>
      <c r="AE246" s="101"/>
      <c r="AF246" s="101"/>
      <c r="AG246" s="101"/>
      <c r="AH246" s="101"/>
      <c r="AI246" s="101"/>
      <c r="AJ246" s="112"/>
      <c r="AK246" s="101"/>
      <c r="AL246" s="101"/>
      <c r="AM246" s="101"/>
      <c r="AN246" s="101"/>
      <c r="AO246" s="101"/>
      <c r="AP246" s="101"/>
      <c r="AQ246" s="101"/>
      <c r="AR246" s="105"/>
      <c r="AS246" s="106"/>
      <c r="AT246" s="106"/>
      <c r="AU246" s="106"/>
      <c r="AV246" s="106"/>
      <c r="AW246" s="106"/>
      <c r="AX246" s="106"/>
      <c r="AY246" s="105"/>
      <c r="AZ246" s="106"/>
      <c r="BA246" s="106"/>
      <c r="BB246" s="106"/>
      <c r="BC246" s="103">
        <f>IF(AJ246="auto",IF(AND((D246&gt;'km-vergoeding'!$A$4),(D246&lt;'km-vergoeding'!$A$5)),'km-vergoeding'!$D$4,'km-vergoeding'!$D$5),0)</f>
        <v>0</v>
      </c>
      <c r="BD246" s="104"/>
      <c r="BE246" s="104"/>
      <c r="BF246" s="104"/>
      <c r="BG246" s="104"/>
      <c r="BH246" s="104"/>
      <c r="BI246" s="104"/>
      <c r="BJ246" s="104"/>
      <c r="BK246" s="110">
        <f t="shared" si="47"/>
        <v>0</v>
      </c>
      <c r="BL246" s="104"/>
      <c r="BM246" s="104"/>
      <c r="BN246" s="104"/>
      <c r="BO246" s="104"/>
      <c r="BP246" s="104"/>
      <c r="BQ246" s="104"/>
      <c r="BR246" s="102">
        <f>IF(AJ246="fiets",'km-vergoeding'!$D$3,0)</f>
        <v>0</v>
      </c>
      <c r="BS246" s="102"/>
      <c r="BT246" s="102"/>
      <c r="BU246" s="102"/>
      <c r="BV246" s="102"/>
      <c r="BW246" s="102"/>
      <c r="BX246" s="102"/>
      <c r="BY246" s="102"/>
      <c r="BZ246" s="110">
        <f t="shared" si="48"/>
        <v>0</v>
      </c>
      <c r="CA246" s="104"/>
      <c r="CB246" s="104"/>
      <c r="CC246" s="104"/>
      <c r="CD246" s="104"/>
      <c r="CE246" s="104"/>
      <c r="CF246" s="104"/>
      <c r="CG246" s="100"/>
      <c r="CH246" s="101"/>
      <c r="CI246" s="101"/>
      <c r="CJ246" s="101"/>
      <c r="CK246" s="101"/>
      <c r="CL246" s="101"/>
      <c r="CM246" s="109">
        <f t="shared" si="49"/>
        <v>0</v>
      </c>
      <c r="CN246" s="104"/>
      <c r="CO246" s="104"/>
      <c r="CP246" s="104"/>
      <c r="CQ246" s="104"/>
      <c r="CR246" s="104"/>
      <c r="CS246" s="97">
        <f t="shared" si="40"/>
        <v>0</v>
      </c>
      <c r="CT246" s="98"/>
      <c r="CU246" s="98"/>
      <c r="CV246" s="98"/>
      <c r="CW246" s="98"/>
      <c r="CX246" s="99"/>
      <c r="CY246" s="73" t="str">
        <f t="shared" si="41"/>
        <v/>
      </c>
      <c r="CZ246" s="71" t="str">
        <f t="shared" si="42"/>
        <v/>
      </c>
      <c r="DA246" s="60"/>
      <c r="DB246" s="77" t="str">
        <f t="shared" si="43"/>
        <v/>
      </c>
      <c r="DC246" s="71" t="str">
        <f t="shared" si="44"/>
        <v/>
      </c>
      <c r="DD246" s="71" t="str">
        <f t="shared" si="45"/>
        <v/>
      </c>
      <c r="DE246" s="45">
        <f t="shared" si="46"/>
        <v>0</v>
      </c>
      <c r="DF246" s="45"/>
      <c r="DG246" s="84" t="str">
        <f t="shared" si="39"/>
        <v/>
      </c>
    </row>
    <row r="247" spans="1:111" ht="15.75" customHeight="1" x14ac:dyDescent="0.35">
      <c r="A247" s="71" t="str">
        <f t="shared" si="36"/>
        <v/>
      </c>
      <c r="B247" s="71" t="str">
        <f t="shared" si="37"/>
        <v/>
      </c>
      <c r="C247" s="72" t="str">
        <f t="shared" si="38"/>
        <v/>
      </c>
      <c r="D247" s="107"/>
      <c r="E247" s="101"/>
      <c r="F247" s="101"/>
      <c r="G247" s="101"/>
      <c r="H247" s="108"/>
      <c r="I247" s="101"/>
      <c r="J247" s="101"/>
      <c r="K247" s="101"/>
      <c r="L247" s="101"/>
      <c r="M247" s="101"/>
      <c r="N247" s="101"/>
      <c r="O247" s="101"/>
      <c r="P247" s="101"/>
      <c r="Q247" s="101"/>
      <c r="R247" s="111"/>
      <c r="S247" s="101"/>
      <c r="T247" s="101"/>
      <c r="U247" s="101"/>
      <c r="V247" s="101"/>
      <c r="W247" s="101"/>
      <c r="X247" s="111"/>
      <c r="Y247" s="101"/>
      <c r="Z247" s="101"/>
      <c r="AA247" s="101"/>
      <c r="AB247" s="101"/>
      <c r="AC247" s="101"/>
      <c r="AD247" s="101"/>
      <c r="AE247" s="101"/>
      <c r="AF247" s="101"/>
      <c r="AG247" s="101"/>
      <c r="AH247" s="101"/>
      <c r="AI247" s="101"/>
      <c r="AJ247" s="112"/>
      <c r="AK247" s="101"/>
      <c r="AL247" s="101"/>
      <c r="AM247" s="101"/>
      <c r="AN247" s="101"/>
      <c r="AO247" s="101"/>
      <c r="AP247" s="101"/>
      <c r="AQ247" s="101"/>
      <c r="AR247" s="105"/>
      <c r="AS247" s="106"/>
      <c r="AT247" s="106"/>
      <c r="AU247" s="106"/>
      <c r="AV247" s="106"/>
      <c r="AW247" s="106"/>
      <c r="AX247" s="106"/>
      <c r="AY247" s="105"/>
      <c r="AZ247" s="106"/>
      <c r="BA247" s="106"/>
      <c r="BB247" s="106"/>
      <c r="BC247" s="103">
        <f>IF(AJ247="auto",IF(AND((D247&gt;'km-vergoeding'!$A$4),(D247&lt;'km-vergoeding'!$A$5)),'km-vergoeding'!$D$4,'km-vergoeding'!$D$5),0)</f>
        <v>0</v>
      </c>
      <c r="BD247" s="104"/>
      <c r="BE247" s="104"/>
      <c r="BF247" s="104"/>
      <c r="BG247" s="104"/>
      <c r="BH247" s="104"/>
      <c r="BI247" s="104"/>
      <c r="BJ247" s="104"/>
      <c r="BK247" s="110">
        <f t="shared" si="47"/>
        <v>0</v>
      </c>
      <c r="BL247" s="104"/>
      <c r="BM247" s="104"/>
      <c r="BN247" s="104"/>
      <c r="BO247" s="104"/>
      <c r="BP247" s="104"/>
      <c r="BQ247" s="104"/>
      <c r="BR247" s="102">
        <f>IF(AJ247="fiets",'km-vergoeding'!$D$3,0)</f>
        <v>0</v>
      </c>
      <c r="BS247" s="102"/>
      <c r="BT247" s="102"/>
      <c r="BU247" s="102"/>
      <c r="BV247" s="102"/>
      <c r="BW247" s="102"/>
      <c r="BX247" s="102"/>
      <c r="BY247" s="102"/>
      <c r="BZ247" s="110">
        <f t="shared" si="48"/>
        <v>0</v>
      </c>
      <c r="CA247" s="104"/>
      <c r="CB247" s="104"/>
      <c r="CC247" s="104"/>
      <c r="CD247" s="104"/>
      <c r="CE247" s="104"/>
      <c r="CF247" s="104"/>
      <c r="CG247" s="100"/>
      <c r="CH247" s="101"/>
      <c r="CI247" s="101"/>
      <c r="CJ247" s="101"/>
      <c r="CK247" s="101"/>
      <c r="CL247" s="101"/>
      <c r="CM247" s="109">
        <f t="shared" si="49"/>
        <v>0</v>
      </c>
      <c r="CN247" s="104"/>
      <c r="CO247" s="104"/>
      <c r="CP247" s="104"/>
      <c r="CQ247" s="104"/>
      <c r="CR247" s="104"/>
      <c r="CS247" s="97">
        <f t="shared" si="40"/>
        <v>0</v>
      </c>
      <c r="CT247" s="98"/>
      <c r="CU247" s="98"/>
      <c r="CV247" s="98"/>
      <c r="CW247" s="98"/>
      <c r="CX247" s="99"/>
      <c r="CY247" s="73" t="str">
        <f t="shared" si="41"/>
        <v/>
      </c>
      <c r="CZ247" s="71" t="str">
        <f t="shared" si="42"/>
        <v/>
      </c>
      <c r="DA247" s="60"/>
      <c r="DB247" s="77" t="str">
        <f t="shared" si="43"/>
        <v/>
      </c>
      <c r="DC247" s="71" t="str">
        <f t="shared" si="44"/>
        <v/>
      </c>
      <c r="DD247" s="71" t="str">
        <f t="shared" si="45"/>
        <v/>
      </c>
      <c r="DE247" s="45">
        <f t="shared" si="46"/>
        <v>0</v>
      </c>
      <c r="DF247" s="45"/>
      <c r="DG247" s="84" t="str">
        <f t="shared" si="39"/>
        <v/>
      </c>
    </row>
    <row r="248" spans="1:111" ht="15.75" customHeight="1" x14ac:dyDescent="0.35">
      <c r="A248" s="71" t="str">
        <f t="shared" si="36"/>
        <v/>
      </c>
      <c r="B248" s="71" t="str">
        <f t="shared" si="37"/>
        <v/>
      </c>
      <c r="C248" s="72" t="str">
        <f t="shared" si="38"/>
        <v/>
      </c>
      <c r="D248" s="107"/>
      <c r="E248" s="101"/>
      <c r="F248" s="101"/>
      <c r="G248" s="101"/>
      <c r="H248" s="108"/>
      <c r="I248" s="101"/>
      <c r="J248" s="101"/>
      <c r="K248" s="101"/>
      <c r="L248" s="101"/>
      <c r="M248" s="101"/>
      <c r="N248" s="101"/>
      <c r="O248" s="101"/>
      <c r="P248" s="101"/>
      <c r="Q248" s="101"/>
      <c r="R248" s="111"/>
      <c r="S248" s="101"/>
      <c r="T248" s="101"/>
      <c r="U248" s="101"/>
      <c r="V248" s="101"/>
      <c r="W248" s="101"/>
      <c r="X248" s="111"/>
      <c r="Y248" s="101"/>
      <c r="Z248" s="101"/>
      <c r="AA248" s="101"/>
      <c r="AB248" s="101"/>
      <c r="AC248" s="101"/>
      <c r="AD248" s="101"/>
      <c r="AE248" s="101"/>
      <c r="AF248" s="101"/>
      <c r="AG248" s="101"/>
      <c r="AH248" s="101"/>
      <c r="AI248" s="101"/>
      <c r="AJ248" s="112"/>
      <c r="AK248" s="101"/>
      <c r="AL248" s="101"/>
      <c r="AM248" s="101"/>
      <c r="AN248" s="101"/>
      <c r="AO248" s="101"/>
      <c r="AP248" s="101"/>
      <c r="AQ248" s="101"/>
      <c r="AR248" s="105"/>
      <c r="AS248" s="106"/>
      <c r="AT248" s="106"/>
      <c r="AU248" s="106"/>
      <c r="AV248" s="106"/>
      <c r="AW248" s="106"/>
      <c r="AX248" s="106"/>
      <c r="AY248" s="105"/>
      <c r="AZ248" s="106"/>
      <c r="BA248" s="106"/>
      <c r="BB248" s="106"/>
      <c r="BC248" s="103">
        <f>IF(AJ248="auto",IF(AND((D248&gt;'km-vergoeding'!$A$4),(D248&lt;'km-vergoeding'!$A$5)),'km-vergoeding'!$D$4,'km-vergoeding'!$D$5),0)</f>
        <v>0</v>
      </c>
      <c r="BD248" s="104"/>
      <c r="BE248" s="104"/>
      <c r="BF248" s="104"/>
      <c r="BG248" s="104"/>
      <c r="BH248" s="104"/>
      <c r="BI248" s="104"/>
      <c r="BJ248" s="104"/>
      <c r="BK248" s="110">
        <f t="shared" si="47"/>
        <v>0</v>
      </c>
      <c r="BL248" s="104"/>
      <c r="BM248" s="104"/>
      <c r="BN248" s="104"/>
      <c r="BO248" s="104"/>
      <c r="BP248" s="104"/>
      <c r="BQ248" s="104"/>
      <c r="BR248" s="102">
        <f>IF(AJ248="fiets",'km-vergoeding'!$D$3,0)</f>
        <v>0</v>
      </c>
      <c r="BS248" s="102"/>
      <c r="BT248" s="102"/>
      <c r="BU248" s="102"/>
      <c r="BV248" s="102"/>
      <c r="BW248" s="102"/>
      <c r="BX248" s="102"/>
      <c r="BY248" s="102"/>
      <c r="BZ248" s="110">
        <f t="shared" si="48"/>
        <v>0</v>
      </c>
      <c r="CA248" s="104"/>
      <c r="CB248" s="104"/>
      <c r="CC248" s="104"/>
      <c r="CD248" s="104"/>
      <c r="CE248" s="104"/>
      <c r="CF248" s="104"/>
      <c r="CG248" s="100"/>
      <c r="CH248" s="101"/>
      <c r="CI248" s="101"/>
      <c r="CJ248" s="101"/>
      <c r="CK248" s="101"/>
      <c r="CL248" s="101"/>
      <c r="CM248" s="109">
        <f t="shared" si="49"/>
        <v>0</v>
      </c>
      <c r="CN248" s="104"/>
      <c r="CO248" s="104"/>
      <c r="CP248" s="104"/>
      <c r="CQ248" s="104"/>
      <c r="CR248" s="104"/>
      <c r="CS248" s="97">
        <f t="shared" si="40"/>
        <v>0</v>
      </c>
      <c r="CT248" s="98"/>
      <c r="CU248" s="98"/>
      <c r="CV248" s="98"/>
      <c r="CW248" s="98"/>
      <c r="CX248" s="99"/>
      <c r="CY248" s="73" t="str">
        <f t="shared" si="41"/>
        <v/>
      </c>
      <c r="CZ248" s="71" t="str">
        <f t="shared" si="42"/>
        <v/>
      </c>
      <c r="DA248" s="60"/>
      <c r="DB248" s="77" t="str">
        <f t="shared" si="43"/>
        <v/>
      </c>
      <c r="DC248" s="71" t="str">
        <f t="shared" si="44"/>
        <v/>
      </c>
      <c r="DD248" s="71" t="str">
        <f t="shared" si="45"/>
        <v/>
      </c>
      <c r="DE248" s="45">
        <f t="shared" si="46"/>
        <v>0</v>
      </c>
      <c r="DF248" s="45"/>
      <c r="DG248" s="84" t="str">
        <f t="shared" si="39"/>
        <v/>
      </c>
    </row>
    <row r="249" spans="1:111" ht="15.75" customHeight="1" x14ac:dyDescent="0.35">
      <c r="A249" s="71" t="str">
        <f t="shared" si="36"/>
        <v/>
      </c>
      <c r="B249" s="71" t="str">
        <f t="shared" si="37"/>
        <v/>
      </c>
      <c r="C249" s="72" t="str">
        <f t="shared" si="38"/>
        <v/>
      </c>
      <c r="D249" s="107"/>
      <c r="E249" s="101"/>
      <c r="F249" s="101"/>
      <c r="G249" s="101"/>
      <c r="H249" s="108"/>
      <c r="I249" s="101"/>
      <c r="J249" s="101"/>
      <c r="K249" s="101"/>
      <c r="L249" s="101"/>
      <c r="M249" s="101"/>
      <c r="N249" s="101"/>
      <c r="O249" s="101"/>
      <c r="P249" s="101"/>
      <c r="Q249" s="101"/>
      <c r="R249" s="111"/>
      <c r="S249" s="101"/>
      <c r="T249" s="101"/>
      <c r="U249" s="101"/>
      <c r="V249" s="101"/>
      <c r="W249" s="101"/>
      <c r="X249" s="111"/>
      <c r="Y249" s="101"/>
      <c r="Z249" s="101"/>
      <c r="AA249" s="101"/>
      <c r="AB249" s="101"/>
      <c r="AC249" s="101"/>
      <c r="AD249" s="101"/>
      <c r="AE249" s="101"/>
      <c r="AF249" s="101"/>
      <c r="AG249" s="101"/>
      <c r="AH249" s="101"/>
      <c r="AI249" s="101"/>
      <c r="AJ249" s="112"/>
      <c r="AK249" s="101"/>
      <c r="AL249" s="101"/>
      <c r="AM249" s="101"/>
      <c r="AN249" s="101"/>
      <c r="AO249" s="101"/>
      <c r="AP249" s="101"/>
      <c r="AQ249" s="101"/>
      <c r="AR249" s="105"/>
      <c r="AS249" s="106"/>
      <c r="AT249" s="106"/>
      <c r="AU249" s="106"/>
      <c r="AV249" s="106"/>
      <c r="AW249" s="106"/>
      <c r="AX249" s="106"/>
      <c r="AY249" s="105"/>
      <c r="AZ249" s="106"/>
      <c r="BA249" s="106"/>
      <c r="BB249" s="106"/>
      <c r="BC249" s="103">
        <f>IF(AJ249="auto",IF(AND((D249&gt;'km-vergoeding'!$A$4),(D249&lt;'km-vergoeding'!$A$5)),'km-vergoeding'!$D$4,'km-vergoeding'!$D$5),0)</f>
        <v>0</v>
      </c>
      <c r="BD249" s="104"/>
      <c r="BE249" s="104"/>
      <c r="BF249" s="104"/>
      <c r="BG249" s="104"/>
      <c r="BH249" s="104"/>
      <c r="BI249" s="104"/>
      <c r="BJ249" s="104"/>
      <c r="BK249" s="110">
        <f t="shared" si="47"/>
        <v>0</v>
      </c>
      <c r="BL249" s="104"/>
      <c r="BM249" s="104"/>
      <c r="BN249" s="104"/>
      <c r="BO249" s="104"/>
      <c r="BP249" s="104"/>
      <c r="BQ249" s="104"/>
      <c r="BR249" s="102">
        <f>IF(AJ249="fiets",'km-vergoeding'!$D$3,0)</f>
        <v>0</v>
      </c>
      <c r="BS249" s="102"/>
      <c r="BT249" s="102"/>
      <c r="BU249" s="102"/>
      <c r="BV249" s="102"/>
      <c r="BW249" s="102"/>
      <c r="BX249" s="102"/>
      <c r="BY249" s="102"/>
      <c r="BZ249" s="110">
        <f t="shared" si="48"/>
        <v>0</v>
      </c>
      <c r="CA249" s="104"/>
      <c r="CB249" s="104"/>
      <c r="CC249" s="104"/>
      <c r="CD249" s="104"/>
      <c r="CE249" s="104"/>
      <c r="CF249" s="104"/>
      <c r="CG249" s="100"/>
      <c r="CH249" s="101"/>
      <c r="CI249" s="101"/>
      <c r="CJ249" s="101"/>
      <c r="CK249" s="101"/>
      <c r="CL249" s="101"/>
      <c r="CM249" s="109">
        <f t="shared" si="49"/>
        <v>0</v>
      </c>
      <c r="CN249" s="104"/>
      <c r="CO249" s="104"/>
      <c r="CP249" s="104"/>
      <c r="CQ249" s="104"/>
      <c r="CR249" s="104"/>
      <c r="CS249" s="97">
        <f t="shared" si="40"/>
        <v>0</v>
      </c>
      <c r="CT249" s="98"/>
      <c r="CU249" s="98"/>
      <c r="CV249" s="98"/>
      <c r="CW249" s="98"/>
      <c r="CX249" s="99"/>
      <c r="CY249" s="73" t="str">
        <f t="shared" si="41"/>
        <v/>
      </c>
      <c r="CZ249" s="71" t="str">
        <f t="shared" si="42"/>
        <v/>
      </c>
      <c r="DA249" s="60"/>
      <c r="DB249" s="77" t="str">
        <f t="shared" si="43"/>
        <v/>
      </c>
      <c r="DC249" s="71" t="str">
        <f t="shared" si="44"/>
        <v/>
      </c>
      <c r="DD249" s="71" t="str">
        <f t="shared" si="45"/>
        <v/>
      </c>
      <c r="DE249" s="45">
        <f t="shared" si="46"/>
        <v>0</v>
      </c>
      <c r="DF249" s="45"/>
      <c r="DG249" s="84" t="str">
        <f t="shared" si="39"/>
        <v/>
      </c>
    </row>
    <row r="250" spans="1:111" ht="15.75" customHeight="1" x14ac:dyDescent="0.35">
      <c r="A250" s="71" t="str">
        <f t="shared" si="36"/>
        <v/>
      </c>
      <c r="B250" s="71" t="str">
        <f t="shared" si="37"/>
        <v/>
      </c>
      <c r="C250" s="72" t="str">
        <f t="shared" si="38"/>
        <v/>
      </c>
      <c r="D250" s="107"/>
      <c r="E250" s="101"/>
      <c r="F250" s="101"/>
      <c r="G250" s="101"/>
      <c r="H250" s="108"/>
      <c r="I250" s="101"/>
      <c r="J250" s="101"/>
      <c r="K250" s="101"/>
      <c r="L250" s="101"/>
      <c r="M250" s="101"/>
      <c r="N250" s="101"/>
      <c r="O250" s="101"/>
      <c r="P250" s="101"/>
      <c r="Q250" s="101"/>
      <c r="R250" s="111"/>
      <c r="S250" s="101"/>
      <c r="T250" s="101"/>
      <c r="U250" s="101"/>
      <c r="V250" s="101"/>
      <c r="W250" s="101"/>
      <c r="X250" s="111"/>
      <c r="Y250" s="101"/>
      <c r="Z250" s="101"/>
      <c r="AA250" s="101"/>
      <c r="AB250" s="101"/>
      <c r="AC250" s="101"/>
      <c r="AD250" s="101"/>
      <c r="AE250" s="101"/>
      <c r="AF250" s="101"/>
      <c r="AG250" s="101"/>
      <c r="AH250" s="101"/>
      <c r="AI250" s="101"/>
      <c r="AJ250" s="112"/>
      <c r="AK250" s="101"/>
      <c r="AL250" s="101"/>
      <c r="AM250" s="101"/>
      <c r="AN250" s="101"/>
      <c r="AO250" s="101"/>
      <c r="AP250" s="101"/>
      <c r="AQ250" s="101"/>
      <c r="AR250" s="105"/>
      <c r="AS250" s="106"/>
      <c r="AT250" s="106"/>
      <c r="AU250" s="106"/>
      <c r="AV250" s="106"/>
      <c r="AW250" s="106"/>
      <c r="AX250" s="106"/>
      <c r="AY250" s="105"/>
      <c r="AZ250" s="106"/>
      <c r="BA250" s="106"/>
      <c r="BB250" s="106"/>
      <c r="BC250" s="103">
        <f>IF(AJ250="auto",IF(AND((D250&gt;'km-vergoeding'!$A$4),(D250&lt;'km-vergoeding'!$A$5)),'km-vergoeding'!$D$4,'km-vergoeding'!$D$5),0)</f>
        <v>0</v>
      </c>
      <c r="BD250" s="104"/>
      <c r="BE250" s="104"/>
      <c r="BF250" s="104"/>
      <c r="BG250" s="104"/>
      <c r="BH250" s="104"/>
      <c r="BI250" s="104"/>
      <c r="BJ250" s="104"/>
      <c r="BK250" s="110">
        <f t="shared" si="47"/>
        <v>0</v>
      </c>
      <c r="BL250" s="104"/>
      <c r="BM250" s="104"/>
      <c r="BN250" s="104"/>
      <c r="BO250" s="104"/>
      <c r="BP250" s="104"/>
      <c r="BQ250" s="104"/>
      <c r="BR250" s="102">
        <f>IF(AJ250="fiets",'km-vergoeding'!$D$3,0)</f>
        <v>0</v>
      </c>
      <c r="BS250" s="102"/>
      <c r="BT250" s="102"/>
      <c r="BU250" s="102"/>
      <c r="BV250" s="102"/>
      <c r="BW250" s="102"/>
      <c r="BX250" s="102"/>
      <c r="BY250" s="102"/>
      <c r="BZ250" s="110">
        <f t="shared" si="48"/>
        <v>0</v>
      </c>
      <c r="CA250" s="104"/>
      <c r="CB250" s="104"/>
      <c r="CC250" s="104"/>
      <c r="CD250" s="104"/>
      <c r="CE250" s="104"/>
      <c r="CF250" s="104"/>
      <c r="CG250" s="100"/>
      <c r="CH250" s="101"/>
      <c r="CI250" s="101"/>
      <c r="CJ250" s="101"/>
      <c r="CK250" s="101"/>
      <c r="CL250" s="101"/>
      <c r="CM250" s="109">
        <f t="shared" si="49"/>
        <v>0</v>
      </c>
      <c r="CN250" s="104"/>
      <c r="CO250" s="104"/>
      <c r="CP250" s="104"/>
      <c r="CQ250" s="104"/>
      <c r="CR250" s="104"/>
      <c r="CS250" s="97">
        <f t="shared" si="40"/>
        <v>0</v>
      </c>
      <c r="CT250" s="98"/>
      <c r="CU250" s="98"/>
      <c r="CV250" s="98"/>
      <c r="CW250" s="98"/>
      <c r="CX250" s="99"/>
      <c r="CY250" s="73" t="str">
        <f t="shared" si="41"/>
        <v/>
      </c>
      <c r="CZ250" s="71" t="str">
        <f t="shared" si="42"/>
        <v/>
      </c>
      <c r="DA250" s="60"/>
      <c r="DB250" s="77" t="str">
        <f t="shared" si="43"/>
        <v/>
      </c>
      <c r="DC250" s="71" t="str">
        <f t="shared" si="44"/>
        <v/>
      </c>
      <c r="DD250" s="71" t="str">
        <f t="shared" si="45"/>
        <v/>
      </c>
      <c r="DE250" s="45">
        <f t="shared" si="46"/>
        <v>0</v>
      </c>
      <c r="DF250" s="45"/>
      <c r="DG250" s="84" t="str">
        <f t="shared" si="39"/>
        <v/>
      </c>
    </row>
    <row r="251" spans="1:111" ht="15.75" customHeight="1" x14ac:dyDescent="0.35">
      <c r="A251" s="71" t="str">
        <f t="shared" si="36"/>
        <v/>
      </c>
      <c r="B251" s="71" t="str">
        <f t="shared" si="37"/>
        <v/>
      </c>
      <c r="C251" s="72" t="str">
        <f t="shared" si="38"/>
        <v/>
      </c>
      <c r="D251" s="107"/>
      <c r="E251" s="101"/>
      <c r="F251" s="101"/>
      <c r="G251" s="101"/>
      <c r="H251" s="108"/>
      <c r="I251" s="101"/>
      <c r="J251" s="101"/>
      <c r="K251" s="101"/>
      <c r="L251" s="101"/>
      <c r="M251" s="101"/>
      <c r="N251" s="101"/>
      <c r="O251" s="101"/>
      <c r="P251" s="101"/>
      <c r="Q251" s="101"/>
      <c r="R251" s="111"/>
      <c r="S251" s="101"/>
      <c r="T251" s="101"/>
      <c r="U251" s="101"/>
      <c r="V251" s="101"/>
      <c r="W251" s="101"/>
      <c r="X251" s="111"/>
      <c r="Y251" s="101"/>
      <c r="Z251" s="101"/>
      <c r="AA251" s="101"/>
      <c r="AB251" s="101"/>
      <c r="AC251" s="101"/>
      <c r="AD251" s="101"/>
      <c r="AE251" s="101"/>
      <c r="AF251" s="101"/>
      <c r="AG251" s="101"/>
      <c r="AH251" s="101"/>
      <c r="AI251" s="101"/>
      <c r="AJ251" s="112"/>
      <c r="AK251" s="101"/>
      <c r="AL251" s="101"/>
      <c r="AM251" s="101"/>
      <c r="AN251" s="101"/>
      <c r="AO251" s="101"/>
      <c r="AP251" s="101"/>
      <c r="AQ251" s="101"/>
      <c r="AR251" s="105"/>
      <c r="AS251" s="106"/>
      <c r="AT251" s="106"/>
      <c r="AU251" s="106"/>
      <c r="AV251" s="106"/>
      <c r="AW251" s="106"/>
      <c r="AX251" s="106"/>
      <c r="AY251" s="105"/>
      <c r="AZ251" s="106"/>
      <c r="BA251" s="106"/>
      <c r="BB251" s="106"/>
      <c r="BC251" s="103">
        <f>IF(AJ251="auto",IF(AND((D251&gt;'km-vergoeding'!$A$4),(D251&lt;'km-vergoeding'!$A$5)),'km-vergoeding'!$D$4,'km-vergoeding'!$D$5),0)</f>
        <v>0</v>
      </c>
      <c r="BD251" s="104"/>
      <c r="BE251" s="104"/>
      <c r="BF251" s="104"/>
      <c r="BG251" s="104"/>
      <c r="BH251" s="104"/>
      <c r="BI251" s="104"/>
      <c r="BJ251" s="104"/>
      <c r="BK251" s="110">
        <f t="shared" si="47"/>
        <v>0</v>
      </c>
      <c r="BL251" s="104"/>
      <c r="BM251" s="104"/>
      <c r="BN251" s="104"/>
      <c r="BO251" s="104"/>
      <c r="BP251" s="104"/>
      <c r="BQ251" s="104"/>
      <c r="BR251" s="102">
        <f>IF(AJ251="fiets",'km-vergoeding'!$D$3,0)</f>
        <v>0</v>
      </c>
      <c r="BS251" s="102"/>
      <c r="BT251" s="102"/>
      <c r="BU251" s="102"/>
      <c r="BV251" s="102"/>
      <c r="BW251" s="102"/>
      <c r="BX251" s="102"/>
      <c r="BY251" s="102"/>
      <c r="BZ251" s="110">
        <f t="shared" si="48"/>
        <v>0</v>
      </c>
      <c r="CA251" s="104"/>
      <c r="CB251" s="104"/>
      <c r="CC251" s="104"/>
      <c r="CD251" s="104"/>
      <c r="CE251" s="104"/>
      <c r="CF251" s="104"/>
      <c r="CG251" s="100"/>
      <c r="CH251" s="101"/>
      <c r="CI251" s="101"/>
      <c r="CJ251" s="101"/>
      <c r="CK251" s="101"/>
      <c r="CL251" s="101"/>
      <c r="CM251" s="109">
        <f t="shared" si="49"/>
        <v>0</v>
      </c>
      <c r="CN251" s="104"/>
      <c r="CO251" s="104"/>
      <c r="CP251" s="104"/>
      <c r="CQ251" s="104"/>
      <c r="CR251" s="104"/>
      <c r="CS251" s="97">
        <f t="shared" si="40"/>
        <v>0</v>
      </c>
      <c r="CT251" s="98"/>
      <c r="CU251" s="98"/>
      <c r="CV251" s="98"/>
      <c r="CW251" s="98"/>
      <c r="CX251" s="99"/>
      <c r="CY251" s="73" t="str">
        <f t="shared" si="41"/>
        <v/>
      </c>
      <c r="CZ251" s="71" t="str">
        <f t="shared" si="42"/>
        <v/>
      </c>
      <c r="DA251" s="60"/>
      <c r="DB251" s="77" t="str">
        <f t="shared" si="43"/>
        <v/>
      </c>
      <c r="DC251" s="71" t="str">
        <f t="shared" si="44"/>
        <v/>
      </c>
      <c r="DD251" s="71" t="str">
        <f t="shared" si="45"/>
        <v/>
      </c>
      <c r="DE251" s="45">
        <f t="shared" si="46"/>
        <v>0</v>
      </c>
      <c r="DF251" s="45"/>
      <c r="DG251" s="84" t="str">
        <f t="shared" si="39"/>
        <v/>
      </c>
    </row>
    <row r="252" spans="1:111" ht="15.75" customHeight="1" x14ac:dyDescent="0.35">
      <c r="A252" s="71" t="str">
        <f t="shared" si="36"/>
        <v/>
      </c>
      <c r="B252" s="71" t="str">
        <f t="shared" si="37"/>
        <v/>
      </c>
      <c r="C252" s="72" t="str">
        <f t="shared" si="38"/>
        <v/>
      </c>
      <c r="D252" s="107"/>
      <c r="E252" s="101"/>
      <c r="F252" s="101"/>
      <c r="G252" s="101"/>
      <c r="H252" s="108"/>
      <c r="I252" s="101"/>
      <c r="J252" s="101"/>
      <c r="K252" s="101"/>
      <c r="L252" s="101"/>
      <c r="M252" s="101"/>
      <c r="N252" s="101"/>
      <c r="O252" s="101"/>
      <c r="P252" s="101"/>
      <c r="Q252" s="101"/>
      <c r="R252" s="111"/>
      <c r="S252" s="101"/>
      <c r="T252" s="101"/>
      <c r="U252" s="101"/>
      <c r="V252" s="101"/>
      <c r="W252" s="101"/>
      <c r="X252" s="111"/>
      <c r="Y252" s="101"/>
      <c r="Z252" s="101"/>
      <c r="AA252" s="101"/>
      <c r="AB252" s="101"/>
      <c r="AC252" s="101"/>
      <c r="AD252" s="101"/>
      <c r="AE252" s="101"/>
      <c r="AF252" s="101"/>
      <c r="AG252" s="101"/>
      <c r="AH252" s="101"/>
      <c r="AI252" s="101"/>
      <c r="AJ252" s="112"/>
      <c r="AK252" s="101"/>
      <c r="AL252" s="101"/>
      <c r="AM252" s="101"/>
      <c r="AN252" s="101"/>
      <c r="AO252" s="101"/>
      <c r="AP252" s="101"/>
      <c r="AQ252" s="101"/>
      <c r="AR252" s="105"/>
      <c r="AS252" s="106"/>
      <c r="AT252" s="106"/>
      <c r="AU252" s="106"/>
      <c r="AV252" s="106"/>
      <c r="AW252" s="106"/>
      <c r="AX252" s="106"/>
      <c r="AY252" s="105"/>
      <c r="AZ252" s="106"/>
      <c r="BA252" s="106"/>
      <c r="BB252" s="106"/>
      <c r="BC252" s="103">
        <f>IF(AJ252="auto",IF(AND((D252&gt;'km-vergoeding'!$A$4),(D252&lt;'km-vergoeding'!$A$5)),'km-vergoeding'!$D$4,'km-vergoeding'!$D$5),0)</f>
        <v>0</v>
      </c>
      <c r="BD252" s="104"/>
      <c r="BE252" s="104"/>
      <c r="BF252" s="104"/>
      <c r="BG252" s="104"/>
      <c r="BH252" s="104"/>
      <c r="BI252" s="104"/>
      <c r="BJ252" s="104"/>
      <c r="BK252" s="110">
        <f t="shared" si="47"/>
        <v>0</v>
      </c>
      <c r="BL252" s="104"/>
      <c r="BM252" s="104"/>
      <c r="BN252" s="104"/>
      <c r="BO252" s="104"/>
      <c r="BP252" s="104"/>
      <c r="BQ252" s="104"/>
      <c r="BR252" s="102">
        <f>IF(AJ252="fiets",'km-vergoeding'!$D$3,0)</f>
        <v>0</v>
      </c>
      <c r="BS252" s="102"/>
      <c r="BT252" s="102"/>
      <c r="BU252" s="102"/>
      <c r="BV252" s="102"/>
      <c r="BW252" s="102"/>
      <c r="BX252" s="102"/>
      <c r="BY252" s="102"/>
      <c r="BZ252" s="110">
        <f t="shared" si="48"/>
        <v>0</v>
      </c>
      <c r="CA252" s="104"/>
      <c r="CB252" s="104"/>
      <c r="CC252" s="104"/>
      <c r="CD252" s="104"/>
      <c r="CE252" s="104"/>
      <c r="CF252" s="104"/>
      <c r="CG252" s="100"/>
      <c r="CH252" s="101"/>
      <c r="CI252" s="101"/>
      <c r="CJ252" s="101"/>
      <c r="CK252" s="101"/>
      <c r="CL252" s="101"/>
      <c r="CM252" s="109">
        <f t="shared" si="49"/>
        <v>0</v>
      </c>
      <c r="CN252" s="104"/>
      <c r="CO252" s="104"/>
      <c r="CP252" s="104"/>
      <c r="CQ252" s="104"/>
      <c r="CR252" s="104"/>
      <c r="CS252" s="97">
        <f t="shared" si="40"/>
        <v>0</v>
      </c>
      <c r="CT252" s="98"/>
      <c r="CU252" s="98"/>
      <c r="CV252" s="98"/>
      <c r="CW252" s="98"/>
      <c r="CX252" s="99"/>
      <c r="CY252" s="73" t="str">
        <f t="shared" si="41"/>
        <v/>
      </c>
      <c r="CZ252" s="71" t="str">
        <f t="shared" si="42"/>
        <v/>
      </c>
      <c r="DA252" s="60"/>
      <c r="DB252" s="77" t="str">
        <f t="shared" si="43"/>
        <v/>
      </c>
      <c r="DC252" s="71" t="str">
        <f t="shared" si="44"/>
        <v/>
      </c>
      <c r="DD252" s="71" t="str">
        <f t="shared" si="45"/>
        <v/>
      </c>
      <c r="DE252" s="45">
        <f t="shared" si="46"/>
        <v>0</v>
      </c>
      <c r="DF252" s="45"/>
      <c r="DG252" s="84" t="str">
        <f t="shared" si="39"/>
        <v/>
      </c>
    </row>
    <row r="253" spans="1:111" ht="15.75" customHeight="1" x14ac:dyDescent="0.35">
      <c r="A253" s="71" t="str">
        <f t="shared" si="36"/>
        <v/>
      </c>
      <c r="B253" s="71" t="str">
        <f t="shared" si="37"/>
        <v/>
      </c>
      <c r="C253" s="72" t="str">
        <f t="shared" si="38"/>
        <v/>
      </c>
      <c r="D253" s="107"/>
      <c r="E253" s="101"/>
      <c r="F253" s="101"/>
      <c r="G253" s="101"/>
      <c r="H253" s="108"/>
      <c r="I253" s="101"/>
      <c r="J253" s="101"/>
      <c r="K253" s="101"/>
      <c r="L253" s="101"/>
      <c r="M253" s="101"/>
      <c r="N253" s="101"/>
      <c r="O253" s="101"/>
      <c r="P253" s="101"/>
      <c r="Q253" s="101"/>
      <c r="R253" s="111"/>
      <c r="S253" s="101"/>
      <c r="T253" s="101"/>
      <c r="U253" s="101"/>
      <c r="V253" s="101"/>
      <c r="W253" s="101"/>
      <c r="X253" s="111"/>
      <c r="Y253" s="101"/>
      <c r="Z253" s="101"/>
      <c r="AA253" s="101"/>
      <c r="AB253" s="101"/>
      <c r="AC253" s="101"/>
      <c r="AD253" s="101"/>
      <c r="AE253" s="101"/>
      <c r="AF253" s="101"/>
      <c r="AG253" s="101"/>
      <c r="AH253" s="101"/>
      <c r="AI253" s="101"/>
      <c r="AJ253" s="112"/>
      <c r="AK253" s="101"/>
      <c r="AL253" s="101"/>
      <c r="AM253" s="101"/>
      <c r="AN253" s="101"/>
      <c r="AO253" s="101"/>
      <c r="AP253" s="101"/>
      <c r="AQ253" s="101"/>
      <c r="AR253" s="105"/>
      <c r="AS253" s="106"/>
      <c r="AT253" s="106"/>
      <c r="AU253" s="106"/>
      <c r="AV253" s="106"/>
      <c r="AW253" s="106"/>
      <c r="AX253" s="106"/>
      <c r="AY253" s="105"/>
      <c r="AZ253" s="106"/>
      <c r="BA253" s="106"/>
      <c r="BB253" s="106"/>
      <c r="BC253" s="103">
        <f>IF(AJ253="auto",IF(AND((D253&gt;'km-vergoeding'!$A$4),(D253&lt;'km-vergoeding'!$A$5)),'km-vergoeding'!$D$4,'km-vergoeding'!$D$5),0)</f>
        <v>0</v>
      </c>
      <c r="BD253" s="104"/>
      <c r="BE253" s="104"/>
      <c r="BF253" s="104"/>
      <c r="BG253" s="104"/>
      <c r="BH253" s="104"/>
      <c r="BI253" s="104"/>
      <c r="BJ253" s="104"/>
      <c r="BK253" s="110">
        <f t="shared" si="47"/>
        <v>0</v>
      </c>
      <c r="BL253" s="104"/>
      <c r="BM253" s="104"/>
      <c r="BN253" s="104"/>
      <c r="BO253" s="104"/>
      <c r="BP253" s="104"/>
      <c r="BQ253" s="104"/>
      <c r="BR253" s="102">
        <f>IF(AJ253="fiets",'km-vergoeding'!$D$3,0)</f>
        <v>0</v>
      </c>
      <c r="BS253" s="102"/>
      <c r="BT253" s="102"/>
      <c r="BU253" s="102"/>
      <c r="BV253" s="102"/>
      <c r="BW253" s="102"/>
      <c r="BX253" s="102"/>
      <c r="BY253" s="102"/>
      <c r="BZ253" s="110">
        <f t="shared" si="48"/>
        <v>0</v>
      </c>
      <c r="CA253" s="104"/>
      <c r="CB253" s="104"/>
      <c r="CC253" s="104"/>
      <c r="CD253" s="104"/>
      <c r="CE253" s="104"/>
      <c r="CF253" s="104"/>
      <c r="CG253" s="100"/>
      <c r="CH253" s="101"/>
      <c r="CI253" s="101"/>
      <c r="CJ253" s="101"/>
      <c r="CK253" s="101"/>
      <c r="CL253" s="101"/>
      <c r="CM253" s="109">
        <f t="shared" si="49"/>
        <v>0</v>
      </c>
      <c r="CN253" s="104"/>
      <c r="CO253" s="104"/>
      <c r="CP253" s="104"/>
      <c r="CQ253" s="104"/>
      <c r="CR253" s="104"/>
      <c r="CS253" s="97">
        <f t="shared" si="40"/>
        <v>0</v>
      </c>
      <c r="CT253" s="98"/>
      <c r="CU253" s="98"/>
      <c r="CV253" s="98"/>
      <c r="CW253" s="98"/>
      <c r="CX253" s="99"/>
      <c r="CY253" s="73" t="str">
        <f t="shared" si="41"/>
        <v/>
      </c>
      <c r="CZ253" s="71" t="str">
        <f t="shared" si="42"/>
        <v/>
      </c>
      <c r="DA253" s="60"/>
      <c r="DB253" s="77" t="str">
        <f t="shared" si="43"/>
        <v/>
      </c>
      <c r="DC253" s="71" t="str">
        <f t="shared" si="44"/>
        <v/>
      </c>
      <c r="DD253" s="71" t="str">
        <f t="shared" si="45"/>
        <v/>
      </c>
      <c r="DE253" s="45">
        <f t="shared" si="46"/>
        <v>0</v>
      </c>
      <c r="DF253" s="45"/>
      <c r="DG253" s="84" t="str">
        <f t="shared" si="39"/>
        <v/>
      </c>
    </row>
    <row r="254" spans="1:111" ht="15.75" customHeight="1" x14ac:dyDescent="0.35">
      <c r="A254" s="71" t="str">
        <f t="shared" si="36"/>
        <v/>
      </c>
      <c r="B254" s="71" t="str">
        <f t="shared" si="37"/>
        <v/>
      </c>
      <c r="C254" s="72" t="str">
        <f t="shared" si="38"/>
        <v/>
      </c>
      <c r="D254" s="107"/>
      <c r="E254" s="101"/>
      <c r="F254" s="101"/>
      <c r="G254" s="101"/>
      <c r="H254" s="108"/>
      <c r="I254" s="101"/>
      <c r="J254" s="101"/>
      <c r="K254" s="101"/>
      <c r="L254" s="101"/>
      <c r="M254" s="101"/>
      <c r="N254" s="101"/>
      <c r="O254" s="101"/>
      <c r="P254" s="101"/>
      <c r="Q254" s="101"/>
      <c r="R254" s="111"/>
      <c r="S254" s="101"/>
      <c r="T254" s="101"/>
      <c r="U254" s="101"/>
      <c r="V254" s="101"/>
      <c r="W254" s="101"/>
      <c r="X254" s="111"/>
      <c r="Y254" s="101"/>
      <c r="Z254" s="101"/>
      <c r="AA254" s="101"/>
      <c r="AB254" s="101"/>
      <c r="AC254" s="101"/>
      <c r="AD254" s="101"/>
      <c r="AE254" s="101"/>
      <c r="AF254" s="101"/>
      <c r="AG254" s="101"/>
      <c r="AH254" s="101"/>
      <c r="AI254" s="101"/>
      <c r="AJ254" s="112"/>
      <c r="AK254" s="101"/>
      <c r="AL254" s="101"/>
      <c r="AM254" s="101"/>
      <c r="AN254" s="101"/>
      <c r="AO254" s="101"/>
      <c r="AP254" s="101"/>
      <c r="AQ254" s="101"/>
      <c r="AR254" s="105"/>
      <c r="AS254" s="106"/>
      <c r="AT254" s="106"/>
      <c r="AU254" s="106"/>
      <c r="AV254" s="106"/>
      <c r="AW254" s="106"/>
      <c r="AX254" s="106"/>
      <c r="AY254" s="105"/>
      <c r="AZ254" s="106"/>
      <c r="BA254" s="106"/>
      <c r="BB254" s="106"/>
      <c r="BC254" s="103">
        <f>IF(AJ254="auto",IF(AND((D254&gt;'km-vergoeding'!$A$4),(D254&lt;'km-vergoeding'!$A$5)),'km-vergoeding'!$D$4,'km-vergoeding'!$D$5),0)</f>
        <v>0</v>
      </c>
      <c r="BD254" s="104"/>
      <c r="BE254" s="104"/>
      <c r="BF254" s="104"/>
      <c r="BG254" s="104"/>
      <c r="BH254" s="104"/>
      <c r="BI254" s="104"/>
      <c r="BJ254" s="104"/>
      <c r="BK254" s="110">
        <f t="shared" si="47"/>
        <v>0</v>
      </c>
      <c r="BL254" s="104"/>
      <c r="BM254" s="104"/>
      <c r="BN254" s="104"/>
      <c r="BO254" s="104"/>
      <c r="BP254" s="104"/>
      <c r="BQ254" s="104"/>
      <c r="BR254" s="102">
        <f>IF(AJ254="fiets",'km-vergoeding'!$D$3,0)</f>
        <v>0</v>
      </c>
      <c r="BS254" s="102"/>
      <c r="BT254" s="102"/>
      <c r="BU254" s="102"/>
      <c r="BV254" s="102"/>
      <c r="BW254" s="102"/>
      <c r="BX254" s="102"/>
      <c r="BY254" s="102"/>
      <c r="BZ254" s="110">
        <f t="shared" si="48"/>
        <v>0</v>
      </c>
      <c r="CA254" s="104"/>
      <c r="CB254" s="104"/>
      <c r="CC254" s="104"/>
      <c r="CD254" s="104"/>
      <c r="CE254" s="104"/>
      <c r="CF254" s="104"/>
      <c r="CG254" s="100"/>
      <c r="CH254" s="101"/>
      <c r="CI254" s="101"/>
      <c r="CJ254" s="101"/>
      <c r="CK254" s="101"/>
      <c r="CL254" s="101"/>
      <c r="CM254" s="109">
        <f t="shared" si="49"/>
        <v>0</v>
      </c>
      <c r="CN254" s="104"/>
      <c r="CO254" s="104"/>
      <c r="CP254" s="104"/>
      <c r="CQ254" s="104"/>
      <c r="CR254" s="104"/>
      <c r="CS254" s="97">
        <f t="shared" si="40"/>
        <v>0</v>
      </c>
      <c r="CT254" s="98"/>
      <c r="CU254" s="98"/>
      <c r="CV254" s="98"/>
      <c r="CW254" s="98"/>
      <c r="CX254" s="99"/>
      <c r="CY254" s="73" t="str">
        <f t="shared" si="41"/>
        <v/>
      </c>
      <c r="CZ254" s="71" t="str">
        <f t="shared" si="42"/>
        <v/>
      </c>
      <c r="DA254" s="60"/>
      <c r="DB254" s="77" t="str">
        <f t="shared" si="43"/>
        <v/>
      </c>
      <c r="DC254" s="71" t="str">
        <f t="shared" si="44"/>
        <v/>
      </c>
      <c r="DD254" s="71" t="str">
        <f t="shared" si="45"/>
        <v/>
      </c>
      <c r="DE254" s="45">
        <f t="shared" si="46"/>
        <v>0</v>
      </c>
      <c r="DF254" s="45"/>
      <c r="DG254" s="84" t="str">
        <f t="shared" si="39"/>
        <v/>
      </c>
    </row>
    <row r="255" spans="1:111" ht="15.75" customHeight="1" x14ac:dyDescent="0.35">
      <c r="A255" s="71" t="str">
        <f t="shared" si="36"/>
        <v/>
      </c>
      <c r="B255" s="71" t="str">
        <f t="shared" si="37"/>
        <v/>
      </c>
      <c r="C255" s="72" t="str">
        <f t="shared" si="38"/>
        <v/>
      </c>
      <c r="D255" s="107"/>
      <c r="E255" s="101"/>
      <c r="F255" s="101"/>
      <c r="G255" s="101"/>
      <c r="H255" s="108"/>
      <c r="I255" s="101"/>
      <c r="J255" s="101"/>
      <c r="K255" s="101"/>
      <c r="L255" s="101"/>
      <c r="M255" s="101"/>
      <c r="N255" s="101"/>
      <c r="O255" s="101"/>
      <c r="P255" s="101"/>
      <c r="Q255" s="101"/>
      <c r="R255" s="111"/>
      <c r="S255" s="101"/>
      <c r="T255" s="101"/>
      <c r="U255" s="101"/>
      <c r="V255" s="101"/>
      <c r="W255" s="101"/>
      <c r="X255" s="111"/>
      <c r="Y255" s="101"/>
      <c r="Z255" s="101"/>
      <c r="AA255" s="101"/>
      <c r="AB255" s="101"/>
      <c r="AC255" s="101"/>
      <c r="AD255" s="101"/>
      <c r="AE255" s="101"/>
      <c r="AF255" s="101"/>
      <c r="AG255" s="101"/>
      <c r="AH255" s="101"/>
      <c r="AI255" s="101"/>
      <c r="AJ255" s="112"/>
      <c r="AK255" s="101"/>
      <c r="AL255" s="101"/>
      <c r="AM255" s="101"/>
      <c r="AN255" s="101"/>
      <c r="AO255" s="101"/>
      <c r="AP255" s="101"/>
      <c r="AQ255" s="101"/>
      <c r="AR255" s="105"/>
      <c r="AS255" s="106"/>
      <c r="AT255" s="106"/>
      <c r="AU255" s="106"/>
      <c r="AV255" s="106"/>
      <c r="AW255" s="106"/>
      <c r="AX255" s="106"/>
      <c r="AY255" s="105"/>
      <c r="AZ255" s="106"/>
      <c r="BA255" s="106"/>
      <c r="BB255" s="106"/>
      <c r="BC255" s="103">
        <f>IF(AJ255="auto",IF(AND((D255&gt;'km-vergoeding'!$A$4),(D255&lt;'km-vergoeding'!$A$5)),'km-vergoeding'!$D$4,'km-vergoeding'!$D$5),0)</f>
        <v>0</v>
      </c>
      <c r="BD255" s="104"/>
      <c r="BE255" s="104"/>
      <c r="BF255" s="104"/>
      <c r="BG255" s="104"/>
      <c r="BH255" s="104"/>
      <c r="BI255" s="104"/>
      <c r="BJ255" s="104"/>
      <c r="BK255" s="110">
        <f t="shared" si="47"/>
        <v>0</v>
      </c>
      <c r="BL255" s="104"/>
      <c r="BM255" s="104"/>
      <c r="BN255" s="104"/>
      <c r="BO255" s="104"/>
      <c r="BP255" s="104"/>
      <c r="BQ255" s="104"/>
      <c r="BR255" s="102">
        <f>IF(AJ255="fiets",'km-vergoeding'!$D$3,0)</f>
        <v>0</v>
      </c>
      <c r="BS255" s="102"/>
      <c r="BT255" s="102"/>
      <c r="BU255" s="102"/>
      <c r="BV255" s="102"/>
      <c r="BW255" s="102"/>
      <c r="BX255" s="102"/>
      <c r="BY255" s="102"/>
      <c r="BZ255" s="110">
        <f t="shared" si="48"/>
        <v>0</v>
      </c>
      <c r="CA255" s="104"/>
      <c r="CB255" s="104"/>
      <c r="CC255" s="104"/>
      <c r="CD255" s="104"/>
      <c r="CE255" s="104"/>
      <c r="CF255" s="104"/>
      <c r="CG255" s="100"/>
      <c r="CH255" s="101"/>
      <c r="CI255" s="101"/>
      <c r="CJ255" s="101"/>
      <c r="CK255" s="101"/>
      <c r="CL255" s="101"/>
      <c r="CM255" s="109">
        <f t="shared" si="49"/>
        <v>0</v>
      </c>
      <c r="CN255" s="104"/>
      <c r="CO255" s="104"/>
      <c r="CP255" s="104"/>
      <c r="CQ255" s="104"/>
      <c r="CR255" s="104"/>
      <c r="CS255" s="97">
        <f t="shared" si="40"/>
        <v>0</v>
      </c>
      <c r="CT255" s="98"/>
      <c r="CU255" s="98"/>
      <c r="CV255" s="98"/>
      <c r="CW255" s="98"/>
      <c r="CX255" s="99"/>
      <c r="CY255" s="73" t="str">
        <f t="shared" si="41"/>
        <v/>
      </c>
      <c r="CZ255" s="71" t="str">
        <f t="shared" si="42"/>
        <v/>
      </c>
      <c r="DA255" s="60"/>
      <c r="DB255" s="77" t="str">
        <f t="shared" si="43"/>
        <v/>
      </c>
      <c r="DC255" s="71" t="str">
        <f t="shared" si="44"/>
        <v/>
      </c>
      <c r="DD255" s="71" t="str">
        <f t="shared" si="45"/>
        <v/>
      </c>
      <c r="DE255" s="45">
        <f t="shared" si="46"/>
        <v>0</v>
      </c>
      <c r="DF255" s="45"/>
      <c r="DG255" s="84" t="str">
        <f t="shared" si="39"/>
        <v/>
      </c>
    </row>
    <row r="256" spans="1:111" ht="15.75" customHeight="1" x14ac:dyDescent="0.35">
      <c r="A256" s="71" t="str">
        <f t="shared" si="36"/>
        <v/>
      </c>
      <c r="B256" s="71" t="str">
        <f t="shared" si="37"/>
        <v/>
      </c>
      <c r="C256" s="72" t="str">
        <f t="shared" si="38"/>
        <v/>
      </c>
      <c r="D256" s="107"/>
      <c r="E256" s="101"/>
      <c r="F256" s="101"/>
      <c r="G256" s="101"/>
      <c r="H256" s="108"/>
      <c r="I256" s="101"/>
      <c r="J256" s="101"/>
      <c r="K256" s="101"/>
      <c r="L256" s="101"/>
      <c r="M256" s="101"/>
      <c r="N256" s="101"/>
      <c r="O256" s="101"/>
      <c r="P256" s="101"/>
      <c r="Q256" s="101"/>
      <c r="R256" s="111"/>
      <c r="S256" s="101"/>
      <c r="T256" s="101"/>
      <c r="U256" s="101"/>
      <c r="V256" s="101"/>
      <c r="W256" s="101"/>
      <c r="X256" s="111"/>
      <c r="Y256" s="101"/>
      <c r="Z256" s="101"/>
      <c r="AA256" s="101"/>
      <c r="AB256" s="101"/>
      <c r="AC256" s="101"/>
      <c r="AD256" s="101"/>
      <c r="AE256" s="101"/>
      <c r="AF256" s="101"/>
      <c r="AG256" s="101"/>
      <c r="AH256" s="101"/>
      <c r="AI256" s="101"/>
      <c r="AJ256" s="112"/>
      <c r="AK256" s="101"/>
      <c r="AL256" s="101"/>
      <c r="AM256" s="101"/>
      <c r="AN256" s="101"/>
      <c r="AO256" s="101"/>
      <c r="AP256" s="101"/>
      <c r="AQ256" s="101"/>
      <c r="AR256" s="105"/>
      <c r="AS256" s="106"/>
      <c r="AT256" s="106"/>
      <c r="AU256" s="106"/>
      <c r="AV256" s="106"/>
      <c r="AW256" s="106"/>
      <c r="AX256" s="106"/>
      <c r="AY256" s="105"/>
      <c r="AZ256" s="106"/>
      <c r="BA256" s="106"/>
      <c r="BB256" s="106"/>
      <c r="BC256" s="103">
        <f>IF(AJ256="auto",IF(AND((D256&gt;'km-vergoeding'!$A$4),(D256&lt;'km-vergoeding'!$A$5)),'km-vergoeding'!$D$4,'km-vergoeding'!$D$5),0)</f>
        <v>0</v>
      </c>
      <c r="BD256" s="104"/>
      <c r="BE256" s="104"/>
      <c r="BF256" s="104"/>
      <c r="BG256" s="104"/>
      <c r="BH256" s="104"/>
      <c r="BI256" s="104"/>
      <c r="BJ256" s="104"/>
      <c r="BK256" s="110">
        <f t="shared" si="47"/>
        <v>0</v>
      </c>
      <c r="BL256" s="104"/>
      <c r="BM256" s="104"/>
      <c r="BN256" s="104"/>
      <c r="BO256" s="104"/>
      <c r="BP256" s="104"/>
      <c r="BQ256" s="104"/>
      <c r="BR256" s="102">
        <f>IF(AJ256="fiets",'km-vergoeding'!$D$3,0)</f>
        <v>0</v>
      </c>
      <c r="BS256" s="102"/>
      <c r="BT256" s="102"/>
      <c r="BU256" s="102"/>
      <c r="BV256" s="102"/>
      <c r="BW256" s="102"/>
      <c r="BX256" s="102"/>
      <c r="BY256" s="102"/>
      <c r="BZ256" s="110">
        <f t="shared" si="48"/>
        <v>0</v>
      </c>
      <c r="CA256" s="104"/>
      <c r="CB256" s="104"/>
      <c r="CC256" s="104"/>
      <c r="CD256" s="104"/>
      <c r="CE256" s="104"/>
      <c r="CF256" s="104"/>
      <c r="CG256" s="100"/>
      <c r="CH256" s="101"/>
      <c r="CI256" s="101"/>
      <c r="CJ256" s="101"/>
      <c r="CK256" s="101"/>
      <c r="CL256" s="101"/>
      <c r="CM256" s="109">
        <f t="shared" si="49"/>
        <v>0</v>
      </c>
      <c r="CN256" s="104"/>
      <c r="CO256" s="104"/>
      <c r="CP256" s="104"/>
      <c r="CQ256" s="104"/>
      <c r="CR256" s="104"/>
      <c r="CS256" s="97">
        <f t="shared" si="40"/>
        <v>0</v>
      </c>
      <c r="CT256" s="98"/>
      <c r="CU256" s="98"/>
      <c r="CV256" s="98"/>
      <c r="CW256" s="98"/>
      <c r="CX256" s="99"/>
      <c r="CY256" s="73" t="str">
        <f t="shared" si="41"/>
        <v/>
      </c>
      <c r="CZ256" s="71" t="str">
        <f t="shared" si="42"/>
        <v/>
      </c>
      <c r="DA256" s="60"/>
      <c r="DB256" s="77" t="str">
        <f t="shared" si="43"/>
        <v/>
      </c>
      <c r="DC256" s="71" t="str">
        <f t="shared" si="44"/>
        <v/>
      </c>
      <c r="DD256" s="71" t="str">
        <f t="shared" si="45"/>
        <v/>
      </c>
      <c r="DE256" s="45">
        <f t="shared" si="46"/>
        <v>0</v>
      </c>
      <c r="DF256" s="45"/>
      <c r="DG256" s="84" t="str">
        <f t="shared" si="39"/>
        <v/>
      </c>
    </row>
    <row r="257" spans="1:111" ht="15.75" customHeight="1" x14ac:dyDescent="0.35">
      <c r="A257" s="71" t="str">
        <f t="shared" si="36"/>
        <v/>
      </c>
      <c r="B257" s="71" t="str">
        <f t="shared" si="37"/>
        <v/>
      </c>
      <c r="C257" s="72" t="str">
        <f t="shared" si="38"/>
        <v/>
      </c>
      <c r="D257" s="107"/>
      <c r="E257" s="101"/>
      <c r="F257" s="101"/>
      <c r="G257" s="101"/>
      <c r="H257" s="108"/>
      <c r="I257" s="101"/>
      <c r="J257" s="101"/>
      <c r="K257" s="101"/>
      <c r="L257" s="101"/>
      <c r="M257" s="101"/>
      <c r="N257" s="101"/>
      <c r="O257" s="101"/>
      <c r="P257" s="101"/>
      <c r="Q257" s="101"/>
      <c r="R257" s="111"/>
      <c r="S257" s="101"/>
      <c r="T257" s="101"/>
      <c r="U257" s="101"/>
      <c r="V257" s="101"/>
      <c r="W257" s="101"/>
      <c r="X257" s="111"/>
      <c r="Y257" s="101"/>
      <c r="Z257" s="101"/>
      <c r="AA257" s="101"/>
      <c r="AB257" s="101"/>
      <c r="AC257" s="101"/>
      <c r="AD257" s="101"/>
      <c r="AE257" s="101"/>
      <c r="AF257" s="101"/>
      <c r="AG257" s="101"/>
      <c r="AH257" s="101"/>
      <c r="AI257" s="101"/>
      <c r="AJ257" s="112"/>
      <c r="AK257" s="101"/>
      <c r="AL257" s="101"/>
      <c r="AM257" s="101"/>
      <c r="AN257" s="101"/>
      <c r="AO257" s="101"/>
      <c r="AP257" s="101"/>
      <c r="AQ257" s="101"/>
      <c r="AR257" s="105"/>
      <c r="AS257" s="106"/>
      <c r="AT257" s="106"/>
      <c r="AU257" s="106"/>
      <c r="AV257" s="106"/>
      <c r="AW257" s="106"/>
      <c r="AX257" s="106"/>
      <c r="AY257" s="105"/>
      <c r="AZ257" s="106"/>
      <c r="BA257" s="106"/>
      <c r="BB257" s="106"/>
      <c r="BC257" s="103">
        <f>IF(AJ257="auto",IF(AND((D257&gt;'km-vergoeding'!$A$4),(D257&lt;'km-vergoeding'!$A$5)),'km-vergoeding'!$D$4,'km-vergoeding'!$D$5),0)</f>
        <v>0</v>
      </c>
      <c r="BD257" s="104"/>
      <c r="BE257" s="104"/>
      <c r="BF257" s="104"/>
      <c r="BG257" s="104"/>
      <c r="BH257" s="104"/>
      <c r="BI257" s="104"/>
      <c r="BJ257" s="104"/>
      <c r="BK257" s="110">
        <f t="shared" si="47"/>
        <v>0</v>
      </c>
      <c r="BL257" s="104"/>
      <c r="BM257" s="104"/>
      <c r="BN257" s="104"/>
      <c r="BO257" s="104"/>
      <c r="BP257" s="104"/>
      <c r="BQ257" s="104"/>
      <c r="BR257" s="102">
        <f>IF(AJ257="fiets",'km-vergoeding'!$D$3,0)</f>
        <v>0</v>
      </c>
      <c r="BS257" s="102"/>
      <c r="BT257" s="102"/>
      <c r="BU257" s="102"/>
      <c r="BV257" s="102"/>
      <c r="BW257" s="102"/>
      <c r="BX257" s="102"/>
      <c r="BY257" s="102"/>
      <c r="BZ257" s="110">
        <f t="shared" si="48"/>
        <v>0</v>
      </c>
      <c r="CA257" s="104"/>
      <c r="CB257" s="104"/>
      <c r="CC257" s="104"/>
      <c r="CD257" s="104"/>
      <c r="CE257" s="104"/>
      <c r="CF257" s="104"/>
      <c r="CG257" s="100"/>
      <c r="CH257" s="101"/>
      <c r="CI257" s="101"/>
      <c r="CJ257" s="101"/>
      <c r="CK257" s="101"/>
      <c r="CL257" s="101"/>
      <c r="CM257" s="109">
        <f t="shared" si="49"/>
        <v>0</v>
      </c>
      <c r="CN257" s="104"/>
      <c r="CO257" s="104"/>
      <c r="CP257" s="104"/>
      <c r="CQ257" s="104"/>
      <c r="CR257" s="104"/>
      <c r="CS257" s="97">
        <f t="shared" si="40"/>
        <v>0</v>
      </c>
      <c r="CT257" s="98"/>
      <c r="CU257" s="98"/>
      <c r="CV257" s="98"/>
      <c r="CW257" s="98"/>
      <c r="CX257" s="99"/>
      <c r="CY257" s="73" t="str">
        <f t="shared" si="41"/>
        <v/>
      </c>
      <c r="CZ257" s="71" t="str">
        <f t="shared" si="42"/>
        <v/>
      </c>
      <c r="DA257" s="60"/>
      <c r="DB257" s="77" t="str">
        <f t="shared" si="43"/>
        <v/>
      </c>
      <c r="DC257" s="71" t="str">
        <f t="shared" si="44"/>
        <v/>
      </c>
      <c r="DD257" s="71" t="str">
        <f t="shared" si="45"/>
        <v/>
      </c>
      <c r="DE257" s="45">
        <f t="shared" si="46"/>
        <v>0</v>
      </c>
      <c r="DF257" s="45"/>
      <c r="DG257" s="84" t="str">
        <f t="shared" si="39"/>
        <v/>
      </c>
    </row>
    <row r="258" spans="1:111" ht="15.75" customHeight="1" x14ac:dyDescent="0.35">
      <c r="A258" s="71" t="str">
        <f t="shared" si="36"/>
        <v/>
      </c>
      <c r="B258" s="71" t="str">
        <f t="shared" si="37"/>
        <v/>
      </c>
      <c r="C258" s="72" t="str">
        <f t="shared" si="38"/>
        <v/>
      </c>
      <c r="D258" s="107"/>
      <c r="E258" s="101"/>
      <c r="F258" s="101"/>
      <c r="G258" s="101"/>
      <c r="H258" s="108"/>
      <c r="I258" s="101"/>
      <c r="J258" s="101"/>
      <c r="K258" s="101"/>
      <c r="L258" s="101"/>
      <c r="M258" s="101"/>
      <c r="N258" s="101"/>
      <c r="O258" s="101"/>
      <c r="P258" s="101"/>
      <c r="Q258" s="101"/>
      <c r="R258" s="111"/>
      <c r="S258" s="101"/>
      <c r="T258" s="101"/>
      <c r="U258" s="101"/>
      <c r="V258" s="101"/>
      <c r="W258" s="101"/>
      <c r="X258" s="111"/>
      <c r="Y258" s="101"/>
      <c r="Z258" s="101"/>
      <c r="AA258" s="101"/>
      <c r="AB258" s="101"/>
      <c r="AC258" s="101"/>
      <c r="AD258" s="101"/>
      <c r="AE258" s="101"/>
      <c r="AF258" s="101"/>
      <c r="AG258" s="101"/>
      <c r="AH258" s="101"/>
      <c r="AI258" s="101"/>
      <c r="AJ258" s="112"/>
      <c r="AK258" s="101"/>
      <c r="AL258" s="101"/>
      <c r="AM258" s="101"/>
      <c r="AN258" s="101"/>
      <c r="AO258" s="101"/>
      <c r="AP258" s="101"/>
      <c r="AQ258" s="101"/>
      <c r="AR258" s="105"/>
      <c r="AS258" s="106"/>
      <c r="AT258" s="106"/>
      <c r="AU258" s="106"/>
      <c r="AV258" s="106"/>
      <c r="AW258" s="106"/>
      <c r="AX258" s="106"/>
      <c r="AY258" s="105"/>
      <c r="AZ258" s="106"/>
      <c r="BA258" s="106"/>
      <c r="BB258" s="106"/>
      <c r="BC258" s="103">
        <f>IF(AJ258="auto",IF(AND((D258&gt;'km-vergoeding'!$A$4),(D258&lt;'km-vergoeding'!$A$5)),'km-vergoeding'!$D$4,'km-vergoeding'!$D$5),0)</f>
        <v>0</v>
      </c>
      <c r="BD258" s="104"/>
      <c r="BE258" s="104"/>
      <c r="BF258" s="104"/>
      <c r="BG258" s="104"/>
      <c r="BH258" s="104"/>
      <c r="BI258" s="104"/>
      <c r="BJ258" s="104"/>
      <c r="BK258" s="110">
        <f t="shared" si="47"/>
        <v>0</v>
      </c>
      <c r="BL258" s="104"/>
      <c r="BM258" s="104"/>
      <c r="BN258" s="104"/>
      <c r="BO258" s="104"/>
      <c r="BP258" s="104"/>
      <c r="BQ258" s="104"/>
      <c r="BR258" s="102">
        <f>IF(AJ258="fiets",'km-vergoeding'!$D$3,0)</f>
        <v>0</v>
      </c>
      <c r="BS258" s="102"/>
      <c r="BT258" s="102"/>
      <c r="BU258" s="102"/>
      <c r="BV258" s="102"/>
      <c r="BW258" s="102"/>
      <c r="BX258" s="102"/>
      <c r="BY258" s="102"/>
      <c r="BZ258" s="110">
        <f t="shared" si="48"/>
        <v>0</v>
      </c>
      <c r="CA258" s="104"/>
      <c r="CB258" s="104"/>
      <c r="CC258" s="104"/>
      <c r="CD258" s="104"/>
      <c r="CE258" s="104"/>
      <c r="CF258" s="104"/>
      <c r="CG258" s="100"/>
      <c r="CH258" s="101"/>
      <c r="CI258" s="101"/>
      <c r="CJ258" s="101"/>
      <c r="CK258" s="101"/>
      <c r="CL258" s="101"/>
      <c r="CM258" s="109">
        <f t="shared" si="49"/>
        <v>0</v>
      </c>
      <c r="CN258" s="104"/>
      <c r="CO258" s="104"/>
      <c r="CP258" s="104"/>
      <c r="CQ258" s="104"/>
      <c r="CR258" s="104"/>
      <c r="CS258" s="97">
        <f t="shared" si="40"/>
        <v>0</v>
      </c>
      <c r="CT258" s="98"/>
      <c r="CU258" s="98"/>
      <c r="CV258" s="98"/>
      <c r="CW258" s="98"/>
      <c r="CX258" s="99"/>
      <c r="CY258" s="73" t="str">
        <f t="shared" si="41"/>
        <v/>
      </c>
      <c r="CZ258" s="71" t="str">
        <f t="shared" si="42"/>
        <v/>
      </c>
      <c r="DA258" s="60"/>
      <c r="DB258" s="77" t="str">
        <f t="shared" si="43"/>
        <v/>
      </c>
      <c r="DC258" s="71" t="str">
        <f t="shared" si="44"/>
        <v/>
      </c>
      <c r="DD258" s="71" t="str">
        <f t="shared" si="45"/>
        <v/>
      </c>
      <c r="DE258" s="45">
        <f t="shared" si="46"/>
        <v>0</v>
      </c>
      <c r="DF258" s="45"/>
      <c r="DG258" s="84" t="str">
        <f t="shared" si="39"/>
        <v/>
      </c>
    </row>
    <row r="259" spans="1:111" ht="15.75" customHeight="1" x14ac:dyDescent="0.35">
      <c r="A259" s="71" t="str">
        <f t="shared" si="36"/>
        <v/>
      </c>
      <c r="B259" s="71" t="str">
        <f t="shared" si="37"/>
        <v/>
      </c>
      <c r="C259" s="72" t="str">
        <f t="shared" si="38"/>
        <v/>
      </c>
      <c r="D259" s="107"/>
      <c r="E259" s="101"/>
      <c r="F259" s="101"/>
      <c r="G259" s="101"/>
      <c r="H259" s="108"/>
      <c r="I259" s="101"/>
      <c r="J259" s="101"/>
      <c r="K259" s="101"/>
      <c r="L259" s="101"/>
      <c r="M259" s="101"/>
      <c r="N259" s="101"/>
      <c r="O259" s="101"/>
      <c r="P259" s="101"/>
      <c r="Q259" s="101"/>
      <c r="R259" s="111"/>
      <c r="S259" s="101"/>
      <c r="T259" s="101"/>
      <c r="U259" s="101"/>
      <c r="V259" s="101"/>
      <c r="W259" s="101"/>
      <c r="X259" s="111"/>
      <c r="Y259" s="101"/>
      <c r="Z259" s="101"/>
      <c r="AA259" s="101"/>
      <c r="AB259" s="101"/>
      <c r="AC259" s="101"/>
      <c r="AD259" s="101"/>
      <c r="AE259" s="101"/>
      <c r="AF259" s="101"/>
      <c r="AG259" s="101"/>
      <c r="AH259" s="101"/>
      <c r="AI259" s="101"/>
      <c r="AJ259" s="112"/>
      <c r="AK259" s="101"/>
      <c r="AL259" s="101"/>
      <c r="AM259" s="101"/>
      <c r="AN259" s="101"/>
      <c r="AO259" s="101"/>
      <c r="AP259" s="101"/>
      <c r="AQ259" s="101"/>
      <c r="AR259" s="105"/>
      <c r="AS259" s="106"/>
      <c r="AT259" s="106"/>
      <c r="AU259" s="106"/>
      <c r="AV259" s="106"/>
      <c r="AW259" s="106"/>
      <c r="AX259" s="106"/>
      <c r="AY259" s="105"/>
      <c r="AZ259" s="106"/>
      <c r="BA259" s="106"/>
      <c r="BB259" s="106"/>
      <c r="BC259" s="103">
        <f>IF(AJ259="auto",IF(AND((D259&gt;'km-vergoeding'!$A$4),(D259&lt;'km-vergoeding'!$A$5)),'km-vergoeding'!$D$4,'km-vergoeding'!$D$5),0)</f>
        <v>0</v>
      </c>
      <c r="BD259" s="104"/>
      <c r="BE259" s="104"/>
      <c r="BF259" s="104"/>
      <c r="BG259" s="104"/>
      <c r="BH259" s="104"/>
      <c r="BI259" s="104"/>
      <c r="BJ259" s="104"/>
      <c r="BK259" s="110">
        <f t="shared" si="47"/>
        <v>0</v>
      </c>
      <c r="BL259" s="104"/>
      <c r="BM259" s="104"/>
      <c r="BN259" s="104"/>
      <c r="BO259" s="104"/>
      <c r="BP259" s="104"/>
      <c r="BQ259" s="104"/>
      <c r="BR259" s="102">
        <f>IF(AJ259="fiets",'km-vergoeding'!$D$3,0)</f>
        <v>0</v>
      </c>
      <c r="BS259" s="102"/>
      <c r="BT259" s="102"/>
      <c r="BU259" s="102"/>
      <c r="BV259" s="102"/>
      <c r="BW259" s="102"/>
      <c r="BX259" s="102"/>
      <c r="BY259" s="102"/>
      <c r="BZ259" s="110">
        <f t="shared" si="48"/>
        <v>0</v>
      </c>
      <c r="CA259" s="104"/>
      <c r="CB259" s="104"/>
      <c r="CC259" s="104"/>
      <c r="CD259" s="104"/>
      <c r="CE259" s="104"/>
      <c r="CF259" s="104"/>
      <c r="CG259" s="100"/>
      <c r="CH259" s="101"/>
      <c r="CI259" s="101"/>
      <c r="CJ259" s="101"/>
      <c r="CK259" s="101"/>
      <c r="CL259" s="101"/>
      <c r="CM259" s="109">
        <f t="shared" si="49"/>
        <v>0</v>
      </c>
      <c r="CN259" s="104"/>
      <c r="CO259" s="104"/>
      <c r="CP259" s="104"/>
      <c r="CQ259" s="104"/>
      <c r="CR259" s="104"/>
      <c r="CS259" s="97">
        <f t="shared" si="40"/>
        <v>0</v>
      </c>
      <c r="CT259" s="98"/>
      <c r="CU259" s="98"/>
      <c r="CV259" s="98"/>
      <c r="CW259" s="98"/>
      <c r="CX259" s="99"/>
      <c r="CY259" s="73" t="str">
        <f t="shared" si="41"/>
        <v/>
      </c>
      <c r="CZ259" s="71" t="str">
        <f t="shared" si="42"/>
        <v/>
      </c>
      <c r="DA259" s="60"/>
      <c r="DB259" s="77" t="str">
        <f t="shared" si="43"/>
        <v/>
      </c>
      <c r="DC259" s="71" t="str">
        <f t="shared" si="44"/>
        <v/>
      </c>
      <c r="DD259" s="71" t="str">
        <f t="shared" si="45"/>
        <v/>
      </c>
      <c r="DE259" s="45">
        <f t="shared" si="46"/>
        <v>0</v>
      </c>
      <c r="DF259" s="45"/>
      <c r="DG259" s="84" t="str">
        <f t="shared" si="39"/>
        <v/>
      </c>
    </row>
    <row r="260" spans="1:111" ht="15.75" customHeight="1" x14ac:dyDescent="0.35">
      <c r="A260" s="71" t="str">
        <f t="shared" si="36"/>
        <v/>
      </c>
      <c r="B260" s="71" t="str">
        <f t="shared" si="37"/>
        <v/>
      </c>
      <c r="C260" s="72" t="str">
        <f t="shared" si="38"/>
        <v/>
      </c>
      <c r="D260" s="107"/>
      <c r="E260" s="101"/>
      <c r="F260" s="101"/>
      <c r="G260" s="101"/>
      <c r="H260" s="108"/>
      <c r="I260" s="101"/>
      <c r="J260" s="101"/>
      <c r="K260" s="101"/>
      <c r="L260" s="101"/>
      <c r="M260" s="101"/>
      <c r="N260" s="101"/>
      <c r="O260" s="101"/>
      <c r="P260" s="101"/>
      <c r="Q260" s="101"/>
      <c r="R260" s="111"/>
      <c r="S260" s="101"/>
      <c r="T260" s="101"/>
      <c r="U260" s="101"/>
      <c r="V260" s="101"/>
      <c r="W260" s="101"/>
      <c r="X260" s="111"/>
      <c r="Y260" s="101"/>
      <c r="Z260" s="101"/>
      <c r="AA260" s="101"/>
      <c r="AB260" s="101"/>
      <c r="AC260" s="101"/>
      <c r="AD260" s="101"/>
      <c r="AE260" s="101"/>
      <c r="AF260" s="101"/>
      <c r="AG260" s="101"/>
      <c r="AH260" s="101"/>
      <c r="AI260" s="101"/>
      <c r="AJ260" s="112"/>
      <c r="AK260" s="101"/>
      <c r="AL260" s="101"/>
      <c r="AM260" s="101"/>
      <c r="AN260" s="101"/>
      <c r="AO260" s="101"/>
      <c r="AP260" s="101"/>
      <c r="AQ260" s="101"/>
      <c r="AR260" s="105"/>
      <c r="AS260" s="106"/>
      <c r="AT260" s="106"/>
      <c r="AU260" s="106"/>
      <c r="AV260" s="106"/>
      <c r="AW260" s="106"/>
      <c r="AX260" s="106"/>
      <c r="AY260" s="105"/>
      <c r="AZ260" s="106"/>
      <c r="BA260" s="106"/>
      <c r="BB260" s="106"/>
      <c r="BC260" s="103">
        <f>IF(AJ260="auto",IF(AND((D260&gt;'km-vergoeding'!$A$4),(D260&lt;'km-vergoeding'!$A$5)),'km-vergoeding'!$D$4,'km-vergoeding'!$D$5),0)</f>
        <v>0</v>
      </c>
      <c r="BD260" s="104"/>
      <c r="BE260" s="104"/>
      <c r="BF260" s="104"/>
      <c r="BG260" s="104"/>
      <c r="BH260" s="104"/>
      <c r="BI260" s="104"/>
      <c r="BJ260" s="104"/>
      <c r="BK260" s="110">
        <f t="shared" si="47"/>
        <v>0</v>
      </c>
      <c r="BL260" s="104"/>
      <c r="BM260" s="104"/>
      <c r="BN260" s="104"/>
      <c r="BO260" s="104"/>
      <c r="BP260" s="104"/>
      <c r="BQ260" s="104"/>
      <c r="BR260" s="102">
        <f>IF(AJ260="fiets",'km-vergoeding'!$D$3,0)</f>
        <v>0</v>
      </c>
      <c r="BS260" s="102"/>
      <c r="BT260" s="102"/>
      <c r="BU260" s="102"/>
      <c r="BV260" s="102"/>
      <c r="BW260" s="102"/>
      <c r="BX260" s="102"/>
      <c r="BY260" s="102"/>
      <c r="BZ260" s="110">
        <f t="shared" si="48"/>
        <v>0</v>
      </c>
      <c r="CA260" s="104"/>
      <c r="CB260" s="104"/>
      <c r="CC260" s="104"/>
      <c r="CD260" s="104"/>
      <c r="CE260" s="104"/>
      <c r="CF260" s="104"/>
      <c r="CG260" s="100"/>
      <c r="CH260" s="101"/>
      <c r="CI260" s="101"/>
      <c r="CJ260" s="101"/>
      <c r="CK260" s="101"/>
      <c r="CL260" s="101"/>
      <c r="CM260" s="109">
        <f t="shared" si="49"/>
        <v>0</v>
      </c>
      <c r="CN260" s="104"/>
      <c r="CO260" s="104"/>
      <c r="CP260" s="104"/>
      <c r="CQ260" s="104"/>
      <c r="CR260" s="104"/>
      <c r="CS260" s="97">
        <f t="shared" si="40"/>
        <v>0</v>
      </c>
      <c r="CT260" s="98"/>
      <c r="CU260" s="98"/>
      <c r="CV260" s="98"/>
      <c r="CW260" s="98"/>
      <c r="CX260" s="99"/>
      <c r="CY260" s="73" t="str">
        <f t="shared" si="41"/>
        <v/>
      </c>
      <c r="CZ260" s="71" t="str">
        <f t="shared" si="42"/>
        <v/>
      </c>
      <c r="DA260" s="60"/>
      <c r="DB260" s="77" t="str">
        <f t="shared" si="43"/>
        <v/>
      </c>
      <c r="DC260" s="71" t="str">
        <f t="shared" si="44"/>
        <v/>
      </c>
      <c r="DD260" s="71" t="str">
        <f t="shared" si="45"/>
        <v/>
      </c>
      <c r="DE260" s="45">
        <f t="shared" si="46"/>
        <v>0</v>
      </c>
      <c r="DF260" s="45"/>
      <c r="DG260" s="84" t="str">
        <f t="shared" si="39"/>
        <v/>
      </c>
    </row>
    <row r="261" spans="1:111" ht="15.75" customHeight="1" x14ac:dyDescent="0.35">
      <c r="A261" s="71" t="str">
        <f t="shared" si="36"/>
        <v/>
      </c>
      <c r="B261" s="71" t="str">
        <f t="shared" si="37"/>
        <v/>
      </c>
      <c r="C261" s="72" t="str">
        <f t="shared" si="38"/>
        <v/>
      </c>
      <c r="D261" s="107"/>
      <c r="E261" s="101"/>
      <c r="F261" s="101"/>
      <c r="G261" s="101"/>
      <c r="H261" s="108"/>
      <c r="I261" s="101"/>
      <c r="J261" s="101"/>
      <c r="K261" s="101"/>
      <c r="L261" s="101"/>
      <c r="M261" s="101"/>
      <c r="N261" s="101"/>
      <c r="O261" s="101"/>
      <c r="P261" s="101"/>
      <c r="Q261" s="101"/>
      <c r="R261" s="111"/>
      <c r="S261" s="101"/>
      <c r="T261" s="101"/>
      <c r="U261" s="101"/>
      <c r="V261" s="101"/>
      <c r="W261" s="101"/>
      <c r="X261" s="111"/>
      <c r="Y261" s="101"/>
      <c r="Z261" s="101"/>
      <c r="AA261" s="101"/>
      <c r="AB261" s="101"/>
      <c r="AC261" s="101"/>
      <c r="AD261" s="101"/>
      <c r="AE261" s="101"/>
      <c r="AF261" s="101"/>
      <c r="AG261" s="101"/>
      <c r="AH261" s="101"/>
      <c r="AI261" s="101"/>
      <c r="AJ261" s="112"/>
      <c r="AK261" s="101"/>
      <c r="AL261" s="101"/>
      <c r="AM261" s="101"/>
      <c r="AN261" s="101"/>
      <c r="AO261" s="101"/>
      <c r="AP261" s="101"/>
      <c r="AQ261" s="101"/>
      <c r="AR261" s="105"/>
      <c r="AS261" s="106"/>
      <c r="AT261" s="106"/>
      <c r="AU261" s="106"/>
      <c r="AV261" s="106"/>
      <c r="AW261" s="106"/>
      <c r="AX261" s="106"/>
      <c r="AY261" s="105"/>
      <c r="AZ261" s="106"/>
      <c r="BA261" s="106"/>
      <c r="BB261" s="106"/>
      <c r="BC261" s="103">
        <f>IF(AJ261="auto",IF(AND((D261&gt;'km-vergoeding'!$A$4),(D261&lt;'km-vergoeding'!$A$5)),'km-vergoeding'!$D$4,'km-vergoeding'!$D$5),0)</f>
        <v>0</v>
      </c>
      <c r="BD261" s="104"/>
      <c r="BE261" s="104"/>
      <c r="BF261" s="104"/>
      <c r="BG261" s="104"/>
      <c r="BH261" s="104"/>
      <c r="BI261" s="104"/>
      <c r="BJ261" s="104"/>
      <c r="BK261" s="110">
        <f t="shared" si="47"/>
        <v>0</v>
      </c>
      <c r="BL261" s="104"/>
      <c r="BM261" s="104"/>
      <c r="BN261" s="104"/>
      <c r="BO261" s="104"/>
      <c r="BP261" s="104"/>
      <c r="BQ261" s="104"/>
      <c r="BR261" s="102">
        <f>IF(AJ261="fiets",'km-vergoeding'!$D$3,0)</f>
        <v>0</v>
      </c>
      <c r="BS261" s="102"/>
      <c r="BT261" s="102"/>
      <c r="BU261" s="102"/>
      <c r="BV261" s="102"/>
      <c r="BW261" s="102"/>
      <c r="BX261" s="102"/>
      <c r="BY261" s="102"/>
      <c r="BZ261" s="110">
        <f t="shared" si="48"/>
        <v>0</v>
      </c>
      <c r="CA261" s="104"/>
      <c r="CB261" s="104"/>
      <c r="CC261" s="104"/>
      <c r="CD261" s="104"/>
      <c r="CE261" s="104"/>
      <c r="CF261" s="104"/>
      <c r="CG261" s="100"/>
      <c r="CH261" s="101"/>
      <c r="CI261" s="101"/>
      <c r="CJ261" s="101"/>
      <c r="CK261" s="101"/>
      <c r="CL261" s="101"/>
      <c r="CM261" s="109">
        <f t="shared" si="49"/>
        <v>0</v>
      </c>
      <c r="CN261" s="104"/>
      <c r="CO261" s="104"/>
      <c r="CP261" s="104"/>
      <c r="CQ261" s="104"/>
      <c r="CR261" s="104"/>
      <c r="CS261" s="97">
        <f t="shared" si="40"/>
        <v>0</v>
      </c>
      <c r="CT261" s="98"/>
      <c r="CU261" s="98"/>
      <c r="CV261" s="98"/>
      <c r="CW261" s="98"/>
      <c r="CX261" s="99"/>
      <c r="CY261" s="73" t="str">
        <f t="shared" si="41"/>
        <v/>
      </c>
      <c r="CZ261" s="71" t="str">
        <f t="shared" si="42"/>
        <v/>
      </c>
      <c r="DA261" s="60"/>
      <c r="DB261" s="77" t="str">
        <f t="shared" si="43"/>
        <v/>
      </c>
      <c r="DC261" s="71" t="str">
        <f t="shared" si="44"/>
        <v/>
      </c>
      <c r="DD261" s="71" t="str">
        <f t="shared" si="45"/>
        <v/>
      </c>
      <c r="DE261" s="45">
        <f t="shared" si="46"/>
        <v>0</v>
      </c>
      <c r="DF261" s="45"/>
      <c r="DG261" s="84" t="str">
        <f t="shared" si="39"/>
        <v/>
      </c>
    </row>
    <row r="262" spans="1:111" ht="15.75" customHeight="1" x14ac:dyDescent="0.35">
      <c r="A262" s="71" t="str">
        <f t="shared" si="36"/>
        <v/>
      </c>
      <c r="B262" s="71" t="str">
        <f t="shared" si="37"/>
        <v/>
      </c>
      <c r="C262" s="72" t="str">
        <f t="shared" si="38"/>
        <v/>
      </c>
      <c r="D262" s="107"/>
      <c r="E262" s="101"/>
      <c r="F262" s="101"/>
      <c r="G262" s="101"/>
      <c r="H262" s="108"/>
      <c r="I262" s="101"/>
      <c r="J262" s="101"/>
      <c r="K262" s="101"/>
      <c r="L262" s="101"/>
      <c r="M262" s="101"/>
      <c r="N262" s="101"/>
      <c r="O262" s="101"/>
      <c r="P262" s="101"/>
      <c r="Q262" s="101"/>
      <c r="R262" s="111"/>
      <c r="S262" s="101"/>
      <c r="T262" s="101"/>
      <c r="U262" s="101"/>
      <c r="V262" s="101"/>
      <c r="W262" s="101"/>
      <c r="X262" s="111"/>
      <c r="Y262" s="101"/>
      <c r="Z262" s="101"/>
      <c r="AA262" s="101"/>
      <c r="AB262" s="101"/>
      <c r="AC262" s="101"/>
      <c r="AD262" s="101"/>
      <c r="AE262" s="101"/>
      <c r="AF262" s="101"/>
      <c r="AG262" s="101"/>
      <c r="AH262" s="101"/>
      <c r="AI262" s="101"/>
      <c r="AJ262" s="112"/>
      <c r="AK262" s="101"/>
      <c r="AL262" s="101"/>
      <c r="AM262" s="101"/>
      <c r="AN262" s="101"/>
      <c r="AO262" s="101"/>
      <c r="AP262" s="101"/>
      <c r="AQ262" s="101"/>
      <c r="AR262" s="105"/>
      <c r="AS262" s="106"/>
      <c r="AT262" s="106"/>
      <c r="AU262" s="106"/>
      <c r="AV262" s="106"/>
      <c r="AW262" s="106"/>
      <c r="AX262" s="106"/>
      <c r="AY262" s="105"/>
      <c r="AZ262" s="106"/>
      <c r="BA262" s="106"/>
      <c r="BB262" s="106"/>
      <c r="BC262" s="103">
        <f>IF(AJ262="auto",IF(AND((D262&gt;'km-vergoeding'!$A$4),(D262&lt;'km-vergoeding'!$A$5)),'km-vergoeding'!$D$4,'km-vergoeding'!$D$5),0)</f>
        <v>0</v>
      </c>
      <c r="BD262" s="104"/>
      <c r="BE262" s="104"/>
      <c r="BF262" s="104"/>
      <c r="BG262" s="104"/>
      <c r="BH262" s="104"/>
      <c r="BI262" s="104"/>
      <c r="BJ262" s="104"/>
      <c r="BK262" s="110">
        <f t="shared" si="47"/>
        <v>0</v>
      </c>
      <c r="BL262" s="104"/>
      <c r="BM262" s="104"/>
      <c r="BN262" s="104"/>
      <c r="BO262" s="104"/>
      <c r="BP262" s="104"/>
      <c r="BQ262" s="104"/>
      <c r="BR262" s="102">
        <f>IF(AJ262="fiets",'km-vergoeding'!$D$3,0)</f>
        <v>0</v>
      </c>
      <c r="BS262" s="102"/>
      <c r="BT262" s="102"/>
      <c r="BU262" s="102"/>
      <c r="BV262" s="102"/>
      <c r="BW262" s="102"/>
      <c r="BX262" s="102"/>
      <c r="BY262" s="102"/>
      <c r="BZ262" s="110">
        <f t="shared" si="48"/>
        <v>0</v>
      </c>
      <c r="CA262" s="104"/>
      <c r="CB262" s="104"/>
      <c r="CC262" s="104"/>
      <c r="CD262" s="104"/>
      <c r="CE262" s="104"/>
      <c r="CF262" s="104"/>
      <c r="CG262" s="100"/>
      <c r="CH262" s="101"/>
      <c r="CI262" s="101"/>
      <c r="CJ262" s="101"/>
      <c r="CK262" s="101"/>
      <c r="CL262" s="101"/>
      <c r="CM262" s="109">
        <f t="shared" si="49"/>
        <v>0</v>
      </c>
      <c r="CN262" s="104"/>
      <c r="CO262" s="104"/>
      <c r="CP262" s="104"/>
      <c r="CQ262" s="104"/>
      <c r="CR262" s="104"/>
      <c r="CS262" s="97">
        <f t="shared" si="40"/>
        <v>0</v>
      </c>
      <c r="CT262" s="98"/>
      <c r="CU262" s="98"/>
      <c r="CV262" s="98"/>
      <c r="CW262" s="98"/>
      <c r="CX262" s="99"/>
      <c r="CY262" s="73" t="str">
        <f t="shared" si="41"/>
        <v/>
      </c>
      <c r="CZ262" s="71" t="str">
        <f t="shared" si="42"/>
        <v/>
      </c>
      <c r="DA262" s="60"/>
      <c r="DB262" s="77" t="str">
        <f t="shared" si="43"/>
        <v/>
      </c>
      <c r="DC262" s="71" t="str">
        <f t="shared" si="44"/>
        <v/>
      </c>
      <c r="DD262" s="71" t="str">
        <f t="shared" si="45"/>
        <v/>
      </c>
      <c r="DE262" s="45">
        <f t="shared" si="46"/>
        <v>0</v>
      </c>
      <c r="DF262" s="45"/>
      <c r="DG262" s="84" t="str">
        <f t="shared" si="39"/>
        <v/>
      </c>
    </row>
    <row r="263" spans="1:111" ht="15.75" customHeight="1" x14ac:dyDescent="0.35">
      <c r="A263" s="71" t="str">
        <f t="shared" si="36"/>
        <v/>
      </c>
      <c r="B263" s="71" t="str">
        <f t="shared" si="37"/>
        <v/>
      </c>
      <c r="C263" s="72" t="str">
        <f t="shared" si="38"/>
        <v/>
      </c>
      <c r="D263" s="107"/>
      <c r="E263" s="101"/>
      <c r="F263" s="101"/>
      <c r="G263" s="101"/>
      <c r="H263" s="108"/>
      <c r="I263" s="101"/>
      <c r="J263" s="101"/>
      <c r="K263" s="101"/>
      <c r="L263" s="101"/>
      <c r="M263" s="101"/>
      <c r="N263" s="101"/>
      <c r="O263" s="101"/>
      <c r="P263" s="101"/>
      <c r="Q263" s="101"/>
      <c r="R263" s="111"/>
      <c r="S263" s="101"/>
      <c r="T263" s="101"/>
      <c r="U263" s="101"/>
      <c r="V263" s="101"/>
      <c r="W263" s="101"/>
      <c r="X263" s="111"/>
      <c r="Y263" s="101"/>
      <c r="Z263" s="101"/>
      <c r="AA263" s="101"/>
      <c r="AB263" s="101"/>
      <c r="AC263" s="101"/>
      <c r="AD263" s="101"/>
      <c r="AE263" s="101"/>
      <c r="AF263" s="101"/>
      <c r="AG263" s="101"/>
      <c r="AH263" s="101"/>
      <c r="AI263" s="101"/>
      <c r="AJ263" s="112"/>
      <c r="AK263" s="101"/>
      <c r="AL263" s="101"/>
      <c r="AM263" s="101"/>
      <c r="AN263" s="101"/>
      <c r="AO263" s="101"/>
      <c r="AP263" s="101"/>
      <c r="AQ263" s="101"/>
      <c r="AR263" s="105"/>
      <c r="AS263" s="106"/>
      <c r="AT263" s="106"/>
      <c r="AU263" s="106"/>
      <c r="AV263" s="106"/>
      <c r="AW263" s="106"/>
      <c r="AX263" s="106"/>
      <c r="AY263" s="105"/>
      <c r="AZ263" s="106"/>
      <c r="BA263" s="106"/>
      <c r="BB263" s="106"/>
      <c r="BC263" s="103">
        <f>IF(AJ263="auto",IF(AND((D263&gt;'km-vergoeding'!$A$4),(D263&lt;'km-vergoeding'!$A$5)),'km-vergoeding'!$D$4,'km-vergoeding'!$D$5),0)</f>
        <v>0</v>
      </c>
      <c r="BD263" s="104"/>
      <c r="BE263" s="104"/>
      <c r="BF263" s="104"/>
      <c r="BG263" s="104"/>
      <c r="BH263" s="104"/>
      <c r="BI263" s="104"/>
      <c r="BJ263" s="104"/>
      <c r="BK263" s="110">
        <f t="shared" si="47"/>
        <v>0</v>
      </c>
      <c r="BL263" s="104"/>
      <c r="BM263" s="104"/>
      <c r="BN263" s="104"/>
      <c r="BO263" s="104"/>
      <c r="BP263" s="104"/>
      <c r="BQ263" s="104"/>
      <c r="BR263" s="102">
        <f>IF(AJ263="fiets",'km-vergoeding'!$D$3,0)</f>
        <v>0</v>
      </c>
      <c r="BS263" s="102"/>
      <c r="BT263" s="102"/>
      <c r="BU263" s="102"/>
      <c r="BV263" s="102"/>
      <c r="BW263" s="102"/>
      <c r="BX263" s="102"/>
      <c r="BY263" s="102"/>
      <c r="BZ263" s="110">
        <f t="shared" si="48"/>
        <v>0</v>
      </c>
      <c r="CA263" s="104"/>
      <c r="CB263" s="104"/>
      <c r="CC263" s="104"/>
      <c r="CD263" s="104"/>
      <c r="CE263" s="104"/>
      <c r="CF263" s="104"/>
      <c r="CG263" s="100"/>
      <c r="CH263" s="101"/>
      <c r="CI263" s="101"/>
      <c r="CJ263" s="101"/>
      <c r="CK263" s="101"/>
      <c r="CL263" s="101"/>
      <c r="CM263" s="109">
        <f t="shared" si="49"/>
        <v>0</v>
      </c>
      <c r="CN263" s="104"/>
      <c r="CO263" s="104"/>
      <c r="CP263" s="104"/>
      <c r="CQ263" s="104"/>
      <c r="CR263" s="104"/>
      <c r="CS263" s="97">
        <f t="shared" si="40"/>
        <v>0</v>
      </c>
      <c r="CT263" s="98"/>
      <c r="CU263" s="98"/>
      <c r="CV263" s="98"/>
      <c r="CW263" s="98"/>
      <c r="CX263" s="99"/>
      <c r="CY263" s="73" t="str">
        <f t="shared" si="41"/>
        <v/>
      </c>
      <c r="CZ263" s="71" t="str">
        <f t="shared" si="42"/>
        <v/>
      </c>
      <c r="DA263" s="60"/>
      <c r="DB263" s="77" t="str">
        <f t="shared" si="43"/>
        <v/>
      </c>
      <c r="DC263" s="71" t="str">
        <f t="shared" si="44"/>
        <v/>
      </c>
      <c r="DD263" s="71" t="str">
        <f t="shared" si="45"/>
        <v/>
      </c>
      <c r="DE263" s="45">
        <f t="shared" si="46"/>
        <v>0</v>
      </c>
      <c r="DF263" s="45"/>
      <c r="DG263" s="84" t="str">
        <f t="shared" si="39"/>
        <v/>
      </c>
    </row>
    <row r="264" spans="1:111" ht="15.75" customHeight="1" x14ac:dyDescent="0.35">
      <c r="A264" s="71" t="str">
        <f t="shared" si="36"/>
        <v/>
      </c>
      <c r="B264" s="71" t="str">
        <f t="shared" si="37"/>
        <v/>
      </c>
      <c r="C264" s="72" t="str">
        <f t="shared" si="38"/>
        <v/>
      </c>
      <c r="D264" s="107"/>
      <c r="E264" s="101"/>
      <c r="F264" s="101"/>
      <c r="G264" s="101"/>
      <c r="H264" s="108"/>
      <c r="I264" s="101"/>
      <c r="J264" s="101"/>
      <c r="K264" s="101"/>
      <c r="L264" s="101"/>
      <c r="M264" s="101"/>
      <c r="N264" s="101"/>
      <c r="O264" s="101"/>
      <c r="P264" s="101"/>
      <c r="Q264" s="101"/>
      <c r="R264" s="111"/>
      <c r="S264" s="101"/>
      <c r="T264" s="101"/>
      <c r="U264" s="101"/>
      <c r="V264" s="101"/>
      <c r="W264" s="101"/>
      <c r="X264" s="111"/>
      <c r="Y264" s="101"/>
      <c r="Z264" s="101"/>
      <c r="AA264" s="101"/>
      <c r="AB264" s="101"/>
      <c r="AC264" s="101"/>
      <c r="AD264" s="101"/>
      <c r="AE264" s="101"/>
      <c r="AF264" s="101"/>
      <c r="AG264" s="101"/>
      <c r="AH264" s="101"/>
      <c r="AI264" s="101"/>
      <c r="AJ264" s="112"/>
      <c r="AK264" s="101"/>
      <c r="AL264" s="101"/>
      <c r="AM264" s="101"/>
      <c r="AN264" s="101"/>
      <c r="AO264" s="101"/>
      <c r="AP264" s="101"/>
      <c r="AQ264" s="101"/>
      <c r="AR264" s="105"/>
      <c r="AS264" s="106"/>
      <c r="AT264" s="106"/>
      <c r="AU264" s="106"/>
      <c r="AV264" s="106"/>
      <c r="AW264" s="106"/>
      <c r="AX264" s="106"/>
      <c r="AY264" s="105"/>
      <c r="AZ264" s="106"/>
      <c r="BA264" s="106"/>
      <c r="BB264" s="106"/>
      <c r="BC264" s="103">
        <f>IF(AJ264="auto",IF(AND((D264&gt;'km-vergoeding'!$A$4),(D264&lt;'km-vergoeding'!$A$5)),'km-vergoeding'!$D$4,'km-vergoeding'!$D$5),0)</f>
        <v>0</v>
      </c>
      <c r="BD264" s="104"/>
      <c r="BE264" s="104"/>
      <c r="BF264" s="104"/>
      <c r="BG264" s="104"/>
      <c r="BH264" s="104"/>
      <c r="BI264" s="104"/>
      <c r="BJ264" s="104"/>
      <c r="BK264" s="110">
        <f t="shared" si="47"/>
        <v>0</v>
      </c>
      <c r="BL264" s="104"/>
      <c r="BM264" s="104"/>
      <c r="BN264" s="104"/>
      <c r="BO264" s="104"/>
      <c r="BP264" s="104"/>
      <c r="BQ264" s="104"/>
      <c r="BR264" s="102">
        <f>IF(AJ264="fiets",'km-vergoeding'!$D$3,0)</f>
        <v>0</v>
      </c>
      <c r="BS264" s="102"/>
      <c r="BT264" s="102"/>
      <c r="BU264" s="102"/>
      <c r="BV264" s="102"/>
      <c r="BW264" s="102"/>
      <c r="BX264" s="102"/>
      <c r="BY264" s="102"/>
      <c r="BZ264" s="110">
        <f t="shared" si="48"/>
        <v>0</v>
      </c>
      <c r="CA264" s="104"/>
      <c r="CB264" s="104"/>
      <c r="CC264" s="104"/>
      <c r="CD264" s="104"/>
      <c r="CE264" s="104"/>
      <c r="CF264" s="104"/>
      <c r="CG264" s="100"/>
      <c r="CH264" s="101"/>
      <c r="CI264" s="101"/>
      <c r="CJ264" s="101"/>
      <c r="CK264" s="101"/>
      <c r="CL264" s="101"/>
      <c r="CM264" s="109">
        <f t="shared" si="49"/>
        <v>0</v>
      </c>
      <c r="CN264" s="104"/>
      <c r="CO264" s="104"/>
      <c r="CP264" s="104"/>
      <c r="CQ264" s="104"/>
      <c r="CR264" s="104"/>
      <c r="CS264" s="97">
        <f t="shared" si="40"/>
        <v>0</v>
      </c>
      <c r="CT264" s="98"/>
      <c r="CU264" s="98"/>
      <c r="CV264" s="98"/>
      <c r="CW264" s="98"/>
      <c r="CX264" s="99"/>
      <c r="CY264" s="73" t="str">
        <f t="shared" si="41"/>
        <v/>
      </c>
      <c r="CZ264" s="71" t="str">
        <f t="shared" si="42"/>
        <v/>
      </c>
      <c r="DA264" s="60"/>
      <c r="DB264" s="77" t="str">
        <f t="shared" si="43"/>
        <v/>
      </c>
      <c r="DC264" s="71" t="str">
        <f t="shared" si="44"/>
        <v/>
      </c>
      <c r="DD264" s="71" t="str">
        <f t="shared" si="45"/>
        <v/>
      </c>
      <c r="DE264" s="45">
        <f t="shared" si="46"/>
        <v>0</v>
      </c>
      <c r="DF264" s="45"/>
      <c r="DG264" s="84" t="str">
        <f t="shared" si="39"/>
        <v/>
      </c>
    </row>
    <row r="265" spans="1:111" ht="15.75" customHeight="1" x14ac:dyDescent="0.35">
      <c r="A265" s="71" t="str">
        <f t="shared" si="36"/>
        <v/>
      </c>
      <c r="B265" s="71" t="str">
        <f t="shared" si="37"/>
        <v/>
      </c>
      <c r="C265" s="72" t="str">
        <f t="shared" si="38"/>
        <v/>
      </c>
      <c r="D265" s="107"/>
      <c r="E265" s="101"/>
      <c r="F265" s="101"/>
      <c r="G265" s="101"/>
      <c r="H265" s="108"/>
      <c r="I265" s="101"/>
      <c r="J265" s="101"/>
      <c r="K265" s="101"/>
      <c r="L265" s="101"/>
      <c r="M265" s="101"/>
      <c r="N265" s="101"/>
      <c r="O265" s="101"/>
      <c r="P265" s="101"/>
      <c r="Q265" s="101"/>
      <c r="R265" s="111"/>
      <c r="S265" s="101"/>
      <c r="T265" s="101"/>
      <c r="U265" s="101"/>
      <c r="V265" s="101"/>
      <c r="W265" s="101"/>
      <c r="X265" s="111"/>
      <c r="Y265" s="101"/>
      <c r="Z265" s="101"/>
      <c r="AA265" s="101"/>
      <c r="AB265" s="101"/>
      <c r="AC265" s="101"/>
      <c r="AD265" s="101"/>
      <c r="AE265" s="101"/>
      <c r="AF265" s="101"/>
      <c r="AG265" s="101"/>
      <c r="AH265" s="101"/>
      <c r="AI265" s="101"/>
      <c r="AJ265" s="112"/>
      <c r="AK265" s="101"/>
      <c r="AL265" s="101"/>
      <c r="AM265" s="101"/>
      <c r="AN265" s="101"/>
      <c r="AO265" s="101"/>
      <c r="AP265" s="101"/>
      <c r="AQ265" s="101"/>
      <c r="AR265" s="105"/>
      <c r="AS265" s="106"/>
      <c r="AT265" s="106"/>
      <c r="AU265" s="106"/>
      <c r="AV265" s="106"/>
      <c r="AW265" s="106"/>
      <c r="AX265" s="106"/>
      <c r="AY265" s="105"/>
      <c r="AZ265" s="106"/>
      <c r="BA265" s="106"/>
      <c r="BB265" s="106"/>
      <c r="BC265" s="103">
        <f>IF(AJ265="auto",IF(AND((D265&gt;'km-vergoeding'!$A$4),(D265&lt;'km-vergoeding'!$A$5)),'km-vergoeding'!$D$4,'km-vergoeding'!$D$5),0)</f>
        <v>0</v>
      </c>
      <c r="BD265" s="104"/>
      <c r="BE265" s="104"/>
      <c r="BF265" s="104"/>
      <c r="BG265" s="104"/>
      <c r="BH265" s="104"/>
      <c r="BI265" s="104"/>
      <c r="BJ265" s="104"/>
      <c r="BK265" s="110">
        <f t="shared" si="47"/>
        <v>0</v>
      </c>
      <c r="BL265" s="104"/>
      <c r="BM265" s="104"/>
      <c r="BN265" s="104"/>
      <c r="BO265" s="104"/>
      <c r="BP265" s="104"/>
      <c r="BQ265" s="104"/>
      <c r="BR265" s="102">
        <f>IF(AJ265="fiets",'km-vergoeding'!$D$3,0)</f>
        <v>0</v>
      </c>
      <c r="BS265" s="102"/>
      <c r="BT265" s="102"/>
      <c r="BU265" s="102"/>
      <c r="BV265" s="102"/>
      <c r="BW265" s="102"/>
      <c r="BX265" s="102"/>
      <c r="BY265" s="102"/>
      <c r="BZ265" s="110">
        <f t="shared" si="48"/>
        <v>0</v>
      </c>
      <c r="CA265" s="104"/>
      <c r="CB265" s="104"/>
      <c r="CC265" s="104"/>
      <c r="CD265" s="104"/>
      <c r="CE265" s="104"/>
      <c r="CF265" s="104"/>
      <c r="CG265" s="100"/>
      <c r="CH265" s="101"/>
      <c r="CI265" s="101"/>
      <c r="CJ265" s="101"/>
      <c r="CK265" s="101"/>
      <c r="CL265" s="101"/>
      <c r="CM265" s="109">
        <f t="shared" si="49"/>
        <v>0</v>
      </c>
      <c r="CN265" s="104"/>
      <c r="CO265" s="104"/>
      <c r="CP265" s="104"/>
      <c r="CQ265" s="104"/>
      <c r="CR265" s="104"/>
      <c r="CS265" s="97">
        <f t="shared" si="40"/>
        <v>0</v>
      </c>
      <c r="CT265" s="98"/>
      <c r="CU265" s="98"/>
      <c r="CV265" s="98"/>
      <c r="CW265" s="98"/>
      <c r="CX265" s="99"/>
      <c r="CY265" s="73" t="str">
        <f t="shared" si="41"/>
        <v/>
      </c>
      <c r="CZ265" s="71" t="str">
        <f t="shared" si="42"/>
        <v/>
      </c>
      <c r="DA265" s="60"/>
      <c r="DB265" s="77" t="str">
        <f t="shared" si="43"/>
        <v/>
      </c>
      <c r="DC265" s="71" t="str">
        <f t="shared" si="44"/>
        <v/>
      </c>
      <c r="DD265" s="71" t="str">
        <f t="shared" si="45"/>
        <v/>
      </c>
      <c r="DE265" s="45">
        <f t="shared" si="46"/>
        <v>0</v>
      </c>
      <c r="DF265" s="45"/>
      <c r="DG265" s="84" t="str">
        <f t="shared" si="39"/>
        <v/>
      </c>
    </row>
    <row r="266" spans="1:111" ht="15.75" customHeight="1" x14ac:dyDescent="0.35">
      <c r="A266" s="71" t="str">
        <f t="shared" si="36"/>
        <v/>
      </c>
      <c r="B266" s="71" t="str">
        <f t="shared" si="37"/>
        <v/>
      </c>
      <c r="C266" s="72" t="str">
        <f t="shared" si="38"/>
        <v/>
      </c>
      <c r="D266" s="107"/>
      <c r="E266" s="101"/>
      <c r="F266" s="101"/>
      <c r="G266" s="101"/>
      <c r="H266" s="108"/>
      <c r="I266" s="101"/>
      <c r="J266" s="101"/>
      <c r="K266" s="101"/>
      <c r="L266" s="101"/>
      <c r="M266" s="101"/>
      <c r="N266" s="101"/>
      <c r="O266" s="101"/>
      <c r="P266" s="101"/>
      <c r="Q266" s="101"/>
      <c r="R266" s="111"/>
      <c r="S266" s="101"/>
      <c r="T266" s="101"/>
      <c r="U266" s="101"/>
      <c r="V266" s="101"/>
      <c r="W266" s="101"/>
      <c r="X266" s="111"/>
      <c r="Y266" s="101"/>
      <c r="Z266" s="101"/>
      <c r="AA266" s="101"/>
      <c r="AB266" s="101"/>
      <c r="AC266" s="101"/>
      <c r="AD266" s="101"/>
      <c r="AE266" s="101"/>
      <c r="AF266" s="101"/>
      <c r="AG266" s="101"/>
      <c r="AH266" s="101"/>
      <c r="AI266" s="101"/>
      <c r="AJ266" s="112"/>
      <c r="AK266" s="101"/>
      <c r="AL266" s="101"/>
      <c r="AM266" s="101"/>
      <c r="AN266" s="101"/>
      <c r="AO266" s="101"/>
      <c r="AP266" s="101"/>
      <c r="AQ266" s="101"/>
      <c r="AR266" s="105"/>
      <c r="AS266" s="106"/>
      <c r="AT266" s="106"/>
      <c r="AU266" s="106"/>
      <c r="AV266" s="106"/>
      <c r="AW266" s="106"/>
      <c r="AX266" s="106"/>
      <c r="AY266" s="105"/>
      <c r="AZ266" s="106"/>
      <c r="BA266" s="106"/>
      <c r="BB266" s="106"/>
      <c r="BC266" s="103">
        <f>IF(AJ266="auto",IF(AND((D266&gt;'km-vergoeding'!$A$4),(D266&lt;'km-vergoeding'!$A$5)),'km-vergoeding'!$D$4,'km-vergoeding'!$D$5),0)</f>
        <v>0</v>
      </c>
      <c r="BD266" s="104"/>
      <c r="BE266" s="104"/>
      <c r="BF266" s="104"/>
      <c r="BG266" s="104"/>
      <c r="BH266" s="104"/>
      <c r="BI266" s="104"/>
      <c r="BJ266" s="104"/>
      <c r="BK266" s="110">
        <f t="shared" si="47"/>
        <v>0</v>
      </c>
      <c r="BL266" s="104"/>
      <c r="BM266" s="104"/>
      <c r="BN266" s="104"/>
      <c r="BO266" s="104"/>
      <c r="BP266" s="104"/>
      <c r="BQ266" s="104"/>
      <c r="BR266" s="102">
        <f>IF(AJ266="fiets",'km-vergoeding'!$D$3,0)</f>
        <v>0</v>
      </c>
      <c r="BS266" s="102"/>
      <c r="BT266" s="102"/>
      <c r="BU266" s="102"/>
      <c r="BV266" s="102"/>
      <c r="BW266" s="102"/>
      <c r="BX266" s="102"/>
      <c r="BY266" s="102"/>
      <c r="BZ266" s="110">
        <f t="shared" si="48"/>
        <v>0</v>
      </c>
      <c r="CA266" s="104"/>
      <c r="CB266" s="104"/>
      <c r="CC266" s="104"/>
      <c r="CD266" s="104"/>
      <c r="CE266" s="104"/>
      <c r="CF266" s="104"/>
      <c r="CG266" s="100"/>
      <c r="CH266" s="101"/>
      <c r="CI266" s="101"/>
      <c r="CJ266" s="101"/>
      <c r="CK266" s="101"/>
      <c r="CL266" s="101"/>
      <c r="CM266" s="109">
        <f t="shared" si="49"/>
        <v>0</v>
      </c>
      <c r="CN266" s="104"/>
      <c r="CO266" s="104"/>
      <c r="CP266" s="104"/>
      <c r="CQ266" s="104"/>
      <c r="CR266" s="104"/>
      <c r="CS266" s="97">
        <f t="shared" si="40"/>
        <v>0</v>
      </c>
      <c r="CT266" s="98"/>
      <c r="CU266" s="98"/>
      <c r="CV266" s="98"/>
      <c r="CW266" s="98"/>
      <c r="CX266" s="99"/>
      <c r="CY266" s="73" t="str">
        <f t="shared" si="41"/>
        <v/>
      </c>
      <c r="CZ266" s="71" t="str">
        <f t="shared" si="42"/>
        <v/>
      </c>
      <c r="DA266" s="60"/>
      <c r="DB266" s="77" t="str">
        <f t="shared" si="43"/>
        <v/>
      </c>
      <c r="DC266" s="71" t="str">
        <f t="shared" si="44"/>
        <v/>
      </c>
      <c r="DD266" s="71" t="str">
        <f t="shared" si="45"/>
        <v/>
      </c>
      <c r="DE266" s="45">
        <f t="shared" si="46"/>
        <v>0</v>
      </c>
      <c r="DF266" s="45"/>
      <c r="DG266" s="84" t="str">
        <f t="shared" si="39"/>
        <v/>
      </c>
    </row>
    <row r="267" spans="1:111" ht="15.75" customHeight="1" x14ac:dyDescent="0.35">
      <c r="A267" s="71" t="str">
        <f t="shared" ref="A267:A330" si="50">IF(OR(AND(D267&lt;&gt;"",H267=""),AND(H267&lt;&gt;"",R267=""),AND(R267&lt;&gt;"",H267=""),AND(R267&lt;&gt;"",X267=""),AND(X267&lt;&gt;"",R267="")),"!","")</f>
        <v/>
      </c>
      <c r="B267" s="71" t="str">
        <f t="shared" ref="B267:B330" si="51">IF(OR(AND(ISBLANK(D267),OR(H267&lt;&gt;"",R267&lt;&gt;"",X267&lt;&gt;"",AJ267&lt;&gt;"",AR267&lt;&gt;"",AY267&lt;&gt;"",CG267&lt;&gt;""))),"!","")</f>
        <v/>
      </c>
      <c r="C267" s="72" t="str">
        <f t="shared" ref="C267:C330" si="52">IF(AND(CG267=0,AJ267&lt;&gt;"openbaar vervoer",OR(AND(OR(AJ267="auto",AJ267="fiets"),OR(AR267="",AR267=0)),AND(AR267&gt;0,AY267=""),AND(AR267="",AY267&gt;0),AND(AR267&gt;0,AJ267=""))),"!","")</f>
        <v/>
      </c>
      <c r="D267" s="107"/>
      <c r="E267" s="101"/>
      <c r="F267" s="101"/>
      <c r="G267" s="101"/>
      <c r="H267" s="108"/>
      <c r="I267" s="101"/>
      <c r="J267" s="101"/>
      <c r="K267" s="101"/>
      <c r="L267" s="101"/>
      <c r="M267" s="101"/>
      <c r="N267" s="101"/>
      <c r="O267" s="101"/>
      <c r="P267" s="101"/>
      <c r="Q267" s="101"/>
      <c r="R267" s="111"/>
      <c r="S267" s="101"/>
      <c r="T267" s="101"/>
      <c r="U267" s="101"/>
      <c r="V267" s="101"/>
      <c r="W267" s="101"/>
      <c r="X267" s="111"/>
      <c r="Y267" s="101"/>
      <c r="Z267" s="101"/>
      <c r="AA267" s="101"/>
      <c r="AB267" s="101"/>
      <c r="AC267" s="101"/>
      <c r="AD267" s="101"/>
      <c r="AE267" s="101"/>
      <c r="AF267" s="101"/>
      <c r="AG267" s="101"/>
      <c r="AH267" s="101"/>
      <c r="AI267" s="101"/>
      <c r="AJ267" s="112"/>
      <c r="AK267" s="101"/>
      <c r="AL267" s="101"/>
      <c r="AM267" s="101"/>
      <c r="AN267" s="101"/>
      <c r="AO267" s="101"/>
      <c r="AP267" s="101"/>
      <c r="AQ267" s="101"/>
      <c r="AR267" s="105"/>
      <c r="AS267" s="106"/>
      <c r="AT267" s="106"/>
      <c r="AU267" s="106"/>
      <c r="AV267" s="106"/>
      <c r="AW267" s="106"/>
      <c r="AX267" s="106"/>
      <c r="AY267" s="105"/>
      <c r="AZ267" s="106"/>
      <c r="BA267" s="106"/>
      <c r="BB267" s="106"/>
      <c r="BC267" s="103">
        <f>IF(AJ267="auto",IF(AND((D267&gt;'km-vergoeding'!$A$4),(D267&lt;'km-vergoeding'!$A$5)),'km-vergoeding'!$D$4,'km-vergoeding'!$D$5),0)</f>
        <v>0</v>
      </c>
      <c r="BD267" s="104"/>
      <c r="BE267" s="104"/>
      <c r="BF267" s="104"/>
      <c r="BG267" s="104"/>
      <c r="BH267" s="104"/>
      <c r="BI267" s="104"/>
      <c r="BJ267" s="104"/>
      <c r="BK267" s="110">
        <f t="shared" si="47"/>
        <v>0</v>
      </c>
      <c r="BL267" s="104"/>
      <c r="BM267" s="104"/>
      <c r="BN267" s="104"/>
      <c r="BO267" s="104"/>
      <c r="BP267" s="104"/>
      <c r="BQ267" s="104"/>
      <c r="BR267" s="102">
        <f>IF(AJ267="fiets",'km-vergoeding'!$D$3,0)</f>
        <v>0</v>
      </c>
      <c r="BS267" s="102"/>
      <c r="BT267" s="102"/>
      <c r="BU267" s="102"/>
      <c r="BV267" s="102"/>
      <c r="BW267" s="102"/>
      <c r="BX267" s="102"/>
      <c r="BY267" s="102"/>
      <c r="BZ267" s="110">
        <f t="shared" si="48"/>
        <v>0</v>
      </c>
      <c r="CA267" s="104"/>
      <c r="CB267" s="104"/>
      <c r="CC267" s="104"/>
      <c r="CD267" s="104"/>
      <c r="CE267" s="104"/>
      <c r="CF267" s="104"/>
      <c r="CG267" s="100"/>
      <c r="CH267" s="101"/>
      <c r="CI267" s="101"/>
      <c r="CJ267" s="101"/>
      <c r="CK267" s="101"/>
      <c r="CL267" s="101"/>
      <c r="CM267" s="109">
        <f t="shared" si="49"/>
        <v>0</v>
      </c>
      <c r="CN267" s="104"/>
      <c r="CO267" s="104"/>
      <c r="CP267" s="104"/>
      <c r="CQ267" s="104"/>
      <c r="CR267" s="104"/>
      <c r="CS267" s="97">
        <f t="shared" si="40"/>
        <v>0</v>
      </c>
      <c r="CT267" s="98"/>
      <c r="CU267" s="98"/>
      <c r="CV267" s="98"/>
      <c r="CW267" s="98"/>
      <c r="CX267" s="99"/>
      <c r="CY267" s="73" t="str">
        <f t="shared" si="41"/>
        <v/>
      </c>
      <c r="CZ267" s="71" t="str">
        <f t="shared" si="42"/>
        <v/>
      </c>
      <c r="DA267" s="60"/>
      <c r="DB267" s="77" t="str">
        <f t="shared" si="43"/>
        <v/>
      </c>
      <c r="DC267" s="71" t="str">
        <f t="shared" si="44"/>
        <v/>
      </c>
      <c r="DD267" s="71" t="str">
        <f t="shared" si="45"/>
        <v/>
      </c>
      <c r="DE267" s="45">
        <f t="shared" si="46"/>
        <v>0</v>
      </c>
      <c r="DF267" s="45"/>
      <c r="DG267" s="84" t="str">
        <f t="shared" ref="DG267:DG330" si="53">IF(AND(A267="",B267="",C267="",CY267="",CZ267="",DB267="",DC267="",DD267=""),"","Deze rij is nog onvolledig of bevat nog fouten! Zie foutmeldingen boven de tabel.")</f>
        <v/>
      </c>
    </row>
    <row r="268" spans="1:111" ht="15.75" customHeight="1" x14ac:dyDescent="0.35">
      <c r="A268" s="71" t="str">
        <f t="shared" si="50"/>
        <v/>
      </c>
      <c r="B268" s="71" t="str">
        <f t="shared" si="51"/>
        <v/>
      </c>
      <c r="C268" s="72" t="str">
        <f t="shared" si="52"/>
        <v/>
      </c>
      <c r="D268" s="107"/>
      <c r="E268" s="101"/>
      <c r="F268" s="101"/>
      <c r="G268" s="101"/>
      <c r="H268" s="108"/>
      <c r="I268" s="101"/>
      <c r="J268" s="101"/>
      <c r="K268" s="101"/>
      <c r="L268" s="101"/>
      <c r="M268" s="101"/>
      <c r="N268" s="101"/>
      <c r="O268" s="101"/>
      <c r="P268" s="101"/>
      <c r="Q268" s="101"/>
      <c r="R268" s="111"/>
      <c r="S268" s="101"/>
      <c r="T268" s="101"/>
      <c r="U268" s="101"/>
      <c r="V268" s="101"/>
      <c r="W268" s="101"/>
      <c r="X268" s="111"/>
      <c r="Y268" s="101"/>
      <c r="Z268" s="101"/>
      <c r="AA268" s="101"/>
      <c r="AB268" s="101"/>
      <c r="AC268" s="101"/>
      <c r="AD268" s="101"/>
      <c r="AE268" s="101"/>
      <c r="AF268" s="101"/>
      <c r="AG268" s="101"/>
      <c r="AH268" s="101"/>
      <c r="AI268" s="101"/>
      <c r="AJ268" s="112"/>
      <c r="AK268" s="101"/>
      <c r="AL268" s="101"/>
      <c r="AM268" s="101"/>
      <c r="AN268" s="101"/>
      <c r="AO268" s="101"/>
      <c r="AP268" s="101"/>
      <c r="AQ268" s="101"/>
      <c r="AR268" s="105"/>
      <c r="AS268" s="106"/>
      <c r="AT268" s="106"/>
      <c r="AU268" s="106"/>
      <c r="AV268" s="106"/>
      <c r="AW268" s="106"/>
      <c r="AX268" s="106"/>
      <c r="AY268" s="105"/>
      <c r="AZ268" s="106"/>
      <c r="BA268" s="106"/>
      <c r="BB268" s="106"/>
      <c r="BC268" s="103">
        <f>IF(AJ268="auto",IF(AND((D268&gt;'km-vergoeding'!$A$4),(D268&lt;'km-vergoeding'!$A$5)),'km-vergoeding'!$D$4,'km-vergoeding'!$D$5),0)</f>
        <v>0</v>
      </c>
      <c r="BD268" s="104"/>
      <c r="BE268" s="104"/>
      <c r="BF268" s="104"/>
      <c r="BG268" s="104"/>
      <c r="BH268" s="104"/>
      <c r="BI268" s="104"/>
      <c r="BJ268" s="104"/>
      <c r="BK268" s="110">
        <f t="shared" si="47"/>
        <v>0</v>
      </c>
      <c r="BL268" s="104"/>
      <c r="BM268" s="104"/>
      <c r="BN268" s="104"/>
      <c r="BO268" s="104"/>
      <c r="BP268" s="104"/>
      <c r="BQ268" s="104"/>
      <c r="BR268" s="102">
        <f>IF(AJ268="fiets",'km-vergoeding'!$D$3,0)</f>
        <v>0</v>
      </c>
      <c r="BS268" s="102"/>
      <c r="BT268" s="102"/>
      <c r="BU268" s="102"/>
      <c r="BV268" s="102"/>
      <c r="BW268" s="102"/>
      <c r="BX268" s="102"/>
      <c r="BY268" s="102"/>
      <c r="BZ268" s="110">
        <f t="shared" si="48"/>
        <v>0</v>
      </c>
      <c r="CA268" s="104"/>
      <c r="CB268" s="104"/>
      <c r="CC268" s="104"/>
      <c r="CD268" s="104"/>
      <c r="CE268" s="104"/>
      <c r="CF268" s="104"/>
      <c r="CG268" s="100"/>
      <c r="CH268" s="101"/>
      <c r="CI268" s="101"/>
      <c r="CJ268" s="101"/>
      <c r="CK268" s="101"/>
      <c r="CL268" s="101"/>
      <c r="CM268" s="109">
        <f t="shared" si="49"/>
        <v>0</v>
      </c>
      <c r="CN268" s="104"/>
      <c r="CO268" s="104"/>
      <c r="CP268" s="104"/>
      <c r="CQ268" s="104"/>
      <c r="CR268" s="104"/>
      <c r="CS268" s="97">
        <f t="shared" ref="CS268:CS331" si="54">IF(CM268=0,0,IF(CM269=0,DE268,0))</f>
        <v>0</v>
      </c>
      <c r="CT268" s="98"/>
      <c r="CU268" s="98"/>
      <c r="CV268" s="98"/>
      <c r="CW268" s="98"/>
      <c r="CX268" s="99"/>
      <c r="CY268" s="73" t="str">
        <f t="shared" ref="CY268:CY331" si="55">IF(AND(OR((AJ268="fiets"),(AJ268="auto")),(CG268&gt;0)),"!","")</f>
        <v/>
      </c>
      <c r="CZ268" s="71" t="str">
        <f t="shared" ref="CZ268:CZ331" si="56">IF(OR(AND(D267&lt;&gt;"",D268="",D269&lt;&gt;""),AND(D267="",D268="",D269&lt;&gt;"")),"!","")</f>
        <v/>
      </c>
      <c r="DA268" s="60"/>
      <c r="DB268" s="77" t="str">
        <f t="shared" ref="DB268:DB331" si="57">IF(AND(AJ268="openbaar vervoer",OR(AR268&lt;&gt;"",AY268&lt;&gt;"")),"!","")</f>
        <v/>
      </c>
      <c r="DC268" s="71" t="str">
        <f t="shared" ref="DC268:DC331" si="58">IF(AND(X268&lt;&gt;"",AND(AJ268="",CM268=0)),"!","")</f>
        <v/>
      </c>
      <c r="DD268" s="71" t="str">
        <f t="shared" ref="DD268:DD331" si="59">IF(OR(AND(AJ268="openbaar vervoer",CG268=0),AND(CG268&gt;0,AJ268="")),"!","")</f>
        <v/>
      </c>
      <c r="DE268" s="45">
        <f t="shared" si="46"/>
        <v>0</v>
      </c>
      <c r="DF268" s="45"/>
      <c r="DG268" s="84" t="str">
        <f t="shared" si="53"/>
        <v/>
      </c>
    </row>
    <row r="269" spans="1:111" ht="15.75" customHeight="1" x14ac:dyDescent="0.35">
      <c r="A269" s="71" t="str">
        <f t="shared" si="50"/>
        <v/>
      </c>
      <c r="B269" s="71" t="str">
        <f t="shared" si="51"/>
        <v/>
      </c>
      <c r="C269" s="72" t="str">
        <f t="shared" si="52"/>
        <v/>
      </c>
      <c r="D269" s="107"/>
      <c r="E269" s="101"/>
      <c r="F269" s="101"/>
      <c r="G269" s="101"/>
      <c r="H269" s="108"/>
      <c r="I269" s="101"/>
      <c r="J269" s="101"/>
      <c r="K269" s="101"/>
      <c r="L269" s="101"/>
      <c r="M269" s="101"/>
      <c r="N269" s="101"/>
      <c r="O269" s="101"/>
      <c r="P269" s="101"/>
      <c r="Q269" s="101"/>
      <c r="R269" s="111"/>
      <c r="S269" s="101"/>
      <c r="T269" s="101"/>
      <c r="U269" s="101"/>
      <c r="V269" s="101"/>
      <c r="W269" s="101"/>
      <c r="X269" s="111"/>
      <c r="Y269" s="101"/>
      <c r="Z269" s="101"/>
      <c r="AA269" s="101"/>
      <c r="AB269" s="101"/>
      <c r="AC269" s="101"/>
      <c r="AD269" s="101"/>
      <c r="AE269" s="101"/>
      <c r="AF269" s="101"/>
      <c r="AG269" s="101"/>
      <c r="AH269" s="101"/>
      <c r="AI269" s="101"/>
      <c r="AJ269" s="112"/>
      <c r="AK269" s="101"/>
      <c r="AL269" s="101"/>
      <c r="AM269" s="101"/>
      <c r="AN269" s="101"/>
      <c r="AO269" s="101"/>
      <c r="AP269" s="101"/>
      <c r="AQ269" s="101"/>
      <c r="AR269" s="105"/>
      <c r="AS269" s="106"/>
      <c r="AT269" s="106"/>
      <c r="AU269" s="106"/>
      <c r="AV269" s="106"/>
      <c r="AW269" s="106"/>
      <c r="AX269" s="106"/>
      <c r="AY269" s="105"/>
      <c r="AZ269" s="106"/>
      <c r="BA269" s="106"/>
      <c r="BB269" s="106"/>
      <c r="BC269" s="103">
        <f>IF(AJ269="auto",IF(AND((D269&gt;'km-vergoeding'!$A$4),(D269&lt;'km-vergoeding'!$A$5)),'km-vergoeding'!$D$4,'km-vergoeding'!$D$5),0)</f>
        <v>0</v>
      </c>
      <c r="BD269" s="104"/>
      <c r="BE269" s="104"/>
      <c r="BF269" s="104"/>
      <c r="BG269" s="104"/>
      <c r="BH269" s="104"/>
      <c r="BI269" s="104"/>
      <c r="BJ269" s="104"/>
      <c r="BK269" s="110">
        <f t="shared" si="47"/>
        <v>0</v>
      </c>
      <c r="BL269" s="104"/>
      <c r="BM269" s="104"/>
      <c r="BN269" s="104"/>
      <c r="BO269" s="104"/>
      <c r="BP269" s="104"/>
      <c r="BQ269" s="104"/>
      <c r="BR269" s="102">
        <f>IF(AJ269="fiets",'km-vergoeding'!$D$3,0)</f>
        <v>0</v>
      </c>
      <c r="BS269" s="102"/>
      <c r="BT269" s="102"/>
      <c r="BU269" s="102"/>
      <c r="BV269" s="102"/>
      <c r="BW269" s="102"/>
      <c r="BX269" s="102"/>
      <c r="BY269" s="102"/>
      <c r="BZ269" s="110">
        <f t="shared" si="48"/>
        <v>0</v>
      </c>
      <c r="CA269" s="104"/>
      <c r="CB269" s="104"/>
      <c r="CC269" s="104"/>
      <c r="CD269" s="104"/>
      <c r="CE269" s="104"/>
      <c r="CF269" s="104"/>
      <c r="CG269" s="100"/>
      <c r="CH269" s="101"/>
      <c r="CI269" s="101"/>
      <c r="CJ269" s="101"/>
      <c r="CK269" s="101"/>
      <c r="CL269" s="101"/>
      <c r="CM269" s="109">
        <f t="shared" si="49"/>
        <v>0</v>
      </c>
      <c r="CN269" s="104"/>
      <c r="CO269" s="104"/>
      <c r="CP269" s="104"/>
      <c r="CQ269" s="104"/>
      <c r="CR269" s="104"/>
      <c r="CS269" s="97">
        <f t="shared" si="54"/>
        <v>0</v>
      </c>
      <c r="CT269" s="98"/>
      <c r="CU269" s="98"/>
      <c r="CV269" s="98"/>
      <c r="CW269" s="98"/>
      <c r="CX269" s="99"/>
      <c r="CY269" s="73" t="str">
        <f t="shared" si="55"/>
        <v/>
      </c>
      <c r="CZ269" s="71" t="str">
        <f t="shared" si="56"/>
        <v/>
      </c>
      <c r="DA269" s="60"/>
      <c r="DB269" s="77" t="str">
        <f t="shared" si="57"/>
        <v/>
      </c>
      <c r="DC269" s="71" t="str">
        <f t="shared" si="58"/>
        <v/>
      </c>
      <c r="DD269" s="71" t="str">
        <f t="shared" si="59"/>
        <v/>
      </c>
      <c r="DE269" s="45">
        <f t="shared" ref="DE269:DE332" si="60">IF(CM269=0,DE268,DE268+CM269)</f>
        <v>0</v>
      </c>
      <c r="DF269" s="45"/>
      <c r="DG269" s="84" t="str">
        <f t="shared" si="53"/>
        <v/>
      </c>
    </row>
    <row r="270" spans="1:111" ht="15.75" customHeight="1" x14ac:dyDescent="0.35">
      <c r="A270" s="71" t="str">
        <f t="shared" si="50"/>
        <v/>
      </c>
      <c r="B270" s="71" t="str">
        <f t="shared" si="51"/>
        <v/>
      </c>
      <c r="C270" s="72" t="str">
        <f t="shared" si="52"/>
        <v/>
      </c>
      <c r="D270" s="107"/>
      <c r="E270" s="101"/>
      <c r="F270" s="101"/>
      <c r="G270" s="101"/>
      <c r="H270" s="108"/>
      <c r="I270" s="101"/>
      <c r="J270" s="101"/>
      <c r="K270" s="101"/>
      <c r="L270" s="101"/>
      <c r="M270" s="101"/>
      <c r="N270" s="101"/>
      <c r="O270" s="101"/>
      <c r="P270" s="101"/>
      <c r="Q270" s="101"/>
      <c r="R270" s="111"/>
      <c r="S270" s="101"/>
      <c r="T270" s="101"/>
      <c r="U270" s="101"/>
      <c r="V270" s="101"/>
      <c r="W270" s="101"/>
      <c r="X270" s="111"/>
      <c r="Y270" s="101"/>
      <c r="Z270" s="101"/>
      <c r="AA270" s="101"/>
      <c r="AB270" s="101"/>
      <c r="AC270" s="101"/>
      <c r="AD270" s="101"/>
      <c r="AE270" s="101"/>
      <c r="AF270" s="101"/>
      <c r="AG270" s="101"/>
      <c r="AH270" s="101"/>
      <c r="AI270" s="101"/>
      <c r="AJ270" s="112"/>
      <c r="AK270" s="101"/>
      <c r="AL270" s="101"/>
      <c r="AM270" s="101"/>
      <c r="AN270" s="101"/>
      <c r="AO270" s="101"/>
      <c r="AP270" s="101"/>
      <c r="AQ270" s="101"/>
      <c r="AR270" s="105"/>
      <c r="AS270" s="106"/>
      <c r="AT270" s="106"/>
      <c r="AU270" s="106"/>
      <c r="AV270" s="106"/>
      <c r="AW270" s="106"/>
      <c r="AX270" s="106"/>
      <c r="AY270" s="105"/>
      <c r="AZ270" s="106"/>
      <c r="BA270" s="106"/>
      <c r="BB270" s="106"/>
      <c r="BC270" s="103">
        <f>IF(AJ270="auto",IF(AND((D270&gt;'km-vergoeding'!$A$4),(D270&lt;'km-vergoeding'!$A$5)),'km-vergoeding'!$D$4,'km-vergoeding'!$D$5),0)</f>
        <v>0</v>
      </c>
      <c r="BD270" s="104"/>
      <c r="BE270" s="104"/>
      <c r="BF270" s="104"/>
      <c r="BG270" s="104"/>
      <c r="BH270" s="104"/>
      <c r="BI270" s="104"/>
      <c r="BJ270" s="104"/>
      <c r="BK270" s="110">
        <f t="shared" ref="BK270:BK298" si="61">IF(AJ270="auto",ROUND(AR270*AY270*BC270,2),0)</f>
        <v>0</v>
      </c>
      <c r="BL270" s="104"/>
      <c r="BM270" s="104"/>
      <c r="BN270" s="104"/>
      <c r="BO270" s="104"/>
      <c r="BP270" s="104"/>
      <c r="BQ270" s="104"/>
      <c r="BR270" s="102">
        <f>IF(AJ270="fiets",'km-vergoeding'!$D$3,0)</f>
        <v>0</v>
      </c>
      <c r="BS270" s="102"/>
      <c r="BT270" s="102"/>
      <c r="BU270" s="102"/>
      <c r="BV270" s="102"/>
      <c r="BW270" s="102"/>
      <c r="BX270" s="102"/>
      <c r="BY270" s="102"/>
      <c r="BZ270" s="110">
        <f t="shared" ref="BZ270:BZ298" si="62">IF(AJ270="fiets",ROUND(AR270*AY270*BR270,2),0)</f>
        <v>0</v>
      </c>
      <c r="CA270" s="104"/>
      <c r="CB270" s="104"/>
      <c r="CC270" s="104"/>
      <c r="CD270" s="104"/>
      <c r="CE270" s="104"/>
      <c r="CF270" s="104"/>
      <c r="CG270" s="100"/>
      <c r="CH270" s="101"/>
      <c r="CI270" s="101"/>
      <c r="CJ270" s="101"/>
      <c r="CK270" s="101"/>
      <c r="CL270" s="101"/>
      <c r="CM270" s="109">
        <f t="shared" ref="CM270:CM298" si="63">IF(AND(OR((AJ270="fiets"),(AJ270="auto")),(CG270&gt;0)),"xxxx",BK270+BZ270+CG270)</f>
        <v>0</v>
      </c>
      <c r="CN270" s="104"/>
      <c r="CO270" s="104"/>
      <c r="CP270" s="104"/>
      <c r="CQ270" s="104"/>
      <c r="CR270" s="104"/>
      <c r="CS270" s="97">
        <f t="shared" si="54"/>
        <v>0</v>
      </c>
      <c r="CT270" s="98"/>
      <c r="CU270" s="98"/>
      <c r="CV270" s="98"/>
      <c r="CW270" s="98"/>
      <c r="CX270" s="99"/>
      <c r="CY270" s="73" t="str">
        <f t="shared" si="55"/>
        <v/>
      </c>
      <c r="CZ270" s="71" t="str">
        <f t="shared" si="56"/>
        <v/>
      </c>
      <c r="DA270" s="60"/>
      <c r="DB270" s="77" t="str">
        <f t="shared" si="57"/>
        <v/>
      </c>
      <c r="DC270" s="71" t="str">
        <f t="shared" si="58"/>
        <v/>
      </c>
      <c r="DD270" s="71" t="str">
        <f t="shared" si="59"/>
        <v/>
      </c>
      <c r="DE270" s="45">
        <f t="shared" si="60"/>
        <v>0</v>
      </c>
      <c r="DF270" s="45"/>
      <c r="DG270" s="84" t="str">
        <f t="shared" si="53"/>
        <v/>
      </c>
    </row>
    <row r="271" spans="1:111" ht="15.75" customHeight="1" x14ac:dyDescent="0.35">
      <c r="A271" s="71" t="str">
        <f t="shared" si="50"/>
        <v/>
      </c>
      <c r="B271" s="71" t="str">
        <f t="shared" si="51"/>
        <v/>
      </c>
      <c r="C271" s="72" t="str">
        <f t="shared" si="52"/>
        <v/>
      </c>
      <c r="D271" s="107"/>
      <c r="E271" s="101"/>
      <c r="F271" s="101"/>
      <c r="G271" s="101"/>
      <c r="H271" s="108"/>
      <c r="I271" s="101"/>
      <c r="J271" s="101"/>
      <c r="K271" s="101"/>
      <c r="L271" s="101"/>
      <c r="M271" s="101"/>
      <c r="N271" s="101"/>
      <c r="O271" s="101"/>
      <c r="P271" s="101"/>
      <c r="Q271" s="101"/>
      <c r="R271" s="111"/>
      <c r="S271" s="101"/>
      <c r="T271" s="101"/>
      <c r="U271" s="101"/>
      <c r="V271" s="101"/>
      <c r="W271" s="101"/>
      <c r="X271" s="111"/>
      <c r="Y271" s="101"/>
      <c r="Z271" s="101"/>
      <c r="AA271" s="101"/>
      <c r="AB271" s="101"/>
      <c r="AC271" s="101"/>
      <c r="AD271" s="101"/>
      <c r="AE271" s="101"/>
      <c r="AF271" s="101"/>
      <c r="AG271" s="101"/>
      <c r="AH271" s="101"/>
      <c r="AI271" s="101"/>
      <c r="AJ271" s="112"/>
      <c r="AK271" s="101"/>
      <c r="AL271" s="101"/>
      <c r="AM271" s="101"/>
      <c r="AN271" s="101"/>
      <c r="AO271" s="101"/>
      <c r="AP271" s="101"/>
      <c r="AQ271" s="101"/>
      <c r="AR271" s="105"/>
      <c r="AS271" s="106"/>
      <c r="AT271" s="106"/>
      <c r="AU271" s="106"/>
      <c r="AV271" s="106"/>
      <c r="AW271" s="106"/>
      <c r="AX271" s="106"/>
      <c r="AY271" s="105"/>
      <c r="AZ271" s="106"/>
      <c r="BA271" s="106"/>
      <c r="BB271" s="106"/>
      <c r="BC271" s="103">
        <f>IF(AJ271="auto",IF(AND((D271&gt;'km-vergoeding'!$A$4),(D271&lt;'km-vergoeding'!$A$5)),'km-vergoeding'!$D$4,'km-vergoeding'!$D$5),0)</f>
        <v>0</v>
      </c>
      <c r="BD271" s="104"/>
      <c r="BE271" s="104"/>
      <c r="BF271" s="104"/>
      <c r="BG271" s="104"/>
      <c r="BH271" s="104"/>
      <c r="BI271" s="104"/>
      <c r="BJ271" s="104"/>
      <c r="BK271" s="110">
        <f t="shared" si="61"/>
        <v>0</v>
      </c>
      <c r="BL271" s="104"/>
      <c r="BM271" s="104"/>
      <c r="BN271" s="104"/>
      <c r="BO271" s="104"/>
      <c r="BP271" s="104"/>
      <c r="BQ271" s="104"/>
      <c r="BR271" s="102">
        <f>IF(AJ271="fiets",'km-vergoeding'!$D$3,0)</f>
        <v>0</v>
      </c>
      <c r="BS271" s="102"/>
      <c r="BT271" s="102"/>
      <c r="BU271" s="102"/>
      <c r="BV271" s="102"/>
      <c r="BW271" s="102"/>
      <c r="BX271" s="102"/>
      <c r="BY271" s="102"/>
      <c r="BZ271" s="110">
        <f t="shared" si="62"/>
        <v>0</v>
      </c>
      <c r="CA271" s="104"/>
      <c r="CB271" s="104"/>
      <c r="CC271" s="104"/>
      <c r="CD271" s="104"/>
      <c r="CE271" s="104"/>
      <c r="CF271" s="104"/>
      <c r="CG271" s="100"/>
      <c r="CH271" s="101"/>
      <c r="CI271" s="101"/>
      <c r="CJ271" s="101"/>
      <c r="CK271" s="101"/>
      <c r="CL271" s="101"/>
      <c r="CM271" s="109">
        <f t="shared" si="63"/>
        <v>0</v>
      </c>
      <c r="CN271" s="104"/>
      <c r="CO271" s="104"/>
      <c r="CP271" s="104"/>
      <c r="CQ271" s="104"/>
      <c r="CR271" s="104"/>
      <c r="CS271" s="97">
        <f t="shared" si="54"/>
        <v>0</v>
      </c>
      <c r="CT271" s="98"/>
      <c r="CU271" s="98"/>
      <c r="CV271" s="98"/>
      <c r="CW271" s="98"/>
      <c r="CX271" s="99"/>
      <c r="CY271" s="73" t="str">
        <f t="shared" si="55"/>
        <v/>
      </c>
      <c r="CZ271" s="71" t="str">
        <f t="shared" si="56"/>
        <v/>
      </c>
      <c r="DA271" s="60"/>
      <c r="DB271" s="77" t="str">
        <f t="shared" si="57"/>
        <v/>
      </c>
      <c r="DC271" s="71" t="str">
        <f t="shared" si="58"/>
        <v/>
      </c>
      <c r="DD271" s="71" t="str">
        <f t="shared" si="59"/>
        <v/>
      </c>
      <c r="DE271" s="45">
        <f t="shared" si="60"/>
        <v>0</v>
      </c>
      <c r="DF271" s="45"/>
      <c r="DG271" s="84" t="str">
        <f t="shared" si="53"/>
        <v/>
      </c>
    </row>
    <row r="272" spans="1:111" ht="15.75" customHeight="1" x14ac:dyDescent="0.35">
      <c r="A272" s="71" t="str">
        <f t="shared" si="50"/>
        <v/>
      </c>
      <c r="B272" s="71" t="str">
        <f t="shared" si="51"/>
        <v/>
      </c>
      <c r="C272" s="72" t="str">
        <f t="shared" si="52"/>
        <v/>
      </c>
      <c r="D272" s="107"/>
      <c r="E272" s="101"/>
      <c r="F272" s="101"/>
      <c r="G272" s="101"/>
      <c r="H272" s="108"/>
      <c r="I272" s="101"/>
      <c r="J272" s="101"/>
      <c r="K272" s="101"/>
      <c r="L272" s="101"/>
      <c r="M272" s="101"/>
      <c r="N272" s="101"/>
      <c r="O272" s="101"/>
      <c r="P272" s="101"/>
      <c r="Q272" s="101"/>
      <c r="R272" s="111"/>
      <c r="S272" s="101"/>
      <c r="T272" s="101"/>
      <c r="U272" s="101"/>
      <c r="V272" s="101"/>
      <c r="W272" s="101"/>
      <c r="X272" s="111"/>
      <c r="Y272" s="101"/>
      <c r="Z272" s="101"/>
      <c r="AA272" s="101"/>
      <c r="AB272" s="101"/>
      <c r="AC272" s="101"/>
      <c r="AD272" s="101"/>
      <c r="AE272" s="101"/>
      <c r="AF272" s="101"/>
      <c r="AG272" s="101"/>
      <c r="AH272" s="101"/>
      <c r="AI272" s="101"/>
      <c r="AJ272" s="112"/>
      <c r="AK272" s="101"/>
      <c r="AL272" s="101"/>
      <c r="AM272" s="101"/>
      <c r="AN272" s="101"/>
      <c r="AO272" s="101"/>
      <c r="AP272" s="101"/>
      <c r="AQ272" s="101"/>
      <c r="AR272" s="105"/>
      <c r="AS272" s="106"/>
      <c r="AT272" s="106"/>
      <c r="AU272" s="106"/>
      <c r="AV272" s="106"/>
      <c r="AW272" s="106"/>
      <c r="AX272" s="106"/>
      <c r="AY272" s="105"/>
      <c r="AZ272" s="106"/>
      <c r="BA272" s="106"/>
      <c r="BB272" s="106"/>
      <c r="BC272" s="103">
        <f>IF(AJ272="auto",IF(AND((D272&gt;'km-vergoeding'!$A$4),(D272&lt;'km-vergoeding'!$A$5)),'km-vergoeding'!$D$4,'km-vergoeding'!$D$5),0)</f>
        <v>0</v>
      </c>
      <c r="BD272" s="104"/>
      <c r="BE272" s="104"/>
      <c r="BF272" s="104"/>
      <c r="BG272" s="104"/>
      <c r="BH272" s="104"/>
      <c r="BI272" s="104"/>
      <c r="BJ272" s="104"/>
      <c r="BK272" s="110">
        <f t="shared" si="61"/>
        <v>0</v>
      </c>
      <c r="BL272" s="104"/>
      <c r="BM272" s="104"/>
      <c r="BN272" s="104"/>
      <c r="BO272" s="104"/>
      <c r="BP272" s="104"/>
      <c r="BQ272" s="104"/>
      <c r="BR272" s="102">
        <f>IF(AJ272="fiets",'km-vergoeding'!$D$3,0)</f>
        <v>0</v>
      </c>
      <c r="BS272" s="102"/>
      <c r="BT272" s="102"/>
      <c r="BU272" s="102"/>
      <c r="BV272" s="102"/>
      <c r="BW272" s="102"/>
      <c r="BX272" s="102"/>
      <c r="BY272" s="102"/>
      <c r="BZ272" s="110">
        <f t="shared" si="62"/>
        <v>0</v>
      </c>
      <c r="CA272" s="104"/>
      <c r="CB272" s="104"/>
      <c r="CC272" s="104"/>
      <c r="CD272" s="104"/>
      <c r="CE272" s="104"/>
      <c r="CF272" s="104"/>
      <c r="CG272" s="100"/>
      <c r="CH272" s="101"/>
      <c r="CI272" s="101"/>
      <c r="CJ272" s="101"/>
      <c r="CK272" s="101"/>
      <c r="CL272" s="101"/>
      <c r="CM272" s="109">
        <f t="shared" si="63"/>
        <v>0</v>
      </c>
      <c r="CN272" s="104"/>
      <c r="CO272" s="104"/>
      <c r="CP272" s="104"/>
      <c r="CQ272" s="104"/>
      <c r="CR272" s="104"/>
      <c r="CS272" s="97">
        <f t="shared" si="54"/>
        <v>0</v>
      </c>
      <c r="CT272" s="98"/>
      <c r="CU272" s="98"/>
      <c r="CV272" s="98"/>
      <c r="CW272" s="98"/>
      <c r="CX272" s="99"/>
      <c r="CY272" s="73" t="str">
        <f t="shared" si="55"/>
        <v/>
      </c>
      <c r="CZ272" s="71" t="str">
        <f t="shared" si="56"/>
        <v/>
      </c>
      <c r="DA272" s="60"/>
      <c r="DB272" s="77" t="str">
        <f t="shared" si="57"/>
        <v/>
      </c>
      <c r="DC272" s="71" t="str">
        <f t="shared" si="58"/>
        <v/>
      </c>
      <c r="DD272" s="71" t="str">
        <f t="shared" si="59"/>
        <v/>
      </c>
      <c r="DE272" s="45">
        <f t="shared" si="60"/>
        <v>0</v>
      </c>
      <c r="DF272" s="45"/>
      <c r="DG272" s="84" t="str">
        <f t="shared" si="53"/>
        <v/>
      </c>
    </row>
    <row r="273" spans="1:111" ht="15.75" customHeight="1" x14ac:dyDescent="0.35">
      <c r="A273" s="71" t="str">
        <f t="shared" si="50"/>
        <v/>
      </c>
      <c r="B273" s="71" t="str">
        <f t="shared" si="51"/>
        <v/>
      </c>
      <c r="C273" s="72" t="str">
        <f t="shared" si="52"/>
        <v/>
      </c>
      <c r="D273" s="107"/>
      <c r="E273" s="101"/>
      <c r="F273" s="101"/>
      <c r="G273" s="101"/>
      <c r="H273" s="108"/>
      <c r="I273" s="101"/>
      <c r="J273" s="101"/>
      <c r="K273" s="101"/>
      <c r="L273" s="101"/>
      <c r="M273" s="101"/>
      <c r="N273" s="101"/>
      <c r="O273" s="101"/>
      <c r="P273" s="101"/>
      <c r="Q273" s="101"/>
      <c r="R273" s="111"/>
      <c r="S273" s="101"/>
      <c r="T273" s="101"/>
      <c r="U273" s="101"/>
      <c r="V273" s="101"/>
      <c r="W273" s="101"/>
      <c r="X273" s="111"/>
      <c r="Y273" s="101"/>
      <c r="Z273" s="101"/>
      <c r="AA273" s="101"/>
      <c r="AB273" s="101"/>
      <c r="AC273" s="101"/>
      <c r="AD273" s="101"/>
      <c r="AE273" s="101"/>
      <c r="AF273" s="101"/>
      <c r="AG273" s="101"/>
      <c r="AH273" s="101"/>
      <c r="AI273" s="101"/>
      <c r="AJ273" s="112"/>
      <c r="AK273" s="101"/>
      <c r="AL273" s="101"/>
      <c r="AM273" s="101"/>
      <c r="AN273" s="101"/>
      <c r="AO273" s="101"/>
      <c r="AP273" s="101"/>
      <c r="AQ273" s="101"/>
      <c r="AR273" s="105"/>
      <c r="AS273" s="106"/>
      <c r="AT273" s="106"/>
      <c r="AU273" s="106"/>
      <c r="AV273" s="106"/>
      <c r="AW273" s="106"/>
      <c r="AX273" s="106"/>
      <c r="AY273" s="105"/>
      <c r="AZ273" s="106"/>
      <c r="BA273" s="106"/>
      <c r="BB273" s="106"/>
      <c r="BC273" s="103">
        <f>IF(AJ273="auto",IF(AND((D273&gt;'km-vergoeding'!$A$4),(D273&lt;'km-vergoeding'!$A$5)),'km-vergoeding'!$D$4,'km-vergoeding'!$D$5),0)</f>
        <v>0</v>
      </c>
      <c r="BD273" s="104"/>
      <c r="BE273" s="104"/>
      <c r="BF273" s="104"/>
      <c r="BG273" s="104"/>
      <c r="BH273" s="104"/>
      <c r="BI273" s="104"/>
      <c r="BJ273" s="104"/>
      <c r="BK273" s="110">
        <f t="shared" si="61"/>
        <v>0</v>
      </c>
      <c r="BL273" s="104"/>
      <c r="BM273" s="104"/>
      <c r="BN273" s="104"/>
      <c r="BO273" s="104"/>
      <c r="BP273" s="104"/>
      <c r="BQ273" s="104"/>
      <c r="BR273" s="102">
        <f>IF(AJ273="fiets",'km-vergoeding'!$D$3,0)</f>
        <v>0</v>
      </c>
      <c r="BS273" s="102"/>
      <c r="BT273" s="102"/>
      <c r="BU273" s="102"/>
      <c r="BV273" s="102"/>
      <c r="BW273" s="102"/>
      <c r="BX273" s="102"/>
      <c r="BY273" s="102"/>
      <c r="BZ273" s="110">
        <f t="shared" si="62"/>
        <v>0</v>
      </c>
      <c r="CA273" s="104"/>
      <c r="CB273" s="104"/>
      <c r="CC273" s="104"/>
      <c r="CD273" s="104"/>
      <c r="CE273" s="104"/>
      <c r="CF273" s="104"/>
      <c r="CG273" s="100"/>
      <c r="CH273" s="101"/>
      <c r="CI273" s="101"/>
      <c r="CJ273" s="101"/>
      <c r="CK273" s="101"/>
      <c r="CL273" s="101"/>
      <c r="CM273" s="109">
        <f t="shared" si="63"/>
        <v>0</v>
      </c>
      <c r="CN273" s="104"/>
      <c r="CO273" s="104"/>
      <c r="CP273" s="104"/>
      <c r="CQ273" s="104"/>
      <c r="CR273" s="104"/>
      <c r="CS273" s="97">
        <f t="shared" si="54"/>
        <v>0</v>
      </c>
      <c r="CT273" s="98"/>
      <c r="CU273" s="98"/>
      <c r="CV273" s="98"/>
      <c r="CW273" s="98"/>
      <c r="CX273" s="99"/>
      <c r="CY273" s="73" t="str">
        <f t="shared" si="55"/>
        <v/>
      </c>
      <c r="CZ273" s="71" t="str">
        <f t="shared" si="56"/>
        <v/>
      </c>
      <c r="DA273" s="60"/>
      <c r="DB273" s="77" t="str">
        <f t="shared" si="57"/>
        <v/>
      </c>
      <c r="DC273" s="71" t="str">
        <f t="shared" si="58"/>
        <v/>
      </c>
      <c r="DD273" s="71" t="str">
        <f t="shared" si="59"/>
        <v/>
      </c>
      <c r="DE273" s="45">
        <f t="shared" si="60"/>
        <v>0</v>
      </c>
      <c r="DF273" s="45"/>
      <c r="DG273" s="84" t="str">
        <f t="shared" si="53"/>
        <v/>
      </c>
    </row>
    <row r="274" spans="1:111" ht="15.75" customHeight="1" x14ac:dyDescent="0.35">
      <c r="A274" s="71" t="str">
        <f t="shared" si="50"/>
        <v/>
      </c>
      <c r="B274" s="71" t="str">
        <f t="shared" si="51"/>
        <v/>
      </c>
      <c r="C274" s="72" t="str">
        <f t="shared" si="52"/>
        <v/>
      </c>
      <c r="D274" s="107"/>
      <c r="E274" s="101"/>
      <c r="F274" s="101"/>
      <c r="G274" s="101"/>
      <c r="H274" s="108"/>
      <c r="I274" s="101"/>
      <c r="J274" s="101"/>
      <c r="K274" s="101"/>
      <c r="L274" s="101"/>
      <c r="M274" s="101"/>
      <c r="N274" s="101"/>
      <c r="O274" s="101"/>
      <c r="P274" s="101"/>
      <c r="Q274" s="101"/>
      <c r="R274" s="111"/>
      <c r="S274" s="101"/>
      <c r="T274" s="101"/>
      <c r="U274" s="101"/>
      <c r="V274" s="101"/>
      <c r="W274" s="101"/>
      <c r="X274" s="111"/>
      <c r="Y274" s="101"/>
      <c r="Z274" s="101"/>
      <c r="AA274" s="101"/>
      <c r="AB274" s="101"/>
      <c r="AC274" s="101"/>
      <c r="AD274" s="101"/>
      <c r="AE274" s="101"/>
      <c r="AF274" s="101"/>
      <c r="AG274" s="101"/>
      <c r="AH274" s="101"/>
      <c r="AI274" s="101"/>
      <c r="AJ274" s="112"/>
      <c r="AK274" s="101"/>
      <c r="AL274" s="101"/>
      <c r="AM274" s="101"/>
      <c r="AN274" s="101"/>
      <c r="AO274" s="101"/>
      <c r="AP274" s="101"/>
      <c r="AQ274" s="101"/>
      <c r="AR274" s="105"/>
      <c r="AS274" s="106"/>
      <c r="AT274" s="106"/>
      <c r="AU274" s="106"/>
      <c r="AV274" s="106"/>
      <c r="AW274" s="106"/>
      <c r="AX274" s="106"/>
      <c r="AY274" s="105"/>
      <c r="AZ274" s="106"/>
      <c r="BA274" s="106"/>
      <c r="BB274" s="106"/>
      <c r="BC274" s="103">
        <f>IF(AJ274="auto",IF(AND((D274&gt;'km-vergoeding'!$A$4),(D274&lt;'km-vergoeding'!$A$5)),'km-vergoeding'!$D$4,'km-vergoeding'!$D$5),0)</f>
        <v>0</v>
      </c>
      <c r="BD274" s="104"/>
      <c r="BE274" s="104"/>
      <c r="BF274" s="104"/>
      <c r="BG274" s="104"/>
      <c r="BH274" s="104"/>
      <c r="BI274" s="104"/>
      <c r="BJ274" s="104"/>
      <c r="BK274" s="110">
        <f t="shared" si="61"/>
        <v>0</v>
      </c>
      <c r="BL274" s="104"/>
      <c r="BM274" s="104"/>
      <c r="BN274" s="104"/>
      <c r="BO274" s="104"/>
      <c r="BP274" s="104"/>
      <c r="BQ274" s="104"/>
      <c r="BR274" s="102">
        <f>IF(AJ274="fiets",'km-vergoeding'!$D$3,0)</f>
        <v>0</v>
      </c>
      <c r="BS274" s="102"/>
      <c r="BT274" s="102"/>
      <c r="BU274" s="102"/>
      <c r="BV274" s="102"/>
      <c r="BW274" s="102"/>
      <c r="BX274" s="102"/>
      <c r="BY274" s="102"/>
      <c r="BZ274" s="110">
        <f t="shared" si="62"/>
        <v>0</v>
      </c>
      <c r="CA274" s="104"/>
      <c r="CB274" s="104"/>
      <c r="CC274" s="104"/>
      <c r="CD274" s="104"/>
      <c r="CE274" s="104"/>
      <c r="CF274" s="104"/>
      <c r="CG274" s="100"/>
      <c r="CH274" s="101"/>
      <c r="CI274" s="101"/>
      <c r="CJ274" s="101"/>
      <c r="CK274" s="101"/>
      <c r="CL274" s="101"/>
      <c r="CM274" s="109">
        <f t="shared" si="63"/>
        <v>0</v>
      </c>
      <c r="CN274" s="104"/>
      <c r="CO274" s="104"/>
      <c r="CP274" s="104"/>
      <c r="CQ274" s="104"/>
      <c r="CR274" s="104"/>
      <c r="CS274" s="97">
        <f t="shared" si="54"/>
        <v>0</v>
      </c>
      <c r="CT274" s="98"/>
      <c r="CU274" s="98"/>
      <c r="CV274" s="98"/>
      <c r="CW274" s="98"/>
      <c r="CX274" s="99"/>
      <c r="CY274" s="73" t="str">
        <f t="shared" si="55"/>
        <v/>
      </c>
      <c r="CZ274" s="71" t="str">
        <f t="shared" si="56"/>
        <v/>
      </c>
      <c r="DA274" s="60"/>
      <c r="DB274" s="77" t="str">
        <f t="shared" si="57"/>
        <v/>
      </c>
      <c r="DC274" s="71" t="str">
        <f t="shared" si="58"/>
        <v/>
      </c>
      <c r="DD274" s="71" t="str">
        <f t="shared" si="59"/>
        <v/>
      </c>
      <c r="DE274" s="45">
        <f t="shared" si="60"/>
        <v>0</v>
      </c>
      <c r="DF274" s="45"/>
      <c r="DG274" s="84" t="str">
        <f t="shared" si="53"/>
        <v/>
      </c>
    </row>
    <row r="275" spans="1:111" ht="15.75" customHeight="1" x14ac:dyDescent="0.35">
      <c r="A275" s="71" t="str">
        <f t="shared" si="50"/>
        <v/>
      </c>
      <c r="B275" s="71" t="str">
        <f t="shared" si="51"/>
        <v/>
      </c>
      <c r="C275" s="72" t="str">
        <f t="shared" si="52"/>
        <v/>
      </c>
      <c r="D275" s="107"/>
      <c r="E275" s="101"/>
      <c r="F275" s="101"/>
      <c r="G275" s="101"/>
      <c r="H275" s="108"/>
      <c r="I275" s="101"/>
      <c r="J275" s="101"/>
      <c r="K275" s="101"/>
      <c r="L275" s="101"/>
      <c r="M275" s="101"/>
      <c r="N275" s="101"/>
      <c r="O275" s="101"/>
      <c r="P275" s="101"/>
      <c r="Q275" s="101"/>
      <c r="R275" s="111"/>
      <c r="S275" s="101"/>
      <c r="T275" s="101"/>
      <c r="U275" s="101"/>
      <c r="V275" s="101"/>
      <c r="W275" s="101"/>
      <c r="X275" s="111"/>
      <c r="Y275" s="101"/>
      <c r="Z275" s="101"/>
      <c r="AA275" s="101"/>
      <c r="AB275" s="101"/>
      <c r="AC275" s="101"/>
      <c r="AD275" s="101"/>
      <c r="AE275" s="101"/>
      <c r="AF275" s="101"/>
      <c r="AG275" s="101"/>
      <c r="AH275" s="101"/>
      <c r="AI275" s="101"/>
      <c r="AJ275" s="112"/>
      <c r="AK275" s="101"/>
      <c r="AL275" s="101"/>
      <c r="AM275" s="101"/>
      <c r="AN275" s="101"/>
      <c r="AO275" s="101"/>
      <c r="AP275" s="101"/>
      <c r="AQ275" s="101"/>
      <c r="AR275" s="105"/>
      <c r="AS275" s="106"/>
      <c r="AT275" s="106"/>
      <c r="AU275" s="106"/>
      <c r="AV275" s="106"/>
      <c r="AW275" s="106"/>
      <c r="AX275" s="106"/>
      <c r="AY275" s="105"/>
      <c r="AZ275" s="106"/>
      <c r="BA275" s="106"/>
      <c r="BB275" s="106"/>
      <c r="BC275" s="103">
        <f>IF(AJ275="auto",IF(AND((D275&gt;'km-vergoeding'!$A$4),(D275&lt;'km-vergoeding'!$A$5)),'km-vergoeding'!$D$4,'km-vergoeding'!$D$5),0)</f>
        <v>0</v>
      </c>
      <c r="BD275" s="104"/>
      <c r="BE275" s="104"/>
      <c r="BF275" s="104"/>
      <c r="BG275" s="104"/>
      <c r="BH275" s="104"/>
      <c r="BI275" s="104"/>
      <c r="BJ275" s="104"/>
      <c r="BK275" s="110">
        <f t="shared" si="61"/>
        <v>0</v>
      </c>
      <c r="BL275" s="104"/>
      <c r="BM275" s="104"/>
      <c r="BN275" s="104"/>
      <c r="BO275" s="104"/>
      <c r="BP275" s="104"/>
      <c r="BQ275" s="104"/>
      <c r="BR275" s="102">
        <f>IF(AJ275="fiets",'km-vergoeding'!$D$3,0)</f>
        <v>0</v>
      </c>
      <c r="BS275" s="102"/>
      <c r="BT275" s="102"/>
      <c r="BU275" s="102"/>
      <c r="BV275" s="102"/>
      <c r="BW275" s="102"/>
      <c r="BX275" s="102"/>
      <c r="BY275" s="102"/>
      <c r="BZ275" s="110">
        <f t="shared" si="62"/>
        <v>0</v>
      </c>
      <c r="CA275" s="104"/>
      <c r="CB275" s="104"/>
      <c r="CC275" s="104"/>
      <c r="CD275" s="104"/>
      <c r="CE275" s="104"/>
      <c r="CF275" s="104"/>
      <c r="CG275" s="100"/>
      <c r="CH275" s="101"/>
      <c r="CI275" s="101"/>
      <c r="CJ275" s="101"/>
      <c r="CK275" s="101"/>
      <c r="CL275" s="101"/>
      <c r="CM275" s="109">
        <f t="shared" si="63"/>
        <v>0</v>
      </c>
      <c r="CN275" s="104"/>
      <c r="CO275" s="104"/>
      <c r="CP275" s="104"/>
      <c r="CQ275" s="104"/>
      <c r="CR275" s="104"/>
      <c r="CS275" s="97">
        <f t="shared" si="54"/>
        <v>0</v>
      </c>
      <c r="CT275" s="98"/>
      <c r="CU275" s="98"/>
      <c r="CV275" s="98"/>
      <c r="CW275" s="98"/>
      <c r="CX275" s="99"/>
      <c r="CY275" s="73" t="str">
        <f t="shared" si="55"/>
        <v/>
      </c>
      <c r="CZ275" s="71" t="str">
        <f t="shared" si="56"/>
        <v/>
      </c>
      <c r="DA275" s="60"/>
      <c r="DB275" s="77" t="str">
        <f t="shared" si="57"/>
        <v/>
      </c>
      <c r="DC275" s="71" t="str">
        <f t="shared" si="58"/>
        <v/>
      </c>
      <c r="DD275" s="71" t="str">
        <f t="shared" si="59"/>
        <v/>
      </c>
      <c r="DE275" s="45">
        <f t="shared" si="60"/>
        <v>0</v>
      </c>
      <c r="DF275" s="45"/>
      <c r="DG275" s="84" t="str">
        <f t="shared" si="53"/>
        <v/>
      </c>
    </row>
    <row r="276" spans="1:111" ht="15.75" customHeight="1" x14ac:dyDescent="0.35">
      <c r="A276" s="71" t="str">
        <f t="shared" si="50"/>
        <v/>
      </c>
      <c r="B276" s="71" t="str">
        <f t="shared" si="51"/>
        <v/>
      </c>
      <c r="C276" s="72" t="str">
        <f t="shared" si="52"/>
        <v/>
      </c>
      <c r="D276" s="107"/>
      <c r="E276" s="101"/>
      <c r="F276" s="101"/>
      <c r="G276" s="101"/>
      <c r="H276" s="108"/>
      <c r="I276" s="101"/>
      <c r="J276" s="101"/>
      <c r="K276" s="101"/>
      <c r="L276" s="101"/>
      <c r="M276" s="101"/>
      <c r="N276" s="101"/>
      <c r="O276" s="101"/>
      <c r="P276" s="101"/>
      <c r="Q276" s="101"/>
      <c r="R276" s="111"/>
      <c r="S276" s="101"/>
      <c r="T276" s="101"/>
      <c r="U276" s="101"/>
      <c r="V276" s="101"/>
      <c r="W276" s="101"/>
      <c r="X276" s="111"/>
      <c r="Y276" s="101"/>
      <c r="Z276" s="101"/>
      <c r="AA276" s="101"/>
      <c r="AB276" s="101"/>
      <c r="AC276" s="101"/>
      <c r="AD276" s="101"/>
      <c r="AE276" s="101"/>
      <c r="AF276" s="101"/>
      <c r="AG276" s="101"/>
      <c r="AH276" s="101"/>
      <c r="AI276" s="101"/>
      <c r="AJ276" s="112"/>
      <c r="AK276" s="101"/>
      <c r="AL276" s="101"/>
      <c r="AM276" s="101"/>
      <c r="AN276" s="101"/>
      <c r="AO276" s="101"/>
      <c r="AP276" s="101"/>
      <c r="AQ276" s="101"/>
      <c r="AR276" s="105"/>
      <c r="AS276" s="106"/>
      <c r="AT276" s="106"/>
      <c r="AU276" s="106"/>
      <c r="AV276" s="106"/>
      <c r="AW276" s="106"/>
      <c r="AX276" s="106"/>
      <c r="AY276" s="105"/>
      <c r="AZ276" s="106"/>
      <c r="BA276" s="106"/>
      <c r="BB276" s="106"/>
      <c r="BC276" s="103">
        <f>IF(AJ276="auto",IF(AND((D276&gt;'km-vergoeding'!$A$4),(D276&lt;'km-vergoeding'!$A$5)),'km-vergoeding'!$D$4,'km-vergoeding'!$D$5),0)</f>
        <v>0</v>
      </c>
      <c r="BD276" s="104"/>
      <c r="BE276" s="104"/>
      <c r="BF276" s="104"/>
      <c r="BG276" s="104"/>
      <c r="BH276" s="104"/>
      <c r="BI276" s="104"/>
      <c r="BJ276" s="104"/>
      <c r="BK276" s="110">
        <f t="shared" si="61"/>
        <v>0</v>
      </c>
      <c r="BL276" s="104"/>
      <c r="BM276" s="104"/>
      <c r="BN276" s="104"/>
      <c r="BO276" s="104"/>
      <c r="BP276" s="104"/>
      <c r="BQ276" s="104"/>
      <c r="BR276" s="102">
        <f>IF(AJ276="fiets",'km-vergoeding'!$D$3,0)</f>
        <v>0</v>
      </c>
      <c r="BS276" s="102"/>
      <c r="BT276" s="102"/>
      <c r="BU276" s="102"/>
      <c r="BV276" s="102"/>
      <c r="BW276" s="102"/>
      <c r="BX276" s="102"/>
      <c r="BY276" s="102"/>
      <c r="BZ276" s="110">
        <f t="shared" si="62"/>
        <v>0</v>
      </c>
      <c r="CA276" s="104"/>
      <c r="CB276" s="104"/>
      <c r="CC276" s="104"/>
      <c r="CD276" s="104"/>
      <c r="CE276" s="104"/>
      <c r="CF276" s="104"/>
      <c r="CG276" s="100"/>
      <c r="CH276" s="101"/>
      <c r="CI276" s="101"/>
      <c r="CJ276" s="101"/>
      <c r="CK276" s="101"/>
      <c r="CL276" s="101"/>
      <c r="CM276" s="109">
        <f t="shared" si="63"/>
        <v>0</v>
      </c>
      <c r="CN276" s="104"/>
      <c r="CO276" s="104"/>
      <c r="CP276" s="104"/>
      <c r="CQ276" s="104"/>
      <c r="CR276" s="104"/>
      <c r="CS276" s="97">
        <f t="shared" si="54"/>
        <v>0</v>
      </c>
      <c r="CT276" s="98"/>
      <c r="CU276" s="98"/>
      <c r="CV276" s="98"/>
      <c r="CW276" s="98"/>
      <c r="CX276" s="99"/>
      <c r="CY276" s="73" t="str">
        <f t="shared" si="55"/>
        <v/>
      </c>
      <c r="CZ276" s="71" t="str">
        <f t="shared" si="56"/>
        <v/>
      </c>
      <c r="DA276" s="60"/>
      <c r="DB276" s="77" t="str">
        <f t="shared" si="57"/>
        <v/>
      </c>
      <c r="DC276" s="71" t="str">
        <f t="shared" si="58"/>
        <v/>
      </c>
      <c r="DD276" s="71" t="str">
        <f t="shared" si="59"/>
        <v/>
      </c>
      <c r="DE276" s="45">
        <f t="shared" si="60"/>
        <v>0</v>
      </c>
      <c r="DF276" s="45"/>
      <c r="DG276" s="84" t="str">
        <f t="shared" si="53"/>
        <v/>
      </c>
    </row>
    <row r="277" spans="1:111" ht="15.75" customHeight="1" x14ac:dyDescent="0.35">
      <c r="A277" s="71" t="str">
        <f t="shared" si="50"/>
        <v/>
      </c>
      <c r="B277" s="71" t="str">
        <f t="shared" si="51"/>
        <v/>
      </c>
      <c r="C277" s="72" t="str">
        <f t="shared" si="52"/>
        <v/>
      </c>
      <c r="D277" s="107"/>
      <c r="E277" s="101"/>
      <c r="F277" s="101"/>
      <c r="G277" s="101"/>
      <c r="H277" s="108"/>
      <c r="I277" s="101"/>
      <c r="J277" s="101"/>
      <c r="K277" s="101"/>
      <c r="L277" s="101"/>
      <c r="M277" s="101"/>
      <c r="N277" s="101"/>
      <c r="O277" s="101"/>
      <c r="P277" s="101"/>
      <c r="Q277" s="101"/>
      <c r="R277" s="111"/>
      <c r="S277" s="101"/>
      <c r="T277" s="101"/>
      <c r="U277" s="101"/>
      <c r="V277" s="101"/>
      <c r="W277" s="101"/>
      <c r="X277" s="111"/>
      <c r="Y277" s="101"/>
      <c r="Z277" s="101"/>
      <c r="AA277" s="101"/>
      <c r="AB277" s="101"/>
      <c r="AC277" s="101"/>
      <c r="AD277" s="101"/>
      <c r="AE277" s="101"/>
      <c r="AF277" s="101"/>
      <c r="AG277" s="101"/>
      <c r="AH277" s="101"/>
      <c r="AI277" s="101"/>
      <c r="AJ277" s="112"/>
      <c r="AK277" s="101"/>
      <c r="AL277" s="101"/>
      <c r="AM277" s="101"/>
      <c r="AN277" s="101"/>
      <c r="AO277" s="101"/>
      <c r="AP277" s="101"/>
      <c r="AQ277" s="101"/>
      <c r="AR277" s="105"/>
      <c r="AS277" s="106"/>
      <c r="AT277" s="106"/>
      <c r="AU277" s="106"/>
      <c r="AV277" s="106"/>
      <c r="AW277" s="106"/>
      <c r="AX277" s="106"/>
      <c r="AY277" s="105"/>
      <c r="AZ277" s="106"/>
      <c r="BA277" s="106"/>
      <c r="BB277" s="106"/>
      <c r="BC277" s="103">
        <f>IF(AJ277="auto",IF(AND((D277&gt;'km-vergoeding'!$A$4),(D277&lt;'km-vergoeding'!$A$5)),'km-vergoeding'!$D$4,'km-vergoeding'!$D$5),0)</f>
        <v>0</v>
      </c>
      <c r="BD277" s="104"/>
      <c r="BE277" s="104"/>
      <c r="BF277" s="104"/>
      <c r="BG277" s="104"/>
      <c r="BH277" s="104"/>
      <c r="BI277" s="104"/>
      <c r="BJ277" s="104"/>
      <c r="BK277" s="110">
        <f t="shared" si="61"/>
        <v>0</v>
      </c>
      <c r="BL277" s="104"/>
      <c r="BM277" s="104"/>
      <c r="BN277" s="104"/>
      <c r="BO277" s="104"/>
      <c r="BP277" s="104"/>
      <c r="BQ277" s="104"/>
      <c r="BR277" s="102">
        <f>IF(AJ277="fiets",'km-vergoeding'!$D$3,0)</f>
        <v>0</v>
      </c>
      <c r="BS277" s="102"/>
      <c r="BT277" s="102"/>
      <c r="BU277" s="102"/>
      <c r="BV277" s="102"/>
      <c r="BW277" s="102"/>
      <c r="BX277" s="102"/>
      <c r="BY277" s="102"/>
      <c r="BZ277" s="110">
        <f t="shared" si="62"/>
        <v>0</v>
      </c>
      <c r="CA277" s="104"/>
      <c r="CB277" s="104"/>
      <c r="CC277" s="104"/>
      <c r="CD277" s="104"/>
      <c r="CE277" s="104"/>
      <c r="CF277" s="104"/>
      <c r="CG277" s="100"/>
      <c r="CH277" s="101"/>
      <c r="CI277" s="101"/>
      <c r="CJ277" s="101"/>
      <c r="CK277" s="101"/>
      <c r="CL277" s="101"/>
      <c r="CM277" s="109">
        <f t="shared" si="63"/>
        <v>0</v>
      </c>
      <c r="CN277" s="104"/>
      <c r="CO277" s="104"/>
      <c r="CP277" s="104"/>
      <c r="CQ277" s="104"/>
      <c r="CR277" s="104"/>
      <c r="CS277" s="97">
        <f t="shared" si="54"/>
        <v>0</v>
      </c>
      <c r="CT277" s="98"/>
      <c r="CU277" s="98"/>
      <c r="CV277" s="98"/>
      <c r="CW277" s="98"/>
      <c r="CX277" s="99"/>
      <c r="CY277" s="73" t="str">
        <f t="shared" si="55"/>
        <v/>
      </c>
      <c r="CZ277" s="71" t="str">
        <f t="shared" si="56"/>
        <v/>
      </c>
      <c r="DA277" s="60"/>
      <c r="DB277" s="77" t="str">
        <f t="shared" si="57"/>
        <v/>
      </c>
      <c r="DC277" s="71" t="str">
        <f t="shared" si="58"/>
        <v/>
      </c>
      <c r="DD277" s="71" t="str">
        <f t="shared" si="59"/>
        <v/>
      </c>
      <c r="DE277" s="45">
        <f t="shared" si="60"/>
        <v>0</v>
      </c>
      <c r="DF277" s="45"/>
      <c r="DG277" s="84" t="str">
        <f t="shared" si="53"/>
        <v/>
      </c>
    </row>
    <row r="278" spans="1:111" ht="15.75" customHeight="1" x14ac:dyDescent="0.35">
      <c r="A278" s="71" t="str">
        <f t="shared" si="50"/>
        <v/>
      </c>
      <c r="B278" s="71" t="str">
        <f t="shared" si="51"/>
        <v/>
      </c>
      <c r="C278" s="72" t="str">
        <f t="shared" si="52"/>
        <v/>
      </c>
      <c r="D278" s="107"/>
      <c r="E278" s="101"/>
      <c r="F278" s="101"/>
      <c r="G278" s="101"/>
      <c r="H278" s="108"/>
      <c r="I278" s="101"/>
      <c r="J278" s="101"/>
      <c r="K278" s="101"/>
      <c r="L278" s="101"/>
      <c r="M278" s="101"/>
      <c r="N278" s="101"/>
      <c r="O278" s="101"/>
      <c r="P278" s="101"/>
      <c r="Q278" s="101"/>
      <c r="R278" s="111"/>
      <c r="S278" s="101"/>
      <c r="T278" s="101"/>
      <c r="U278" s="101"/>
      <c r="V278" s="101"/>
      <c r="W278" s="101"/>
      <c r="X278" s="111"/>
      <c r="Y278" s="101"/>
      <c r="Z278" s="101"/>
      <c r="AA278" s="101"/>
      <c r="AB278" s="101"/>
      <c r="AC278" s="101"/>
      <c r="AD278" s="101"/>
      <c r="AE278" s="101"/>
      <c r="AF278" s="101"/>
      <c r="AG278" s="101"/>
      <c r="AH278" s="101"/>
      <c r="AI278" s="101"/>
      <c r="AJ278" s="112"/>
      <c r="AK278" s="101"/>
      <c r="AL278" s="101"/>
      <c r="AM278" s="101"/>
      <c r="AN278" s="101"/>
      <c r="AO278" s="101"/>
      <c r="AP278" s="101"/>
      <c r="AQ278" s="101"/>
      <c r="AR278" s="105"/>
      <c r="AS278" s="106"/>
      <c r="AT278" s="106"/>
      <c r="AU278" s="106"/>
      <c r="AV278" s="106"/>
      <c r="AW278" s="106"/>
      <c r="AX278" s="106"/>
      <c r="AY278" s="105"/>
      <c r="AZ278" s="106"/>
      <c r="BA278" s="106"/>
      <c r="BB278" s="106"/>
      <c r="BC278" s="103">
        <f>IF(AJ278="auto",IF(AND((D278&gt;'km-vergoeding'!$A$4),(D278&lt;'km-vergoeding'!$A$5)),'km-vergoeding'!$D$4,'km-vergoeding'!$D$5),0)</f>
        <v>0</v>
      </c>
      <c r="BD278" s="104"/>
      <c r="BE278" s="104"/>
      <c r="BF278" s="104"/>
      <c r="BG278" s="104"/>
      <c r="BH278" s="104"/>
      <c r="BI278" s="104"/>
      <c r="BJ278" s="104"/>
      <c r="BK278" s="110">
        <f t="shared" si="61"/>
        <v>0</v>
      </c>
      <c r="BL278" s="104"/>
      <c r="BM278" s="104"/>
      <c r="BN278" s="104"/>
      <c r="BO278" s="104"/>
      <c r="BP278" s="104"/>
      <c r="BQ278" s="104"/>
      <c r="BR278" s="102">
        <f>IF(AJ278="fiets",'km-vergoeding'!$D$3,0)</f>
        <v>0</v>
      </c>
      <c r="BS278" s="102"/>
      <c r="BT278" s="102"/>
      <c r="BU278" s="102"/>
      <c r="BV278" s="102"/>
      <c r="BW278" s="102"/>
      <c r="BX278" s="102"/>
      <c r="BY278" s="102"/>
      <c r="BZ278" s="110">
        <f t="shared" si="62"/>
        <v>0</v>
      </c>
      <c r="CA278" s="104"/>
      <c r="CB278" s="104"/>
      <c r="CC278" s="104"/>
      <c r="CD278" s="104"/>
      <c r="CE278" s="104"/>
      <c r="CF278" s="104"/>
      <c r="CG278" s="100"/>
      <c r="CH278" s="101"/>
      <c r="CI278" s="101"/>
      <c r="CJ278" s="101"/>
      <c r="CK278" s="101"/>
      <c r="CL278" s="101"/>
      <c r="CM278" s="109">
        <f t="shared" si="63"/>
        <v>0</v>
      </c>
      <c r="CN278" s="104"/>
      <c r="CO278" s="104"/>
      <c r="CP278" s="104"/>
      <c r="CQ278" s="104"/>
      <c r="CR278" s="104"/>
      <c r="CS278" s="97">
        <f t="shared" si="54"/>
        <v>0</v>
      </c>
      <c r="CT278" s="98"/>
      <c r="CU278" s="98"/>
      <c r="CV278" s="98"/>
      <c r="CW278" s="98"/>
      <c r="CX278" s="99"/>
      <c r="CY278" s="73" t="str">
        <f t="shared" si="55"/>
        <v/>
      </c>
      <c r="CZ278" s="71" t="str">
        <f t="shared" si="56"/>
        <v/>
      </c>
      <c r="DA278" s="60"/>
      <c r="DB278" s="77" t="str">
        <f t="shared" si="57"/>
        <v/>
      </c>
      <c r="DC278" s="71" t="str">
        <f t="shared" si="58"/>
        <v/>
      </c>
      <c r="DD278" s="71" t="str">
        <f t="shared" si="59"/>
        <v/>
      </c>
      <c r="DE278" s="45">
        <f t="shared" si="60"/>
        <v>0</v>
      </c>
      <c r="DF278" s="45"/>
      <c r="DG278" s="84" t="str">
        <f t="shared" si="53"/>
        <v/>
      </c>
    </row>
    <row r="279" spans="1:111" ht="15.75" customHeight="1" x14ac:dyDescent="0.35">
      <c r="A279" s="71" t="str">
        <f t="shared" si="50"/>
        <v/>
      </c>
      <c r="B279" s="71" t="str">
        <f t="shared" si="51"/>
        <v/>
      </c>
      <c r="C279" s="72" t="str">
        <f t="shared" si="52"/>
        <v/>
      </c>
      <c r="D279" s="107"/>
      <c r="E279" s="101"/>
      <c r="F279" s="101"/>
      <c r="G279" s="101"/>
      <c r="H279" s="108"/>
      <c r="I279" s="101"/>
      <c r="J279" s="101"/>
      <c r="K279" s="101"/>
      <c r="L279" s="101"/>
      <c r="M279" s="101"/>
      <c r="N279" s="101"/>
      <c r="O279" s="101"/>
      <c r="P279" s="101"/>
      <c r="Q279" s="101"/>
      <c r="R279" s="111"/>
      <c r="S279" s="101"/>
      <c r="T279" s="101"/>
      <c r="U279" s="101"/>
      <c r="V279" s="101"/>
      <c r="W279" s="101"/>
      <c r="X279" s="111"/>
      <c r="Y279" s="101"/>
      <c r="Z279" s="101"/>
      <c r="AA279" s="101"/>
      <c r="AB279" s="101"/>
      <c r="AC279" s="101"/>
      <c r="AD279" s="101"/>
      <c r="AE279" s="101"/>
      <c r="AF279" s="101"/>
      <c r="AG279" s="101"/>
      <c r="AH279" s="101"/>
      <c r="AI279" s="101"/>
      <c r="AJ279" s="112"/>
      <c r="AK279" s="101"/>
      <c r="AL279" s="101"/>
      <c r="AM279" s="101"/>
      <c r="AN279" s="101"/>
      <c r="AO279" s="101"/>
      <c r="AP279" s="101"/>
      <c r="AQ279" s="101"/>
      <c r="AR279" s="105"/>
      <c r="AS279" s="106"/>
      <c r="AT279" s="106"/>
      <c r="AU279" s="106"/>
      <c r="AV279" s="106"/>
      <c r="AW279" s="106"/>
      <c r="AX279" s="106"/>
      <c r="AY279" s="105"/>
      <c r="AZ279" s="106"/>
      <c r="BA279" s="106"/>
      <c r="BB279" s="106"/>
      <c r="BC279" s="103">
        <f>IF(AJ279="auto",IF(AND((D279&gt;'km-vergoeding'!$A$4),(D279&lt;'km-vergoeding'!$A$5)),'km-vergoeding'!$D$4,'km-vergoeding'!$D$5),0)</f>
        <v>0</v>
      </c>
      <c r="BD279" s="104"/>
      <c r="BE279" s="104"/>
      <c r="BF279" s="104"/>
      <c r="BG279" s="104"/>
      <c r="BH279" s="104"/>
      <c r="BI279" s="104"/>
      <c r="BJ279" s="104"/>
      <c r="BK279" s="110">
        <f t="shared" si="61"/>
        <v>0</v>
      </c>
      <c r="BL279" s="104"/>
      <c r="BM279" s="104"/>
      <c r="BN279" s="104"/>
      <c r="BO279" s="104"/>
      <c r="BP279" s="104"/>
      <c r="BQ279" s="104"/>
      <c r="BR279" s="102">
        <f>IF(AJ279="fiets",'km-vergoeding'!$D$3,0)</f>
        <v>0</v>
      </c>
      <c r="BS279" s="102"/>
      <c r="BT279" s="102"/>
      <c r="BU279" s="102"/>
      <c r="BV279" s="102"/>
      <c r="BW279" s="102"/>
      <c r="BX279" s="102"/>
      <c r="BY279" s="102"/>
      <c r="BZ279" s="110">
        <f t="shared" si="62"/>
        <v>0</v>
      </c>
      <c r="CA279" s="104"/>
      <c r="CB279" s="104"/>
      <c r="CC279" s="104"/>
      <c r="CD279" s="104"/>
      <c r="CE279" s="104"/>
      <c r="CF279" s="104"/>
      <c r="CG279" s="100"/>
      <c r="CH279" s="101"/>
      <c r="CI279" s="101"/>
      <c r="CJ279" s="101"/>
      <c r="CK279" s="101"/>
      <c r="CL279" s="101"/>
      <c r="CM279" s="109">
        <f t="shared" si="63"/>
        <v>0</v>
      </c>
      <c r="CN279" s="104"/>
      <c r="CO279" s="104"/>
      <c r="CP279" s="104"/>
      <c r="CQ279" s="104"/>
      <c r="CR279" s="104"/>
      <c r="CS279" s="97">
        <f t="shared" si="54"/>
        <v>0</v>
      </c>
      <c r="CT279" s="98"/>
      <c r="CU279" s="98"/>
      <c r="CV279" s="98"/>
      <c r="CW279" s="98"/>
      <c r="CX279" s="99"/>
      <c r="CY279" s="73" t="str">
        <f t="shared" si="55"/>
        <v/>
      </c>
      <c r="CZ279" s="71" t="str">
        <f t="shared" si="56"/>
        <v/>
      </c>
      <c r="DA279" s="60"/>
      <c r="DB279" s="77" t="str">
        <f t="shared" si="57"/>
        <v/>
      </c>
      <c r="DC279" s="71" t="str">
        <f t="shared" si="58"/>
        <v/>
      </c>
      <c r="DD279" s="71" t="str">
        <f t="shared" si="59"/>
        <v/>
      </c>
      <c r="DE279" s="45">
        <f t="shared" si="60"/>
        <v>0</v>
      </c>
      <c r="DF279" s="45"/>
      <c r="DG279" s="84" t="str">
        <f t="shared" si="53"/>
        <v/>
      </c>
    </row>
    <row r="280" spans="1:111" ht="15.75" customHeight="1" x14ac:dyDescent="0.35">
      <c r="A280" s="71" t="str">
        <f t="shared" si="50"/>
        <v/>
      </c>
      <c r="B280" s="71" t="str">
        <f t="shared" si="51"/>
        <v/>
      </c>
      <c r="C280" s="72" t="str">
        <f t="shared" si="52"/>
        <v/>
      </c>
      <c r="D280" s="107"/>
      <c r="E280" s="101"/>
      <c r="F280" s="101"/>
      <c r="G280" s="101"/>
      <c r="H280" s="108"/>
      <c r="I280" s="101"/>
      <c r="J280" s="101"/>
      <c r="K280" s="101"/>
      <c r="L280" s="101"/>
      <c r="M280" s="101"/>
      <c r="N280" s="101"/>
      <c r="O280" s="101"/>
      <c r="P280" s="101"/>
      <c r="Q280" s="101"/>
      <c r="R280" s="111"/>
      <c r="S280" s="101"/>
      <c r="T280" s="101"/>
      <c r="U280" s="101"/>
      <c r="V280" s="101"/>
      <c r="W280" s="101"/>
      <c r="X280" s="111"/>
      <c r="Y280" s="101"/>
      <c r="Z280" s="101"/>
      <c r="AA280" s="101"/>
      <c r="AB280" s="101"/>
      <c r="AC280" s="101"/>
      <c r="AD280" s="101"/>
      <c r="AE280" s="101"/>
      <c r="AF280" s="101"/>
      <c r="AG280" s="101"/>
      <c r="AH280" s="101"/>
      <c r="AI280" s="101"/>
      <c r="AJ280" s="112"/>
      <c r="AK280" s="101"/>
      <c r="AL280" s="101"/>
      <c r="AM280" s="101"/>
      <c r="AN280" s="101"/>
      <c r="AO280" s="101"/>
      <c r="AP280" s="101"/>
      <c r="AQ280" s="101"/>
      <c r="AR280" s="105"/>
      <c r="AS280" s="106"/>
      <c r="AT280" s="106"/>
      <c r="AU280" s="106"/>
      <c r="AV280" s="106"/>
      <c r="AW280" s="106"/>
      <c r="AX280" s="106"/>
      <c r="AY280" s="105"/>
      <c r="AZ280" s="106"/>
      <c r="BA280" s="106"/>
      <c r="BB280" s="106"/>
      <c r="BC280" s="103">
        <f>IF(AJ280="auto",IF(AND((D280&gt;'km-vergoeding'!$A$4),(D280&lt;'km-vergoeding'!$A$5)),'km-vergoeding'!$D$4,'km-vergoeding'!$D$5),0)</f>
        <v>0</v>
      </c>
      <c r="BD280" s="104"/>
      <c r="BE280" s="104"/>
      <c r="BF280" s="104"/>
      <c r="BG280" s="104"/>
      <c r="BH280" s="104"/>
      <c r="BI280" s="104"/>
      <c r="BJ280" s="104"/>
      <c r="BK280" s="110">
        <f t="shared" si="61"/>
        <v>0</v>
      </c>
      <c r="BL280" s="104"/>
      <c r="BM280" s="104"/>
      <c r="BN280" s="104"/>
      <c r="BO280" s="104"/>
      <c r="BP280" s="104"/>
      <c r="BQ280" s="104"/>
      <c r="BR280" s="102">
        <f>IF(AJ280="fiets",'km-vergoeding'!$D$3,0)</f>
        <v>0</v>
      </c>
      <c r="BS280" s="102"/>
      <c r="BT280" s="102"/>
      <c r="BU280" s="102"/>
      <c r="BV280" s="102"/>
      <c r="BW280" s="102"/>
      <c r="BX280" s="102"/>
      <c r="BY280" s="102"/>
      <c r="BZ280" s="110">
        <f t="shared" si="62"/>
        <v>0</v>
      </c>
      <c r="CA280" s="104"/>
      <c r="CB280" s="104"/>
      <c r="CC280" s="104"/>
      <c r="CD280" s="104"/>
      <c r="CE280" s="104"/>
      <c r="CF280" s="104"/>
      <c r="CG280" s="100"/>
      <c r="CH280" s="101"/>
      <c r="CI280" s="101"/>
      <c r="CJ280" s="101"/>
      <c r="CK280" s="101"/>
      <c r="CL280" s="101"/>
      <c r="CM280" s="109">
        <f t="shared" si="63"/>
        <v>0</v>
      </c>
      <c r="CN280" s="104"/>
      <c r="CO280" s="104"/>
      <c r="CP280" s="104"/>
      <c r="CQ280" s="104"/>
      <c r="CR280" s="104"/>
      <c r="CS280" s="97">
        <f t="shared" si="54"/>
        <v>0</v>
      </c>
      <c r="CT280" s="98"/>
      <c r="CU280" s="98"/>
      <c r="CV280" s="98"/>
      <c r="CW280" s="98"/>
      <c r="CX280" s="99"/>
      <c r="CY280" s="73" t="str">
        <f t="shared" si="55"/>
        <v/>
      </c>
      <c r="CZ280" s="71" t="str">
        <f t="shared" si="56"/>
        <v/>
      </c>
      <c r="DA280" s="60"/>
      <c r="DB280" s="77" t="str">
        <f t="shared" si="57"/>
        <v/>
      </c>
      <c r="DC280" s="71" t="str">
        <f t="shared" si="58"/>
        <v/>
      </c>
      <c r="DD280" s="71" t="str">
        <f t="shared" si="59"/>
        <v/>
      </c>
      <c r="DE280" s="45">
        <f t="shared" si="60"/>
        <v>0</v>
      </c>
      <c r="DF280" s="45"/>
      <c r="DG280" s="84" t="str">
        <f t="shared" si="53"/>
        <v/>
      </c>
    </row>
    <row r="281" spans="1:111" ht="15.75" customHeight="1" x14ac:dyDescent="0.35">
      <c r="A281" s="71" t="str">
        <f t="shared" si="50"/>
        <v/>
      </c>
      <c r="B281" s="71" t="str">
        <f t="shared" si="51"/>
        <v/>
      </c>
      <c r="C281" s="72" t="str">
        <f t="shared" si="52"/>
        <v/>
      </c>
      <c r="D281" s="107"/>
      <c r="E281" s="101"/>
      <c r="F281" s="101"/>
      <c r="G281" s="101"/>
      <c r="H281" s="108"/>
      <c r="I281" s="101"/>
      <c r="J281" s="101"/>
      <c r="K281" s="101"/>
      <c r="L281" s="101"/>
      <c r="M281" s="101"/>
      <c r="N281" s="101"/>
      <c r="O281" s="101"/>
      <c r="P281" s="101"/>
      <c r="Q281" s="101"/>
      <c r="R281" s="111"/>
      <c r="S281" s="101"/>
      <c r="T281" s="101"/>
      <c r="U281" s="101"/>
      <c r="V281" s="101"/>
      <c r="W281" s="101"/>
      <c r="X281" s="111"/>
      <c r="Y281" s="101"/>
      <c r="Z281" s="101"/>
      <c r="AA281" s="101"/>
      <c r="AB281" s="101"/>
      <c r="AC281" s="101"/>
      <c r="AD281" s="101"/>
      <c r="AE281" s="101"/>
      <c r="AF281" s="101"/>
      <c r="AG281" s="101"/>
      <c r="AH281" s="101"/>
      <c r="AI281" s="101"/>
      <c r="AJ281" s="112"/>
      <c r="AK281" s="101"/>
      <c r="AL281" s="101"/>
      <c r="AM281" s="101"/>
      <c r="AN281" s="101"/>
      <c r="AO281" s="101"/>
      <c r="AP281" s="101"/>
      <c r="AQ281" s="101"/>
      <c r="AR281" s="105"/>
      <c r="AS281" s="106"/>
      <c r="AT281" s="106"/>
      <c r="AU281" s="106"/>
      <c r="AV281" s="106"/>
      <c r="AW281" s="106"/>
      <c r="AX281" s="106"/>
      <c r="AY281" s="105"/>
      <c r="AZ281" s="106"/>
      <c r="BA281" s="106"/>
      <c r="BB281" s="106"/>
      <c r="BC281" s="103">
        <f>IF(AJ281="auto",IF(AND((D281&gt;'km-vergoeding'!$A$4),(D281&lt;'km-vergoeding'!$A$5)),'km-vergoeding'!$D$4,'km-vergoeding'!$D$5),0)</f>
        <v>0</v>
      </c>
      <c r="BD281" s="104"/>
      <c r="BE281" s="104"/>
      <c r="BF281" s="104"/>
      <c r="BG281" s="104"/>
      <c r="BH281" s="104"/>
      <c r="BI281" s="104"/>
      <c r="BJ281" s="104"/>
      <c r="BK281" s="110">
        <f t="shared" si="61"/>
        <v>0</v>
      </c>
      <c r="BL281" s="104"/>
      <c r="BM281" s="104"/>
      <c r="BN281" s="104"/>
      <c r="BO281" s="104"/>
      <c r="BP281" s="104"/>
      <c r="BQ281" s="104"/>
      <c r="BR281" s="102">
        <f>IF(AJ281="fiets",'km-vergoeding'!$D$3,0)</f>
        <v>0</v>
      </c>
      <c r="BS281" s="102"/>
      <c r="BT281" s="102"/>
      <c r="BU281" s="102"/>
      <c r="BV281" s="102"/>
      <c r="BW281" s="102"/>
      <c r="BX281" s="102"/>
      <c r="BY281" s="102"/>
      <c r="BZ281" s="110">
        <f t="shared" si="62"/>
        <v>0</v>
      </c>
      <c r="CA281" s="104"/>
      <c r="CB281" s="104"/>
      <c r="CC281" s="104"/>
      <c r="CD281" s="104"/>
      <c r="CE281" s="104"/>
      <c r="CF281" s="104"/>
      <c r="CG281" s="100"/>
      <c r="CH281" s="101"/>
      <c r="CI281" s="101"/>
      <c r="CJ281" s="101"/>
      <c r="CK281" s="101"/>
      <c r="CL281" s="101"/>
      <c r="CM281" s="109">
        <f t="shared" si="63"/>
        <v>0</v>
      </c>
      <c r="CN281" s="104"/>
      <c r="CO281" s="104"/>
      <c r="CP281" s="104"/>
      <c r="CQ281" s="104"/>
      <c r="CR281" s="104"/>
      <c r="CS281" s="97">
        <f t="shared" si="54"/>
        <v>0</v>
      </c>
      <c r="CT281" s="98"/>
      <c r="CU281" s="98"/>
      <c r="CV281" s="98"/>
      <c r="CW281" s="98"/>
      <c r="CX281" s="99"/>
      <c r="CY281" s="73" t="str">
        <f t="shared" si="55"/>
        <v/>
      </c>
      <c r="CZ281" s="71" t="str">
        <f t="shared" si="56"/>
        <v/>
      </c>
      <c r="DA281" s="60"/>
      <c r="DB281" s="77" t="str">
        <f t="shared" si="57"/>
        <v/>
      </c>
      <c r="DC281" s="71" t="str">
        <f t="shared" si="58"/>
        <v/>
      </c>
      <c r="DD281" s="71" t="str">
        <f t="shared" si="59"/>
        <v/>
      </c>
      <c r="DE281" s="45">
        <f t="shared" si="60"/>
        <v>0</v>
      </c>
      <c r="DF281" s="45"/>
      <c r="DG281" s="84" t="str">
        <f t="shared" si="53"/>
        <v/>
      </c>
    </row>
    <row r="282" spans="1:111" ht="15.75" customHeight="1" x14ac:dyDescent="0.35">
      <c r="A282" s="71" t="str">
        <f t="shared" si="50"/>
        <v/>
      </c>
      <c r="B282" s="71" t="str">
        <f t="shared" si="51"/>
        <v/>
      </c>
      <c r="C282" s="72" t="str">
        <f t="shared" si="52"/>
        <v/>
      </c>
      <c r="D282" s="107"/>
      <c r="E282" s="101"/>
      <c r="F282" s="101"/>
      <c r="G282" s="101"/>
      <c r="H282" s="108"/>
      <c r="I282" s="101"/>
      <c r="J282" s="101"/>
      <c r="K282" s="101"/>
      <c r="L282" s="101"/>
      <c r="M282" s="101"/>
      <c r="N282" s="101"/>
      <c r="O282" s="101"/>
      <c r="P282" s="101"/>
      <c r="Q282" s="101"/>
      <c r="R282" s="111"/>
      <c r="S282" s="101"/>
      <c r="T282" s="101"/>
      <c r="U282" s="101"/>
      <c r="V282" s="101"/>
      <c r="W282" s="101"/>
      <c r="X282" s="111"/>
      <c r="Y282" s="101"/>
      <c r="Z282" s="101"/>
      <c r="AA282" s="101"/>
      <c r="AB282" s="101"/>
      <c r="AC282" s="101"/>
      <c r="AD282" s="101"/>
      <c r="AE282" s="101"/>
      <c r="AF282" s="101"/>
      <c r="AG282" s="101"/>
      <c r="AH282" s="101"/>
      <c r="AI282" s="101"/>
      <c r="AJ282" s="112"/>
      <c r="AK282" s="101"/>
      <c r="AL282" s="101"/>
      <c r="AM282" s="101"/>
      <c r="AN282" s="101"/>
      <c r="AO282" s="101"/>
      <c r="AP282" s="101"/>
      <c r="AQ282" s="101"/>
      <c r="AR282" s="105"/>
      <c r="AS282" s="106"/>
      <c r="AT282" s="106"/>
      <c r="AU282" s="106"/>
      <c r="AV282" s="106"/>
      <c r="AW282" s="106"/>
      <c r="AX282" s="106"/>
      <c r="AY282" s="105"/>
      <c r="AZ282" s="106"/>
      <c r="BA282" s="106"/>
      <c r="BB282" s="106"/>
      <c r="BC282" s="103">
        <f>IF(AJ282="auto",IF(AND((D282&gt;'km-vergoeding'!$A$4),(D282&lt;'km-vergoeding'!$A$5)),'km-vergoeding'!$D$4,'km-vergoeding'!$D$5),0)</f>
        <v>0</v>
      </c>
      <c r="BD282" s="104"/>
      <c r="BE282" s="104"/>
      <c r="BF282" s="104"/>
      <c r="BG282" s="104"/>
      <c r="BH282" s="104"/>
      <c r="BI282" s="104"/>
      <c r="BJ282" s="104"/>
      <c r="BK282" s="110">
        <f t="shared" si="61"/>
        <v>0</v>
      </c>
      <c r="BL282" s="104"/>
      <c r="BM282" s="104"/>
      <c r="BN282" s="104"/>
      <c r="BO282" s="104"/>
      <c r="BP282" s="104"/>
      <c r="BQ282" s="104"/>
      <c r="BR282" s="102">
        <f>IF(AJ282="fiets",'km-vergoeding'!$D$3,0)</f>
        <v>0</v>
      </c>
      <c r="BS282" s="102"/>
      <c r="BT282" s="102"/>
      <c r="BU282" s="102"/>
      <c r="BV282" s="102"/>
      <c r="BW282" s="102"/>
      <c r="BX282" s="102"/>
      <c r="BY282" s="102"/>
      <c r="BZ282" s="110">
        <f t="shared" si="62"/>
        <v>0</v>
      </c>
      <c r="CA282" s="104"/>
      <c r="CB282" s="104"/>
      <c r="CC282" s="104"/>
      <c r="CD282" s="104"/>
      <c r="CE282" s="104"/>
      <c r="CF282" s="104"/>
      <c r="CG282" s="100"/>
      <c r="CH282" s="101"/>
      <c r="CI282" s="101"/>
      <c r="CJ282" s="101"/>
      <c r="CK282" s="101"/>
      <c r="CL282" s="101"/>
      <c r="CM282" s="109">
        <f t="shared" si="63"/>
        <v>0</v>
      </c>
      <c r="CN282" s="104"/>
      <c r="CO282" s="104"/>
      <c r="CP282" s="104"/>
      <c r="CQ282" s="104"/>
      <c r="CR282" s="104"/>
      <c r="CS282" s="97">
        <f t="shared" si="54"/>
        <v>0</v>
      </c>
      <c r="CT282" s="98"/>
      <c r="CU282" s="98"/>
      <c r="CV282" s="98"/>
      <c r="CW282" s="98"/>
      <c r="CX282" s="99"/>
      <c r="CY282" s="73" t="str">
        <f t="shared" si="55"/>
        <v/>
      </c>
      <c r="CZ282" s="71" t="str">
        <f t="shared" si="56"/>
        <v/>
      </c>
      <c r="DA282" s="60"/>
      <c r="DB282" s="77" t="str">
        <f t="shared" si="57"/>
        <v/>
      </c>
      <c r="DC282" s="71" t="str">
        <f t="shared" si="58"/>
        <v/>
      </c>
      <c r="DD282" s="71" t="str">
        <f t="shared" si="59"/>
        <v/>
      </c>
      <c r="DE282" s="45">
        <f t="shared" si="60"/>
        <v>0</v>
      </c>
      <c r="DF282" s="45"/>
      <c r="DG282" s="84" t="str">
        <f t="shared" si="53"/>
        <v/>
      </c>
    </row>
    <row r="283" spans="1:111" ht="15.75" customHeight="1" x14ac:dyDescent="0.35">
      <c r="A283" s="71" t="str">
        <f t="shared" si="50"/>
        <v/>
      </c>
      <c r="B283" s="71" t="str">
        <f t="shared" si="51"/>
        <v/>
      </c>
      <c r="C283" s="72" t="str">
        <f t="shared" si="52"/>
        <v/>
      </c>
      <c r="D283" s="107"/>
      <c r="E283" s="101"/>
      <c r="F283" s="101"/>
      <c r="G283" s="101"/>
      <c r="H283" s="108"/>
      <c r="I283" s="101"/>
      <c r="J283" s="101"/>
      <c r="K283" s="101"/>
      <c r="L283" s="101"/>
      <c r="M283" s="101"/>
      <c r="N283" s="101"/>
      <c r="O283" s="101"/>
      <c r="P283" s="101"/>
      <c r="Q283" s="101"/>
      <c r="R283" s="111"/>
      <c r="S283" s="101"/>
      <c r="T283" s="101"/>
      <c r="U283" s="101"/>
      <c r="V283" s="101"/>
      <c r="W283" s="101"/>
      <c r="X283" s="111"/>
      <c r="Y283" s="101"/>
      <c r="Z283" s="101"/>
      <c r="AA283" s="101"/>
      <c r="AB283" s="101"/>
      <c r="AC283" s="101"/>
      <c r="AD283" s="101"/>
      <c r="AE283" s="101"/>
      <c r="AF283" s="101"/>
      <c r="AG283" s="101"/>
      <c r="AH283" s="101"/>
      <c r="AI283" s="101"/>
      <c r="AJ283" s="112"/>
      <c r="AK283" s="101"/>
      <c r="AL283" s="101"/>
      <c r="AM283" s="101"/>
      <c r="AN283" s="101"/>
      <c r="AO283" s="101"/>
      <c r="AP283" s="101"/>
      <c r="AQ283" s="101"/>
      <c r="AR283" s="105"/>
      <c r="AS283" s="106"/>
      <c r="AT283" s="106"/>
      <c r="AU283" s="106"/>
      <c r="AV283" s="106"/>
      <c r="AW283" s="106"/>
      <c r="AX283" s="106"/>
      <c r="AY283" s="105"/>
      <c r="AZ283" s="106"/>
      <c r="BA283" s="106"/>
      <c r="BB283" s="106"/>
      <c r="BC283" s="103">
        <f>IF(AJ283="auto",IF(AND((D283&gt;'km-vergoeding'!$A$4),(D283&lt;'km-vergoeding'!$A$5)),'km-vergoeding'!$D$4,'km-vergoeding'!$D$5),0)</f>
        <v>0</v>
      </c>
      <c r="BD283" s="104"/>
      <c r="BE283" s="104"/>
      <c r="BF283" s="104"/>
      <c r="BG283" s="104"/>
      <c r="BH283" s="104"/>
      <c r="BI283" s="104"/>
      <c r="BJ283" s="104"/>
      <c r="BK283" s="110">
        <f t="shared" si="61"/>
        <v>0</v>
      </c>
      <c r="BL283" s="104"/>
      <c r="BM283" s="104"/>
      <c r="BN283" s="104"/>
      <c r="BO283" s="104"/>
      <c r="BP283" s="104"/>
      <c r="BQ283" s="104"/>
      <c r="BR283" s="102">
        <f>IF(AJ283="fiets",'km-vergoeding'!$D$3,0)</f>
        <v>0</v>
      </c>
      <c r="BS283" s="102"/>
      <c r="BT283" s="102"/>
      <c r="BU283" s="102"/>
      <c r="BV283" s="102"/>
      <c r="BW283" s="102"/>
      <c r="BX283" s="102"/>
      <c r="BY283" s="102"/>
      <c r="BZ283" s="110">
        <f t="shared" si="62"/>
        <v>0</v>
      </c>
      <c r="CA283" s="104"/>
      <c r="CB283" s="104"/>
      <c r="CC283" s="104"/>
      <c r="CD283" s="104"/>
      <c r="CE283" s="104"/>
      <c r="CF283" s="104"/>
      <c r="CG283" s="100"/>
      <c r="CH283" s="101"/>
      <c r="CI283" s="101"/>
      <c r="CJ283" s="101"/>
      <c r="CK283" s="101"/>
      <c r="CL283" s="101"/>
      <c r="CM283" s="109">
        <f t="shared" si="63"/>
        <v>0</v>
      </c>
      <c r="CN283" s="104"/>
      <c r="CO283" s="104"/>
      <c r="CP283" s="104"/>
      <c r="CQ283" s="104"/>
      <c r="CR283" s="104"/>
      <c r="CS283" s="97">
        <f t="shared" si="54"/>
        <v>0</v>
      </c>
      <c r="CT283" s="98"/>
      <c r="CU283" s="98"/>
      <c r="CV283" s="98"/>
      <c r="CW283" s="98"/>
      <c r="CX283" s="99"/>
      <c r="CY283" s="73" t="str">
        <f t="shared" si="55"/>
        <v/>
      </c>
      <c r="CZ283" s="71" t="str">
        <f t="shared" si="56"/>
        <v/>
      </c>
      <c r="DA283" s="60"/>
      <c r="DB283" s="77" t="str">
        <f t="shared" si="57"/>
        <v/>
      </c>
      <c r="DC283" s="71" t="str">
        <f t="shared" si="58"/>
        <v/>
      </c>
      <c r="DD283" s="71" t="str">
        <f t="shared" si="59"/>
        <v/>
      </c>
      <c r="DE283" s="45">
        <f t="shared" si="60"/>
        <v>0</v>
      </c>
      <c r="DF283" s="45"/>
      <c r="DG283" s="84" t="str">
        <f t="shared" si="53"/>
        <v/>
      </c>
    </row>
    <row r="284" spans="1:111" ht="15.75" customHeight="1" x14ac:dyDescent="0.35">
      <c r="A284" s="71" t="str">
        <f t="shared" si="50"/>
        <v/>
      </c>
      <c r="B284" s="71" t="str">
        <f t="shared" si="51"/>
        <v/>
      </c>
      <c r="C284" s="72" t="str">
        <f t="shared" si="52"/>
        <v/>
      </c>
      <c r="D284" s="107"/>
      <c r="E284" s="101"/>
      <c r="F284" s="101"/>
      <c r="G284" s="101"/>
      <c r="H284" s="108"/>
      <c r="I284" s="101"/>
      <c r="J284" s="101"/>
      <c r="K284" s="101"/>
      <c r="L284" s="101"/>
      <c r="M284" s="101"/>
      <c r="N284" s="101"/>
      <c r="O284" s="101"/>
      <c r="P284" s="101"/>
      <c r="Q284" s="101"/>
      <c r="R284" s="111"/>
      <c r="S284" s="101"/>
      <c r="T284" s="101"/>
      <c r="U284" s="101"/>
      <c r="V284" s="101"/>
      <c r="W284" s="101"/>
      <c r="X284" s="111"/>
      <c r="Y284" s="101"/>
      <c r="Z284" s="101"/>
      <c r="AA284" s="101"/>
      <c r="AB284" s="101"/>
      <c r="AC284" s="101"/>
      <c r="AD284" s="101"/>
      <c r="AE284" s="101"/>
      <c r="AF284" s="101"/>
      <c r="AG284" s="101"/>
      <c r="AH284" s="101"/>
      <c r="AI284" s="101"/>
      <c r="AJ284" s="112"/>
      <c r="AK284" s="101"/>
      <c r="AL284" s="101"/>
      <c r="AM284" s="101"/>
      <c r="AN284" s="101"/>
      <c r="AO284" s="101"/>
      <c r="AP284" s="101"/>
      <c r="AQ284" s="101"/>
      <c r="AR284" s="105"/>
      <c r="AS284" s="106"/>
      <c r="AT284" s="106"/>
      <c r="AU284" s="106"/>
      <c r="AV284" s="106"/>
      <c r="AW284" s="106"/>
      <c r="AX284" s="106"/>
      <c r="AY284" s="105"/>
      <c r="AZ284" s="106"/>
      <c r="BA284" s="106"/>
      <c r="BB284" s="106"/>
      <c r="BC284" s="103">
        <f>IF(AJ284="auto",IF(AND((D284&gt;'km-vergoeding'!$A$4),(D284&lt;'km-vergoeding'!$A$5)),'km-vergoeding'!$D$4,'km-vergoeding'!$D$5),0)</f>
        <v>0</v>
      </c>
      <c r="BD284" s="104"/>
      <c r="BE284" s="104"/>
      <c r="BF284" s="104"/>
      <c r="BG284" s="104"/>
      <c r="BH284" s="104"/>
      <c r="BI284" s="104"/>
      <c r="BJ284" s="104"/>
      <c r="BK284" s="110">
        <f t="shared" si="61"/>
        <v>0</v>
      </c>
      <c r="BL284" s="104"/>
      <c r="BM284" s="104"/>
      <c r="BN284" s="104"/>
      <c r="BO284" s="104"/>
      <c r="BP284" s="104"/>
      <c r="BQ284" s="104"/>
      <c r="BR284" s="102">
        <f>IF(AJ284="fiets",'km-vergoeding'!$D$3,0)</f>
        <v>0</v>
      </c>
      <c r="BS284" s="102"/>
      <c r="BT284" s="102"/>
      <c r="BU284" s="102"/>
      <c r="BV284" s="102"/>
      <c r="BW284" s="102"/>
      <c r="BX284" s="102"/>
      <c r="BY284" s="102"/>
      <c r="BZ284" s="110">
        <f t="shared" si="62"/>
        <v>0</v>
      </c>
      <c r="CA284" s="104"/>
      <c r="CB284" s="104"/>
      <c r="CC284" s="104"/>
      <c r="CD284" s="104"/>
      <c r="CE284" s="104"/>
      <c r="CF284" s="104"/>
      <c r="CG284" s="100"/>
      <c r="CH284" s="101"/>
      <c r="CI284" s="101"/>
      <c r="CJ284" s="101"/>
      <c r="CK284" s="101"/>
      <c r="CL284" s="101"/>
      <c r="CM284" s="109">
        <f t="shared" si="63"/>
        <v>0</v>
      </c>
      <c r="CN284" s="104"/>
      <c r="CO284" s="104"/>
      <c r="CP284" s="104"/>
      <c r="CQ284" s="104"/>
      <c r="CR284" s="104"/>
      <c r="CS284" s="97">
        <f t="shared" si="54"/>
        <v>0</v>
      </c>
      <c r="CT284" s="98"/>
      <c r="CU284" s="98"/>
      <c r="CV284" s="98"/>
      <c r="CW284" s="98"/>
      <c r="CX284" s="99"/>
      <c r="CY284" s="73" t="str">
        <f t="shared" si="55"/>
        <v/>
      </c>
      <c r="CZ284" s="71" t="str">
        <f t="shared" si="56"/>
        <v/>
      </c>
      <c r="DA284" s="60"/>
      <c r="DB284" s="77" t="str">
        <f t="shared" si="57"/>
        <v/>
      </c>
      <c r="DC284" s="71" t="str">
        <f t="shared" si="58"/>
        <v/>
      </c>
      <c r="DD284" s="71" t="str">
        <f t="shared" si="59"/>
        <v/>
      </c>
      <c r="DE284" s="45">
        <f t="shared" si="60"/>
        <v>0</v>
      </c>
      <c r="DF284" s="45"/>
      <c r="DG284" s="84" t="str">
        <f t="shared" si="53"/>
        <v/>
      </c>
    </row>
    <row r="285" spans="1:111" ht="15.75" customHeight="1" x14ac:dyDescent="0.35">
      <c r="A285" s="71" t="str">
        <f t="shared" si="50"/>
        <v/>
      </c>
      <c r="B285" s="71" t="str">
        <f t="shared" si="51"/>
        <v/>
      </c>
      <c r="C285" s="72" t="str">
        <f t="shared" si="52"/>
        <v/>
      </c>
      <c r="D285" s="107"/>
      <c r="E285" s="101"/>
      <c r="F285" s="101"/>
      <c r="G285" s="101"/>
      <c r="H285" s="108"/>
      <c r="I285" s="101"/>
      <c r="J285" s="101"/>
      <c r="K285" s="101"/>
      <c r="L285" s="101"/>
      <c r="M285" s="101"/>
      <c r="N285" s="101"/>
      <c r="O285" s="101"/>
      <c r="P285" s="101"/>
      <c r="Q285" s="101"/>
      <c r="R285" s="111"/>
      <c r="S285" s="101"/>
      <c r="T285" s="101"/>
      <c r="U285" s="101"/>
      <c r="V285" s="101"/>
      <c r="W285" s="101"/>
      <c r="X285" s="111"/>
      <c r="Y285" s="101"/>
      <c r="Z285" s="101"/>
      <c r="AA285" s="101"/>
      <c r="AB285" s="101"/>
      <c r="AC285" s="101"/>
      <c r="AD285" s="101"/>
      <c r="AE285" s="101"/>
      <c r="AF285" s="101"/>
      <c r="AG285" s="101"/>
      <c r="AH285" s="101"/>
      <c r="AI285" s="101"/>
      <c r="AJ285" s="112"/>
      <c r="AK285" s="101"/>
      <c r="AL285" s="101"/>
      <c r="AM285" s="101"/>
      <c r="AN285" s="101"/>
      <c r="AO285" s="101"/>
      <c r="AP285" s="101"/>
      <c r="AQ285" s="101"/>
      <c r="AR285" s="105"/>
      <c r="AS285" s="106"/>
      <c r="AT285" s="106"/>
      <c r="AU285" s="106"/>
      <c r="AV285" s="106"/>
      <c r="AW285" s="106"/>
      <c r="AX285" s="106"/>
      <c r="AY285" s="105"/>
      <c r="AZ285" s="106"/>
      <c r="BA285" s="106"/>
      <c r="BB285" s="106"/>
      <c r="BC285" s="103">
        <f>IF(AJ285="auto",IF(AND((D285&gt;'km-vergoeding'!$A$4),(D285&lt;'km-vergoeding'!$A$5)),'km-vergoeding'!$D$4,'km-vergoeding'!$D$5),0)</f>
        <v>0</v>
      </c>
      <c r="BD285" s="104"/>
      <c r="BE285" s="104"/>
      <c r="BF285" s="104"/>
      <c r="BG285" s="104"/>
      <c r="BH285" s="104"/>
      <c r="BI285" s="104"/>
      <c r="BJ285" s="104"/>
      <c r="BK285" s="110">
        <f t="shared" si="61"/>
        <v>0</v>
      </c>
      <c r="BL285" s="104"/>
      <c r="BM285" s="104"/>
      <c r="BN285" s="104"/>
      <c r="BO285" s="104"/>
      <c r="BP285" s="104"/>
      <c r="BQ285" s="104"/>
      <c r="BR285" s="102">
        <f>IF(AJ285="fiets",'km-vergoeding'!$D$3,0)</f>
        <v>0</v>
      </c>
      <c r="BS285" s="102"/>
      <c r="BT285" s="102"/>
      <c r="BU285" s="102"/>
      <c r="BV285" s="102"/>
      <c r="BW285" s="102"/>
      <c r="BX285" s="102"/>
      <c r="BY285" s="102"/>
      <c r="BZ285" s="110">
        <f t="shared" si="62"/>
        <v>0</v>
      </c>
      <c r="CA285" s="104"/>
      <c r="CB285" s="104"/>
      <c r="CC285" s="104"/>
      <c r="CD285" s="104"/>
      <c r="CE285" s="104"/>
      <c r="CF285" s="104"/>
      <c r="CG285" s="100"/>
      <c r="CH285" s="101"/>
      <c r="CI285" s="101"/>
      <c r="CJ285" s="101"/>
      <c r="CK285" s="101"/>
      <c r="CL285" s="101"/>
      <c r="CM285" s="109">
        <f t="shared" si="63"/>
        <v>0</v>
      </c>
      <c r="CN285" s="104"/>
      <c r="CO285" s="104"/>
      <c r="CP285" s="104"/>
      <c r="CQ285" s="104"/>
      <c r="CR285" s="104"/>
      <c r="CS285" s="97">
        <f t="shared" si="54"/>
        <v>0</v>
      </c>
      <c r="CT285" s="98"/>
      <c r="CU285" s="98"/>
      <c r="CV285" s="98"/>
      <c r="CW285" s="98"/>
      <c r="CX285" s="99"/>
      <c r="CY285" s="73" t="str">
        <f t="shared" si="55"/>
        <v/>
      </c>
      <c r="CZ285" s="71" t="str">
        <f t="shared" si="56"/>
        <v/>
      </c>
      <c r="DA285" s="60"/>
      <c r="DB285" s="77" t="str">
        <f t="shared" si="57"/>
        <v/>
      </c>
      <c r="DC285" s="71" t="str">
        <f t="shared" si="58"/>
        <v/>
      </c>
      <c r="DD285" s="71" t="str">
        <f t="shared" si="59"/>
        <v/>
      </c>
      <c r="DE285" s="45">
        <f t="shared" si="60"/>
        <v>0</v>
      </c>
      <c r="DF285" s="45"/>
      <c r="DG285" s="84" t="str">
        <f t="shared" si="53"/>
        <v/>
      </c>
    </row>
    <row r="286" spans="1:111" ht="15.75" customHeight="1" x14ac:dyDescent="0.35">
      <c r="A286" s="71" t="str">
        <f t="shared" si="50"/>
        <v/>
      </c>
      <c r="B286" s="71" t="str">
        <f t="shared" si="51"/>
        <v/>
      </c>
      <c r="C286" s="72" t="str">
        <f t="shared" si="52"/>
        <v/>
      </c>
      <c r="D286" s="107"/>
      <c r="E286" s="101"/>
      <c r="F286" s="101"/>
      <c r="G286" s="101"/>
      <c r="H286" s="108"/>
      <c r="I286" s="101"/>
      <c r="J286" s="101"/>
      <c r="K286" s="101"/>
      <c r="L286" s="101"/>
      <c r="M286" s="101"/>
      <c r="N286" s="101"/>
      <c r="O286" s="101"/>
      <c r="P286" s="101"/>
      <c r="Q286" s="101"/>
      <c r="R286" s="111"/>
      <c r="S286" s="101"/>
      <c r="T286" s="101"/>
      <c r="U286" s="101"/>
      <c r="V286" s="101"/>
      <c r="W286" s="101"/>
      <c r="X286" s="111"/>
      <c r="Y286" s="101"/>
      <c r="Z286" s="101"/>
      <c r="AA286" s="101"/>
      <c r="AB286" s="101"/>
      <c r="AC286" s="101"/>
      <c r="AD286" s="101"/>
      <c r="AE286" s="101"/>
      <c r="AF286" s="101"/>
      <c r="AG286" s="101"/>
      <c r="AH286" s="101"/>
      <c r="AI286" s="101"/>
      <c r="AJ286" s="112"/>
      <c r="AK286" s="101"/>
      <c r="AL286" s="101"/>
      <c r="AM286" s="101"/>
      <c r="AN286" s="101"/>
      <c r="AO286" s="101"/>
      <c r="AP286" s="101"/>
      <c r="AQ286" s="101"/>
      <c r="AR286" s="105"/>
      <c r="AS286" s="106"/>
      <c r="AT286" s="106"/>
      <c r="AU286" s="106"/>
      <c r="AV286" s="106"/>
      <c r="AW286" s="106"/>
      <c r="AX286" s="106"/>
      <c r="AY286" s="105"/>
      <c r="AZ286" s="106"/>
      <c r="BA286" s="106"/>
      <c r="BB286" s="106"/>
      <c r="BC286" s="103">
        <f>IF(AJ286="auto",IF(AND((D286&gt;'km-vergoeding'!$A$4),(D286&lt;'km-vergoeding'!$A$5)),'km-vergoeding'!$D$4,'km-vergoeding'!$D$5),0)</f>
        <v>0</v>
      </c>
      <c r="BD286" s="104"/>
      <c r="BE286" s="104"/>
      <c r="BF286" s="104"/>
      <c r="BG286" s="104"/>
      <c r="BH286" s="104"/>
      <c r="BI286" s="104"/>
      <c r="BJ286" s="104"/>
      <c r="BK286" s="110">
        <f t="shared" si="61"/>
        <v>0</v>
      </c>
      <c r="BL286" s="104"/>
      <c r="BM286" s="104"/>
      <c r="BN286" s="104"/>
      <c r="BO286" s="104"/>
      <c r="BP286" s="104"/>
      <c r="BQ286" s="104"/>
      <c r="BR286" s="102">
        <f>IF(AJ286="fiets",'km-vergoeding'!$D$3,0)</f>
        <v>0</v>
      </c>
      <c r="BS286" s="102"/>
      <c r="BT286" s="102"/>
      <c r="BU286" s="102"/>
      <c r="BV286" s="102"/>
      <c r="BW286" s="102"/>
      <c r="BX286" s="102"/>
      <c r="BY286" s="102"/>
      <c r="BZ286" s="110">
        <f t="shared" si="62"/>
        <v>0</v>
      </c>
      <c r="CA286" s="104"/>
      <c r="CB286" s="104"/>
      <c r="CC286" s="104"/>
      <c r="CD286" s="104"/>
      <c r="CE286" s="104"/>
      <c r="CF286" s="104"/>
      <c r="CG286" s="100"/>
      <c r="CH286" s="101"/>
      <c r="CI286" s="101"/>
      <c r="CJ286" s="101"/>
      <c r="CK286" s="101"/>
      <c r="CL286" s="101"/>
      <c r="CM286" s="109">
        <f t="shared" si="63"/>
        <v>0</v>
      </c>
      <c r="CN286" s="104"/>
      <c r="CO286" s="104"/>
      <c r="CP286" s="104"/>
      <c r="CQ286" s="104"/>
      <c r="CR286" s="104"/>
      <c r="CS286" s="97">
        <f t="shared" si="54"/>
        <v>0</v>
      </c>
      <c r="CT286" s="98"/>
      <c r="CU286" s="98"/>
      <c r="CV286" s="98"/>
      <c r="CW286" s="98"/>
      <c r="CX286" s="99"/>
      <c r="CY286" s="73" t="str">
        <f t="shared" si="55"/>
        <v/>
      </c>
      <c r="CZ286" s="71" t="str">
        <f t="shared" si="56"/>
        <v/>
      </c>
      <c r="DA286" s="60"/>
      <c r="DB286" s="77" t="str">
        <f t="shared" si="57"/>
        <v/>
      </c>
      <c r="DC286" s="71" t="str">
        <f t="shared" si="58"/>
        <v/>
      </c>
      <c r="DD286" s="71" t="str">
        <f t="shared" si="59"/>
        <v/>
      </c>
      <c r="DE286" s="45">
        <f t="shared" si="60"/>
        <v>0</v>
      </c>
      <c r="DF286" s="45"/>
      <c r="DG286" s="84" t="str">
        <f t="shared" si="53"/>
        <v/>
      </c>
    </row>
    <row r="287" spans="1:111" ht="15.75" customHeight="1" x14ac:dyDescent="0.35">
      <c r="A287" s="71" t="str">
        <f t="shared" si="50"/>
        <v/>
      </c>
      <c r="B287" s="71" t="str">
        <f t="shared" si="51"/>
        <v/>
      </c>
      <c r="C287" s="72" t="str">
        <f t="shared" si="52"/>
        <v/>
      </c>
      <c r="D287" s="107"/>
      <c r="E287" s="101"/>
      <c r="F287" s="101"/>
      <c r="G287" s="101"/>
      <c r="H287" s="108"/>
      <c r="I287" s="101"/>
      <c r="J287" s="101"/>
      <c r="K287" s="101"/>
      <c r="L287" s="101"/>
      <c r="M287" s="101"/>
      <c r="N287" s="101"/>
      <c r="O287" s="101"/>
      <c r="P287" s="101"/>
      <c r="Q287" s="101"/>
      <c r="R287" s="111"/>
      <c r="S287" s="101"/>
      <c r="T287" s="101"/>
      <c r="U287" s="101"/>
      <c r="V287" s="101"/>
      <c r="W287" s="101"/>
      <c r="X287" s="111"/>
      <c r="Y287" s="101"/>
      <c r="Z287" s="101"/>
      <c r="AA287" s="101"/>
      <c r="AB287" s="101"/>
      <c r="AC287" s="101"/>
      <c r="AD287" s="101"/>
      <c r="AE287" s="101"/>
      <c r="AF287" s="101"/>
      <c r="AG287" s="101"/>
      <c r="AH287" s="101"/>
      <c r="AI287" s="101"/>
      <c r="AJ287" s="112"/>
      <c r="AK287" s="101"/>
      <c r="AL287" s="101"/>
      <c r="AM287" s="101"/>
      <c r="AN287" s="101"/>
      <c r="AO287" s="101"/>
      <c r="AP287" s="101"/>
      <c r="AQ287" s="101"/>
      <c r="AR287" s="105"/>
      <c r="AS287" s="106"/>
      <c r="AT287" s="106"/>
      <c r="AU287" s="106"/>
      <c r="AV287" s="106"/>
      <c r="AW287" s="106"/>
      <c r="AX287" s="106"/>
      <c r="AY287" s="105"/>
      <c r="AZ287" s="106"/>
      <c r="BA287" s="106"/>
      <c r="BB287" s="106"/>
      <c r="BC287" s="103">
        <f>IF(AJ287="auto",IF(AND((D287&gt;'km-vergoeding'!$A$4),(D287&lt;'km-vergoeding'!$A$5)),'km-vergoeding'!$D$4,'km-vergoeding'!$D$5),0)</f>
        <v>0</v>
      </c>
      <c r="BD287" s="104"/>
      <c r="BE287" s="104"/>
      <c r="BF287" s="104"/>
      <c r="BG287" s="104"/>
      <c r="BH287" s="104"/>
      <c r="BI287" s="104"/>
      <c r="BJ287" s="104"/>
      <c r="BK287" s="110">
        <f t="shared" si="61"/>
        <v>0</v>
      </c>
      <c r="BL287" s="104"/>
      <c r="BM287" s="104"/>
      <c r="BN287" s="104"/>
      <c r="BO287" s="104"/>
      <c r="BP287" s="104"/>
      <c r="BQ287" s="104"/>
      <c r="BR287" s="102">
        <f>IF(AJ287="fiets",'km-vergoeding'!$D$3,0)</f>
        <v>0</v>
      </c>
      <c r="BS287" s="102"/>
      <c r="BT287" s="102"/>
      <c r="BU287" s="102"/>
      <c r="BV287" s="102"/>
      <c r="BW287" s="102"/>
      <c r="BX287" s="102"/>
      <c r="BY287" s="102"/>
      <c r="BZ287" s="110">
        <f t="shared" si="62"/>
        <v>0</v>
      </c>
      <c r="CA287" s="104"/>
      <c r="CB287" s="104"/>
      <c r="CC287" s="104"/>
      <c r="CD287" s="104"/>
      <c r="CE287" s="104"/>
      <c r="CF287" s="104"/>
      <c r="CG287" s="100"/>
      <c r="CH287" s="101"/>
      <c r="CI287" s="101"/>
      <c r="CJ287" s="101"/>
      <c r="CK287" s="101"/>
      <c r="CL287" s="101"/>
      <c r="CM287" s="109">
        <f t="shared" si="63"/>
        <v>0</v>
      </c>
      <c r="CN287" s="104"/>
      <c r="CO287" s="104"/>
      <c r="CP287" s="104"/>
      <c r="CQ287" s="104"/>
      <c r="CR287" s="104"/>
      <c r="CS287" s="97">
        <f t="shared" si="54"/>
        <v>0</v>
      </c>
      <c r="CT287" s="98"/>
      <c r="CU287" s="98"/>
      <c r="CV287" s="98"/>
      <c r="CW287" s="98"/>
      <c r="CX287" s="99"/>
      <c r="CY287" s="73" t="str">
        <f t="shared" si="55"/>
        <v/>
      </c>
      <c r="CZ287" s="71" t="str">
        <f t="shared" si="56"/>
        <v/>
      </c>
      <c r="DA287" s="60"/>
      <c r="DB287" s="77" t="str">
        <f t="shared" si="57"/>
        <v/>
      </c>
      <c r="DC287" s="71" t="str">
        <f t="shared" si="58"/>
        <v/>
      </c>
      <c r="DD287" s="71" t="str">
        <f t="shared" si="59"/>
        <v/>
      </c>
      <c r="DE287" s="45">
        <f t="shared" si="60"/>
        <v>0</v>
      </c>
      <c r="DF287" s="45"/>
      <c r="DG287" s="84" t="str">
        <f t="shared" si="53"/>
        <v/>
      </c>
    </row>
    <row r="288" spans="1:111" ht="15.75" customHeight="1" x14ac:dyDescent="0.35">
      <c r="A288" s="71" t="str">
        <f t="shared" si="50"/>
        <v/>
      </c>
      <c r="B288" s="71" t="str">
        <f t="shared" si="51"/>
        <v/>
      </c>
      <c r="C288" s="72" t="str">
        <f t="shared" si="52"/>
        <v/>
      </c>
      <c r="D288" s="107"/>
      <c r="E288" s="101"/>
      <c r="F288" s="101"/>
      <c r="G288" s="101"/>
      <c r="H288" s="108"/>
      <c r="I288" s="101"/>
      <c r="J288" s="101"/>
      <c r="K288" s="101"/>
      <c r="L288" s="101"/>
      <c r="M288" s="101"/>
      <c r="N288" s="101"/>
      <c r="O288" s="101"/>
      <c r="P288" s="101"/>
      <c r="Q288" s="101"/>
      <c r="R288" s="111"/>
      <c r="S288" s="101"/>
      <c r="T288" s="101"/>
      <c r="U288" s="101"/>
      <c r="V288" s="101"/>
      <c r="W288" s="101"/>
      <c r="X288" s="111"/>
      <c r="Y288" s="101"/>
      <c r="Z288" s="101"/>
      <c r="AA288" s="101"/>
      <c r="AB288" s="101"/>
      <c r="AC288" s="101"/>
      <c r="AD288" s="101"/>
      <c r="AE288" s="101"/>
      <c r="AF288" s="101"/>
      <c r="AG288" s="101"/>
      <c r="AH288" s="101"/>
      <c r="AI288" s="101"/>
      <c r="AJ288" s="112"/>
      <c r="AK288" s="101"/>
      <c r="AL288" s="101"/>
      <c r="AM288" s="101"/>
      <c r="AN288" s="101"/>
      <c r="AO288" s="101"/>
      <c r="AP288" s="101"/>
      <c r="AQ288" s="101"/>
      <c r="AR288" s="105"/>
      <c r="AS288" s="106"/>
      <c r="AT288" s="106"/>
      <c r="AU288" s="106"/>
      <c r="AV288" s="106"/>
      <c r="AW288" s="106"/>
      <c r="AX288" s="106"/>
      <c r="AY288" s="105"/>
      <c r="AZ288" s="106"/>
      <c r="BA288" s="106"/>
      <c r="BB288" s="106"/>
      <c r="BC288" s="103">
        <f>IF(AJ288="auto",IF(AND((D288&gt;'km-vergoeding'!$A$4),(D288&lt;'km-vergoeding'!$A$5)),'km-vergoeding'!$D$4,'km-vergoeding'!$D$5),0)</f>
        <v>0</v>
      </c>
      <c r="BD288" s="104"/>
      <c r="BE288" s="104"/>
      <c r="BF288" s="104"/>
      <c r="BG288" s="104"/>
      <c r="BH288" s="104"/>
      <c r="BI288" s="104"/>
      <c r="BJ288" s="104"/>
      <c r="BK288" s="110">
        <f t="shared" si="61"/>
        <v>0</v>
      </c>
      <c r="BL288" s="104"/>
      <c r="BM288" s="104"/>
      <c r="BN288" s="104"/>
      <c r="BO288" s="104"/>
      <c r="BP288" s="104"/>
      <c r="BQ288" s="104"/>
      <c r="BR288" s="102">
        <f>IF(AJ288="fiets",'km-vergoeding'!$D$3,0)</f>
        <v>0</v>
      </c>
      <c r="BS288" s="102"/>
      <c r="BT288" s="102"/>
      <c r="BU288" s="102"/>
      <c r="BV288" s="102"/>
      <c r="BW288" s="102"/>
      <c r="BX288" s="102"/>
      <c r="BY288" s="102"/>
      <c r="BZ288" s="110">
        <f t="shared" si="62"/>
        <v>0</v>
      </c>
      <c r="CA288" s="104"/>
      <c r="CB288" s="104"/>
      <c r="CC288" s="104"/>
      <c r="CD288" s="104"/>
      <c r="CE288" s="104"/>
      <c r="CF288" s="104"/>
      <c r="CG288" s="100"/>
      <c r="CH288" s="101"/>
      <c r="CI288" s="101"/>
      <c r="CJ288" s="101"/>
      <c r="CK288" s="101"/>
      <c r="CL288" s="101"/>
      <c r="CM288" s="109">
        <f t="shared" si="63"/>
        <v>0</v>
      </c>
      <c r="CN288" s="104"/>
      <c r="CO288" s="104"/>
      <c r="CP288" s="104"/>
      <c r="CQ288" s="104"/>
      <c r="CR288" s="104"/>
      <c r="CS288" s="97">
        <f t="shared" si="54"/>
        <v>0</v>
      </c>
      <c r="CT288" s="98"/>
      <c r="CU288" s="98"/>
      <c r="CV288" s="98"/>
      <c r="CW288" s="98"/>
      <c r="CX288" s="99"/>
      <c r="CY288" s="73" t="str">
        <f t="shared" si="55"/>
        <v/>
      </c>
      <c r="CZ288" s="71" t="str">
        <f t="shared" si="56"/>
        <v/>
      </c>
      <c r="DA288" s="60"/>
      <c r="DB288" s="77" t="str">
        <f t="shared" si="57"/>
        <v/>
      </c>
      <c r="DC288" s="71" t="str">
        <f t="shared" si="58"/>
        <v/>
      </c>
      <c r="DD288" s="71" t="str">
        <f t="shared" si="59"/>
        <v/>
      </c>
      <c r="DE288" s="45">
        <f t="shared" si="60"/>
        <v>0</v>
      </c>
      <c r="DF288" s="45"/>
      <c r="DG288" s="84" t="str">
        <f t="shared" si="53"/>
        <v/>
      </c>
    </row>
    <row r="289" spans="1:111" ht="15.75" customHeight="1" x14ac:dyDescent="0.35">
      <c r="A289" s="71" t="str">
        <f t="shared" si="50"/>
        <v/>
      </c>
      <c r="B289" s="71" t="str">
        <f t="shared" si="51"/>
        <v/>
      </c>
      <c r="C289" s="72" t="str">
        <f t="shared" si="52"/>
        <v/>
      </c>
      <c r="D289" s="107"/>
      <c r="E289" s="101"/>
      <c r="F289" s="101"/>
      <c r="G289" s="101"/>
      <c r="H289" s="108"/>
      <c r="I289" s="101"/>
      <c r="J289" s="101"/>
      <c r="K289" s="101"/>
      <c r="L289" s="101"/>
      <c r="M289" s="101"/>
      <c r="N289" s="101"/>
      <c r="O289" s="101"/>
      <c r="P289" s="101"/>
      <c r="Q289" s="101"/>
      <c r="R289" s="111"/>
      <c r="S289" s="101"/>
      <c r="T289" s="101"/>
      <c r="U289" s="101"/>
      <c r="V289" s="101"/>
      <c r="W289" s="101"/>
      <c r="X289" s="111"/>
      <c r="Y289" s="101"/>
      <c r="Z289" s="101"/>
      <c r="AA289" s="101"/>
      <c r="AB289" s="101"/>
      <c r="AC289" s="101"/>
      <c r="AD289" s="101"/>
      <c r="AE289" s="101"/>
      <c r="AF289" s="101"/>
      <c r="AG289" s="101"/>
      <c r="AH289" s="101"/>
      <c r="AI289" s="101"/>
      <c r="AJ289" s="112"/>
      <c r="AK289" s="101"/>
      <c r="AL289" s="101"/>
      <c r="AM289" s="101"/>
      <c r="AN289" s="101"/>
      <c r="AO289" s="101"/>
      <c r="AP289" s="101"/>
      <c r="AQ289" s="101"/>
      <c r="AR289" s="105"/>
      <c r="AS289" s="106"/>
      <c r="AT289" s="106"/>
      <c r="AU289" s="106"/>
      <c r="AV289" s="106"/>
      <c r="AW289" s="106"/>
      <c r="AX289" s="106"/>
      <c r="AY289" s="105"/>
      <c r="AZ289" s="106"/>
      <c r="BA289" s="106"/>
      <c r="BB289" s="106"/>
      <c r="BC289" s="103">
        <f>IF(AJ289="auto",IF(AND((D289&gt;'km-vergoeding'!$A$4),(D289&lt;'km-vergoeding'!$A$5)),'km-vergoeding'!$D$4,'km-vergoeding'!$D$5),0)</f>
        <v>0</v>
      </c>
      <c r="BD289" s="104"/>
      <c r="BE289" s="104"/>
      <c r="BF289" s="104"/>
      <c r="BG289" s="104"/>
      <c r="BH289" s="104"/>
      <c r="BI289" s="104"/>
      <c r="BJ289" s="104"/>
      <c r="BK289" s="110">
        <f t="shared" si="61"/>
        <v>0</v>
      </c>
      <c r="BL289" s="104"/>
      <c r="BM289" s="104"/>
      <c r="BN289" s="104"/>
      <c r="BO289" s="104"/>
      <c r="BP289" s="104"/>
      <c r="BQ289" s="104"/>
      <c r="BR289" s="102">
        <f>IF(AJ289="fiets",'km-vergoeding'!$D$3,0)</f>
        <v>0</v>
      </c>
      <c r="BS289" s="102"/>
      <c r="BT289" s="102"/>
      <c r="BU289" s="102"/>
      <c r="BV289" s="102"/>
      <c r="BW289" s="102"/>
      <c r="BX289" s="102"/>
      <c r="BY289" s="102"/>
      <c r="BZ289" s="110">
        <f t="shared" si="62"/>
        <v>0</v>
      </c>
      <c r="CA289" s="104"/>
      <c r="CB289" s="104"/>
      <c r="CC289" s="104"/>
      <c r="CD289" s="104"/>
      <c r="CE289" s="104"/>
      <c r="CF289" s="104"/>
      <c r="CG289" s="100"/>
      <c r="CH289" s="101"/>
      <c r="CI289" s="101"/>
      <c r="CJ289" s="101"/>
      <c r="CK289" s="101"/>
      <c r="CL289" s="101"/>
      <c r="CM289" s="109">
        <f t="shared" si="63"/>
        <v>0</v>
      </c>
      <c r="CN289" s="104"/>
      <c r="CO289" s="104"/>
      <c r="CP289" s="104"/>
      <c r="CQ289" s="104"/>
      <c r="CR289" s="104"/>
      <c r="CS289" s="97">
        <f t="shared" si="54"/>
        <v>0</v>
      </c>
      <c r="CT289" s="98"/>
      <c r="CU289" s="98"/>
      <c r="CV289" s="98"/>
      <c r="CW289" s="98"/>
      <c r="CX289" s="99"/>
      <c r="CY289" s="73" t="str">
        <f t="shared" si="55"/>
        <v/>
      </c>
      <c r="CZ289" s="71" t="str">
        <f t="shared" si="56"/>
        <v/>
      </c>
      <c r="DA289" s="60"/>
      <c r="DB289" s="77" t="str">
        <f t="shared" si="57"/>
        <v/>
      </c>
      <c r="DC289" s="71" t="str">
        <f t="shared" si="58"/>
        <v/>
      </c>
      <c r="DD289" s="71" t="str">
        <f t="shared" si="59"/>
        <v/>
      </c>
      <c r="DE289" s="45">
        <f t="shared" si="60"/>
        <v>0</v>
      </c>
      <c r="DF289" s="45"/>
      <c r="DG289" s="84" t="str">
        <f t="shared" si="53"/>
        <v/>
      </c>
    </row>
    <row r="290" spans="1:111" ht="15.75" customHeight="1" x14ac:dyDescent="0.35">
      <c r="A290" s="71" t="str">
        <f t="shared" si="50"/>
        <v/>
      </c>
      <c r="B290" s="71" t="str">
        <f t="shared" si="51"/>
        <v/>
      </c>
      <c r="C290" s="72" t="str">
        <f t="shared" si="52"/>
        <v/>
      </c>
      <c r="D290" s="107"/>
      <c r="E290" s="101"/>
      <c r="F290" s="101"/>
      <c r="G290" s="101"/>
      <c r="H290" s="108"/>
      <c r="I290" s="101"/>
      <c r="J290" s="101"/>
      <c r="K290" s="101"/>
      <c r="L290" s="101"/>
      <c r="M290" s="101"/>
      <c r="N290" s="101"/>
      <c r="O290" s="101"/>
      <c r="P290" s="101"/>
      <c r="Q290" s="101"/>
      <c r="R290" s="111"/>
      <c r="S290" s="101"/>
      <c r="T290" s="101"/>
      <c r="U290" s="101"/>
      <c r="V290" s="101"/>
      <c r="W290" s="101"/>
      <c r="X290" s="111"/>
      <c r="Y290" s="101"/>
      <c r="Z290" s="101"/>
      <c r="AA290" s="101"/>
      <c r="AB290" s="101"/>
      <c r="AC290" s="101"/>
      <c r="AD290" s="101"/>
      <c r="AE290" s="101"/>
      <c r="AF290" s="101"/>
      <c r="AG290" s="101"/>
      <c r="AH290" s="101"/>
      <c r="AI290" s="101"/>
      <c r="AJ290" s="112"/>
      <c r="AK290" s="101"/>
      <c r="AL290" s="101"/>
      <c r="AM290" s="101"/>
      <c r="AN290" s="101"/>
      <c r="AO290" s="101"/>
      <c r="AP290" s="101"/>
      <c r="AQ290" s="101"/>
      <c r="AR290" s="105"/>
      <c r="AS290" s="106"/>
      <c r="AT290" s="106"/>
      <c r="AU290" s="106"/>
      <c r="AV290" s="106"/>
      <c r="AW290" s="106"/>
      <c r="AX290" s="106"/>
      <c r="AY290" s="105"/>
      <c r="AZ290" s="106"/>
      <c r="BA290" s="106"/>
      <c r="BB290" s="106"/>
      <c r="BC290" s="103">
        <f>IF(AJ290="auto",IF(AND((D290&gt;'km-vergoeding'!$A$4),(D290&lt;'km-vergoeding'!$A$5)),'km-vergoeding'!$D$4,'km-vergoeding'!$D$5),0)</f>
        <v>0</v>
      </c>
      <c r="BD290" s="104"/>
      <c r="BE290" s="104"/>
      <c r="BF290" s="104"/>
      <c r="BG290" s="104"/>
      <c r="BH290" s="104"/>
      <c r="BI290" s="104"/>
      <c r="BJ290" s="104"/>
      <c r="BK290" s="110">
        <f t="shared" si="61"/>
        <v>0</v>
      </c>
      <c r="BL290" s="104"/>
      <c r="BM290" s="104"/>
      <c r="BN290" s="104"/>
      <c r="BO290" s="104"/>
      <c r="BP290" s="104"/>
      <c r="BQ290" s="104"/>
      <c r="BR290" s="102">
        <f>IF(AJ290="fiets",'km-vergoeding'!$D$3,0)</f>
        <v>0</v>
      </c>
      <c r="BS290" s="102"/>
      <c r="BT290" s="102"/>
      <c r="BU290" s="102"/>
      <c r="BV290" s="102"/>
      <c r="BW290" s="102"/>
      <c r="BX290" s="102"/>
      <c r="BY290" s="102"/>
      <c r="BZ290" s="110">
        <f t="shared" si="62"/>
        <v>0</v>
      </c>
      <c r="CA290" s="104"/>
      <c r="CB290" s="104"/>
      <c r="CC290" s="104"/>
      <c r="CD290" s="104"/>
      <c r="CE290" s="104"/>
      <c r="CF290" s="104"/>
      <c r="CG290" s="100"/>
      <c r="CH290" s="101"/>
      <c r="CI290" s="101"/>
      <c r="CJ290" s="101"/>
      <c r="CK290" s="101"/>
      <c r="CL290" s="101"/>
      <c r="CM290" s="109">
        <f t="shared" si="63"/>
        <v>0</v>
      </c>
      <c r="CN290" s="104"/>
      <c r="CO290" s="104"/>
      <c r="CP290" s="104"/>
      <c r="CQ290" s="104"/>
      <c r="CR290" s="104"/>
      <c r="CS290" s="97">
        <f t="shared" si="54"/>
        <v>0</v>
      </c>
      <c r="CT290" s="98"/>
      <c r="CU290" s="98"/>
      <c r="CV290" s="98"/>
      <c r="CW290" s="98"/>
      <c r="CX290" s="99"/>
      <c r="CY290" s="73" t="str">
        <f t="shared" si="55"/>
        <v/>
      </c>
      <c r="CZ290" s="71" t="str">
        <f t="shared" si="56"/>
        <v/>
      </c>
      <c r="DA290" s="60"/>
      <c r="DB290" s="77" t="str">
        <f t="shared" si="57"/>
        <v/>
      </c>
      <c r="DC290" s="71" t="str">
        <f t="shared" si="58"/>
        <v/>
      </c>
      <c r="DD290" s="71" t="str">
        <f t="shared" si="59"/>
        <v/>
      </c>
      <c r="DE290" s="45">
        <f t="shared" si="60"/>
        <v>0</v>
      </c>
      <c r="DF290" s="45"/>
      <c r="DG290" s="84" t="str">
        <f t="shared" si="53"/>
        <v/>
      </c>
    </row>
    <row r="291" spans="1:111" ht="15.75" customHeight="1" x14ac:dyDescent="0.35">
      <c r="A291" s="71" t="str">
        <f t="shared" si="50"/>
        <v/>
      </c>
      <c r="B291" s="71" t="str">
        <f t="shared" si="51"/>
        <v/>
      </c>
      <c r="C291" s="72" t="str">
        <f t="shared" si="52"/>
        <v/>
      </c>
      <c r="D291" s="107"/>
      <c r="E291" s="101"/>
      <c r="F291" s="101"/>
      <c r="G291" s="101"/>
      <c r="H291" s="108"/>
      <c r="I291" s="101"/>
      <c r="J291" s="101"/>
      <c r="K291" s="101"/>
      <c r="L291" s="101"/>
      <c r="M291" s="101"/>
      <c r="N291" s="101"/>
      <c r="O291" s="101"/>
      <c r="P291" s="101"/>
      <c r="Q291" s="101"/>
      <c r="R291" s="111"/>
      <c r="S291" s="101"/>
      <c r="T291" s="101"/>
      <c r="U291" s="101"/>
      <c r="V291" s="101"/>
      <c r="W291" s="101"/>
      <c r="X291" s="111"/>
      <c r="Y291" s="101"/>
      <c r="Z291" s="101"/>
      <c r="AA291" s="101"/>
      <c r="AB291" s="101"/>
      <c r="AC291" s="101"/>
      <c r="AD291" s="101"/>
      <c r="AE291" s="101"/>
      <c r="AF291" s="101"/>
      <c r="AG291" s="101"/>
      <c r="AH291" s="101"/>
      <c r="AI291" s="101"/>
      <c r="AJ291" s="112"/>
      <c r="AK291" s="101"/>
      <c r="AL291" s="101"/>
      <c r="AM291" s="101"/>
      <c r="AN291" s="101"/>
      <c r="AO291" s="101"/>
      <c r="AP291" s="101"/>
      <c r="AQ291" s="101"/>
      <c r="AR291" s="105"/>
      <c r="AS291" s="106"/>
      <c r="AT291" s="106"/>
      <c r="AU291" s="106"/>
      <c r="AV291" s="106"/>
      <c r="AW291" s="106"/>
      <c r="AX291" s="106"/>
      <c r="AY291" s="105"/>
      <c r="AZ291" s="106"/>
      <c r="BA291" s="106"/>
      <c r="BB291" s="106"/>
      <c r="BC291" s="103">
        <f>IF(AJ291="auto",IF(AND((D291&gt;'km-vergoeding'!$A$4),(D291&lt;'km-vergoeding'!$A$5)),'km-vergoeding'!$D$4,'km-vergoeding'!$D$5),0)</f>
        <v>0</v>
      </c>
      <c r="BD291" s="104"/>
      <c r="BE291" s="104"/>
      <c r="BF291" s="104"/>
      <c r="BG291" s="104"/>
      <c r="BH291" s="104"/>
      <c r="BI291" s="104"/>
      <c r="BJ291" s="104"/>
      <c r="BK291" s="110">
        <f t="shared" si="61"/>
        <v>0</v>
      </c>
      <c r="BL291" s="104"/>
      <c r="BM291" s="104"/>
      <c r="BN291" s="104"/>
      <c r="BO291" s="104"/>
      <c r="BP291" s="104"/>
      <c r="BQ291" s="104"/>
      <c r="BR291" s="102">
        <f>IF(AJ291="fiets",'km-vergoeding'!$D$3,0)</f>
        <v>0</v>
      </c>
      <c r="BS291" s="102"/>
      <c r="BT291" s="102"/>
      <c r="BU291" s="102"/>
      <c r="BV291" s="102"/>
      <c r="BW291" s="102"/>
      <c r="BX291" s="102"/>
      <c r="BY291" s="102"/>
      <c r="BZ291" s="110">
        <f t="shared" si="62"/>
        <v>0</v>
      </c>
      <c r="CA291" s="104"/>
      <c r="CB291" s="104"/>
      <c r="CC291" s="104"/>
      <c r="CD291" s="104"/>
      <c r="CE291" s="104"/>
      <c r="CF291" s="104"/>
      <c r="CG291" s="100"/>
      <c r="CH291" s="101"/>
      <c r="CI291" s="101"/>
      <c r="CJ291" s="101"/>
      <c r="CK291" s="101"/>
      <c r="CL291" s="101"/>
      <c r="CM291" s="109">
        <f t="shared" si="63"/>
        <v>0</v>
      </c>
      <c r="CN291" s="104"/>
      <c r="CO291" s="104"/>
      <c r="CP291" s="104"/>
      <c r="CQ291" s="104"/>
      <c r="CR291" s="104"/>
      <c r="CS291" s="97">
        <f t="shared" si="54"/>
        <v>0</v>
      </c>
      <c r="CT291" s="98"/>
      <c r="CU291" s="98"/>
      <c r="CV291" s="98"/>
      <c r="CW291" s="98"/>
      <c r="CX291" s="99"/>
      <c r="CY291" s="73" t="str">
        <f t="shared" si="55"/>
        <v/>
      </c>
      <c r="CZ291" s="71" t="str">
        <f t="shared" si="56"/>
        <v/>
      </c>
      <c r="DA291" s="60"/>
      <c r="DB291" s="77" t="str">
        <f t="shared" si="57"/>
        <v/>
      </c>
      <c r="DC291" s="71" t="str">
        <f t="shared" si="58"/>
        <v/>
      </c>
      <c r="DD291" s="71" t="str">
        <f t="shared" si="59"/>
        <v/>
      </c>
      <c r="DE291" s="45">
        <f t="shared" si="60"/>
        <v>0</v>
      </c>
      <c r="DF291" s="45"/>
      <c r="DG291" s="84" t="str">
        <f t="shared" si="53"/>
        <v/>
      </c>
    </row>
    <row r="292" spans="1:111" ht="15.75" customHeight="1" x14ac:dyDescent="0.35">
      <c r="A292" s="71" t="str">
        <f t="shared" si="50"/>
        <v/>
      </c>
      <c r="B292" s="71" t="str">
        <f t="shared" si="51"/>
        <v/>
      </c>
      <c r="C292" s="72" t="str">
        <f t="shared" si="52"/>
        <v/>
      </c>
      <c r="D292" s="107"/>
      <c r="E292" s="101"/>
      <c r="F292" s="101"/>
      <c r="G292" s="101"/>
      <c r="H292" s="108"/>
      <c r="I292" s="101"/>
      <c r="J292" s="101"/>
      <c r="K292" s="101"/>
      <c r="L292" s="101"/>
      <c r="M292" s="101"/>
      <c r="N292" s="101"/>
      <c r="O292" s="101"/>
      <c r="P292" s="101"/>
      <c r="Q292" s="101"/>
      <c r="R292" s="111"/>
      <c r="S292" s="101"/>
      <c r="T292" s="101"/>
      <c r="U292" s="101"/>
      <c r="V292" s="101"/>
      <c r="W292" s="101"/>
      <c r="X292" s="111"/>
      <c r="Y292" s="101"/>
      <c r="Z292" s="101"/>
      <c r="AA292" s="101"/>
      <c r="AB292" s="101"/>
      <c r="AC292" s="101"/>
      <c r="AD292" s="101"/>
      <c r="AE292" s="101"/>
      <c r="AF292" s="101"/>
      <c r="AG292" s="101"/>
      <c r="AH292" s="101"/>
      <c r="AI292" s="101"/>
      <c r="AJ292" s="112"/>
      <c r="AK292" s="101"/>
      <c r="AL292" s="101"/>
      <c r="AM292" s="101"/>
      <c r="AN292" s="101"/>
      <c r="AO292" s="101"/>
      <c r="AP292" s="101"/>
      <c r="AQ292" s="101"/>
      <c r="AR292" s="105"/>
      <c r="AS292" s="106"/>
      <c r="AT292" s="106"/>
      <c r="AU292" s="106"/>
      <c r="AV292" s="106"/>
      <c r="AW292" s="106"/>
      <c r="AX292" s="106"/>
      <c r="AY292" s="105"/>
      <c r="AZ292" s="106"/>
      <c r="BA292" s="106"/>
      <c r="BB292" s="106"/>
      <c r="BC292" s="103">
        <f>IF(AJ292="auto",IF(AND((D292&gt;'km-vergoeding'!$A$4),(D292&lt;'km-vergoeding'!$A$5)),'km-vergoeding'!$D$4,'km-vergoeding'!$D$5),0)</f>
        <v>0</v>
      </c>
      <c r="BD292" s="104"/>
      <c r="BE292" s="104"/>
      <c r="BF292" s="104"/>
      <c r="BG292" s="104"/>
      <c r="BH292" s="104"/>
      <c r="BI292" s="104"/>
      <c r="BJ292" s="104"/>
      <c r="BK292" s="110">
        <f t="shared" si="61"/>
        <v>0</v>
      </c>
      <c r="BL292" s="104"/>
      <c r="BM292" s="104"/>
      <c r="BN292" s="104"/>
      <c r="BO292" s="104"/>
      <c r="BP292" s="104"/>
      <c r="BQ292" s="104"/>
      <c r="BR292" s="102">
        <f>IF(AJ292="fiets",'km-vergoeding'!$D$3,0)</f>
        <v>0</v>
      </c>
      <c r="BS292" s="102"/>
      <c r="BT292" s="102"/>
      <c r="BU292" s="102"/>
      <c r="BV292" s="102"/>
      <c r="BW292" s="102"/>
      <c r="BX292" s="102"/>
      <c r="BY292" s="102"/>
      <c r="BZ292" s="110">
        <f t="shared" si="62"/>
        <v>0</v>
      </c>
      <c r="CA292" s="104"/>
      <c r="CB292" s="104"/>
      <c r="CC292" s="104"/>
      <c r="CD292" s="104"/>
      <c r="CE292" s="104"/>
      <c r="CF292" s="104"/>
      <c r="CG292" s="100"/>
      <c r="CH292" s="101"/>
      <c r="CI292" s="101"/>
      <c r="CJ292" s="101"/>
      <c r="CK292" s="101"/>
      <c r="CL292" s="101"/>
      <c r="CM292" s="109">
        <f t="shared" si="63"/>
        <v>0</v>
      </c>
      <c r="CN292" s="104"/>
      <c r="CO292" s="104"/>
      <c r="CP292" s="104"/>
      <c r="CQ292" s="104"/>
      <c r="CR292" s="104"/>
      <c r="CS292" s="97">
        <f t="shared" si="54"/>
        <v>0</v>
      </c>
      <c r="CT292" s="98"/>
      <c r="CU292" s="98"/>
      <c r="CV292" s="98"/>
      <c r="CW292" s="98"/>
      <c r="CX292" s="99"/>
      <c r="CY292" s="73" t="str">
        <f t="shared" si="55"/>
        <v/>
      </c>
      <c r="CZ292" s="71" t="str">
        <f t="shared" si="56"/>
        <v/>
      </c>
      <c r="DA292" s="60"/>
      <c r="DB292" s="77" t="str">
        <f t="shared" si="57"/>
        <v/>
      </c>
      <c r="DC292" s="71" t="str">
        <f t="shared" si="58"/>
        <v/>
      </c>
      <c r="DD292" s="71" t="str">
        <f t="shared" si="59"/>
        <v/>
      </c>
      <c r="DE292" s="45">
        <f t="shared" si="60"/>
        <v>0</v>
      </c>
      <c r="DF292" s="45"/>
      <c r="DG292" s="84" t="str">
        <f t="shared" si="53"/>
        <v/>
      </c>
    </row>
    <row r="293" spans="1:111" ht="15.75" customHeight="1" x14ac:dyDescent="0.35">
      <c r="A293" s="71" t="str">
        <f t="shared" si="50"/>
        <v/>
      </c>
      <c r="B293" s="71" t="str">
        <f t="shared" si="51"/>
        <v/>
      </c>
      <c r="C293" s="72" t="str">
        <f t="shared" si="52"/>
        <v/>
      </c>
      <c r="D293" s="107"/>
      <c r="E293" s="101"/>
      <c r="F293" s="101"/>
      <c r="G293" s="101"/>
      <c r="H293" s="108"/>
      <c r="I293" s="101"/>
      <c r="J293" s="101"/>
      <c r="K293" s="101"/>
      <c r="L293" s="101"/>
      <c r="M293" s="101"/>
      <c r="N293" s="101"/>
      <c r="O293" s="101"/>
      <c r="P293" s="101"/>
      <c r="Q293" s="101"/>
      <c r="R293" s="111"/>
      <c r="S293" s="101"/>
      <c r="T293" s="101"/>
      <c r="U293" s="101"/>
      <c r="V293" s="101"/>
      <c r="W293" s="101"/>
      <c r="X293" s="111"/>
      <c r="Y293" s="101"/>
      <c r="Z293" s="101"/>
      <c r="AA293" s="101"/>
      <c r="AB293" s="101"/>
      <c r="AC293" s="101"/>
      <c r="AD293" s="101"/>
      <c r="AE293" s="101"/>
      <c r="AF293" s="101"/>
      <c r="AG293" s="101"/>
      <c r="AH293" s="101"/>
      <c r="AI293" s="101"/>
      <c r="AJ293" s="112"/>
      <c r="AK293" s="101"/>
      <c r="AL293" s="101"/>
      <c r="AM293" s="101"/>
      <c r="AN293" s="101"/>
      <c r="AO293" s="101"/>
      <c r="AP293" s="101"/>
      <c r="AQ293" s="101"/>
      <c r="AR293" s="105"/>
      <c r="AS293" s="106"/>
      <c r="AT293" s="106"/>
      <c r="AU293" s="106"/>
      <c r="AV293" s="106"/>
      <c r="AW293" s="106"/>
      <c r="AX293" s="106"/>
      <c r="AY293" s="105"/>
      <c r="AZ293" s="106"/>
      <c r="BA293" s="106"/>
      <c r="BB293" s="106"/>
      <c r="BC293" s="103">
        <f>IF(AJ293="auto",IF(AND((D293&gt;'km-vergoeding'!$A$4),(D293&lt;'km-vergoeding'!$A$5)),'km-vergoeding'!$D$4,'km-vergoeding'!$D$5),0)</f>
        <v>0</v>
      </c>
      <c r="BD293" s="104"/>
      <c r="BE293" s="104"/>
      <c r="BF293" s="104"/>
      <c r="BG293" s="104"/>
      <c r="BH293" s="104"/>
      <c r="BI293" s="104"/>
      <c r="BJ293" s="104"/>
      <c r="BK293" s="110">
        <f t="shared" si="61"/>
        <v>0</v>
      </c>
      <c r="BL293" s="104"/>
      <c r="BM293" s="104"/>
      <c r="BN293" s="104"/>
      <c r="BO293" s="104"/>
      <c r="BP293" s="104"/>
      <c r="BQ293" s="104"/>
      <c r="BR293" s="102">
        <f>IF(AJ293="fiets",'km-vergoeding'!$D$3,0)</f>
        <v>0</v>
      </c>
      <c r="BS293" s="102"/>
      <c r="BT293" s="102"/>
      <c r="BU293" s="102"/>
      <c r="BV293" s="102"/>
      <c r="BW293" s="102"/>
      <c r="BX293" s="102"/>
      <c r="BY293" s="102"/>
      <c r="BZ293" s="110">
        <f t="shared" si="62"/>
        <v>0</v>
      </c>
      <c r="CA293" s="104"/>
      <c r="CB293" s="104"/>
      <c r="CC293" s="104"/>
      <c r="CD293" s="104"/>
      <c r="CE293" s="104"/>
      <c r="CF293" s="104"/>
      <c r="CG293" s="100"/>
      <c r="CH293" s="101"/>
      <c r="CI293" s="101"/>
      <c r="CJ293" s="101"/>
      <c r="CK293" s="101"/>
      <c r="CL293" s="101"/>
      <c r="CM293" s="109">
        <f t="shared" si="63"/>
        <v>0</v>
      </c>
      <c r="CN293" s="104"/>
      <c r="CO293" s="104"/>
      <c r="CP293" s="104"/>
      <c r="CQ293" s="104"/>
      <c r="CR293" s="104"/>
      <c r="CS293" s="97">
        <f t="shared" si="54"/>
        <v>0</v>
      </c>
      <c r="CT293" s="98"/>
      <c r="CU293" s="98"/>
      <c r="CV293" s="98"/>
      <c r="CW293" s="98"/>
      <c r="CX293" s="99"/>
      <c r="CY293" s="73" t="str">
        <f t="shared" si="55"/>
        <v/>
      </c>
      <c r="CZ293" s="71" t="str">
        <f t="shared" si="56"/>
        <v/>
      </c>
      <c r="DA293" s="60"/>
      <c r="DB293" s="77" t="str">
        <f t="shared" si="57"/>
        <v/>
      </c>
      <c r="DC293" s="71" t="str">
        <f t="shared" si="58"/>
        <v/>
      </c>
      <c r="DD293" s="71" t="str">
        <f t="shared" si="59"/>
        <v/>
      </c>
      <c r="DE293" s="45">
        <f t="shared" si="60"/>
        <v>0</v>
      </c>
      <c r="DF293" s="45"/>
      <c r="DG293" s="84" t="str">
        <f t="shared" si="53"/>
        <v/>
      </c>
    </row>
    <row r="294" spans="1:111" ht="15.75" customHeight="1" x14ac:dyDescent="0.35">
      <c r="A294" s="71" t="str">
        <f t="shared" si="50"/>
        <v/>
      </c>
      <c r="B294" s="71" t="str">
        <f t="shared" si="51"/>
        <v/>
      </c>
      <c r="C294" s="72" t="str">
        <f t="shared" si="52"/>
        <v/>
      </c>
      <c r="D294" s="107"/>
      <c r="E294" s="101"/>
      <c r="F294" s="101"/>
      <c r="G294" s="101"/>
      <c r="H294" s="108"/>
      <c r="I294" s="101"/>
      <c r="J294" s="101"/>
      <c r="K294" s="101"/>
      <c r="L294" s="101"/>
      <c r="M294" s="101"/>
      <c r="N294" s="101"/>
      <c r="O294" s="101"/>
      <c r="P294" s="101"/>
      <c r="Q294" s="101"/>
      <c r="R294" s="111"/>
      <c r="S294" s="101"/>
      <c r="T294" s="101"/>
      <c r="U294" s="101"/>
      <c r="V294" s="101"/>
      <c r="W294" s="101"/>
      <c r="X294" s="111"/>
      <c r="Y294" s="101"/>
      <c r="Z294" s="101"/>
      <c r="AA294" s="101"/>
      <c r="AB294" s="101"/>
      <c r="AC294" s="101"/>
      <c r="AD294" s="101"/>
      <c r="AE294" s="101"/>
      <c r="AF294" s="101"/>
      <c r="AG294" s="101"/>
      <c r="AH294" s="101"/>
      <c r="AI294" s="101"/>
      <c r="AJ294" s="112"/>
      <c r="AK294" s="101"/>
      <c r="AL294" s="101"/>
      <c r="AM294" s="101"/>
      <c r="AN294" s="101"/>
      <c r="AO294" s="101"/>
      <c r="AP294" s="101"/>
      <c r="AQ294" s="101"/>
      <c r="AR294" s="105"/>
      <c r="AS294" s="106"/>
      <c r="AT294" s="106"/>
      <c r="AU294" s="106"/>
      <c r="AV294" s="106"/>
      <c r="AW294" s="106"/>
      <c r="AX294" s="106"/>
      <c r="AY294" s="105"/>
      <c r="AZ294" s="106"/>
      <c r="BA294" s="106"/>
      <c r="BB294" s="106"/>
      <c r="BC294" s="103">
        <f>IF(AJ294="auto",IF(AND((D294&gt;'km-vergoeding'!$A$4),(D294&lt;'km-vergoeding'!$A$5)),'km-vergoeding'!$D$4,'km-vergoeding'!$D$5),0)</f>
        <v>0</v>
      </c>
      <c r="BD294" s="104"/>
      <c r="BE294" s="104"/>
      <c r="BF294" s="104"/>
      <c r="BG294" s="104"/>
      <c r="BH294" s="104"/>
      <c r="BI294" s="104"/>
      <c r="BJ294" s="104"/>
      <c r="BK294" s="110">
        <f t="shared" si="61"/>
        <v>0</v>
      </c>
      <c r="BL294" s="104"/>
      <c r="BM294" s="104"/>
      <c r="BN294" s="104"/>
      <c r="BO294" s="104"/>
      <c r="BP294" s="104"/>
      <c r="BQ294" s="104"/>
      <c r="BR294" s="102">
        <f>IF(AJ294="fiets",'km-vergoeding'!$D$3,0)</f>
        <v>0</v>
      </c>
      <c r="BS294" s="102"/>
      <c r="BT294" s="102"/>
      <c r="BU294" s="102"/>
      <c r="BV294" s="102"/>
      <c r="BW294" s="102"/>
      <c r="BX294" s="102"/>
      <c r="BY294" s="102"/>
      <c r="BZ294" s="110">
        <f t="shared" si="62"/>
        <v>0</v>
      </c>
      <c r="CA294" s="104"/>
      <c r="CB294" s="104"/>
      <c r="CC294" s="104"/>
      <c r="CD294" s="104"/>
      <c r="CE294" s="104"/>
      <c r="CF294" s="104"/>
      <c r="CG294" s="100"/>
      <c r="CH294" s="101"/>
      <c r="CI294" s="101"/>
      <c r="CJ294" s="101"/>
      <c r="CK294" s="101"/>
      <c r="CL294" s="101"/>
      <c r="CM294" s="109">
        <f t="shared" si="63"/>
        <v>0</v>
      </c>
      <c r="CN294" s="104"/>
      <c r="CO294" s="104"/>
      <c r="CP294" s="104"/>
      <c r="CQ294" s="104"/>
      <c r="CR294" s="104"/>
      <c r="CS294" s="97">
        <f t="shared" si="54"/>
        <v>0</v>
      </c>
      <c r="CT294" s="98"/>
      <c r="CU294" s="98"/>
      <c r="CV294" s="98"/>
      <c r="CW294" s="98"/>
      <c r="CX294" s="99"/>
      <c r="CY294" s="73" t="str">
        <f t="shared" si="55"/>
        <v/>
      </c>
      <c r="CZ294" s="71" t="str">
        <f t="shared" si="56"/>
        <v/>
      </c>
      <c r="DA294" s="60"/>
      <c r="DB294" s="77" t="str">
        <f t="shared" si="57"/>
        <v/>
      </c>
      <c r="DC294" s="71" t="str">
        <f t="shared" si="58"/>
        <v/>
      </c>
      <c r="DD294" s="71" t="str">
        <f t="shared" si="59"/>
        <v/>
      </c>
      <c r="DE294" s="45">
        <f t="shared" si="60"/>
        <v>0</v>
      </c>
      <c r="DF294" s="45"/>
      <c r="DG294" s="84" t="str">
        <f t="shared" si="53"/>
        <v/>
      </c>
    </row>
    <row r="295" spans="1:111" ht="15.75" customHeight="1" x14ac:dyDescent="0.35">
      <c r="A295" s="71" t="str">
        <f t="shared" si="50"/>
        <v/>
      </c>
      <c r="B295" s="71" t="str">
        <f t="shared" si="51"/>
        <v/>
      </c>
      <c r="C295" s="72" t="str">
        <f t="shared" si="52"/>
        <v/>
      </c>
      <c r="D295" s="107"/>
      <c r="E295" s="101"/>
      <c r="F295" s="101"/>
      <c r="G295" s="101"/>
      <c r="H295" s="108"/>
      <c r="I295" s="101"/>
      <c r="J295" s="101"/>
      <c r="K295" s="101"/>
      <c r="L295" s="101"/>
      <c r="M295" s="101"/>
      <c r="N295" s="101"/>
      <c r="O295" s="101"/>
      <c r="P295" s="101"/>
      <c r="Q295" s="101"/>
      <c r="R295" s="111"/>
      <c r="S295" s="101"/>
      <c r="T295" s="101"/>
      <c r="U295" s="101"/>
      <c r="V295" s="101"/>
      <c r="W295" s="101"/>
      <c r="X295" s="111"/>
      <c r="Y295" s="101"/>
      <c r="Z295" s="101"/>
      <c r="AA295" s="101"/>
      <c r="AB295" s="101"/>
      <c r="AC295" s="101"/>
      <c r="AD295" s="101"/>
      <c r="AE295" s="101"/>
      <c r="AF295" s="101"/>
      <c r="AG295" s="101"/>
      <c r="AH295" s="101"/>
      <c r="AI295" s="101"/>
      <c r="AJ295" s="112"/>
      <c r="AK295" s="101"/>
      <c r="AL295" s="101"/>
      <c r="AM295" s="101"/>
      <c r="AN295" s="101"/>
      <c r="AO295" s="101"/>
      <c r="AP295" s="101"/>
      <c r="AQ295" s="101"/>
      <c r="AR295" s="105"/>
      <c r="AS295" s="106"/>
      <c r="AT295" s="106"/>
      <c r="AU295" s="106"/>
      <c r="AV295" s="106"/>
      <c r="AW295" s="106"/>
      <c r="AX295" s="106"/>
      <c r="AY295" s="105"/>
      <c r="AZ295" s="106"/>
      <c r="BA295" s="106"/>
      <c r="BB295" s="106"/>
      <c r="BC295" s="103">
        <f>IF(AJ295="auto",IF(AND((D295&gt;'km-vergoeding'!$A$4),(D295&lt;'km-vergoeding'!$A$5)),'km-vergoeding'!$D$4,'km-vergoeding'!$D$5),0)</f>
        <v>0</v>
      </c>
      <c r="BD295" s="104"/>
      <c r="BE295" s="104"/>
      <c r="BF295" s="104"/>
      <c r="BG295" s="104"/>
      <c r="BH295" s="104"/>
      <c r="BI295" s="104"/>
      <c r="BJ295" s="104"/>
      <c r="BK295" s="110">
        <f t="shared" si="61"/>
        <v>0</v>
      </c>
      <c r="BL295" s="104"/>
      <c r="BM295" s="104"/>
      <c r="BN295" s="104"/>
      <c r="BO295" s="104"/>
      <c r="BP295" s="104"/>
      <c r="BQ295" s="104"/>
      <c r="BR295" s="102">
        <f>IF(AJ295="fiets",'km-vergoeding'!$D$3,0)</f>
        <v>0</v>
      </c>
      <c r="BS295" s="102"/>
      <c r="BT295" s="102"/>
      <c r="BU295" s="102"/>
      <c r="BV295" s="102"/>
      <c r="BW295" s="102"/>
      <c r="BX295" s="102"/>
      <c r="BY295" s="102"/>
      <c r="BZ295" s="110">
        <f t="shared" si="62"/>
        <v>0</v>
      </c>
      <c r="CA295" s="104"/>
      <c r="CB295" s="104"/>
      <c r="CC295" s="104"/>
      <c r="CD295" s="104"/>
      <c r="CE295" s="104"/>
      <c r="CF295" s="104"/>
      <c r="CG295" s="100"/>
      <c r="CH295" s="101"/>
      <c r="CI295" s="101"/>
      <c r="CJ295" s="101"/>
      <c r="CK295" s="101"/>
      <c r="CL295" s="101"/>
      <c r="CM295" s="109">
        <f t="shared" si="63"/>
        <v>0</v>
      </c>
      <c r="CN295" s="104"/>
      <c r="CO295" s="104"/>
      <c r="CP295" s="104"/>
      <c r="CQ295" s="104"/>
      <c r="CR295" s="104"/>
      <c r="CS295" s="97">
        <f t="shared" si="54"/>
        <v>0</v>
      </c>
      <c r="CT295" s="98"/>
      <c r="CU295" s="98"/>
      <c r="CV295" s="98"/>
      <c r="CW295" s="98"/>
      <c r="CX295" s="99"/>
      <c r="CY295" s="73" t="str">
        <f t="shared" si="55"/>
        <v/>
      </c>
      <c r="CZ295" s="71" t="str">
        <f t="shared" si="56"/>
        <v/>
      </c>
      <c r="DA295" s="60"/>
      <c r="DB295" s="77" t="str">
        <f t="shared" si="57"/>
        <v/>
      </c>
      <c r="DC295" s="71" t="str">
        <f t="shared" si="58"/>
        <v/>
      </c>
      <c r="DD295" s="71" t="str">
        <f t="shared" si="59"/>
        <v/>
      </c>
      <c r="DE295" s="45">
        <f t="shared" si="60"/>
        <v>0</v>
      </c>
      <c r="DF295" s="45"/>
      <c r="DG295" s="84" t="str">
        <f t="shared" si="53"/>
        <v/>
      </c>
    </row>
    <row r="296" spans="1:111" ht="15.75" customHeight="1" x14ac:dyDescent="0.35">
      <c r="A296" s="71" t="str">
        <f t="shared" si="50"/>
        <v/>
      </c>
      <c r="B296" s="71" t="str">
        <f t="shared" si="51"/>
        <v/>
      </c>
      <c r="C296" s="72" t="str">
        <f t="shared" si="52"/>
        <v/>
      </c>
      <c r="D296" s="107"/>
      <c r="E296" s="101"/>
      <c r="F296" s="101"/>
      <c r="G296" s="101"/>
      <c r="H296" s="108"/>
      <c r="I296" s="101"/>
      <c r="J296" s="101"/>
      <c r="K296" s="101"/>
      <c r="L296" s="101"/>
      <c r="M296" s="101"/>
      <c r="N296" s="101"/>
      <c r="O296" s="101"/>
      <c r="P296" s="101"/>
      <c r="Q296" s="101"/>
      <c r="R296" s="111"/>
      <c r="S296" s="101"/>
      <c r="T296" s="101"/>
      <c r="U296" s="101"/>
      <c r="V296" s="101"/>
      <c r="W296" s="101"/>
      <c r="X296" s="111"/>
      <c r="Y296" s="101"/>
      <c r="Z296" s="101"/>
      <c r="AA296" s="101"/>
      <c r="AB296" s="101"/>
      <c r="AC296" s="101"/>
      <c r="AD296" s="101"/>
      <c r="AE296" s="101"/>
      <c r="AF296" s="101"/>
      <c r="AG296" s="101"/>
      <c r="AH296" s="101"/>
      <c r="AI296" s="101"/>
      <c r="AJ296" s="112"/>
      <c r="AK296" s="101"/>
      <c r="AL296" s="101"/>
      <c r="AM296" s="101"/>
      <c r="AN296" s="101"/>
      <c r="AO296" s="101"/>
      <c r="AP296" s="101"/>
      <c r="AQ296" s="101"/>
      <c r="AR296" s="105"/>
      <c r="AS296" s="106"/>
      <c r="AT296" s="106"/>
      <c r="AU296" s="106"/>
      <c r="AV296" s="106"/>
      <c r="AW296" s="106"/>
      <c r="AX296" s="106"/>
      <c r="AY296" s="105"/>
      <c r="AZ296" s="106"/>
      <c r="BA296" s="106"/>
      <c r="BB296" s="106"/>
      <c r="BC296" s="103">
        <f>IF(AJ296="auto",IF(AND((D296&gt;'km-vergoeding'!$A$4),(D296&lt;'km-vergoeding'!$A$5)),'km-vergoeding'!$D$4,'km-vergoeding'!$D$5),0)</f>
        <v>0</v>
      </c>
      <c r="BD296" s="104"/>
      <c r="BE296" s="104"/>
      <c r="BF296" s="104"/>
      <c r="BG296" s="104"/>
      <c r="BH296" s="104"/>
      <c r="BI296" s="104"/>
      <c r="BJ296" s="104"/>
      <c r="BK296" s="110">
        <f t="shared" si="61"/>
        <v>0</v>
      </c>
      <c r="BL296" s="104"/>
      <c r="BM296" s="104"/>
      <c r="BN296" s="104"/>
      <c r="BO296" s="104"/>
      <c r="BP296" s="104"/>
      <c r="BQ296" s="104"/>
      <c r="BR296" s="102">
        <f>IF(AJ296="fiets",'km-vergoeding'!$D$3,0)</f>
        <v>0</v>
      </c>
      <c r="BS296" s="102"/>
      <c r="BT296" s="102"/>
      <c r="BU296" s="102"/>
      <c r="BV296" s="102"/>
      <c r="BW296" s="102"/>
      <c r="BX296" s="102"/>
      <c r="BY296" s="102"/>
      <c r="BZ296" s="110">
        <f t="shared" si="62"/>
        <v>0</v>
      </c>
      <c r="CA296" s="104"/>
      <c r="CB296" s="104"/>
      <c r="CC296" s="104"/>
      <c r="CD296" s="104"/>
      <c r="CE296" s="104"/>
      <c r="CF296" s="104"/>
      <c r="CG296" s="100"/>
      <c r="CH296" s="101"/>
      <c r="CI296" s="101"/>
      <c r="CJ296" s="101"/>
      <c r="CK296" s="101"/>
      <c r="CL296" s="101"/>
      <c r="CM296" s="109">
        <f t="shared" si="63"/>
        <v>0</v>
      </c>
      <c r="CN296" s="104"/>
      <c r="CO296" s="104"/>
      <c r="CP296" s="104"/>
      <c r="CQ296" s="104"/>
      <c r="CR296" s="104"/>
      <c r="CS296" s="97">
        <f t="shared" si="54"/>
        <v>0</v>
      </c>
      <c r="CT296" s="98"/>
      <c r="CU296" s="98"/>
      <c r="CV296" s="98"/>
      <c r="CW296" s="98"/>
      <c r="CX296" s="99"/>
      <c r="CY296" s="73" t="str">
        <f t="shared" si="55"/>
        <v/>
      </c>
      <c r="CZ296" s="71" t="str">
        <f t="shared" si="56"/>
        <v/>
      </c>
      <c r="DA296" s="60"/>
      <c r="DB296" s="77" t="str">
        <f t="shared" si="57"/>
        <v/>
      </c>
      <c r="DC296" s="71" t="str">
        <f t="shared" si="58"/>
        <v/>
      </c>
      <c r="DD296" s="71" t="str">
        <f t="shared" si="59"/>
        <v/>
      </c>
      <c r="DE296" s="45">
        <f t="shared" si="60"/>
        <v>0</v>
      </c>
      <c r="DF296" s="45"/>
      <c r="DG296" s="84" t="str">
        <f t="shared" si="53"/>
        <v/>
      </c>
    </row>
    <row r="297" spans="1:111" ht="15.75" customHeight="1" x14ac:dyDescent="0.35">
      <c r="A297" s="71" t="str">
        <f t="shared" si="50"/>
        <v/>
      </c>
      <c r="B297" s="71" t="str">
        <f t="shared" si="51"/>
        <v/>
      </c>
      <c r="C297" s="72" t="str">
        <f t="shared" si="52"/>
        <v/>
      </c>
      <c r="D297" s="107"/>
      <c r="E297" s="101"/>
      <c r="F297" s="101"/>
      <c r="G297" s="101"/>
      <c r="H297" s="108"/>
      <c r="I297" s="101"/>
      <c r="J297" s="101"/>
      <c r="K297" s="101"/>
      <c r="L297" s="101"/>
      <c r="M297" s="101"/>
      <c r="N297" s="101"/>
      <c r="O297" s="101"/>
      <c r="P297" s="101"/>
      <c r="Q297" s="101"/>
      <c r="R297" s="111"/>
      <c r="S297" s="101"/>
      <c r="T297" s="101"/>
      <c r="U297" s="101"/>
      <c r="V297" s="101"/>
      <c r="W297" s="101"/>
      <c r="X297" s="111"/>
      <c r="Y297" s="101"/>
      <c r="Z297" s="101"/>
      <c r="AA297" s="101"/>
      <c r="AB297" s="101"/>
      <c r="AC297" s="101"/>
      <c r="AD297" s="101"/>
      <c r="AE297" s="101"/>
      <c r="AF297" s="101"/>
      <c r="AG297" s="101"/>
      <c r="AH297" s="101"/>
      <c r="AI297" s="101"/>
      <c r="AJ297" s="112"/>
      <c r="AK297" s="101"/>
      <c r="AL297" s="101"/>
      <c r="AM297" s="101"/>
      <c r="AN297" s="101"/>
      <c r="AO297" s="101"/>
      <c r="AP297" s="101"/>
      <c r="AQ297" s="101"/>
      <c r="AR297" s="105"/>
      <c r="AS297" s="106"/>
      <c r="AT297" s="106"/>
      <c r="AU297" s="106"/>
      <c r="AV297" s="106"/>
      <c r="AW297" s="106"/>
      <c r="AX297" s="106"/>
      <c r="AY297" s="105"/>
      <c r="AZ297" s="106"/>
      <c r="BA297" s="106"/>
      <c r="BB297" s="106"/>
      <c r="BC297" s="103">
        <f>IF(AJ297="auto",IF(AND((D297&gt;'km-vergoeding'!$A$4),(D297&lt;'km-vergoeding'!$A$5)),'km-vergoeding'!$D$4,'km-vergoeding'!$D$5),0)</f>
        <v>0</v>
      </c>
      <c r="BD297" s="104"/>
      <c r="BE297" s="104"/>
      <c r="BF297" s="104"/>
      <c r="BG297" s="104"/>
      <c r="BH297" s="104"/>
      <c r="BI297" s="104"/>
      <c r="BJ297" s="104"/>
      <c r="BK297" s="110">
        <f t="shared" si="61"/>
        <v>0</v>
      </c>
      <c r="BL297" s="104"/>
      <c r="BM297" s="104"/>
      <c r="BN297" s="104"/>
      <c r="BO297" s="104"/>
      <c r="BP297" s="104"/>
      <c r="BQ297" s="104"/>
      <c r="BR297" s="102">
        <f>IF(AJ297="fiets",'km-vergoeding'!$D$3,0)</f>
        <v>0</v>
      </c>
      <c r="BS297" s="102"/>
      <c r="BT297" s="102"/>
      <c r="BU297" s="102"/>
      <c r="BV297" s="102"/>
      <c r="BW297" s="102"/>
      <c r="BX297" s="102"/>
      <c r="BY297" s="102"/>
      <c r="BZ297" s="110">
        <f t="shared" si="62"/>
        <v>0</v>
      </c>
      <c r="CA297" s="104"/>
      <c r="CB297" s="104"/>
      <c r="CC297" s="104"/>
      <c r="CD297" s="104"/>
      <c r="CE297" s="104"/>
      <c r="CF297" s="104"/>
      <c r="CG297" s="100"/>
      <c r="CH297" s="101"/>
      <c r="CI297" s="101"/>
      <c r="CJ297" s="101"/>
      <c r="CK297" s="101"/>
      <c r="CL297" s="101"/>
      <c r="CM297" s="109">
        <f t="shared" si="63"/>
        <v>0</v>
      </c>
      <c r="CN297" s="104"/>
      <c r="CO297" s="104"/>
      <c r="CP297" s="104"/>
      <c r="CQ297" s="104"/>
      <c r="CR297" s="104"/>
      <c r="CS297" s="97">
        <f t="shared" si="54"/>
        <v>0</v>
      </c>
      <c r="CT297" s="98"/>
      <c r="CU297" s="98"/>
      <c r="CV297" s="98"/>
      <c r="CW297" s="98"/>
      <c r="CX297" s="99"/>
      <c r="CY297" s="73" t="str">
        <f t="shared" si="55"/>
        <v/>
      </c>
      <c r="CZ297" s="71" t="str">
        <f t="shared" si="56"/>
        <v/>
      </c>
      <c r="DA297" s="60"/>
      <c r="DB297" s="77" t="str">
        <f t="shared" si="57"/>
        <v/>
      </c>
      <c r="DC297" s="71" t="str">
        <f t="shared" si="58"/>
        <v/>
      </c>
      <c r="DD297" s="71" t="str">
        <f t="shared" si="59"/>
        <v/>
      </c>
      <c r="DE297" s="45">
        <f t="shared" si="60"/>
        <v>0</v>
      </c>
      <c r="DF297" s="45"/>
      <c r="DG297" s="84" t="str">
        <f t="shared" si="53"/>
        <v/>
      </c>
    </row>
    <row r="298" spans="1:111" ht="15.75" customHeight="1" x14ac:dyDescent="0.35">
      <c r="A298" s="71" t="str">
        <f t="shared" si="50"/>
        <v/>
      </c>
      <c r="B298" s="71" t="str">
        <f t="shared" si="51"/>
        <v/>
      </c>
      <c r="C298" s="72" t="str">
        <f t="shared" si="52"/>
        <v/>
      </c>
      <c r="D298" s="107"/>
      <c r="E298" s="101"/>
      <c r="F298" s="101"/>
      <c r="G298" s="101"/>
      <c r="H298" s="108"/>
      <c r="I298" s="101"/>
      <c r="J298" s="101"/>
      <c r="K298" s="101"/>
      <c r="L298" s="101"/>
      <c r="M298" s="101"/>
      <c r="N298" s="101"/>
      <c r="O298" s="101"/>
      <c r="P298" s="101"/>
      <c r="Q298" s="101"/>
      <c r="R298" s="111"/>
      <c r="S298" s="101"/>
      <c r="T298" s="101"/>
      <c r="U298" s="101"/>
      <c r="V298" s="101"/>
      <c r="W298" s="101"/>
      <c r="X298" s="111"/>
      <c r="Y298" s="101"/>
      <c r="Z298" s="101"/>
      <c r="AA298" s="101"/>
      <c r="AB298" s="101"/>
      <c r="AC298" s="101"/>
      <c r="AD298" s="101"/>
      <c r="AE298" s="101"/>
      <c r="AF298" s="101"/>
      <c r="AG298" s="101"/>
      <c r="AH298" s="101"/>
      <c r="AI298" s="101"/>
      <c r="AJ298" s="112"/>
      <c r="AK298" s="101"/>
      <c r="AL298" s="101"/>
      <c r="AM298" s="101"/>
      <c r="AN298" s="101"/>
      <c r="AO298" s="101"/>
      <c r="AP298" s="101"/>
      <c r="AQ298" s="101"/>
      <c r="AR298" s="105"/>
      <c r="AS298" s="106"/>
      <c r="AT298" s="106"/>
      <c r="AU298" s="106"/>
      <c r="AV298" s="106"/>
      <c r="AW298" s="106"/>
      <c r="AX298" s="106"/>
      <c r="AY298" s="105"/>
      <c r="AZ298" s="106"/>
      <c r="BA298" s="106"/>
      <c r="BB298" s="106"/>
      <c r="BC298" s="103">
        <f>IF(AJ298="auto",IF(AND((D298&gt;'km-vergoeding'!$A$4),(D298&lt;'km-vergoeding'!$A$5)),'km-vergoeding'!$D$4,'km-vergoeding'!$D$5),0)</f>
        <v>0</v>
      </c>
      <c r="BD298" s="104"/>
      <c r="BE298" s="104"/>
      <c r="BF298" s="104"/>
      <c r="BG298" s="104"/>
      <c r="BH298" s="104"/>
      <c r="BI298" s="104"/>
      <c r="BJ298" s="104"/>
      <c r="BK298" s="110">
        <f t="shared" si="61"/>
        <v>0</v>
      </c>
      <c r="BL298" s="104"/>
      <c r="BM298" s="104"/>
      <c r="BN298" s="104"/>
      <c r="BO298" s="104"/>
      <c r="BP298" s="104"/>
      <c r="BQ298" s="104"/>
      <c r="BR298" s="102">
        <f>IF(AJ298="fiets",'km-vergoeding'!$D$3,0)</f>
        <v>0</v>
      </c>
      <c r="BS298" s="102"/>
      <c r="BT298" s="102"/>
      <c r="BU298" s="102"/>
      <c r="BV298" s="102"/>
      <c r="BW298" s="102"/>
      <c r="BX298" s="102"/>
      <c r="BY298" s="102"/>
      <c r="BZ298" s="110">
        <f t="shared" si="62"/>
        <v>0</v>
      </c>
      <c r="CA298" s="104"/>
      <c r="CB298" s="104"/>
      <c r="CC298" s="104"/>
      <c r="CD298" s="104"/>
      <c r="CE298" s="104"/>
      <c r="CF298" s="104"/>
      <c r="CG298" s="100"/>
      <c r="CH298" s="101"/>
      <c r="CI298" s="101"/>
      <c r="CJ298" s="101"/>
      <c r="CK298" s="101"/>
      <c r="CL298" s="101"/>
      <c r="CM298" s="109">
        <f t="shared" si="63"/>
        <v>0</v>
      </c>
      <c r="CN298" s="104"/>
      <c r="CO298" s="104"/>
      <c r="CP298" s="104"/>
      <c r="CQ298" s="104"/>
      <c r="CR298" s="104"/>
      <c r="CS298" s="97">
        <f t="shared" si="54"/>
        <v>0</v>
      </c>
      <c r="CT298" s="98"/>
      <c r="CU298" s="98"/>
      <c r="CV298" s="98"/>
      <c r="CW298" s="98"/>
      <c r="CX298" s="99"/>
      <c r="CY298" s="73" t="str">
        <f t="shared" si="55"/>
        <v/>
      </c>
      <c r="CZ298" s="71" t="str">
        <f t="shared" si="56"/>
        <v/>
      </c>
      <c r="DA298" s="60"/>
      <c r="DB298" s="77" t="str">
        <f t="shared" si="57"/>
        <v/>
      </c>
      <c r="DC298" s="71" t="str">
        <f t="shared" si="58"/>
        <v/>
      </c>
      <c r="DD298" s="71" t="str">
        <f t="shared" si="59"/>
        <v/>
      </c>
      <c r="DE298" s="45">
        <f t="shared" si="60"/>
        <v>0</v>
      </c>
      <c r="DF298" s="45"/>
      <c r="DG298" s="84" t="str">
        <f t="shared" si="53"/>
        <v/>
      </c>
    </row>
    <row r="299" spans="1:111" ht="15.75" customHeight="1" x14ac:dyDescent="0.35">
      <c r="A299" s="71" t="str">
        <f t="shared" si="50"/>
        <v/>
      </c>
      <c r="B299" s="71" t="str">
        <f t="shared" si="51"/>
        <v/>
      </c>
      <c r="C299" s="72" t="str">
        <f t="shared" si="52"/>
        <v/>
      </c>
      <c r="D299" s="107"/>
      <c r="E299" s="101"/>
      <c r="F299" s="101"/>
      <c r="G299" s="101"/>
      <c r="H299" s="108"/>
      <c r="I299" s="101"/>
      <c r="J299" s="101"/>
      <c r="K299" s="101"/>
      <c r="L299" s="101"/>
      <c r="M299" s="101"/>
      <c r="N299" s="101"/>
      <c r="O299" s="101"/>
      <c r="P299" s="101"/>
      <c r="Q299" s="101"/>
      <c r="R299" s="111"/>
      <c r="S299" s="101"/>
      <c r="T299" s="101"/>
      <c r="U299" s="101"/>
      <c r="V299" s="101"/>
      <c r="W299" s="101"/>
      <c r="X299" s="111"/>
      <c r="Y299" s="101"/>
      <c r="Z299" s="101"/>
      <c r="AA299" s="101"/>
      <c r="AB299" s="101"/>
      <c r="AC299" s="101"/>
      <c r="AD299" s="101"/>
      <c r="AE299" s="101"/>
      <c r="AF299" s="101"/>
      <c r="AG299" s="101"/>
      <c r="AH299" s="101"/>
      <c r="AI299" s="101"/>
      <c r="AJ299" s="112"/>
      <c r="AK299" s="101"/>
      <c r="AL299" s="101"/>
      <c r="AM299" s="101"/>
      <c r="AN299" s="101"/>
      <c r="AO299" s="101"/>
      <c r="AP299" s="101"/>
      <c r="AQ299" s="101"/>
      <c r="AR299" s="105"/>
      <c r="AS299" s="106"/>
      <c r="AT299" s="106"/>
      <c r="AU299" s="106"/>
      <c r="AV299" s="106"/>
      <c r="AW299" s="106"/>
      <c r="AX299" s="106"/>
      <c r="AY299" s="105"/>
      <c r="AZ299" s="106"/>
      <c r="BA299" s="106"/>
      <c r="BB299" s="106"/>
      <c r="BC299" s="103">
        <f>IF(AJ299="auto",IF(AND((D299&gt;'km-vergoeding'!$A$4),(D299&lt;'km-vergoeding'!$A$5)),'km-vergoeding'!$D$4,'km-vergoeding'!$D$5),0)</f>
        <v>0</v>
      </c>
      <c r="BD299" s="104"/>
      <c r="BE299" s="104"/>
      <c r="BF299" s="104"/>
      <c r="BG299" s="104"/>
      <c r="BH299" s="104"/>
      <c r="BI299" s="104"/>
      <c r="BJ299" s="104"/>
      <c r="BK299" s="110">
        <f t="shared" ref="BK299:BK322" si="64">IF(AJ299="auto",ROUND(AR299*AY299*BC299,2),0)</f>
        <v>0</v>
      </c>
      <c r="BL299" s="104"/>
      <c r="BM299" s="104"/>
      <c r="BN299" s="104"/>
      <c r="BO299" s="104"/>
      <c r="BP299" s="104"/>
      <c r="BQ299" s="104"/>
      <c r="BR299" s="102">
        <f>IF(AJ299="fiets",'km-vergoeding'!$D$3,0)</f>
        <v>0</v>
      </c>
      <c r="BS299" s="102"/>
      <c r="BT299" s="102"/>
      <c r="BU299" s="102"/>
      <c r="BV299" s="102"/>
      <c r="BW299" s="102"/>
      <c r="BX299" s="102"/>
      <c r="BY299" s="102"/>
      <c r="BZ299" s="110">
        <f t="shared" ref="BZ299:BZ322" si="65">IF(AJ299="fiets",ROUND(AR299*AY299*BR299,2),0)</f>
        <v>0</v>
      </c>
      <c r="CA299" s="104"/>
      <c r="CB299" s="104"/>
      <c r="CC299" s="104"/>
      <c r="CD299" s="104"/>
      <c r="CE299" s="104"/>
      <c r="CF299" s="104"/>
      <c r="CG299" s="100"/>
      <c r="CH299" s="101"/>
      <c r="CI299" s="101"/>
      <c r="CJ299" s="101"/>
      <c r="CK299" s="101"/>
      <c r="CL299" s="101"/>
      <c r="CM299" s="109">
        <f t="shared" ref="CM299:CM322" si="66">IF(AND(OR((AJ299="fiets"),(AJ299="auto")),(CG299&gt;0)),"xxxx",BK299+BZ299+CG299)</f>
        <v>0</v>
      </c>
      <c r="CN299" s="104"/>
      <c r="CO299" s="104"/>
      <c r="CP299" s="104"/>
      <c r="CQ299" s="104"/>
      <c r="CR299" s="104"/>
      <c r="CS299" s="97">
        <f t="shared" si="54"/>
        <v>0</v>
      </c>
      <c r="CT299" s="98"/>
      <c r="CU299" s="98"/>
      <c r="CV299" s="98"/>
      <c r="CW299" s="98"/>
      <c r="CX299" s="99"/>
      <c r="CY299" s="73" t="str">
        <f t="shared" si="55"/>
        <v/>
      </c>
      <c r="CZ299" s="71" t="str">
        <f t="shared" si="56"/>
        <v/>
      </c>
      <c r="DA299" s="60"/>
      <c r="DB299" s="77" t="str">
        <f t="shared" si="57"/>
        <v/>
      </c>
      <c r="DC299" s="71" t="str">
        <f t="shared" si="58"/>
        <v/>
      </c>
      <c r="DD299" s="71" t="str">
        <f t="shared" si="59"/>
        <v/>
      </c>
      <c r="DE299" s="45">
        <f t="shared" si="60"/>
        <v>0</v>
      </c>
      <c r="DF299" s="45"/>
      <c r="DG299" s="84" t="str">
        <f t="shared" si="53"/>
        <v/>
      </c>
    </row>
    <row r="300" spans="1:111" ht="15.75" customHeight="1" x14ac:dyDescent="0.35">
      <c r="A300" s="71" t="str">
        <f t="shared" si="50"/>
        <v/>
      </c>
      <c r="B300" s="71" t="str">
        <f t="shared" si="51"/>
        <v/>
      </c>
      <c r="C300" s="72" t="str">
        <f t="shared" si="52"/>
        <v/>
      </c>
      <c r="D300" s="107"/>
      <c r="E300" s="101"/>
      <c r="F300" s="101"/>
      <c r="G300" s="101"/>
      <c r="H300" s="108"/>
      <c r="I300" s="101"/>
      <c r="J300" s="101"/>
      <c r="K300" s="101"/>
      <c r="L300" s="101"/>
      <c r="M300" s="101"/>
      <c r="N300" s="101"/>
      <c r="O300" s="101"/>
      <c r="P300" s="101"/>
      <c r="Q300" s="101"/>
      <c r="R300" s="111"/>
      <c r="S300" s="101"/>
      <c r="T300" s="101"/>
      <c r="U300" s="101"/>
      <c r="V300" s="101"/>
      <c r="W300" s="101"/>
      <c r="X300" s="111"/>
      <c r="Y300" s="101"/>
      <c r="Z300" s="101"/>
      <c r="AA300" s="101"/>
      <c r="AB300" s="101"/>
      <c r="AC300" s="101"/>
      <c r="AD300" s="101"/>
      <c r="AE300" s="101"/>
      <c r="AF300" s="101"/>
      <c r="AG300" s="101"/>
      <c r="AH300" s="101"/>
      <c r="AI300" s="101"/>
      <c r="AJ300" s="112"/>
      <c r="AK300" s="101"/>
      <c r="AL300" s="101"/>
      <c r="AM300" s="101"/>
      <c r="AN300" s="101"/>
      <c r="AO300" s="101"/>
      <c r="AP300" s="101"/>
      <c r="AQ300" s="101"/>
      <c r="AR300" s="105"/>
      <c r="AS300" s="106"/>
      <c r="AT300" s="106"/>
      <c r="AU300" s="106"/>
      <c r="AV300" s="106"/>
      <c r="AW300" s="106"/>
      <c r="AX300" s="106"/>
      <c r="AY300" s="105"/>
      <c r="AZ300" s="106"/>
      <c r="BA300" s="106"/>
      <c r="BB300" s="106"/>
      <c r="BC300" s="103">
        <f>IF(AJ300="auto",IF(AND((D300&gt;'km-vergoeding'!$A$4),(D300&lt;'km-vergoeding'!$A$5)),'km-vergoeding'!$D$4,'km-vergoeding'!$D$5),0)</f>
        <v>0</v>
      </c>
      <c r="BD300" s="104"/>
      <c r="BE300" s="104"/>
      <c r="BF300" s="104"/>
      <c r="BG300" s="104"/>
      <c r="BH300" s="104"/>
      <c r="BI300" s="104"/>
      <c r="BJ300" s="104"/>
      <c r="BK300" s="110">
        <f t="shared" si="64"/>
        <v>0</v>
      </c>
      <c r="BL300" s="104"/>
      <c r="BM300" s="104"/>
      <c r="BN300" s="104"/>
      <c r="BO300" s="104"/>
      <c r="BP300" s="104"/>
      <c r="BQ300" s="104"/>
      <c r="BR300" s="102">
        <f>IF(AJ300="fiets",'km-vergoeding'!$D$3,0)</f>
        <v>0</v>
      </c>
      <c r="BS300" s="102"/>
      <c r="BT300" s="102"/>
      <c r="BU300" s="102"/>
      <c r="BV300" s="102"/>
      <c r="BW300" s="102"/>
      <c r="BX300" s="102"/>
      <c r="BY300" s="102"/>
      <c r="BZ300" s="110">
        <f t="shared" si="65"/>
        <v>0</v>
      </c>
      <c r="CA300" s="104"/>
      <c r="CB300" s="104"/>
      <c r="CC300" s="104"/>
      <c r="CD300" s="104"/>
      <c r="CE300" s="104"/>
      <c r="CF300" s="104"/>
      <c r="CG300" s="100"/>
      <c r="CH300" s="101"/>
      <c r="CI300" s="101"/>
      <c r="CJ300" s="101"/>
      <c r="CK300" s="101"/>
      <c r="CL300" s="101"/>
      <c r="CM300" s="109">
        <f t="shared" si="66"/>
        <v>0</v>
      </c>
      <c r="CN300" s="104"/>
      <c r="CO300" s="104"/>
      <c r="CP300" s="104"/>
      <c r="CQ300" s="104"/>
      <c r="CR300" s="104"/>
      <c r="CS300" s="97">
        <f t="shared" si="54"/>
        <v>0</v>
      </c>
      <c r="CT300" s="98"/>
      <c r="CU300" s="98"/>
      <c r="CV300" s="98"/>
      <c r="CW300" s="98"/>
      <c r="CX300" s="99"/>
      <c r="CY300" s="73" t="str">
        <f t="shared" si="55"/>
        <v/>
      </c>
      <c r="CZ300" s="71" t="str">
        <f t="shared" si="56"/>
        <v/>
      </c>
      <c r="DA300" s="60"/>
      <c r="DB300" s="77" t="str">
        <f t="shared" si="57"/>
        <v/>
      </c>
      <c r="DC300" s="71" t="str">
        <f t="shared" si="58"/>
        <v/>
      </c>
      <c r="DD300" s="71" t="str">
        <f t="shared" si="59"/>
        <v/>
      </c>
      <c r="DE300" s="45">
        <f t="shared" si="60"/>
        <v>0</v>
      </c>
      <c r="DF300" s="45"/>
      <c r="DG300" s="84" t="str">
        <f t="shared" si="53"/>
        <v/>
      </c>
    </row>
    <row r="301" spans="1:111" ht="15.75" customHeight="1" x14ac:dyDescent="0.35">
      <c r="A301" s="71" t="str">
        <f t="shared" si="50"/>
        <v/>
      </c>
      <c r="B301" s="71" t="str">
        <f t="shared" si="51"/>
        <v/>
      </c>
      <c r="C301" s="72" t="str">
        <f t="shared" si="52"/>
        <v/>
      </c>
      <c r="D301" s="107"/>
      <c r="E301" s="101"/>
      <c r="F301" s="101"/>
      <c r="G301" s="101"/>
      <c r="H301" s="108"/>
      <c r="I301" s="101"/>
      <c r="J301" s="101"/>
      <c r="K301" s="101"/>
      <c r="L301" s="101"/>
      <c r="M301" s="101"/>
      <c r="N301" s="101"/>
      <c r="O301" s="101"/>
      <c r="P301" s="101"/>
      <c r="Q301" s="101"/>
      <c r="R301" s="111"/>
      <c r="S301" s="101"/>
      <c r="T301" s="101"/>
      <c r="U301" s="101"/>
      <c r="V301" s="101"/>
      <c r="W301" s="101"/>
      <c r="X301" s="111"/>
      <c r="Y301" s="101"/>
      <c r="Z301" s="101"/>
      <c r="AA301" s="101"/>
      <c r="AB301" s="101"/>
      <c r="AC301" s="101"/>
      <c r="AD301" s="101"/>
      <c r="AE301" s="101"/>
      <c r="AF301" s="101"/>
      <c r="AG301" s="101"/>
      <c r="AH301" s="101"/>
      <c r="AI301" s="101"/>
      <c r="AJ301" s="112"/>
      <c r="AK301" s="101"/>
      <c r="AL301" s="101"/>
      <c r="AM301" s="101"/>
      <c r="AN301" s="101"/>
      <c r="AO301" s="101"/>
      <c r="AP301" s="101"/>
      <c r="AQ301" s="101"/>
      <c r="AR301" s="105"/>
      <c r="AS301" s="106"/>
      <c r="AT301" s="106"/>
      <c r="AU301" s="106"/>
      <c r="AV301" s="106"/>
      <c r="AW301" s="106"/>
      <c r="AX301" s="106"/>
      <c r="AY301" s="105"/>
      <c r="AZ301" s="106"/>
      <c r="BA301" s="106"/>
      <c r="BB301" s="106"/>
      <c r="BC301" s="103">
        <f>IF(AJ301="auto",IF(AND((D301&gt;'km-vergoeding'!$A$4),(D301&lt;'km-vergoeding'!$A$5)),'km-vergoeding'!$D$4,'km-vergoeding'!$D$5),0)</f>
        <v>0</v>
      </c>
      <c r="BD301" s="104"/>
      <c r="BE301" s="104"/>
      <c r="BF301" s="104"/>
      <c r="BG301" s="104"/>
      <c r="BH301" s="104"/>
      <c r="BI301" s="104"/>
      <c r="BJ301" s="104"/>
      <c r="BK301" s="110">
        <f t="shared" si="64"/>
        <v>0</v>
      </c>
      <c r="BL301" s="104"/>
      <c r="BM301" s="104"/>
      <c r="BN301" s="104"/>
      <c r="BO301" s="104"/>
      <c r="BP301" s="104"/>
      <c r="BQ301" s="104"/>
      <c r="BR301" s="102">
        <f>IF(AJ301="fiets",'km-vergoeding'!$D$3,0)</f>
        <v>0</v>
      </c>
      <c r="BS301" s="102"/>
      <c r="BT301" s="102"/>
      <c r="BU301" s="102"/>
      <c r="BV301" s="102"/>
      <c r="BW301" s="102"/>
      <c r="BX301" s="102"/>
      <c r="BY301" s="102"/>
      <c r="BZ301" s="110">
        <f t="shared" si="65"/>
        <v>0</v>
      </c>
      <c r="CA301" s="104"/>
      <c r="CB301" s="104"/>
      <c r="CC301" s="104"/>
      <c r="CD301" s="104"/>
      <c r="CE301" s="104"/>
      <c r="CF301" s="104"/>
      <c r="CG301" s="100"/>
      <c r="CH301" s="101"/>
      <c r="CI301" s="101"/>
      <c r="CJ301" s="101"/>
      <c r="CK301" s="101"/>
      <c r="CL301" s="101"/>
      <c r="CM301" s="109">
        <f t="shared" si="66"/>
        <v>0</v>
      </c>
      <c r="CN301" s="104"/>
      <c r="CO301" s="104"/>
      <c r="CP301" s="104"/>
      <c r="CQ301" s="104"/>
      <c r="CR301" s="104"/>
      <c r="CS301" s="97">
        <f t="shared" si="54"/>
        <v>0</v>
      </c>
      <c r="CT301" s="98"/>
      <c r="CU301" s="98"/>
      <c r="CV301" s="98"/>
      <c r="CW301" s="98"/>
      <c r="CX301" s="99"/>
      <c r="CY301" s="73" t="str">
        <f t="shared" si="55"/>
        <v/>
      </c>
      <c r="CZ301" s="71" t="str">
        <f t="shared" si="56"/>
        <v/>
      </c>
      <c r="DA301" s="60"/>
      <c r="DB301" s="77" t="str">
        <f t="shared" si="57"/>
        <v/>
      </c>
      <c r="DC301" s="71" t="str">
        <f t="shared" si="58"/>
        <v/>
      </c>
      <c r="DD301" s="71" t="str">
        <f t="shared" si="59"/>
        <v/>
      </c>
      <c r="DE301" s="45">
        <f t="shared" si="60"/>
        <v>0</v>
      </c>
      <c r="DF301" s="45"/>
      <c r="DG301" s="84" t="str">
        <f t="shared" si="53"/>
        <v/>
      </c>
    </row>
    <row r="302" spans="1:111" ht="15.75" customHeight="1" x14ac:dyDescent="0.35">
      <c r="A302" s="71" t="str">
        <f t="shared" si="50"/>
        <v/>
      </c>
      <c r="B302" s="71" t="str">
        <f t="shared" si="51"/>
        <v/>
      </c>
      <c r="C302" s="72" t="str">
        <f t="shared" si="52"/>
        <v/>
      </c>
      <c r="D302" s="107"/>
      <c r="E302" s="101"/>
      <c r="F302" s="101"/>
      <c r="G302" s="101"/>
      <c r="H302" s="108"/>
      <c r="I302" s="101"/>
      <c r="J302" s="101"/>
      <c r="K302" s="101"/>
      <c r="L302" s="101"/>
      <c r="M302" s="101"/>
      <c r="N302" s="101"/>
      <c r="O302" s="101"/>
      <c r="P302" s="101"/>
      <c r="Q302" s="101"/>
      <c r="R302" s="111"/>
      <c r="S302" s="101"/>
      <c r="T302" s="101"/>
      <c r="U302" s="101"/>
      <c r="V302" s="101"/>
      <c r="W302" s="101"/>
      <c r="X302" s="111"/>
      <c r="Y302" s="101"/>
      <c r="Z302" s="101"/>
      <c r="AA302" s="101"/>
      <c r="AB302" s="101"/>
      <c r="AC302" s="101"/>
      <c r="AD302" s="101"/>
      <c r="AE302" s="101"/>
      <c r="AF302" s="101"/>
      <c r="AG302" s="101"/>
      <c r="AH302" s="101"/>
      <c r="AI302" s="101"/>
      <c r="AJ302" s="112"/>
      <c r="AK302" s="101"/>
      <c r="AL302" s="101"/>
      <c r="AM302" s="101"/>
      <c r="AN302" s="101"/>
      <c r="AO302" s="101"/>
      <c r="AP302" s="101"/>
      <c r="AQ302" s="101"/>
      <c r="AR302" s="105"/>
      <c r="AS302" s="106"/>
      <c r="AT302" s="106"/>
      <c r="AU302" s="106"/>
      <c r="AV302" s="106"/>
      <c r="AW302" s="106"/>
      <c r="AX302" s="106"/>
      <c r="AY302" s="105"/>
      <c r="AZ302" s="106"/>
      <c r="BA302" s="106"/>
      <c r="BB302" s="106"/>
      <c r="BC302" s="103">
        <f>IF(AJ302="auto",IF(AND((D302&gt;'km-vergoeding'!$A$4),(D302&lt;'km-vergoeding'!$A$5)),'km-vergoeding'!$D$4,'km-vergoeding'!$D$5),0)</f>
        <v>0</v>
      </c>
      <c r="BD302" s="104"/>
      <c r="BE302" s="104"/>
      <c r="BF302" s="104"/>
      <c r="BG302" s="104"/>
      <c r="BH302" s="104"/>
      <c r="BI302" s="104"/>
      <c r="BJ302" s="104"/>
      <c r="BK302" s="110">
        <f t="shared" si="64"/>
        <v>0</v>
      </c>
      <c r="BL302" s="104"/>
      <c r="BM302" s="104"/>
      <c r="BN302" s="104"/>
      <c r="BO302" s="104"/>
      <c r="BP302" s="104"/>
      <c r="BQ302" s="104"/>
      <c r="BR302" s="102">
        <f>IF(AJ302="fiets",'km-vergoeding'!$D$3,0)</f>
        <v>0</v>
      </c>
      <c r="BS302" s="102"/>
      <c r="BT302" s="102"/>
      <c r="BU302" s="102"/>
      <c r="BV302" s="102"/>
      <c r="BW302" s="102"/>
      <c r="BX302" s="102"/>
      <c r="BY302" s="102"/>
      <c r="BZ302" s="110">
        <f t="shared" si="65"/>
        <v>0</v>
      </c>
      <c r="CA302" s="104"/>
      <c r="CB302" s="104"/>
      <c r="CC302" s="104"/>
      <c r="CD302" s="104"/>
      <c r="CE302" s="104"/>
      <c r="CF302" s="104"/>
      <c r="CG302" s="100"/>
      <c r="CH302" s="101"/>
      <c r="CI302" s="101"/>
      <c r="CJ302" s="101"/>
      <c r="CK302" s="101"/>
      <c r="CL302" s="101"/>
      <c r="CM302" s="109">
        <f t="shared" si="66"/>
        <v>0</v>
      </c>
      <c r="CN302" s="104"/>
      <c r="CO302" s="104"/>
      <c r="CP302" s="104"/>
      <c r="CQ302" s="104"/>
      <c r="CR302" s="104"/>
      <c r="CS302" s="97">
        <f t="shared" si="54"/>
        <v>0</v>
      </c>
      <c r="CT302" s="98"/>
      <c r="CU302" s="98"/>
      <c r="CV302" s="98"/>
      <c r="CW302" s="98"/>
      <c r="CX302" s="99"/>
      <c r="CY302" s="73" t="str">
        <f t="shared" si="55"/>
        <v/>
      </c>
      <c r="CZ302" s="71" t="str">
        <f t="shared" si="56"/>
        <v/>
      </c>
      <c r="DA302" s="60"/>
      <c r="DB302" s="77" t="str">
        <f t="shared" si="57"/>
        <v/>
      </c>
      <c r="DC302" s="71" t="str">
        <f t="shared" si="58"/>
        <v/>
      </c>
      <c r="DD302" s="71" t="str">
        <f t="shared" si="59"/>
        <v/>
      </c>
      <c r="DE302" s="45">
        <f t="shared" si="60"/>
        <v>0</v>
      </c>
      <c r="DF302" s="45"/>
      <c r="DG302" s="84" t="str">
        <f t="shared" si="53"/>
        <v/>
      </c>
    </row>
    <row r="303" spans="1:111" ht="15.75" customHeight="1" x14ac:dyDescent="0.35">
      <c r="A303" s="71" t="str">
        <f t="shared" si="50"/>
        <v/>
      </c>
      <c r="B303" s="71" t="str">
        <f t="shared" si="51"/>
        <v/>
      </c>
      <c r="C303" s="72" t="str">
        <f t="shared" si="52"/>
        <v/>
      </c>
      <c r="D303" s="107"/>
      <c r="E303" s="101"/>
      <c r="F303" s="101"/>
      <c r="G303" s="101"/>
      <c r="H303" s="108"/>
      <c r="I303" s="101"/>
      <c r="J303" s="101"/>
      <c r="K303" s="101"/>
      <c r="L303" s="101"/>
      <c r="M303" s="101"/>
      <c r="N303" s="101"/>
      <c r="O303" s="101"/>
      <c r="P303" s="101"/>
      <c r="Q303" s="101"/>
      <c r="R303" s="111"/>
      <c r="S303" s="101"/>
      <c r="T303" s="101"/>
      <c r="U303" s="101"/>
      <c r="V303" s="101"/>
      <c r="W303" s="101"/>
      <c r="X303" s="111"/>
      <c r="Y303" s="101"/>
      <c r="Z303" s="101"/>
      <c r="AA303" s="101"/>
      <c r="AB303" s="101"/>
      <c r="AC303" s="101"/>
      <c r="AD303" s="101"/>
      <c r="AE303" s="101"/>
      <c r="AF303" s="101"/>
      <c r="AG303" s="101"/>
      <c r="AH303" s="101"/>
      <c r="AI303" s="101"/>
      <c r="AJ303" s="112"/>
      <c r="AK303" s="101"/>
      <c r="AL303" s="101"/>
      <c r="AM303" s="101"/>
      <c r="AN303" s="101"/>
      <c r="AO303" s="101"/>
      <c r="AP303" s="101"/>
      <c r="AQ303" s="101"/>
      <c r="AR303" s="105"/>
      <c r="AS303" s="106"/>
      <c r="AT303" s="106"/>
      <c r="AU303" s="106"/>
      <c r="AV303" s="106"/>
      <c r="AW303" s="106"/>
      <c r="AX303" s="106"/>
      <c r="AY303" s="105"/>
      <c r="AZ303" s="106"/>
      <c r="BA303" s="106"/>
      <c r="BB303" s="106"/>
      <c r="BC303" s="103">
        <f>IF(AJ303="auto",IF(AND((D303&gt;'km-vergoeding'!$A$4),(D303&lt;'km-vergoeding'!$A$5)),'km-vergoeding'!$D$4,'km-vergoeding'!$D$5),0)</f>
        <v>0</v>
      </c>
      <c r="BD303" s="104"/>
      <c r="BE303" s="104"/>
      <c r="BF303" s="104"/>
      <c r="BG303" s="104"/>
      <c r="BH303" s="104"/>
      <c r="BI303" s="104"/>
      <c r="BJ303" s="104"/>
      <c r="BK303" s="110">
        <f t="shared" si="64"/>
        <v>0</v>
      </c>
      <c r="BL303" s="104"/>
      <c r="BM303" s="104"/>
      <c r="BN303" s="104"/>
      <c r="BO303" s="104"/>
      <c r="BP303" s="104"/>
      <c r="BQ303" s="104"/>
      <c r="BR303" s="102">
        <f>IF(AJ303="fiets",'km-vergoeding'!$D$3,0)</f>
        <v>0</v>
      </c>
      <c r="BS303" s="102"/>
      <c r="BT303" s="102"/>
      <c r="BU303" s="102"/>
      <c r="BV303" s="102"/>
      <c r="BW303" s="102"/>
      <c r="BX303" s="102"/>
      <c r="BY303" s="102"/>
      <c r="BZ303" s="110">
        <f t="shared" si="65"/>
        <v>0</v>
      </c>
      <c r="CA303" s="104"/>
      <c r="CB303" s="104"/>
      <c r="CC303" s="104"/>
      <c r="CD303" s="104"/>
      <c r="CE303" s="104"/>
      <c r="CF303" s="104"/>
      <c r="CG303" s="100"/>
      <c r="CH303" s="101"/>
      <c r="CI303" s="101"/>
      <c r="CJ303" s="101"/>
      <c r="CK303" s="101"/>
      <c r="CL303" s="101"/>
      <c r="CM303" s="109">
        <f t="shared" si="66"/>
        <v>0</v>
      </c>
      <c r="CN303" s="104"/>
      <c r="CO303" s="104"/>
      <c r="CP303" s="104"/>
      <c r="CQ303" s="104"/>
      <c r="CR303" s="104"/>
      <c r="CS303" s="97">
        <f t="shared" si="54"/>
        <v>0</v>
      </c>
      <c r="CT303" s="98"/>
      <c r="CU303" s="98"/>
      <c r="CV303" s="98"/>
      <c r="CW303" s="98"/>
      <c r="CX303" s="99"/>
      <c r="CY303" s="73" t="str">
        <f t="shared" si="55"/>
        <v/>
      </c>
      <c r="CZ303" s="71" t="str">
        <f t="shared" si="56"/>
        <v/>
      </c>
      <c r="DA303" s="60"/>
      <c r="DB303" s="77" t="str">
        <f t="shared" si="57"/>
        <v/>
      </c>
      <c r="DC303" s="71" t="str">
        <f t="shared" si="58"/>
        <v/>
      </c>
      <c r="DD303" s="71" t="str">
        <f t="shared" si="59"/>
        <v/>
      </c>
      <c r="DE303" s="45">
        <f t="shared" si="60"/>
        <v>0</v>
      </c>
      <c r="DF303" s="45"/>
      <c r="DG303" s="84" t="str">
        <f t="shared" si="53"/>
        <v/>
      </c>
    </row>
    <row r="304" spans="1:111" ht="15.75" customHeight="1" x14ac:dyDescent="0.35">
      <c r="A304" s="71" t="str">
        <f t="shared" si="50"/>
        <v/>
      </c>
      <c r="B304" s="71" t="str">
        <f t="shared" si="51"/>
        <v/>
      </c>
      <c r="C304" s="72" t="str">
        <f t="shared" si="52"/>
        <v/>
      </c>
      <c r="D304" s="107"/>
      <c r="E304" s="101"/>
      <c r="F304" s="101"/>
      <c r="G304" s="101"/>
      <c r="H304" s="108"/>
      <c r="I304" s="101"/>
      <c r="J304" s="101"/>
      <c r="K304" s="101"/>
      <c r="L304" s="101"/>
      <c r="M304" s="101"/>
      <c r="N304" s="101"/>
      <c r="O304" s="101"/>
      <c r="P304" s="101"/>
      <c r="Q304" s="101"/>
      <c r="R304" s="111"/>
      <c r="S304" s="101"/>
      <c r="T304" s="101"/>
      <c r="U304" s="101"/>
      <c r="V304" s="101"/>
      <c r="W304" s="101"/>
      <c r="X304" s="111"/>
      <c r="Y304" s="101"/>
      <c r="Z304" s="101"/>
      <c r="AA304" s="101"/>
      <c r="AB304" s="101"/>
      <c r="AC304" s="101"/>
      <c r="AD304" s="101"/>
      <c r="AE304" s="101"/>
      <c r="AF304" s="101"/>
      <c r="AG304" s="101"/>
      <c r="AH304" s="101"/>
      <c r="AI304" s="101"/>
      <c r="AJ304" s="112"/>
      <c r="AK304" s="101"/>
      <c r="AL304" s="101"/>
      <c r="AM304" s="101"/>
      <c r="AN304" s="101"/>
      <c r="AO304" s="101"/>
      <c r="AP304" s="101"/>
      <c r="AQ304" s="101"/>
      <c r="AR304" s="105"/>
      <c r="AS304" s="106"/>
      <c r="AT304" s="106"/>
      <c r="AU304" s="106"/>
      <c r="AV304" s="106"/>
      <c r="AW304" s="106"/>
      <c r="AX304" s="106"/>
      <c r="AY304" s="105"/>
      <c r="AZ304" s="106"/>
      <c r="BA304" s="106"/>
      <c r="BB304" s="106"/>
      <c r="BC304" s="103">
        <f>IF(AJ304="auto",IF(AND((D304&gt;'km-vergoeding'!$A$4),(D304&lt;'km-vergoeding'!$A$5)),'km-vergoeding'!$D$4,'km-vergoeding'!$D$5),0)</f>
        <v>0</v>
      </c>
      <c r="BD304" s="104"/>
      <c r="BE304" s="104"/>
      <c r="BF304" s="104"/>
      <c r="BG304" s="104"/>
      <c r="BH304" s="104"/>
      <c r="BI304" s="104"/>
      <c r="BJ304" s="104"/>
      <c r="BK304" s="110">
        <f t="shared" si="64"/>
        <v>0</v>
      </c>
      <c r="BL304" s="104"/>
      <c r="BM304" s="104"/>
      <c r="BN304" s="104"/>
      <c r="BO304" s="104"/>
      <c r="BP304" s="104"/>
      <c r="BQ304" s="104"/>
      <c r="BR304" s="102">
        <f>IF(AJ304="fiets",'km-vergoeding'!$D$3,0)</f>
        <v>0</v>
      </c>
      <c r="BS304" s="102"/>
      <c r="BT304" s="102"/>
      <c r="BU304" s="102"/>
      <c r="BV304" s="102"/>
      <c r="BW304" s="102"/>
      <c r="BX304" s="102"/>
      <c r="BY304" s="102"/>
      <c r="BZ304" s="110">
        <f t="shared" si="65"/>
        <v>0</v>
      </c>
      <c r="CA304" s="104"/>
      <c r="CB304" s="104"/>
      <c r="CC304" s="104"/>
      <c r="CD304" s="104"/>
      <c r="CE304" s="104"/>
      <c r="CF304" s="104"/>
      <c r="CG304" s="100"/>
      <c r="CH304" s="101"/>
      <c r="CI304" s="101"/>
      <c r="CJ304" s="101"/>
      <c r="CK304" s="101"/>
      <c r="CL304" s="101"/>
      <c r="CM304" s="109">
        <f t="shared" si="66"/>
        <v>0</v>
      </c>
      <c r="CN304" s="104"/>
      <c r="CO304" s="104"/>
      <c r="CP304" s="104"/>
      <c r="CQ304" s="104"/>
      <c r="CR304" s="104"/>
      <c r="CS304" s="97">
        <f t="shared" si="54"/>
        <v>0</v>
      </c>
      <c r="CT304" s="98"/>
      <c r="CU304" s="98"/>
      <c r="CV304" s="98"/>
      <c r="CW304" s="98"/>
      <c r="CX304" s="99"/>
      <c r="CY304" s="73" t="str">
        <f t="shared" si="55"/>
        <v/>
      </c>
      <c r="CZ304" s="71" t="str">
        <f t="shared" si="56"/>
        <v/>
      </c>
      <c r="DA304" s="60"/>
      <c r="DB304" s="77" t="str">
        <f t="shared" si="57"/>
        <v/>
      </c>
      <c r="DC304" s="71" t="str">
        <f t="shared" si="58"/>
        <v/>
      </c>
      <c r="DD304" s="71" t="str">
        <f t="shared" si="59"/>
        <v/>
      </c>
      <c r="DE304" s="45">
        <f t="shared" si="60"/>
        <v>0</v>
      </c>
      <c r="DF304" s="45"/>
      <c r="DG304" s="84" t="str">
        <f t="shared" si="53"/>
        <v/>
      </c>
    </row>
    <row r="305" spans="1:111" ht="15.75" customHeight="1" x14ac:dyDescent="0.35">
      <c r="A305" s="71" t="str">
        <f t="shared" si="50"/>
        <v/>
      </c>
      <c r="B305" s="71" t="str">
        <f t="shared" si="51"/>
        <v/>
      </c>
      <c r="C305" s="72" t="str">
        <f t="shared" si="52"/>
        <v/>
      </c>
      <c r="D305" s="107"/>
      <c r="E305" s="101"/>
      <c r="F305" s="101"/>
      <c r="G305" s="101"/>
      <c r="H305" s="108"/>
      <c r="I305" s="101"/>
      <c r="J305" s="101"/>
      <c r="K305" s="101"/>
      <c r="L305" s="101"/>
      <c r="M305" s="101"/>
      <c r="N305" s="101"/>
      <c r="O305" s="101"/>
      <c r="P305" s="101"/>
      <c r="Q305" s="101"/>
      <c r="R305" s="111"/>
      <c r="S305" s="101"/>
      <c r="T305" s="101"/>
      <c r="U305" s="101"/>
      <c r="V305" s="101"/>
      <c r="W305" s="101"/>
      <c r="X305" s="111"/>
      <c r="Y305" s="101"/>
      <c r="Z305" s="101"/>
      <c r="AA305" s="101"/>
      <c r="AB305" s="101"/>
      <c r="AC305" s="101"/>
      <c r="AD305" s="101"/>
      <c r="AE305" s="101"/>
      <c r="AF305" s="101"/>
      <c r="AG305" s="101"/>
      <c r="AH305" s="101"/>
      <c r="AI305" s="101"/>
      <c r="AJ305" s="112"/>
      <c r="AK305" s="101"/>
      <c r="AL305" s="101"/>
      <c r="AM305" s="101"/>
      <c r="AN305" s="101"/>
      <c r="AO305" s="101"/>
      <c r="AP305" s="101"/>
      <c r="AQ305" s="101"/>
      <c r="AR305" s="105"/>
      <c r="AS305" s="106"/>
      <c r="AT305" s="106"/>
      <c r="AU305" s="106"/>
      <c r="AV305" s="106"/>
      <c r="AW305" s="106"/>
      <c r="AX305" s="106"/>
      <c r="AY305" s="105"/>
      <c r="AZ305" s="106"/>
      <c r="BA305" s="106"/>
      <c r="BB305" s="106"/>
      <c r="BC305" s="103">
        <f>IF(AJ305="auto",IF(AND((D305&gt;'km-vergoeding'!$A$4),(D305&lt;'km-vergoeding'!$A$5)),'km-vergoeding'!$D$4,'km-vergoeding'!$D$5),0)</f>
        <v>0</v>
      </c>
      <c r="BD305" s="104"/>
      <c r="BE305" s="104"/>
      <c r="BF305" s="104"/>
      <c r="BG305" s="104"/>
      <c r="BH305" s="104"/>
      <c r="BI305" s="104"/>
      <c r="BJ305" s="104"/>
      <c r="BK305" s="110">
        <f t="shared" si="64"/>
        <v>0</v>
      </c>
      <c r="BL305" s="104"/>
      <c r="BM305" s="104"/>
      <c r="BN305" s="104"/>
      <c r="BO305" s="104"/>
      <c r="BP305" s="104"/>
      <c r="BQ305" s="104"/>
      <c r="BR305" s="102">
        <f>IF(AJ305="fiets",'km-vergoeding'!$D$3,0)</f>
        <v>0</v>
      </c>
      <c r="BS305" s="102"/>
      <c r="BT305" s="102"/>
      <c r="BU305" s="102"/>
      <c r="BV305" s="102"/>
      <c r="BW305" s="102"/>
      <c r="BX305" s="102"/>
      <c r="BY305" s="102"/>
      <c r="BZ305" s="110">
        <f t="shared" si="65"/>
        <v>0</v>
      </c>
      <c r="CA305" s="104"/>
      <c r="CB305" s="104"/>
      <c r="CC305" s="104"/>
      <c r="CD305" s="104"/>
      <c r="CE305" s="104"/>
      <c r="CF305" s="104"/>
      <c r="CG305" s="100"/>
      <c r="CH305" s="101"/>
      <c r="CI305" s="101"/>
      <c r="CJ305" s="101"/>
      <c r="CK305" s="101"/>
      <c r="CL305" s="101"/>
      <c r="CM305" s="109">
        <f t="shared" si="66"/>
        <v>0</v>
      </c>
      <c r="CN305" s="104"/>
      <c r="CO305" s="104"/>
      <c r="CP305" s="104"/>
      <c r="CQ305" s="104"/>
      <c r="CR305" s="104"/>
      <c r="CS305" s="97">
        <f t="shared" si="54"/>
        <v>0</v>
      </c>
      <c r="CT305" s="98"/>
      <c r="CU305" s="98"/>
      <c r="CV305" s="98"/>
      <c r="CW305" s="98"/>
      <c r="CX305" s="99"/>
      <c r="CY305" s="73" t="str">
        <f t="shared" si="55"/>
        <v/>
      </c>
      <c r="CZ305" s="71" t="str">
        <f t="shared" si="56"/>
        <v/>
      </c>
      <c r="DA305" s="60"/>
      <c r="DB305" s="77" t="str">
        <f t="shared" si="57"/>
        <v/>
      </c>
      <c r="DC305" s="71" t="str">
        <f t="shared" si="58"/>
        <v/>
      </c>
      <c r="DD305" s="71" t="str">
        <f t="shared" si="59"/>
        <v/>
      </c>
      <c r="DE305" s="45">
        <f t="shared" si="60"/>
        <v>0</v>
      </c>
      <c r="DF305" s="45"/>
      <c r="DG305" s="84" t="str">
        <f t="shared" si="53"/>
        <v/>
      </c>
    </row>
    <row r="306" spans="1:111" ht="15.75" customHeight="1" x14ac:dyDescent="0.35">
      <c r="A306" s="71" t="str">
        <f t="shared" si="50"/>
        <v/>
      </c>
      <c r="B306" s="71" t="str">
        <f t="shared" si="51"/>
        <v/>
      </c>
      <c r="C306" s="72" t="str">
        <f t="shared" si="52"/>
        <v/>
      </c>
      <c r="D306" s="107"/>
      <c r="E306" s="101"/>
      <c r="F306" s="101"/>
      <c r="G306" s="101"/>
      <c r="H306" s="108"/>
      <c r="I306" s="101"/>
      <c r="J306" s="101"/>
      <c r="K306" s="101"/>
      <c r="L306" s="101"/>
      <c r="M306" s="101"/>
      <c r="N306" s="101"/>
      <c r="O306" s="101"/>
      <c r="P306" s="101"/>
      <c r="Q306" s="101"/>
      <c r="R306" s="111"/>
      <c r="S306" s="101"/>
      <c r="T306" s="101"/>
      <c r="U306" s="101"/>
      <c r="V306" s="101"/>
      <c r="W306" s="101"/>
      <c r="X306" s="111"/>
      <c r="Y306" s="101"/>
      <c r="Z306" s="101"/>
      <c r="AA306" s="101"/>
      <c r="AB306" s="101"/>
      <c r="AC306" s="101"/>
      <c r="AD306" s="101"/>
      <c r="AE306" s="101"/>
      <c r="AF306" s="101"/>
      <c r="AG306" s="101"/>
      <c r="AH306" s="101"/>
      <c r="AI306" s="101"/>
      <c r="AJ306" s="112"/>
      <c r="AK306" s="101"/>
      <c r="AL306" s="101"/>
      <c r="AM306" s="101"/>
      <c r="AN306" s="101"/>
      <c r="AO306" s="101"/>
      <c r="AP306" s="101"/>
      <c r="AQ306" s="101"/>
      <c r="AR306" s="105"/>
      <c r="AS306" s="106"/>
      <c r="AT306" s="106"/>
      <c r="AU306" s="106"/>
      <c r="AV306" s="106"/>
      <c r="AW306" s="106"/>
      <c r="AX306" s="106"/>
      <c r="AY306" s="105"/>
      <c r="AZ306" s="106"/>
      <c r="BA306" s="106"/>
      <c r="BB306" s="106"/>
      <c r="BC306" s="103">
        <f>IF(AJ306="auto",IF(AND((D306&gt;'km-vergoeding'!$A$4),(D306&lt;'km-vergoeding'!$A$5)),'km-vergoeding'!$D$4,'km-vergoeding'!$D$5),0)</f>
        <v>0</v>
      </c>
      <c r="BD306" s="104"/>
      <c r="BE306" s="104"/>
      <c r="BF306" s="104"/>
      <c r="BG306" s="104"/>
      <c r="BH306" s="104"/>
      <c r="BI306" s="104"/>
      <c r="BJ306" s="104"/>
      <c r="BK306" s="110">
        <f t="shared" si="64"/>
        <v>0</v>
      </c>
      <c r="BL306" s="104"/>
      <c r="BM306" s="104"/>
      <c r="BN306" s="104"/>
      <c r="BO306" s="104"/>
      <c r="BP306" s="104"/>
      <c r="BQ306" s="104"/>
      <c r="BR306" s="102">
        <f>IF(AJ306="fiets",'km-vergoeding'!$D$3,0)</f>
        <v>0</v>
      </c>
      <c r="BS306" s="102"/>
      <c r="BT306" s="102"/>
      <c r="BU306" s="102"/>
      <c r="BV306" s="102"/>
      <c r="BW306" s="102"/>
      <c r="BX306" s="102"/>
      <c r="BY306" s="102"/>
      <c r="BZ306" s="110">
        <f t="shared" si="65"/>
        <v>0</v>
      </c>
      <c r="CA306" s="104"/>
      <c r="CB306" s="104"/>
      <c r="CC306" s="104"/>
      <c r="CD306" s="104"/>
      <c r="CE306" s="104"/>
      <c r="CF306" s="104"/>
      <c r="CG306" s="100"/>
      <c r="CH306" s="101"/>
      <c r="CI306" s="101"/>
      <c r="CJ306" s="101"/>
      <c r="CK306" s="101"/>
      <c r="CL306" s="101"/>
      <c r="CM306" s="109">
        <f t="shared" si="66"/>
        <v>0</v>
      </c>
      <c r="CN306" s="104"/>
      <c r="CO306" s="104"/>
      <c r="CP306" s="104"/>
      <c r="CQ306" s="104"/>
      <c r="CR306" s="104"/>
      <c r="CS306" s="97">
        <f t="shared" si="54"/>
        <v>0</v>
      </c>
      <c r="CT306" s="98"/>
      <c r="CU306" s="98"/>
      <c r="CV306" s="98"/>
      <c r="CW306" s="98"/>
      <c r="CX306" s="99"/>
      <c r="CY306" s="73" t="str">
        <f t="shared" si="55"/>
        <v/>
      </c>
      <c r="CZ306" s="71" t="str">
        <f t="shared" si="56"/>
        <v/>
      </c>
      <c r="DA306" s="60"/>
      <c r="DB306" s="77" t="str">
        <f t="shared" si="57"/>
        <v/>
      </c>
      <c r="DC306" s="71" t="str">
        <f t="shared" si="58"/>
        <v/>
      </c>
      <c r="DD306" s="71" t="str">
        <f t="shared" si="59"/>
        <v/>
      </c>
      <c r="DE306" s="45">
        <f t="shared" si="60"/>
        <v>0</v>
      </c>
      <c r="DF306" s="45"/>
      <c r="DG306" s="84" t="str">
        <f t="shared" si="53"/>
        <v/>
      </c>
    </row>
    <row r="307" spans="1:111" ht="15.75" customHeight="1" x14ac:dyDescent="0.35">
      <c r="A307" s="71" t="str">
        <f t="shared" si="50"/>
        <v/>
      </c>
      <c r="B307" s="71" t="str">
        <f t="shared" si="51"/>
        <v/>
      </c>
      <c r="C307" s="72" t="str">
        <f t="shared" si="52"/>
        <v/>
      </c>
      <c r="D307" s="107"/>
      <c r="E307" s="101"/>
      <c r="F307" s="101"/>
      <c r="G307" s="101"/>
      <c r="H307" s="108"/>
      <c r="I307" s="101"/>
      <c r="J307" s="101"/>
      <c r="K307" s="101"/>
      <c r="L307" s="101"/>
      <c r="M307" s="101"/>
      <c r="N307" s="101"/>
      <c r="O307" s="101"/>
      <c r="P307" s="101"/>
      <c r="Q307" s="101"/>
      <c r="R307" s="111"/>
      <c r="S307" s="101"/>
      <c r="T307" s="101"/>
      <c r="U307" s="101"/>
      <c r="V307" s="101"/>
      <c r="W307" s="101"/>
      <c r="X307" s="111"/>
      <c r="Y307" s="101"/>
      <c r="Z307" s="101"/>
      <c r="AA307" s="101"/>
      <c r="AB307" s="101"/>
      <c r="AC307" s="101"/>
      <c r="AD307" s="101"/>
      <c r="AE307" s="101"/>
      <c r="AF307" s="101"/>
      <c r="AG307" s="101"/>
      <c r="AH307" s="101"/>
      <c r="AI307" s="101"/>
      <c r="AJ307" s="112"/>
      <c r="AK307" s="101"/>
      <c r="AL307" s="101"/>
      <c r="AM307" s="101"/>
      <c r="AN307" s="101"/>
      <c r="AO307" s="101"/>
      <c r="AP307" s="101"/>
      <c r="AQ307" s="101"/>
      <c r="AR307" s="105"/>
      <c r="AS307" s="106"/>
      <c r="AT307" s="106"/>
      <c r="AU307" s="106"/>
      <c r="AV307" s="106"/>
      <c r="AW307" s="106"/>
      <c r="AX307" s="106"/>
      <c r="AY307" s="105"/>
      <c r="AZ307" s="106"/>
      <c r="BA307" s="106"/>
      <c r="BB307" s="106"/>
      <c r="BC307" s="103">
        <f>IF(AJ307="auto",IF(AND((D307&gt;'km-vergoeding'!$A$4),(D307&lt;'km-vergoeding'!$A$5)),'km-vergoeding'!$D$4,'km-vergoeding'!$D$5),0)</f>
        <v>0</v>
      </c>
      <c r="BD307" s="104"/>
      <c r="BE307" s="104"/>
      <c r="BF307" s="104"/>
      <c r="BG307" s="104"/>
      <c r="BH307" s="104"/>
      <c r="BI307" s="104"/>
      <c r="BJ307" s="104"/>
      <c r="BK307" s="110">
        <f t="shared" si="64"/>
        <v>0</v>
      </c>
      <c r="BL307" s="104"/>
      <c r="BM307" s="104"/>
      <c r="BN307" s="104"/>
      <c r="BO307" s="104"/>
      <c r="BP307" s="104"/>
      <c r="BQ307" s="104"/>
      <c r="BR307" s="102">
        <f>IF(AJ307="fiets",'km-vergoeding'!$D$3,0)</f>
        <v>0</v>
      </c>
      <c r="BS307" s="102"/>
      <c r="BT307" s="102"/>
      <c r="BU307" s="102"/>
      <c r="BV307" s="102"/>
      <c r="BW307" s="102"/>
      <c r="BX307" s="102"/>
      <c r="BY307" s="102"/>
      <c r="BZ307" s="110">
        <f t="shared" si="65"/>
        <v>0</v>
      </c>
      <c r="CA307" s="104"/>
      <c r="CB307" s="104"/>
      <c r="CC307" s="104"/>
      <c r="CD307" s="104"/>
      <c r="CE307" s="104"/>
      <c r="CF307" s="104"/>
      <c r="CG307" s="100"/>
      <c r="CH307" s="101"/>
      <c r="CI307" s="101"/>
      <c r="CJ307" s="101"/>
      <c r="CK307" s="101"/>
      <c r="CL307" s="101"/>
      <c r="CM307" s="109">
        <f t="shared" si="66"/>
        <v>0</v>
      </c>
      <c r="CN307" s="104"/>
      <c r="CO307" s="104"/>
      <c r="CP307" s="104"/>
      <c r="CQ307" s="104"/>
      <c r="CR307" s="104"/>
      <c r="CS307" s="97">
        <f t="shared" si="54"/>
        <v>0</v>
      </c>
      <c r="CT307" s="98"/>
      <c r="CU307" s="98"/>
      <c r="CV307" s="98"/>
      <c r="CW307" s="98"/>
      <c r="CX307" s="99"/>
      <c r="CY307" s="73" t="str">
        <f t="shared" si="55"/>
        <v/>
      </c>
      <c r="CZ307" s="71" t="str">
        <f t="shared" si="56"/>
        <v/>
      </c>
      <c r="DA307" s="60"/>
      <c r="DB307" s="77" t="str">
        <f t="shared" si="57"/>
        <v/>
      </c>
      <c r="DC307" s="71" t="str">
        <f t="shared" si="58"/>
        <v/>
      </c>
      <c r="DD307" s="71" t="str">
        <f t="shared" si="59"/>
        <v/>
      </c>
      <c r="DE307" s="45">
        <f t="shared" si="60"/>
        <v>0</v>
      </c>
      <c r="DF307" s="45"/>
      <c r="DG307" s="84" t="str">
        <f t="shared" si="53"/>
        <v/>
      </c>
    </row>
    <row r="308" spans="1:111" ht="15.75" customHeight="1" x14ac:dyDescent="0.35">
      <c r="A308" s="71" t="str">
        <f t="shared" si="50"/>
        <v/>
      </c>
      <c r="B308" s="71" t="str">
        <f t="shared" si="51"/>
        <v/>
      </c>
      <c r="C308" s="72" t="str">
        <f t="shared" si="52"/>
        <v/>
      </c>
      <c r="D308" s="107"/>
      <c r="E308" s="101"/>
      <c r="F308" s="101"/>
      <c r="G308" s="101"/>
      <c r="H308" s="108"/>
      <c r="I308" s="101"/>
      <c r="J308" s="101"/>
      <c r="K308" s="101"/>
      <c r="L308" s="101"/>
      <c r="M308" s="101"/>
      <c r="N308" s="101"/>
      <c r="O308" s="101"/>
      <c r="P308" s="101"/>
      <c r="Q308" s="101"/>
      <c r="R308" s="111"/>
      <c r="S308" s="101"/>
      <c r="T308" s="101"/>
      <c r="U308" s="101"/>
      <c r="V308" s="101"/>
      <c r="W308" s="101"/>
      <c r="X308" s="111"/>
      <c r="Y308" s="101"/>
      <c r="Z308" s="101"/>
      <c r="AA308" s="101"/>
      <c r="AB308" s="101"/>
      <c r="AC308" s="101"/>
      <c r="AD308" s="101"/>
      <c r="AE308" s="101"/>
      <c r="AF308" s="101"/>
      <c r="AG308" s="101"/>
      <c r="AH308" s="101"/>
      <c r="AI308" s="101"/>
      <c r="AJ308" s="112"/>
      <c r="AK308" s="101"/>
      <c r="AL308" s="101"/>
      <c r="AM308" s="101"/>
      <c r="AN308" s="101"/>
      <c r="AO308" s="101"/>
      <c r="AP308" s="101"/>
      <c r="AQ308" s="101"/>
      <c r="AR308" s="105"/>
      <c r="AS308" s="106"/>
      <c r="AT308" s="106"/>
      <c r="AU308" s="106"/>
      <c r="AV308" s="106"/>
      <c r="AW308" s="106"/>
      <c r="AX308" s="106"/>
      <c r="AY308" s="105"/>
      <c r="AZ308" s="106"/>
      <c r="BA308" s="106"/>
      <c r="BB308" s="106"/>
      <c r="BC308" s="103">
        <f>IF(AJ308="auto",IF(AND((D308&gt;'km-vergoeding'!$A$4),(D308&lt;'km-vergoeding'!$A$5)),'km-vergoeding'!$D$4,'km-vergoeding'!$D$5),0)</f>
        <v>0</v>
      </c>
      <c r="BD308" s="104"/>
      <c r="BE308" s="104"/>
      <c r="BF308" s="104"/>
      <c r="BG308" s="104"/>
      <c r="BH308" s="104"/>
      <c r="BI308" s="104"/>
      <c r="BJ308" s="104"/>
      <c r="BK308" s="110">
        <f t="shared" si="64"/>
        <v>0</v>
      </c>
      <c r="BL308" s="104"/>
      <c r="BM308" s="104"/>
      <c r="BN308" s="104"/>
      <c r="BO308" s="104"/>
      <c r="BP308" s="104"/>
      <c r="BQ308" s="104"/>
      <c r="BR308" s="102">
        <f>IF(AJ308="fiets",'km-vergoeding'!$D$3,0)</f>
        <v>0</v>
      </c>
      <c r="BS308" s="102"/>
      <c r="BT308" s="102"/>
      <c r="BU308" s="102"/>
      <c r="BV308" s="102"/>
      <c r="BW308" s="102"/>
      <c r="BX308" s="102"/>
      <c r="BY308" s="102"/>
      <c r="BZ308" s="110">
        <f t="shared" si="65"/>
        <v>0</v>
      </c>
      <c r="CA308" s="104"/>
      <c r="CB308" s="104"/>
      <c r="CC308" s="104"/>
      <c r="CD308" s="104"/>
      <c r="CE308" s="104"/>
      <c r="CF308" s="104"/>
      <c r="CG308" s="100"/>
      <c r="CH308" s="101"/>
      <c r="CI308" s="101"/>
      <c r="CJ308" s="101"/>
      <c r="CK308" s="101"/>
      <c r="CL308" s="101"/>
      <c r="CM308" s="109">
        <f t="shared" si="66"/>
        <v>0</v>
      </c>
      <c r="CN308" s="104"/>
      <c r="CO308" s="104"/>
      <c r="CP308" s="104"/>
      <c r="CQ308" s="104"/>
      <c r="CR308" s="104"/>
      <c r="CS308" s="97">
        <f t="shared" si="54"/>
        <v>0</v>
      </c>
      <c r="CT308" s="98"/>
      <c r="CU308" s="98"/>
      <c r="CV308" s="98"/>
      <c r="CW308" s="98"/>
      <c r="CX308" s="99"/>
      <c r="CY308" s="73" t="str">
        <f t="shared" si="55"/>
        <v/>
      </c>
      <c r="CZ308" s="71" t="str">
        <f t="shared" si="56"/>
        <v/>
      </c>
      <c r="DA308" s="60"/>
      <c r="DB308" s="77" t="str">
        <f t="shared" si="57"/>
        <v/>
      </c>
      <c r="DC308" s="71" t="str">
        <f t="shared" si="58"/>
        <v/>
      </c>
      <c r="DD308" s="71" t="str">
        <f t="shared" si="59"/>
        <v/>
      </c>
      <c r="DE308" s="45">
        <f t="shared" si="60"/>
        <v>0</v>
      </c>
      <c r="DF308" s="45"/>
      <c r="DG308" s="84" t="str">
        <f t="shared" si="53"/>
        <v/>
      </c>
    </row>
    <row r="309" spans="1:111" ht="15.75" customHeight="1" x14ac:dyDescent="0.35">
      <c r="A309" s="71" t="str">
        <f t="shared" si="50"/>
        <v/>
      </c>
      <c r="B309" s="71" t="str">
        <f t="shared" si="51"/>
        <v/>
      </c>
      <c r="C309" s="72" t="str">
        <f t="shared" si="52"/>
        <v/>
      </c>
      <c r="D309" s="107"/>
      <c r="E309" s="101"/>
      <c r="F309" s="101"/>
      <c r="G309" s="101"/>
      <c r="H309" s="108"/>
      <c r="I309" s="101"/>
      <c r="J309" s="101"/>
      <c r="K309" s="101"/>
      <c r="L309" s="101"/>
      <c r="M309" s="101"/>
      <c r="N309" s="101"/>
      <c r="O309" s="101"/>
      <c r="P309" s="101"/>
      <c r="Q309" s="101"/>
      <c r="R309" s="111"/>
      <c r="S309" s="101"/>
      <c r="T309" s="101"/>
      <c r="U309" s="101"/>
      <c r="V309" s="101"/>
      <c r="W309" s="101"/>
      <c r="X309" s="111"/>
      <c r="Y309" s="101"/>
      <c r="Z309" s="101"/>
      <c r="AA309" s="101"/>
      <c r="AB309" s="101"/>
      <c r="AC309" s="101"/>
      <c r="AD309" s="101"/>
      <c r="AE309" s="101"/>
      <c r="AF309" s="101"/>
      <c r="AG309" s="101"/>
      <c r="AH309" s="101"/>
      <c r="AI309" s="101"/>
      <c r="AJ309" s="112"/>
      <c r="AK309" s="101"/>
      <c r="AL309" s="101"/>
      <c r="AM309" s="101"/>
      <c r="AN309" s="101"/>
      <c r="AO309" s="101"/>
      <c r="AP309" s="101"/>
      <c r="AQ309" s="101"/>
      <c r="AR309" s="105"/>
      <c r="AS309" s="106"/>
      <c r="AT309" s="106"/>
      <c r="AU309" s="106"/>
      <c r="AV309" s="106"/>
      <c r="AW309" s="106"/>
      <c r="AX309" s="106"/>
      <c r="AY309" s="105"/>
      <c r="AZ309" s="106"/>
      <c r="BA309" s="106"/>
      <c r="BB309" s="106"/>
      <c r="BC309" s="103">
        <f>IF(AJ309="auto",IF(AND((D309&gt;'km-vergoeding'!$A$4),(D309&lt;'km-vergoeding'!$A$5)),'km-vergoeding'!$D$4,'km-vergoeding'!$D$5),0)</f>
        <v>0</v>
      </c>
      <c r="BD309" s="104"/>
      <c r="BE309" s="104"/>
      <c r="BF309" s="104"/>
      <c r="BG309" s="104"/>
      <c r="BH309" s="104"/>
      <c r="BI309" s="104"/>
      <c r="BJ309" s="104"/>
      <c r="BK309" s="110">
        <f t="shared" si="64"/>
        <v>0</v>
      </c>
      <c r="BL309" s="104"/>
      <c r="BM309" s="104"/>
      <c r="BN309" s="104"/>
      <c r="BO309" s="104"/>
      <c r="BP309" s="104"/>
      <c r="BQ309" s="104"/>
      <c r="BR309" s="102">
        <f>IF(AJ309="fiets",'km-vergoeding'!$D$3,0)</f>
        <v>0</v>
      </c>
      <c r="BS309" s="102"/>
      <c r="BT309" s="102"/>
      <c r="BU309" s="102"/>
      <c r="BV309" s="102"/>
      <c r="BW309" s="102"/>
      <c r="BX309" s="102"/>
      <c r="BY309" s="102"/>
      <c r="BZ309" s="110">
        <f t="shared" si="65"/>
        <v>0</v>
      </c>
      <c r="CA309" s="104"/>
      <c r="CB309" s="104"/>
      <c r="CC309" s="104"/>
      <c r="CD309" s="104"/>
      <c r="CE309" s="104"/>
      <c r="CF309" s="104"/>
      <c r="CG309" s="100"/>
      <c r="CH309" s="101"/>
      <c r="CI309" s="101"/>
      <c r="CJ309" s="101"/>
      <c r="CK309" s="101"/>
      <c r="CL309" s="101"/>
      <c r="CM309" s="109">
        <f t="shared" si="66"/>
        <v>0</v>
      </c>
      <c r="CN309" s="104"/>
      <c r="CO309" s="104"/>
      <c r="CP309" s="104"/>
      <c r="CQ309" s="104"/>
      <c r="CR309" s="104"/>
      <c r="CS309" s="97">
        <f t="shared" si="54"/>
        <v>0</v>
      </c>
      <c r="CT309" s="98"/>
      <c r="CU309" s="98"/>
      <c r="CV309" s="98"/>
      <c r="CW309" s="98"/>
      <c r="CX309" s="99"/>
      <c r="CY309" s="73" t="str">
        <f t="shared" si="55"/>
        <v/>
      </c>
      <c r="CZ309" s="71" t="str">
        <f t="shared" si="56"/>
        <v/>
      </c>
      <c r="DA309" s="60"/>
      <c r="DB309" s="77" t="str">
        <f t="shared" si="57"/>
        <v/>
      </c>
      <c r="DC309" s="71" t="str">
        <f t="shared" si="58"/>
        <v/>
      </c>
      <c r="DD309" s="71" t="str">
        <f t="shared" si="59"/>
        <v/>
      </c>
      <c r="DE309" s="45">
        <f t="shared" si="60"/>
        <v>0</v>
      </c>
      <c r="DF309" s="45"/>
      <c r="DG309" s="84" t="str">
        <f t="shared" si="53"/>
        <v/>
      </c>
    </row>
    <row r="310" spans="1:111" ht="15.75" customHeight="1" x14ac:dyDescent="0.35">
      <c r="A310" s="71" t="str">
        <f t="shared" si="50"/>
        <v/>
      </c>
      <c r="B310" s="71" t="str">
        <f t="shared" si="51"/>
        <v/>
      </c>
      <c r="C310" s="72" t="str">
        <f t="shared" si="52"/>
        <v/>
      </c>
      <c r="D310" s="107"/>
      <c r="E310" s="101"/>
      <c r="F310" s="101"/>
      <c r="G310" s="101"/>
      <c r="H310" s="108"/>
      <c r="I310" s="101"/>
      <c r="J310" s="101"/>
      <c r="K310" s="101"/>
      <c r="L310" s="101"/>
      <c r="M310" s="101"/>
      <c r="N310" s="101"/>
      <c r="O310" s="101"/>
      <c r="P310" s="101"/>
      <c r="Q310" s="101"/>
      <c r="R310" s="111"/>
      <c r="S310" s="101"/>
      <c r="T310" s="101"/>
      <c r="U310" s="101"/>
      <c r="V310" s="101"/>
      <c r="W310" s="101"/>
      <c r="X310" s="111"/>
      <c r="Y310" s="101"/>
      <c r="Z310" s="101"/>
      <c r="AA310" s="101"/>
      <c r="AB310" s="101"/>
      <c r="AC310" s="101"/>
      <c r="AD310" s="101"/>
      <c r="AE310" s="101"/>
      <c r="AF310" s="101"/>
      <c r="AG310" s="101"/>
      <c r="AH310" s="101"/>
      <c r="AI310" s="101"/>
      <c r="AJ310" s="112"/>
      <c r="AK310" s="101"/>
      <c r="AL310" s="101"/>
      <c r="AM310" s="101"/>
      <c r="AN310" s="101"/>
      <c r="AO310" s="101"/>
      <c r="AP310" s="101"/>
      <c r="AQ310" s="101"/>
      <c r="AR310" s="105"/>
      <c r="AS310" s="106"/>
      <c r="AT310" s="106"/>
      <c r="AU310" s="106"/>
      <c r="AV310" s="106"/>
      <c r="AW310" s="106"/>
      <c r="AX310" s="106"/>
      <c r="AY310" s="105"/>
      <c r="AZ310" s="106"/>
      <c r="BA310" s="106"/>
      <c r="BB310" s="106"/>
      <c r="BC310" s="103">
        <f>IF(AJ310="auto",IF(AND((D310&gt;'km-vergoeding'!$A$4),(D310&lt;'km-vergoeding'!$A$5)),'km-vergoeding'!$D$4,'km-vergoeding'!$D$5),0)</f>
        <v>0</v>
      </c>
      <c r="BD310" s="104"/>
      <c r="BE310" s="104"/>
      <c r="BF310" s="104"/>
      <c r="BG310" s="104"/>
      <c r="BH310" s="104"/>
      <c r="BI310" s="104"/>
      <c r="BJ310" s="104"/>
      <c r="BK310" s="110">
        <f t="shared" si="64"/>
        <v>0</v>
      </c>
      <c r="BL310" s="104"/>
      <c r="BM310" s="104"/>
      <c r="BN310" s="104"/>
      <c r="BO310" s="104"/>
      <c r="BP310" s="104"/>
      <c r="BQ310" s="104"/>
      <c r="BR310" s="102">
        <f>IF(AJ310="fiets",'km-vergoeding'!$D$3,0)</f>
        <v>0</v>
      </c>
      <c r="BS310" s="102"/>
      <c r="BT310" s="102"/>
      <c r="BU310" s="102"/>
      <c r="BV310" s="102"/>
      <c r="BW310" s="102"/>
      <c r="BX310" s="102"/>
      <c r="BY310" s="102"/>
      <c r="BZ310" s="110">
        <f t="shared" si="65"/>
        <v>0</v>
      </c>
      <c r="CA310" s="104"/>
      <c r="CB310" s="104"/>
      <c r="CC310" s="104"/>
      <c r="CD310" s="104"/>
      <c r="CE310" s="104"/>
      <c r="CF310" s="104"/>
      <c r="CG310" s="100"/>
      <c r="CH310" s="101"/>
      <c r="CI310" s="101"/>
      <c r="CJ310" s="101"/>
      <c r="CK310" s="101"/>
      <c r="CL310" s="101"/>
      <c r="CM310" s="109">
        <f t="shared" si="66"/>
        <v>0</v>
      </c>
      <c r="CN310" s="104"/>
      <c r="CO310" s="104"/>
      <c r="CP310" s="104"/>
      <c r="CQ310" s="104"/>
      <c r="CR310" s="104"/>
      <c r="CS310" s="97">
        <f t="shared" si="54"/>
        <v>0</v>
      </c>
      <c r="CT310" s="98"/>
      <c r="CU310" s="98"/>
      <c r="CV310" s="98"/>
      <c r="CW310" s="98"/>
      <c r="CX310" s="99"/>
      <c r="CY310" s="73" t="str">
        <f t="shared" si="55"/>
        <v/>
      </c>
      <c r="CZ310" s="71" t="str">
        <f t="shared" si="56"/>
        <v/>
      </c>
      <c r="DA310" s="60"/>
      <c r="DB310" s="77" t="str">
        <f t="shared" si="57"/>
        <v/>
      </c>
      <c r="DC310" s="71" t="str">
        <f t="shared" si="58"/>
        <v/>
      </c>
      <c r="DD310" s="71" t="str">
        <f t="shared" si="59"/>
        <v/>
      </c>
      <c r="DE310" s="45">
        <f t="shared" si="60"/>
        <v>0</v>
      </c>
      <c r="DF310" s="45"/>
      <c r="DG310" s="84" t="str">
        <f t="shared" si="53"/>
        <v/>
      </c>
    </row>
    <row r="311" spans="1:111" ht="15.75" customHeight="1" x14ac:dyDescent="0.35">
      <c r="A311" s="71" t="str">
        <f t="shared" si="50"/>
        <v/>
      </c>
      <c r="B311" s="71" t="str">
        <f t="shared" si="51"/>
        <v/>
      </c>
      <c r="C311" s="72" t="str">
        <f t="shared" si="52"/>
        <v/>
      </c>
      <c r="D311" s="107"/>
      <c r="E311" s="101"/>
      <c r="F311" s="101"/>
      <c r="G311" s="101"/>
      <c r="H311" s="108"/>
      <c r="I311" s="101"/>
      <c r="J311" s="101"/>
      <c r="K311" s="101"/>
      <c r="L311" s="101"/>
      <c r="M311" s="101"/>
      <c r="N311" s="101"/>
      <c r="O311" s="101"/>
      <c r="P311" s="101"/>
      <c r="Q311" s="101"/>
      <c r="R311" s="111"/>
      <c r="S311" s="101"/>
      <c r="T311" s="101"/>
      <c r="U311" s="101"/>
      <c r="V311" s="101"/>
      <c r="W311" s="101"/>
      <c r="X311" s="111"/>
      <c r="Y311" s="101"/>
      <c r="Z311" s="101"/>
      <c r="AA311" s="101"/>
      <c r="AB311" s="101"/>
      <c r="AC311" s="101"/>
      <c r="AD311" s="101"/>
      <c r="AE311" s="101"/>
      <c r="AF311" s="101"/>
      <c r="AG311" s="101"/>
      <c r="AH311" s="101"/>
      <c r="AI311" s="101"/>
      <c r="AJ311" s="112"/>
      <c r="AK311" s="101"/>
      <c r="AL311" s="101"/>
      <c r="AM311" s="101"/>
      <c r="AN311" s="101"/>
      <c r="AO311" s="101"/>
      <c r="AP311" s="101"/>
      <c r="AQ311" s="101"/>
      <c r="AR311" s="105"/>
      <c r="AS311" s="106"/>
      <c r="AT311" s="106"/>
      <c r="AU311" s="106"/>
      <c r="AV311" s="106"/>
      <c r="AW311" s="106"/>
      <c r="AX311" s="106"/>
      <c r="AY311" s="105"/>
      <c r="AZ311" s="106"/>
      <c r="BA311" s="106"/>
      <c r="BB311" s="106"/>
      <c r="BC311" s="103">
        <f>IF(AJ311="auto",IF(AND((D311&gt;'km-vergoeding'!$A$4),(D311&lt;'km-vergoeding'!$A$5)),'km-vergoeding'!$D$4,'km-vergoeding'!$D$5),0)</f>
        <v>0</v>
      </c>
      <c r="BD311" s="104"/>
      <c r="BE311" s="104"/>
      <c r="BF311" s="104"/>
      <c r="BG311" s="104"/>
      <c r="BH311" s="104"/>
      <c r="BI311" s="104"/>
      <c r="BJ311" s="104"/>
      <c r="BK311" s="110">
        <f t="shared" si="64"/>
        <v>0</v>
      </c>
      <c r="BL311" s="104"/>
      <c r="BM311" s="104"/>
      <c r="BN311" s="104"/>
      <c r="BO311" s="104"/>
      <c r="BP311" s="104"/>
      <c r="BQ311" s="104"/>
      <c r="BR311" s="102">
        <f>IF(AJ311="fiets",'km-vergoeding'!$D$3,0)</f>
        <v>0</v>
      </c>
      <c r="BS311" s="102"/>
      <c r="BT311" s="102"/>
      <c r="BU311" s="102"/>
      <c r="BV311" s="102"/>
      <c r="BW311" s="102"/>
      <c r="BX311" s="102"/>
      <c r="BY311" s="102"/>
      <c r="BZ311" s="110">
        <f t="shared" si="65"/>
        <v>0</v>
      </c>
      <c r="CA311" s="104"/>
      <c r="CB311" s="104"/>
      <c r="CC311" s="104"/>
      <c r="CD311" s="104"/>
      <c r="CE311" s="104"/>
      <c r="CF311" s="104"/>
      <c r="CG311" s="100"/>
      <c r="CH311" s="101"/>
      <c r="CI311" s="101"/>
      <c r="CJ311" s="101"/>
      <c r="CK311" s="101"/>
      <c r="CL311" s="101"/>
      <c r="CM311" s="109">
        <f t="shared" si="66"/>
        <v>0</v>
      </c>
      <c r="CN311" s="104"/>
      <c r="CO311" s="104"/>
      <c r="CP311" s="104"/>
      <c r="CQ311" s="104"/>
      <c r="CR311" s="104"/>
      <c r="CS311" s="97">
        <f t="shared" si="54"/>
        <v>0</v>
      </c>
      <c r="CT311" s="98"/>
      <c r="CU311" s="98"/>
      <c r="CV311" s="98"/>
      <c r="CW311" s="98"/>
      <c r="CX311" s="99"/>
      <c r="CY311" s="73" t="str">
        <f t="shared" si="55"/>
        <v/>
      </c>
      <c r="CZ311" s="71" t="str">
        <f t="shared" si="56"/>
        <v/>
      </c>
      <c r="DA311" s="60"/>
      <c r="DB311" s="77" t="str">
        <f t="shared" si="57"/>
        <v/>
      </c>
      <c r="DC311" s="71" t="str">
        <f t="shared" si="58"/>
        <v/>
      </c>
      <c r="DD311" s="71" t="str">
        <f t="shared" si="59"/>
        <v/>
      </c>
      <c r="DE311" s="45">
        <f t="shared" si="60"/>
        <v>0</v>
      </c>
      <c r="DF311" s="45"/>
      <c r="DG311" s="84" t="str">
        <f t="shared" si="53"/>
        <v/>
      </c>
    </row>
    <row r="312" spans="1:111" ht="15.75" customHeight="1" x14ac:dyDescent="0.35">
      <c r="A312" s="71" t="str">
        <f t="shared" si="50"/>
        <v/>
      </c>
      <c r="B312" s="71" t="str">
        <f t="shared" si="51"/>
        <v/>
      </c>
      <c r="C312" s="72" t="str">
        <f t="shared" si="52"/>
        <v/>
      </c>
      <c r="D312" s="107"/>
      <c r="E312" s="101"/>
      <c r="F312" s="101"/>
      <c r="G312" s="101"/>
      <c r="H312" s="108"/>
      <c r="I312" s="101"/>
      <c r="J312" s="101"/>
      <c r="K312" s="101"/>
      <c r="L312" s="101"/>
      <c r="M312" s="101"/>
      <c r="N312" s="101"/>
      <c r="O312" s="101"/>
      <c r="P312" s="101"/>
      <c r="Q312" s="101"/>
      <c r="R312" s="111"/>
      <c r="S312" s="101"/>
      <c r="T312" s="101"/>
      <c r="U312" s="101"/>
      <c r="V312" s="101"/>
      <c r="W312" s="101"/>
      <c r="X312" s="111"/>
      <c r="Y312" s="101"/>
      <c r="Z312" s="101"/>
      <c r="AA312" s="101"/>
      <c r="AB312" s="101"/>
      <c r="AC312" s="101"/>
      <c r="AD312" s="101"/>
      <c r="AE312" s="101"/>
      <c r="AF312" s="101"/>
      <c r="AG312" s="101"/>
      <c r="AH312" s="101"/>
      <c r="AI312" s="101"/>
      <c r="AJ312" s="112"/>
      <c r="AK312" s="101"/>
      <c r="AL312" s="101"/>
      <c r="AM312" s="101"/>
      <c r="AN312" s="101"/>
      <c r="AO312" s="101"/>
      <c r="AP312" s="101"/>
      <c r="AQ312" s="101"/>
      <c r="AR312" s="105"/>
      <c r="AS312" s="106"/>
      <c r="AT312" s="106"/>
      <c r="AU312" s="106"/>
      <c r="AV312" s="106"/>
      <c r="AW312" s="106"/>
      <c r="AX312" s="106"/>
      <c r="AY312" s="105"/>
      <c r="AZ312" s="106"/>
      <c r="BA312" s="106"/>
      <c r="BB312" s="106"/>
      <c r="BC312" s="103">
        <f>IF(AJ312="auto",IF(AND((D312&gt;'km-vergoeding'!$A$4),(D312&lt;'km-vergoeding'!$A$5)),'km-vergoeding'!$D$4,'km-vergoeding'!$D$5),0)</f>
        <v>0</v>
      </c>
      <c r="BD312" s="104"/>
      <c r="BE312" s="104"/>
      <c r="BF312" s="104"/>
      <c r="BG312" s="104"/>
      <c r="BH312" s="104"/>
      <c r="BI312" s="104"/>
      <c r="BJ312" s="104"/>
      <c r="BK312" s="110">
        <f t="shared" si="64"/>
        <v>0</v>
      </c>
      <c r="BL312" s="104"/>
      <c r="BM312" s="104"/>
      <c r="BN312" s="104"/>
      <c r="BO312" s="104"/>
      <c r="BP312" s="104"/>
      <c r="BQ312" s="104"/>
      <c r="BR312" s="102">
        <f>IF(AJ312="fiets",'km-vergoeding'!$D$3,0)</f>
        <v>0</v>
      </c>
      <c r="BS312" s="102"/>
      <c r="BT312" s="102"/>
      <c r="BU312" s="102"/>
      <c r="BV312" s="102"/>
      <c r="BW312" s="102"/>
      <c r="BX312" s="102"/>
      <c r="BY312" s="102"/>
      <c r="BZ312" s="110">
        <f t="shared" si="65"/>
        <v>0</v>
      </c>
      <c r="CA312" s="104"/>
      <c r="CB312" s="104"/>
      <c r="CC312" s="104"/>
      <c r="CD312" s="104"/>
      <c r="CE312" s="104"/>
      <c r="CF312" s="104"/>
      <c r="CG312" s="100"/>
      <c r="CH312" s="101"/>
      <c r="CI312" s="101"/>
      <c r="CJ312" s="101"/>
      <c r="CK312" s="101"/>
      <c r="CL312" s="101"/>
      <c r="CM312" s="109">
        <f t="shared" si="66"/>
        <v>0</v>
      </c>
      <c r="CN312" s="104"/>
      <c r="CO312" s="104"/>
      <c r="CP312" s="104"/>
      <c r="CQ312" s="104"/>
      <c r="CR312" s="104"/>
      <c r="CS312" s="97">
        <f t="shared" si="54"/>
        <v>0</v>
      </c>
      <c r="CT312" s="98"/>
      <c r="CU312" s="98"/>
      <c r="CV312" s="98"/>
      <c r="CW312" s="98"/>
      <c r="CX312" s="99"/>
      <c r="CY312" s="73" t="str">
        <f t="shared" si="55"/>
        <v/>
      </c>
      <c r="CZ312" s="71" t="str">
        <f t="shared" si="56"/>
        <v/>
      </c>
      <c r="DA312" s="60"/>
      <c r="DB312" s="77" t="str">
        <f t="shared" si="57"/>
        <v/>
      </c>
      <c r="DC312" s="71" t="str">
        <f t="shared" si="58"/>
        <v/>
      </c>
      <c r="DD312" s="71" t="str">
        <f t="shared" si="59"/>
        <v/>
      </c>
      <c r="DE312" s="45">
        <f t="shared" si="60"/>
        <v>0</v>
      </c>
      <c r="DF312" s="45"/>
      <c r="DG312" s="84" t="str">
        <f t="shared" si="53"/>
        <v/>
      </c>
    </row>
    <row r="313" spans="1:111" ht="15.75" customHeight="1" x14ac:dyDescent="0.35">
      <c r="A313" s="71" t="str">
        <f t="shared" si="50"/>
        <v/>
      </c>
      <c r="B313" s="71" t="str">
        <f t="shared" si="51"/>
        <v/>
      </c>
      <c r="C313" s="72" t="str">
        <f t="shared" si="52"/>
        <v/>
      </c>
      <c r="D313" s="107"/>
      <c r="E313" s="101"/>
      <c r="F313" s="101"/>
      <c r="G313" s="101"/>
      <c r="H313" s="108"/>
      <c r="I313" s="101"/>
      <c r="J313" s="101"/>
      <c r="K313" s="101"/>
      <c r="L313" s="101"/>
      <c r="M313" s="101"/>
      <c r="N313" s="101"/>
      <c r="O313" s="101"/>
      <c r="P313" s="101"/>
      <c r="Q313" s="101"/>
      <c r="R313" s="111"/>
      <c r="S313" s="101"/>
      <c r="T313" s="101"/>
      <c r="U313" s="101"/>
      <c r="V313" s="101"/>
      <c r="W313" s="101"/>
      <c r="X313" s="111"/>
      <c r="Y313" s="101"/>
      <c r="Z313" s="101"/>
      <c r="AA313" s="101"/>
      <c r="AB313" s="101"/>
      <c r="AC313" s="101"/>
      <c r="AD313" s="101"/>
      <c r="AE313" s="101"/>
      <c r="AF313" s="101"/>
      <c r="AG313" s="101"/>
      <c r="AH313" s="101"/>
      <c r="AI313" s="101"/>
      <c r="AJ313" s="112"/>
      <c r="AK313" s="101"/>
      <c r="AL313" s="101"/>
      <c r="AM313" s="101"/>
      <c r="AN313" s="101"/>
      <c r="AO313" s="101"/>
      <c r="AP313" s="101"/>
      <c r="AQ313" s="101"/>
      <c r="AR313" s="105"/>
      <c r="AS313" s="106"/>
      <c r="AT313" s="106"/>
      <c r="AU313" s="106"/>
      <c r="AV313" s="106"/>
      <c r="AW313" s="106"/>
      <c r="AX313" s="106"/>
      <c r="AY313" s="105"/>
      <c r="AZ313" s="106"/>
      <c r="BA313" s="106"/>
      <c r="BB313" s="106"/>
      <c r="BC313" s="103">
        <f>IF(AJ313="auto",IF(AND((D313&gt;'km-vergoeding'!$A$4),(D313&lt;'km-vergoeding'!$A$5)),'km-vergoeding'!$D$4,'km-vergoeding'!$D$5),0)</f>
        <v>0</v>
      </c>
      <c r="BD313" s="104"/>
      <c r="BE313" s="104"/>
      <c r="BF313" s="104"/>
      <c r="BG313" s="104"/>
      <c r="BH313" s="104"/>
      <c r="BI313" s="104"/>
      <c r="BJ313" s="104"/>
      <c r="BK313" s="110">
        <f t="shared" si="64"/>
        <v>0</v>
      </c>
      <c r="BL313" s="104"/>
      <c r="BM313" s="104"/>
      <c r="BN313" s="104"/>
      <c r="BO313" s="104"/>
      <c r="BP313" s="104"/>
      <c r="BQ313" s="104"/>
      <c r="BR313" s="102">
        <f>IF(AJ313="fiets",'km-vergoeding'!$D$3,0)</f>
        <v>0</v>
      </c>
      <c r="BS313" s="102"/>
      <c r="BT313" s="102"/>
      <c r="BU313" s="102"/>
      <c r="BV313" s="102"/>
      <c r="BW313" s="102"/>
      <c r="BX313" s="102"/>
      <c r="BY313" s="102"/>
      <c r="BZ313" s="110">
        <f t="shared" si="65"/>
        <v>0</v>
      </c>
      <c r="CA313" s="104"/>
      <c r="CB313" s="104"/>
      <c r="CC313" s="104"/>
      <c r="CD313" s="104"/>
      <c r="CE313" s="104"/>
      <c r="CF313" s="104"/>
      <c r="CG313" s="100"/>
      <c r="CH313" s="101"/>
      <c r="CI313" s="101"/>
      <c r="CJ313" s="101"/>
      <c r="CK313" s="101"/>
      <c r="CL313" s="101"/>
      <c r="CM313" s="109">
        <f t="shared" si="66"/>
        <v>0</v>
      </c>
      <c r="CN313" s="104"/>
      <c r="CO313" s="104"/>
      <c r="CP313" s="104"/>
      <c r="CQ313" s="104"/>
      <c r="CR313" s="104"/>
      <c r="CS313" s="97">
        <f t="shared" si="54"/>
        <v>0</v>
      </c>
      <c r="CT313" s="98"/>
      <c r="CU313" s="98"/>
      <c r="CV313" s="98"/>
      <c r="CW313" s="98"/>
      <c r="CX313" s="99"/>
      <c r="CY313" s="73" t="str">
        <f t="shared" si="55"/>
        <v/>
      </c>
      <c r="CZ313" s="71" t="str">
        <f t="shared" si="56"/>
        <v/>
      </c>
      <c r="DA313" s="60"/>
      <c r="DB313" s="77" t="str">
        <f t="shared" si="57"/>
        <v/>
      </c>
      <c r="DC313" s="71" t="str">
        <f t="shared" si="58"/>
        <v/>
      </c>
      <c r="DD313" s="71" t="str">
        <f t="shared" si="59"/>
        <v/>
      </c>
      <c r="DE313" s="45">
        <f t="shared" si="60"/>
        <v>0</v>
      </c>
      <c r="DF313" s="45"/>
      <c r="DG313" s="84" t="str">
        <f t="shared" si="53"/>
        <v/>
      </c>
    </row>
    <row r="314" spans="1:111" ht="15.75" customHeight="1" x14ac:dyDescent="0.35">
      <c r="A314" s="71" t="str">
        <f t="shared" si="50"/>
        <v/>
      </c>
      <c r="B314" s="71" t="str">
        <f t="shared" si="51"/>
        <v/>
      </c>
      <c r="C314" s="72" t="str">
        <f t="shared" si="52"/>
        <v/>
      </c>
      <c r="D314" s="107"/>
      <c r="E314" s="101"/>
      <c r="F314" s="101"/>
      <c r="G314" s="101"/>
      <c r="H314" s="108"/>
      <c r="I314" s="101"/>
      <c r="J314" s="101"/>
      <c r="K314" s="101"/>
      <c r="L314" s="101"/>
      <c r="M314" s="101"/>
      <c r="N314" s="101"/>
      <c r="O314" s="101"/>
      <c r="P314" s="101"/>
      <c r="Q314" s="101"/>
      <c r="R314" s="111"/>
      <c r="S314" s="101"/>
      <c r="T314" s="101"/>
      <c r="U314" s="101"/>
      <c r="V314" s="101"/>
      <c r="W314" s="101"/>
      <c r="X314" s="111"/>
      <c r="Y314" s="101"/>
      <c r="Z314" s="101"/>
      <c r="AA314" s="101"/>
      <c r="AB314" s="101"/>
      <c r="AC314" s="101"/>
      <c r="AD314" s="101"/>
      <c r="AE314" s="101"/>
      <c r="AF314" s="101"/>
      <c r="AG314" s="101"/>
      <c r="AH314" s="101"/>
      <c r="AI314" s="101"/>
      <c r="AJ314" s="112"/>
      <c r="AK314" s="101"/>
      <c r="AL314" s="101"/>
      <c r="AM314" s="101"/>
      <c r="AN314" s="101"/>
      <c r="AO314" s="101"/>
      <c r="AP314" s="101"/>
      <c r="AQ314" s="101"/>
      <c r="AR314" s="105"/>
      <c r="AS314" s="106"/>
      <c r="AT314" s="106"/>
      <c r="AU314" s="106"/>
      <c r="AV314" s="106"/>
      <c r="AW314" s="106"/>
      <c r="AX314" s="106"/>
      <c r="AY314" s="105"/>
      <c r="AZ314" s="106"/>
      <c r="BA314" s="106"/>
      <c r="BB314" s="106"/>
      <c r="BC314" s="103">
        <f>IF(AJ314="auto",IF(AND((D314&gt;'km-vergoeding'!$A$4),(D314&lt;'km-vergoeding'!$A$5)),'km-vergoeding'!$D$4,'km-vergoeding'!$D$5),0)</f>
        <v>0</v>
      </c>
      <c r="BD314" s="104"/>
      <c r="BE314" s="104"/>
      <c r="BF314" s="104"/>
      <c r="BG314" s="104"/>
      <c r="BH314" s="104"/>
      <c r="BI314" s="104"/>
      <c r="BJ314" s="104"/>
      <c r="BK314" s="110">
        <f t="shared" si="64"/>
        <v>0</v>
      </c>
      <c r="BL314" s="104"/>
      <c r="BM314" s="104"/>
      <c r="BN314" s="104"/>
      <c r="BO314" s="104"/>
      <c r="BP314" s="104"/>
      <c r="BQ314" s="104"/>
      <c r="BR314" s="102">
        <f>IF(AJ314="fiets",'km-vergoeding'!$D$3,0)</f>
        <v>0</v>
      </c>
      <c r="BS314" s="102"/>
      <c r="BT314" s="102"/>
      <c r="BU314" s="102"/>
      <c r="BV314" s="102"/>
      <c r="BW314" s="102"/>
      <c r="BX314" s="102"/>
      <c r="BY314" s="102"/>
      <c r="BZ314" s="110">
        <f t="shared" si="65"/>
        <v>0</v>
      </c>
      <c r="CA314" s="104"/>
      <c r="CB314" s="104"/>
      <c r="CC314" s="104"/>
      <c r="CD314" s="104"/>
      <c r="CE314" s="104"/>
      <c r="CF314" s="104"/>
      <c r="CG314" s="100"/>
      <c r="CH314" s="101"/>
      <c r="CI314" s="101"/>
      <c r="CJ314" s="101"/>
      <c r="CK314" s="101"/>
      <c r="CL314" s="101"/>
      <c r="CM314" s="109">
        <f t="shared" si="66"/>
        <v>0</v>
      </c>
      <c r="CN314" s="104"/>
      <c r="CO314" s="104"/>
      <c r="CP314" s="104"/>
      <c r="CQ314" s="104"/>
      <c r="CR314" s="104"/>
      <c r="CS314" s="97">
        <f t="shared" si="54"/>
        <v>0</v>
      </c>
      <c r="CT314" s="98"/>
      <c r="CU314" s="98"/>
      <c r="CV314" s="98"/>
      <c r="CW314" s="98"/>
      <c r="CX314" s="99"/>
      <c r="CY314" s="73" t="str">
        <f t="shared" si="55"/>
        <v/>
      </c>
      <c r="CZ314" s="71" t="str">
        <f t="shared" si="56"/>
        <v/>
      </c>
      <c r="DA314" s="60"/>
      <c r="DB314" s="77" t="str">
        <f t="shared" si="57"/>
        <v/>
      </c>
      <c r="DC314" s="71" t="str">
        <f t="shared" si="58"/>
        <v/>
      </c>
      <c r="DD314" s="71" t="str">
        <f t="shared" si="59"/>
        <v/>
      </c>
      <c r="DE314" s="45">
        <f t="shared" si="60"/>
        <v>0</v>
      </c>
      <c r="DF314" s="45"/>
      <c r="DG314" s="84" t="str">
        <f t="shared" si="53"/>
        <v/>
      </c>
    </row>
    <row r="315" spans="1:111" ht="15.75" customHeight="1" x14ac:dyDescent="0.35">
      <c r="A315" s="71" t="str">
        <f t="shared" si="50"/>
        <v/>
      </c>
      <c r="B315" s="71" t="str">
        <f t="shared" si="51"/>
        <v/>
      </c>
      <c r="C315" s="72" t="str">
        <f t="shared" si="52"/>
        <v/>
      </c>
      <c r="D315" s="107"/>
      <c r="E315" s="101"/>
      <c r="F315" s="101"/>
      <c r="G315" s="101"/>
      <c r="H315" s="108"/>
      <c r="I315" s="101"/>
      <c r="J315" s="101"/>
      <c r="K315" s="101"/>
      <c r="L315" s="101"/>
      <c r="M315" s="101"/>
      <c r="N315" s="101"/>
      <c r="O315" s="101"/>
      <c r="P315" s="101"/>
      <c r="Q315" s="101"/>
      <c r="R315" s="111"/>
      <c r="S315" s="101"/>
      <c r="T315" s="101"/>
      <c r="U315" s="101"/>
      <c r="V315" s="101"/>
      <c r="W315" s="101"/>
      <c r="X315" s="111"/>
      <c r="Y315" s="101"/>
      <c r="Z315" s="101"/>
      <c r="AA315" s="101"/>
      <c r="AB315" s="101"/>
      <c r="AC315" s="101"/>
      <c r="AD315" s="101"/>
      <c r="AE315" s="101"/>
      <c r="AF315" s="101"/>
      <c r="AG315" s="101"/>
      <c r="AH315" s="101"/>
      <c r="AI315" s="101"/>
      <c r="AJ315" s="112"/>
      <c r="AK315" s="101"/>
      <c r="AL315" s="101"/>
      <c r="AM315" s="101"/>
      <c r="AN315" s="101"/>
      <c r="AO315" s="101"/>
      <c r="AP315" s="101"/>
      <c r="AQ315" s="101"/>
      <c r="AR315" s="105"/>
      <c r="AS315" s="106"/>
      <c r="AT315" s="106"/>
      <c r="AU315" s="106"/>
      <c r="AV315" s="106"/>
      <c r="AW315" s="106"/>
      <c r="AX315" s="106"/>
      <c r="AY315" s="105"/>
      <c r="AZ315" s="106"/>
      <c r="BA315" s="106"/>
      <c r="BB315" s="106"/>
      <c r="BC315" s="103">
        <f>IF(AJ315="auto",IF(AND((D315&gt;'km-vergoeding'!$A$4),(D315&lt;'km-vergoeding'!$A$5)),'km-vergoeding'!$D$4,'km-vergoeding'!$D$5),0)</f>
        <v>0</v>
      </c>
      <c r="BD315" s="104"/>
      <c r="BE315" s="104"/>
      <c r="BF315" s="104"/>
      <c r="BG315" s="104"/>
      <c r="BH315" s="104"/>
      <c r="BI315" s="104"/>
      <c r="BJ315" s="104"/>
      <c r="BK315" s="110">
        <f t="shared" si="64"/>
        <v>0</v>
      </c>
      <c r="BL315" s="104"/>
      <c r="BM315" s="104"/>
      <c r="BN315" s="104"/>
      <c r="BO315" s="104"/>
      <c r="BP315" s="104"/>
      <c r="BQ315" s="104"/>
      <c r="BR315" s="102">
        <f>IF(AJ315="fiets",'km-vergoeding'!$D$3,0)</f>
        <v>0</v>
      </c>
      <c r="BS315" s="102"/>
      <c r="BT315" s="102"/>
      <c r="BU315" s="102"/>
      <c r="BV315" s="102"/>
      <c r="BW315" s="102"/>
      <c r="BX315" s="102"/>
      <c r="BY315" s="102"/>
      <c r="BZ315" s="110">
        <f t="shared" si="65"/>
        <v>0</v>
      </c>
      <c r="CA315" s="104"/>
      <c r="CB315" s="104"/>
      <c r="CC315" s="104"/>
      <c r="CD315" s="104"/>
      <c r="CE315" s="104"/>
      <c r="CF315" s="104"/>
      <c r="CG315" s="100"/>
      <c r="CH315" s="101"/>
      <c r="CI315" s="101"/>
      <c r="CJ315" s="101"/>
      <c r="CK315" s="101"/>
      <c r="CL315" s="101"/>
      <c r="CM315" s="109">
        <f t="shared" si="66"/>
        <v>0</v>
      </c>
      <c r="CN315" s="104"/>
      <c r="CO315" s="104"/>
      <c r="CP315" s="104"/>
      <c r="CQ315" s="104"/>
      <c r="CR315" s="104"/>
      <c r="CS315" s="97">
        <f t="shared" si="54"/>
        <v>0</v>
      </c>
      <c r="CT315" s="98"/>
      <c r="CU315" s="98"/>
      <c r="CV315" s="98"/>
      <c r="CW315" s="98"/>
      <c r="CX315" s="99"/>
      <c r="CY315" s="73" t="str">
        <f t="shared" si="55"/>
        <v/>
      </c>
      <c r="CZ315" s="71" t="str">
        <f t="shared" si="56"/>
        <v/>
      </c>
      <c r="DA315" s="60"/>
      <c r="DB315" s="77" t="str">
        <f t="shared" si="57"/>
        <v/>
      </c>
      <c r="DC315" s="71" t="str">
        <f t="shared" si="58"/>
        <v/>
      </c>
      <c r="DD315" s="71" t="str">
        <f t="shared" si="59"/>
        <v/>
      </c>
      <c r="DE315" s="45">
        <f t="shared" si="60"/>
        <v>0</v>
      </c>
      <c r="DF315" s="45"/>
      <c r="DG315" s="84" t="str">
        <f t="shared" si="53"/>
        <v/>
      </c>
    </row>
    <row r="316" spans="1:111" ht="15.75" customHeight="1" x14ac:dyDescent="0.35">
      <c r="A316" s="71" t="str">
        <f t="shared" si="50"/>
        <v/>
      </c>
      <c r="B316" s="71" t="str">
        <f t="shared" si="51"/>
        <v/>
      </c>
      <c r="C316" s="72" t="str">
        <f t="shared" si="52"/>
        <v/>
      </c>
      <c r="D316" s="107"/>
      <c r="E316" s="101"/>
      <c r="F316" s="101"/>
      <c r="G316" s="101"/>
      <c r="H316" s="108"/>
      <c r="I316" s="101"/>
      <c r="J316" s="101"/>
      <c r="K316" s="101"/>
      <c r="L316" s="101"/>
      <c r="M316" s="101"/>
      <c r="N316" s="101"/>
      <c r="O316" s="101"/>
      <c r="P316" s="101"/>
      <c r="Q316" s="101"/>
      <c r="R316" s="111"/>
      <c r="S316" s="101"/>
      <c r="T316" s="101"/>
      <c r="U316" s="101"/>
      <c r="V316" s="101"/>
      <c r="W316" s="101"/>
      <c r="X316" s="111"/>
      <c r="Y316" s="101"/>
      <c r="Z316" s="101"/>
      <c r="AA316" s="101"/>
      <c r="AB316" s="101"/>
      <c r="AC316" s="101"/>
      <c r="AD316" s="101"/>
      <c r="AE316" s="101"/>
      <c r="AF316" s="101"/>
      <c r="AG316" s="101"/>
      <c r="AH316" s="101"/>
      <c r="AI316" s="101"/>
      <c r="AJ316" s="112"/>
      <c r="AK316" s="101"/>
      <c r="AL316" s="101"/>
      <c r="AM316" s="101"/>
      <c r="AN316" s="101"/>
      <c r="AO316" s="101"/>
      <c r="AP316" s="101"/>
      <c r="AQ316" s="101"/>
      <c r="AR316" s="105"/>
      <c r="AS316" s="106"/>
      <c r="AT316" s="106"/>
      <c r="AU316" s="106"/>
      <c r="AV316" s="106"/>
      <c r="AW316" s="106"/>
      <c r="AX316" s="106"/>
      <c r="AY316" s="105"/>
      <c r="AZ316" s="106"/>
      <c r="BA316" s="106"/>
      <c r="BB316" s="106"/>
      <c r="BC316" s="103">
        <f>IF(AJ316="auto",IF(AND((D316&gt;'km-vergoeding'!$A$4),(D316&lt;'km-vergoeding'!$A$5)),'km-vergoeding'!$D$4,'km-vergoeding'!$D$5),0)</f>
        <v>0</v>
      </c>
      <c r="BD316" s="104"/>
      <c r="BE316" s="104"/>
      <c r="BF316" s="104"/>
      <c r="BG316" s="104"/>
      <c r="BH316" s="104"/>
      <c r="BI316" s="104"/>
      <c r="BJ316" s="104"/>
      <c r="BK316" s="110">
        <f t="shared" si="64"/>
        <v>0</v>
      </c>
      <c r="BL316" s="104"/>
      <c r="BM316" s="104"/>
      <c r="BN316" s="104"/>
      <c r="BO316" s="104"/>
      <c r="BP316" s="104"/>
      <c r="BQ316" s="104"/>
      <c r="BR316" s="102">
        <f>IF(AJ316="fiets",'km-vergoeding'!$D$3,0)</f>
        <v>0</v>
      </c>
      <c r="BS316" s="102"/>
      <c r="BT316" s="102"/>
      <c r="BU316" s="102"/>
      <c r="BV316" s="102"/>
      <c r="BW316" s="102"/>
      <c r="BX316" s="102"/>
      <c r="BY316" s="102"/>
      <c r="BZ316" s="110">
        <f t="shared" si="65"/>
        <v>0</v>
      </c>
      <c r="CA316" s="104"/>
      <c r="CB316" s="104"/>
      <c r="CC316" s="104"/>
      <c r="CD316" s="104"/>
      <c r="CE316" s="104"/>
      <c r="CF316" s="104"/>
      <c r="CG316" s="100"/>
      <c r="CH316" s="101"/>
      <c r="CI316" s="101"/>
      <c r="CJ316" s="101"/>
      <c r="CK316" s="101"/>
      <c r="CL316" s="101"/>
      <c r="CM316" s="109">
        <f t="shared" si="66"/>
        <v>0</v>
      </c>
      <c r="CN316" s="104"/>
      <c r="CO316" s="104"/>
      <c r="CP316" s="104"/>
      <c r="CQ316" s="104"/>
      <c r="CR316" s="104"/>
      <c r="CS316" s="97">
        <f t="shared" si="54"/>
        <v>0</v>
      </c>
      <c r="CT316" s="98"/>
      <c r="CU316" s="98"/>
      <c r="CV316" s="98"/>
      <c r="CW316" s="98"/>
      <c r="CX316" s="99"/>
      <c r="CY316" s="73" t="str">
        <f t="shared" si="55"/>
        <v/>
      </c>
      <c r="CZ316" s="71" t="str">
        <f t="shared" si="56"/>
        <v/>
      </c>
      <c r="DA316" s="60"/>
      <c r="DB316" s="77" t="str">
        <f t="shared" si="57"/>
        <v/>
      </c>
      <c r="DC316" s="71" t="str">
        <f t="shared" si="58"/>
        <v/>
      </c>
      <c r="DD316" s="71" t="str">
        <f t="shared" si="59"/>
        <v/>
      </c>
      <c r="DE316" s="45">
        <f t="shared" si="60"/>
        <v>0</v>
      </c>
      <c r="DF316" s="45"/>
      <c r="DG316" s="84" t="str">
        <f t="shared" si="53"/>
        <v/>
      </c>
    </row>
    <row r="317" spans="1:111" ht="15.75" customHeight="1" x14ac:dyDescent="0.35">
      <c r="A317" s="71" t="str">
        <f t="shared" si="50"/>
        <v/>
      </c>
      <c r="B317" s="71" t="str">
        <f t="shared" si="51"/>
        <v/>
      </c>
      <c r="C317" s="72" t="str">
        <f t="shared" si="52"/>
        <v/>
      </c>
      <c r="D317" s="107"/>
      <c r="E317" s="101"/>
      <c r="F317" s="101"/>
      <c r="G317" s="101"/>
      <c r="H317" s="108"/>
      <c r="I317" s="101"/>
      <c r="J317" s="101"/>
      <c r="K317" s="101"/>
      <c r="L317" s="101"/>
      <c r="M317" s="101"/>
      <c r="N317" s="101"/>
      <c r="O317" s="101"/>
      <c r="P317" s="101"/>
      <c r="Q317" s="101"/>
      <c r="R317" s="111"/>
      <c r="S317" s="101"/>
      <c r="T317" s="101"/>
      <c r="U317" s="101"/>
      <c r="V317" s="101"/>
      <c r="W317" s="101"/>
      <c r="X317" s="111"/>
      <c r="Y317" s="101"/>
      <c r="Z317" s="101"/>
      <c r="AA317" s="101"/>
      <c r="AB317" s="101"/>
      <c r="AC317" s="101"/>
      <c r="AD317" s="101"/>
      <c r="AE317" s="101"/>
      <c r="AF317" s="101"/>
      <c r="AG317" s="101"/>
      <c r="AH317" s="101"/>
      <c r="AI317" s="101"/>
      <c r="AJ317" s="112"/>
      <c r="AK317" s="101"/>
      <c r="AL317" s="101"/>
      <c r="AM317" s="101"/>
      <c r="AN317" s="101"/>
      <c r="AO317" s="101"/>
      <c r="AP317" s="101"/>
      <c r="AQ317" s="101"/>
      <c r="AR317" s="105"/>
      <c r="AS317" s="106"/>
      <c r="AT317" s="106"/>
      <c r="AU317" s="106"/>
      <c r="AV317" s="106"/>
      <c r="AW317" s="106"/>
      <c r="AX317" s="106"/>
      <c r="AY317" s="105"/>
      <c r="AZ317" s="106"/>
      <c r="BA317" s="106"/>
      <c r="BB317" s="106"/>
      <c r="BC317" s="103">
        <f>IF(AJ317="auto",IF(AND((D317&gt;'km-vergoeding'!$A$4),(D317&lt;'km-vergoeding'!$A$5)),'km-vergoeding'!$D$4,'km-vergoeding'!$D$5),0)</f>
        <v>0</v>
      </c>
      <c r="BD317" s="104"/>
      <c r="BE317" s="104"/>
      <c r="BF317" s="104"/>
      <c r="BG317" s="104"/>
      <c r="BH317" s="104"/>
      <c r="BI317" s="104"/>
      <c r="BJ317" s="104"/>
      <c r="BK317" s="110">
        <f t="shared" si="64"/>
        <v>0</v>
      </c>
      <c r="BL317" s="104"/>
      <c r="BM317" s="104"/>
      <c r="BN317" s="104"/>
      <c r="BO317" s="104"/>
      <c r="BP317" s="104"/>
      <c r="BQ317" s="104"/>
      <c r="BR317" s="102">
        <f>IF(AJ317="fiets",'km-vergoeding'!$D$3,0)</f>
        <v>0</v>
      </c>
      <c r="BS317" s="102"/>
      <c r="BT317" s="102"/>
      <c r="BU317" s="102"/>
      <c r="BV317" s="102"/>
      <c r="BW317" s="102"/>
      <c r="BX317" s="102"/>
      <c r="BY317" s="102"/>
      <c r="BZ317" s="110">
        <f t="shared" si="65"/>
        <v>0</v>
      </c>
      <c r="CA317" s="104"/>
      <c r="CB317" s="104"/>
      <c r="CC317" s="104"/>
      <c r="CD317" s="104"/>
      <c r="CE317" s="104"/>
      <c r="CF317" s="104"/>
      <c r="CG317" s="100"/>
      <c r="CH317" s="101"/>
      <c r="CI317" s="101"/>
      <c r="CJ317" s="101"/>
      <c r="CK317" s="101"/>
      <c r="CL317" s="101"/>
      <c r="CM317" s="109">
        <f t="shared" si="66"/>
        <v>0</v>
      </c>
      <c r="CN317" s="104"/>
      <c r="CO317" s="104"/>
      <c r="CP317" s="104"/>
      <c r="CQ317" s="104"/>
      <c r="CR317" s="104"/>
      <c r="CS317" s="97">
        <f t="shared" si="54"/>
        <v>0</v>
      </c>
      <c r="CT317" s="98"/>
      <c r="CU317" s="98"/>
      <c r="CV317" s="98"/>
      <c r="CW317" s="98"/>
      <c r="CX317" s="99"/>
      <c r="CY317" s="73" t="str">
        <f t="shared" si="55"/>
        <v/>
      </c>
      <c r="CZ317" s="71" t="str">
        <f t="shared" si="56"/>
        <v/>
      </c>
      <c r="DA317" s="60"/>
      <c r="DB317" s="77" t="str">
        <f t="shared" si="57"/>
        <v/>
      </c>
      <c r="DC317" s="71" t="str">
        <f t="shared" si="58"/>
        <v/>
      </c>
      <c r="DD317" s="71" t="str">
        <f t="shared" si="59"/>
        <v/>
      </c>
      <c r="DE317" s="45">
        <f t="shared" si="60"/>
        <v>0</v>
      </c>
      <c r="DF317" s="45"/>
      <c r="DG317" s="84" t="str">
        <f t="shared" si="53"/>
        <v/>
      </c>
    </row>
    <row r="318" spans="1:111" ht="15.75" customHeight="1" x14ac:dyDescent="0.35">
      <c r="A318" s="71" t="str">
        <f t="shared" si="50"/>
        <v/>
      </c>
      <c r="B318" s="71" t="str">
        <f t="shared" si="51"/>
        <v/>
      </c>
      <c r="C318" s="72" t="str">
        <f t="shared" si="52"/>
        <v/>
      </c>
      <c r="D318" s="107"/>
      <c r="E318" s="101"/>
      <c r="F318" s="101"/>
      <c r="G318" s="101"/>
      <c r="H318" s="108"/>
      <c r="I318" s="101"/>
      <c r="J318" s="101"/>
      <c r="K318" s="101"/>
      <c r="L318" s="101"/>
      <c r="M318" s="101"/>
      <c r="N318" s="101"/>
      <c r="O318" s="101"/>
      <c r="P318" s="101"/>
      <c r="Q318" s="101"/>
      <c r="R318" s="111"/>
      <c r="S318" s="101"/>
      <c r="T318" s="101"/>
      <c r="U318" s="101"/>
      <c r="V318" s="101"/>
      <c r="W318" s="101"/>
      <c r="X318" s="111"/>
      <c r="Y318" s="101"/>
      <c r="Z318" s="101"/>
      <c r="AA318" s="101"/>
      <c r="AB318" s="101"/>
      <c r="AC318" s="101"/>
      <c r="AD318" s="101"/>
      <c r="AE318" s="101"/>
      <c r="AF318" s="101"/>
      <c r="AG318" s="101"/>
      <c r="AH318" s="101"/>
      <c r="AI318" s="101"/>
      <c r="AJ318" s="112"/>
      <c r="AK318" s="101"/>
      <c r="AL318" s="101"/>
      <c r="AM318" s="101"/>
      <c r="AN318" s="101"/>
      <c r="AO318" s="101"/>
      <c r="AP318" s="101"/>
      <c r="AQ318" s="101"/>
      <c r="AR318" s="105"/>
      <c r="AS318" s="106"/>
      <c r="AT318" s="106"/>
      <c r="AU318" s="106"/>
      <c r="AV318" s="106"/>
      <c r="AW318" s="106"/>
      <c r="AX318" s="106"/>
      <c r="AY318" s="105"/>
      <c r="AZ318" s="106"/>
      <c r="BA318" s="106"/>
      <c r="BB318" s="106"/>
      <c r="BC318" s="103">
        <f>IF(AJ318="auto",IF(AND((D318&gt;'km-vergoeding'!$A$4),(D318&lt;'km-vergoeding'!$A$5)),'km-vergoeding'!$D$4,'km-vergoeding'!$D$5),0)</f>
        <v>0</v>
      </c>
      <c r="BD318" s="104"/>
      <c r="BE318" s="104"/>
      <c r="BF318" s="104"/>
      <c r="BG318" s="104"/>
      <c r="BH318" s="104"/>
      <c r="BI318" s="104"/>
      <c r="BJ318" s="104"/>
      <c r="BK318" s="110">
        <f t="shared" si="64"/>
        <v>0</v>
      </c>
      <c r="BL318" s="104"/>
      <c r="BM318" s="104"/>
      <c r="BN318" s="104"/>
      <c r="BO318" s="104"/>
      <c r="BP318" s="104"/>
      <c r="BQ318" s="104"/>
      <c r="BR318" s="102">
        <f>IF(AJ318="fiets",'km-vergoeding'!$D$3,0)</f>
        <v>0</v>
      </c>
      <c r="BS318" s="102"/>
      <c r="BT318" s="102"/>
      <c r="BU318" s="102"/>
      <c r="BV318" s="102"/>
      <c r="BW318" s="102"/>
      <c r="BX318" s="102"/>
      <c r="BY318" s="102"/>
      <c r="BZ318" s="110">
        <f t="shared" si="65"/>
        <v>0</v>
      </c>
      <c r="CA318" s="104"/>
      <c r="CB318" s="104"/>
      <c r="CC318" s="104"/>
      <c r="CD318" s="104"/>
      <c r="CE318" s="104"/>
      <c r="CF318" s="104"/>
      <c r="CG318" s="100"/>
      <c r="CH318" s="101"/>
      <c r="CI318" s="101"/>
      <c r="CJ318" s="101"/>
      <c r="CK318" s="101"/>
      <c r="CL318" s="101"/>
      <c r="CM318" s="109">
        <f t="shared" si="66"/>
        <v>0</v>
      </c>
      <c r="CN318" s="104"/>
      <c r="CO318" s="104"/>
      <c r="CP318" s="104"/>
      <c r="CQ318" s="104"/>
      <c r="CR318" s="104"/>
      <c r="CS318" s="97">
        <f t="shared" si="54"/>
        <v>0</v>
      </c>
      <c r="CT318" s="98"/>
      <c r="CU318" s="98"/>
      <c r="CV318" s="98"/>
      <c r="CW318" s="98"/>
      <c r="CX318" s="99"/>
      <c r="CY318" s="73" t="str">
        <f t="shared" si="55"/>
        <v/>
      </c>
      <c r="CZ318" s="71" t="str">
        <f t="shared" si="56"/>
        <v/>
      </c>
      <c r="DA318" s="60"/>
      <c r="DB318" s="77" t="str">
        <f t="shared" si="57"/>
        <v/>
      </c>
      <c r="DC318" s="71" t="str">
        <f t="shared" si="58"/>
        <v/>
      </c>
      <c r="DD318" s="71" t="str">
        <f t="shared" si="59"/>
        <v/>
      </c>
      <c r="DE318" s="45">
        <f t="shared" si="60"/>
        <v>0</v>
      </c>
      <c r="DF318" s="45"/>
      <c r="DG318" s="84" t="str">
        <f t="shared" si="53"/>
        <v/>
      </c>
    </row>
    <row r="319" spans="1:111" ht="15.75" customHeight="1" x14ac:dyDescent="0.35">
      <c r="A319" s="71" t="str">
        <f t="shared" si="50"/>
        <v/>
      </c>
      <c r="B319" s="71" t="str">
        <f t="shared" si="51"/>
        <v/>
      </c>
      <c r="C319" s="72" t="str">
        <f t="shared" si="52"/>
        <v/>
      </c>
      <c r="D319" s="107"/>
      <c r="E319" s="101"/>
      <c r="F319" s="101"/>
      <c r="G319" s="101"/>
      <c r="H319" s="108"/>
      <c r="I319" s="101"/>
      <c r="J319" s="101"/>
      <c r="K319" s="101"/>
      <c r="L319" s="101"/>
      <c r="M319" s="101"/>
      <c r="N319" s="101"/>
      <c r="O319" s="101"/>
      <c r="P319" s="101"/>
      <c r="Q319" s="101"/>
      <c r="R319" s="111"/>
      <c r="S319" s="101"/>
      <c r="T319" s="101"/>
      <c r="U319" s="101"/>
      <c r="V319" s="101"/>
      <c r="W319" s="101"/>
      <c r="X319" s="111"/>
      <c r="Y319" s="101"/>
      <c r="Z319" s="101"/>
      <c r="AA319" s="101"/>
      <c r="AB319" s="101"/>
      <c r="AC319" s="101"/>
      <c r="AD319" s="101"/>
      <c r="AE319" s="101"/>
      <c r="AF319" s="101"/>
      <c r="AG319" s="101"/>
      <c r="AH319" s="101"/>
      <c r="AI319" s="101"/>
      <c r="AJ319" s="112"/>
      <c r="AK319" s="101"/>
      <c r="AL319" s="101"/>
      <c r="AM319" s="101"/>
      <c r="AN319" s="101"/>
      <c r="AO319" s="101"/>
      <c r="AP319" s="101"/>
      <c r="AQ319" s="101"/>
      <c r="AR319" s="105"/>
      <c r="AS319" s="106"/>
      <c r="AT319" s="106"/>
      <c r="AU319" s="106"/>
      <c r="AV319" s="106"/>
      <c r="AW319" s="106"/>
      <c r="AX319" s="106"/>
      <c r="AY319" s="105"/>
      <c r="AZ319" s="106"/>
      <c r="BA319" s="106"/>
      <c r="BB319" s="106"/>
      <c r="BC319" s="103">
        <f>IF(AJ319="auto",IF(AND((D319&gt;'km-vergoeding'!$A$4),(D319&lt;'km-vergoeding'!$A$5)),'km-vergoeding'!$D$4,'km-vergoeding'!$D$5),0)</f>
        <v>0</v>
      </c>
      <c r="BD319" s="104"/>
      <c r="BE319" s="104"/>
      <c r="BF319" s="104"/>
      <c r="BG319" s="104"/>
      <c r="BH319" s="104"/>
      <c r="BI319" s="104"/>
      <c r="BJ319" s="104"/>
      <c r="BK319" s="110">
        <f t="shared" si="64"/>
        <v>0</v>
      </c>
      <c r="BL319" s="104"/>
      <c r="BM319" s="104"/>
      <c r="BN319" s="104"/>
      <c r="BO319" s="104"/>
      <c r="BP319" s="104"/>
      <c r="BQ319" s="104"/>
      <c r="BR319" s="102">
        <f>IF(AJ319="fiets",'km-vergoeding'!$D$3,0)</f>
        <v>0</v>
      </c>
      <c r="BS319" s="102"/>
      <c r="BT319" s="102"/>
      <c r="BU319" s="102"/>
      <c r="BV319" s="102"/>
      <c r="BW319" s="102"/>
      <c r="BX319" s="102"/>
      <c r="BY319" s="102"/>
      <c r="BZ319" s="110">
        <f t="shared" si="65"/>
        <v>0</v>
      </c>
      <c r="CA319" s="104"/>
      <c r="CB319" s="104"/>
      <c r="CC319" s="104"/>
      <c r="CD319" s="104"/>
      <c r="CE319" s="104"/>
      <c r="CF319" s="104"/>
      <c r="CG319" s="100"/>
      <c r="CH319" s="101"/>
      <c r="CI319" s="101"/>
      <c r="CJ319" s="101"/>
      <c r="CK319" s="101"/>
      <c r="CL319" s="101"/>
      <c r="CM319" s="109">
        <f t="shared" si="66"/>
        <v>0</v>
      </c>
      <c r="CN319" s="104"/>
      <c r="CO319" s="104"/>
      <c r="CP319" s="104"/>
      <c r="CQ319" s="104"/>
      <c r="CR319" s="104"/>
      <c r="CS319" s="97">
        <f t="shared" si="54"/>
        <v>0</v>
      </c>
      <c r="CT319" s="98"/>
      <c r="CU319" s="98"/>
      <c r="CV319" s="98"/>
      <c r="CW319" s="98"/>
      <c r="CX319" s="99"/>
      <c r="CY319" s="73" t="str">
        <f t="shared" si="55"/>
        <v/>
      </c>
      <c r="CZ319" s="71" t="str">
        <f t="shared" si="56"/>
        <v/>
      </c>
      <c r="DA319" s="60"/>
      <c r="DB319" s="77" t="str">
        <f t="shared" si="57"/>
        <v/>
      </c>
      <c r="DC319" s="71" t="str">
        <f t="shared" si="58"/>
        <v/>
      </c>
      <c r="DD319" s="71" t="str">
        <f t="shared" si="59"/>
        <v/>
      </c>
      <c r="DE319" s="45">
        <f t="shared" si="60"/>
        <v>0</v>
      </c>
      <c r="DF319" s="45"/>
      <c r="DG319" s="84" t="str">
        <f t="shared" si="53"/>
        <v/>
      </c>
    </row>
    <row r="320" spans="1:111" ht="15.75" customHeight="1" x14ac:dyDescent="0.35">
      <c r="A320" s="71" t="str">
        <f t="shared" si="50"/>
        <v/>
      </c>
      <c r="B320" s="71" t="str">
        <f t="shared" si="51"/>
        <v/>
      </c>
      <c r="C320" s="72" t="str">
        <f t="shared" si="52"/>
        <v/>
      </c>
      <c r="D320" s="107"/>
      <c r="E320" s="101"/>
      <c r="F320" s="101"/>
      <c r="G320" s="101"/>
      <c r="H320" s="108"/>
      <c r="I320" s="101"/>
      <c r="J320" s="101"/>
      <c r="K320" s="101"/>
      <c r="L320" s="101"/>
      <c r="M320" s="101"/>
      <c r="N320" s="101"/>
      <c r="O320" s="101"/>
      <c r="P320" s="101"/>
      <c r="Q320" s="101"/>
      <c r="R320" s="111"/>
      <c r="S320" s="101"/>
      <c r="T320" s="101"/>
      <c r="U320" s="101"/>
      <c r="V320" s="101"/>
      <c r="W320" s="101"/>
      <c r="X320" s="111"/>
      <c r="Y320" s="101"/>
      <c r="Z320" s="101"/>
      <c r="AA320" s="101"/>
      <c r="AB320" s="101"/>
      <c r="AC320" s="101"/>
      <c r="AD320" s="101"/>
      <c r="AE320" s="101"/>
      <c r="AF320" s="101"/>
      <c r="AG320" s="101"/>
      <c r="AH320" s="101"/>
      <c r="AI320" s="101"/>
      <c r="AJ320" s="112"/>
      <c r="AK320" s="101"/>
      <c r="AL320" s="101"/>
      <c r="AM320" s="101"/>
      <c r="AN320" s="101"/>
      <c r="AO320" s="101"/>
      <c r="AP320" s="101"/>
      <c r="AQ320" s="101"/>
      <c r="AR320" s="105"/>
      <c r="AS320" s="106"/>
      <c r="AT320" s="106"/>
      <c r="AU320" s="106"/>
      <c r="AV320" s="106"/>
      <c r="AW320" s="106"/>
      <c r="AX320" s="106"/>
      <c r="AY320" s="105"/>
      <c r="AZ320" s="106"/>
      <c r="BA320" s="106"/>
      <c r="BB320" s="106"/>
      <c r="BC320" s="103">
        <f>IF(AJ320="auto",IF(AND((D320&gt;'km-vergoeding'!$A$4),(D320&lt;'km-vergoeding'!$A$5)),'km-vergoeding'!$D$4,'km-vergoeding'!$D$5),0)</f>
        <v>0</v>
      </c>
      <c r="BD320" s="104"/>
      <c r="BE320" s="104"/>
      <c r="BF320" s="104"/>
      <c r="BG320" s="104"/>
      <c r="BH320" s="104"/>
      <c r="BI320" s="104"/>
      <c r="BJ320" s="104"/>
      <c r="BK320" s="110">
        <f t="shared" si="64"/>
        <v>0</v>
      </c>
      <c r="BL320" s="104"/>
      <c r="BM320" s="104"/>
      <c r="BN320" s="104"/>
      <c r="BO320" s="104"/>
      <c r="BP320" s="104"/>
      <c r="BQ320" s="104"/>
      <c r="BR320" s="102">
        <f>IF(AJ320="fiets",'km-vergoeding'!$D$3,0)</f>
        <v>0</v>
      </c>
      <c r="BS320" s="102"/>
      <c r="BT320" s="102"/>
      <c r="BU320" s="102"/>
      <c r="BV320" s="102"/>
      <c r="BW320" s="102"/>
      <c r="BX320" s="102"/>
      <c r="BY320" s="102"/>
      <c r="BZ320" s="110">
        <f t="shared" si="65"/>
        <v>0</v>
      </c>
      <c r="CA320" s="104"/>
      <c r="CB320" s="104"/>
      <c r="CC320" s="104"/>
      <c r="CD320" s="104"/>
      <c r="CE320" s="104"/>
      <c r="CF320" s="104"/>
      <c r="CG320" s="100"/>
      <c r="CH320" s="101"/>
      <c r="CI320" s="101"/>
      <c r="CJ320" s="101"/>
      <c r="CK320" s="101"/>
      <c r="CL320" s="101"/>
      <c r="CM320" s="109">
        <f t="shared" si="66"/>
        <v>0</v>
      </c>
      <c r="CN320" s="104"/>
      <c r="CO320" s="104"/>
      <c r="CP320" s="104"/>
      <c r="CQ320" s="104"/>
      <c r="CR320" s="104"/>
      <c r="CS320" s="97">
        <f t="shared" si="54"/>
        <v>0</v>
      </c>
      <c r="CT320" s="98"/>
      <c r="CU320" s="98"/>
      <c r="CV320" s="98"/>
      <c r="CW320" s="98"/>
      <c r="CX320" s="99"/>
      <c r="CY320" s="73" t="str">
        <f t="shared" si="55"/>
        <v/>
      </c>
      <c r="CZ320" s="71" t="str">
        <f t="shared" si="56"/>
        <v/>
      </c>
      <c r="DA320" s="60"/>
      <c r="DB320" s="77" t="str">
        <f t="shared" si="57"/>
        <v/>
      </c>
      <c r="DC320" s="71" t="str">
        <f t="shared" si="58"/>
        <v/>
      </c>
      <c r="DD320" s="71" t="str">
        <f t="shared" si="59"/>
        <v/>
      </c>
      <c r="DE320" s="45">
        <f t="shared" si="60"/>
        <v>0</v>
      </c>
      <c r="DF320" s="45"/>
      <c r="DG320" s="84" t="str">
        <f t="shared" si="53"/>
        <v/>
      </c>
    </row>
    <row r="321" spans="1:111" ht="15.75" customHeight="1" x14ac:dyDescent="0.35">
      <c r="A321" s="71" t="str">
        <f t="shared" si="50"/>
        <v/>
      </c>
      <c r="B321" s="71" t="str">
        <f t="shared" si="51"/>
        <v/>
      </c>
      <c r="C321" s="72" t="str">
        <f t="shared" si="52"/>
        <v/>
      </c>
      <c r="D321" s="107"/>
      <c r="E321" s="101"/>
      <c r="F321" s="101"/>
      <c r="G321" s="101"/>
      <c r="H321" s="108"/>
      <c r="I321" s="101"/>
      <c r="J321" s="101"/>
      <c r="K321" s="101"/>
      <c r="L321" s="101"/>
      <c r="M321" s="101"/>
      <c r="N321" s="101"/>
      <c r="O321" s="101"/>
      <c r="P321" s="101"/>
      <c r="Q321" s="101"/>
      <c r="R321" s="111"/>
      <c r="S321" s="101"/>
      <c r="T321" s="101"/>
      <c r="U321" s="101"/>
      <c r="V321" s="101"/>
      <c r="W321" s="101"/>
      <c r="X321" s="111"/>
      <c r="Y321" s="101"/>
      <c r="Z321" s="101"/>
      <c r="AA321" s="101"/>
      <c r="AB321" s="101"/>
      <c r="AC321" s="101"/>
      <c r="AD321" s="101"/>
      <c r="AE321" s="101"/>
      <c r="AF321" s="101"/>
      <c r="AG321" s="101"/>
      <c r="AH321" s="101"/>
      <c r="AI321" s="101"/>
      <c r="AJ321" s="112"/>
      <c r="AK321" s="101"/>
      <c r="AL321" s="101"/>
      <c r="AM321" s="101"/>
      <c r="AN321" s="101"/>
      <c r="AO321" s="101"/>
      <c r="AP321" s="101"/>
      <c r="AQ321" s="101"/>
      <c r="AR321" s="105"/>
      <c r="AS321" s="106"/>
      <c r="AT321" s="106"/>
      <c r="AU321" s="106"/>
      <c r="AV321" s="106"/>
      <c r="AW321" s="106"/>
      <c r="AX321" s="106"/>
      <c r="AY321" s="105"/>
      <c r="AZ321" s="106"/>
      <c r="BA321" s="106"/>
      <c r="BB321" s="106"/>
      <c r="BC321" s="103">
        <f>IF(AJ321="auto",IF(AND((D321&gt;'km-vergoeding'!$A$4),(D321&lt;'km-vergoeding'!$A$5)),'km-vergoeding'!$D$4,'km-vergoeding'!$D$5),0)</f>
        <v>0</v>
      </c>
      <c r="BD321" s="104"/>
      <c r="BE321" s="104"/>
      <c r="BF321" s="104"/>
      <c r="BG321" s="104"/>
      <c r="BH321" s="104"/>
      <c r="BI321" s="104"/>
      <c r="BJ321" s="104"/>
      <c r="BK321" s="110">
        <f t="shared" si="64"/>
        <v>0</v>
      </c>
      <c r="BL321" s="104"/>
      <c r="BM321" s="104"/>
      <c r="BN321" s="104"/>
      <c r="BO321" s="104"/>
      <c r="BP321" s="104"/>
      <c r="BQ321" s="104"/>
      <c r="BR321" s="102">
        <f>IF(AJ321="fiets",'km-vergoeding'!$D$3,0)</f>
        <v>0</v>
      </c>
      <c r="BS321" s="102"/>
      <c r="BT321" s="102"/>
      <c r="BU321" s="102"/>
      <c r="BV321" s="102"/>
      <c r="BW321" s="102"/>
      <c r="BX321" s="102"/>
      <c r="BY321" s="102"/>
      <c r="BZ321" s="110">
        <f t="shared" si="65"/>
        <v>0</v>
      </c>
      <c r="CA321" s="104"/>
      <c r="CB321" s="104"/>
      <c r="CC321" s="104"/>
      <c r="CD321" s="104"/>
      <c r="CE321" s="104"/>
      <c r="CF321" s="104"/>
      <c r="CG321" s="100"/>
      <c r="CH321" s="101"/>
      <c r="CI321" s="101"/>
      <c r="CJ321" s="101"/>
      <c r="CK321" s="101"/>
      <c r="CL321" s="101"/>
      <c r="CM321" s="109">
        <f t="shared" si="66"/>
        <v>0</v>
      </c>
      <c r="CN321" s="104"/>
      <c r="CO321" s="104"/>
      <c r="CP321" s="104"/>
      <c r="CQ321" s="104"/>
      <c r="CR321" s="104"/>
      <c r="CS321" s="97">
        <f t="shared" si="54"/>
        <v>0</v>
      </c>
      <c r="CT321" s="98"/>
      <c r="CU321" s="98"/>
      <c r="CV321" s="98"/>
      <c r="CW321" s="98"/>
      <c r="CX321" s="99"/>
      <c r="CY321" s="73" t="str">
        <f t="shared" si="55"/>
        <v/>
      </c>
      <c r="CZ321" s="71" t="str">
        <f t="shared" si="56"/>
        <v/>
      </c>
      <c r="DA321" s="60"/>
      <c r="DB321" s="77" t="str">
        <f t="shared" si="57"/>
        <v/>
      </c>
      <c r="DC321" s="71" t="str">
        <f t="shared" si="58"/>
        <v/>
      </c>
      <c r="DD321" s="71" t="str">
        <f t="shared" si="59"/>
        <v/>
      </c>
      <c r="DE321" s="45">
        <f t="shared" si="60"/>
        <v>0</v>
      </c>
      <c r="DF321" s="45"/>
      <c r="DG321" s="84" t="str">
        <f t="shared" si="53"/>
        <v/>
      </c>
    </row>
    <row r="322" spans="1:111" ht="15.75" customHeight="1" x14ac:dyDescent="0.35">
      <c r="A322" s="71" t="str">
        <f t="shared" si="50"/>
        <v/>
      </c>
      <c r="B322" s="71" t="str">
        <f t="shared" si="51"/>
        <v/>
      </c>
      <c r="C322" s="72" t="str">
        <f t="shared" si="52"/>
        <v/>
      </c>
      <c r="D322" s="107"/>
      <c r="E322" s="101"/>
      <c r="F322" s="101"/>
      <c r="G322" s="101"/>
      <c r="H322" s="108"/>
      <c r="I322" s="101"/>
      <c r="J322" s="101"/>
      <c r="K322" s="101"/>
      <c r="L322" s="101"/>
      <c r="M322" s="101"/>
      <c r="N322" s="101"/>
      <c r="O322" s="101"/>
      <c r="P322" s="101"/>
      <c r="Q322" s="101"/>
      <c r="R322" s="111"/>
      <c r="S322" s="101"/>
      <c r="T322" s="101"/>
      <c r="U322" s="101"/>
      <c r="V322" s="101"/>
      <c r="W322" s="101"/>
      <c r="X322" s="111"/>
      <c r="Y322" s="101"/>
      <c r="Z322" s="101"/>
      <c r="AA322" s="101"/>
      <c r="AB322" s="101"/>
      <c r="AC322" s="101"/>
      <c r="AD322" s="101"/>
      <c r="AE322" s="101"/>
      <c r="AF322" s="101"/>
      <c r="AG322" s="101"/>
      <c r="AH322" s="101"/>
      <c r="AI322" s="101"/>
      <c r="AJ322" s="112"/>
      <c r="AK322" s="101"/>
      <c r="AL322" s="101"/>
      <c r="AM322" s="101"/>
      <c r="AN322" s="101"/>
      <c r="AO322" s="101"/>
      <c r="AP322" s="101"/>
      <c r="AQ322" s="101"/>
      <c r="AR322" s="105"/>
      <c r="AS322" s="106"/>
      <c r="AT322" s="106"/>
      <c r="AU322" s="106"/>
      <c r="AV322" s="106"/>
      <c r="AW322" s="106"/>
      <c r="AX322" s="106"/>
      <c r="AY322" s="105"/>
      <c r="AZ322" s="106"/>
      <c r="BA322" s="106"/>
      <c r="BB322" s="106"/>
      <c r="BC322" s="103">
        <f>IF(AJ322="auto",IF(AND((D322&gt;'km-vergoeding'!$A$4),(D322&lt;'km-vergoeding'!$A$5)),'km-vergoeding'!$D$4,'km-vergoeding'!$D$5),0)</f>
        <v>0</v>
      </c>
      <c r="BD322" s="104"/>
      <c r="BE322" s="104"/>
      <c r="BF322" s="104"/>
      <c r="BG322" s="104"/>
      <c r="BH322" s="104"/>
      <c r="BI322" s="104"/>
      <c r="BJ322" s="104"/>
      <c r="BK322" s="110">
        <f t="shared" si="64"/>
        <v>0</v>
      </c>
      <c r="BL322" s="104"/>
      <c r="BM322" s="104"/>
      <c r="BN322" s="104"/>
      <c r="BO322" s="104"/>
      <c r="BP322" s="104"/>
      <c r="BQ322" s="104"/>
      <c r="BR322" s="102">
        <f>IF(AJ322="fiets",'km-vergoeding'!$D$3,0)</f>
        <v>0</v>
      </c>
      <c r="BS322" s="102"/>
      <c r="BT322" s="102"/>
      <c r="BU322" s="102"/>
      <c r="BV322" s="102"/>
      <c r="BW322" s="102"/>
      <c r="BX322" s="102"/>
      <c r="BY322" s="102"/>
      <c r="BZ322" s="110">
        <f t="shared" si="65"/>
        <v>0</v>
      </c>
      <c r="CA322" s="104"/>
      <c r="CB322" s="104"/>
      <c r="CC322" s="104"/>
      <c r="CD322" s="104"/>
      <c r="CE322" s="104"/>
      <c r="CF322" s="104"/>
      <c r="CG322" s="100"/>
      <c r="CH322" s="101"/>
      <c r="CI322" s="101"/>
      <c r="CJ322" s="101"/>
      <c r="CK322" s="101"/>
      <c r="CL322" s="101"/>
      <c r="CM322" s="109">
        <f t="shared" si="66"/>
        <v>0</v>
      </c>
      <c r="CN322" s="104"/>
      <c r="CO322" s="104"/>
      <c r="CP322" s="104"/>
      <c r="CQ322" s="104"/>
      <c r="CR322" s="104"/>
      <c r="CS322" s="97">
        <f t="shared" si="54"/>
        <v>0</v>
      </c>
      <c r="CT322" s="98"/>
      <c r="CU322" s="98"/>
      <c r="CV322" s="98"/>
      <c r="CW322" s="98"/>
      <c r="CX322" s="99"/>
      <c r="CY322" s="73" t="str">
        <f t="shared" si="55"/>
        <v/>
      </c>
      <c r="CZ322" s="71" t="str">
        <f t="shared" si="56"/>
        <v/>
      </c>
      <c r="DA322" s="60"/>
      <c r="DB322" s="77" t="str">
        <f t="shared" si="57"/>
        <v/>
      </c>
      <c r="DC322" s="71" t="str">
        <f t="shared" si="58"/>
        <v/>
      </c>
      <c r="DD322" s="71" t="str">
        <f t="shared" si="59"/>
        <v/>
      </c>
      <c r="DE322" s="45">
        <f t="shared" si="60"/>
        <v>0</v>
      </c>
      <c r="DF322" s="45"/>
      <c r="DG322" s="84" t="str">
        <f t="shared" si="53"/>
        <v/>
      </c>
    </row>
    <row r="323" spans="1:111" ht="15.75" customHeight="1" x14ac:dyDescent="0.35">
      <c r="A323" s="71" t="str">
        <f t="shared" si="50"/>
        <v/>
      </c>
      <c r="B323" s="71" t="str">
        <f t="shared" si="51"/>
        <v/>
      </c>
      <c r="C323" s="72" t="str">
        <f t="shared" si="52"/>
        <v/>
      </c>
      <c r="D323" s="107"/>
      <c r="E323" s="101"/>
      <c r="F323" s="101"/>
      <c r="G323" s="101"/>
      <c r="H323" s="108"/>
      <c r="I323" s="101"/>
      <c r="J323" s="101"/>
      <c r="K323" s="101"/>
      <c r="L323" s="101"/>
      <c r="M323" s="101"/>
      <c r="N323" s="101"/>
      <c r="O323" s="101"/>
      <c r="P323" s="101"/>
      <c r="Q323" s="101"/>
      <c r="R323" s="111"/>
      <c r="S323" s="101"/>
      <c r="T323" s="101"/>
      <c r="U323" s="101"/>
      <c r="V323" s="101"/>
      <c r="W323" s="101"/>
      <c r="X323" s="111"/>
      <c r="Y323" s="101"/>
      <c r="Z323" s="101"/>
      <c r="AA323" s="101"/>
      <c r="AB323" s="101"/>
      <c r="AC323" s="101"/>
      <c r="AD323" s="101"/>
      <c r="AE323" s="101"/>
      <c r="AF323" s="101"/>
      <c r="AG323" s="101"/>
      <c r="AH323" s="101"/>
      <c r="AI323" s="101"/>
      <c r="AJ323" s="112"/>
      <c r="AK323" s="101"/>
      <c r="AL323" s="101"/>
      <c r="AM323" s="101"/>
      <c r="AN323" s="101"/>
      <c r="AO323" s="101"/>
      <c r="AP323" s="101"/>
      <c r="AQ323" s="101"/>
      <c r="AR323" s="105"/>
      <c r="AS323" s="106"/>
      <c r="AT323" s="106"/>
      <c r="AU323" s="106"/>
      <c r="AV323" s="106"/>
      <c r="AW323" s="106"/>
      <c r="AX323" s="106"/>
      <c r="AY323" s="105"/>
      <c r="AZ323" s="106"/>
      <c r="BA323" s="106"/>
      <c r="BB323" s="106"/>
      <c r="BC323" s="103">
        <f>IF(AJ323="auto",IF(AND((D323&gt;'km-vergoeding'!$A$4),(D323&lt;'km-vergoeding'!$A$5)),'km-vergoeding'!$D$4,'km-vergoeding'!$D$5),0)</f>
        <v>0</v>
      </c>
      <c r="BD323" s="104"/>
      <c r="BE323" s="104"/>
      <c r="BF323" s="104"/>
      <c r="BG323" s="104"/>
      <c r="BH323" s="104"/>
      <c r="BI323" s="104"/>
      <c r="BJ323" s="104"/>
      <c r="BK323" s="110">
        <f t="shared" ref="BK323:BK352" si="67">IF(AJ323="auto",ROUND(AR323*AY323*BC323,2),0)</f>
        <v>0</v>
      </c>
      <c r="BL323" s="104"/>
      <c r="BM323" s="104"/>
      <c r="BN323" s="104"/>
      <c r="BO323" s="104"/>
      <c r="BP323" s="104"/>
      <c r="BQ323" s="104"/>
      <c r="BR323" s="102">
        <f>IF(AJ323="fiets",'km-vergoeding'!$D$3,0)</f>
        <v>0</v>
      </c>
      <c r="BS323" s="102"/>
      <c r="BT323" s="102"/>
      <c r="BU323" s="102"/>
      <c r="BV323" s="102"/>
      <c r="BW323" s="102"/>
      <c r="BX323" s="102"/>
      <c r="BY323" s="102"/>
      <c r="BZ323" s="110">
        <f t="shared" ref="BZ323:BZ352" si="68">IF(AJ323="fiets",ROUND(AR323*AY323*BR323,2),0)</f>
        <v>0</v>
      </c>
      <c r="CA323" s="104"/>
      <c r="CB323" s="104"/>
      <c r="CC323" s="104"/>
      <c r="CD323" s="104"/>
      <c r="CE323" s="104"/>
      <c r="CF323" s="104"/>
      <c r="CG323" s="100"/>
      <c r="CH323" s="101"/>
      <c r="CI323" s="101"/>
      <c r="CJ323" s="101"/>
      <c r="CK323" s="101"/>
      <c r="CL323" s="101"/>
      <c r="CM323" s="109">
        <f t="shared" ref="CM323:CM352" si="69">IF(AND(OR((AJ323="fiets"),(AJ323="auto")),(CG323&gt;0)),"xxxx",BK323+BZ323+CG323)</f>
        <v>0</v>
      </c>
      <c r="CN323" s="104"/>
      <c r="CO323" s="104"/>
      <c r="CP323" s="104"/>
      <c r="CQ323" s="104"/>
      <c r="CR323" s="104"/>
      <c r="CS323" s="97">
        <f t="shared" si="54"/>
        <v>0</v>
      </c>
      <c r="CT323" s="98"/>
      <c r="CU323" s="98"/>
      <c r="CV323" s="98"/>
      <c r="CW323" s="98"/>
      <c r="CX323" s="99"/>
      <c r="CY323" s="73" t="str">
        <f t="shared" si="55"/>
        <v/>
      </c>
      <c r="CZ323" s="71" t="str">
        <f t="shared" si="56"/>
        <v/>
      </c>
      <c r="DA323" s="60"/>
      <c r="DB323" s="77" t="str">
        <f t="shared" si="57"/>
        <v/>
      </c>
      <c r="DC323" s="71" t="str">
        <f t="shared" si="58"/>
        <v/>
      </c>
      <c r="DD323" s="71" t="str">
        <f t="shared" si="59"/>
        <v/>
      </c>
      <c r="DE323" s="45">
        <f t="shared" si="60"/>
        <v>0</v>
      </c>
      <c r="DF323" s="45"/>
      <c r="DG323" s="84" t="str">
        <f t="shared" si="53"/>
        <v/>
      </c>
    </row>
    <row r="324" spans="1:111" ht="15.75" customHeight="1" x14ac:dyDescent="0.35">
      <c r="A324" s="71" t="str">
        <f t="shared" si="50"/>
        <v/>
      </c>
      <c r="B324" s="71" t="str">
        <f t="shared" si="51"/>
        <v/>
      </c>
      <c r="C324" s="72" t="str">
        <f t="shared" si="52"/>
        <v/>
      </c>
      <c r="D324" s="107"/>
      <c r="E324" s="101"/>
      <c r="F324" s="101"/>
      <c r="G324" s="101"/>
      <c r="H324" s="108"/>
      <c r="I324" s="101"/>
      <c r="J324" s="101"/>
      <c r="K324" s="101"/>
      <c r="L324" s="101"/>
      <c r="M324" s="101"/>
      <c r="N324" s="101"/>
      <c r="O324" s="101"/>
      <c r="P324" s="101"/>
      <c r="Q324" s="101"/>
      <c r="R324" s="111"/>
      <c r="S324" s="101"/>
      <c r="T324" s="101"/>
      <c r="U324" s="101"/>
      <c r="V324" s="101"/>
      <c r="W324" s="101"/>
      <c r="X324" s="111"/>
      <c r="Y324" s="101"/>
      <c r="Z324" s="101"/>
      <c r="AA324" s="101"/>
      <c r="AB324" s="101"/>
      <c r="AC324" s="101"/>
      <c r="AD324" s="101"/>
      <c r="AE324" s="101"/>
      <c r="AF324" s="101"/>
      <c r="AG324" s="101"/>
      <c r="AH324" s="101"/>
      <c r="AI324" s="101"/>
      <c r="AJ324" s="112"/>
      <c r="AK324" s="101"/>
      <c r="AL324" s="101"/>
      <c r="AM324" s="101"/>
      <c r="AN324" s="101"/>
      <c r="AO324" s="101"/>
      <c r="AP324" s="101"/>
      <c r="AQ324" s="101"/>
      <c r="AR324" s="105"/>
      <c r="AS324" s="106"/>
      <c r="AT324" s="106"/>
      <c r="AU324" s="106"/>
      <c r="AV324" s="106"/>
      <c r="AW324" s="106"/>
      <c r="AX324" s="106"/>
      <c r="AY324" s="105"/>
      <c r="AZ324" s="106"/>
      <c r="BA324" s="106"/>
      <c r="BB324" s="106"/>
      <c r="BC324" s="103">
        <f>IF(AJ324="auto",IF(AND((D324&gt;'km-vergoeding'!$A$4),(D324&lt;'km-vergoeding'!$A$5)),'km-vergoeding'!$D$4,'km-vergoeding'!$D$5),0)</f>
        <v>0</v>
      </c>
      <c r="BD324" s="104"/>
      <c r="BE324" s="104"/>
      <c r="BF324" s="104"/>
      <c r="BG324" s="104"/>
      <c r="BH324" s="104"/>
      <c r="BI324" s="104"/>
      <c r="BJ324" s="104"/>
      <c r="BK324" s="110">
        <f t="shared" si="67"/>
        <v>0</v>
      </c>
      <c r="BL324" s="104"/>
      <c r="BM324" s="104"/>
      <c r="BN324" s="104"/>
      <c r="BO324" s="104"/>
      <c r="BP324" s="104"/>
      <c r="BQ324" s="104"/>
      <c r="BR324" s="102">
        <f>IF(AJ324="fiets",'km-vergoeding'!$D$3,0)</f>
        <v>0</v>
      </c>
      <c r="BS324" s="102"/>
      <c r="BT324" s="102"/>
      <c r="BU324" s="102"/>
      <c r="BV324" s="102"/>
      <c r="BW324" s="102"/>
      <c r="BX324" s="102"/>
      <c r="BY324" s="102"/>
      <c r="BZ324" s="110">
        <f t="shared" si="68"/>
        <v>0</v>
      </c>
      <c r="CA324" s="104"/>
      <c r="CB324" s="104"/>
      <c r="CC324" s="104"/>
      <c r="CD324" s="104"/>
      <c r="CE324" s="104"/>
      <c r="CF324" s="104"/>
      <c r="CG324" s="100"/>
      <c r="CH324" s="101"/>
      <c r="CI324" s="101"/>
      <c r="CJ324" s="101"/>
      <c r="CK324" s="101"/>
      <c r="CL324" s="101"/>
      <c r="CM324" s="109">
        <f t="shared" si="69"/>
        <v>0</v>
      </c>
      <c r="CN324" s="104"/>
      <c r="CO324" s="104"/>
      <c r="CP324" s="104"/>
      <c r="CQ324" s="104"/>
      <c r="CR324" s="104"/>
      <c r="CS324" s="97">
        <f t="shared" si="54"/>
        <v>0</v>
      </c>
      <c r="CT324" s="98"/>
      <c r="CU324" s="98"/>
      <c r="CV324" s="98"/>
      <c r="CW324" s="98"/>
      <c r="CX324" s="99"/>
      <c r="CY324" s="73" t="str">
        <f t="shared" si="55"/>
        <v/>
      </c>
      <c r="CZ324" s="71" t="str">
        <f t="shared" si="56"/>
        <v/>
      </c>
      <c r="DA324" s="60"/>
      <c r="DB324" s="77" t="str">
        <f t="shared" si="57"/>
        <v/>
      </c>
      <c r="DC324" s="71" t="str">
        <f t="shared" si="58"/>
        <v/>
      </c>
      <c r="DD324" s="71" t="str">
        <f t="shared" si="59"/>
        <v/>
      </c>
      <c r="DE324" s="45">
        <f t="shared" si="60"/>
        <v>0</v>
      </c>
      <c r="DF324" s="45"/>
      <c r="DG324" s="84" t="str">
        <f t="shared" si="53"/>
        <v/>
      </c>
    </row>
    <row r="325" spans="1:111" ht="15.75" customHeight="1" x14ac:dyDescent="0.35">
      <c r="A325" s="71" t="str">
        <f t="shared" si="50"/>
        <v/>
      </c>
      <c r="B325" s="71" t="str">
        <f t="shared" si="51"/>
        <v/>
      </c>
      <c r="C325" s="72" t="str">
        <f t="shared" si="52"/>
        <v/>
      </c>
      <c r="D325" s="107"/>
      <c r="E325" s="101"/>
      <c r="F325" s="101"/>
      <c r="G325" s="101"/>
      <c r="H325" s="108"/>
      <c r="I325" s="101"/>
      <c r="J325" s="101"/>
      <c r="K325" s="101"/>
      <c r="L325" s="101"/>
      <c r="M325" s="101"/>
      <c r="N325" s="101"/>
      <c r="O325" s="101"/>
      <c r="P325" s="101"/>
      <c r="Q325" s="101"/>
      <c r="R325" s="111"/>
      <c r="S325" s="101"/>
      <c r="T325" s="101"/>
      <c r="U325" s="101"/>
      <c r="V325" s="101"/>
      <c r="W325" s="101"/>
      <c r="X325" s="111"/>
      <c r="Y325" s="101"/>
      <c r="Z325" s="101"/>
      <c r="AA325" s="101"/>
      <c r="AB325" s="101"/>
      <c r="AC325" s="101"/>
      <c r="AD325" s="101"/>
      <c r="AE325" s="101"/>
      <c r="AF325" s="101"/>
      <c r="AG325" s="101"/>
      <c r="AH325" s="101"/>
      <c r="AI325" s="101"/>
      <c r="AJ325" s="112"/>
      <c r="AK325" s="101"/>
      <c r="AL325" s="101"/>
      <c r="AM325" s="101"/>
      <c r="AN325" s="101"/>
      <c r="AO325" s="101"/>
      <c r="AP325" s="101"/>
      <c r="AQ325" s="101"/>
      <c r="AR325" s="105"/>
      <c r="AS325" s="106"/>
      <c r="AT325" s="106"/>
      <c r="AU325" s="106"/>
      <c r="AV325" s="106"/>
      <c r="AW325" s="106"/>
      <c r="AX325" s="106"/>
      <c r="AY325" s="105"/>
      <c r="AZ325" s="106"/>
      <c r="BA325" s="106"/>
      <c r="BB325" s="106"/>
      <c r="BC325" s="103">
        <f>IF(AJ325="auto",IF(AND((D325&gt;'km-vergoeding'!$A$4),(D325&lt;'km-vergoeding'!$A$5)),'km-vergoeding'!$D$4,'km-vergoeding'!$D$5),0)</f>
        <v>0</v>
      </c>
      <c r="BD325" s="104"/>
      <c r="BE325" s="104"/>
      <c r="BF325" s="104"/>
      <c r="BG325" s="104"/>
      <c r="BH325" s="104"/>
      <c r="BI325" s="104"/>
      <c r="BJ325" s="104"/>
      <c r="BK325" s="110">
        <f t="shared" si="67"/>
        <v>0</v>
      </c>
      <c r="BL325" s="104"/>
      <c r="BM325" s="104"/>
      <c r="BN325" s="104"/>
      <c r="BO325" s="104"/>
      <c r="BP325" s="104"/>
      <c r="BQ325" s="104"/>
      <c r="BR325" s="102">
        <f>IF(AJ325="fiets",'km-vergoeding'!$D$3,0)</f>
        <v>0</v>
      </c>
      <c r="BS325" s="102"/>
      <c r="BT325" s="102"/>
      <c r="BU325" s="102"/>
      <c r="BV325" s="102"/>
      <c r="BW325" s="102"/>
      <c r="BX325" s="102"/>
      <c r="BY325" s="102"/>
      <c r="BZ325" s="110">
        <f t="shared" si="68"/>
        <v>0</v>
      </c>
      <c r="CA325" s="104"/>
      <c r="CB325" s="104"/>
      <c r="CC325" s="104"/>
      <c r="CD325" s="104"/>
      <c r="CE325" s="104"/>
      <c r="CF325" s="104"/>
      <c r="CG325" s="100"/>
      <c r="CH325" s="101"/>
      <c r="CI325" s="101"/>
      <c r="CJ325" s="101"/>
      <c r="CK325" s="101"/>
      <c r="CL325" s="101"/>
      <c r="CM325" s="109">
        <f t="shared" si="69"/>
        <v>0</v>
      </c>
      <c r="CN325" s="104"/>
      <c r="CO325" s="104"/>
      <c r="CP325" s="104"/>
      <c r="CQ325" s="104"/>
      <c r="CR325" s="104"/>
      <c r="CS325" s="97">
        <f t="shared" si="54"/>
        <v>0</v>
      </c>
      <c r="CT325" s="98"/>
      <c r="CU325" s="98"/>
      <c r="CV325" s="98"/>
      <c r="CW325" s="98"/>
      <c r="CX325" s="99"/>
      <c r="CY325" s="73" t="str">
        <f t="shared" si="55"/>
        <v/>
      </c>
      <c r="CZ325" s="71" t="str">
        <f t="shared" si="56"/>
        <v/>
      </c>
      <c r="DA325" s="60"/>
      <c r="DB325" s="77" t="str">
        <f t="shared" si="57"/>
        <v/>
      </c>
      <c r="DC325" s="71" t="str">
        <f t="shared" si="58"/>
        <v/>
      </c>
      <c r="DD325" s="71" t="str">
        <f t="shared" si="59"/>
        <v/>
      </c>
      <c r="DE325" s="45">
        <f t="shared" si="60"/>
        <v>0</v>
      </c>
      <c r="DF325" s="45"/>
      <c r="DG325" s="84" t="str">
        <f t="shared" si="53"/>
        <v/>
      </c>
    </row>
    <row r="326" spans="1:111" ht="15.75" customHeight="1" x14ac:dyDescent="0.35">
      <c r="A326" s="71" t="str">
        <f t="shared" si="50"/>
        <v/>
      </c>
      <c r="B326" s="71" t="str">
        <f t="shared" si="51"/>
        <v/>
      </c>
      <c r="C326" s="72" t="str">
        <f t="shared" si="52"/>
        <v/>
      </c>
      <c r="D326" s="107"/>
      <c r="E326" s="101"/>
      <c r="F326" s="101"/>
      <c r="G326" s="101"/>
      <c r="H326" s="108"/>
      <c r="I326" s="101"/>
      <c r="J326" s="101"/>
      <c r="K326" s="101"/>
      <c r="L326" s="101"/>
      <c r="M326" s="101"/>
      <c r="N326" s="101"/>
      <c r="O326" s="101"/>
      <c r="P326" s="101"/>
      <c r="Q326" s="101"/>
      <c r="R326" s="111"/>
      <c r="S326" s="101"/>
      <c r="T326" s="101"/>
      <c r="U326" s="101"/>
      <c r="V326" s="101"/>
      <c r="W326" s="101"/>
      <c r="X326" s="111"/>
      <c r="Y326" s="101"/>
      <c r="Z326" s="101"/>
      <c r="AA326" s="101"/>
      <c r="AB326" s="101"/>
      <c r="AC326" s="101"/>
      <c r="AD326" s="101"/>
      <c r="AE326" s="101"/>
      <c r="AF326" s="101"/>
      <c r="AG326" s="101"/>
      <c r="AH326" s="101"/>
      <c r="AI326" s="101"/>
      <c r="AJ326" s="112"/>
      <c r="AK326" s="101"/>
      <c r="AL326" s="101"/>
      <c r="AM326" s="101"/>
      <c r="AN326" s="101"/>
      <c r="AO326" s="101"/>
      <c r="AP326" s="101"/>
      <c r="AQ326" s="101"/>
      <c r="AR326" s="105"/>
      <c r="AS326" s="106"/>
      <c r="AT326" s="106"/>
      <c r="AU326" s="106"/>
      <c r="AV326" s="106"/>
      <c r="AW326" s="106"/>
      <c r="AX326" s="106"/>
      <c r="AY326" s="105"/>
      <c r="AZ326" s="106"/>
      <c r="BA326" s="106"/>
      <c r="BB326" s="106"/>
      <c r="BC326" s="103">
        <f>IF(AJ326="auto",IF(AND((D326&gt;'km-vergoeding'!$A$4),(D326&lt;'km-vergoeding'!$A$5)),'km-vergoeding'!$D$4,'km-vergoeding'!$D$5),0)</f>
        <v>0</v>
      </c>
      <c r="BD326" s="104"/>
      <c r="BE326" s="104"/>
      <c r="BF326" s="104"/>
      <c r="BG326" s="104"/>
      <c r="BH326" s="104"/>
      <c r="BI326" s="104"/>
      <c r="BJ326" s="104"/>
      <c r="BK326" s="110">
        <f t="shared" si="67"/>
        <v>0</v>
      </c>
      <c r="BL326" s="104"/>
      <c r="BM326" s="104"/>
      <c r="BN326" s="104"/>
      <c r="BO326" s="104"/>
      <c r="BP326" s="104"/>
      <c r="BQ326" s="104"/>
      <c r="BR326" s="102">
        <f>IF(AJ326="fiets",'km-vergoeding'!$D$3,0)</f>
        <v>0</v>
      </c>
      <c r="BS326" s="102"/>
      <c r="BT326" s="102"/>
      <c r="BU326" s="102"/>
      <c r="BV326" s="102"/>
      <c r="BW326" s="102"/>
      <c r="BX326" s="102"/>
      <c r="BY326" s="102"/>
      <c r="BZ326" s="110">
        <f t="shared" si="68"/>
        <v>0</v>
      </c>
      <c r="CA326" s="104"/>
      <c r="CB326" s="104"/>
      <c r="CC326" s="104"/>
      <c r="CD326" s="104"/>
      <c r="CE326" s="104"/>
      <c r="CF326" s="104"/>
      <c r="CG326" s="100"/>
      <c r="CH326" s="101"/>
      <c r="CI326" s="101"/>
      <c r="CJ326" s="101"/>
      <c r="CK326" s="101"/>
      <c r="CL326" s="101"/>
      <c r="CM326" s="109">
        <f t="shared" si="69"/>
        <v>0</v>
      </c>
      <c r="CN326" s="104"/>
      <c r="CO326" s="104"/>
      <c r="CP326" s="104"/>
      <c r="CQ326" s="104"/>
      <c r="CR326" s="104"/>
      <c r="CS326" s="97">
        <f t="shared" si="54"/>
        <v>0</v>
      </c>
      <c r="CT326" s="98"/>
      <c r="CU326" s="98"/>
      <c r="CV326" s="98"/>
      <c r="CW326" s="98"/>
      <c r="CX326" s="99"/>
      <c r="CY326" s="73" t="str">
        <f t="shared" si="55"/>
        <v/>
      </c>
      <c r="CZ326" s="71" t="str">
        <f t="shared" si="56"/>
        <v/>
      </c>
      <c r="DA326" s="60"/>
      <c r="DB326" s="77" t="str">
        <f t="shared" si="57"/>
        <v/>
      </c>
      <c r="DC326" s="71" t="str">
        <f t="shared" si="58"/>
        <v/>
      </c>
      <c r="DD326" s="71" t="str">
        <f t="shared" si="59"/>
        <v/>
      </c>
      <c r="DE326" s="45">
        <f t="shared" si="60"/>
        <v>0</v>
      </c>
      <c r="DF326" s="45"/>
      <c r="DG326" s="84" t="str">
        <f t="shared" si="53"/>
        <v/>
      </c>
    </row>
    <row r="327" spans="1:111" ht="15.75" customHeight="1" x14ac:dyDescent="0.35">
      <c r="A327" s="71" t="str">
        <f t="shared" si="50"/>
        <v/>
      </c>
      <c r="B327" s="71" t="str">
        <f t="shared" si="51"/>
        <v/>
      </c>
      <c r="C327" s="72" t="str">
        <f t="shared" si="52"/>
        <v/>
      </c>
      <c r="D327" s="107"/>
      <c r="E327" s="101"/>
      <c r="F327" s="101"/>
      <c r="G327" s="101"/>
      <c r="H327" s="108"/>
      <c r="I327" s="101"/>
      <c r="J327" s="101"/>
      <c r="K327" s="101"/>
      <c r="L327" s="101"/>
      <c r="M327" s="101"/>
      <c r="N327" s="101"/>
      <c r="O327" s="101"/>
      <c r="P327" s="101"/>
      <c r="Q327" s="101"/>
      <c r="R327" s="111"/>
      <c r="S327" s="101"/>
      <c r="T327" s="101"/>
      <c r="U327" s="101"/>
      <c r="V327" s="101"/>
      <c r="W327" s="101"/>
      <c r="X327" s="111"/>
      <c r="Y327" s="101"/>
      <c r="Z327" s="101"/>
      <c r="AA327" s="101"/>
      <c r="AB327" s="101"/>
      <c r="AC327" s="101"/>
      <c r="AD327" s="101"/>
      <c r="AE327" s="101"/>
      <c r="AF327" s="101"/>
      <c r="AG327" s="101"/>
      <c r="AH327" s="101"/>
      <c r="AI327" s="101"/>
      <c r="AJ327" s="112"/>
      <c r="AK327" s="101"/>
      <c r="AL327" s="101"/>
      <c r="AM327" s="101"/>
      <c r="AN327" s="101"/>
      <c r="AO327" s="101"/>
      <c r="AP327" s="101"/>
      <c r="AQ327" s="101"/>
      <c r="AR327" s="105"/>
      <c r="AS327" s="106"/>
      <c r="AT327" s="106"/>
      <c r="AU327" s="106"/>
      <c r="AV327" s="106"/>
      <c r="AW327" s="106"/>
      <c r="AX327" s="106"/>
      <c r="AY327" s="105"/>
      <c r="AZ327" s="106"/>
      <c r="BA327" s="106"/>
      <c r="BB327" s="106"/>
      <c r="BC327" s="103">
        <f>IF(AJ327="auto",IF(AND((D327&gt;'km-vergoeding'!$A$4),(D327&lt;'km-vergoeding'!$A$5)),'km-vergoeding'!$D$4,'km-vergoeding'!$D$5),0)</f>
        <v>0</v>
      </c>
      <c r="BD327" s="104"/>
      <c r="BE327" s="104"/>
      <c r="BF327" s="104"/>
      <c r="BG327" s="104"/>
      <c r="BH327" s="104"/>
      <c r="BI327" s="104"/>
      <c r="BJ327" s="104"/>
      <c r="BK327" s="110">
        <f t="shared" si="67"/>
        <v>0</v>
      </c>
      <c r="BL327" s="104"/>
      <c r="BM327" s="104"/>
      <c r="BN327" s="104"/>
      <c r="BO327" s="104"/>
      <c r="BP327" s="104"/>
      <c r="BQ327" s="104"/>
      <c r="BR327" s="102">
        <f>IF(AJ327="fiets",'km-vergoeding'!$D$3,0)</f>
        <v>0</v>
      </c>
      <c r="BS327" s="102"/>
      <c r="BT327" s="102"/>
      <c r="BU327" s="102"/>
      <c r="BV327" s="102"/>
      <c r="BW327" s="102"/>
      <c r="BX327" s="102"/>
      <c r="BY327" s="102"/>
      <c r="BZ327" s="110">
        <f t="shared" si="68"/>
        <v>0</v>
      </c>
      <c r="CA327" s="104"/>
      <c r="CB327" s="104"/>
      <c r="CC327" s="104"/>
      <c r="CD327" s="104"/>
      <c r="CE327" s="104"/>
      <c r="CF327" s="104"/>
      <c r="CG327" s="100"/>
      <c r="CH327" s="101"/>
      <c r="CI327" s="101"/>
      <c r="CJ327" s="101"/>
      <c r="CK327" s="101"/>
      <c r="CL327" s="101"/>
      <c r="CM327" s="109">
        <f t="shared" si="69"/>
        <v>0</v>
      </c>
      <c r="CN327" s="104"/>
      <c r="CO327" s="104"/>
      <c r="CP327" s="104"/>
      <c r="CQ327" s="104"/>
      <c r="CR327" s="104"/>
      <c r="CS327" s="97">
        <f t="shared" si="54"/>
        <v>0</v>
      </c>
      <c r="CT327" s="98"/>
      <c r="CU327" s="98"/>
      <c r="CV327" s="98"/>
      <c r="CW327" s="98"/>
      <c r="CX327" s="99"/>
      <c r="CY327" s="73" t="str">
        <f t="shared" si="55"/>
        <v/>
      </c>
      <c r="CZ327" s="71" t="str">
        <f t="shared" si="56"/>
        <v/>
      </c>
      <c r="DA327" s="60"/>
      <c r="DB327" s="77" t="str">
        <f t="shared" si="57"/>
        <v/>
      </c>
      <c r="DC327" s="71" t="str">
        <f t="shared" si="58"/>
        <v/>
      </c>
      <c r="DD327" s="71" t="str">
        <f t="shared" si="59"/>
        <v/>
      </c>
      <c r="DE327" s="45">
        <f t="shared" si="60"/>
        <v>0</v>
      </c>
      <c r="DF327" s="45"/>
      <c r="DG327" s="84" t="str">
        <f t="shared" si="53"/>
        <v/>
      </c>
    </row>
    <row r="328" spans="1:111" ht="15.75" customHeight="1" x14ac:dyDescent="0.35">
      <c r="A328" s="71" t="str">
        <f t="shared" si="50"/>
        <v/>
      </c>
      <c r="B328" s="71" t="str">
        <f t="shared" si="51"/>
        <v/>
      </c>
      <c r="C328" s="72" t="str">
        <f t="shared" si="52"/>
        <v/>
      </c>
      <c r="D328" s="107"/>
      <c r="E328" s="101"/>
      <c r="F328" s="101"/>
      <c r="G328" s="101"/>
      <c r="H328" s="108"/>
      <c r="I328" s="101"/>
      <c r="J328" s="101"/>
      <c r="K328" s="101"/>
      <c r="L328" s="101"/>
      <c r="M328" s="101"/>
      <c r="N328" s="101"/>
      <c r="O328" s="101"/>
      <c r="P328" s="101"/>
      <c r="Q328" s="101"/>
      <c r="R328" s="111"/>
      <c r="S328" s="101"/>
      <c r="T328" s="101"/>
      <c r="U328" s="101"/>
      <c r="V328" s="101"/>
      <c r="W328" s="101"/>
      <c r="X328" s="111"/>
      <c r="Y328" s="101"/>
      <c r="Z328" s="101"/>
      <c r="AA328" s="101"/>
      <c r="AB328" s="101"/>
      <c r="AC328" s="101"/>
      <c r="AD328" s="101"/>
      <c r="AE328" s="101"/>
      <c r="AF328" s="101"/>
      <c r="AG328" s="101"/>
      <c r="AH328" s="101"/>
      <c r="AI328" s="101"/>
      <c r="AJ328" s="112"/>
      <c r="AK328" s="101"/>
      <c r="AL328" s="101"/>
      <c r="AM328" s="101"/>
      <c r="AN328" s="101"/>
      <c r="AO328" s="101"/>
      <c r="AP328" s="101"/>
      <c r="AQ328" s="101"/>
      <c r="AR328" s="105"/>
      <c r="AS328" s="106"/>
      <c r="AT328" s="106"/>
      <c r="AU328" s="106"/>
      <c r="AV328" s="106"/>
      <c r="AW328" s="106"/>
      <c r="AX328" s="106"/>
      <c r="AY328" s="105"/>
      <c r="AZ328" s="106"/>
      <c r="BA328" s="106"/>
      <c r="BB328" s="106"/>
      <c r="BC328" s="103">
        <f>IF(AJ328="auto",IF(AND((D328&gt;'km-vergoeding'!$A$4),(D328&lt;'km-vergoeding'!$A$5)),'km-vergoeding'!$D$4,'km-vergoeding'!$D$5),0)</f>
        <v>0</v>
      </c>
      <c r="BD328" s="104"/>
      <c r="BE328" s="104"/>
      <c r="BF328" s="104"/>
      <c r="BG328" s="104"/>
      <c r="BH328" s="104"/>
      <c r="BI328" s="104"/>
      <c r="BJ328" s="104"/>
      <c r="BK328" s="110">
        <f t="shared" si="67"/>
        <v>0</v>
      </c>
      <c r="BL328" s="104"/>
      <c r="BM328" s="104"/>
      <c r="BN328" s="104"/>
      <c r="BO328" s="104"/>
      <c r="BP328" s="104"/>
      <c r="BQ328" s="104"/>
      <c r="BR328" s="102">
        <f>IF(AJ328="fiets",'km-vergoeding'!$D$3,0)</f>
        <v>0</v>
      </c>
      <c r="BS328" s="102"/>
      <c r="BT328" s="102"/>
      <c r="BU328" s="102"/>
      <c r="BV328" s="102"/>
      <c r="BW328" s="102"/>
      <c r="BX328" s="102"/>
      <c r="BY328" s="102"/>
      <c r="BZ328" s="110">
        <f t="shared" si="68"/>
        <v>0</v>
      </c>
      <c r="CA328" s="104"/>
      <c r="CB328" s="104"/>
      <c r="CC328" s="104"/>
      <c r="CD328" s="104"/>
      <c r="CE328" s="104"/>
      <c r="CF328" s="104"/>
      <c r="CG328" s="100"/>
      <c r="CH328" s="101"/>
      <c r="CI328" s="101"/>
      <c r="CJ328" s="101"/>
      <c r="CK328" s="101"/>
      <c r="CL328" s="101"/>
      <c r="CM328" s="109">
        <f t="shared" si="69"/>
        <v>0</v>
      </c>
      <c r="CN328" s="104"/>
      <c r="CO328" s="104"/>
      <c r="CP328" s="104"/>
      <c r="CQ328" s="104"/>
      <c r="CR328" s="104"/>
      <c r="CS328" s="97">
        <f t="shared" si="54"/>
        <v>0</v>
      </c>
      <c r="CT328" s="98"/>
      <c r="CU328" s="98"/>
      <c r="CV328" s="98"/>
      <c r="CW328" s="98"/>
      <c r="CX328" s="99"/>
      <c r="CY328" s="73" t="str">
        <f t="shared" si="55"/>
        <v/>
      </c>
      <c r="CZ328" s="71" t="str">
        <f t="shared" si="56"/>
        <v/>
      </c>
      <c r="DA328" s="60"/>
      <c r="DB328" s="77" t="str">
        <f t="shared" si="57"/>
        <v/>
      </c>
      <c r="DC328" s="71" t="str">
        <f t="shared" si="58"/>
        <v/>
      </c>
      <c r="DD328" s="71" t="str">
        <f t="shared" si="59"/>
        <v/>
      </c>
      <c r="DE328" s="45">
        <f t="shared" si="60"/>
        <v>0</v>
      </c>
      <c r="DF328" s="45"/>
      <c r="DG328" s="84" t="str">
        <f t="shared" si="53"/>
        <v/>
      </c>
    </row>
    <row r="329" spans="1:111" ht="15.75" customHeight="1" x14ac:dyDescent="0.35">
      <c r="A329" s="71" t="str">
        <f t="shared" si="50"/>
        <v/>
      </c>
      <c r="B329" s="71" t="str">
        <f t="shared" si="51"/>
        <v/>
      </c>
      <c r="C329" s="72" t="str">
        <f t="shared" si="52"/>
        <v/>
      </c>
      <c r="D329" s="107"/>
      <c r="E329" s="101"/>
      <c r="F329" s="101"/>
      <c r="G329" s="101"/>
      <c r="H329" s="108"/>
      <c r="I329" s="101"/>
      <c r="J329" s="101"/>
      <c r="K329" s="101"/>
      <c r="L329" s="101"/>
      <c r="M329" s="101"/>
      <c r="N329" s="101"/>
      <c r="O329" s="101"/>
      <c r="P329" s="101"/>
      <c r="Q329" s="101"/>
      <c r="R329" s="111"/>
      <c r="S329" s="101"/>
      <c r="T329" s="101"/>
      <c r="U329" s="101"/>
      <c r="V329" s="101"/>
      <c r="W329" s="101"/>
      <c r="X329" s="111"/>
      <c r="Y329" s="101"/>
      <c r="Z329" s="101"/>
      <c r="AA329" s="101"/>
      <c r="AB329" s="101"/>
      <c r="AC329" s="101"/>
      <c r="AD329" s="101"/>
      <c r="AE329" s="101"/>
      <c r="AF329" s="101"/>
      <c r="AG329" s="101"/>
      <c r="AH329" s="101"/>
      <c r="AI329" s="101"/>
      <c r="AJ329" s="112"/>
      <c r="AK329" s="101"/>
      <c r="AL329" s="101"/>
      <c r="AM329" s="101"/>
      <c r="AN329" s="101"/>
      <c r="AO329" s="101"/>
      <c r="AP329" s="101"/>
      <c r="AQ329" s="101"/>
      <c r="AR329" s="105"/>
      <c r="AS329" s="106"/>
      <c r="AT329" s="106"/>
      <c r="AU329" s="106"/>
      <c r="AV329" s="106"/>
      <c r="AW329" s="106"/>
      <c r="AX329" s="106"/>
      <c r="AY329" s="105"/>
      <c r="AZ329" s="106"/>
      <c r="BA329" s="106"/>
      <c r="BB329" s="106"/>
      <c r="BC329" s="103">
        <f>IF(AJ329="auto",IF(AND((D329&gt;'km-vergoeding'!$A$4),(D329&lt;'km-vergoeding'!$A$5)),'km-vergoeding'!$D$4,'km-vergoeding'!$D$5),0)</f>
        <v>0</v>
      </c>
      <c r="BD329" s="104"/>
      <c r="BE329" s="104"/>
      <c r="BF329" s="104"/>
      <c r="BG329" s="104"/>
      <c r="BH329" s="104"/>
      <c r="BI329" s="104"/>
      <c r="BJ329" s="104"/>
      <c r="BK329" s="110">
        <f t="shared" si="67"/>
        <v>0</v>
      </c>
      <c r="BL329" s="104"/>
      <c r="BM329" s="104"/>
      <c r="BN329" s="104"/>
      <c r="BO329" s="104"/>
      <c r="BP329" s="104"/>
      <c r="BQ329" s="104"/>
      <c r="BR329" s="102">
        <f>IF(AJ329="fiets",'km-vergoeding'!$D$3,0)</f>
        <v>0</v>
      </c>
      <c r="BS329" s="102"/>
      <c r="BT329" s="102"/>
      <c r="BU329" s="102"/>
      <c r="BV329" s="102"/>
      <c r="BW329" s="102"/>
      <c r="BX329" s="102"/>
      <c r="BY329" s="102"/>
      <c r="BZ329" s="110">
        <f t="shared" si="68"/>
        <v>0</v>
      </c>
      <c r="CA329" s="104"/>
      <c r="CB329" s="104"/>
      <c r="CC329" s="104"/>
      <c r="CD329" s="104"/>
      <c r="CE329" s="104"/>
      <c r="CF329" s="104"/>
      <c r="CG329" s="100"/>
      <c r="CH329" s="101"/>
      <c r="CI329" s="101"/>
      <c r="CJ329" s="101"/>
      <c r="CK329" s="101"/>
      <c r="CL329" s="101"/>
      <c r="CM329" s="109">
        <f t="shared" si="69"/>
        <v>0</v>
      </c>
      <c r="CN329" s="104"/>
      <c r="CO329" s="104"/>
      <c r="CP329" s="104"/>
      <c r="CQ329" s="104"/>
      <c r="CR329" s="104"/>
      <c r="CS329" s="97">
        <f t="shared" si="54"/>
        <v>0</v>
      </c>
      <c r="CT329" s="98"/>
      <c r="CU329" s="98"/>
      <c r="CV329" s="98"/>
      <c r="CW329" s="98"/>
      <c r="CX329" s="99"/>
      <c r="CY329" s="73" t="str">
        <f t="shared" si="55"/>
        <v/>
      </c>
      <c r="CZ329" s="71" t="str">
        <f t="shared" si="56"/>
        <v/>
      </c>
      <c r="DA329" s="60"/>
      <c r="DB329" s="77" t="str">
        <f t="shared" si="57"/>
        <v/>
      </c>
      <c r="DC329" s="71" t="str">
        <f t="shared" si="58"/>
        <v/>
      </c>
      <c r="DD329" s="71" t="str">
        <f t="shared" si="59"/>
        <v/>
      </c>
      <c r="DE329" s="45">
        <f t="shared" si="60"/>
        <v>0</v>
      </c>
      <c r="DF329" s="45"/>
      <c r="DG329" s="84" t="str">
        <f t="shared" si="53"/>
        <v/>
      </c>
    </row>
    <row r="330" spans="1:111" ht="15.75" customHeight="1" x14ac:dyDescent="0.35">
      <c r="A330" s="71" t="str">
        <f t="shared" si="50"/>
        <v/>
      </c>
      <c r="B330" s="71" t="str">
        <f t="shared" si="51"/>
        <v/>
      </c>
      <c r="C330" s="72" t="str">
        <f t="shared" si="52"/>
        <v/>
      </c>
      <c r="D330" s="107"/>
      <c r="E330" s="101"/>
      <c r="F330" s="101"/>
      <c r="G330" s="101"/>
      <c r="H330" s="108"/>
      <c r="I330" s="101"/>
      <c r="J330" s="101"/>
      <c r="K330" s="101"/>
      <c r="L330" s="101"/>
      <c r="M330" s="101"/>
      <c r="N330" s="101"/>
      <c r="O330" s="101"/>
      <c r="P330" s="101"/>
      <c r="Q330" s="101"/>
      <c r="R330" s="111"/>
      <c r="S330" s="101"/>
      <c r="T330" s="101"/>
      <c r="U330" s="101"/>
      <c r="V330" s="101"/>
      <c r="W330" s="101"/>
      <c r="X330" s="111"/>
      <c r="Y330" s="101"/>
      <c r="Z330" s="101"/>
      <c r="AA330" s="101"/>
      <c r="AB330" s="101"/>
      <c r="AC330" s="101"/>
      <c r="AD330" s="101"/>
      <c r="AE330" s="101"/>
      <c r="AF330" s="101"/>
      <c r="AG330" s="101"/>
      <c r="AH330" s="101"/>
      <c r="AI330" s="101"/>
      <c r="AJ330" s="112"/>
      <c r="AK330" s="101"/>
      <c r="AL330" s="101"/>
      <c r="AM330" s="101"/>
      <c r="AN330" s="101"/>
      <c r="AO330" s="101"/>
      <c r="AP330" s="101"/>
      <c r="AQ330" s="101"/>
      <c r="AR330" s="105"/>
      <c r="AS330" s="106"/>
      <c r="AT330" s="106"/>
      <c r="AU330" s="106"/>
      <c r="AV330" s="106"/>
      <c r="AW330" s="106"/>
      <c r="AX330" s="106"/>
      <c r="AY330" s="105"/>
      <c r="AZ330" s="106"/>
      <c r="BA330" s="106"/>
      <c r="BB330" s="106"/>
      <c r="BC330" s="103">
        <f>IF(AJ330="auto",IF(AND((D330&gt;'km-vergoeding'!$A$4),(D330&lt;'km-vergoeding'!$A$5)),'km-vergoeding'!$D$4,'km-vergoeding'!$D$5),0)</f>
        <v>0</v>
      </c>
      <c r="BD330" s="104"/>
      <c r="BE330" s="104"/>
      <c r="BF330" s="104"/>
      <c r="BG330" s="104"/>
      <c r="BH330" s="104"/>
      <c r="BI330" s="104"/>
      <c r="BJ330" s="104"/>
      <c r="BK330" s="110">
        <f t="shared" si="67"/>
        <v>0</v>
      </c>
      <c r="BL330" s="104"/>
      <c r="BM330" s="104"/>
      <c r="BN330" s="104"/>
      <c r="BO330" s="104"/>
      <c r="BP330" s="104"/>
      <c r="BQ330" s="104"/>
      <c r="BR330" s="102">
        <f>IF(AJ330="fiets",'km-vergoeding'!$D$3,0)</f>
        <v>0</v>
      </c>
      <c r="BS330" s="102"/>
      <c r="BT330" s="102"/>
      <c r="BU330" s="102"/>
      <c r="BV330" s="102"/>
      <c r="BW330" s="102"/>
      <c r="BX330" s="102"/>
      <c r="BY330" s="102"/>
      <c r="BZ330" s="110">
        <f t="shared" si="68"/>
        <v>0</v>
      </c>
      <c r="CA330" s="104"/>
      <c r="CB330" s="104"/>
      <c r="CC330" s="104"/>
      <c r="CD330" s="104"/>
      <c r="CE330" s="104"/>
      <c r="CF330" s="104"/>
      <c r="CG330" s="100"/>
      <c r="CH330" s="101"/>
      <c r="CI330" s="101"/>
      <c r="CJ330" s="101"/>
      <c r="CK330" s="101"/>
      <c r="CL330" s="101"/>
      <c r="CM330" s="109">
        <f t="shared" si="69"/>
        <v>0</v>
      </c>
      <c r="CN330" s="104"/>
      <c r="CO330" s="104"/>
      <c r="CP330" s="104"/>
      <c r="CQ330" s="104"/>
      <c r="CR330" s="104"/>
      <c r="CS330" s="97">
        <f t="shared" si="54"/>
        <v>0</v>
      </c>
      <c r="CT330" s="98"/>
      <c r="CU330" s="98"/>
      <c r="CV330" s="98"/>
      <c r="CW330" s="98"/>
      <c r="CX330" s="99"/>
      <c r="CY330" s="73" t="str">
        <f t="shared" si="55"/>
        <v/>
      </c>
      <c r="CZ330" s="71" t="str">
        <f t="shared" si="56"/>
        <v/>
      </c>
      <c r="DA330" s="60"/>
      <c r="DB330" s="77" t="str">
        <f t="shared" si="57"/>
        <v/>
      </c>
      <c r="DC330" s="71" t="str">
        <f t="shared" si="58"/>
        <v/>
      </c>
      <c r="DD330" s="71" t="str">
        <f t="shared" si="59"/>
        <v/>
      </c>
      <c r="DE330" s="45">
        <f t="shared" si="60"/>
        <v>0</v>
      </c>
      <c r="DF330" s="45"/>
      <c r="DG330" s="84" t="str">
        <f t="shared" si="53"/>
        <v/>
      </c>
    </row>
    <row r="331" spans="1:111" ht="15.75" customHeight="1" x14ac:dyDescent="0.35">
      <c r="A331" s="71" t="str">
        <f t="shared" ref="A331:A373" si="70">IF(OR(AND(D331&lt;&gt;"",H331=""),AND(H331&lt;&gt;"",R331=""),AND(R331&lt;&gt;"",H331=""),AND(R331&lt;&gt;"",X331=""),AND(X331&lt;&gt;"",R331="")),"!","")</f>
        <v/>
      </c>
      <c r="B331" s="71" t="str">
        <f t="shared" ref="B331:B373" si="71">IF(OR(AND(ISBLANK(D331),OR(H331&lt;&gt;"",R331&lt;&gt;"",X331&lt;&gt;"",AJ331&lt;&gt;"",AR331&lt;&gt;"",AY331&lt;&gt;"",CG331&lt;&gt;""))),"!","")</f>
        <v/>
      </c>
      <c r="C331" s="72" t="str">
        <f t="shared" ref="C331:C373" si="72">IF(AND(CG331=0,AJ331&lt;&gt;"openbaar vervoer",OR(AND(OR(AJ331="auto",AJ331="fiets"),OR(AR331="",AR331=0)),AND(AR331&gt;0,AY331=""),AND(AR331="",AY331&gt;0),AND(AR331&gt;0,AJ331=""))),"!","")</f>
        <v/>
      </c>
      <c r="D331" s="107"/>
      <c r="E331" s="101"/>
      <c r="F331" s="101"/>
      <c r="G331" s="101"/>
      <c r="H331" s="108"/>
      <c r="I331" s="101"/>
      <c r="J331" s="101"/>
      <c r="K331" s="101"/>
      <c r="L331" s="101"/>
      <c r="M331" s="101"/>
      <c r="N331" s="101"/>
      <c r="O331" s="101"/>
      <c r="P331" s="101"/>
      <c r="Q331" s="101"/>
      <c r="R331" s="111"/>
      <c r="S331" s="101"/>
      <c r="T331" s="101"/>
      <c r="U331" s="101"/>
      <c r="V331" s="101"/>
      <c r="W331" s="101"/>
      <c r="X331" s="111"/>
      <c r="Y331" s="101"/>
      <c r="Z331" s="101"/>
      <c r="AA331" s="101"/>
      <c r="AB331" s="101"/>
      <c r="AC331" s="101"/>
      <c r="AD331" s="101"/>
      <c r="AE331" s="101"/>
      <c r="AF331" s="101"/>
      <c r="AG331" s="101"/>
      <c r="AH331" s="101"/>
      <c r="AI331" s="101"/>
      <c r="AJ331" s="112"/>
      <c r="AK331" s="101"/>
      <c r="AL331" s="101"/>
      <c r="AM331" s="101"/>
      <c r="AN331" s="101"/>
      <c r="AO331" s="101"/>
      <c r="AP331" s="101"/>
      <c r="AQ331" s="101"/>
      <c r="AR331" s="105"/>
      <c r="AS331" s="106"/>
      <c r="AT331" s="106"/>
      <c r="AU331" s="106"/>
      <c r="AV331" s="106"/>
      <c r="AW331" s="106"/>
      <c r="AX331" s="106"/>
      <c r="AY331" s="105"/>
      <c r="AZ331" s="106"/>
      <c r="BA331" s="106"/>
      <c r="BB331" s="106"/>
      <c r="BC331" s="103">
        <f>IF(AJ331="auto",IF(AND((D331&gt;'km-vergoeding'!$A$4),(D331&lt;'km-vergoeding'!$A$5)),'km-vergoeding'!$D$4,'km-vergoeding'!$D$5),0)</f>
        <v>0</v>
      </c>
      <c r="BD331" s="104"/>
      <c r="BE331" s="104"/>
      <c r="BF331" s="104"/>
      <c r="BG331" s="104"/>
      <c r="BH331" s="104"/>
      <c r="BI331" s="104"/>
      <c r="BJ331" s="104"/>
      <c r="BK331" s="110">
        <f t="shared" si="67"/>
        <v>0</v>
      </c>
      <c r="BL331" s="104"/>
      <c r="BM331" s="104"/>
      <c r="BN331" s="104"/>
      <c r="BO331" s="104"/>
      <c r="BP331" s="104"/>
      <c r="BQ331" s="104"/>
      <c r="BR331" s="102">
        <f>IF(AJ331="fiets",'km-vergoeding'!$D$3,0)</f>
        <v>0</v>
      </c>
      <c r="BS331" s="102"/>
      <c r="BT331" s="102"/>
      <c r="BU331" s="102"/>
      <c r="BV331" s="102"/>
      <c r="BW331" s="102"/>
      <c r="BX331" s="102"/>
      <c r="BY331" s="102"/>
      <c r="BZ331" s="110">
        <f t="shared" si="68"/>
        <v>0</v>
      </c>
      <c r="CA331" s="104"/>
      <c r="CB331" s="104"/>
      <c r="CC331" s="104"/>
      <c r="CD331" s="104"/>
      <c r="CE331" s="104"/>
      <c r="CF331" s="104"/>
      <c r="CG331" s="100"/>
      <c r="CH331" s="101"/>
      <c r="CI331" s="101"/>
      <c r="CJ331" s="101"/>
      <c r="CK331" s="101"/>
      <c r="CL331" s="101"/>
      <c r="CM331" s="109">
        <f t="shared" si="69"/>
        <v>0</v>
      </c>
      <c r="CN331" s="104"/>
      <c r="CO331" s="104"/>
      <c r="CP331" s="104"/>
      <c r="CQ331" s="104"/>
      <c r="CR331" s="104"/>
      <c r="CS331" s="97">
        <f t="shared" si="54"/>
        <v>0</v>
      </c>
      <c r="CT331" s="98"/>
      <c r="CU331" s="98"/>
      <c r="CV331" s="98"/>
      <c r="CW331" s="98"/>
      <c r="CX331" s="99"/>
      <c r="CY331" s="73" t="str">
        <f t="shared" si="55"/>
        <v/>
      </c>
      <c r="CZ331" s="71" t="str">
        <f t="shared" si="56"/>
        <v/>
      </c>
      <c r="DA331" s="60"/>
      <c r="DB331" s="77" t="str">
        <f t="shared" si="57"/>
        <v/>
      </c>
      <c r="DC331" s="71" t="str">
        <f t="shared" si="58"/>
        <v/>
      </c>
      <c r="DD331" s="71" t="str">
        <f t="shared" si="59"/>
        <v/>
      </c>
      <c r="DE331" s="45">
        <f t="shared" si="60"/>
        <v>0</v>
      </c>
      <c r="DF331" s="45"/>
      <c r="DG331" s="84" t="str">
        <f t="shared" ref="DG331:DG373" si="73">IF(AND(A331="",B331="",C331="",CY331="",CZ331="",DB331="",DC331="",DD331=""),"","Deze rij is nog onvolledig of bevat nog fouten! Zie foutmeldingen boven de tabel.")</f>
        <v/>
      </c>
    </row>
    <row r="332" spans="1:111" ht="15.75" customHeight="1" x14ac:dyDescent="0.35">
      <c r="A332" s="71" t="str">
        <f t="shared" si="70"/>
        <v/>
      </c>
      <c r="B332" s="71" t="str">
        <f t="shared" si="71"/>
        <v/>
      </c>
      <c r="C332" s="72" t="str">
        <f t="shared" si="72"/>
        <v/>
      </c>
      <c r="D332" s="107"/>
      <c r="E332" s="101"/>
      <c r="F332" s="101"/>
      <c r="G332" s="101"/>
      <c r="H332" s="108"/>
      <c r="I332" s="101"/>
      <c r="J332" s="101"/>
      <c r="K332" s="101"/>
      <c r="L332" s="101"/>
      <c r="M332" s="101"/>
      <c r="N332" s="101"/>
      <c r="O332" s="101"/>
      <c r="P332" s="101"/>
      <c r="Q332" s="101"/>
      <c r="R332" s="111"/>
      <c r="S332" s="101"/>
      <c r="T332" s="101"/>
      <c r="U332" s="101"/>
      <c r="V332" s="101"/>
      <c r="W332" s="101"/>
      <c r="X332" s="111"/>
      <c r="Y332" s="101"/>
      <c r="Z332" s="101"/>
      <c r="AA332" s="101"/>
      <c r="AB332" s="101"/>
      <c r="AC332" s="101"/>
      <c r="AD332" s="101"/>
      <c r="AE332" s="101"/>
      <c r="AF332" s="101"/>
      <c r="AG332" s="101"/>
      <c r="AH332" s="101"/>
      <c r="AI332" s="101"/>
      <c r="AJ332" s="112"/>
      <c r="AK332" s="101"/>
      <c r="AL332" s="101"/>
      <c r="AM332" s="101"/>
      <c r="AN332" s="101"/>
      <c r="AO332" s="101"/>
      <c r="AP332" s="101"/>
      <c r="AQ332" s="101"/>
      <c r="AR332" s="105"/>
      <c r="AS332" s="106"/>
      <c r="AT332" s="106"/>
      <c r="AU332" s="106"/>
      <c r="AV332" s="106"/>
      <c r="AW332" s="106"/>
      <c r="AX332" s="106"/>
      <c r="AY332" s="105"/>
      <c r="AZ332" s="106"/>
      <c r="BA332" s="106"/>
      <c r="BB332" s="106"/>
      <c r="BC332" s="103">
        <f>IF(AJ332="auto",IF(AND((D332&gt;'km-vergoeding'!$A$4),(D332&lt;'km-vergoeding'!$A$5)),'km-vergoeding'!$D$4,'km-vergoeding'!$D$5),0)</f>
        <v>0</v>
      </c>
      <c r="BD332" s="104"/>
      <c r="BE332" s="104"/>
      <c r="BF332" s="104"/>
      <c r="BG332" s="104"/>
      <c r="BH332" s="104"/>
      <c r="BI332" s="104"/>
      <c r="BJ332" s="104"/>
      <c r="BK332" s="110">
        <f t="shared" si="67"/>
        <v>0</v>
      </c>
      <c r="BL332" s="104"/>
      <c r="BM332" s="104"/>
      <c r="BN332" s="104"/>
      <c r="BO332" s="104"/>
      <c r="BP332" s="104"/>
      <c r="BQ332" s="104"/>
      <c r="BR332" s="102">
        <f>IF(AJ332="fiets",'km-vergoeding'!$D$3,0)</f>
        <v>0</v>
      </c>
      <c r="BS332" s="102"/>
      <c r="BT332" s="102"/>
      <c r="BU332" s="102"/>
      <c r="BV332" s="102"/>
      <c r="BW332" s="102"/>
      <c r="BX332" s="102"/>
      <c r="BY332" s="102"/>
      <c r="BZ332" s="110">
        <f t="shared" si="68"/>
        <v>0</v>
      </c>
      <c r="CA332" s="104"/>
      <c r="CB332" s="104"/>
      <c r="CC332" s="104"/>
      <c r="CD332" s="104"/>
      <c r="CE332" s="104"/>
      <c r="CF332" s="104"/>
      <c r="CG332" s="100"/>
      <c r="CH332" s="101"/>
      <c r="CI332" s="101"/>
      <c r="CJ332" s="101"/>
      <c r="CK332" s="101"/>
      <c r="CL332" s="101"/>
      <c r="CM332" s="109">
        <f t="shared" si="69"/>
        <v>0</v>
      </c>
      <c r="CN332" s="104"/>
      <c r="CO332" s="104"/>
      <c r="CP332" s="104"/>
      <c r="CQ332" s="104"/>
      <c r="CR332" s="104"/>
      <c r="CS332" s="97">
        <f t="shared" ref="CS332:CS373" si="74">IF(CM332=0,0,IF(CM333=0,DE332,0))</f>
        <v>0</v>
      </c>
      <c r="CT332" s="98"/>
      <c r="CU332" s="98"/>
      <c r="CV332" s="98"/>
      <c r="CW332" s="98"/>
      <c r="CX332" s="99"/>
      <c r="CY332" s="73" t="str">
        <f t="shared" ref="CY332:CY373" si="75">IF(AND(OR((AJ332="fiets"),(AJ332="auto")),(CG332&gt;0)),"!","")</f>
        <v/>
      </c>
      <c r="CZ332" s="71" t="str">
        <f t="shared" ref="CZ332:CZ372" si="76">IF(OR(AND(D331&lt;&gt;"",D332="",D333&lt;&gt;""),AND(D331="",D332="",D333&lt;&gt;"")),"!","")</f>
        <v/>
      </c>
      <c r="DA332" s="60"/>
      <c r="DB332" s="77" t="str">
        <f t="shared" ref="DB332:DB373" si="77">IF(AND(AJ332="openbaar vervoer",OR(AR332&lt;&gt;"",AY332&lt;&gt;"")),"!","")</f>
        <v/>
      </c>
      <c r="DC332" s="71" t="str">
        <f t="shared" ref="DC332:DC373" si="78">IF(AND(X332&lt;&gt;"",AND(AJ332="",CM332=0)),"!","")</f>
        <v/>
      </c>
      <c r="DD332" s="71" t="str">
        <f t="shared" ref="DD332:DD373" si="79">IF(OR(AND(AJ332="openbaar vervoer",CG332=0),AND(CG332&gt;0,AJ332="")),"!","")</f>
        <v/>
      </c>
      <c r="DE332" s="45">
        <f t="shared" si="60"/>
        <v>0</v>
      </c>
      <c r="DF332" s="45"/>
      <c r="DG332" s="84" t="str">
        <f t="shared" si="73"/>
        <v/>
      </c>
    </row>
    <row r="333" spans="1:111" ht="15.75" customHeight="1" x14ac:dyDescent="0.35">
      <c r="A333" s="71" t="str">
        <f t="shared" si="70"/>
        <v/>
      </c>
      <c r="B333" s="71" t="str">
        <f t="shared" si="71"/>
        <v/>
      </c>
      <c r="C333" s="72" t="str">
        <f t="shared" si="72"/>
        <v/>
      </c>
      <c r="D333" s="107"/>
      <c r="E333" s="101"/>
      <c r="F333" s="101"/>
      <c r="G333" s="101"/>
      <c r="H333" s="108"/>
      <c r="I333" s="101"/>
      <c r="J333" s="101"/>
      <c r="K333" s="101"/>
      <c r="L333" s="101"/>
      <c r="M333" s="101"/>
      <c r="N333" s="101"/>
      <c r="O333" s="101"/>
      <c r="P333" s="101"/>
      <c r="Q333" s="101"/>
      <c r="R333" s="111"/>
      <c r="S333" s="101"/>
      <c r="T333" s="101"/>
      <c r="U333" s="101"/>
      <c r="V333" s="101"/>
      <c r="W333" s="101"/>
      <c r="X333" s="111"/>
      <c r="Y333" s="101"/>
      <c r="Z333" s="101"/>
      <c r="AA333" s="101"/>
      <c r="AB333" s="101"/>
      <c r="AC333" s="101"/>
      <c r="AD333" s="101"/>
      <c r="AE333" s="101"/>
      <c r="AF333" s="101"/>
      <c r="AG333" s="101"/>
      <c r="AH333" s="101"/>
      <c r="AI333" s="101"/>
      <c r="AJ333" s="112"/>
      <c r="AK333" s="101"/>
      <c r="AL333" s="101"/>
      <c r="AM333" s="101"/>
      <c r="AN333" s="101"/>
      <c r="AO333" s="101"/>
      <c r="AP333" s="101"/>
      <c r="AQ333" s="101"/>
      <c r="AR333" s="105"/>
      <c r="AS333" s="106"/>
      <c r="AT333" s="106"/>
      <c r="AU333" s="106"/>
      <c r="AV333" s="106"/>
      <c r="AW333" s="106"/>
      <c r="AX333" s="106"/>
      <c r="AY333" s="105"/>
      <c r="AZ333" s="106"/>
      <c r="BA333" s="106"/>
      <c r="BB333" s="106"/>
      <c r="BC333" s="103">
        <f>IF(AJ333="auto",IF(AND((D333&gt;'km-vergoeding'!$A$4),(D333&lt;'km-vergoeding'!$A$5)),'km-vergoeding'!$D$4,'km-vergoeding'!$D$5),0)</f>
        <v>0</v>
      </c>
      <c r="BD333" s="104"/>
      <c r="BE333" s="104"/>
      <c r="BF333" s="104"/>
      <c r="BG333" s="104"/>
      <c r="BH333" s="104"/>
      <c r="BI333" s="104"/>
      <c r="BJ333" s="104"/>
      <c r="BK333" s="110">
        <f t="shared" si="67"/>
        <v>0</v>
      </c>
      <c r="BL333" s="104"/>
      <c r="BM333" s="104"/>
      <c r="BN333" s="104"/>
      <c r="BO333" s="104"/>
      <c r="BP333" s="104"/>
      <c r="BQ333" s="104"/>
      <c r="BR333" s="102">
        <f>IF(AJ333="fiets",'km-vergoeding'!$D$3,0)</f>
        <v>0</v>
      </c>
      <c r="BS333" s="102"/>
      <c r="BT333" s="102"/>
      <c r="BU333" s="102"/>
      <c r="BV333" s="102"/>
      <c r="BW333" s="102"/>
      <c r="BX333" s="102"/>
      <c r="BY333" s="102"/>
      <c r="BZ333" s="110">
        <f t="shared" si="68"/>
        <v>0</v>
      </c>
      <c r="CA333" s="104"/>
      <c r="CB333" s="104"/>
      <c r="CC333" s="104"/>
      <c r="CD333" s="104"/>
      <c r="CE333" s="104"/>
      <c r="CF333" s="104"/>
      <c r="CG333" s="100"/>
      <c r="CH333" s="101"/>
      <c r="CI333" s="101"/>
      <c r="CJ333" s="101"/>
      <c r="CK333" s="101"/>
      <c r="CL333" s="101"/>
      <c r="CM333" s="109">
        <f t="shared" si="69"/>
        <v>0</v>
      </c>
      <c r="CN333" s="104"/>
      <c r="CO333" s="104"/>
      <c r="CP333" s="104"/>
      <c r="CQ333" s="104"/>
      <c r="CR333" s="104"/>
      <c r="CS333" s="97">
        <f t="shared" si="74"/>
        <v>0</v>
      </c>
      <c r="CT333" s="98"/>
      <c r="CU333" s="98"/>
      <c r="CV333" s="98"/>
      <c r="CW333" s="98"/>
      <c r="CX333" s="99"/>
      <c r="CY333" s="73" t="str">
        <f t="shared" si="75"/>
        <v/>
      </c>
      <c r="CZ333" s="71" t="str">
        <f t="shared" si="76"/>
        <v/>
      </c>
      <c r="DA333" s="60"/>
      <c r="DB333" s="77" t="str">
        <f t="shared" si="77"/>
        <v/>
      </c>
      <c r="DC333" s="71" t="str">
        <f t="shared" si="78"/>
        <v/>
      </c>
      <c r="DD333" s="71" t="str">
        <f t="shared" si="79"/>
        <v/>
      </c>
      <c r="DE333" s="45">
        <f t="shared" ref="DE333:DE373" si="80">IF(CM333=0,DE332,DE332+CM333)</f>
        <v>0</v>
      </c>
      <c r="DF333" s="45"/>
      <c r="DG333" s="84" t="str">
        <f t="shared" si="73"/>
        <v/>
      </c>
    </row>
    <row r="334" spans="1:111" ht="15.75" customHeight="1" x14ac:dyDescent="0.35">
      <c r="A334" s="71" t="str">
        <f t="shared" si="70"/>
        <v/>
      </c>
      <c r="B334" s="71" t="str">
        <f t="shared" si="71"/>
        <v/>
      </c>
      <c r="C334" s="72" t="str">
        <f t="shared" si="72"/>
        <v/>
      </c>
      <c r="D334" s="107"/>
      <c r="E334" s="101"/>
      <c r="F334" s="101"/>
      <c r="G334" s="101"/>
      <c r="H334" s="108"/>
      <c r="I334" s="101"/>
      <c r="J334" s="101"/>
      <c r="K334" s="101"/>
      <c r="L334" s="101"/>
      <c r="M334" s="101"/>
      <c r="N334" s="101"/>
      <c r="O334" s="101"/>
      <c r="P334" s="101"/>
      <c r="Q334" s="101"/>
      <c r="R334" s="111"/>
      <c r="S334" s="101"/>
      <c r="T334" s="101"/>
      <c r="U334" s="101"/>
      <c r="V334" s="101"/>
      <c r="W334" s="101"/>
      <c r="X334" s="111"/>
      <c r="Y334" s="101"/>
      <c r="Z334" s="101"/>
      <c r="AA334" s="101"/>
      <c r="AB334" s="101"/>
      <c r="AC334" s="101"/>
      <c r="AD334" s="101"/>
      <c r="AE334" s="101"/>
      <c r="AF334" s="101"/>
      <c r="AG334" s="101"/>
      <c r="AH334" s="101"/>
      <c r="AI334" s="101"/>
      <c r="AJ334" s="112"/>
      <c r="AK334" s="101"/>
      <c r="AL334" s="101"/>
      <c r="AM334" s="101"/>
      <c r="AN334" s="101"/>
      <c r="AO334" s="101"/>
      <c r="AP334" s="101"/>
      <c r="AQ334" s="101"/>
      <c r="AR334" s="105"/>
      <c r="AS334" s="106"/>
      <c r="AT334" s="106"/>
      <c r="AU334" s="106"/>
      <c r="AV334" s="106"/>
      <c r="AW334" s="106"/>
      <c r="AX334" s="106"/>
      <c r="AY334" s="105"/>
      <c r="AZ334" s="106"/>
      <c r="BA334" s="106"/>
      <c r="BB334" s="106"/>
      <c r="BC334" s="103">
        <f>IF(AJ334="auto",IF(AND((D334&gt;'km-vergoeding'!$A$4),(D334&lt;'km-vergoeding'!$A$5)),'km-vergoeding'!$D$4,'km-vergoeding'!$D$5),0)</f>
        <v>0</v>
      </c>
      <c r="BD334" s="104"/>
      <c r="BE334" s="104"/>
      <c r="BF334" s="104"/>
      <c r="BG334" s="104"/>
      <c r="BH334" s="104"/>
      <c r="BI334" s="104"/>
      <c r="BJ334" s="104"/>
      <c r="BK334" s="110">
        <f t="shared" si="67"/>
        <v>0</v>
      </c>
      <c r="BL334" s="104"/>
      <c r="BM334" s="104"/>
      <c r="BN334" s="104"/>
      <c r="BO334" s="104"/>
      <c r="BP334" s="104"/>
      <c r="BQ334" s="104"/>
      <c r="BR334" s="102">
        <f>IF(AJ334="fiets",'km-vergoeding'!$D$3,0)</f>
        <v>0</v>
      </c>
      <c r="BS334" s="102"/>
      <c r="BT334" s="102"/>
      <c r="BU334" s="102"/>
      <c r="BV334" s="102"/>
      <c r="BW334" s="102"/>
      <c r="BX334" s="102"/>
      <c r="BY334" s="102"/>
      <c r="BZ334" s="110">
        <f t="shared" si="68"/>
        <v>0</v>
      </c>
      <c r="CA334" s="104"/>
      <c r="CB334" s="104"/>
      <c r="CC334" s="104"/>
      <c r="CD334" s="104"/>
      <c r="CE334" s="104"/>
      <c r="CF334" s="104"/>
      <c r="CG334" s="100"/>
      <c r="CH334" s="101"/>
      <c r="CI334" s="101"/>
      <c r="CJ334" s="101"/>
      <c r="CK334" s="101"/>
      <c r="CL334" s="101"/>
      <c r="CM334" s="109">
        <f t="shared" si="69"/>
        <v>0</v>
      </c>
      <c r="CN334" s="104"/>
      <c r="CO334" s="104"/>
      <c r="CP334" s="104"/>
      <c r="CQ334" s="104"/>
      <c r="CR334" s="104"/>
      <c r="CS334" s="97">
        <f t="shared" si="74"/>
        <v>0</v>
      </c>
      <c r="CT334" s="98"/>
      <c r="CU334" s="98"/>
      <c r="CV334" s="98"/>
      <c r="CW334" s="98"/>
      <c r="CX334" s="99"/>
      <c r="CY334" s="73" t="str">
        <f t="shared" si="75"/>
        <v/>
      </c>
      <c r="CZ334" s="71" t="str">
        <f t="shared" si="76"/>
        <v/>
      </c>
      <c r="DA334" s="60"/>
      <c r="DB334" s="77" t="str">
        <f t="shared" si="77"/>
        <v/>
      </c>
      <c r="DC334" s="71" t="str">
        <f t="shared" si="78"/>
        <v/>
      </c>
      <c r="DD334" s="71" t="str">
        <f t="shared" si="79"/>
        <v/>
      </c>
      <c r="DE334" s="45">
        <f t="shared" si="80"/>
        <v>0</v>
      </c>
      <c r="DF334" s="45"/>
      <c r="DG334" s="84" t="str">
        <f t="shared" si="73"/>
        <v/>
      </c>
    </row>
    <row r="335" spans="1:111" ht="15.75" customHeight="1" x14ac:dyDescent="0.35">
      <c r="A335" s="71" t="str">
        <f t="shared" si="70"/>
        <v/>
      </c>
      <c r="B335" s="71" t="str">
        <f t="shared" si="71"/>
        <v/>
      </c>
      <c r="C335" s="72" t="str">
        <f t="shared" si="72"/>
        <v/>
      </c>
      <c r="D335" s="107"/>
      <c r="E335" s="101"/>
      <c r="F335" s="101"/>
      <c r="G335" s="101"/>
      <c r="H335" s="108"/>
      <c r="I335" s="101"/>
      <c r="J335" s="101"/>
      <c r="K335" s="101"/>
      <c r="L335" s="101"/>
      <c r="M335" s="101"/>
      <c r="N335" s="101"/>
      <c r="O335" s="101"/>
      <c r="P335" s="101"/>
      <c r="Q335" s="101"/>
      <c r="R335" s="111"/>
      <c r="S335" s="101"/>
      <c r="T335" s="101"/>
      <c r="U335" s="101"/>
      <c r="V335" s="101"/>
      <c r="W335" s="101"/>
      <c r="X335" s="111"/>
      <c r="Y335" s="101"/>
      <c r="Z335" s="101"/>
      <c r="AA335" s="101"/>
      <c r="AB335" s="101"/>
      <c r="AC335" s="101"/>
      <c r="AD335" s="101"/>
      <c r="AE335" s="101"/>
      <c r="AF335" s="101"/>
      <c r="AG335" s="101"/>
      <c r="AH335" s="101"/>
      <c r="AI335" s="101"/>
      <c r="AJ335" s="112"/>
      <c r="AK335" s="101"/>
      <c r="AL335" s="101"/>
      <c r="AM335" s="101"/>
      <c r="AN335" s="101"/>
      <c r="AO335" s="101"/>
      <c r="AP335" s="101"/>
      <c r="AQ335" s="101"/>
      <c r="AR335" s="105"/>
      <c r="AS335" s="106"/>
      <c r="AT335" s="106"/>
      <c r="AU335" s="106"/>
      <c r="AV335" s="106"/>
      <c r="AW335" s="106"/>
      <c r="AX335" s="106"/>
      <c r="AY335" s="105"/>
      <c r="AZ335" s="106"/>
      <c r="BA335" s="106"/>
      <c r="BB335" s="106"/>
      <c r="BC335" s="103">
        <f>IF(AJ335="auto",IF(AND((D335&gt;'km-vergoeding'!$A$4),(D335&lt;'km-vergoeding'!$A$5)),'km-vergoeding'!$D$4,'km-vergoeding'!$D$5),0)</f>
        <v>0</v>
      </c>
      <c r="BD335" s="104"/>
      <c r="BE335" s="104"/>
      <c r="BF335" s="104"/>
      <c r="BG335" s="104"/>
      <c r="BH335" s="104"/>
      <c r="BI335" s="104"/>
      <c r="BJ335" s="104"/>
      <c r="BK335" s="110">
        <f t="shared" si="67"/>
        <v>0</v>
      </c>
      <c r="BL335" s="104"/>
      <c r="BM335" s="104"/>
      <c r="BN335" s="104"/>
      <c r="BO335" s="104"/>
      <c r="BP335" s="104"/>
      <c r="BQ335" s="104"/>
      <c r="BR335" s="102">
        <f>IF(AJ335="fiets",'km-vergoeding'!$D$3,0)</f>
        <v>0</v>
      </c>
      <c r="BS335" s="102"/>
      <c r="BT335" s="102"/>
      <c r="BU335" s="102"/>
      <c r="BV335" s="102"/>
      <c r="BW335" s="102"/>
      <c r="BX335" s="102"/>
      <c r="BY335" s="102"/>
      <c r="BZ335" s="110">
        <f t="shared" si="68"/>
        <v>0</v>
      </c>
      <c r="CA335" s="104"/>
      <c r="CB335" s="104"/>
      <c r="CC335" s="104"/>
      <c r="CD335" s="104"/>
      <c r="CE335" s="104"/>
      <c r="CF335" s="104"/>
      <c r="CG335" s="100"/>
      <c r="CH335" s="101"/>
      <c r="CI335" s="101"/>
      <c r="CJ335" s="101"/>
      <c r="CK335" s="101"/>
      <c r="CL335" s="101"/>
      <c r="CM335" s="109">
        <f t="shared" si="69"/>
        <v>0</v>
      </c>
      <c r="CN335" s="104"/>
      <c r="CO335" s="104"/>
      <c r="CP335" s="104"/>
      <c r="CQ335" s="104"/>
      <c r="CR335" s="104"/>
      <c r="CS335" s="97">
        <f t="shared" si="74"/>
        <v>0</v>
      </c>
      <c r="CT335" s="98"/>
      <c r="CU335" s="98"/>
      <c r="CV335" s="98"/>
      <c r="CW335" s="98"/>
      <c r="CX335" s="99"/>
      <c r="CY335" s="73" t="str">
        <f t="shared" si="75"/>
        <v/>
      </c>
      <c r="CZ335" s="71" t="str">
        <f t="shared" si="76"/>
        <v/>
      </c>
      <c r="DA335" s="60"/>
      <c r="DB335" s="77" t="str">
        <f t="shared" si="77"/>
        <v/>
      </c>
      <c r="DC335" s="71" t="str">
        <f t="shared" si="78"/>
        <v/>
      </c>
      <c r="DD335" s="71" t="str">
        <f t="shared" si="79"/>
        <v/>
      </c>
      <c r="DE335" s="45">
        <f t="shared" si="80"/>
        <v>0</v>
      </c>
      <c r="DF335" s="45"/>
      <c r="DG335" s="84" t="str">
        <f t="shared" si="73"/>
        <v/>
      </c>
    </row>
    <row r="336" spans="1:111" ht="15.75" customHeight="1" x14ac:dyDescent="0.35">
      <c r="A336" s="71" t="str">
        <f t="shared" si="70"/>
        <v/>
      </c>
      <c r="B336" s="71" t="str">
        <f t="shared" si="71"/>
        <v/>
      </c>
      <c r="C336" s="72" t="str">
        <f t="shared" si="72"/>
        <v/>
      </c>
      <c r="D336" s="107"/>
      <c r="E336" s="101"/>
      <c r="F336" s="101"/>
      <c r="G336" s="101"/>
      <c r="H336" s="108"/>
      <c r="I336" s="101"/>
      <c r="J336" s="101"/>
      <c r="K336" s="101"/>
      <c r="L336" s="101"/>
      <c r="M336" s="101"/>
      <c r="N336" s="101"/>
      <c r="O336" s="101"/>
      <c r="P336" s="101"/>
      <c r="Q336" s="101"/>
      <c r="R336" s="111"/>
      <c r="S336" s="101"/>
      <c r="T336" s="101"/>
      <c r="U336" s="101"/>
      <c r="V336" s="101"/>
      <c r="W336" s="101"/>
      <c r="X336" s="111"/>
      <c r="Y336" s="101"/>
      <c r="Z336" s="101"/>
      <c r="AA336" s="101"/>
      <c r="AB336" s="101"/>
      <c r="AC336" s="101"/>
      <c r="AD336" s="101"/>
      <c r="AE336" s="101"/>
      <c r="AF336" s="101"/>
      <c r="AG336" s="101"/>
      <c r="AH336" s="101"/>
      <c r="AI336" s="101"/>
      <c r="AJ336" s="112"/>
      <c r="AK336" s="101"/>
      <c r="AL336" s="101"/>
      <c r="AM336" s="101"/>
      <c r="AN336" s="101"/>
      <c r="AO336" s="101"/>
      <c r="AP336" s="101"/>
      <c r="AQ336" s="101"/>
      <c r="AR336" s="105"/>
      <c r="AS336" s="106"/>
      <c r="AT336" s="106"/>
      <c r="AU336" s="106"/>
      <c r="AV336" s="106"/>
      <c r="AW336" s="106"/>
      <c r="AX336" s="106"/>
      <c r="AY336" s="105"/>
      <c r="AZ336" s="106"/>
      <c r="BA336" s="106"/>
      <c r="BB336" s="106"/>
      <c r="BC336" s="103">
        <f>IF(AJ336="auto",IF(AND((D336&gt;'km-vergoeding'!$A$4),(D336&lt;'km-vergoeding'!$A$5)),'km-vergoeding'!$D$4,'km-vergoeding'!$D$5),0)</f>
        <v>0</v>
      </c>
      <c r="BD336" s="104"/>
      <c r="BE336" s="104"/>
      <c r="BF336" s="104"/>
      <c r="BG336" s="104"/>
      <c r="BH336" s="104"/>
      <c r="BI336" s="104"/>
      <c r="BJ336" s="104"/>
      <c r="BK336" s="110">
        <f t="shared" si="67"/>
        <v>0</v>
      </c>
      <c r="BL336" s="104"/>
      <c r="BM336" s="104"/>
      <c r="BN336" s="104"/>
      <c r="BO336" s="104"/>
      <c r="BP336" s="104"/>
      <c r="BQ336" s="104"/>
      <c r="BR336" s="102">
        <f>IF(AJ336="fiets",'km-vergoeding'!$D$3,0)</f>
        <v>0</v>
      </c>
      <c r="BS336" s="102"/>
      <c r="BT336" s="102"/>
      <c r="BU336" s="102"/>
      <c r="BV336" s="102"/>
      <c r="BW336" s="102"/>
      <c r="BX336" s="102"/>
      <c r="BY336" s="102"/>
      <c r="BZ336" s="110">
        <f t="shared" si="68"/>
        <v>0</v>
      </c>
      <c r="CA336" s="104"/>
      <c r="CB336" s="104"/>
      <c r="CC336" s="104"/>
      <c r="CD336" s="104"/>
      <c r="CE336" s="104"/>
      <c r="CF336" s="104"/>
      <c r="CG336" s="100"/>
      <c r="CH336" s="101"/>
      <c r="CI336" s="101"/>
      <c r="CJ336" s="101"/>
      <c r="CK336" s="101"/>
      <c r="CL336" s="101"/>
      <c r="CM336" s="109">
        <f t="shared" si="69"/>
        <v>0</v>
      </c>
      <c r="CN336" s="104"/>
      <c r="CO336" s="104"/>
      <c r="CP336" s="104"/>
      <c r="CQ336" s="104"/>
      <c r="CR336" s="104"/>
      <c r="CS336" s="97">
        <f t="shared" si="74"/>
        <v>0</v>
      </c>
      <c r="CT336" s="98"/>
      <c r="CU336" s="98"/>
      <c r="CV336" s="98"/>
      <c r="CW336" s="98"/>
      <c r="CX336" s="99"/>
      <c r="CY336" s="73" t="str">
        <f t="shared" si="75"/>
        <v/>
      </c>
      <c r="CZ336" s="71" t="str">
        <f t="shared" si="76"/>
        <v/>
      </c>
      <c r="DA336" s="60"/>
      <c r="DB336" s="77" t="str">
        <f t="shared" si="77"/>
        <v/>
      </c>
      <c r="DC336" s="71" t="str">
        <f t="shared" si="78"/>
        <v/>
      </c>
      <c r="DD336" s="71" t="str">
        <f t="shared" si="79"/>
        <v/>
      </c>
      <c r="DE336" s="45">
        <f t="shared" si="80"/>
        <v>0</v>
      </c>
      <c r="DF336" s="45"/>
      <c r="DG336" s="84" t="str">
        <f t="shared" si="73"/>
        <v/>
      </c>
    </row>
    <row r="337" spans="1:111" ht="15.75" customHeight="1" x14ac:dyDescent="0.35">
      <c r="A337" s="71" t="str">
        <f t="shared" si="70"/>
        <v/>
      </c>
      <c r="B337" s="71" t="str">
        <f t="shared" si="71"/>
        <v/>
      </c>
      <c r="C337" s="72" t="str">
        <f t="shared" si="72"/>
        <v/>
      </c>
      <c r="D337" s="107"/>
      <c r="E337" s="101"/>
      <c r="F337" s="101"/>
      <c r="G337" s="101"/>
      <c r="H337" s="108"/>
      <c r="I337" s="101"/>
      <c r="J337" s="101"/>
      <c r="K337" s="101"/>
      <c r="L337" s="101"/>
      <c r="M337" s="101"/>
      <c r="N337" s="101"/>
      <c r="O337" s="101"/>
      <c r="P337" s="101"/>
      <c r="Q337" s="101"/>
      <c r="R337" s="111"/>
      <c r="S337" s="101"/>
      <c r="T337" s="101"/>
      <c r="U337" s="101"/>
      <c r="V337" s="101"/>
      <c r="W337" s="101"/>
      <c r="X337" s="111"/>
      <c r="Y337" s="101"/>
      <c r="Z337" s="101"/>
      <c r="AA337" s="101"/>
      <c r="AB337" s="101"/>
      <c r="AC337" s="101"/>
      <c r="AD337" s="101"/>
      <c r="AE337" s="101"/>
      <c r="AF337" s="101"/>
      <c r="AG337" s="101"/>
      <c r="AH337" s="101"/>
      <c r="AI337" s="101"/>
      <c r="AJ337" s="112"/>
      <c r="AK337" s="101"/>
      <c r="AL337" s="101"/>
      <c r="AM337" s="101"/>
      <c r="AN337" s="101"/>
      <c r="AO337" s="101"/>
      <c r="AP337" s="101"/>
      <c r="AQ337" s="101"/>
      <c r="AR337" s="105"/>
      <c r="AS337" s="106"/>
      <c r="AT337" s="106"/>
      <c r="AU337" s="106"/>
      <c r="AV337" s="106"/>
      <c r="AW337" s="106"/>
      <c r="AX337" s="106"/>
      <c r="AY337" s="105"/>
      <c r="AZ337" s="106"/>
      <c r="BA337" s="106"/>
      <c r="BB337" s="106"/>
      <c r="BC337" s="103">
        <f>IF(AJ337="auto",IF(AND((D337&gt;'km-vergoeding'!$A$4),(D337&lt;'km-vergoeding'!$A$5)),'km-vergoeding'!$D$4,'km-vergoeding'!$D$5),0)</f>
        <v>0</v>
      </c>
      <c r="BD337" s="104"/>
      <c r="BE337" s="104"/>
      <c r="BF337" s="104"/>
      <c r="BG337" s="104"/>
      <c r="BH337" s="104"/>
      <c r="BI337" s="104"/>
      <c r="BJ337" s="104"/>
      <c r="BK337" s="110">
        <f t="shared" si="67"/>
        <v>0</v>
      </c>
      <c r="BL337" s="104"/>
      <c r="BM337" s="104"/>
      <c r="BN337" s="104"/>
      <c r="BO337" s="104"/>
      <c r="BP337" s="104"/>
      <c r="BQ337" s="104"/>
      <c r="BR337" s="102">
        <f>IF(AJ337="fiets",'km-vergoeding'!$D$3,0)</f>
        <v>0</v>
      </c>
      <c r="BS337" s="102"/>
      <c r="BT337" s="102"/>
      <c r="BU337" s="102"/>
      <c r="BV337" s="102"/>
      <c r="BW337" s="102"/>
      <c r="BX337" s="102"/>
      <c r="BY337" s="102"/>
      <c r="BZ337" s="110">
        <f t="shared" si="68"/>
        <v>0</v>
      </c>
      <c r="CA337" s="104"/>
      <c r="CB337" s="104"/>
      <c r="CC337" s="104"/>
      <c r="CD337" s="104"/>
      <c r="CE337" s="104"/>
      <c r="CF337" s="104"/>
      <c r="CG337" s="100"/>
      <c r="CH337" s="101"/>
      <c r="CI337" s="101"/>
      <c r="CJ337" s="101"/>
      <c r="CK337" s="101"/>
      <c r="CL337" s="101"/>
      <c r="CM337" s="109">
        <f t="shared" si="69"/>
        <v>0</v>
      </c>
      <c r="CN337" s="104"/>
      <c r="CO337" s="104"/>
      <c r="CP337" s="104"/>
      <c r="CQ337" s="104"/>
      <c r="CR337" s="104"/>
      <c r="CS337" s="97">
        <f t="shared" si="74"/>
        <v>0</v>
      </c>
      <c r="CT337" s="98"/>
      <c r="CU337" s="98"/>
      <c r="CV337" s="98"/>
      <c r="CW337" s="98"/>
      <c r="CX337" s="99"/>
      <c r="CY337" s="73" t="str">
        <f t="shared" si="75"/>
        <v/>
      </c>
      <c r="CZ337" s="71" t="str">
        <f t="shared" si="76"/>
        <v/>
      </c>
      <c r="DA337" s="60"/>
      <c r="DB337" s="77" t="str">
        <f t="shared" si="77"/>
        <v/>
      </c>
      <c r="DC337" s="71" t="str">
        <f t="shared" si="78"/>
        <v/>
      </c>
      <c r="DD337" s="71" t="str">
        <f t="shared" si="79"/>
        <v/>
      </c>
      <c r="DE337" s="45">
        <f t="shared" si="80"/>
        <v>0</v>
      </c>
      <c r="DF337" s="45"/>
      <c r="DG337" s="84" t="str">
        <f t="shared" si="73"/>
        <v/>
      </c>
    </row>
    <row r="338" spans="1:111" ht="15.75" customHeight="1" x14ac:dyDescent="0.35">
      <c r="A338" s="71" t="str">
        <f t="shared" si="70"/>
        <v/>
      </c>
      <c r="B338" s="71" t="str">
        <f t="shared" si="71"/>
        <v/>
      </c>
      <c r="C338" s="72" t="str">
        <f t="shared" si="72"/>
        <v/>
      </c>
      <c r="D338" s="107"/>
      <c r="E338" s="101"/>
      <c r="F338" s="101"/>
      <c r="G338" s="101"/>
      <c r="H338" s="108"/>
      <c r="I338" s="101"/>
      <c r="J338" s="101"/>
      <c r="K338" s="101"/>
      <c r="L338" s="101"/>
      <c r="M338" s="101"/>
      <c r="N338" s="101"/>
      <c r="O338" s="101"/>
      <c r="P338" s="101"/>
      <c r="Q338" s="101"/>
      <c r="R338" s="111"/>
      <c r="S338" s="101"/>
      <c r="T338" s="101"/>
      <c r="U338" s="101"/>
      <c r="V338" s="101"/>
      <c r="W338" s="101"/>
      <c r="X338" s="111"/>
      <c r="Y338" s="101"/>
      <c r="Z338" s="101"/>
      <c r="AA338" s="101"/>
      <c r="AB338" s="101"/>
      <c r="AC338" s="101"/>
      <c r="AD338" s="101"/>
      <c r="AE338" s="101"/>
      <c r="AF338" s="101"/>
      <c r="AG338" s="101"/>
      <c r="AH338" s="101"/>
      <c r="AI338" s="101"/>
      <c r="AJ338" s="112"/>
      <c r="AK338" s="101"/>
      <c r="AL338" s="101"/>
      <c r="AM338" s="101"/>
      <c r="AN338" s="101"/>
      <c r="AO338" s="101"/>
      <c r="AP338" s="101"/>
      <c r="AQ338" s="101"/>
      <c r="AR338" s="105"/>
      <c r="AS338" s="106"/>
      <c r="AT338" s="106"/>
      <c r="AU338" s="106"/>
      <c r="AV338" s="106"/>
      <c r="AW338" s="106"/>
      <c r="AX338" s="106"/>
      <c r="AY338" s="105"/>
      <c r="AZ338" s="106"/>
      <c r="BA338" s="106"/>
      <c r="BB338" s="106"/>
      <c r="BC338" s="103">
        <f>IF(AJ338="auto",IF(AND((D338&gt;'km-vergoeding'!$A$4),(D338&lt;'km-vergoeding'!$A$5)),'km-vergoeding'!$D$4,'km-vergoeding'!$D$5),0)</f>
        <v>0</v>
      </c>
      <c r="BD338" s="104"/>
      <c r="BE338" s="104"/>
      <c r="BF338" s="104"/>
      <c r="BG338" s="104"/>
      <c r="BH338" s="104"/>
      <c r="BI338" s="104"/>
      <c r="BJ338" s="104"/>
      <c r="BK338" s="110">
        <f t="shared" si="67"/>
        <v>0</v>
      </c>
      <c r="BL338" s="104"/>
      <c r="BM338" s="104"/>
      <c r="BN338" s="104"/>
      <c r="BO338" s="104"/>
      <c r="BP338" s="104"/>
      <c r="BQ338" s="104"/>
      <c r="BR338" s="102">
        <f>IF(AJ338="fiets",'km-vergoeding'!$D$3,0)</f>
        <v>0</v>
      </c>
      <c r="BS338" s="102"/>
      <c r="BT338" s="102"/>
      <c r="BU338" s="102"/>
      <c r="BV338" s="102"/>
      <c r="BW338" s="102"/>
      <c r="BX338" s="102"/>
      <c r="BY338" s="102"/>
      <c r="BZ338" s="110">
        <f t="shared" si="68"/>
        <v>0</v>
      </c>
      <c r="CA338" s="104"/>
      <c r="CB338" s="104"/>
      <c r="CC338" s="104"/>
      <c r="CD338" s="104"/>
      <c r="CE338" s="104"/>
      <c r="CF338" s="104"/>
      <c r="CG338" s="100"/>
      <c r="CH338" s="101"/>
      <c r="CI338" s="101"/>
      <c r="CJ338" s="101"/>
      <c r="CK338" s="101"/>
      <c r="CL338" s="101"/>
      <c r="CM338" s="109">
        <f t="shared" si="69"/>
        <v>0</v>
      </c>
      <c r="CN338" s="104"/>
      <c r="CO338" s="104"/>
      <c r="CP338" s="104"/>
      <c r="CQ338" s="104"/>
      <c r="CR338" s="104"/>
      <c r="CS338" s="97">
        <f t="shared" si="74"/>
        <v>0</v>
      </c>
      <c r="CT338" s="98"/>
      <c r="CU338" s="98"/>
      <c r="CV338" s="98"/>
      <c r="CW338" s="98"/>
      <c r="CX338" s="99"/>
      <c r="CY338" s="73" t="str">
        <f t="shared" si="75"/>
        <v/>
      </c>
      <c r="CZ338" s="71" t="str">
        <f t="shared" si="76"/>
        <v/>
      </c>
      <c r="DA338" s="60"/>
      <c r="DB338" s="77" t="str">
        <f t="shared" si="77"/>
        <v/>
      </c>
      <c r="DC338" s="71" t="str">
        <f t="shared" si="78"/>
        <v/>
      </c>
      <c r="DD338" s="71" t="str">
        <f t="shared" si="79"/>
        <v/>
      </c>
      <c r="DE338" s="45">
        <f t="shared" si="80"/>
        <v>0</v>
      </c>
      <c r="DF338" s="45"/>
      <c r="DG338" s="84" t="str">
        <f t="shared" si="73"/>
        <v/>
      </c>
    </row>
    <row r="339" spans="1:111" ht="15.75" customHeight="1" x14ac:dyDescent="0.35">
      <c r="A339" s="71" t="str">
        <f t="shared" si="70"/>
        <v/>
      </c>
      <c r="B339" s="71" t="str">
        <f t="shared" si="71"/>
        <v/>
      </c>
      <c r="C339" s="72" t="str">
        <f t="shared" si="72"/>
        <v/>
      </c>
      <c r="D339" s="107"/>
      <c r="E339" s="101"/>
      <c r="F339" s="101"/>
      <c r="G339" s="101"/>
      <c r="H339" s="108"/>
      <c r="I339" s="101"/>
      <c r="J339" s="101"/>
      <c r="K339" s="101"/>
      <c r="L339" s="101"/>
      <c r="M339" s="101"/>
      <c r="N339" s="101"/>
      <c r="O339" s="101"/>
      <c r="P339" s="101"/>
      <c r="Q339" s="101"/>
      <c r="R339" s="111"/>
      <c r="S339" s="101"/>
      <c r="T339" s="101"/>
      <c r="U339" s="101"/>
      <c r="V339" s="101"/>
      <c r="W339" s="101"/>
      <c r="X339" s="111"/>
      <c r="Y339" s="101"/>
      <c r="Z339" s="101"/>
      <c r="AA339" s="101"/>
      <c r="AB339" s="101"/>
      <c r="AC339" s="101"/>
      <c r="AD339" s="101"/>
      <c r="AE339" s="101"/>
      <c r="AF339" s="101"/>
      <c r="AG339" s="101"/>
      <c r="AH339" s="101"/>
      <c r="AI339" s="101"/>
      <c r="AJ339" s="112"/>
      <c r="AK339" s="101"/>
      <c r="AL339" s="101"/>
      <c r="AM339" s="101"/>
      <c r="AN339" s="101"/>
      <c r="AO339" s="101"/>
      <c r="AP339" s="101"/>
      <c r="AQ339" s="101"/>
      <c r="AR339" s="105"/>
      <c r="AS339" s="106"/>
      <c r="AT339" s="106"/>
      <c r="AU339" s="106"/>
      <c r="AV339" s="106"/>
      <c r="AW339" s="106"/>
      <c r="AX339" s="106"/>
      <c r="AY339" s="105"/>
      <c r="AZ339" s="106"/>
      <c r="BA339" s="106"/>
      <c r="BB339" s="106"/>
      <c r="BC339" s="103">
        <f>IF(AJ339="auto",IF(AND((D339&gt;'km-vergoeding'!$A$4),(D339&lt;'km-vergoeding'!$A$5)),'km-vergoeding'!$D$4,'km-vergoeding'!$D$5),0)</f>
        <v>0</v>
      </c>
      <c r="BD339" s="104"/>
      <c r="BE339" s="104"/>
      <c r="BF339" s="104"/>
      <c r="BG339" s="104"/>
      <c r="BH339" s="104"/>
      <c r="BI339" s="104"/>
      <c r="BJ339" s="104"/>
      <c r="BK339" s="110">
        <f t="shared" si="67"/>
        <v>0</v>
      </c>
      <c r="BL339" s="104"/>
      <c r="BM339" s="104"/>
      <c r="BN339" s="104"/>
      <c r="BO339" s="104"/>
      <c r="BP339" s="104"/>
      <c r="BQ339" s="104"/>
      <c r="BR339" s="102">
        <f>IF(AJ339="fiets",'km-vergoeding'!$D$3,0)</f>
        <v>0</v>
      </c>
      <c r="BS339" s="102"/>
      <c r="BT339" s="102"/>
      <c r="BU339" s="102"/>
      <c r="BV339" s="102"/>
      <c r="BW339" s="102"/>
      <c r="BX339" s="102"/>
      <c r="BY339" s="102"/>
      <c r="BZ339" s="110">
        <f t="shared" si="68"/>
        <v>0</v>
      </c>
      <c r="CA339" s="104"/>
      <c r="CB339" s="104"/>
      <c r="CC339" s="104"/>
      <c r="CD339" s="104"/>
      <c r="CE339" s="104"/>
      <c r="CF339" s="104"/>
      <c r="CG339" s="100"/>
      <c r="CH339" s="101"/>
      <c r="CI339" s="101"/>
      <c r="CJ339" s="101"/>
      <c r="CK339" s="101"/>
      <c r="CL339" s="101"/>
      <c r="CM339" s="109">
        <f t="shared" si="69"/>
        <v>0</v>
      </c>
      <c r="CN339" s="104"/>
      <c r="CO339" s="104"/>
      <c r="CP339" s="104"/>
      <c r="CQ339" s="104"/>
      <c r="CR339" s="104"/>
      <c r="CS339" s="97">
        <f t="shared" si="74"/>
        <v>0</v>
      </c>
      <c r="CT339" s="98"/>
      <c r="CU339" s="98"/>
      <c r="CV339" s="98"/>
      <c r="CW339" s="98"/>
      <c r="CX339" s="99"/>
      <c r="CY339" s="73" t="str">
        <f t="shared" si="75"/>
        <v/>
      </c>
      <c r="CZ339" s="71" t="str">
        <f t="shared" si="76"/>
        <v/>
      </c>
      <c r="DA339" s="60"/>
      <c r="DB339" s="77" t="str">
        <f t="shared" si="77"/>
        <v/>
      </c>
      <c r="DC339" s="71" t="str">
        <f t="shared" si="78"/>
        <v/>
      </c>
      <c r="DD339" s="71" t="str">
        <f t="shared" si="79"/>
        <v/>
      </c>
      <c r="DE339" s="45">
        <f t="shared" si="80"/>
        <v>0</v>
      </c>
      <c r="DF339" s="45"/>
      <c r="DG339" s="84" t="str">
        <f t="shared" si="73"/>
        <v/>
      </c>
    </row>
    <row r="340" spans="1:111" ht="15.75" customHeight="1" x14ac:dyDescent="0.35">
      <c r="A340" s="71" t="str">
        <f t="shared" si="70"/>
        <v/>
      </c>
      <c r="B340" s="71" t="str">
        <f t="shared" si="71"/>
        <v/>
      </c>
      <c r="C340" s="72" t="str">
        <f t="shared" si="72"/>
        <v/>
      </c>
      <c r="D340" s="107"/>
      <c r="E340" s="101"/>
      <c r="F340" s="101"/>
      <c r="G340" s="101"/>
      <c r="H340" s="108"/>
      <c r="I340" s="101"/>
      <c r="J340" s="101"/>
      <c r="K340" s="101"/>
      <c r="L340" s="101"/>
      <c r="M340" s="101"/>
      <c r="N340" s="101"/>
      <c r="O340" s="101"/>
      <c r="P340" s="101"/>
      <c r="Q340" s="101"/>
      <c r="R340" s="111"/>
      <c r="S340" s="101"/>
      <c r="T340" s="101"/>
      <c r="U340" s="101"/>
      <c r="V340" s="101"/>
      <c r="W340" s="101"/>
      <c r="X340" s="111"/>
      <c r="Y340" s="101"/>
      <c r="Z340" s="101"/>
      <c r="AA340" s="101"/>
      <c r="AB340" s="101"/>
      <c r="AC340" s="101"/>
      <c r="AD340" s="101"/>
      <c r="AE340" s="101"/>
      <c r="AF340" s="101"/>
      <c r="AG340" s="101"/>
      <c r="AH340" s="101"/>
      <c r="AI340" s="101"/>
      <c r="AJ340" s="112"/>
      <c r="AK340" s="101"/>
      <c r="AL340" s="101"/>
      <c r="AM340" s="101"/>
      <c r="AN340" s="101"/>
      <c r="AO340" s="101"/>
      <c r="AP340" s="101"/>
      <c r="AQ340" s="101"/>
      <c r="AR340" s="105"/>
      <c r="AS340" s="106"/>
      <c r="AT340" s="106"/>
      <c r="AU340" s="106"/>
      <c r="AV340" s="106"/>
      <c r="AW340" s="106"/>
      <c r="AX340" s="106"/>
      <c r="AY340" s="105"/>
      <c r="AZ340" s="106"/>
      <c r="BA340" s="106"/>
      <c r="BB340" s="106"/>
      <c r="BC340" s="103">
        <f>IF(AJ340="auto",IF(AND((D340&gt;'km-vergoeding'!$A$4),(D340&lt;'km-vergoeding'!$A$5)),'km-vergoeding'!$D$4,'km-vergoeding'!$D$5),0)</f>
        <v>0</v>
      </c>
      <c r="BD340" s="104"/>
      <c r="BE340" s="104"/>
      <c r="BF340" s="104"/>
      <c r="BG340" s="104"/>
      <c r="BH340" s="104"/>
      <c r="BI340" s="104"/>
      <c r="BJ340" s="104"/>
      <c r="BK340" s="110">
        <f t="shared" si="67"/>
        <v>0</v>
      </c>
      <c r="BL340" s="104"/>
      <c r="BM340" s="104"/>
      <c r="BN340" s="104"/>
      <c r="BO340" s="104"/>
      <c r="BP340" s="104"/>
      <c r="BQ340" s="104"/>
      <c r="BR340" s="102">
        <f>IF(AJ340="fiets",'km-vergoeding'!$D$3,0)</f>
        <v>0</v>
      </c>
      <c r="BS340" s="102"/>
      <c r="BT340" s="102"/>
      <c r="BU340" s="102"/>
      <c r="BV340" s="102"/>
      <c r="BW340" s="102"/>
      <c r="BX340" s="102"/>
      <c r="BY340" s="102"/>
      <c r="BZ340" s="110">
        <f t="shared" si="68"/>
        <v>0</v>
      </c>
      <c r="CA340" s="104"/>
      <c r="CB340" s="104"/>
      <c r="CC340" s="104"/>
      <c r="CD340" s="104"/>
      <c r="CE340" s="104"/>
      <c r="CF340" s="104"/>
      <c r="CG340" s="100"/>
      <c r="CH340" s="101"/>
      <c r="CI340" s="101"/>
      <c r="CJ340" s="101"/>
      <c r="CK340" s="101"/>
      <c r="CL340" s="101"/>
      <c r="CM340" s="109">
        <f t="shared" si="69"/>
        <v>0</v>
      </c>
      <c r="CN340" s="104"/>
      <c r="CO340" s="104"/>
      <c r="CP340" s="104"/>
      <c r="CQ340" s="104"/>
      <c r="CR340" s="104"/>
      <c r="CS340" s="97">
        <f t="shared" si="74"/>
        <v>0</v>
      </c>
      <c r="CT340" s="98"/>
      <c r="CU340" s="98"/>
      <c r="CV340" s="98"/>
      <c r="CW340" s="98"/>
      <c r="CX340" s="99"/>
      <c r="CY340" s="73" t="str">
        <f t="shared" si="75"/>
        <v/>
      </c>
      <c r="CZ340" s="71" t="str">
        <f t="shared" si="76"/>
        <v/>
      </c>
      <c r="DA340" s="60"/>
      <c r="DB340" s="77" t="str">
        <f t="shared" si="77"/>
        <v/>
      </c>
      <c r="DC340" s="71" t="str">
        <f t="shared" si="78"/>
        <v/>
      </c>
      <c r="DD340" s="71" t="str">
        <f t="shared" si="79"/>
        <v/>
      </c>
      <c r="DE340" s="45">
        <f t="shared" si="80"/>
        <v>0</v>
      </c>
      <c r="DF340" s="45"/>
      <c r="DG340" s="84" t="str">
        <f t="shared" si="73"/>
        <v/>
      </c>
    </row>
    <row r="341" spans="1:111" ht="15.75" customHeight="1" x14ac:dyDescent="0.35">
      <c r="A341" s="71" t="str">
        <f t="shared" si="70"/>
        <v/>
      </c>
      <c r="B341" s="71" t="str">
        <f t="shared" si="71"/>
        <v/>
      </c>
      <c r="C341" s="72" t="str">
        <f t="shared" si="72"/>
        <v/>
      </c>
      <c r="D341" s="107"/>
      <c r="E341" s="101"/>
      <c r="F341" s="101"/>
      <c r="G341" s="101"/>
      <c r="H341" s="108"/>
      <c r="I341" s="101"/>
      <c r="J341" s="101"/>
      <c r="K341" s="101"/>
      <c r="L341" s="101"/>
      <c r="M341" s="101"/>
      <c r="N341" s="101"/>
      <c r="O341" s="101"/>
      <c r="P341" s="101"/>
      <c r="Q341" s="101"/>
      <c r="R341" s="111"/>
      <c r="S341" s="101"/>
      <c r="T341" s="101"/>
      <c r="U341" s="101"/>
      <c r="V341" s="101"/>
      <c r="W341" s="101"/>
      <c r="X341" s="111"/>
      <c r="Y341" s="101"/>
      <c r="Z341" s="101"/>
      <c r="AA341" s="101"/>
      <c r="AB341" s="101"/>
      <c r="AC341" s="101"/>
      <c r="AD341" s="101"/>
      <c r="AE341" s="101"/>
      <c r="AF341" s="101"/>
      <c r="AG341" s="101"/>
      <c r="AH341" s="101"/>
      <c r="AI341" s="101"/>
      <c r="AJ341" s="112"/>
      <c r="AK341" s="101"/>
      <c r="AL341" s="101"/>
      <c r="AM341" s="101"/>
      <c r="AN341" s="101"/>
      <c r="AO341" s="101"/>
      <c r="AP341" s="101"/>
      <c r="AQ341" s="101"/>
      <c r="AR341" s="105"/>
      <c r="AS341" s="106"/>
      <c r="AT341" s="106"/>
      <c r="AU341" s="106"/>
      <c r="AV341" s="106"/>
      <c r="AW341" s="106"/>
      <c r="AX341" s="106"/>
      <c r="AY341" s="105"/>
      <c r="AZ341" s="106"/>
      <c r="BA341" s="106"/>
      <c r="BB341" s="106"/>
      <c r="BC341" s="103">
        <f>IF(AJ341="auto",IF(AND((D341&gt;'km-vergoeding'!$A$4),(D341&lt;'km-vergoeding'!$A$5)),'km-vergoeding'!$D$4,'km-vergoeding'!$D$5),0)</f>
        <v>0</v>
      </c>
      <c r="BD341" s="104"/>
      <c r="BE341" s="104"/>
      <c r="BF341" s="104"/>
      <c r="BG341" s="104"/>
      <c r="BH341" s="104"/>
      <c r="BI341" s="104"/>
      <c r="BJ341" s="104"/>
      <c r="BK341" s="110">
        <f t="shared" si="67"/>
        <v>0</v>
      </c>
      <c r="BL341" s="104"/>
      <c r="BM341" s="104"/>
      <c r="BN341" s="104"/>
      <c r="BO341" s="104"/>
      <c r="BP341" s="104"/>
      <c r="BQ341" s="104"/>
      <c r="BR341" s="102">
        <f>IF(AJ341="fiets",'km-vergoeding'!$D$3,0)</f>
        <v>0</v>
      </c>
      <c r="BS341" s="102"/>
      <c r="BT341" s="102"/>
      <c r="BU341" s="102"/>
      <c r="BV341" s="102"/>
      <c r="BW341" s="102"/>
      <c r="BX341" s="102"/>
      <c r="BY341" s="102"/>
      <c r="BZ341" s="110">
        <f t="shared" si="68"/>
        <v>0</v>
      </c>
      <c r="CA341" s="104"/>
      <c r="CB341" s="104"/>
      <c r="CC341" s="104"/>
      <c r="CD341" s="104"/>
      <c r="CE341" s="104"/>
      <c r="CF341" s="104"/>
      <c r="CG341" s="100"/>
      <c r="CH341" s="101"/>
      <c r="CI341" s="101"/>
      <c r="CJ341" s="101"/>
      <c r="CK341" s="101"/>
      <c r="CL341" s="101"/>
      <c r="CM341" s="109">
        <f t="shared" si="69"/>
        <v>0</v>
      </c>
      <c r="CN341" s="104"/>
      <c r="CO341" s="104"/>
      <c r="CP341" s="104"/>
      <c r="CQ341" s="104"/>
      <c r="CR341" s="104"/>
      <c r="CS341" s="97">
        <f t="shared" si="74"/>
        <v>0</v>
      </c>
      <c r="CT341" s="98"/>
      <c r="CU341" s="98"/>
      <c r="CV341" s="98"/>
      <c r="CW341" s="98"/>
      <c r="CX341" s="99"/>
      <c r="CY341" s="73" t="str">
        <f t="shared" si="75"/>
        <v/>
      </c>
      <c r="CZ341" s="71" t="str">
        <f t="shared" si="76"/>
        <v/>
      </c>
      <c r="DA341" s="60"/>
      <c r="DB341" s="77" t="str">
        <f t="shared" si="77"/>
        <v/>
      </c>
      <c r="DC341" s="71" t="str">
        <f t="shared" si="78"/>
        <v/>
      </c>
      <c r="DD341" s="71" t="str">
        <f t="shared" si="79"/>
        <v/>
      </c>
      <c r="DE341" s="45">
        <f t="shared" si="80"/>
        <v>0</v>
      </c>
      <c r="DF341" s="45"/>
      <c r="DG341" s="84" t="str">
        <f t="shared" si="73"/>
        <v/>
      </c>
    </row>
    <row r="342" spans="1:111" ht="15.75" customHeight="1" x14ac:dyDescent="0.35">
      <c r="A342" s="71" t="str">
        <f t="shared" si="70"/>
        <v/>
      </c>
      <c r="B342" s="71" t="str">
        <f t="shared" si="71"/>
        <v/>
      </c>
      <c r="C342" s="72" t="str">
        <f t="shared" si="72"/>
        <v/>
      </c>
      <c r="D342" s="107"/>
      <c r="E342" s="101"/>
      <c r="F342" s="101"/>
      <c r="G342" s="101"/>
      <c r="H342" s="108"/>
      <c r="I342" s="101"/>
      <c r="J342" s="101"/>
      <c r="K342" s="101"/>
      <c r="L342" s="101"/>
      <c r="M342" s="101"/>
      <c r="N342" s="101"/>
      <c r="O342" s="101"/>
      <c r="P342" s="101"/>
      <c r="Q342" s="101"/>
      <c r="R342" s="111"/>
      <c r="S342" s="101"/>
      <c r="T342" s="101"/>
      <c r="U342" s="101"/>
      <c r="V342" s="101"/>
      <c r="W342" s="101"/>
      <c r="X342" s="111"/>
      <c r="Y342" s="101"/>
      <c r="Z342" s="101"/>
      <c r="AA342" s="101"/>
      <c r="AB342" s="101"/>
      <c r="AC342" s="101"/>
      <c r="AD342" s="101"/>
      <c r="AE342" s="101"/>
      <c r="AF342" s="101"/>
      <c r="AG342" s="101"/>
      <c r="AH342" s="101"/>
      <c r="AI342" s="101"/>
      <c r="AJ342" s="112"/>
      <c r="AK342" s="101"/>
      <c r="AL342" s="101"/>
      <c r="AM342" s="101"/>
      <c r="AN342" s="101"/>
      <c r="AO342" s="101"/>
      <c r="AP342" s="101"/>
      <c r="AQ342" s="101"/>
      <c r="AR342" s="105"/>
      <c r="AS342" s="106"/>
      <c r="AT342" s="106"/>
      <c r="AU342" s="106"/>
      <c r="AV342" s="106"/>
      <c r="AW342" s="106"/>
      <c r="AX342" s="106"/>
      <c r="AY342" s="105"/>
      <c r="AZ342" s="106"/>
      <c r="BA342" s="106"/>
      <c r="BB342" s="106"/>
      <c r="BC342" s="103">
        <f>IF(AJ342="auto",IF(AND((D342&gt;'km-vergoeding'!$A$4),(D342&lt;'km-vergoeding'!$A$5)),'km-vergoeding'!$D$4,'km-vergoeding'!$D$5),0)</f>
        <v>0</v>
      </c>
      <c r="BD342" s="104"/>
      <c r="BE342" s="104"/>
      <c r="BF342" s="104"/>
      <c r="BG342" s="104"/>
      <c r="BH342" s="104"/>
      <c r="BI342" s="104"/>
      <c r="BJ342" s="104"/>
      <c r="BK342" s="110">
        <f t="shared" si="67"/>
        <v>0</v>
      </c>
      <c r="BL342" s="104"/>
      <c r="BM342" s="104"/>
      <c r="BN342" s="104"/>
      <c r="BO342" s="104"/>
      <c r="BP342" s="104"/>
      <c r="BQ342" s="104"/>
      <c r="BR342" s="102">
        <f>IF(AJ342="fiets",'km-vergoeding'!$D$3,0)</f>
        <v>0</v>
      </c>
      <c r="BS342" s="102"/>
      <c r="BT342" s="102"/>
      <c r="BU342" s="102"/>
      <c r="BV342" s="102"/>
      <c r="BW342" s="102"/>
      <c r="BX342" s="102"/>
      <c r="BY342" s="102"/>
      <c r="BZ342" s="110">
        <f t="shared" si="68"/>
        <v>0</v>
      </c>
      <c r="CA342" s="104"/>
      <c r="CB342" s="104"/>
      <c r="CC342" s="104"/>
      <c r="CD342" s="104"/>
      <c r="CE342" s="104"/>
      <c r="CF342" s="104"/>
      <c r="CG342" s="100"/>
      <c r="CH342" s="101"/>
      <c r="CI342" s="101"/>
      <c r="CJ342" s="101"/>
      <c r="CK342" s="101"/>
      <c r="CL342" s="101"/>
      <c r="CM342" s="109">
        <f t="shared" si="69"/>
        <v>0</v>
      </c>
      <c r="CN342" s="104"/>
      <c r="CO342" s="104"/>
      <c r="CP342" s="104"/>
      <c r="CQ342" s="104"/>
      <c r="CR342" s="104"/>
      <c r="CS342" s="97">
        <f t="shared" si="74"/>
        <v>0</v>
      </c>
      <c r="CT342" s="98"/>
      <c r="CU342" s="98"/>
      <c r="CV342" s="98"/>
      <c r="CW342" s="98"/>
      <c r="CX342" s="99"/>
      <c r="CY342" s="73" t="str">
        <f t="shared" si="75"/>
        <v/>
      </c>
      <c r="CZ342" s="71" t="str">
        <f t="shared" si="76"/>
        <v/>
      </c>
      <c r="DA342" s="60"/>
      <c r="DB342" s="77" t="str">
        <f t="shared" si="77"/>
        <v/>
      </c>
      <c r="DC342" s="71" t="str">
        <f t="shared" si="78"/>
        <v/>
      </c>
      <c r="DD342" s="71" t="str">
        <f t="shared" si="79"/>
        <v/>
      </c>
      <c r="DE342" s="45">
        <f t="shared" si="80"/>
        <v>0</v>
      </c>
      <c r="DF342" s="45"/>
      <c r="DG342" s="84" t="str">
        <f t="shared" si="73"/>
        <v/>
      </c>
    </row>
    <row r="343" spans="1:111" ht="15.75" customHeight="1" x14ac:dyDescent="0.35">
      <c r="A343" s="71" t="str">
        <f t="shared" si="70"/>
        <v/>
      </c>
      <c r="B343" s="71" t="str">
        <f t="shared" si="71"/>
        <v/>
      </c>
      <c r="C343" s="72" t="str">
        <f t="shared" si="72"/>
        <v/>
      </c>
      <c r="D343" s="107"/>
      <c r="E343" s="101"/>
      <c r="F343" s="101"/>
      <c r="G343" s="101"/>
      <c r="H343" s="108"/>
      <c r="I343" s="101"/>
      <c r="J343" s="101"/>
      <c r="K343" s="101"/>
      <c r="L343" s="101"/>
      <c r="M343" s="101"/>
      <c r="N343" s="101"/>
      <c r="O343" s="101"/>
      <c r="P343" s="101"/>
      <c r="Q343" s="101"/>
      <c r="R343" s="111"/>
      <c r="S343" s="101"/>
      <c r="T343" s="101"/>
      <c r="U343" s="101"/>
      <c r="V343" s="101"/>
      <c r="W343" s="101"/>
      <c r="X343" s="111"/>
      <c r="Y343" s="101"/>
      <c r="Z343" s="101"/>
      <c r="AA343" s="101"/>
      <c r="AB343" s="101"/>
      <c r="AC343" s="101"/>
      <c r="AD343" s="101"/>
      <c r="AE343" s="101"/>
      <c r="AF343" s="101"/>
      <c r="AG343" s="101"/>
      <c r="AH343" s="101"/>
      <c r="AI343" s="101"/>
      <c r="AJ343" s="112"/>
      <c r="AK343" s="101"/>
      <c r="AL343" s="101"/>
      <c r="AM343" s="101"/>
      <c r="AN343" s="101"/>
      <c r="AO343" s="101"/>
      <c r="AP343" s="101"/>
      <c r="AQ343" s="101"/>
      <c r="AR343" s="105"/>
      <c r="AS343" s="106"/>
      <c r="AT343" s="106"/>
      <c r="AU343" s="106"/>
      <c r="AV343" s="106"/>
      <c r="AW343" s="106"/>
      <c r="AX343" s="106"/>
      <c r="AY343" s="105"/>
      <c r="AZ343" s="106"/>
      <c r="BA343" s="106"/>
      <c r="BB343" s="106"/>
      <c r="BC343" s="103">
        <f>IF(AJ343="auto",IF(AND((D343&gt;'km-vergoeding'!$A$4),(D343&lt;'km-vergoeding'!$A$5)),'km-vergoeding'!$D$4,'km-vergoeding'!$D$5),0)</f>
        <v>0</v>
      </c>
      <c r="BD343" s="104"/>
      <c r="BE343" s="104"/>
      <c r="BF343" s="104"/>
      <c r="BG343" s="104"/>
      <c r="BH343" s="104"/>
      <c r="BI343" s="104"/>
      <c r="BJ343" s="104"/>
      <c r="BK343" s="110">
        <f t="shared" si="67"/>
        <v>0</v>
      </c>
      <c r="BL343" s="104"/>
      <c r="BM343" s="104"/>
      <c r="BN343" s="104"/>
      <c r="BO343" s="104"/>
      <c r="BP343" s="104"/>
      <c r="BQ343" s="104"/>
      <c r="BR343" s="102">
        <f>IF(AJ343="fiets",'km-vergoeding'!$D$3,0)</f>
        <v>0</v>
      </c>
      <c r="BS343" s="102"/>
      <c r="BT343" s="102"/>
      <c r="BU343" s="102"/>
      <c r="BV343" s="102"/>
      <c r="BW343" s="102"/>
      <c r="BX343" s="102"/>
      <c r="BY343" s="102"/>
      <c r="BZ343" s="110">
        <f t="shared" si="68"/>
        <v>0</v>
      </c>
      <c r="CA343" s="104"/>
      <c r="CB343" s="104"/>
      <c r="CC343" s="104"/>
      <c r="CD343" s="104"/>
      <c r="CE343" s="104"/>
      <c r="CF343" s="104"/>
      <c r="CG343" s="100"/>
      <c r="CH343" s="101"/>
      <c r="CI343" s="101"/>
      <c r="CJ343" s="101"/>
      <c r="CK343" s="101"/>
      <c r="CL343" s="101"/>
      <c r="CM343" s="109">
        <f t="shared" si="69"/>
        <v>0</v>
      </c>
      <c r="CN343" s="104"/>
      <c r="CO343" s="104"/>
      <c r="CP343" s="104"/>
      <c r="CQ343" s="104"/>
      <c r="CR343" s="104"/>
      <c r="CS343" s="97">
        <f t="shared" si="74"/>
        <v>0</v>
      </c>
      <c r="CT343" s="98"/>
      <c r="CU343" s="98"/>
      <c r="CV343" s="98"/>
      <c r="CW343" s="98"/>
      <c r="CX343" s="99"/>
      <c r="CY343" s="73" t="str">
        <f t="shared" si="75"/>
        <v/>
      </c>
      <c r="CZ343" s="71" t="str">
        <f t="shared" si="76"/>
        <v/>
      </c>
      <c r="DA343" s="60"/>
      <c r="DB343" s="77" t="str">
        <f t="shared" si="77"/>
        <v/>
      </c>
      <c r="DC343" s="71" t="str">
        <f t="shared" si="78"/>
        <v/>
      </c>
      <c r="DD343" s="71" t="str">
        <f t="shared" si="79"/>
        <v/>
      </c>
      <c r="DE343" s="45">
        <f t="shared" si="80"/>
        <v>0</v>
      </c>
      <c r="DF343" s="45"/>
      <c r="DG343" s="84" t="str">
        <f t="shared" si="73"/>
        <v/>
      </c>
    </row>
    <row r="344" spans="1:111" ht="15.75" customHeight="1" x14ac:dyDescent="0.35">
      <c r="A344" s="71" t="str">
        <f t="shared" si="70"/>
        <v/>
      </c>
      <c r="B344" s="71" t="str">
        <f t="shared" si="71"/>
        <v/>
      </c>
      <c r="C344" s="72" t="str">
        <f t="shared" si="72"/>
        <v/>
      </c>
      <c r="D344" s="107"/>
      <c r="E344" s="101"/>
      <c r="F344" s="101"/>
      <c r="G344" s="101"/>
      <c r="H344" s="108"/>
      <c r="I344" s="101"/>
      <c r="J344" s="101"/>
      <c r="K344" s="101"/>
      <c r="L344" s="101"/>
      <c r="M344" s="101"/>
      <c r="N344" s="101"/>
      <c r="O344" s="101"/>
      <c r="P344" s="101"/>
      <c r="Q344" s="101"/>
      <c r="R344" s="111"/>
      <c r="S344" s="101"/>
      <c r="T344" s="101"/>
      <c r="U344" s="101"/>
      <c r="V344" s="101"/>
      <c r="W344" s="101"/>
      <c r="X344" s="111"/>
      <c r="Y344" s="101"/>
      <c r="Z344" s="101"/>
      <c r="AA344" s="101"/>
      <c r="AB344" s="101"/>
      <c r="AC344" s="101"/>
      <c r="AD344" s="101"/>
      <c r="AE344" s="101"/>
      <c r="AF344" s="101"/>
      <c r="AG344" s="101"/>
      <c r="AH344" s="101"/>
      <c r="AI344" s="101"/>
      <c r="AJ344" s="112"/>
      <c r="AK344" s="101"/>
      <c r="AL344" s="101"/>
      <c r="AM344" s="101"/>
      <c r="AN344" s="101"/>
      <c r="AO344" s="101"/>
      <c r="AP344" s="101"/>
      <c r="AQ344" s="101"/>
      <c r="AR344" s="105"/>
      <c r="AS344" s="106"/>
      <c r="AT344" s="106"/>
      <c r="AU344" s="106"/>
      <c r="AV344" s="106"/>
      <c r="AW344" s="106"/>
      <c r="AX344" s="106"/>
      <c r="AY344" s="105"/>
      <c r="AZ344" s="106"/>
      <c r="BA344" s="106"/>
      <c r="BB344" s="106"/>
      <c r="BC344" s="103">
        <f>IF(AJ344="auto",IF(AND((D344&gt;'km-vergoeding'!$A$4),(D344&lt;'km-vergoeding'!$A$5)),'km-vergoeding'!$D$4,'km-vergoeding'!$D$5),0)</f>
        <v>0</v>
      </c>
      <c r="BD344" s="104"/>
      <c r="BE344" s="104"/>
      <c r="BF344" s="104"/>
      <c r="BG344" s="104"/>
      <c r="BH344" s="104"/>
      <c r="BI344" s="104"/>
      <c r="BJ344" s="104"/>
      <c r="BK344" s="110">
        <f t="shared" si="67"/>
        <v>0</v>
      </c>
      <c r="BL344" s="104"/>
      <c r="BM344" s="104"/>
      <c r="BN344" s="104"/>
      <c r="BO344" s="104"/>
      <c r="BP344" s="104"/>
      <c r="BQ344" s="104"/>
      <c r="BR344" s="102">
        <f>IF(AJ344="fiets",'km-vergoeding'!$D$3,0)</f>
        <v>0</v>
      </c>
      <c r="BS344" s="102"/>
      <c r="BT344" s="102"/>
      <c r="BU344" s="102"/>
      <c r="BV344" s="102"/>
      <c r="BW344" s="102"/>
      <c r="BX344" s="102"/>
      <c r="BY344" s="102"/>
      <c r="BZ344" s="110">
        <f t="shared" si="68"/>
        <v>0</v>
      </c>
      <c r="CA344" s="104"/>
      <c r="CB344" s="104"/>
      <c r="CC344" s="104"/>
      <c r="CD344" s="104"/>
      <c r="CE344" s="104"/>
      <c r="CF344" s="104"/>
      <c r="CG344" s="100"/>
      <c r="CH344" s="101"/>
      <c r="CI344" s="101"/>
      <c r="CJ344" s="101"/>
      <c r="CK344" s="101"/>
      <c r="CL344" s="101"/>
      <c r="CM344" s="109">
        <f t="shared" si="69"/>
        <v>0</v>
      </c>
      <c r="CN344" s="104"/>
      <c r="CO344" s="104"/>
      <c r="CP344" s="104"/>
      <c r="CQ344" s="104"/>
      <c r="CR344" s="104"/>
      <c r="CS344" s="97">
        <f t="shared" si="74"/>
        <v>0</v>
      </c>
      <c r="CT344" s="98"/>
      <c r="CU344" s="98"/>
      <c r="CV344" s="98"/>
      <c r="CW344" s="98"/>
      <c r="CX344" s="99"/>
      <c r="CY344" s="73" t="str">
        <f t="shared" si="75"/>
        <v/>
      </c>
      <c r="CZ344" s="71" t="str">
        <f t="shared" si="76"/>
        <v/>
      </c>
      <c r="DA344" s="60"/>
      <c r="DB344" s="77" t="str">
        <f t="shared" si="77"/>
        <v/>
      </c>
      <c r="DC344" s="71" t="str">
        <f t="shared" si="78"/>
        <v/>
      </c>
      <c r="DD344" s="71" t="str">
        <f t="shared" si="79"/>
        <v/>
      </c>
      <c r="DE344" s="45">
        <f t="shared" si="80"/>
        <v>0</v>
      </c>
      <c r="DF344" s="45"/>
      <c r="DG344" s="84" t="str">
        <f t="shared" si="73"/>
        <v/>
      </c>
    </row>
    <row r="345" spans="1:111" ht="15.75" customHeight="1" x14ac:dyDescent="0.35">
      <c r="A345" s="71" t="str">
        <f t="shared" si="70"/>
        <v/>
      </c>
      <c r="B345" s="71" t="str">
        <f t="shared" si="71"/>
        <v/>
      </c>
      <c r="C345" s="72" t="str">
        <f t="shared" si="72"/>
        <v/>
      </c>
      <c r="D345" s="107"/>
      <c r="E345" s="101"/>
      <c r="F345" s="101"/>
      <c r="G345" s="101"/>
      <c r="H345" s="108"/>
      <c r="I345" s="101"/>
      <c r="J345" s="101"/>
      <c r="K345" s="101"/>
      <c r="L345" s="101"/>
      <c r="M345" s="101"/>
      <c r="N345" s="101"/>
      <c r="O345" s="101"/>
      <c r="P345" s="101"/>
      <c r="Q345" s="101"/>
      <c r="R345" s="111"/>
      <c r="S345" s="101"/>
      <c r="T345" s="101"/>
      <c r="U345" s="101"/>
      <c r="V345" s="101"/>
      <c r="W345" s="101"/>
      <c r="X345" s="111"/>
      <c r="Y345" s="101"/>
      <c r="Z345" s="101"/>
      <c r="AA345" s="101"/>
      <c r="AB345" s="101"/>
      <c r="AC345" s="101"/>
      <c r="AD345" s="101"/>
      <c r="AE345" s="101"/>
      <c r="AF345" s="101"/>
      <c r="AG345" s="101"/>
      <c r="AH345" s="101"/>
      <c r="AI345" s="101"/>
      <c r="AJ345" s="112"/>
      <c r="AK345" s="101"/>
      <c r="AL345" s="101"/>
      <c r="AM345" s="101"/>
      <c r="AN345" s="101"/>
      <c r="AO345" s="101"/>
      <c r="AP345" s="101"/>
      <c r="AQ345" s="101"/>
      <c r="AR345" s="105"/>
      <c r="AS345" s="106"/>
      <c r="AT345" s="106"/>
      <c r="AU345" s="106"/>
      <c r="AV345" s="106"/>
      <c r="AW345" s="106"/>
      <c r="AX345" s="106"/>
      <c r="AY345" s="105"/>
      <c r="AZ345" s="106"/>
      <c r="BA345" s="106"/>
      <c r="BB345" s="106"/>
      <c r="BC345" s="103">
        <f>IF(AJ345="auto",IF(AND((D345&gt;'km-vergoeding'!$A$4),(D345&lt;'km-vergoeding'!$A$5)),'km-vergoeding'!$D$4,'km-vergoeding'!$D$5),0)</f>
        <v>0</v>
      </c>
      <c r="BD345" s="104"/>
      <c r="BE345" s="104"/>
      <c r="BF345" s="104"/>
      <c r="BG345" s="104"/>
      <c r="BH345" s="104"/>
      <c r="BI345" s="104"/>
      <c r="BJ345" s="104"/>
      <c r="BK345" s="110">
        <f t="shared" si="67"/>
        <v>0</v>
      </c>
      <c r="BL345" s="104"/>
      <c r="BM345" s="104"/>
      <c r="BN345" s="104"/>
      <c r="BO345" s="104"/>
      <c r="BP345" s="104"/>
      <c r="BQ345" s="104"/>
      <c r="BR345" s="102">
        <f>IF(AJ345="fiets",'km-vergoeding'!$D$3,0)</f>
        <v>0</v>
      </c>
      <c r="BS345" s="102"/>
      <c r="BT345" s="102"/>
      <c r="BU345" s="102"/>
      <c r="BV345" s="102"/>
      <c r="BW345" s="102"/>
      <c r="BX345" s="102"/>
      <c r="BY345" s="102"/>
      <c r="BZ345" s="110">
        <f t="shared" si="68"/>
        <v>0</v>
      </c>
      <c r="CA345" s="104"/>
      <c r="CB345" s="104"/>
      <c r="CC345" s="104"/>
      <c r="CD345" s="104"/>
      <c r="CE345" s="104"/>
      <c r="CF345" s="104"/>
      <c r="CG345" s="100"/>
      <c r="CH345" s="101"/>
      <c r="CI345" s="101"/>
      <c r="CJ345" s="101"/>
      <c r="CK345" s="101"/>
      <c r="CL345" s="101"/>
      <c r="CM345" s="109">
        <f t="shared" si="69"/>
        <v>0</v>
      </c>
      <c r="CN345" s="104"/>
      <c r="CO345" s="104"/>
      <c r="CP345" s="104"/>
      <c r="CQ345" s="104"/>
      <c r="CR345" s="104"/>
      <c r="CS345" s="97">
        <f t="shared" si="74"/>
        <v>0</v>
      </c>
      <c r="CT345" s="98"/>
      <c r="CU345" s="98"/>
      <c r="CV345" s="98"/>
      <c r="CW345" s="98"/>
      <c r="CX345" s="99"/>
      <c r="CY345" s="73" t="str">
        <f t="shared" si="75"/>
        <v/>
      </c>
      <c r="CZ345" s="71" t="str">
        <f t="shared" si="76"/>
        <v/>
      </c>
      <c r="DA345" s="60"/>
      <c r="DB345" s="77" t="str">
        <f t="shared" si="77"/>
        <v/>
      </c>
      <c r="DC345" s="71" t="str">
        <f t="shared" si="78"/>
        <v/>
      </c>
      <c r="DD345" s="71" t="str">
        <f t="shared" si="79"/>
        <v/>
      </c>
      <c r="DE345" s="45">
        <f t="shared" si="80"/>
        <v>0</v>
      </c>
      <c r="DF345" s="45"/>
      <c r="DG345" s="84" t="str">
        <f t="shared" si="73"/>
        <v/>
      </c>
    </row>
    <row r="346" spans="1:111" ht="15.75" customHeight="1" x14ac:dyDescent="0.35">
      <c r="A346" s="71" t="str">
        <f t="shared" si="70"/>
        <v/>
      </c>
      <c r="B346" s="71" t="str">
        <f t="shared" si="71"/>
        <v/>
      </c>
      <c r="C346" s="72" t="str">
        <f t="shared" si="72"/>
        <v/>
      </c>
      <c r="D346" s="107"/>
      <c r="E346" s="101"/>
      <c r="F346" s="101"/>
      <c r="G346" s="101"/>
      <c r="H346" s="108"/>
      <c r="I346" s="101"/>
      <c r="J346" s="101"/>
      <c r="K346" s="101"/>
      <c r="L346" s="101"/>
      <c r="M346" s="101"/>
      <c r="N346" s="101"/>
      <c r="O346" s="101"/>
      <c r="P346" s="101"/>
      <c r="Q346" s="101"/>
      <c r="R346" s="111"/>
      <c r="S346" s="101"/>
      <c r="T346" s="101"/>
      <c r="U346" s="101"/>
      <c r="V346" s="101"/>
      <c r="W346" s="101"/>
      <c r="X346" s="111"/>
      <c r="Y346" s="101"/>
      <c r="Z346" s="101"/>
      <c r="AA346" s="101"/>
      <c r="AB346" s="101"/>
      <c r="AC346" s="101"/>
      <c r="AD346" s="101"/>
      <c r="AE346" s="101"/>
      <c r="AF346" s="101"/>
      <c r="AG346" s="101"/>
      <c r="AH346" s="101"/>
      <c r="AI346" s="101"/>
      <c r="AJ346" s="112"/>
      <c r="AK346" s="101"/>
      <c r="AL346" s="101"/>
      <c r="AM346" s="101"/>
      <c r="AN346" s="101"/>
      <c r="AO346" s="101"/>
      <c r="AP346" s="101"/>
      <c r="AQ346" s="101"/>
      <c r="AR346" s="105"/>
      <c r="AS346" s="106"/>
      <c r="AT346" s="106"/>
      <c r="AU346" s="106"/>
      <c r="AV346" s="106"/>
      <c r="AW346" s="106"/>
      <c r="AX346" s="106"/>
      <c r="AY346" s="105"/>
      <c r="AZ346" s="106"/>
      <c r="BA346" s="106"/>
      <c r="BB346" s="106"/>
      <c r="BC346" s="103">
        <f>IF(AJ346="auto",IF(AND((D346&gt;'km-vergoeding'!$A$4),(D346&lt;'km-vergoeding'!$A$5)),'km-vergoeding'!$D$4,'km-vergoeding'!$D$5),0)</f>
        <v>0</v>
      </c>
      <c r="BD346" s="104"/>
      <c r="BE346" s="104"/>
      <c r="BF346" s="104"/>
      <c r="BG346" s="104"/>
      <c r="BH346" s="104"/>
      <c r="BI346" s="104"/>
      <c r="BJ346" s="104"/>
      <c r="BK346" s="110">
        <f t="shared" si="67"/>
        <v>0</v>
      </c>
      <c r="BL346" s="104"/>
      <c r="BM346" s="104"/>
      <c r="BN346" s="104"/>
      <c r="BO346" s="104"/>
      <c r="BP346" s="104"/>
      <c r="BQ346" s="104"/>
      <c r="BR346" s="102">
        <f>IF(AJ346="fiets",'km-vergoeding'!$D$3,0)</f>
        <v>0</v>
      </c>
      <c r="BS346" s="102"/>
      <c r="BT346" s="102"/>
      <c r="BU346" s="102"/>
      <c r="BV346" s="102"/>
      <c r="BW346" s="102"/>
      <c r="BX346" s="102"/>
      <c r="BY346" s="102"/>
      <c r="BZ346" s="110">
        <f t="shared" si="68"/>
        <v>0</v>
      </c>
      <c r="CA346" s="104"/>
      <c r="CB346" s="104"/>
      <c r="CC346" s="104"/>
      <c r="CD346" s="104"/>
      <c r="CE346" s="104"/>
      <c r="CF346" s="104"/>
      <c r="CG346" s="100"/>
      <c r="CH346" s="101"/>
      <c r="CI346" s="101"/>
      <c r="CJ346" s="101"/>
      <c r="CK346" s="101"/>
      <c r="CL346" s="101"/>
      <c r="CM346" s="109">
        <f t="shared" si="69"/>
        <v>0</v>
      </c>
      <c r="CN346" s="104"/>
      <c r="CO346" s="104"/>
      <c r="CP346" s="104"/>
      <c r="CQ346" s="104"/>
      <c r="CR346" s="104"/>
      <c r="CS346" s="97">
        <f t="shared" si="74"/>
        <v>0</v>
      </c>
      <c r="CT346" s="98"/>
      <c r="CU346" s="98"/>
      <c r="CV346" s="98"/>
      <c r="CW346" s="98"/>
      <c r="CX346" s="99"/>
      <c r="CY346" s="73" t="str">
        <f t="shared" si="75"/>
        <v/>
      </c>
      <c r="CZ346" s="71" t="str">
        <f t="shared" si="76"/>
        <v/>
      </c>
      <c r="DA346" s="60"/>
      <c r="DB346" s="77" t="str">
        <f t="shared" si="77"/>
        <v/>
      </c>
      <c r="DC346" s="71" t="str">
        <f t="shared" si="78"/>
        <v/>
      </c>
      <c r="DD346" s="71" t="str">
        <f t="shared" si="79"/>
        <v/>
      </c>
      <c r="DE346" s="45">
        <f t="shared" si="80"/>
        <v>0</v>
      </c>
      <c r="DF346" s="45"/>
      <c r="DG346" s="84" t="str">
        <f t="shared" si="73"/>
        <v/>
      </c>
    </row>
    <row r="347" spans="1:111" ht="15.75" customHeight="1" x14ac:dyDescent="0.35">
      <c r="A347" s="71" t="str">
        <f t="shared" si="70"/>
        <v/>
      </c>
      <c r="B347" s="71" t="str">
        <f t="shared" si="71"/>
        <v/>
      </c>
      <c r="C347" s="72" t="str">
        <f t="shared" si="72"/>
        <v/>
      </c>
      <c r="D347" s="107"/>
      <c r="E347" s="101"/>
      <c r="F347" s="101"/>
      <c r="G347" s="101"/>
      <c r="H347" s="108"/>
      <c r="I347" s="101"/>
      <c r="J347" s="101"/>
      <c r="K347" s="101"/>
      <c r="L347" s="101"/>
      <c r="M347" s="101"/>
      <c r="N347" s="101"/>
      <c r="O347" s="101"/>
      <c r="P347" s="101"/>
      <c r="Q347" s="101"/>
      <c r="R347" s="111"/>
      <c r="S347" s="101"/>
      <c r="T347" s="101"/>
      <c r="U347" s="101"/>
      <c r="V347" s="101"/>
      <c r="W347" s="101"/>
      <c r="X347" s="111"/>
      <c r="Y347" s="101"/>
      <c r="Z347" s="101"/>
      <c r="AA347" s="101"/>
      <c r="AB347" s="101"/>
      <c r="AC347" s="101"/>
      <c r="AD347" s="101"/>
      <c r="AE347" s="101"/>
      <c r="AF347" s="101"/>
      <c r="AG347" s="101"/>
      <c r="AH347" s="101"/>
      <c r="AI347" s="101"/>
      <c r="AJ347" s="112"/>
      <c r="AK347" s="101"/>
      <c r="AL347" s="101"/>
      <c r="AM347" s="101"/>
      <c r="AN347" s="101"/>
      <c r="AO347" s="101"/>
      <c r="AP347" s="101"/>
      <c r="AQ347" s="101"/>
      <c r="AR347" s="105"/>
      <c r="AS347" s="106"/>
      <c r="AT347" s="106"/>
      <c r="AU347" s="106"/>
      <c r="AV347" s="106"/>
      <c r="AW347" s="106"/>
      <c r="AX347" s="106"/>
      <c r="AY347" s="105"/>
      <c r="AZ347" s="106"/>
      <c r="BA347" s="106"/>
      <c r="BB347" s="106"/>
      <c r="BC347" s="103">
        <f>IF(AJ347="auto",IF(AND((D347&gt;'km-vergoeding'!$A$4),(D347&lt;'km-vergoeding'!$A$5)),'km-vergoeding'!$D$4,'km-vergoeding'!$D$5),0)</f>
        <v>0</v>
      </c>
      <c r="BD347" s="104"/>
      <c r="BE347" s="104"/>
      <c r="BF347" s="104"/>
      <c r="BG347" s="104"/>
      <c r="BH347" s="104"/>
      <c r="BI347" s="104"/>
      <c r="BJ347" s="104"/>
      <c r="BK347" s="110">
        <f t="shared" si="67"/>
        <v>0</v>
      </c>
      <c r="BL347" s="104"/>
      <c r="BM347" s="104"/>
      <c r="BN347" s="104"/>
      <c r="BO347" s="104"/>
      <c r="BP347" s="104"/>
      <c r="BQ347" s="104"/>
      <c r="BR347" s="102">
        <f>IF(AJ347="fiets",'km-vergoeding'!$D$3,0)</f>
        <v>0</v>
      </c>
      <c r="BS347" s="102"/>
      <c r="BT347" s="102"/>
      <c r="BU347" s="102"/>
      <c r="BV347" s="102"/>
      <c r="BW347" s="102"/>
      <c r="BX347" s="102"/>
      <c r="BY347" s="102"/>
      <c r="BZ347" s="110">
        <f t="shared" si="68"/>
        <v>0</v>
      </c>
      <c r="CA347" s="104"/>
      <c r="CB347" s="104"/>
      <c r="CC347" s="104"/>
      <c r="CD347" s="104"/>
      <c r="CE347" s="104"/>
      <c r="CF347" s="104"/>
      <c r="CG347" s="100"/>
      <c r="CH347" s="101"/>
      <c r="CI347" s="101"/>
      <c r="CJ347" s="101"/>
      <c r="CK347" s="101"/>
      <c r="CL347" s="101"/>
      <c r="CM347" s="109">
        <f t="shared" si="69"/>
        <v>0</v>
      </c>
      <c r="CN347" s="104"/>
      <c r="CO347" s="104"/>
      <c r="CP347" s="104"/>
      <c r="CQ347" s="104"/>
      <c r="CR347" s="104"/>
      <c r="CS347" s="97">
        <f t="shared" si="74"/>
        <v>0</v>
      </c>
      <c r="CT347" s="98"/>
      <c r="CU347" s="98"/>
      <c r="CV347" s="98"/>
      <c r="CW347" s="98"/>
      <c r="CX347" s="99"/>
      <c r="CY347" s="73" t="str">
        <f t="shared" si="75"/>
        <v/>
      </c>
      <c r="CZ347" s="71" t="str">
        <f t="shared" si="76"/>
        <v/>
      </c>
      <c r="DA347" s="60"/>
      <c r="DB347" s="77" t="str">
        <f t="shared" si="77"/>
        <v/>
      </c>
      <c r="DC347" s="71" t="str">
        <f t="shared" si="78"/>
        <v/>
      </c>
      <c r="DD347" s="71" t="str">
        <f t="shared" si="79"/>
        <v/>
      </c>
      <c r="DE347" s="45">
        <f t="shared" si="80"/>
        <v>0</v>
      </c>
      <c r="DF347" s="45"/>
      <c r="DG347" s="84" t="str">
        <f t="shared" si="73"/>
        <v/>
      </c>
    </row>
    <row r="348" spans="1:111" ht="15.75" customHeight="1" x14ac:dyDescent="0.35">
      <c r="A348" s="71" t="str">
        <f t="shared" si="70"/>
        <v/>
      </c>
      <c r="B348" s="71" t="str">
        <f t="shared" si="71"/>
        <v/>
      </c>
      <c r="C348" s="72" t="str">
        <f t="shared" si="72"/>
        <v/>
      </c>
      <c r="D348" s="107"/>
      <c r="E348" s="101"/>
      <c r="F348" s="101"/>
      <c r="G348" s="101"/>
      <c r="H348" s="108"/>
      <c r="I348" s="101"/>
      <c r="J348" s="101"/>
      <c r="K348" s="101"/>
      <c r="L348" s="101"/>
      <c r="M348" s="101"/>
      <c r="N348" s="101"/>
      <c r="O348" s="101"/>
      <c r="P348" s="101"/>
      <c r="Q348" s="101"/>
      <c r="R348" s="111"/>
      <c r="S348" s="101"/>
      <c r="T348" s="101"/>
      <c r="U348" s="101"/>
      <c r="V348" s="101"/>
      <c r="W348" s="101"/>
      <c r="X348" s="111"/>
      <c r="Y348" s="101"/>
      <c r="Z348" s="101"/>
      <c r="AA348" s="101"/>
      <c r="AB348" s="101"/>
      <c r="AC348" s="101"/>
      <c r="AD348" s="101"/>
      <c r="AE348" s="101"/>
      <c r="AF348" s="101"/>
      <c r="AG348" s="101"/>
      <c r="AH348" s="101"/>
      <c r="AI348" s="101"/>
      <c r="AJ348" s="112"/>
      <c r="AK348" s="101"/>
      <c r="AL348" s="101"/>
      <c r="AM348" s="101"/>
      <c r="AN348" s="101"/>
      <c r="AO348" s="101"/>
      <c r="AP348" s="101"/>
      <c r="AQ348" s="101"/>
      <c r="AR348" s="105"/>
      <c r="AS348" s="106"/>
      <c r="AT348" s="106"/>
      <c r="AU348" s="106"/>
      <c r="AV348" s="106"/>
      <c r="AW348" s="106"/>
      <c r="AX348" s="106"/>
      <c r="AY348" s="105"/>
      <c r="AZ348" s="106"/>
      <c r="BA348" s="106"/>
      <c r="BB348" s="106"/>
      <c r="BC348" s="103">
        <f>IF(AJ348="auto",IF(AND((D348&gt;'km-vergoeding'!$A$4),(D348&lt;'km-vergoeding'!$A$5)),'km-vergoeding'!$D$4,'km-vergoeding'!$D$5),0)</f>
        <v>0</v>
      </c>
      <c r="BD348" s="104"/>
      <c r="BE348" s="104"/>
      <c r="BF348" s="104"/>
      <c r="BG348" s="104"/>
      <c r="BH348" s="104"/>
      <c r="BI348" s="104"/>
      <c r="BJ348" s="104"/>
      <c r="BK348" s="110">
        <f t="shared" si="67"/>
        <v>0</v>
      </c>
      <c r="BL348" s="104"/>
      <c r="BM348" s="104"/>
      <c r="BN348" s="104"/>
      <c r="BO348" s="104"/>
      <c r="BP348" s="104"/>
      <c r="BQ348" s="104"/>
      <c r="BR348" s="102">
        <f>IF(AJ348="fiets",'km-vergoeding'!$D$3,0)</f>
        <v>0</v>
      </c>
      <c r="BS348" s="102"/>
      <c r="BT348" s="102"/>
      <c r="BU348" s="102"/>
      <c r="BV348" s="102"/>
      <c r="BW348" s="102"/>
      <c r="BX348" s="102"/>
      <c r="BY348" s="102"/>
      <c r="BZ348" s="110">
        <f t="shared" si="68"/>
        <v>0</v>
      </c>
      <c r="CA348" s="104"/>
      <c r="CB348" s="104"/>
      <c r="CC348" s="104"/>
      <c r="CD348" s="104"/>
      <c r="CE348" s="104"/>
      <c r="CF348" s="104"/>
      <c r="CG348" s="100"/>
      <c r="CH348" s="101"/>
      <c r="CI348" s="101"/>
      <c r="CJ348" s="101"/>
      <c r="CK348" s="101"/>
      <c r="CL348" s="101"/>
      <c r="CM348" s="109">
        <f t="shared" si="69"/>
        <v>0</v>
      </c>
      <c r="CN348" s="104"/>
      <c r="CO348" s="104"/>
      <c r="CP348" s="104"/>
      <c r="CQ348" s="104"/>
      <c r="CR348" s="104"/>
      <c r="CS348" s="97">
        <f t="shared" si="74"/>
        <v>0</v>
      </c>
      <c r="CT348" s="98"/>
      <c r="CU348" s="98"/>
      <c r="CV348" s="98"/>
      <c r="CW348" s="98"/>
      <c r="CX348" s="99"/>
      <c r="CY348" s="73" t="str">
        <f t="shared" si="75"/>
        <v/>
      </c>
      <c r="CZ348" s="71" t="str">
        <f t="shared" si="76"/>
        <v/>
      </c>
      <c r="DA348" s="60"/>
      <c r="DB348" s="77" t="str">
        <f t="shared" si="77"/>
        <v/>
      </c>
      <c r="DC348" s="71" t="str">
        <f t="shared" si="78"/>
        <v/>
      </c>
      <c r="DD348" s="71" t="str">
        <f t="shared" si="79"/>
        <v/>
      </c>
      <c r="DE348" s="45">
        <f t="shared" si="80"/>
        <v>0</v>
      </c>
      <c r="DF348" s="45"/>
      <c r="DG348" s="84" t="str">
        <f t="shared" si="73"/>
        <v/>
      </c>
    </row>
    <row r="349" spans="1:111" ht="15.75" customHeight="1" x14ac:dyDescent="0.35">
      <c r="A349" s="71" t="str">
        <f t="shared" si="70"/>
        <v/>
      </c>
      <c r="B349" s="71" t="str">
        <f t="shared" si="71"/>
        <v/>
      </c>
      <c r="C349" s="72" t="str">
        <f t="shared" si="72"/>
        <v/>
      </c>
      <c r="D349" s="107"/>
      <c r="E349" s="101"/>
      <c r="F349" s="101"/>
      <c r="G349" s="101"/>
      <c r="H349" s="108"/>
      <c r="I349" s="101"/>
      <c r="J349" s="101"/>
      <c r="K349" s="101"/>
      <c r="L349" s="101"/>
      <c r="M349" s="101"/>
      <c r="N349" s="101"/>
      <c r="O349" s="101"/>
      <c r="P349" s="101"/>
      <c r="Q349" s="101"/>
      <c r="R349" s="111"/>
      <c r="S349" s="101"/>
      <c r="T349" s="101"/>
      <c r="U349" s="101"/>
      <c r="V349" s="101"/>
      <c r="W349" s="101"/>
      <c r="X349" s="111"/>
      <c r="Y349" s="101"/>
      <c r="Z349" s="101"/>
      <c r="AA349" s="101"/>
      <c r="AB349" s="101"/>
      <c r="AC349" s="101"/>
      <c r="AD349" s="101"/>
      <c r="AE349" s="101"/>
      <c r="AF349" s="101"/>
      <c r="AG349" s="101"/>
      <c r="AH349" s="101"/>
      <c r="AI349" s="101"/>
      <c r="AJ349" s="112"/>
      <c r="AK349" s="101"/>
      <c r="AL349" s="101"/>
      <c r="AM349" s="101"/>
      <c r="AN349" s="101"/>
      <c r="AO349" s="101"/>
      <c r="AP349" s="101"/>
      <c r="AQ349" s="101"/>
      <c r="AR349" s="105"/>
      <c r="AS349" s="106"/>
      <c r="AT349" s="106"/>
      <c r="AU349" s="106"/>
      <c r="AV349" s="106"/>
      <c r="AW349" s="106"/>
      <c r="AX349" s="106"/>
      <c r="AY349" s="105"/>
      <c r="AZ349" s="106"/>
      <c r="BA349" s="106"/>
      <c r="BB349" s="106"/>
      <c r="BC349" s="103">
        <f>IF(AJ349="auto",IF(AND((D349&gt;'km-vergoeding'!$A$4),(D349&lt;'km-vergoeding'!$A$5)),'km-vergoeding'!$D$4,'km-vergoeding'!$D$5),0)</f>
        <v>0</v>
      </c>
      <c r="BD349" s="104"/>
      <c r="BE349" s="104"/>
      <c r="BF349" s="104"/>
      <c r="BG349" s="104"/>
      <c r="BH349" s="104"/>
      <c r="BI349" s="104"/>
      <c r="BJ349" s="104"/>
      <c r="BK349" s="110">
        <f t="shared" si="67"/>
        <v>0</v>
      </c>
      <c r="BL349" s="104"/>
      <c r="BM349" s="104"/>
      <c r="BN349" s="104"/>
      <c r="BO349" s="104"/>
      <c r="BP349" s="104"/>
      <c r="BQ349" s="104"/>
      <c r="BR349" s="102">
        <f>IF(AJ349="fiets",'km-vergoeding'!$D$3,0)</f>
        <v>0</v>
      </c>
      <c r="BS349" s="102"/>
      <c r="BT349" s="102"/>
      <c r="BU349" s="102"/>
      <c r="BV349" s="102"/>
      <c r="BW349" s="102"/>
      <c r="BX349" s="102"/>
      <c r="BY349" s="102"/>
      <c r="BZ349" s="110">
        <f t="shared" si="68"/>
        <v>0</v>
      </c>
      <c r="CA349" s="104"/>
      <c r="CB349" s="104"/>
      <c r="CC349" s="104"/>
      <c r="CD349" s="104"/>
      <c r="CE349" s="104"/>
      <c r="CF349" s="104"/>
      <c r="CG349" s="100"/>
      <c r="CH349" s="101"/>
      <c r="CI349" s="101"/>
      <c r="CJ349" s="101"/>
      <c r="CK349" s="101"/>
      <c r="CL349" s="101"/>
      <c r="CM349" s="109">
        <f t="shared" si="69"/>
        <v>0</v>
      </c>
      <c r="CN349" s="104"/>
      <c r="CO349" s="104"/>
      <c r="CP349" s="104"/>
      <c r="CQ349" s="104"/>
      <c r="CR349" s="104"/>
      <c r="CS349" s="97">
        <f t="shared" si="74"/>
        <v>0</v>
      </c>
      <c r="CT349" s="98"/>
      <c r="CU349" s="98"/>
      <c r="CV349" s="98"/>
      <c r="CW349" s="98"/>
      <c r="CX349" s="99"/>
      <c r="CY349" s="73" t="str">
        <f t="shared" si="75"/>
        <v/>
      </c>
      <c r="CZ349" s="71" t="str">
        <f t="shared" si="76"/>
        <v/>
      </c>
      <c r="DA349" s="60"/>
      <c r="DB349" s="77" t="str">
        <f t="shared" si="77"/>
        <v/>
      </c>
      <c r="DC349" s="71" t="str">
        <f t="shared" si="78"/>
        <v/>
      </c>
      <c r="DD349" s="71" t="str">
        <f t="shared" si="79"/>
        <v/>
      </c>
      <c r="DE349" s="45">
        <f t="shared" si="80"/>
        <v>0</v>
      </c>
      <c r="DF349" s="45"/>
      <c r="DG349" s="84" t="str">
        <f t="shared" si="73"/>
        <v/>
      </c>
    </row>
    <row r="350" spans="1:111" ht="15.75" customHeight="1" x14ac:dyDescent="0.35">
      <c r="A350" s="71" t="str">
        <f t="shared" si="70"/>
        <v/>
      </c>
      <c r="B350" s="71" t="str">
        <f t="shared" si="71"/>
        <v/>
      </c>
      <c r="C350" s="72" t="str">
        <f t="shared" si="72"/>
        <v/>
      </c>
      <c r="D350" s="107"/>
      <c r="E350" s="101"/>
      <c r="F350" s="101"/>
      <c r="G350" s="101"/>
      <c r="H350" s="108"/>
      <c r="I350" s="101"/>
      <c r="J350" s="101"/>
      <c r="K350" s="101"/>
      <c r="L350" s="101"/>
      <c r="M350" s="101"/>
      <c r="N350" s="101"/>
      <c r="O350" s="101"/>
      <c r="P350" s="101"/>
      <c r="Q350" s="101"/>
      <c r="R350" s="111"/>
      <c r="S350" s="101"/>
      <c r="T350" s="101"/>
      <c r="U350" s="101"/>
      <c r="V350" s="101"/>
      <c r="W350" s="101"/>
      <c r="X350" s="111"/>
      <c r="Y350" s="101"/>
      <c r="Z350" s="101"/>
      <c r="AA350" s="101"/>
      <c r="AB350" s="101"/>
      <c r="AC350" s="101"/>
      <c r="AD350" s="101"/>
      <c r="AE350" s="101"/>
      <c r="AF350" s="101"/>
      <c r="AG350" s="101"/>
      <c r="AH350" s="101"/>
      <c r="AI350" s="101"/>
      <c r="AJ350" s="112"/>
      <c r="AK350" s="101"/>
      <c r="AL350" s="101"/>
      <c r="AM350" s="101"/>
      <c r="AN350" s="101"/>
      <c r="AO350" s="101"/>
      <c r="AP350" s="101"/>
      <c r="AQ350" s="101"/>
      <c r="AR350" s="105"/>
      <c r="AS350" s="106"/>
      <c r="AT350" s="106"/>
      <c r="AU350" s="106"/>
      <c r="AV350" s="106"/>
      <c r="AW350" s="106"/>
      <c r="AX350" s="106"/>
      <c r="AY350" s="105"/>
      <c r="AZ350" s="106"/>
      <c r="BA350" s="106"/>
      <c r="BB350" s="106"/>
      <c r="BC350" s="103">
        <f>IF(AJ350="auto",IF(AND((D350&gt;'km-vergoeding'!$A$4),(D350&lt;'km-vergoeding'!$A$5)),'km-vergoeding'!$D$4,'km-vergoeding'!$D$5),0)</f>
        <v>0</v>
      </c>
      <c r="BD350" s="104"/>
      <c r="BE350" s="104"/>
      <c r="BF350" s="104"/>
      <c r="BG350" s="104"/>
      <c r="BH350" s="104"/>
      <c r="BI350" s="104"/>
      <c r="BJ350" s="104"/>
      <c r="BK350" s="110">
        <f t="shared" si="67"/>
        <v>0</v>
      </c>
      <c r="BL350" s="104"/>
      <c r="BM350" s="104"/>
      <c r="BN350" s="104"/>
      <c r="BO350" s="104"/>
      <c r="BP350" s="104"/>
      <c r="BQ350" s="104"/>
      <c r="BR350" s="102">
        <f>IF(AJ350="fiets",'km-vergoeding'!$D$3,0)</f>
        <v>0</v>
      </c>
      <c r="BS350" s="102"/>
      <c r="BT350" s="102"/>
      <c r="BU350" s="102"/>
      <c r="BV350" s="102"/>
      <c r="BW350" s="102"/>
      <c r="BX350" s="102"/>
      <c r="BY350" s="102"/>
      <c r="BZ350" s="110">
        <f t="shared" si="68"/>
        <v>0</v>
      </c>
      <c r="CA350" s="104"/>
      <c r="CB350" s="104"/>
      <c r="CC350" s="104"/>
      <c r="CD350" s="104"/>
      <c r="CE350" s="104"/>
      <c r="CF350" s="104"/>
      <c r="CG350" s="100"/>
      <c r="CH350" s="101"/>
      <c r="CI350" s="101"/>
      <c r="CJ350" s="101"/>
      <c r="CK350" s="101"/>
      <c r="CL350" s="101"/>
      <c r="CM350" s="109">
        <f t="shared" si="69"/>
        <v>0</v>
      </c>
      <c r="CN350" s="104"/>
      <c r="CO350" s="104"/>
      <c r="CP350" s="104"/>
      <c r="CQ350" s="104"/>
      <c r="CR350" s="104"/>
      <c r="CS350" s="97">
        <f t="shared" si="74"/>
        <v>0</v>
      </c>
      <c r="CT350" s="98"/>
      <c r="CU350" s="98"/>
      <c r="CV350" s="98"/>
      <c r="CW350" s="98"/>
      <c r="CX350" s="99"/>
      <c r="CY350" s="73" t="str">
        <f t="shared" si="75"/>
        <v/>
      </c>
      <c r="CZ350" s="71" t="str">
        <f t="shared" si="76"/>
        <v/>
      </c>
      <c r="DA350" s="60"/>
      <c r="DB350" s="77" t="str">
        <f t="shared" si="77"/>
        <v/>
      </c>
      <c r="DC350" s="71" t="str">
        <f t="shared" si="78"/>
        <v/>
      </c>
      <c r="DD350" s="71" t="str">
        <f t="shared" si="79"/>
        <v/>
      </c>
      <c r="DE350" s="45">
        <f t="shared" si="80"/>
        <v>0</v>
      </c>
      <c r="DF350" s="45"/>
      <c r="DG350" s="84" t="str">
        <f t="shared" si="73"/>
        <v/>
      </c>
    </row>
    <row r="351" spans="1:111" ht="15.75" customHeight="1" x14ac:dyDescent="0.35">
      <c r="A351" s="71" t="str">
        <f t="shared" si="70"/>
        <v/>
      </c>
      <c r="B351" s="71" t="str">
        <f t="shared" si="71"/>
        <v/>
      </c>
      <c r="C351" s="72" t="str">
        <f t="shared" si="72"/>
        <v/>
      </c>
      <c r="D351" s="107"/>
      <c r="E351" s="101"/>
      <c r="F351" s="101"/>
      <c r="G351" s="101"/>
      <c r="H351" s="108"/>
      <c r="I351" s="101"/>
      <c r="J351" s="101"/>
      <c r="K351" s="101"/>
      <c r="L351" s="101"/>
      <c r="M351" s="101"/>
      <c r="N351" s="101"/>
      <c r="O351" s="101"/>
      <c r="P351" s="101"/>
      <c r="Q351" s="101"/>
      <c r="R351" s="111"/>
      <c r="S351" s="101"/>
      <c r="T351" s="101"/>
      <c r="U351" s="101"/>
      <c r="V351" s="101"/>
      <c r="W351" s="101"/>
      <c r="X351" s="111"/>
      <c r="Y351" s="101"/>
      <c r="Z351" s="101"/>
      <c r="AA351" s="101"/>
      <c r="AB351" s="101"/>
      <c r="AC351" s="101"/>
      <c r="AD351" s="101"/>
      <c r="AE351" s="101"/>
      <c r="AF351" s="101"/>
      <c r="AG351" s="101"/>
      <c r="AH351" s="101"/>
      <c r="AI351" s="101"/>
      <c r="AJ351" s="112"/>
      <c r="AK351" s="101"/>
      <c r="AL351" s="101"/>
      <c r="AM351" s="101"/>
      <c r="AN351" s="101"/>
      <c r="AO351" s="101"/>
      <c r="AP351" s="101"/>
      <c r="AQ351" s="101"/>
      <c r="AR351" s="105"/>
      <c r="AS351" s="106"/>
      <c r="AT351" s="106"/>
      <c r="AU351" s="106"/>
      <c r="AV351" s="106"/>
      <c r="AW351" s="106"/>
      <c r="AX351" s="106"/>
      <c r="AY351" s="105"/>
      <c r="AZ351" s="106"/>
      <c r="BA351" s="106"/>
      <c r="BB351" s="106"/>
      <c r="BC351" s="103">
        <f>IF(AJ351="auto",IF(AND((D351&gt;'km-vergoeding'!$A$4),(D351&lt;'km-vergoeding'!$A$5)),'km-vergoeding'!$D$4,'km-vergoeding'!$D$5),0)</f>
        <v>0</v>
      </c>
      <c r="BD351" s="104"/>
      <c r="BE351" s="104"/>
      <c r="BF351" s="104"/>
      <c r="BG351" s="104"/>
      <c r="BH351" s="104"/>
      <c r="BI351" s="104"/>
      <c r="BJ351" s="104"/>
      <c r="BK351" s="110">
        <f t="shared" si="67"/>
        <v>0</v>
      </c>
      <c r="BL351" s="104"/>
      <c r="BM351" s="104"/>
      <c r="BN351" s="104"/>
      <c r="BO351" s="104"/>
      <c r="BP351" s="104"/>
      <c r="BQ351" s="104"/>
      <c r="BR351" s="102">
        <f>IF(AJ351="fiets",'km-vergoeding'!$D$3,0)</f>
        <v>0</v>
      </c>
      <c r="BS351" s="102"/>
      <c r="BT351" s="102"/>
      <c r="BU351" s="102"/>
      <c r="BV351" s="102"/>
      <c r="BW351" s="102"/>
      <c r="BX351" s="102"/>
      <c r="BY351" s="102"/>
      <c r="BZ351" s="110">
        <f t="shared" si="68"/>
        <v>0</v>
      </c>
      <c r="CA351" s="104"/>
      <c r="CB351" s="104"/>
      <c r="CC351" s="104"/>
      <c r="CD351" s="104"/>
      <c r="CE351" s="104"/>
      <c r="CF351" s="104"/>
      <c r="CG351" s="100"/>
      <c r="CH351" s="101"/>
      <c r="CI351" s="101"/>
      <c r="CJ351" s="101"/>
      <c r="CK351" s="101"/>
      <c r="CL351" s="101"/>
      <c r="CM351" s="109">
        <f t="shared" si="69"/>
        <v>0</v>
      </c>
      <c r="CN351" s="104"/>
      <c r="CO351" s="104"/>
      <c r="CP351" s="104"/>
      <c r="CQ351" s="104"/>
      <c r="CR351" s="104"/>
      <c r="CS351" s="97">
        <f t="shared" si="74"/>
        <v>0</v>
      </c>
      <c r="CT351" s="98"/>
      <c r="CU351" s="98"/>
      <c r="CV351" s="98"/>
      <c r="CW351" s="98"/>
      <c r="CX351" s="99"/>
      <c r="CY351" s="73" t="str">
        <f t="shared" si="75"/>
        <v/>
      </c>
      <c r="CZ351" s="71" t="str">
        <f t="shared" si="76"/>
        <v/>
      </c>
      <c r="DA351" s="60"/>
      <c r="DB351" s="77" t="str">
        <f t="shared" si="77"/>
        <v/>
      </c>
      <c r="DC351" s="71" t="str">
        <f t="shared" si="78"/>
        <v/>
      </c>
      <c r="DD351" s="71" t="str">
        <f t="shared" si="79"/>
        <v/>
      </c>
      <c r="DE351" s="45">
        <f t="shared" si="80"/>
        <v>0</v>
      </c>
      <c r="DF351" s="45"/>
      <c r="DG351" s="84" t="str">
        <f t="shared" si="73"/>
        <v/>
      </c>
    </row>
    <row r="352" spans="1:111" ht="15.75" customHeight="1" x14ac:dyDescent="0.35">
      <c r="A352" s="71" t="str">
        <f t="shared" si="70"/>
        <v/>
      </c>
      <c r="B352" s="71" t="str">
        <f t="shared" si="71"/>
        <v/>
      </c>
      <c r="C352" s="72" t="str">
        <f t="shared" si="72"/>
        <v/>
      </c>
      <c r="D352" s="107"/>
      <c r="E352" s="101"/>
      <c r="F352" s="101"/>
      <c r="G352" s="101"/>
      <c r="H352" s="108"/>
      <c r="I352" s="101"/>
      <c r="J352" s="101"/>
      <c r="K352" s="101"/>
      <c r="L352" s="101"/>
      <c r="M352" s="101"/>
      <c r="N352" s="101"/>
      <c r="O352" s="101"/>
      <c r="P352" s="101"/>
      <c r="Q352" s="101"/>
      <c r="R352" s="111"/>
      <c r="S352" s="101"/>
      <c r="T352" s="101"/>
      <c r="U352" s="101"/>
      <c r="V352" s="101"/>
      <c r="W352" s="101"/>
      <c r="X352" s="111"/>
      <c r="Y352" s="101"/>
      <c r="Z352" s="101"/>
      <c r="AA352" s="101"/>
      <c r="AB352" s="101"/>
      <c r="AC352" s="101"/>
      <c r="AD352" s="101"/>
      <c r="AE352" s="101"/>
      <c r="AF352" s="101"/>
      <c r="AG352" s="101"/>
      <c r="AH352" s="101"/>
      <c r="AI352" s="101"/>
      <c r="AJ352" s="112"/>
      <c r="AK352" s="101"/>
      <c r="AL352" s="101"/>
      <c r="AM352" s="101"/>
      <c r="AN352" s="101"/>
      <c r="AO352" s="101"/>
      <c r="AP352" s="101"/>
      <c r="AQ352" s="101"/>
      <c r="AR352" s="105"/>
      <c r="AS352" s="106"/>
      <c r="AT352" s="106"/>
      <c r="AU352" s="106"/>
      <c r="AV352" s="106"/>
      <c r="AW352" s="106"/>
      <c r="AX352" s="106"/>
      <c r="AY352" s="105"/>
      <c r="AZ352" s="106"/>
      <c r="BA352" s="106"/>
      <c r="BB352" s="106"/>
      <c r="BC352" s="103">
        <f>IF(AJ352="auto",IF(AND((D352&gt;'km-vergoeding'!$A$4),(D352&lt;'km-vergoeding'!$A$5)),'km-vergoeding'!$D$4,'km-vergoeding'!$D$5),0)</f>
        <v>0</v>
      </c>
      <c r="BD352" s="104"/>
      <c r="BE352" s="104"/>
      <c r="BF352" s="104"/>
      <c r="BG352" s="104"/>
      <c r="BH352" s="104"/>
      <c r="BI352" s="104"/>
      <c r="BJ352" s="104"/>
      <c r="BK352" s="110">
        <f t="shared" si="67"/>
        <v>0</v>
      </c>
      <c r="BL352" s="104"/>
      <c r="BM352" s="104"/>
      <c r="BN352" s="104"/>
      <c r="BO352" s="104"/>
      <c r="BP352" s="104"/>
      <c r="BQ352" s="104"/>
      <c r="BR352" s="102">
        <f>IF(AJ352="fiets",'km-vergoeding'!$D$3,0)</f>
        <v>0</v>
      </c>
      <c r="BS352" s="102"/>
      <c r="BT352" s="102"/>
      <c r="BU352" s="102"/>
      <c r="BV352" s="102"/>
      <c r="BW352" s="102"/>
      <c r="BX352" s="102"/>
      <c r="BY352" s="102"/>
      <c r="BZ352" s="110">
        <f t="shared" si="68"/>
        <v>0</v>
      </c>
      <c r="CA352" s="104"/>
      <c r="CB352" s="104"/>
      <c r="CC352" s="104"/>
      <c r="CD352" s="104"/>
      <c r="CE352" s="104"/>
      <c r="CF352" s="104"/>
      <c r="CG352" s="100"/>
      <c r="CH352" s="101"/>
      <c r="CI352" s="101"/>
      <c r="CJ352" s="101"/>
      <c r="CK352" s="101"/>
      <c r="CL352" s="101"/>
      <c r="CM352" s="109">
        <f t="shared" si="69"/>
        <v>0</v>
      </c>
      <c r="CN352" s="104"/>
      <c r="CO352" s="104"/>
      <c r="CP352" s="104"/>
      <c r="CQ352" s="104"/>
      <c r="CR352" s="104"/>
      <c r="CS352" s="97">
        <f t="shared" si="74"/>
        <v>0</v>
      </c>
      <c r="CT352" s="98"/>
      <c r="CU352" s="98"/>
      <c r="CV352" s="98"/>
      <c r="CW352" s="98"/>
      <c r="CX352" s="99"/>
      <c r="CY352" s="73" t="str">
        <f t="shared" si="75"/>
        <v/>
      </c>
      <c r="CZ352" s="71" t="str">
        <f t="shared" si="76"/>
        <v/>
      </c>
      <c r="DA352" s="60"/>
      <c r="DB352" s="77" t="str">
        <f t="shared" si="77"/>
        <v/>
      </c>
      <c r="DC352" s="71" t="str">
        <f t="shared" si="78"/>
        <v/>
      </c>
      <c r="DD352" s="71" t="str">
        <f t="shared" si="79"/>
        <v/>
      </c>
      <c r="DE352" s="45">
        <f t="shared" si="80"/>
        <v>0</v>
      </c>
      <c r="DF352" s="45"/>
      <c r="DG352" s="84" t="str">
        <f t="shared" si="73"/>
        <v/>
      </c>
    </row>
    <row r="353" spans="1:111" ht="15.75" customHeight="1" x14ac:dyDescent="0.35">
      <c r="A353" s="71" t="str">
        <f t="shared" si="70"/>
        <v/>
      </c>
      <c r="B353" s="71" t="str">
        <f t="shared" si="71"/>
        <v/>
      </c>
      <c r="C353" s="72" t="str">
        <f t="shared" si="72"/>
        <v/>
      </c>
      <c r="D353" s="107"/>
      <c r="E353" s="101"/>
      <c r="F353" s="101"/>
      <c r="G353" s="101"/>
      <c r="H353" s="108"/>
      <c r="I353" s="101"/>
      <c r="J353" s="101"/>
      <c r="K353" s="101"/>
      <c r="L353" s="101"/>
      <c r="M353" s="101"/>
      <c r="N353" s="101"/>
      <c r="O353" s="101"/>
      <c r="P353" s="101"/>
      <c r="Q353" s="101"/>
      <c r="R353" s="111"/>
      <c r="S353" s="101"/>
      <c r="T353" s="101"/>
      <c r="U353" s="101"/>
      <c r="V353" s="101"/>
      <c r="W353" s="101"/>
      <c r="X353" s="111"/>
      <c r="Y353" s="101"/>
      <c r="Z353" s="101"/>
      <c r="AA353" s="101"/>
      <c r="AB353" s="101"/>
      <c r="AC353" s="101"/>
      <c r="AD353" s="101"/>
      <c r="AE353" s="101"/>
      <c r="AF353" s="101"/>
      <c r="AG353" s="101"/>
      <c r="AH353" s="101"/>
      <c r="AI353" s="101"/>
      <c r="AJ353" s="112"/>
      <c r="AK353" s="101"/>
      <c r="AL353" s="101"/>
      <c r="AM353" s="101"/>
      <c r="AN353" s="101"/>
      <c r="AO353" s="101"/>
      <c r="AP353" s="101"/>
      <c r="AQ353" s="101"/>
      <c r="AR353" s="105"/>
      <c r="AS353" s="106"/>
      <c r="AT353" s="106"/>
      <c r="AU353" s="106"/>
      <c r="AV353" s="106"/>
      <c r="AW353" s="106"/>
      <c r="AX353" s="106"/>
      <c r="AY353" s="105"/>
      <c r="AZ353" s="106"/>
      <c r="BA353" s="106"/>
      <c r="BB353" s="106"/>
      <c r="BC353" s="103">
        <f>IF(AJ353="auto",IF(AND((D353&gt;'km-vergoeding'!$A$4),(D353&lt;'km-vergoeding'!$A$5)),'km-vergoeding'!$D$4,'km-vergoeding'!$D$5),0)</f>
        <v>0</v>
      </c>
      <c r="BD353" s="104"/>
      <c r="BE353" s="104"/>
      <c r="BF353" s="104"/>
      <c r="BG353" s="104"/>
      <c r="BH353" s="104"/>
      <c r="BI353" s="104"/>
      <c r="BJ353" s="104"/>
      <c r="BK353" s="110">
        <f t="shared" ref="BK353:BK357" si="81">IF(AJ353="auto",ROUND(AR353*AY353*BC353,2),0)</f>
        <v>0</v>
      </c>
      <c r="BL353" s="104"/>
      <c r="BM353" s="104"/>
      <c r="BN353" s="104"/>
      <c r="BO353" s="104"/>
      <c r="BP353" s="104"/>
      <c r="BQ353" s="104"/>
      <c r="BR353" s="102">
        <f>IF(AJ353="fiets",'km-vergoeding'!$D$3,0)</f>
        <v>0</v>
      </c>
      <c r="BS353" s="102"/>
      <c r="BT353" s="102"/>
      <c r="BU353" s="102"/>
      <c r="BV353" s="102"/>
      <c r="BW353" s="102"/>
      <c r="BX353" s="102"/>
      <c r="BY353" s="102"/>
      <c r="BZ353" s="110">
        <f t="shared" ref="BZ353:BZ357" si="82">IF(AJ353="fiets",ROUND(AR353*AY353*BR353,2),0)</f>
        <v>0</v>
      </c>
      <c r="CA353" s="104"/>
      <c r="CB353" s="104"/>
      <c r="CC353" s="104"/>
      <c r="CD353" s="104"/>
      <c r="CE353" s="104"/>
      <c r="CF353" s="104"/>
      <c r="CG353" s="100"/>
      <c r="CH353" s="101"/>
      <c r="CI353" s="101"/>
      <c r="CJ353" s="101"/>
      <c r="CK353" s="101"/>
      <c r="CL353" s="101"/>
      <c r="CM353" s="109">
        <f t="shared" ref="CM353:CM357" si="83">IF(AND(OR((AJ353="fiets"),(AJ353="auto")),(CG353&gt;0)),"xxxx",BK353+BZ353+CG353)</f>
        <v>0</v>
      </c>
      <c r="CN353" s="104"/>
      <c r="CO353" s="104"/>
      <c r="CP353" s="104"/>
      <c r="CQ353" s="104"/>
      <c r="CR353" s="104"/>
      <c r="CS353" s="97">
        <f t="shared" si="74"/>
        <v>0</v>
      </c>
      <c r="CT353" s="98"/>
      <c r="CU353" s="98"/>
      <c r="CV353" s="98"/>
      <c r="CW353" s="98"/>
      <c r="CX353" s="99"/>
      <c r="CY353" s="73" t="str">
        <f t="shared" si="75"/>
        <v/>
      </c>
      <c r="CZ353" s="71" t="str">
        <f t="shared" si="76"/>
        <v/>
      </c>
      <c r="DA353" s="60"/>
      <c r="DB353" s="77" t="str">
        <f t="shared" si="77"/>
        <v/>
      </c>
      <c r="DC353" s="71" t="str">
        <f t="shared" si="78"/>
        <v/>
      </c>
      <c r="DD353" s="71" t="str">
        <f t="shared" si="79"/>
        <v/>
      </c>
      <c r="DE353" s="45">
        <f t="shared" si="80"/>
        <v>0</v>
      </c>
      <c r="DF353" s="45"/>
      <c r="DG353" s="84" t="str">
        <f t="shared" si="73"/>
        <v/>
      </c>
    </row>
    <row r="354" spans="1:111" ht="15.75" customHeight="1" x14ac:dyDescent="0.35">
      <c r="A354" s="71" t="str">
        <f t="shared" si="70"/>
        <v/>
      </c>
      <c r="B354" s="71" t="str">
        <f t="shared" si="71"/>
        <v/>
      </c>
      <c r="C354" s="72" t="str">
        <f t="shared" si="72"/>
        <v/>
      </c>
      <c r="D354" s="107"/>
      <c r="E354" s="101"/>
      <c r="F354" s="101"/>
      <c r="G354" s="101"/>
      <c r="H354" s="108"/>
      <c r="I354" s="101"/>
      <c r="J354" s="101"/>
      <c r="K354" s="101"/>
      <c r="L354" s="101"/>
      <c r="M354" s="101"/>
      <c r="N354" s="101"/>
      <c r="O354" s="101"/>
      <c r="P354" s="101"/>
      <c r="Q354" s="101"/>
      <c r="R354" s="111"/>
      <c r="S354" s="101"/>
      <c r="T354" s="101"/>
      <c r="U354" s="101"/>
      <c r="V354" s="101"/>
      <c r="W354" s="101"/>
      <c r="X354" s="111"/>
      <c r="Y354" s="101"/>
      <c r="Z354" s="101"/>
      <c r="AA354" s="101"/>
      <c r="AB354" s="101"/>
      <c r="AC354" s="101"/>
      <c r="AD354" s="101"/>
      <c r="AE354" s="101"/>
      <c r="AF354" s="101"/>
      <c r="AG354" s="101"/>
      <c r="AH354" s="101"/>
      <c r="AI354" s="101"/>
      <c r="AJ354" s="112"/>
      <c r="AK354" s="101"/>
      <c r="AL354" s="101"/>
      <c r="AM354" s="101"/>
      <c r="AN354" s="101"/>
      <c r="AO354" s="101"/>
      <c r="AP354" s="101"/>
      <c r="AQ354" s="101"/>
      <c r="AR354" s="105"/>
      <c r="AS354" s="106"/>
      <c r="AT354" s="106"/>
      <c r="AU354" s="106"/>
      <c r="AV354" s="106"/>
      <c r="AW354" s="106"/>
      <c r="AX354" s="106"/>
      <c r="AY354" s="105"/>
      <c r="AZ354" s="106"/>
      <c r="BA354" s="106"/>
      <c r="BB354" s="106"/>
      <c r="BC354" s="103">
        <f>IF(AJ354="auto",IF(AND((D354&gt;'km-vergoeding'!$A$4),(D354&lt;'km-vergoeding'!$A$5)),'km-vergoeding'!$D$4,'km-vergoeding'!$D$5),0)</f>
        <v>0</v>
      </c>
      <c r="BD354" s="104"/>
      <c r="BE354" s="104"/>
      <c r="BF354" s="104"/>
      <c r="BG354" s="104"/>
      <c r="BH354" s="104"/>
      <c r="BI354" s="104"/>
      <c r="BJ354" s="104"/>
      <c r="BK354" s="110">
        <f t="shared" si="81"/>
        <v>0</v>
      </c>
      <c r="BL354" s="104"/>
      <c r="BM354" s="104"/>
      <c r="BN354" s="104"/>
      <c r="BO354" s="104"/>
      <c r="BP354" s="104"/>
      <c r="BQ354" s="104"/>
      <c r="BR354" s="102">
        <f>IF(AJ354="fiets",'km-vergoeding'!$D$3,0)</f>
        <v>0</v>
      </c>
      <c r="BS354" s="102"/>
      <c r="BT354" s="102"/>
      <c r="BU354" s="102"/>
      <c r="BV354" s="102"/>
      <c r="BW354" s="102"/>
      <c r="BX354" s="102"/>
      <c r="BY354" s="102"/>
      <c r="BZ354" s="110">
        <f t="shared" si="82"/>
        <v>0</v>
      </c>
      <c r="CA354" s="104"/>
      <c r="CB354" s="104"/>
      <c r="CC354" s="104"/>
      <c r="CD354" s="104"/>
      <c r="CE354" s="104"/>
      <c r="CF354" s="104"/>
      <c r="CG354" s="100"/>
      <c r="CH354" s="101"/>
      <c r="CI354" s="101"/>
      <c r="CJ354" s="101"/>
      <c r="CK354" s="101"/>
      <c r="CL354" s="101"/>
      <c r="CM354" s="109">
        <f t="shared" si="83"/>
        <v>0</v>
      </c>
      <c r="CN354" s="104"/>
      <c r="CO354" s="104"/>
      <c r="CP354" s="104"/>
      <c r="CQ354" s="104"/>
      <c r="CR354" s="104"/>
      <c r="CS354" s="97">
        <f t="shared" si="74"/>
        <v>0</v>
      </c>
      <c r="CT354" s="98"/>
      <c r="CU354" s="98"/>
      <c r="CV354" s="98"/>
      <c r="CW354" s="98"/>
      <c r="CX354" s="99"/>
      <c r="CY354" s="73" t="str">
        <f t="shared" si="75"/>
        <v/>
      </c>
      <c r="CZ354" s="71" t="str">
        <f t="shared" si="76"/>
        <v/>
      </c>
      <c r="DA354" s="60"/>
      <c r="DB354" s="77" t="str">
        <f t="shared" si="77"/>
        <v/>
      </c>
      <c r="DC354" s="71" t="str">
        <f t="shared" si="78"/>
        <v/>
      </c>
      <c r="DD354" s="71" t="str">
        <f t="shared" si="79"/>
        <v/>
      </c>
      <c r="DE354" s="45">
        <f t="shared" si="80"/>
        <v>0</v>
      </c>
      <c r="DF354" s="45"/>
      <c r="DG354" s="84" t="str">
        <f t="shared" si="73"/>
        <v/>
      </c>
    </row>
    <row r="355" spans="1:111" ht="15.75" customHeight="1" x14ac:dyDescent="0.35">
      <c r="A355" s="71" t="str">
        <f t="shared" si="70"/>
        <v/>
      </c>
      <c r="B355" s="71" t="str">
        <f t="shared" si="71"/>
        <v/>
      </c>
      <c r="C355" s="72" t="str">
        <f t="shared" si="72"/>
        <v/>
      </c>
      <c r="D355" s="107"/>
      <c r="E355" s="101"/>
      <c r="F355" s="101"/>
      <c r="G355" s="101"/>
      <c r="H355" s="108"/>
      <c r="I355" s="101"/>
      <c r="J355" s="101"/>
      <c r="K355" s="101"/>
      <c r="L355" s="101"/>
      <c r="M355" s="101"/>
      <c r="N355" s="101"/>
      <c r="O355" s="101"/>
      <c r="P355" s="101"/>
      <c r="Q355" s="101"/>
      <c r="R355" s="111"/>
      <c r="S355" s="101"/>
      <c r="T355" s="101"/>
      <c r="U355" s="101"/>
      <c r="V355" s="101"/>
      <c r="W355" s="101"/>
      <c r="X355" s="111"/>
      <c r="Y355" s="101"/>
      <c r="Z355" s="101"/>
      <c r="AA355" s="101"/>
      <c r="AB355" s="101"/>
      <c r="AC355" s="101"/>
      <c r="AD355" s="101"/>
      <c r="AE355" s="101"/>
      <c r="AF355" s="101"/>
      <c r="AG355" s="101"/>
      <c r="AH355" s="101"/>
      <c r="AI355" s="101"/>
      <c r="AJ355" s="112"/>
      <c r="AK355" s="101"/>
      <c r="AL355" s="101"/>
      <c r="AM355" s="101"/>
      <c r="AN355" s="101"/>
      <c r="AO355" s="101"/>
      <c r="AP355" s="101"/>
      <c r="AQ355" s="101"/>
      <c r="AR355" s="105"/>
      <c r="AS355" s="106"/>
      <c r="AT355" s="106"/>
      <c r="AU355" s="106"/>
      <c r="AV355" s="106"/>
      <c r="AW355" s="106"/>
      <c r="AX355" s="106"/>
      <c r="AY355" s="105"/>
      <c r="AZ355" s="106"/>
      <c r="BA355" s="106"/>
      <c r="BB355" s="106"/>
      <c r="BC355" s="103">
        <f>IF(AJ355="auto",IF(AND((D355&gt;'km-vergoeding'!$A$4),(D355&lt;'km-vergoeding'!$A$5)),'km-vergoeding'!$D$4,'km-vergoeding'!$D$5),0)</f>
        <v>0</v>
      </c>
      <c r="BD355" s="104"/>
      <c r="BE355" s="104"/>
      <c r="BF355" s="104"/>
      <c r="BG355" s="104"/>
      <c r="BH355" s="104"/>
      <c r="BI355" s="104"/>
      <c r="BJ355" s="104"/>
      <c r="BK355" s="110">
        <f t="shared" si="81"/>
        <v>0</v>
      </c>
      <c r="BL355" s="104"/>
      <c r="BM355" s="104"/>
      <c r="BN355" s="104"/>
      <c r="BO355" s="104"/>
      <c r="BP355" s="104"/>
      <c r="BQ355" s="104"/>
      <c r="BR355" s="102">
        <f>IF(AJ355="fiets",'km-vergoeding'!$D$3,0)</f>
        <v>0</v>
      </c>
      <c r="BS355" s="102"/>
      <c r="BT355" s="102"/>
      <c r="BU355" s="102"/>
      <c r="BV355" s="102"/>
      <c r="BW355" s="102"/>
      <c r="BX355" s="102"/>
      <c r="BY355" s="102"/>
      <c r="BZ355" s="110">
        <f t="shared" si="82"/>
        <v>0</v>
      </c>
      <c r="CA355" s="104"/>
      <c r="CB355" s="104"/>
      <c r="CC355" s="104"/>
      <c r="CD355" s="104"/>
      <c r="CE355" s="104"/>
      <c r="CF355" s="104"/>
      <c r="CG355" s="100"/>
      <c r="CH355" s="101"/>
      <c r="CI355" s="101"/>
      <c r="CJ355" s="101"/>
      <c r="CK355" s="101"/>
      <c r="CL355" s="101"/>
      <c r="CM355" s="109">
        <f t="shared" si="83"/>
        <v>0</v>
      </c>
      <c r="CN355" s="104"/>
      <c r="CO355" s="104"/>
      <c r="CP355" s="104"/>
      <c r="CQ355" s="104"/>
      <c r="CR355" s="104"/>
      <c r="CS355" s="97">
        <f t="shared" si="74"/>
        <v>0</v>
      </c>
      <c r="CT355" s="98"/>
      <c r="CU355" s="98"/>
      <c r="CV355" s="98"/>
      <c r="CW355" s="98"/>
      <c r="CX355" s="99"/>
      <c r="CY355" s="73" t="str">
        <f t="shared" si="75"/>
        <v/>
      </c>
      <c r="CZ355" s="71" t="str">
        <f t="shared" si="76"/>
        <v/>
      </c>
      <c r="DA355" s="60"/>
      <c r="DB355" s="77" t="str">
        <f t="shared" si="77"/>
        <v/>
      </c>
      <c r="DC355" s="71" t="str">
        <f t="shared" si="78"/>
        <v/>
      </c>
      <c r="DD355" s="71" t="str">
        <f t="shared" si="79"/>
        <v/>
      </c>
      <c r="DE355" s="45">
        <f t="shared" si="80"/>
        <v>0</v>
      </c>
      <c r="DF355" s="45"/>
      <c r="DG355" s="84" t="str">
        <f t="shared" si="73"/>
        <v/>
      </c>
    </row>
    <row r="356" spans="1:111" ht="15.75" customHeight="1" x14ac:dyDescent="0.35">
      <c r="A356" s="71" t="str">
        <f t="shared" si="70"/>
        <v/>
      </c>
      <c r="B356" s="71" t="str">
        <f t="shared" si="71"/>
        <v/>
      </c>
      <c r="C356" s="72" t="str">
        <f t="shared" si="72"/>
        <v/>
      </c>
      <c r="D356" s="107"/>
      <c r="E356" s="101"/>
      <c r="F356" s="101"/>
      <c r="G356" s="101"/>
      <c r="H356" s="108"/>
      <c r="I356" s="101"/>
      <c r="J356" s="101"/>
      <c r="K356" s="101"/>
      <c r="L356" s="101"/>
      <c r="M356" s="101"/>
      <c r="N356" s="101"/>
      <c r="O356" s="101"/>
      <c r="P356" s="101"/>
      <c r="Q356" s="101"/>
      <c r="R356" s="111"/>
      <c r="S356" s="101"/>
      <c r="T356" s="101"/>
      <c r="U356" s="101"/>
      <c r="V356" s="101"/>
      <c r="W356" s="101"/>
      <c r="X356" s="111"/>
      <c r="Y356" s="101"/>
      <c r="Z356" s="101"/>
      <c r="AA356" s="101"/>
      <c r="AB356" s="101"/>
      <c r="AC356" s="101"/>
      <c r="AD356" s="101"/>
      <c r="AE356" s="101"/>
      <c r="AF356" s="101"/>
      <c r="AG356" s="101"/>
      <c r="AH356" s="101"/>
      <c r="AI356" s="101"/>
      <c r="AJ356" s="112"/>
      <c r="AK356" s="101"/>
      <c r="AL356" s="101"/>
      <c r="AM356" s="101"/>
      <c r="AN356" s="101"/>
      <c r="AO356" s="101"/>
      <c r="AP356" s="101"/>
      <c r="AQ356" s="101"/>
      <c r="AR356" s="105"/>
      <c r="AS356" s="106"/>
      <c r="AT356" s="106"/>
      <c r="AU356" s="106"/>
      <c r="AV356" s="106"/>
      <c r="AW356" s="106"/>
      <c r="AX356" s="106"/>
      <c r="AY356" s="105"/>
      <c r="AZ356" s="106"/>
      <c r="BA356" s="106"/>
      <c r="BB356" s="106"/>
      <c r="BC356" s="103">
        <f>IF(AJ356="auto",IF(AND((D356&gt;'km-vergoeding'!$A$4),(D356&lt;'km-vergoeding'!$A$5)),'km-vergoeding'!$D$4,'km-vergoeding'!$D$5),0)</f>
        <v>0</v>
      </c>
      <c r="BD356" s="104"/>
      <c r="BE356" s="104"/>
      <c r="BF356" s="104"/>
      <c r="BG356" s="104"/>
      <c r="BH356" s="104"/>
      <c r="BI356" s="104"/>
      <c r="BJ356" s="104"/>
      <c r="BK356" s="110">
        <f t="shared" si="81"/>
        <v>0</v>
      </c>
      <c r="BL356" s="104"/>
      <c r="BM356" s="104"/>
      <c r="BN356" s="104"/>
      <c r="BO356" s="104"/>
      <c r="BP356" s="104"/>
      <c r="BQ356" s="104"/>
      <c r="BR356" s="102">
        <f>IF(AJ356="fiets",'km-vergoeding'!$D$3,0)</f>
        <v>0</v>
      </c>
      <c r="BS356" s="102"/>
      <c r="BT356" s="102"/>
      <c r="BU356" s="102"/>
      <c r="BV356" s="102"/>
      <c r="BW356" s="102"/>
      <c r="BX356" s="102"/>
      <c r="BY356" s="102"/>
      <c r="BZ356" s="110">
        <f t="shared" si="82"/>
        <v>0</v>
      </c>
      <c r="CA356" s="104"/>
      <c r="CB356" s="104"/>
      <c r="CC356" s="104"/>
      <c r="CD356" s="104"/>
      <c r="CE356" s="104"/>
      <c r="CF356" s="104"/>
      <c r="CG356" s="100"/>
      <c r="CH356" s="101"/>
      <c r="CI356" s="101"/>
      <c r="CJ356" s="101"/>
      <c r="CK356" s="101"/>
      <c r="CL356" s="101"/>
      <c r="CM356" s="109">
        <f t="shared" si="83"/>
        <v>0</v>
      </c>
      <c r="CN356" s="104"/>
      <c r="CO356" s="104"/>
      <c r="CP356" s="104"/>
      <c r="CQ356" s="104"/>
      <c r="CR356" s="104"/>
      <c r="CS356" s="97">
        <f t="shared" si="74"/>
        <v>0</v>
      </c>
      <c r="CT356" s="98"/>
      <c r="CU356" s="98"/>
      <c r="CV356" s="98"/>
      <c r="CW356" s="98"/>
      <c r="CX356" s="99"/>
      <c r="CY356" s="73" t="str">
        <f t="shared" si="75"/>
        <v/>
      </c>
      <c r="CZ356" s="71" t="str">
        <f t="shared" si="76"/>
        <v/>
      </c>
      <c r="DA356" s="60"/>
      <c r="DB356" s="77" t="str">
        <f t="shared" si="77"/>
        <v/>
      </c>
      <c r="DC356" s="71" t="str">
        <f t="shared" si="78"/>
        <v/>
      </c>
      <c r="DD356" s="71" t="str">
        <f t="shared" si="79"/>
        <v/>
      </c>
      <c r="DE356" s="45">
        <f t="shared" si="80"/>
        <v>0</v>
      </c>
      <c r="DF356" s="45"/>
      <c r="DG356" s="84" t="str">
        <f t="shared" si="73"/>
        <v/>
      </c>
    </row>
    <row r="357" spans="1:111" ht="15.75" customHeight="1" x14ac:dyDescent="0.35">
      <c r="A357" s="71" t="str">
        <f t="shared" si="70"/>
        <v/>
      </c>
      <c r="B357" s="71" t="str">
        <f t="shared" si="71"/>
        <v/>
      </c>
      <c r="C357" s="72" t="str">
        <f t="shared" si="72"/>
        <v/>
      </c>
      <c r="D357" s="107"/>
      <c r="E357" s="101"/>
      <c r="F357" s="101"/>
      <c r="G357" s="101"/>
      <c r="H357" s="108"/>
      <c r="I357" s="101"/>
      <c r="J357" s="101"/>
      <c r="K357" s="101"/>
      <c r="L357" s="101"/>
      <c r="M357" s="101"/>
      <c r="N357" s="101"/>
      <c r="O357" s="101"/>
      <c r="P357" s="101"/>
      <c r="Q357" s="101"/>
      <c r="R357" s="111"/>
      <c r="S357" s="101"/>
      <c r="T357" s="101"/>
      <c r="U357" s="101"/>
      <c r="V357" s="101"/>
      <c r="W357" s="101"/>
      <c r="X357" s="111"/>
      <c r="Y357" s="101"/>
      <c r="Z357" s="101"/>
      <c r="AA357" s="101"/>
      <c r="AB357" s="101"/>
      <c r="AC357" s="101"/>
      <c r="AD357" s="101"/>
      <c r="AE357" s="101"/>
      <c r="AF357" s="101"/>
      <c r="AG357" s="101"/>
      <c r="AH357" s="101"/>
      <c r="AI357" s="101"/>
      <c r="AJ357" s="112"/>
      <c r="AK357" s="101"/>
      <c r="AL357" s="101"/>
      <c r="AM357" s="101"/>
      <c r="AN357" s="101"/>
      <c r="AO357" s="101"/>
      <c r="AP357" s="101"/>
      <c r="AQ357" s="101"/>
      <c r="AR357" s="105"/>
      <c r="AS357" s="106"/>
      <c r="AT357" s="106"/>
      <c r="AU357" s="106"/>
      <c r="AV357" s="106"/>
      <c r="AW357" s="106"/>
      <c r="AX357" s="106"/>
      <c r="AY357" s="105"/>
      <c r="AZ357" s="106"/>
      <c r="BA357" s="106"/>
      <c r="BB357" s="106"/>
      <c r="BC357" s="103">
        <f>IF(AJ357="auto",IF(AND((D357&gt;'km-vergoeding'!$A$4),(D357&lt;'km-vergoeding'!$A$5)),'km-vergoeding'!$D$4,'km-vergoeding'!$D$5),0)</f>
        <v>0</v>
      </c>
      <c r="BD357" s="104"/>
      <c r="BE357" s="104"/>
      <c r="BF357" s="104"/>
      <c r="BG357" s="104"/>
      <c r="BH357" s="104"/>
      <c r="BI357" s="104"/>
      <c r="BJ357" s="104"/>
      <c r="BK357" s="110">
        <f t="shared" si="81"/>
        <v>0</v>
      </c>
      <c r="BL357" s="104"/>
      <c r="BM357" s="104"/>
      <c r="BN357" s="104"/>
      <c r="BO357" s="104"/>
      <c r="BP357" s="104"/>
      <c r="BQ357" s="104"/>
      <c r="BR357" s="102">
        <f>IF(AJ357="fiets",'km-vergoeding'!$D$3,0)</f>
        <v>0</v>
      </c>
      <c r="BS357" s="102"/>
      <c r="BT357" s="102"/>
      <c r="BU357" s="102"/>
      <c r="BV357" s="102"/>
      <c r="BW357" s="102"/>
      <c r="BX357" s="102"/>
      <c r="BY357" s="102"/>
      <c r="BZ357" s="110">
        <f t="shared" si="82"/>
        <v>0</v>
      </c>
      <c r="CA357" s="104"/>
      <c r="CB357" s="104"/>
      <c r="CC357" s="104"/>
      <c r="CD357" s="104"/>
      <c r="CE357" s="104"/>
      <c r="CF357" s="104"/>
      <c r="CG357" s="100"/>
      <c r="CH357" s="101"/>
      <c r="CI357" s="101"/>
      <c r="CJ357" s="101"/>
      <c r="CK357" s="101"/>
      <c r="CL357" s="101"/>
      <c r="CM357" s="109">
        <f t="shared" si="83"/>
        <v>0</v>
      </c>
      <c r="CN357" s="104"/>
      <c r="CO357" s="104"/>
      <c r="CP357" s="104"/>
      <c r="CQ357" s="104"/>
      <c r="CR357" s="104"/>
      <c r="CS357" s="97">
        <f t="shared" si="74"/>
        <v>0</v>
      </c>
      <c r="CT357" s="98"/>
      <c r="CU357" s="98"/>
      <c r="CV357" s="98"/>
      <c r="CW357" s="98"/>
      <c r="CX357" s="99"/>
      <c r="CY357" s="73" t="str">
        <f t="shared" si="75"/>
        <v/>
      </c>
      <c r="CZ357" s="71" t="str">
        <f t="shared" si="76"/>
        <v/>
      </c>
      <c r="DA357" s="60"/>
      <c r="DB357" s="77" t="str">
        <f t="shared" si="77"/>
        <v/>
      </c>
      <c r="DC357" s="71" t="str">
        <f t="shared" si="78"/>
        <v/>
      </c>
      <c r="DD357" s="71" t="str">
        <f t="shared" si="79"/>
        <v/>
      </c>
      <c r="DE357" s="45">
        <f t="shared" si="80"/>
        <v>0</v>
      </c>
      <c r="DF357" s="45"/>
      <c r="DG357" s="84" t="str">
        <f t="shared" si="73"/>
        <v/>
      </c>
    </row>
    <row r="358" spans="1:111" ht="15.75" customHeight="1" x14ac:dyDescent="0.35">
      <c r="A358" s="71" t="str">
        <f t="shared" si="70"/>
        <v/>
      </c>
      <c r="B358" s="71" t="str">
        <f t="shared" si="71"/>
        <v/>
      </c>
      <c r="C358" s="72" t="str">
        <f t="shared" si="72"/>
        <v/>
      </c>
      <c r="D358" s="107"/>
      <c r="E358" s="101"/>
      <c r="F358" s="101"/>
      <c r="G358" s="101"/>
      <c r="H358" s="108"/>
      <c r="I358" s="101"/>
      <c r="J358" s="101"/>
      <c r="K358" s="101"/>
      <c r="L358" s="101"/>
      <c r="M358" s="101"/>
      <c r="N358" s="101"/>
      <c r="O358" s="101"/>
      <c r="P358" s="101"/>
      <c r="Q358" s="101"/>
      <c r="R358" s="111"/>
      <c r="S358" s="101"/>
      <c r="T358" s="101"/>
      <c r="U358" s="101"/>
      <c r="V358" s="101"/>
      <c r="W358" s="101"/>
      <c r="X358" s="111"/>
      <c r="Y358" s="101"/>
      <c r="Z358" s="101"/>
      <c r="AA358" s="101"/>
      <c r="AB358" s="101"/>
      <c r="AC358" s="101"/>
      <c r="AD358" s="101"/>
      <c r="AE358" s="101"/>
      <c r="AF358" s="101"/>
      <c r="AG358" s="101"/>
      <c r="AH358" s="101"/>
      <c r="AI358" s="101"/>
      <c r="AJ358" s="112"/>
      <c r="AK358" s="101"/>
      <c r="AL358" s="101"/>
      <c r="AM358" s="101"/>
      <c r="AN358" s="101"/>
      <c r="AO358" s="101"/>
      <c r="AP358" s="101"/>
      <c r="AQ358" s="101"/>
      <c r="AR358" s="105"/>
      <c r="AS358" s="106"/>
      <c r="AT358" s="106"/>
      <c r="AU358" s="106"/>
      <c r="AV358" s="106"/>
      <c r="AW358" s="106"/>
      <c r="AX358" s="106"/>
      <c r="AY358" s="105"/>
      <c r="AZ358" s="106"/>
      <c r="BA358" s="106"/>
      <c r="BB358" s="106"/>
      <c r="BC358" s="103">
        <f>IF(AJ358="auto",IF(AND((D358&gt;'km-vergoeding'!$A$4),(D358&lt;'km-vergoeding'!$A$5)),'km-vergoeding'!$D$4,'km-vergoeding'!$D$5),0)</f>
        <v>0</v>
      </c>
      <c r="BD358" s="104"/>
      <c r="BE358" s="104"/>
      <c r="BF358" s="104"/>
      <c r="BG358" s="104"/>
      <c r="BH358" s="104"/>
      <c r="BI358" s="104"/>
      <c r="BJ358" s="104"/>
      <c r="BK358" s="110">
        <f t="shared" ref="BK358:BK373" si="84">IF(AJ358="auto",ROUND(AR358*AY358*BC358,2),0)</f>
        <v>0</v>
      </c>
      <c r="BL358" s="104"/>
      <c r="BM358" s="104"/>
      <c r="BN358" s="104"/>
      <c r="BO358" s="104"/>
      <c r="BP358" s="104"/>
      <c r="BQ358" s="104"/>
      <c r="BR358" s="102">
        <f>IF(AJ358="fiets",'km-vergoeding'!$D$3,0)</f>
        <v>0</v>
      </c>
      <c r="BS358" s="102"/>
      <c r="BT358" s="102"/>
      <c r="BU358" s="102"/>
      <c r="BV358" s="102"/>
      <c r="BW358" s="102"/>
      <c r="BX358" s="102"/>
      <c r="BY358" s="102"/>
      <c r="BZ358" s="110">
        <f t="shared" ref="BZ358:BZ373" si="85">IF(AJ358="fiets",ROUND(AR358*AY358*BR358,2),0)</f>
        <v>0</v>
      </c>
      <c r="CA358" s="104"/>
      <c r="CB358" s="104"/>
      <c r="CC358" s="104"/>
      <c r="CD358" s="104"/>
      <c r="CE358" s="104"/>
      <c r="CF358" s="104"/>
      <c r="CG358" s="100"/>
      <c r="CH358" s="101"/>
      <c r="CI358" s="101"/>
      <c r="CJ358" s="101"/>
      <c r="CK358" s="101"/>
      <c r="CL358" s="101"/>
      <c r="CM358" s="109">
        <f t="shared" ref="CM358:CM373" si="86">IF(AND(OR((AJ358="fiets"),(AJ358="auto")),(CG358&gt;0)),"xxxx",BK358+BZ358+CG358)</f>
        <v>0</v>
      </c>
      <c r="CN358" s="104"/>
      <c r="CO358" s="104"/>
      <c r="CP358" s="104"/>
      <c r="CQ358" s="104"/>
      <c r="CR358" s="104"/>
      <c r="CS358" s="97">
        <f t="shared" si="74"/>
        <v>0</v>
      </c>
      <c r="CT358" s="98"/>
      <c r="CU358" s="98"/>
      <c r="CV358" s="98"/>
      <c r="CW358" s="98"/>
      <c r="CX358" s="99"/>
      <c r="CY358" s="73" t="str">
        <f t="shared" si="75"/>
        <v/>
      </c>
      <c r="CZ358" s="71" t="str">
        <f t="shared" si="76"/>
        <v/>
      </c>
      <c r="DA358" s="60"/>
      <c r="DB358" s="77" t="str">
        <f t="shared" si="77"/>
        <v/>
      </c>
      <c r="DC358" s="71" t="str">
        <f t="shared" si="78"/>
        <v/>
      </c>
      <c r="DD358" s="71" t="str">
        <f t="shared" si="79"/>
        <v/>
      </c>
      <c r="DE358" s="45">
        <f t="shared" si="80"/>
        <v>0</v>
      </c>
      <c r="DF358" s="45"/>
      <c r="DG358" s="84" t="str">
        <f t="shared" si="73"/>
        <v/>
      </c>
    </row>
    <row r="359" spans="1:111" ht="15.75" customHeight="1" x14ac:dyDescent="0.35">
      <c r="A359" s="71" t="str">
        <f t="shared" si="70"/>
        <v/>
      </c>
      <c r="B359" s="71" t="str">
        <f t="shared" si="71"/>
        <v/>
      </c>
      <c r="C359" s="72" t="str">
        <f t="shared" si="72"/>
        <v/>
      </c>
      <c r="D359" s="107"/>
      <c r="E359" s="101"/>
      <c r="F359" s="101"/>
      <c r="G359" s="101"/>
      <c r="H359" s="108"/>
      <c r="I359" s="101"/>
      <c r="J359" s="101"/>
      <c r="K359" s="101"/>
      <c r="L359" s="101"/>
      <c r="M359" s="101"/>
      <c r="N359" s="101"/>
      <c r="O359" s="101"/>
      <c r="P359" s="101"/>
      <c r="Q359" s="101"/>
      <c r="R359" s="111"/>
      <c r="S359" s="101"/>
      <c r="T359" s="101"/>
      <c r="U359" s="101"/>
      <c r="V359" s="101"/>
      <c r="W359" s="101"/>
      <c r="X359" s="111"/>
      <c r="Y359" s="101"/>
      <c r="Z359" s="101"/>
      <c r="AA359" s="101"/>
      <c r="AB359" s="101"/>
      <c r="AC359" s="101"/>
      <c r="AD359" s="101"/>
      <c r="AE359" s="101"/>
      <c r="AF359" s="101"/>
      <c r="AG359" s="101"/>
      <c r="AH359" s="101"/>
      <c r="AI359" s="101"/>
      <c r="AJ359" s="112"/>
      <c r="AK359" s="101"/>
      <c r="AL359" s="101"/>
      <c r="AM359" s="101"/>
      <c r="AN359" s="101"/>
      <c r="AO359" s="101"/>
      <c r="AP359" s="101"/>
      <c r="AQ359" s="101"/>
      <c r="AR359" s="105"/>
      <c r="AS359" s="106"/>
      <c r="AT359" s="106"/>
      <c r="AU359" s="106"/>
      <c r="AV359" s="106"/>
      <c r="AW359" s="106"/>
      <c r="AX359" s="106"/>
      <c r="AY359" s="105"/>
      <c r="AZ359" s="106"/>
      <c r="BA359" s="106"/>
      <c r="BB359" s="106"/>
      <c r="BC359" s="103">
        <f>IF(AJ359="auto",IF(AND((D359&gt;'km-vergoeding'!$A$4),(D359&lt;'km-vergoeding'!$A$5)),'km-vergoeding'!$D$4,'km-vergoeding'!$D$5),0)</f>
        <v>0</v>
      </c>
      <c r="BD359" s="104"/>
      <c r="BE359" s="104"/>
      <c r="BF359" s="104"/>
      <c r="BG359" s="104"/>
      <c r="BH359" s="104"/>
      <c r="BI359" s="104"/>
      <c r="BJ359" s="104"/>
      <c r="BK359" s="110">
        <f t="shared" si="84"/>
        <v>0</v>
      </c>
      <c r="BL359" s="104"/>
      <c r="BM359" s="104"/>
      <c r="BN359" s="104"/>
      <c r="BO359" s="104"/>
      <c r="BP359" s="104"/>
      <c r="BQ359" s="104"/>
      <c r="BR359" s="102">
        <f>IF(AJ359="fiets",'km-vergoeding'!$D$3,0)</f>
        <v>0</v>
      </c>
      <c r="BS359" s="102"/>
      <c r="BT359" s="102"/>
      <c r="BU359" s="102"/>
      <c r="BV359" s="102"/>
      <c r="BW359" s="102"/>
      <c r="BX359" s="102"/>
      <c r="BY359" s="102"/>
      <c r="BZ359" s="110">
        <f t="shared" si="85"/>
        <v>0</v>
      </c>
      <c r="CA359" s="104"/>
      <c r="CB359" s="104"/>
      <c r="CC359" s="104"/>
      <c r="CD359" s="104"/>
      <c r="CE359" s="104"/>
      <c r="CF359" s="104"/>
      <c r="CG359" s="100"/>
      <c r="CH359" s="101"/>
      <c r="CI359" s="101"/>
      <c r="CJ359" s="101"/>
      <c r="CK359" s="101"/>
      <c r="CL359" s="101"/>
      <c r="CM359" s="109">
        <f t="shared" si="86"/>
        <v>0</v>
      </c>
      <c r="CN359" s="104"/>
      <c r="CO359" s="104"/>
      <c r="CP359" s="104"/>
      <c r="CQ359" s="104"/>
      <c r="CR359" s="104"/>
      <c r="CS359" s="97">
        <f t="shared" si="74"/>
        <v>0</v>
      </c>
      <c r="CT359" s="98"/>
      <c r="CU359" s="98"/>
      <c r="CV359" s="98"/>
      <c r="CW359" s="98"/>
      <c r="CX359" s="99"/>
      <c r="CY359" s="73" t="str">
        <f t="shared" si="75"/>
        <v/>
      </c>
      <c r="CZ359" s="71" t="str">
        <f t="shared" si="76"/>
        <v/>
      </c>
      <c r="DA359" s="60"/>
      <c r="DB359" s="77" t="str">
        <f t="shared" si="77"/>
        <v/>
      </c>
      <c r="DC359" s="71" t="str">
        <f t="shared" si="78"/>
        <v/>
      </c>
      <c r="DD359" s="71" t="str">
        <f t="shared" si="79"/>
        <v/>
      </c>
      <c r="DE359" s="45">
        <f t="shared" si="80"/>
        <v>0</v>
      </c>
      <c r="DF359" s="45"/>
      <c r="DG359" s="84" t="str">
        <f t="shared" si="73"/>
        <v/>
      </c>
    </row>
    <row r="360" spans="1:111" ht="15.75" customHeight="1" x14ac:dyDescent="0.35">
      <c r="A360" s="71" t="str">
        <f t="shared" si="70"/>
        <v/>
      </c>
      <c r="B360" s="71" t="str">
        <f t="shared" si="71"/>
        <v/>
      </c>
      <c r="C360" s="72" t="str">
        <f t="shared" si="72"/>
        <v/>
      </c>
      <c r="D360" s="107"/>
      <c r="E360" s="101"/>
      <c r="F360" s="101"/>
      <c r="G360" s="101"/>
      <c r="H360" s="108"/>
      <c r="I360" s="101"/>
      <c r="J360" s="101"/>
      <c r="K360" s="101"/>
      <c r="L360" s="101"/>
      <c r="M360" s="101"/>
      <c r="N360" s="101"/>
      <c r="O360" s="101"/>
      <c r="P360" s="101"/>
      <c r="Q360" s="101"/>
      <c r="R360" s="111"/>
      <c r="S360" s="101"/>
      <c r="T360" s="101"/>
      <c r="U360" s="101"/>
      <c r="V360" s="101"/>
      <c r="W360" s="101"/>
      <c r="X360" s="111"/>
      <c r="Y360" s="101"/>
      <c r="Z360" s="101"/>
      <c r="AA360" s="101"/>
      <c r="AB360" s="101"/>
      <c r="AC360" s="101"/>
      <c r="AD360" s="101"/>
      <c r="AE360" s="101"/>
      <c r="AF360" s="101"/>
      <c r="AG360" s="101"/>
      <c r="AH360" s="101"/>
      <c r="AI360" s="101"/>
      <c r="AJ360" s="112"/>
      <c r="AK360" s="101"/>
      <c r="AL360" s="101"/>
      <c r="AM360" s="101"/>
      <c r="AN360" s="101"/>
      <c r="AO360" s="101"/>
      <c r="AP360" s="101"/>
      <c r="AQ360" s="101"/>
      <c r="AR360" s="105"/>
      <c r="AS360" s="106"/>
      <c r="AT360" s="106"/>
      <c r="AU360" s="106"/>
      <c r="AV360" s="106"/>
      <c r="AW360" s="106"/>
      <c r="AX360" s="106"/>
      <c r="AY360" s="105"/>
      <c r="AZ360" s="106"/>
      <c r="BA360" s="106"/>
      <c r="BB360" s="106"/>
      <c r="BC360" s="103">
        <f>IF(AJ360="auto",IF(AND((D360&gt;'km-vergoeding'!$A$4),(D360&lt;'km-vergoeding'!$A$5)),'km-vergoeding'!$D$4,'km-vergoeding'!$D$5),0)</f>
        <v>0</v>
      </c>
      <c r="BD360" s="104"/>
      <c r="BE360" s="104"/>
      <c r="BF360" s="104"/>
      <c r="BG360" s="104"/>
      <c r="BH360" s="104"/>
      <c r="BI360" s="104"/>
      <c r="BJ360" s="104"/>
      <c r="BK360" s="110">
        <f t="shared" si="84"/>
        <v>0</v>
      </c>
      <c r="BL360" s="104"/>
      <c r="BM360" s="104"/>
      <c r="BN360" s="104"/>
      <c r="BO360" s="104"/>
      <c r="BP360" s="104"/>
      <c r="BQ360" s="104"/>
      <c r="BR360" s="102">
        <f>IF(AJ360="fiets",'km-vergoeding'!$D$3,0)</f>
        <v>0</v>
      </c>
      <c r="BS360" s="102"/>
      <c r="BT360" s="102"/>
      <c r="BU360" s="102"/>
      <c r="BV360" s="102"/>
      <c r="BW360" s="102"/>
      <c r="BX360" s="102"/>
      <c r="BY360" s="102"/>
      <c r="BZ360" s="110">
        <f t="shared" si="85"/>
        <v>0</v>
      </c>
      <c r="CA360" s="104"/>
      <c r="CB360" s="104"/>
      <c r="CC360" s="104"/>
      <c r="CD360" s="104"/>
      <c r="CE360" s="104"/>
      <c r="CF360" s="104"/>
      <c r="CG360" s="100"/>
      <c r="CH360" s="101"/>
      <c r="CI360" s="101"/>
      <c r="CJ360" s="101"/>
      <c r="CK360" s="101"/>
      <c r="CL360" s="101"/>
      <c r="CM360" s="109">
        <f t="shared" si="86"/>
        <v>0</v>
      </c>
      <c r="CN360" s="104"/>
      <c r="CO360" s="104"/>
      <c r="CP360" s="104"/>
      <c r="CQ360" s="104"/>
      <c r="CR360" s="104"/>
      <c r="CS360" s="97">
        <f t="shared" si="74"/>
        <v>0</v>
      </c>
      <c r="CT360" s="98"/>
      <c r="CU360" s="98"/>
      <c r="CV360" s="98"/>
      <c r="CW360" s="98"/>
      <c r="CX360" s="99"/>
      <c r="CY360" s="73" t="str">
        <f t="shared" si="75"/>
        <v/>
      </c>
      <c r="CZ360" s="71" t="str">
        <f t="shared" si="76"/>
        <v/>
      </c>
      <c r="DA360" s="60"/>
      <c r="DB360" s="77" t="str">
        <f t="shared" si="77"/>
        <v/>
      </c>
      <c r="DC360" s="71" t="str">
        <f t="shared" si="78"/>
        <v/>
      </c>
      <c r="DD360" s="71" t="str">
        <f t="shared" si="79"/>
        <v/>
      </c>
      <c r="DE360" s="45">
        <f t="shared" si="80"/>
        <v>0</v>
      </c>
      <c r="DF360" s="45"/>
      <c r="DG360" s="84" t="str">
        <f t="shared" si="73"/>
        <v/>
      </c>
    </row>
    <row r="361" spans="1:111" ht="15.75" customHeight="1" x14ac:dyDescent="0.35">
      <c r="A361" s="71" t="str">
        <f t="shared" si="70"/>
        <v/>
      </c>
      <c r="B361" s="71" t="str">
        <f t="shared" si="71"/>
        <v/>
      </c>
      <c r="C361" s="72" t="str">
        <f t="shared" si="72"/>
        <v/>
      </c>
      <c r="D361" s="107"/>
      <c r="E361" s="101"/>
      <c r="F361" s="101"/>
      <c r="G361" s="101"/>
      <c r="H361" s="108"/>
      <c r="I361" s="101"/>
      <c r="J361" s="101"/>
      <c r="K361" s="101"/>
      <c r="L361" s="101"/>
      <c r="M361" s="101"/>
      <c r="N361" s="101"/>
      <c r="O361" s="101"/>
      <c r="P361" s="101"/>
      <c r="Q361" s="101"/>
      <c r="R361" s="111"/>
      <c r="S361" s="101"/>
      <c r="T361" s="101"/>
      <c r="U361" s="101"/>
      <c r="V361" s="101"/>
      <c r="W361" s="101"/>
      <c r="X361" s="111"/>
      <c r="Y361" s="101"/>
      <c r="Z361" s="101"/>
      <c r="AA361" s="101"/>
      <c r="AB361" s="101"/>
      <c r="AC361" s="101"/>
      <c r="AD361" s="101"/>
      <c r="AE361" s="101"/>
      <c r="AF361" s="101"/>
      <c r="AG361" s="101"/>
      <c r="AH361" s="101"/>
      <c r="AI361" s="101"/>
      <c r="AJ361" s="112"/>
      <c r="AK361" s="101"/>
      <c r="AL361" s="101"/>
      <c r="AM361" s="101"/>
      <c r="AN361" s="101"/>
      <c r="AO361" s="101"/>
      <c r="AP361" s="101"/>
      <c r="AQ361" s="101"/>
      <c r="AR361" s="105"/>
      <c r="AS361" s="106"/>
      <c r="AT361" s="106"/>
      <c r="AU361" s="106"/>
      <c r="AV361" s="106"/>
      <c r="AW361" s="106"/>
      <c r="AX361" s="106"/>
      <c r="AY361" s="105"/>
      <c r="AZ361" s="106"/>
      <c r="BA361" s="106"/>
      <c r="BB361" s="106"/>
      <c r="BC361" s="103">
        <f>IF(AJ361="auto",IF(AND((D361&gt;'km-vergoeding'!$A$4),(D361&lt;'km-vergoeding'!$A$5)),'km-vergoeding'!$D$4,'km-vergoeding'!$D$5),0)</f>
        <v>0</v>
      </c>
      <c r="BD361" s="104"/>
      <c r="BE361" s="104"/>
      <c r="BF361" s="104"/>
      <c r="BG361" s="104"/>
      <c r="BH361" s="104"/>
      <c r="BI361" s="104"/>
      <c r="BJ361" s="104"/>
      <c r="BK361" s="110">
        <f t="shared" si="84"/>
        <v>0</v>
      </c>
      <c r="BL361" s="104"/>
      <c r="BM361" s="104"/>
      <c r="BN361" s="104"/>
      <c r="BO361" s="104"/>
      <c r="BP361" s="104"/>
      <c r="BQ361" s="104"/>
      <c r="BR361" s="102">
        <f>IF(AJ361="fiets",'km-vergoeding'!$D$3,0)</f>
        <v>0</v>
      </c>
      <c r="BS361" s="102"/>
      <c r="BT361" s="102"/>
      <c r="BU361" s="102"/>
      <c r="BV361" s="102"/>
      <c r="BW361" s="102"/>
      <c r="BX361" s="102"/>
      <c r="BY361" s="102"/>
      <c r="BZ361" s="110">
        <f t="shared" si="85"/>
        <v>0</v>
      </c>
      <c r="CA361" s="104"/>
      <c r="CB361" s="104"/>
      <c r="CC361" s="104"/>
      <c r="CD361" s="104"/>
      <c r="CE361" s="104"/>
      <c r="CF361" s="104"/>
      <c r="CG361" s="100"/>
      <c r="CH361" s="101"/>
      <c r="CI361" s="101"/>
      <c r="CJ361" s="101"/>
      <c r="CK361" s="101"/>
      <c r="CL361" s="101"/>
      <c r="CM361" s="109">
        <f t="shared" si="86"/>
        <v>0</v>
      </c>
      <c r="CN361" s="104"/>
      <c r="CO361" s="104"/>
      <c r="CP361" s="104"/>
      <c r="CQ361" s="104"/>
      <c r="CR361" s="104"/>
      <c r="CS361" s="97">
        <f t="shared" si="74"/>
        <v>0</v>
      </c>
      <c r="CT361" s="98"/>
      <c r="CU361" s="98"/>
      <c r="CV361" s="98"/>
      <c r="CW361" s="98"/>
      <c r="CX361" s="99"/>
      <c r="CY361" s="73" t="str">
        <f t="shared" si="75"/>
        <v/>
      </c>
      <c r="CZ361" s="71" t="str">
        <f t="shared" si="76"/>
        <v/>
      </c>
      <c r="DA361" s="60"/>
      <c r="DB361" s="77" t="str">
        <f t="shared" si="77"/>
        <v/>
      </c>
      <c r="DC361" s="71" t="str">
        <f t="shared" si="78"/>
        <v/>
      </c>
      <c r="DD361" s="71" t="str">
        <f t="shared" si="79"/>
        <v/>
      </c>
      <c r="DE361" s="45">
        <f t="shared" si="80"/>
        <v>0</v>
      </c>
      <c r="DF361" s="45"/>
      <c r="DG361" s="84" t="str">
        <f t="shared" si="73"/>
        <v/>
      </c>
    </row>
    <row r="362" spans="1:111" ht="15.75" customHeight="1" x14ac:dyDescent="0.35">
      <c r="A362" s="71" t="str">
        <f t="shared" si="70"/>
        <v/>
      </c>
      <c r="B362" s="71" t="str">
        <f t="shared" si="71"/>
        <v/>
      </c>
      <c r="C362" s="72" t="str">
        <f t="shared" si="72"/>
        <v/>
      </c>
      <c r="D362" s="107"/>
      <c r="E362" s="101"/>
      <c r="F362" s="101"/>
      <c r="G362" s="101"/>
      <c r="H362" s="108"/>
      <c r="I362" s="101"/>
      <c r="J362" s="101"/>
      <c r="K362" s="101"/>
      <c r="L362" s="101"/>
      <c r="M362" s="101"/>
      <c r="N362" s="101"/>
      <c r="O362" s="101"/>
      <c r="P362" s="101"/>
      <c r="Q362" s="101"/>
      <c r="R362" s="111"/>
      <c r="S362" s="101"/>
      <c r="T362" s="101"/>
      <c r="U362" s="101"/>
      <c r="V362" s="101"/>
      <c r="W362" s="101"/>
      <c r="X362" s="111"/>
      <c r="Y362" s="101"/>
      <c r="Z362" s="101"/>
      <c r="AA362" s="101"/>
      <c r="AB362" s="101"/>
      <c r="AC362" s="101"/>
      <c r="AD362" s="101"/>
      <c r="AE362" s="101"/>
      <c r="AF362" s="101"/>
      <c r="AG362" s="101"/>
      <c r="AH362" s="101"/>
      <c r="AI362" s="101"/>
      <c r="AJ362" s="112"/>
      <c r="AK362" s="101"/>
      <c r="AL362" s="101"/>
      <c r="AM362" s="101"/>
      <c r="AN362" s="101"/>
      <c r="AO362" s="101"/>
      <c r="AP362" s="101"/>
      <c r="AQ362" s="101"/>
      <c r="AR362" s="105"/>
      <c r="AS362" s="106"/>
      <c r="AT362" s="106"/>
      <c r="AU362" s="106"/>
      <c r="AV362" s="106"/>
      <c r="AW362" s="106"/>
      <c r="AX362" s="106"/>
      <c r="AY362" s="105"/>
      <c r="AZ362" s="106"/>
      <c r="BA362" s="106"/>
      <c r="BB362" s="106"/>
      <c r="BC362" s="103">
        <f>IF(AJ362="auto",IF(AND((D362&gt;'km-vergoeding'!$A$4),(D362&lt;'km-vergoeding'!$A$5)),'km-vergoeding'!$D$4,'km-vergoeding'!$D$5),0)</f>
        <v>0</v>
      </c>
      <c r="BD362" s="104"/>
      <c r="BE362" s="104"/>
      <c r="BF362" s="104"/>
      <c r="BG362" s="104"/>
      <c r="BH362" s="104"/>
      <c r="BI362" s="104"/>
      <c r="BJ362" s="104"/>
      <c r="BK362" s="110">
        <f t="shared" si="84"/>
        <v>0</v>
      </c>
      <c r="BL362" s="104"/>
      <c r="BM362" s="104"/>
      <c r="BN362" s="104"/>
      <c r="BO362" s="104"/>
      <c r="BP362" s="104"/>
      <c r="BQ362" s="104"/>
      <c r="BR362" s="102">
        <f>IF(AJ362="fiets",'km-vergoeding'!$D$3,0)</f>
        <v>0</v>
      </c>
      <c r="BS362" s="102"/>
      <c r="BT362" s="102"/>
      <c r="BU362" s="102"/>
      <c r="BV362" s="102"/>
      <c r="BW362" s="102"/>
      <c r="BX362" s="102"/>
      <c r="BY362" s="102"/>
      <c r="BZ362" s="110">
        <f t="shared" si="85"/>
        <v>0</v>
      </c>
      <c r="CA362" s="104"/>
      <c r="CB362" s="104"/>
      <c r="CC362" s="104"/>
      <c r="CD362" s="104"/>
      <c r="CE362" s="104"/>
      <c r="CF362" s="104"/>
      <c r="CG362" s="100"/>
      <c r="CH362" s="101"/>
      <c r="CI362" s="101"/>
      <c r="CJ362" s="101"/>
      <c r="CK362" s="101"/>
      <c r="CL362" s="101"/>
      <c r="CM362" s="109">
        <f t="shared" si="86"/>
        <v>0</v>
      </c>
      <c r="CN362" s="104"/>
      <c r="CO362" s="104"/>
      <c r="CP362" s="104"/>
      <c r="CQ362" s="104"/>
      <c r="CR362" s="104"/>
      <c r="CS362" s="97">
        <f t="shared" si="74"/>
        <v>0</v>
      </c>
      <c r="CT362" s="98"/>
      <c r="CU362" s="98"/>
      <c r="CV362" s="98"/>
      <c r="CW362" s="98"/>
      <c r="CX362" s="99"/>
      <c r="CY362" s="73" t="str">
        <f t="shared" si="75"/>
        <v/>
      </c>
      <c r="CZ362" s="71" t="str">
        <f t="shared" si="76"/>
        <v/>
      </c>
      <c r="DA362" s="60"/>
      <c r="DB362" s="77" t="str">
        <f t="shared" si="77"/>
        <v/>
      </c>
      <c r="DC362" s="71" t="str">
        <f t="shared" si="78"/>
        <v/>
      </c>
      <c r="DD362" s="71" t="str">
        <f t="shared" si="79"/>
        <v/>
      </c>
      <c r="DE362" s="45">
        <f t="shared" si="80"/>
        <v>0</v>
      </c>
      <c r="DF362" s="45"/>
      <c r="DG362" s="84" t="str">
        <f t="shared" si="73"/>
        <v/>
      </c>
    </row>
    <row r="363" spans="1:111" ht="15.75" customHeight="1" x14ac:dyDescent="0.35">
      <c r="A363" s="71" t="str">
        <f t="shared" si="70"/>
        <v/>
      </c>
      <c r="B363" s="71" t="str">
        <f t="shared" si="71"/>
        <v/>
      </c>
      <c r="C363" s="72" t="str">
        <f t="shared" si="72"/>
        <v/>
      </c>
      <c r="D363" s="107"/>
      <c r="E363" s="101"/>
      <c r="F363" s="101"/>
      <c r="G363" s="101"/>
      <c r="H363" s="108"/>
      <c r="I363" s="101"/>
      <c r="J363" s="101"/>
      <c r="K363" s="101"/>
      <c r="L363" s="101"/>
      <c r="M363" s="101"/>
      <c r="N363" s="101"/>
      <c r="O363" s="101"/>
      <c r="P363" s="101"/>
      <c r="Q363" s="101"/>
      <c r="R363" s="111"/>
      <c r="S363" s="101"/>
      <c r="T363" s="101"/>
      <c r="U363" s="101"/>
      <c r="V363" s="101"/>
      <c r="W363" s="101"/>
      <c r="X363" s="111"/>
      <c r="Y363" s="101"/>
      <c r="Z363" s="101"/>
      <c r="AA363" s="101"/>
      <c r="AB363" s="101"/>
      <c r="AC363" s="101"/>
      <c r="AD363" s="101"/>
      <c r="AE363" s="101"/>
      <c r="AF363" s="101"/>
      <c r="AG363" s="101"/>
      <c r="AH363" s="101"/>
      <c r="AI363" s="101"/>
      <c r="AJ363" s="112"/>
      <c r="AK363" s="101"/>
      <c r="AL363" s="101"/>
      <c r="AM363" s="101"/>
      <c r="AN363" s="101"/>
      <c r="AO363" s="101"/>
      <c r="AP363" s="101"/>
      <c r="AQ363" s="101"/>
      <c r="AR363" s="105"/>
      <c r="AS363" s="106"/>
      <c r="AT363" s="106"/>
      <c r="AU363" s="106"/>
      <c r="AV363" s="106"/>
      <c r="AW363" s="106"/>
      <c r="AX363" s="106"/>
      <c r="AY363" s="105"/>
      <c r="AZ363" s="106"/>
      <c r="BA363" s="106"/>
      <c r="BB363" s="106"/>
      <c r="BC363" s="103">
        <f>IF(AJ363="auto",IF(AND((D363&gt;'km-vergoeding'!$A$4),(D363&lt;'km-vergoeding'!$A$5)),'km-vergoeding'!$D$4,'km-vergoeding'!$D$5),0)</f>
        <v>0</v>
      </c>
      <c r="BD363" s="104"/>
      <c r="BE363" s="104"/>
      <c r="BF363" s="104"/>
      <c r="BG363" s="104"/>
      <c r="BH363" s="104"/>
      <c r="BI363" s="104"/>
      <c r="BJ363" s="104"/>
      <c r="BK363" s="110">
        <f t="shared" si="84"/>
        <v>0</v>
      </c>
      <c r="BL363" s="104"/>
      <c r="BM363" s="104"/>
      <c r="BN363" s="104"/>
      <c r="BO363" s="104"/>
      <c r="BP363" s="104"/>
      <c r="BQ363" s="104"/>
      <c r="BR363" s="102">
        <f>IF(AJ363="fiets",'km-vergoeding'!$D$3,0)</f>
        <v>0</v>
      </c>
      <c r="BS363" s="102"/>
      <c r="BT363" s="102"/>
      <c r="BU363" s="102"/>
      <c r="BV363" s="102"/>
      <c r="BW363" s="102"/>
      <c r="BX363" s="102"/>
      <c r="BY363" s="102"/>
      <c r="BZ363" s="110">
        <f t="shared" si="85"/>
        <v>0</v>
      </c>
      <c r="CA363" s="104"/>
      <c r="CB363" s="104"/>
      <c r="CC363" s="104"/>
      <c r="CD363" s="104"/>
      <c r="CE363" s="104"/>
      <c r="CF363" s="104"/>
      <c r="CG363" s="100"/>
      <c r="CH363" s="101"/>
      <c r="CI363" s="101"/>
      <c r="CJ363" s="101"/>
      <c r="CK363" s="101"/>
      <c r="CL363" s="101"/>
      <c r="CM363" s="109">
        <f t="shared" si="86"/>
        <v>0</v>
      </c>
      <c r="CN363" s="104"/>
      <c r="CO363" s="104"/>
      <c r="CP363" s="104"/>
      <c r="CQ363" s="104"/>
      <c r="CR363" s="104"/>
      <c r="CS363" s="97">
        <f t="shared" si="74"/>
        <v>0</v>
      </c>
      <c r="CT363" s="98"/>
      <c r="CU363" s="98"/>
      <c r="CV363" s="98"/>
      <c r="CW363" s="98"/>
      <c r="CX363" s="99"/>
      <c r="CY363" s="73" t="str">
        <f t="shared" si="75"/>
        <v/>
      </c>
      <c r="CZ363" s="71" t="str">
        <f t="shared" si="76"/>
        <v/>
      </c>
      <c r="DA363" s="60"/>
      <c r="DB363" s="77" t="str">
        <f t="shared" si="77"/>
        <v/>
      </c>
      <c r="DC363" s="71" t="str">
        <f t="shared" si="78"/>
        <v/>
      </c>
      <c r="DD363" s="71" t="str">
        <f t="shared" si="79"/>
        <v/>
      </c>
      <c r="DE363" s="45">
        <f t="shared" si="80"/>
        <v>0</v>
      </c>
      <c r="DF363" s="45"/>
      <c r="DG363" s="84" t="str">
        <f t="shared" si="73"/>
        <v/>
      </c>
    </row>
    <row r="364" spans="1:111" ht="15.75" customHeight="1" x14ac:dyDescent="0.35">
      <c r="A364" s="71" t="str">
        <f t="shared" si="70"/>
        <v/>
      </c>
      <c r="B364" s="71" t="str">
        <f t="shared" si="71"/>
        <v/>
      </c>
      <c r="C364" s="72" t="str">
        <f t="shared" si="72"/>
        <v/>
      </c>
      <c r="D364" s="107"/>
      <c r="E364" s="101"/>
      <c r="F364" s="101"/>
      <c r="G364" s="101"/>
      <c r="H364" s="108"/>
      <c r="I364" s="101"/>
      <c r="J364" s="101"/>
      <c r="K364" s="101"/>
      <c r="L364" s="101"/>
      <c r="M364" s="101"/>
      <c r="N364" s="101"/>
      <c r="O364" s="101"/>
      <c r="P364" s="101"/>
      <c r="Q364" s="101"/>
      <c r="R364" s="111"/>
      <c r="S364" s="101"/>
      <c r="T364" s="101"/>
      <c r="U364" s="101"/>
      <c r="V364" s="101"/>
      <c r="W364" s="101"/>
      <c r="X364" s="111"/>
      <c r="Y364" s="101"/>
      <c r="Z364" s="101"/>
      <c r="AA364" s="101"/>
      <c r="AB364" s="101"/>
      <c r="AC364" s="101"/>
      <c r="AD364" s="101"/>
      <c r="AE364" s="101"/>
      <c r="AF364" s="101"/>
      <c r="AG364" s="101"/>
      <c r="AH364" s="101"/>
      <c r="AI364" s="101"/>
      <c r="AJ364" s="112"/>
      <c r="AK364" s="101"/>
      <c r="AL364" s="101"/>
      <c r="AM364" s="101"/>
      <c r="AN364" s="101"/>
      <c r="AO364" s="101"/>
      <c r="AP364" s="101"/>
      <c r="AQ364" s="101"/>
      <c r="AR364" s="105"/>
      <c r="AS364" s="106"/>
      <c r="AT364" s="106"/>
      <c r="AU364" s="106"/>
      <c r="AV364" s="106"/>
      <c r="AW364" s="106"/>
      <c r="AX364" s="106"/>
      <c r="AY364" s="105"/>
      <c r="AZ364" s="106"/>
      <c r="BA364" s="106"/>
      <c r="BB364" s="106"/>
      <c r="BC364" s="103">
        <f>IF(AJ364="auto",IF(AND((D364&gt;'km-vergoeding'!$A$4),(D364&lt;'km-vergoeding'!$A$5)),'km-vergoeding'!$D$4,'km-vergoeding'!$D$5),0)</f>
        <v>0</v>
      </c>
      <c r="BD364" s="104"/>
      <c r="BE364" s="104"/>
      <c r="BF364" s="104"/>
      <c r="BG364" s="104"/>
      <c r="BH364" s="104"/>
      <c r="BI364" s="104"/>
      <c r="BJ364" s="104"/>
      <c r="BK364" s="110">
        <f t="shared" si="84"/>
        <v>0</v>
      </c>
      <c r="BL364" s="104"/>
      <c r="BM364" s="104"/>
      <c r="BN364" s="104"/>
      <c r="BO364" s="104"/>
      <c r="BP364" s="104"/>
      <c r="BQ364" s="104"/>
      <c r="BR364" s="102">
        <f>IF(AJ364="fiets",'km-vergoeding'!$D$3,0)</f>
        <v>0</v>
      </c>
      <c r="BS364" s="102"/>
      <c r="BT364" s="102"/>
      <c r="BU364" s="102"/>
      <c r="BV364" s="102"/>
      <c r="BW364" s="102"/>
      <c r="BX364" s="102"/>
      <c r="BY364" s="102"/>
      <c r="BZ364" s="110">
        <f t="shared" si="85"/>
        <v>0</v>
      </c>
      <c r="CA364" s="104"/>
      <c r="CB364" s="104"/>
      <c r="CC364" s="104"/>
      <c r="CD364" s="104"/>
      <c r="CE364" s="104"/>
      <c r="CF364" s="104"/>
      <c r="CG364" s="100"/>
      <c r="CH364" s="101"/>
      <c r="CI364" s="101"/>
      <c r="CJ364" s="101"/>
      <c r="CK364" s="101"/>
      <c r="CL364" s="101"/>
      <c r="CM364" s="109">
        <f t="shared" si="86"/>
        <v>0</v>
      </c>
      <c r="CN364" s="104"/>
      <c r="CO364" s="104"/>
      <c r="CP364" s="104"/>
      <c r="CQ364" s="104"/>
      <c r="CR364" s="104"/>
      <c r="CS364" s="97">
        <f t="shared" si="74"/>
        <v>0</v>
      </c>
      <c r="CT364" s="98"/>
      <c r="CU364" s="98"/>
      <c r="CV364" s="98"/>
      <c r="CW364" s="98"/>
      <c r="CX364" s="99"/>
      <c r="CY364" s="73" t="str">
        <f t="shared" si="75"/>
        <v/>
      </c>
      <c r="CZ364" s="71" t="str">
        <f t="shared" si="76"/>
        <v/>
      </c>
      <c r="DA364" s="60"/>
      <c r="DB364" s="77" t="str">
        <f t="shared" si="77"/>
        <v/>
      </c>
      <c r="DC364" s="71" t="str">
        <f t="shared" si="78"/>
        <v/>
      </c>
      <c r="DD364" s="71" t="str">
        <f t="shared" si="79"/>
        <v/>
      </c>
      <c r="DE364" s="45">
        <f t="shared" si="80"/>
        <v>0</v>
      </c>
      <c r="DF364" s="45"/>
      <c r="DG364" s="84" t="str">
        <f t="shared" si="73"/>
        <v/>
      </c>
    </row>
    <row r="365" spans="1:111" ht="15.75" customHeight="1" x14ac:dyDescent="0.35">
      <c r="A365" s="71" t="str">
        <f t="shared" si="70"/>
        <v/>
      </c>
      <c r="B365" s="71" t="str">
        <f t="shared" si="71"/>
        <v/>
      </c>
      <c r="C365" s="72" t="str">
        <f t="shared" si="72"/>
        <v/>
      </c>
      <c r="D365" s="107"/>
      <c r="E365" s="101"/>
      <c r="F365" s="101"/>
      <c r="G365" s="101"/>
      <c r="H365" s="108"/>
      <c r="I365" s="101"/>
      <c r="J365" s="101"/>
      <c r="K365" s="101"/>
      <c r="L365" s="101"/>
      <c r="M365" s="101"/>
      <c r="N365" s="101"/>
      <c r="O365" s="101"/>
      <c r="P365" s="101"/>
      <c r="Q365" s="101"/>
      <c r="R365" s="111"/>
      <c r="S365" s="101"/>
      <c r="T365" s="101"/>
      <c r="U365" s="101"/>
      <c r="V365" s="101"/>
      <c r="W365" s="101"/>
      <c r="X365" s="111"/>
      <c r="Y365" s="101"/>
      <c r="Z365" s="101"/>
      <c r="AA365" s="101"/>
      <c r="AB365" s="101"/>
      <c r="AC365" s="101"/>
      <c r="AD365" s="101"/>
      <c r="AE365" s="101"/>
      <c r="AF365" s="101"/>
      <c r="AG365" s="101"/>
      <c r="AH365" s="101"/>
      <c r="AI365" s="101"/>
      <c r="AJ365" s="112"/>
      <c r="AK365" s="101"/>
      <c r="AL365" s="101"/>
      <c r="AM365" s="101"/>
      <c r="AN365" s="101"/>
      <c r="AO365" s="101"/>
      <c r="AP365" s="101"/>
      <c r="AQ365" s="101"/>
      <c r="AR365" s="105"/>
      <c r="AS365" s="106"/>
      <c r="AT365" s="106"/>
      <c r="AU365" s="106"/>
      <c r="AV365" s="106"/>
      <c r="AW365" s="106"/>
      <c r="AX365" s="106"/>
      <c r="AY365" s="105"/>
      <c r="AZ365" s="106"/>
      <c r="BA365" s="106"/>
      <c r="BB365" s="106"/>
      <c r="BC365" s="103">
        <f>IF(AJ365="auto",IF(AND((D365&gt;'km-vergoeding'!$A$4),(D365&lt;'km-vergoeding'!$A$5)),'km-vergoeding'!$D$4,'km-vergoeding'!$D$5),0)</f>
        <v>0</v>
      </c>
      <c r="BD365" s="104"/>
      <c r="BE365" s="104"/>
      <c r="BF365" s="104"/>
      <c r="BG365" s="104"/>
      <c r="BH365" s="104"/>
      <c r="BI365" s="104"/>
      <c r="BJ365" s="104"/>
      <c r="BK365" s="110">
        <f t="shared" si="84"/>
        <v>0</v>
      </c>
      <c r="BL365" s="104"/>
      <c r="BM365" s="104"/>
      <c r="BN365" s="104"/>
      <c r="BO365" s="104"/>
      <c r="BP365" s="104"/>
      <c r="BQ365" s="104"/>
      <c r="BR365" s="102">
        <f>IF(AJ365="fiets",'km-vergoeding'!$D$3,0)</f>
        <v>0</v>
      </c>
      <c r="BS365" s="102"/>
      <c r="BT365" s="102"/>
      <c r="BU365" s="102"/>
      <c r="BV365" s="102"/>
      <c r="BW365" s="102"/>
      <c r="BX365" s="102"/>
      <c r="BY365" s="102"/>
      <c r="BZ365" s="110">
        <f t="shared" si="85"/>
        <v>0</v>
      </c>
      <c r="CA365" s="104"/>
      <c r="CB365" s="104"/>
      <c r="CC365" s="104"/>
      <c r="CD365" s="104"/>
      <c r="CE365" s="104"/>
      <c r="CF365" s="104"/>
      <c r="CG365" s="100"/>
      <c r="CH365" s="101"/>
      <c r="CI365" s="101"/>
      <c r="CJ365" s="101"/>
      <c r="CK365" s="101"/>
      <c r="CL365" s="101"/>
      <c r="CM365" s="109">
        <f t="shared" si="86"/>
        <v>0</v>
      </c>
      <c r="CN365" s="104"/>
      <c r="CO365" s="104"/>
      <c r="CP365" s="104"/>
      <c r="CQ365" s="104"/>
      <c r="CR365" s="104"/>
      <c r="CS365" s="97">
        <f t="shared" si="74"/>
        <v>0</v>
      </c>
      <c r="CT365" s="98"/>
      <c r="CU365" s="98"/>
      <c r="CV365" s="98"/>
      <c r="CW365" s="98"/>
      <c r="CX365" s="99"/>
      <c r="CY365" s="73" t="str">
        <f t="shared" si="75"/>
        <v/>
      </c>
      <c r="CZ365" s="71" t="str">
        <f t="shared" si="76"/>
        <v/>
      </c>
      <c r="DA365" s="60"/>
      <c r="DB365" s="77" t="str">
        <f t="shared" si="77"/>
        <v/>
      </c>
      <c r="DC365" s="71" t="str">
        <f t="shared" si="78"/>
        <v/>
      </c>
      <c r="DD365" s="71" t="str">
        <f t="shared" si="79"/>
        <v/>
      </c>
      <c r="DE365" s="45">
        <f t="shared" si="80"/>
        <v>0</v>
      </c>
      <c r="DF365" s="45"/>
      <c r="DG365" s="84" t="str">
        <f t="shared" si="73"/>
        <v/>
      </c>
    </row>
    <row r="366" spans="1:111" ht="15.75" customHeight="1" x14ac:dyDescent="0.35">
      <c r="A366" s="71" t="str">
        <f t="shared" si="70"/>
        <v/>
      </c>
      <c r="B366" s="71" t="str">
        <f t="shared" si="71"/>
        <v/>
      </c>
      <c r="C366" s="72" t="str">
        <f t="shared" si="72"/>
        <v/>
      </c>
      <c r="D366" s="107"/>
      <c r="E366" s="101"/>
      <c r="F366" s="101"/>
      <c r="G366" s="101"/>
      <c r="H366" s="108"/>
      <c r="I366" s="101"/>
      <c r="J366" s="101"/>
      <c r="K366" s="101"/>
      <c r="L366" s="101"/>
      <c r="M366" s="101"/>
      <c r="N366" s="101"/>
      <c r="O366" s="101"/>
      <c r="P366" s="101"/>
      <c r="Q366" s="101"/>
      <c r="R366" s="111"/>
      <c r="S366" s="101"/>
      <c r="T366" s="101"/>
      <c r="U366" s="101"/>
      <c r="V366" s="101"/>
      <c r="W366" s="101"/>
      <c r="X366" s="111"/>
      <c r="Y366" s="101"/>
      <c r="Z366" s="101"/>
      <c r="AA366" s="101"/>
      <c r="AB366" s="101"/>
      <c r="AC366" s="101"/>
      <c r="AD366" s="101"/>
      <c r="AE366" s="101"/>
      <c r="AF366" s="101"/>
      <c r="AG366" s="101"/>
      <c r="AH366" s="101"/>
      <c r="AI366" s="101"/>
      <c r="AJ366" s="112"/>
      <c r="AK366" s="101"/>
      <c r="AL366" s="101"/>
      <c r="AM366" s="101"/>
      <c r="AN366" s="101"/>
      <c r="AO366" s="101"/>
      <c r="AP366" s="101"/>
      <c r="AQ366" s="101"/>
      <c r="AR366" s="105"/>
      <c r="AS366" s="106"/>
      <c r="AT366" s="106"/>
      <c r="AU366" s="106"/>
      <c r="AV366" s="106"/>
      <c r="AW366" s="106"/>
      <c r="AX366" s="106"/>
      <c r="AY366" s="105"/>
      <c r="AZ366" s="106"/>
      <c r="BA366" s="106"/>
      <c r="BB366" s="106"/>
      <c r="BC366" s="103">
        <f>IF(AJ366="auto",IF(AND((D366&gt;'km-vergoeding'!$A$4),(D366&lt;'km-vergoeding'!$A$5)),'km-vergoeding'!$D$4,'km-vergoeding'!$D$5),0)</f>
        <v>0</v>
      </c>
      <c r="BD366" s="104"/>
      <c r="BE366" s="104"/>
      <c r="BF366" s="104"/>
      <c r="BG366" s="104"/>
      <c r="BH366" s="104"/>
      <c r="BI366" s="104"/>
      <c r="BJ366" s="104"/>
      <c r="BK366" s="110">
        <f t="shared" si="84"/>
        <v>0</v>
      </c>
      <c r="BL366" s="104"/>
      <c r="BM366" s="104"/>
      <c r="BN366" s="104"/>
      <c r="BO366" s="104"/>
      <c r="BP366" s="104"/>
      <c r="BQ366" s="104"/>
      <c r="BR366" s="102">
        <f>IF(AJ366="fiets",'km-vergoeding'!$D$3,0)</f>
        <v>0</v>
      </c>
      <c r="BS366" s="102"/>
      <c r="BT366" s="102"/>
      <c r="BU366" s="102"/>
      <c r="BV366" s="102"/>
      <c r="BW366" s="102"/>
      <c r="BX366" s="102"/>
      <c r="BY366" s="102"/>
      <c r="BZ366" s="110">
        <f t="shared" si="85"/>
        <v>0</v>
      </c>
      <c r="CA366" s="104"/>
      <c r="CB366" s="104"/>
      <c r="CC366" s="104"/>
      <c r="CD366" s="104"/>
      <c r="CE366" s="104"/>
      <c r="CF366" s="104"/>
      <c r="CG366" s="100"/>
      <c r="CH366" s="101"/>
      <c r="CI366" s="101"/>
      <c r="CJ366" s="101"/>
      <c r="CK366" s="101"/>
      <c r="CL366" s="101"/>
      <c r="CM366" s="109">
        <f t="shared" si="86"/>
        <v>0</v>
      </c>
      <c r="CN366" s="104"/>
      <c r="CO366" s="104"/>
      <c r="CP366" s="104"/>
      <c r="CQ366" s="104"/>
      <c r="CR366" s="104"/>
      <c r="CS366" s="97">
        <f t="shared" si="74"/>
        <v>0</v>
      </c>
      <c r="CT366" s="98"/>
      <c r="CU366" s="98"/>
      <c r="CV366" s="98"/>
      <c r="CW366" s="98"/>
      <c r="CX366" s="99"/>
      <c r="CY366" s="73" t="str">
        <f t="shared" si="75"/>
        <v/>
      </c>
      <c r="CZ366" s="71" t="str">
        <f t="shared" si="76"/>
        <v/>
      </c>
      <c r="DA366" s="60"/>
      <c r="DB366" s="77" t="str">
        <f t="shared" si="77"/>
        <v/>
      </c>
      <c r="DC366" s="71" t="str">
        <f t="shared" si="78"/>
        <v/>
      </c>
      <c r="DD366" s="71" t="str">
        <f t="shared" si="79"/>
        <v/>
      </c>
      <c r="DE366" s="45">
        <f t="shared" si="80"/>
        <v>0</v>
      </c>
      <c r="DF366" s="45"/>
      <c r="DG366" s="84" t="str">
        <f t="shared" si="73"/>
        <v/>
      </c>
    </row>
    <row r="367" spans="1:111" ht="15.75" customHeight="1" x14ac:dyDescent="0.35">
      <c r="A367" s="71" t="str">
        <f t="shared" si="70"/>
        <v/>
      </c>
      <c r="B367" s="71" t="str">
        <f t="shared" si="71"/>
        <v/>
      </c>
      <c r="C367" s="72" t="str">
        <f t="shared" si="72"/>
        <v/>
      </c>
      <c r="D367" s="107"/>
      <c r="E367" s="101"/>
      <c r="F367" s="101"/>
      <c r="G367" s="101"/>
      <c r="H367" s="108"/>
      <c r="I367" s="101"/>
      <c r="J367" s="101"/>
      <c r="K367" s="101"/>
      <c r="L367" s="101"/>
      <c r="M367" s="101"/>
      <c r="N367" s="101"/>
      <c r="O367" s="101"/>
      <c r="P367" s="101"/>
      <c r="Q367" s="101"/>
      <c r="R367" s="111"/>
      <c r="S367" s="101"/>
      <c r="T367" s="101"/>
      <c r="U367" s="101"/>
      <c r="V367" s="101"/>
      <c r="W367" s="101"/>
      <c r="X367" s="111"/>
      <c r="Y367" s="101"/>
      <c r="Z367" s="101"/>
      <c r="AA367" s="101"/>
      <c r="AB367" s="101"/>
      <c r="AC367" s="101"/>
      <c r="AD367" s="101"/>
      <c r="AE367" s="101"/>
      <c r="AF367" s="101"/>
      <c r="AG367" s="101"/>
      <c r="AH367" s="101"/>
      <c r="AI367" s="101"/>
      <c r="AJ367" s="112"/>
      <c r="AK367" s="101"/>
      <c r="AL367" s="101"/>
      <c r="AM367" s="101"/>
      <c r="AN367" s="101"/>
      <c r="AO367" s="101"/>
      <c r="AP367" s="101"/>
      <c r="AQ367" s="101"/>
      <c r="AR367" s="105"/>
      <c r="AS367" s="106"/>
      <c r="AT367" s="106"/>
      <c r="AU367" s="106"/>
      <c r="AV367" s="106"/>
      <c r="AW367" s="106"/>
      <c r="AX367" s="106"/>
      <c r="AY367" s="105"/>
      <c r="AZ367" s="106"/>
      <c r="BA367" s="106"/>
      <c r="BB367" s="106"/>
      <c r="BC367" s="103">
        <f>IF(AJ367="auto",IF(AND((D367&gt;'km-vergoeding'!$A$4),(D367&lt;'km-vergoeding'!$A$5)),'km-vergoeding'!$D$4,'km-vergoeding'!$D$5),0)</f>
        <v>0</v>
      </c>
      <c r="BD367" s="104"/>
      <c r="BE367" s="104"/>
      <c r="BF367" s="104"/>
      <c r="BG367" s="104"/>
      <c r="BH367" s="104"/>
      <c r="BI367" s="104"/>
      <c r="BJ367" s="104"/>
      <c r="BK367" s="110">
        <f t="shared" si="84"/>
        <v>0</v>
      </c>
      <c r="BL367" s="104"/>
      <c r="BM367" s="104"/>
      <c r="BN367" s="104"/>
      <c r="BO367" s="104"/>
      <c r="BP367" s="104"/>
      <c r="BQ367" s="104"/>
      <c r="BR367" s="102">
        <f>IF(AJ367="fiets",'km-vergoeding'!$D$3,0)</f>
        <v>0</v>
      </c>
      <c r="BS367" s="102"/>
      <c r="BT367" s="102"/>
      <c r="BU367" s="102"/>
      <c r="BV367" s="102"/>
      <c r="BW367" s="102"/>
      <c r="BX367" s="102"/>
      <c r="BY367" s="102"/>
      <c r="BZ367" s="110">
        <f t="shared" si="85"/>
        <v>0</v>
      </c>
      <c r="CA367" s="104"/>
      <c r="CB367" s="104"/>
      <c r="CC367" s="104"/>
      <c r="CD367" s="104"/>
      <c r="CE367" s="104"/>
      <c r="CF367" s="104"/>
      <c r="CG367" s="100"/>
      <c r="CH367" s="101"/>
      <c r="CI367" s="101"/>
      <c r="CJ367" s="101"/>
      <c r="CK367" s="101"/>
      <c r="CL367" s="101"/>
      <c r="CM367" s="109">
        <f t="shared" si="86"/>
        <v>0</v>
      </c>
      <c r="CN367" s="104"/>
      <c r="CO367" s="104"/>
      <c r="CP367" s="104"/>
      <c r="CQ367" s="104"/>
      <c r="CR367" s="104"/>
      <c r="CS367" s="97">
        <f t="shared" si="74"/>
        <v>0</v>
      </c>
      <c r="CT367" s="98"/>
      <c r="CU367" s="98"/>
      <c r="CV367" s="98"/>
      <c r="CW367" s="98"/>
      <c r="CX367" s="99"/>
      <c r="CY367" s="73" t="str">
        <f t="shared" si="75"/>
        <v/>
      </c>
      <c r="CZ367" s="71" t="str">
        <f t="shared" si="76"/>
        <v/>
      </c>
      <c r="DA367" s="60"/>
      <c r="DB367" s="77" t="str">
        <f t="shared" si="77"/>
        <v/>
      </c>
      <c r="DC367" s="71" t="str">
        <f t="shared" si="78"/>
        <v/>
      </c>
      <c r="DD367" s="71" t="str">
        <f t="shared" si="79"/>
        <v/>
      </c>
      <c r="DE367" s="45">
        <f t="shared" si="80"/>
        <v>0</v>
      </c>
      <c r="DF367" s="45"/>
      <c r="DG367" s="84" t="str">
        <f t="shared" si="73"/>
        <v/>
      </c>
    </row>
    <row r="368" spans="1:111" ht="15.75" customHeight="1" x14ac:dyDescent="0.35">
      <c r="A368" s="71" t="str">
        <f t="shared" si="70"/>
        <v/>
      </c>
      <c r="B368" s="71" t="str">
        <f t="shared" si="71"/>
        <v/>
      </c>
      <c r="C368" s="72" t="str">
        <f t="shared" si="72"/>
        <v/>
      </c>
      <c r="D368" s="107"/>
      <c r="E368" s="101"/>
      <c r="F368" s="101"/>
      <c r="G368" s="101"/>
      <c r="H368" s="108"/>
      <c r="I368" s="101"/>
      <c r="J368" s="101"/>
      <c r="K368" s="101"/>
      <c r="L368" s="101"/>
      <c r="M368" s="101"/>
      <c r="N368" s="101"/>
      <c r="O368" s="101"/>
      <c r="P368" s="101"/>
      <c r="Q368" s="101"/>
      <c r="R368" s="111"/>
      <c r="S368" s="101"/>
      <c r="T368" s="101"/>
      <c r="U368" s="101"/>
      <c r="V368" s="101"/>
      <c r="W368" s="101"/>
      <c r="X368" s="111"/>
      <c r="Y368" s="101"/>
      <c r="Z368" s="101"/>
      <c r="AA368" s="101"/>
      <c r="AB368" s="101"/>
      <c r="AC368" s="101"/>
      <c r="AD368" s="101"/>
      <c r="AE368" s="101"/>
      <c r="AF368" s="101"/>
      <c r="AG368" s="101"/>
      <c r="AH368" s="101"/>
      <c r="AI368" s="101"/>
      <c r="AJ368" s="112"/>
      <c r="AK368" s="101"/>
      <c r="AL368" s="101"/>
      <c r="AM368" s="101"/>
      <c r="AN368" s="101"/>
      <c r="AO368" s="101"/>
      <c r="AP368" s="101"/>
      <c r="AQ368" s="101"/>
      <c r="AR368" s="105"/>
      <c r="AS368" s="106"/>
      <c r="AT368" s="106"/>
      <c r="AU368" s="106"/>
      <c r="AV368" s="106"/>
      <c r="AW368" s="106"/>
      <c r="AX368" s="106"/>
      <c r="AY368" s="105"/>
      <c r="AZ368" s="106"/>
      <c r="BA368" s="106"/>
      <c r="BB368" s="106"/>
      <c r="BC368" s="103">
        <f>IF(AJ368="auto",IF(AND((D368&gt;'km-vergoeding'!$A$4),(D368&lt;'km-vergoeding'!$A$5)),'km-vergoeding'!$D$4,'km-vergoeding'!$D$5),0)</f>
        <v>0</v>
      </c>
      <c r="BD368" s="104"/>
      <c r="BE368" s="104"/>
      <c r="BF368" s="104"/>
      <c r="BG368" s="104"/>
      <c r="BH368" s="104"/>
      <c r="BI368" s="104"/>
      <c r="BJ368" s="104"/>
      <c r="BK368" s="110">
        <f t="shared" si="84"/>
        <v>0</v>
      </c>
      <c r="BL368" s="104"/>
      <c r="BM368" s="104"/>
      <c r="BN368" s="104"/>
      <c r="BO368" s="104"/>
      <c r="BP368" s="104"/>
      <c r="BQ368" s="104"/>
      <c r="BR368" s="102">
        <f>IF(AJ368="fiets",'km-vergoeding'!$D$3,0)</f>
        <v>0</v>
      </c>
      <c r="BS368" s="102"/>
      <c r="BT368" s="102"/>
      <c r="BU368" s="102"/>
      <c r="BV368" s="102"/>
      <c r="BW368" s="102"/>
      <c r="BX368" s="102"/>
      <c r="BY368" s="102"/>
      <c r="BZ368" s="110">
        <f t="shared" si="85"/>
        <v>0</v>
      </c>
      <c r="CA368" s="104"/>
      <c r="CB368" s="104"/>
      <c r="CC368" s="104"/>
      <c r="CD368" s="104"/>
      <c r="CE368" s="104"/>
      <c r="CF368" s="104"/>
      <c r="CG368" s="100"/>
      <c r="CH368" s="101"/>
      <c r="CI368" s="101"/>
      <c r="CJ368" s="101"/>
      <c r="CK368" s="101"/>
      <c r="CL368" s="101"/>
      <c r="CM368" s="109">
        <f t="shared" si="86"/>
        <v>0</v>
      </c>
      <c r="CN368" s="104"/>
      <c r="CO368" s="104"/>
      <c r="CP368" s="104"/>
      <c r="CQ368" s="104"/>
      <c r="CR368" s="104"/>
      <c r="CS368" s="97">
        <f t="shared" si="74"/>
        <v>0</v>
      </c>
      <c r="CT368" s="98"/>
      <c r="CU368" s="98"/>
      <c r="CV368" s="98"/>
      <c r="CW368" s="98"/>
      <c r="CX368" s="99"/>
      <c r="CY368" s="73" t="str">
        <f t="shared" si="75"/>
        <v/>
      </c>
      <c r="CZ368" s="71" t="str">
        <f t="shared" si="76"/>
        <v/>
      </c>
      <c r="DA368" s="60"/>
      <c r="DB368" s="77" t="str">
        <f t="shared" si="77"/>
        <v/>
      </c>
      <c r="DC368" s="71" t="str">
        <f t="shared" si="78"/>
        <v/>
      </c>
      <c r="DD368" s="71" t="str">
        <f t="shared" si="79"/>
        <v/>
      </c>
      <c r="DE368" s="45">
        <f t="shared" si="80"/>
        <v>0</v>
      </c>
      <c r="DF368" s="45"/>
      <c r="DG368" s="84" t="str">
        <f t="shared" si="73"/>
        <v/>
      </c>
    </row>
    <row r="369" spans="1:111" ht="15.75" customHeight="1" x14ac:dyDescent="0.35">
      <c r="A369" s="71" t="str">
        <f t="shared" si="70"/>
        <v/>
      </c>
      <c r="B369" s="71" t="str">
        <f t="shared" si="71"/>
        <v/>
      </c>
      <c r="C369" s="72" t="str">
        <f t="shared" si="72"/>
        <v/>
      </c>
      <c r="D369" s="107"/>
      <c r="E369" s="101"/>
      <c r="F369" s="101"/>
      <c r="G369" s="101"/>
      <c r="H369" s="108"/>
      <c r="I369" s="101"/>
      <c r="J369" s="101"/>
      <c r="K369" s="101"/>
      <c r="L369" s="101"/>
      <c r="M369" s="101"/>
      <c r="N369" s="101"/>
      <c r="O369" s="101"/>
      <c r="P369" s="101"/>
      <c r="Q369" s="101"/>
      <c r="R369" s="111"/>
      <c r="S369" s="101"/>
      <c r="T369" s="101"/>
      <c r="U369" s="101"/>
      <c r="V369" s="101"/>
      <c r="W369" s="101"/>
      <c r="X369" s="111"/>
      <c r="Y369" s="101"/>
      <c r="Z369" s="101"/>
      <c r="AA369" s="101"/>
      <c r="AB369" s="101"/>
      <c r="AC369" s="101"/>
      <c r="AD369" s="101"/>
      <c r="AE369" s="101"/>
      <c r="AF369" s="101"/>
      <c r="AG369" s="101"/>
      <c r="AH369" s="101"/>
      <c r="AI369" s="101"/>
      <c r="AJ369" s="112"/>
      <c r="AK369" s="101"/>
      <c r="AL369" s="101"/>
      <c r="AM369" s="101"/>
      <c r="AN369" s="101"/>
      <c r="AO369" s="101"/>
      <c r="AP369" s="101"/>
      <c r="AQ369" s="101"/>
      <c r="AR369" s="105"/>
      <c r="AS369" s="106"/>
      <c r="AT369" s="106"/>
      <c r="AU369" s="106"/>
      <c r="AV369" s="106"/>
      <c r="AW369" s="106"/>
      <c r="AX369" s="106"/>
      <c r="AY369" s="105"/>
      <c r="AZ369" s="106"/>
      <c r="BA369" s="106"/>
      <c r="BB369" s="106"/>
      <c r="BC369" s="103">
        <f>IF(AJ369="auto",IF(AND((D369&gt;'km-vergoeding'!$A$4),(D369&lt;'km-vergoeding'!$A$5)),'km-vergoeding'!$D$4,'km-vergoeding'!$D$5),0)</f>
        <v>0</v>
      </c>
      <c r="BD369" s="104"/>
      <c r="BE369" s="104"/>
      <c r="BF369" s="104"/>
      <c r="BG369" s="104"/>
      <c r="BH369" s="104"/>
      <c r="BI369" s="104"/>
      <c r="BJ369" s="104"/>
      <c r="BK369" s="110">
        <f t="shared" si="84"/>
        <v>0</v>
      </c>
      <c r="BL369" s="104"/>
      <c r="BM369" s="104"/>
      <c r="BN369" s="104"/>
      <c r="BO369" s="104"/>
      <c r="BP369" s="104"/>
      <c r="BQ369" s="104"/>
      <c r="BR369" s="102">
        <f>IF(AJ369="fiets",'km-vergoeding'!$D$3,0)</f>
        <v>0</v>
      </c>
      <c r="BS369" s="102"/>
      <c r="BT369" s="102"/>
      <c r="BU369" s="102"/>
      <c r="BV369" s="102"/>
      <c r="BW369" s="102"/>
      <c r="BX369" s="102"/>
      <c r="BY369" s="102"/>
      <c r="BZ369" s="110">
        <f t="shared" si="85"/>
        <v>0</v>
      </c>
      <c r="CA369" s="104"/>
      <c r="CB369" s="104"/>
      <c r="CC369" s="104"/>
      <c r="CD369" s="104"/>
      <c r="CE369" s="104"/>
      <c r="CF369" s="104"/>
      <c r="CG369" s="100"/>
      <c r="CH369" s="101"/>
      <c r="CI369" s="101"/>
      <c r="CJ369" s="101"/>
      <c r="CK369" s="101"/>
      <c r="CL369" s="101"/>
      <c r="CM369" s="109">
        <f t="shared" si="86"/>
        <v>0</v>
      </c>
      <c r="CN369" s="104"/>
      <c r="CO369" s="104"/>
      <c r="CP369" s="104"/>
      <c r="CQ369" s="104"/>
      <c r="CR369" s="104"/>
      <c r="CS369" s="97">
        <f t="shared" si="74"/>
        <v>0</v>
      </c>
      <c r="CT369" s="98"/>
      <c r="CU369" s="98"/>
      <c r="CV369" s="98"/>
      <c r="CW369" s="98"/>
      <c r="CX369" s="99"/>
      <c r="CY369" s="73" t="str">
        <f t="shared" si="75"/>
        <v/>
      </c>
      <c r="CZ369" s="71" t="str">
        <f t="shared" si="76"/>
        <v/>
      </c>
      <c r="DA369" s="60"/>
      <c r="DB369" s="77" t="str">
        <f t="shared" si="77"/>
        <v/>
      </c>
      <c r="DC369" s="71" t="str">
        <f t="shared" si="78"/>
        <v/>
      </c>
      <c r="DD369" s="71" t="str">
        <f t="shared" si="79"/>
        <v/>
      </c>
      <c r="DE369" s="45">
        <f t="shared" si="80"/>
        <v>0</v>
      </c>
      <c r="DF369" s="45"/>
      <c r="DG369" s="84" t="str">
        <f t="shared" si="73"/>
        <v/>
      </c>
    </row>
    <row r="370" spans="1:111" ht="15.75" customHeight="1" x14ac:dyDescent="0.35">
      <c r="A370" s="71" t="str">
        <f t="shared" si="70"/>
        <v/>
      </c>
      <c r="B370" s="71" t="str">
        <f t="shared" si="71"/>
        <v/>
      </c>
      <c r="C370" s="72" t="str">
        <f t="shared" si="72"/>
        <v/>
      </c>
      <c r="D370" s="107"/>
      <c r="E370" s="101"/>
      <c r="F370" s="101"/>
      <c r="G370" s="101"/>
      <c r="H370" s="108"/>
      <c r="I370" s="101"/>
      <c r="J370" s="101"/>
      <c r="K370" s="101"/>
      <c r="L370" s="101"/>
      <c r="M370" s="101"/>
      <c r="N370" s="101"/>
      <c r="O370" s="101"/>
      <c r="P370" s="101"/>
      <c r="Q370" s="101"/>
      <c r="R370" s="111"/>
      <c r="S370" s="101"/>
      <c r="T370" s="101"/>
      <c r="U370" s="101"/>
      <c r="V370" s="101"/>
      <c r="W370" s="101"/>
      <c r="X370" s="111"/>
      <c r="Y370" s="101"/>
      <c r="Z370" s="101"/>
      <c r="AA370" s="101"/>
      <c r="AB370" s="101"/>
      <c r="AC370" s="101"/>
      <c r="AD370" s="101"/>
      <c r="AE370" s="101"/>
      <c r="AF370" s="101"/>
      <c r="AG370" s="101"/>
      <c r="AH370" s="101"/>
      <c r="AI370" s="101"/>
      <c r="AJ370" s="112"/>
      <c r="AK370" s="101"/>
      <c r="AL370" s="101"/>
      <c r="AM370" s="101"/>
      <c r="AN370" s="101"/>
      <c r="AO370" s="101"/>
      <c r="AP370" s="101"/>
      <c r="AQ370" s="101"/>
      <c r="AR370" s="105"/>
      <c r="AS370" s="106"/>
      <c r="AT370" s="106"/>
      <c r="AU370" s="106"/>
      <c r="AV370" s="106"/>
      <c r="AW370" s="106"/>
      <c r="AX370" s="106"/>
      <c r="AY370" s="105"/>
      <c r="AZ370" s="106"/>
      <c r="BA370" s="106"/>
      <c r="BB370" s="106"/>
      <c r="BC370" s="103">
        <f>IF(AJ370="auto",IF(AND((D370&gt;'km-vergoeding'!$A$4),(D370&lt;'km-vergoeding'!$A$5)),'km-vergoeding'!$D$4,'km-vergoeding'!$D$5),0)</f>
        <v>0</v>
      </c>
      <c r="BD370" s="104"/>
      <c r="BE370" s="104"/>
      <c r="BF370" s="104"/>
      <c r="BG370" s="104"/>
      <c r="BH370" s="104"/>
      <c r="BI370" s="104"/>
      <c r="BJ370" s="104"/>
      <c r="BK370" s="110">
        <f t="shared" si="84"/>
        <v>0</v>
      </c>
      <c r="BL370" s="104"/>
      <c r="BM370" s="104"/>
      <c r="BN370" s="104"/>
      <c r="BO370" s="104"/>
      <c r="BP370" s="104"/>
      <c r="BQ370" s="104"/>
      <c r="BR370" s="102">
        <f>IF(AJ370="fiets",'km-vergoeding'!$D$3,0)</f>
        <v>0</v>
      </c>
      <c r="BS370" s="102"/>
      <c r="BT370" s="102"/>
      <c r="BU370" s="102"/>
      <c r="BV370" s="102"/>
      <c r="BW370" s="102"/>
      <c r="BX370" s="102"/>
      <c r="BY370" s="102"/>
      <c r="BZ370" s="110">
        <f t="shared" si="85"/>
        <v>0</v>
      </c>
      <c r="CA370" s="104"/>
      <c r="CB370" s="104"/>
      <c r="CC370" s="104"/>
      <c r="CD370" s="104"/>
      <c r="CE370" s="104"/>
      <c r="CF370" s="104"/>
      <c r="CG370" s="100"/>
      <c r="CH370" s="101"/>
      <c r="CI370" s="101"/>
      <c r="CJ370" s="101"/>
      <c r="CK370" s="101"/>
      <c r="CL370" s="101"/>
      <c r="CM370" s="109">
        <f t="shared" si="86"/>
        <v>0</v>
      </c>
      <c r="CN370" s="104"/>
      <c r="CO370" s="104"/>
      <c r="CP370" s="104"/>
      <c r="CQ370" s="104"/>
      <c r="CR370" s="104"/>
      <c r="CS370" s="97">
        <f t="shared" si="74"/>
        <v>0</v>
      </c>
      <c r="CT370" s="98"/>
      <c r="CU370" s="98"/>
      <c r="CV370" s="98"/>
      <c r="CW370" s="98"/>
      <c r="CX370" s="99"/>
      <c r="CY370" s="73" t="str">
        <f t="shared" si="75"/>
        <v/>
      </c>
      <c r="CZ370" s="71" t="str">
        <f t="shared" si="76"/>
        <v/>
      </c>
      <c r="DA370" s="60"/>
      <c r="DB370" s="77" t="str">
        <f t="shared" si="77"/>
        <v/>
      </c>
      <c r="DC370" s="71" t="str">
        <f t="shared" si="78"/>
        <v/>
      </c>
      <c r="DD370" s="71" t="str">
        <f t="shared" si="79"/>
        <v/>
      </c>
      <c r="DE370" s="45">
        <f t="shared" si="80"/>
        <v>0</v>
      </c>
      <c r="DF370" s="45"/>
      <c r="DG370" s="84" t="str">
        <f t="shared" si="73"/>
        <v/>
      </c>
    </row>
    <row r="371" spans="1:111" ht="15.75" customHeight="1" x14ac:dyDescent="0.35">
      <c r="A371" s="71" t="str">
        <f t="shared" si="70"/>
        <v/>
      </c>
      <c r="B371" s="71" t="str">
        <f t="shared" si="71"/>
        <v/>
      </c>
      <c r="C371" s="72" t="str">
        <f t="shared" si="72"/>
        <v/>
      </c>
      <c r="D371" s="107"/>
      <c r="E371" s="101"/>
      <c r="F371" s="101"/>
      <c r="G371" s="101"/>
      <c r="H371" s="108"/>
      <c r="I371" s="101"/>
      <c r="J371" s="101"/>
      <c r="K371" s="101"/>
      <c r="L371" s="101"/>
      <c r="M371" s="101"/>
      <c r="N371" s="101"/>
      <c r="O371" s="101"/>
      <c r="P371" s="101"/>
      <c r="Q371" s="101"/>
      <c r="R371" s="111"/>
      <c r="S371" s="101"/>
      <c r="T371" s="101"/>
      <c r="U371" s="101"/>
      <c r="V371" s="101"/>
      <c r="W371" s="101"/>
      <c r="X371" s="111"/>
      <c r="Y371" s="101"/>
      <c r="Z371" s="101"/>
      <c r="AA371" s="101"/>
      <c r="AB371" s="101"/>
      <c r="AC371" s="101"/>
      <c r="AD371" s="101"/>
      <c r="AE371" s="101"/>
      <c r="AF371" s="101"/>
      <c r="AG371" s="101"/>
      <c r="AH371" s="101"/>
      <c r="AI371" s="101"/>
      <c r="AJ371" s="112"/>
      <c r="AK371" s="101"/>
      <c r="AL371" s="101"/>
      <c r="AM371" s="101"/>
      <c r="AN371" s="101"/>
      <c r="AO371" s="101"/>
      <c r="AP371" s="101"/>
      <c r="AQ371" s="101"/>
      <c r="AR371" s="105"/>
      <c r="AS371" s="106"/>
      <c r="AT371" s="106"/>
      <c r="AU371" s="106"/>
      <c r="AV371" s="106"/>
      <c r="AW371" s="106"/>
      <c r="AX371" s="106"/>
      <c r="AY371" s="105"/>
      <c r="AZ371" s="106"/>
      <c r="BA371" s="106"/>
      <c r="BB371" s="106"/>
      <c r="BC371" s="103">
        <f>IF(AJ371="auto",IF(AND((D371&gt;'km-vergoeding'!$A$4),(D371&lt;'km-vergoeding'!$A$5)),'km-vergoeding'!$D$4,'km-vergoeding'!$D$5),0)</f>
        <v>0</v>
      </c>
      <c r="BD371" s="104"/>
      <c r="BE371" s="104"/>
      <c r="BF371" s="104"/>
      <c r="BG371" s="104"/>
      <c r="BH371" s="104"/>
      <c r="BI371" s="104"/>
      <c r="BJ371" s="104"/>
      <c r="BK371" s="110">
        <f t="shared" si="84"/>
        <v>0</v>
      </c>
      <c r="BL371" s="104"/>
      <c r="BM371" s="104"/>
      <c r="BN371" s="104"/>
      <c r="BO371" s="104"/>
      <c r="BP371" s="104"/>
      <c r="BQ371" s="104"/>
      <c r="BR371" s="102">
        <f>IF(AJ371="fiets",'km-vergoeding'!$D$3,0)</f>
        <v>0</v>
      </c>
      <c r="BS371" s="102"/>
      <c r="BT371" s="102"/>
      <c r="BU371" s="102"/>
      <c r="BV371" s="102"/>
      <c r="BW371" s="102"/>
      <c r="BX371" s="102"/>
      <c r="BY371" s="102"/>
      <c r="BZ371" s="110">
        <f t="shared" si="85"/>
        <v>0</v>
      </c>
      <c r="CA371" s="104"/>
      <c r="CB371" s="104"/>
      <c r="CC371" s="104"/>
      <c r="CD371" s="104"/>
      <c r="CE371" s="104"/>
      <c r="CF371" s="104"/>
      <c r="CG371" s="100"/>
      <c r="CH371" s="101"/>
      <c r="CI371" s="101"/>
      <c r="CJ371" s="101"/>
      <c r="CK371" s="101"/>
      <c r="CL371" s="101"/>
      <c r="CM371" s="109">
        <f t="shared" si="86"/>
        <v>0</v>
      </c>
      <c r="CN371" s="104"/>
      <c r="CO371" s="104"/>
      <c r="CP371" s="104"/>
      <c r="CQ371" s="104"/>
      <c r="CR371" s="104"/>
      <c r="CS371" s="97">
        <f t="shared" si="74"/>
        <v>0</v>
      </c>
      <c r="CT371" s="98"/>
      <c r="CU371" s="98"/>
      <c r="CV371" s="98"/>
      <c r="CW371" s="98"/>
      <c r="CX371" s="99"/>
      <c r="CY371" s="73" t="str">
        <f t="shared" si="75"/>
        <v/>
      </c>
      <c r="CZ371" s="71" t="str">
        <f t="shared" si="76"/>
        <v/>
      </c>
      <c r="DA371" s="60"/>
      <c r="DB371" s="77" t="str">
        <f t="shared" si="77"/>
        <v/>
      </c>
      <c r="DC371" s="71" t="str">
        <f t="shared" si="78"/>
        <v/>
      </c>
      <c r="DD371" s="71" t="str">
        <f t="shared" si="79"/>
        <v/>
      </c>
      <c r="DE371" s="45">
        <f t="shared" si="80"/>
        <v>0</v>
      </c>
      <c r="DF371" s="45"/>
      <c r="DG371" s="84" t="str">
        <f t="shared" si="73"/>
        <v/>
      </c>
    </row>
    <row r="372" spans="1:111" ht="15.75" customHeight="1" x14ac:dyDescent="0.35">
      <c r="A372" s="71" t="str">
        <f t="shared" si="70"/>
        <v/>
      </c>
      <c r="B372" s="71" t="str">
        <f t="shared" si="71"/>
        <v/>
      </c>
      <c r="C372" s="72" t="str">
        <f t="shared" si="72"/>
        <v/>
      </c>
      <c r="D372" s="107"/>
      <c r="E372" s="101"/>
      <c r="F372" s="101"/>
      <c r="G372" s="101"/>
      <c r="H372" s="108"/>
      <c r="I372" s="101"/>
      <c r="J372" s="101"/>
      <c r="K372" s="101"/>
      <c r="L372" s="101"/>
      <c r="M372" s="101"/>
      <c r="N372" s="101"/>
      <c r="O372" s="101"/>
      <c r="P372" s="101"/>
      <c r="Q372" s="101"/>
      <c r="R372" s="111"/>
      <c r="S372" s="101"/>
      <c r="T372" s="101"/>
      <c r="U372" s="101"/>
      <c r="V372" s="101"/>
      <c r="W372" s="101"/>
      <c r="X372" s="111"/>
      <c r="Y372" s="101"/>
      <c r="Z372" s="101"/>
      <c r="AA372" s="101"/>
      <c r="AB372" s="101"/>
      <c r="AC372" s="101"/>
      <c r="AD372" s="101"/>
      <c r="AE372" s="101"/>
      <c r="AF372" s="101"/>
      <c r="AG372" s="101"/>
      <c r="AH372" s="101"/>
      <c r="AI372" s="101"/>
      <c r="AJ372" s="112"/>
      <c r="AK372" s="101"/>
      <c r="AL372" s="101"/>
      <c r="AM372" s="101"/>
      <c r="AN372" s="101"/>
      <c r="AO372" s="101"/>
      <c r="AP372" s="101"/>
      <c r="AQ372" s="101"/>
      <c r="AR372" s="105"/>
      <c r="AS372" s="106"/>
      <c r="AT372" s="106"/>
      <c r="AU372" s="106"/>
      <c r="AV372" s="106"/>
      <c r="AW372" s="106"/>
      <c r="AX372" s="106"/>
      <c r="AY372" s="105"/>
      <c r="AZ372" s="106"/>
      <c r="BA372" s="106"/>
      <c r="BB372" s="106"/>
      <c r="BC372" s="103">
        <f>IF(AJ372="auto",IF(AND((D372&gt;'km-vergoeding'!$A$4),(D372&lt;'km-vergoeding'!$A$5)),'km-vergoeding'!$D$4,'km-vergoeding'!$D$5),0)</f>
        <v>0</v>
      </c>
      <c r="BD372" s="104"/>
      <c r="BE372" s="104"/>
      <c r="BF372" s="104"/>
      <c r="BG372" s="104"/>
      <c r="BH372" s="104"/>
      <c r="BI372" s="104"/>
      <c r="BJ372" s="104"/>
      <c r="BK372" s="110">
        <f t="shared" si="84"/>
        <v>0</v>
      </c>
      <c r="BL372" s="104"/>
      <c r="BM372" s="104"/>
      <c r="BN372" s="104"/>
      <c r="BO372" s="104"/>
      <c r="BP372" s="104"/>
      <c r="BQ372" s="104"/>
      <c r="BR372" s="102">
        <f>IF(AJ372="fiets",'km-vergoeding'!$D$3,0)</f>
        <v>0</v>
      </c>
      <c r="BS372" s="102"/>
      <c r="BT372" s="102"/>
      <c r="BU372" s="102"/>
      <c r="BV372" s="102"/>
      <c r="BW372" s="102"/>
      <c r="BX372" s="102"/>
      <c r="BY372" s="102"/>
      <c r="BZ372" s="110">
        <f t="shared" si="85"/>
        <v>0</v>
      </c>
      <c r="CA372" s="104"/>
      <c r="CB372" s="104"/>
      <c r="CC372" s="104"/>
      <c r="CD372" s="104"/>
      <c r="CE372" s="104"/>
      <c r="CF372" s="104"/>
      <c r="CG372" s="100"/>
      <c r="CH372" s="101"/>
      <c r="CI372" s="101"/>
      <c r="CJ372" s="101"/>
      <c r="CK372" s="101"/>
      <c r="CL372" s="101"/>
      <c r="CM372" s="109">
        <f t="shared" si="86"/>
        <v>0</v>
      </c>
      <c r="CN372" s="104"/>
      <c r="CO372" s="104"/>
      <c r="CP372" s="104"/>
      <c r="CQ372" s="104"/>
      <c r="CR372" s="104"/>
      <c r="CS372" s="97">
        <f t="shared" si="74"/>
        <v>0</v>
      </c>
      <c r="CT372" s="98"/>
      <c r="CU372" s="98"/>
      <c r="CV372" s="98"/>
      <c r="CW372" s="98"/>
      <c r="CX372" s="99"/>
      <c r="CY372" s="73" t="str">
        <f t="shared" si="75"/>
        <v/>
      </c>
      <c r="CZ372" s="71" t="str">
        <f t="shared" si="76"/>
        <v/>
      </c>
      <c r="DA372" s="60"/>
      <c r="DB372" s="77" t="str">
        <f t="shared" si="77"/>
        <v/>
      </c>
      <c r="DC372" s="71" t="str">
        <f t="shared" si="78"/>
        <v/>
      </c>
      <c r="DD372" s="71" t="str">
        <f t="shared" si="79"/>
        <v/>
      </c>
      <c r="DE372" s="45">
        <f t="shared" si="80"/>
        <v>0</v>
      </c>
      <c r="DF372" s="45"/>
      <c r="DG372" s="84" t="str">
        <f t="shared" si="73"/>
        <v/>
      </c>
    </row>
    <row r="373" spans="1:111" ht="15.75" customHeight="1" x14ac:dyDescent="0.35">
      <c r="A373" s="71" t="str">
        <f t="shared" si="70"/>
        <v/>
      </c>
      <c r="B373" s="71" t="str">
        <f t="shared" si="71"/>
        <v/>
      </c>
      <c r="C373" s="72" t="str">
        <f t="shared" si="72"/>
        <v/>
      </c>
      <c r="D373" s="107"/>
      <c r="E373" s="101"/>
      <c r="F373" s="101"/>
      <c r="G373" s="101"/>
      <c r="H373" s="108"/>
      <c r="I373" s="101"/>
      <c r="J373" s="101"/>
      <c r="K373" s="101"/>
      <c r="L373" s="101"/>
      <c r="M373" s="101"/>
      <c r="N373" s="101"/>
      <c r="O373" s="101"/>
      <c r="P373" s="101"/>
      <c r="Q373" s="101"/>
      <c r="R373" s="111"/>
      <c r="S373" s="101"/>
      <c r="T373" s="101"/>
      <c r="U373" s="101"/>
      <c r="V373" s="101"/>
      <c r="W373" s="101"/>
      <c r="X373" s="111"/>
      <c r="Y373" s="101"/>
      <c r="Z373" s="101"/>
      <c r="AA373" s="101"/>
      <c r="AB373" s="101"/>
      <c r="AC373" s="101"/>
      <c r="AD373" s="101"/>
      <c r="AE373" s="101"/>
      <c r="AF373" s="101"/>
      <c r="AG373" s="101"/>
      <c r="AH373" s="101"/>
      <c r="AI373" s="101"/>
      <c r="AJ373" s="112"/>
      <c r="AK373" s="101"/>
      <c r="AL373" s="101"/>
      <c r="AM373" s="101"/>
      <c r="AN373" s="101"/>
      <c r="AO373" s="101"/>
      <c r="AP373" s="101"/>
      <c r="AQ373" s="101"/>
      <c r="AR373" s="105"/>
      <c r="AS373" s="106"/>
      <c r="AT373" s="106"/>
      <c r="AU373" s="106"/>
      <c r="AV373" s="106"/>
      <c r="AW373" s="106"/>
      <c r="AX373" s="106"/>
      <c r="AY373" s="105"/>
      <c r="AZ373" s="106"/>
      <c r="BA373" s="106"/>
      <c r="BB373" s="106"/>
      <c r="BC373" s="103">
        <f>IF(AJ373="auto",IF(AND((D373&gt;'km-vergoeding'!$A$4),(D373&lt;'km-vergoeding'!$A$5)),'km-vergoeding'!$D$4,'km-vergoeding'!$D$5),0)</f>
        <v>0</v>
      </c>
      <c r="BD373" s="104"/>
      <c r="BE373" s="104"/>
      <c r="BF373" s="104"/>
      <c r="BG373" s="104"/>
      <c r="BH373" s="104"/>
      <c r="BI373" s="104"/>
      <c r="BJ373" s="104"/>
      <c r="BK373" s="110">
        <f t="shared" si="84"/>
        <v>0</v>
      </c>
      <c r="BL373" s="104"/>
      <c r="BM373" s="104"/>
      <c r="BN373" s="104"/>
      <c r="BO373" s="104"/>
      <c r="BP373" s="104"/>
      <c r="BQ373" s="104"/>
      <c r="BR373" s="102">
        <f>IF(AJ373="fiets",'km-vergoeding'!$D$3,0)</f>
        <v>0</v>
      </c>
      <c r="BS373" s="102"/>
      <c r="BT373" s="102"/>
      <c r="BU373" s="102"/>
      <c r="BV373" s="102"/>
      <c r="BW373" s="102"/>
      <c r="BX373" s="102"/>
      <c r="BY373" s="102"/>
      <c r="BZ373" s="110">
        <f t="shared" si="85"/>
        <v>0</v>
      </c>
      <c r="CA373" s="104"/>
      <c r="CB373" s="104"/>
      <c r="CC373" s="104"/>
      <c r="CD373" s="104"/>
      <c r="CE373" s="104"/>
      <c r="CF373" s="104"/>
      <c r="CG373" s="100"/>
      <c r="CH373" s="101"/>
      <c r="CI373" s="101"/>
      <c r="CJ373" s="101"/>
      <c r="CK373" s="101"/>
      <c r="CL373" s="101"/>
      <c r="CM373" s="109">
        <f t="shared" si="86"/>
        <v>0</v>
      </c>
      <c r="CN373" s="104"/>
      <c r="CO373" s="104"/>
      <c r="CP373" s="104"/>
      <c r="CQ373" s="104"/>
      <c r="CR373" s="104"/>
      <c r="CS373" s="97">
        <f t="shared" si="74"/>
        <v>0</v>
      </c>
      <c r="CT373" s="98"/>
      <c r="CU373" s="98"/>
      <c r="CV373" s="98"/>
      <c r="CW373" s="98"/>
      <c r="CX373" s="99"/>
      <c r="CY373" s="73" t="str">
        <f t="shared" si="75"/>
        <v/>
      </c>
      <c r="CZ373" s="71"/>
      <c r="DA373" s="60"/>
      <c r="DB373" s="77" t="str">
        <f t="shared" si="77"/>
        <v/>
      </c>
      <c r="DC373" s="71" t="str">
        <f t="shared" si="78"/>
        <v/>
      </c>
      <c r="DD373" s="71" t="str">
        <f t="shared" si="79"/>
        <v/>
      </c>
      <c r="DE373" s="45">
        <f t="shared" si="80"/>
        <v>0</v>
      </c>
      <c r="DF373" s="45"/>
      <c r="DG373" s="84" t="str">
        <f t="shared" si="73"/>
        <v/>
      </c>
    </row>
    <row r="374" spans="1:111" ht="15.75" customHeight="1" x14ac:dyDescent="0.3">
      <c r="B374" s="23"/>
      <c r="C374" s="23"/>
      <c r="D374" s="147" t="s">
        <v>10042</v>
      </c>
      <c r="E374" s="148"/>
      <c r="F374" s="148"/>
      <c r="G374" s="148"/>
      <c r="H374" s="148"/>
      <c r="I374" s="148"/>
      <c r="J374" s="148"/>
      <c r="K374" s="148"/>
      <c r="L374" s="148"/>
      <c r="M374" s="148"/>
      <c r="N374" s="148"/>
      <c r="O374" s="148"/>
      <c r="P374" s="148"/>
      <c r="Q374" s="148"/>
      <c r="R374" s="148"/>
      <c r="S374" s="148"/>
      <c r="T374" s="148"/>
      <c r="U374" s="148"/>
      <c r="V374" s="148"/>
      <c r="W374" s="148"/>
      <c r="X374" s="148"/>
      <c r="Y374" s="148"/>
      <c r="Z374" s="148"/>
      <c r="AA374" s="148"/>
      <c r="AB374" s="148"/>
      <c r="AC374" s="148"/>
      <c r="AD374" s="148"/>
      <c r="AE374" s="148"/>
      <c r="AF374" s="148"/>
      <c r="AG374" s="148"/>
      <c r="AH374" s="148"/>
      <c r="AI374" s="148"/>
      <c r="AJ374" s="148"/>
      <c r="AK374" s="148"/>
      <c r="AL374" s="148"/>
      <c r="AM374" s="148"/>
      <c r="AN374" s="148"/>
      <c r="AO374" s="148"/>
      <c r="AP374" s="148"/>
      <c r="AQ374" s="148"/>
      <c r="AR374" s="148"/>
      <c r="AS374" s="148"/>
      <c r="AT374" s="148"/>
      <c r="AU374" s="148"/>
      <c r="AV374" s="148"/>
      <c r="AW374" s="148"/>
      <c r="AX374" s="148"/>
      <c r="AY374" s="148"/>
      <c r="AZ374" s="148"/>
      <c r="BA374" s="148"/>
      <c r="BB374" s="148"/>
      <c r="BC374" s="148"/>
      <c r="BD374" s="148"/>
      <c r="BE374" s="148"/>
      <c r="BF374" s="148"/>
      <c r="BG374" s="148"/>
      <c r="BH374" s="148"/>
      <c r="BI374" s="148"/>
      <c r="BJ374" s="148"/>
      <c r="BK374" s="148"/>
      <c r="BL374" s="148"/>
      <c r="BM374" s="148"/>
      <c r="BN374" s="148"/>
      <c r="BO374" s="148"/>
      <c r="BP374" s="148"/>
      <c r="BQ374" s="148"/>
      <c r="BR374" s="148"/>
      <c r="BS374" s="148"/>
      <c r="BT374" s="148"/>
      <c r="BU374" s="148"/>
      <c r="BV374" s="148"/>
      <c r="BW374" s="148"/>
      <c r="BX374" s="148"/>
      <c r="BY374" s="148"/>
      <c r="BZ374" s="148"/>
      <c r="CA374" s="148"/>
      <c r="CB374" s="148"/>
      <c r="CC374" s="148"/>
      <c r="CD374" s="148"/>
      <c r="CE374" s="148"/>
      <c r="CF374" s="148"/>
      <c r="CG374" s="148"/>
      <c r="CH374" s="148"/>
      <c r="CI374" s="148"/>
      <c r="CJ374" s="148"/>
      <c r="CK374" s="148"/>
      <c r="CL374" s="148"/>
      <c r="CM374" s="149"/>
      <c r="CN374" s="149"/>
      <c r="CO374" s="149"/>
      <c r="CP374" s="149"/>
      <c r="CQ374" s="149"/>
      <c r="CR374" s="150"/>
      <c r="CS374" s="94">
        <f>SUM(CM74:CM373)</f>
        <v>0</v>
      </c>
      <c r="CT374" s="95"/>
      <c r="CU374" s="95"/>
      <c r="CV374" s="95"/>
      <c r="CW374" s="95"/>
      <c r="CX374" s="96"/>
      <c r="CY374" s="49"/>
      <c r="CZ374" s="23"/>
      <c r="DA374" s="23"/>
      <c r="DB374" s="23"/>
      <c r="DC374" s="23"/>
      <c r="DD374" s="23"/>
    </row>
    <row r="375" spans="1:111" ht="12.6" customHeight="1" x14ac:dyDescent="0.3">
      <c r="E375" s="145"/>
      <c r="F375" s="146"/>
      <c r="G375" s="146"/>
      <c r="H375" s="146"/>
      <c r="I375" s="146"/>
      <c r="J375" s="146"/>
      <c r="K375" s="146"/>
      <c r="L375" s="146"/>
      <c r="M375" s="146"/>
      <c r="N375" s="146"/>
      <c r="O375" s="146"/>
      <c r="P375" s="146"/>
      <c r="Q375" s="146"/>
      <c r="R375" s="146"/>
      <c r="S375" s="146"/>
      <c r="T375" s="146"/>
      <c r="U375" s="146"/>
      <c r="V375" s="146"/>
      <c r="W375" s="146"/>
      <c r="X375" s="146"/>
      <c r="Y375" s="146"/>
      <c r="Z375" s="146"/>
      <c r="AA375" s="146"/>
      <c r="AB375" s="146"/>
      <c r="AC375" s="146"/>
      <c r="AD375" s="146"/>
      <c r="AE375" s="146"/>
      <c r="AF375" s="146"/>
      <c r="AG375" s="146"/>
      <c r="AH375" s="146"/>
      <c r="AI375" s="146"/>
      <c r="AJ375" s="146"/>
      <c r="AK375" s="146"/>
      <c r="AL375" s="146"/>
      <c r="AM375" s="146"/>
      <c r="AN375" s="146"/>
      <c r="AO375" s="146"/>
      <c r="AP375" s="146"/>
      <c r="AQ375" s="146"/>
      <c r="AR375" s="146"/>
      <c r="AS375" s="146"/>
      <c r="AT375" s="146"/>
    </row>
    <row r="388" spans="8:8" ht="15.75" customHeight="1" x14ac:dyDescent="0.3"/>
    <row r="389" spans="8:8" ht="15.75" customHeight="1" x14ac:dyDescent="0.3"/>
    <row r="390" spans="8:8" ht="15.75" customHeight="1" x14ac:dyDescent="0.3">
      <c r="H390" s="7" t="s">
        <v>10013</v>
      </c>
    </row>
    <row r="391" spans="8:8" ht="15.75" customHeight="1" x14ac:dyDescent="0.3"/>
    <row r="392" spans="8:8" ht="15.75" customHeight="1" x14ac:dyDescent="0.3"/>
    <row r="393" spans="8:8" ht="15.75" customHeight="1" x14ac:dyDescent="0.3"/>
    <row r="394" spans="8:8" ht="15.75" customHeight="1" x14ac:dyDescent="0.3"/>
    <row r="395" spans="8:8" ht="15.75" customHeight="1" x14ac:dyDescent="0.3"/>
  </sheetData>
  <sheetProtection algorithmName="SHA-512" hashValue="IGVtQOb9MqTrqQV9FhTlYzqNY2sVaUKffbAC3nr6hSj79rW6jxjvxUvmyYlxLGJEl3RiK3b7//NDIY/nWYzUcQ==" saltValue="Nkd2rYPvy92oROSOfpqDnA==" spinCount="100000" sheet="1" objects="1" scenarios="1"/>
  <mergeCells count="4272">
    <mergeCell ref="BR373:BY373"/>
    <mergeCell ref="BZ373:CF373"/>
    <mergeCell ref="CG373:CL373"/>
    <mergeCell ref="CM373:CR373"/>
    <mergeCell ref="CS373:CX373"/>
    <mergeCell ref="D373:G373"/>
    <mergeCell ref="H373:Q373"/>
    <mergeCell ref="R373:W373"/>
    <mergeCell ref="X373:AI373"/>
    <mergeCell ref="AJ373:AQ373"/>
    <mergeCell ref="AR373:AX373"/>
    <mergeCell ref="AY373:BB373"/>
    <mergeCell ref="BC373:BJ373"/>
    <mergeCell ref="BK373:BQ373"/>
    <mergeCell ref="BR371:BY371"/>
    <mergeCell ref="BZ371:CF371"/>
    <mergeCell ref="CG371:CL371"/>
    <mergeCell ref="CM371:CR371"/>
    <mergeCell ref="CS371:CX371"/>
    <mergeCell ref="D372:G372"/>
    <mergeCell ref="H372:Q372"/>
    <mergeCell ref="R372:W372"/>
    <mergeCell ref="X372:AI372"/>
    <mergeCell ref="AJ372:AQ372"/>
    <mergeCell ref="AR372:AX372"/>
    <mergeCell ref="AY372:BB372"/>
    <mergeCell ref="BC372:BJ372"/>
    <mergeCell ref="BK372:BQ372"/>
    <mergeCell ref="BR372:BY372"/>
    <mergeCell ref="BZ372:CF372"/>
    <mergeCell ref="CG372:CL372"/>
    <mergeCell ref="CM372:CR372"/>
    <mergeCell ref="CS372:CX372"/>
    <mergeCell ref="D371:G371"/>
    <mergeCell ref="H371:Q371"/>
    <mergeCell ref="R371:W371"/>
    <mergeCell ref="X371:AI371"/>
    <mergeCell ref="AJ371:AQ371"/>
    <mergeCell ref="AR371:AX371"/>
    <mergeCell ref="AY371:BB371"/>
    <mergeCell ref="BC371:BJ371"/>
    <mergeCell ref="BK371:BQ371"/>
    <mergeCell ref="AR370:AX370"/>
    <mergeCell ref="AY370:BB370"/>
    <mergeCell ref="BC370:BJ370"/>
    <mergeCell ref="BK370:BQ370"/>
    <mergeCell ref="BR370:BY370"/>
    <mergeCell ref="BZ370:CF370"/>
    <mergeCell ref="CG370:CL370"/>
    <mergeCell ref="CM370:CR370"/>
    <mergeCell ref="CS370:CX370"/>
    <mergeCell ref="D369:G369"/>
    <mergeCell ref="H369:Q369"/>
    <mergeCell ref="R369:W369"/>
    <mergeCell ref="X369:AI369"/>
    <mergeCell ref="AJ369:AQ369"/>
    <mergeCell ref="AR369:AX369"/>
    <mergeCell ref="AY369:BB369"/>
    <mergeCell ref="BC369:BJ369"/>
    <mergeCell ref="BK369:BQ369"/>
    <mergeCell ref="BR369:BY369"/>
    <mergeCell ref="BZ369:CF369"/>
    <mergeCell ref="CG369:CL369"/>
    <mergeCell ref="CM369:CR369"/>
    <mergeCell ref="CS369:CX369"/>
    <mergeCell ref="D370:G370"/>
    <mergeCell ref="H370:Q370"/>
    <mergeCell ref="R370:W370"/>
    <mergeCell ref="X370:AI370"/>
    <mergeCell ref="AJ370:AQ370"/>
    <mergeCell ref="BR367:BY367"/>
    <mergeCell ref="BZ367:CF367"/>
    <mergeCell ref="CG367:CL367"/>
    <mergeCell ref="CM367:CR367"/>
    <mergeCell ref="CS367:CX367"/>
    <mergeCell ref="D368:G368"/>
    <mergeCell ref="H368:Q368"/>
    <mergeCell ref="R368:W368"/>
    <mergeCell ref="X368:AI368"/>
    <mergeCell ref="AJ368:AQ368"/>
    <mergeCell ref="AR368:AX368"/>
    <mergeCell ref="AY368:BB368"/>
    <mergeCell ref="BC368:BJ368"/>
    <mergeCell ref="BK368:BQ368"/>
    <mergeCell ref="BR368:BY368"/>
    <mergeCell ref="BZ368:CF368"/>
    <mergeCell ref="CG368:CL368"/>
    <mergeCell ref="CM368:CR368"/>
    <mergeCell ref="CS368:CX368"/>
    <mergeCell ref="D367:G367"/>
    <mergeCell ref="H367:Q367"/>
    <mergeCell ref="R367:W367"/>
    <mergeCell ref="X367:AI367"/>
    <mergeCell ref="AJ367:AQ367"/>
    <mergeCell ref="AR367:AX367"/>
    <mergeCell ref="AY367:BB367"/>
    <mergeCell ref="BC367:BJ367"/>
    <mergeCell ref="BK367:BQ367"/>
    <mergeCell ref="BR365:BY365"/>
    <mergeCell ref="BZ365:CF365"/>
    <mergeCell ref="CG365:CL365"/>
    <mergeCell ref="CM365:CR365"/>
    <mergeCell ref="CS365:CX365"/>
    <mergeCell ref="D366:G366"/>
    <mergeCell ref="H366:Q366"/>
    <mergeCell ref="R366:W366"/>
    <mergeCell ref="X366:AI366"/>
    <mergeCell ref="AJ366:AQ366"/>
    <mergeCell ref="AR366:AX366"/>
    <mergeCell ref="AY366:BB366"/>
    <mergeCell ref="BC366:BJ366"/>
    <mergeCell ref="BK366:BQ366"/>
    <mergeCell ref="BR366:BY366"/>
    <mergeCell ref="BZ366:CF366"/>
    <mergeCell ref="CG366:CL366"/>
    <mergeCell ref="CM366:CR366"/>
    <mergeCell ref="CS366:CX366"/>
    <mergeCell ref="D365:G365"/>
    <mergeCell ref="H365:Q365"/>
    <mergeCell ref="R365:W365"/>
    <mergeCell ref="X365:AI365"/>
    <mergeCell ref="AJ365:AQ365"/>
    <mergeCell ref="AR365:AX365"/>
    <mergeCell ref="AY365:BB365"/>
    <mergeCell ref="BC365:BJ365"/>
    <mergeCell ref="BK365:BQ365"/>
    <mergeCell ref="BR363:BY363"/>
    <mergeCell ref="BZ363:CF363"/>
    <mergeCell ref="CG363:CL363"/>
    <mergeCell ref="CM363:CR363"/>
    <mergeCell ref="CS363:CX363"/>
    <mergeCell ref="D364:G364"/>
    <mergeCell ref="H364:Q364"/>
    <mergeCell ref="R364:W364"/>
    <mergeCell ref="X364:AI364"/>
    <mergeCell ref="AJ364:AQ364"/>
    <mergeCell ref="AR364:AX364"/>
    <mergeCell ref="AY364:BB364"/>
    <mergeCell ref="BC364:BJ364"/>
    <mergeCell ref="BK364:BQ364"/>
    <mergeCell ref="BR364:BY364"/>
    <mergeCell ref="BZ364:CF364"/>
    <mergeCell ref="CG364:CL364"/>
    <mergeCell ref="CM364:CR364"/>
    <mergeCell ref="CS364:CX364"/>
    <mergeCell ref="D363:G363"/>
    <mergeCell ref="H363:Q363"/>
    <mergeCell ref="R363:W363"/>
    <mergeCell ref="X363:AI363"/>
    <mergeCell ref="AJ363:AQ363"/>
    <mergeCell ref="AR363:AX363"/>
    <mergeCell ref="AY363:BB363"/>
    <mergeCell ref="BC363:BJ363"/>
    <mergeCell ref="BK363:BQ363"/>
    <mergeCell ref="BR361:BY361"/>
    <mergeCell ref="BZ361:CF361"/>
    <mergeCell ref="CG361:CL361"/>
    <mergeCell ref="CM361:CR361"/>
    <mergeCell ref="CS361:CX361"/>
    <mergeCell ref="D362:G362"/>
    <mergeCell ref="H362:Q362"/>
    <mergeCell ref="R362:W362"/>
    <mergeCell ref="X362:AI362"/>
    <mergeCell ref="AJ362:AQ362"/>
    <mergeCell ref="AR362:AX362"/>
    <mergeCell ref="AY362:BB362"/>
    <mergeCell ref="BC362:BJ362"/>
    <mergeCell ref="BK362:BQ362"/>
    <mergeCell ref="BR362:BY362"/>
    <mergeCell ref="BZ362:CF362"/>
    <mergeCell ref="CG362:CL362"/>
    <mergeCell ref="CM362:CR362"/>
    <mergeCell ref="CS362:CX362"/>
    <mergeCell ref="D361:G361"/>
    <mergeCell ref="H361:Q361"/>
    <mergeCell ref="R361:W361"/>
    <mergeCell ref="X361:AI361"/>
    <mergeCell ref="AJ361:AQ361"/>
    <mergeCell ref="AR361:AX361"/>
    <mergeCell ref="AY361:BB361"/>
    <mergeCell ref="BC361:BJ361"/>
    <mergeCell ref="BK361:BQ361"/>
    <mergeCell ref="BR359:BY359"/>
    <mergeCell ref="BZ359:CF359"/>
    <mergeCell ref="CG359:CL359"/>
    <mergeCell ref="CM359:CR359"/>
    <mergeCell ref="CS359:CX359"/>
    <mergeCell ref="D360:G360"/>
    <mergeCell ref="H360:Q360"/>
    <mergeCell ref="R360:W360"/>
    <mergeCell ref="X360:AI360"/>
    <mergeCell ref="AJ360:AQ360"/>
    <mergeCell ref="AR360:AX360"/>
    <mergeCell ref="AY360:BB360"/>
    <mergeCell ref="BC360:BJ360"/>
    <mergeCell ref="BK360:BQ360"/>
    <mergeCell ref="BR360:BY360"/>
    <mergeCell ref="BZ360:CF360"/>
    <mergeCell ref="CG360:CL360"/>
    <mergeCell ref="CM360:CR360"/>
    <mergeCell ref="CS360:CX360"/>
    <mergeCell ref="D359:G359"/>
    <mergeCell ref="H359:Q359"/>
    <mergeCell ref="R359:W359"/>
    <mergeCell ref="X359:AI359"/>
    <mergeCell ref="AJ359:AQ359"/>
    <mergeCell ref="AR359:AX359"/>
    <mergeCell ref="AY359:BB359"/>
    <mergeCell ref="BC359:BJ359"/>
    <mergeCell ref="BK359:BQ359"/>
    <mergeCell ref="BR357:BY357"/>
    <mergeCell ref="BZ357:CF357"/>
    <mergeCell ref="CG357:CL357"/>
    <mergeCell ref="CM357:CR357"/>
    <mergeCell ref="CS357:CX357"/>
    <mergeCell ref="D358:G358"/>
    <mergeCell ref="H358:Q358"/>
    <mergeCell ref="R358:W358"/>
    <mergeCell ref="X358:AI358"/>
    <mergeCell ref="AJ358:AQ358"/>
    <mergeCell ref="AR358:AX358"/>
    <mergeCell ref="AY358:BB358"/>
    <mergeCell ref="BC358:BJ358"/>
    <mergeCell ref="BK358:BQ358"/>
    <mergeCell ref="BR358:BY358"/>
    <mergeCell ref="BZ358:CF358"/>
    <mergeCell ref="CG358:CL358"/>
    <mergeCell ref="CM358:CR358"/>
    <mergeCell ref="CS358:CX358"/>
    <mergeCell ref="D357:G357"/>
    <mergeCell ref="H357:Q357"/>
    <mergeCell ref="R357:W357"/>
    <mergeCell ref="X357:AI357"/>
    <mergeCell ref="AJ357:AQ357"/>
    <mergeCell ref="AR357:AX357"/>
    <mergeCell ref="AY357:BB357"/>
    <mergeCell ref="BC357:BJ357"/>
    <mergeCell ref="BK357:BQ357"/>
    <mergeCell ref="BR355:BY355"/>
    <mergeCell ref="BZ355:CF355"/>
    <mergeCell ref="CG355:CL355"/>
    <mergeCell ref="CM355:CR355"/>
    <mergeCell ref="CS355:CX355"/>
    <mergeCell ref="D356:G356"/>
    <mergeCell ref="H356:Q356"/>
    <mergeCell ref="R356:W356"/>
    <mergeCell ref="X356:AI356"/>
    <mergeCell ref="AJ356:AQ356"/>
    <mergeCell ref="AR356:AX356"/>
    <mergeCell ref="AY356:BB356"/>
    <mergeCell ref="BC356:BJ356"/>
    <mergeCell ref="BK356:BQ356"/>
    <mergeCell ref="BR356:BY356"/>
    <mergeCell ref="BZ356:CF356"/>
    <mergeCell ref="CG356:CL356"/>
    <mergeCell ref="CM356:CR356"/>
    <mergeCell ref="CS356:CX356"/>
    <mergeCell ref="D355:G355"/>
    <mergeCell ref="H355:Q355"/>
    <mergeCell ref="R355:W355"/>
    <mergeCell ref="X355:AI355"/>
    <mergeCell ref="AJ355:AQ355"/>
    <mergeCell ref="AR355:AX355"/>
    <mergeCell ref="AY355:BB355"/>
    <mergeCell ref="BC355:BJ355"/>
    <mergeCell ref="BK355:BQ355"/>
    <mergeCell ref="BR353:BY353"/>
    <mergeCell ref="BZ353:CF353"/>
    <mergeCell ref="CG353:CL353"/>
    <mergeCell ref="CM353:CR353"/>
    <mergeCell ref="CS353:CX353"/>
    <mergeCell ref="D354:G354"/>
    <mergeCell ref="H354:Q354"/>
    <mergeCell ref="R354:W354"/>
    <mergeCell ref="X354:AI354"/>
    <mergeCell ref="AJ354:AQ354"/>
    <mergeCell ref="AR354:AX354"/>
    <mergeCell ref="AY354:BB354"/>
    <mergeCell ref="BC354:BJ354"/>
    <mergeCell ref="BK354:BQ354"/>
    <mergeCell ref="BR354:BY354"/>
    <mergeCell ref="BZ354:CF354"/>
    <mergeCell ref="CG354:CL354"/>
    <mergeCell ref="CM354:CR354"/>
    <mergeCell ref="CS354:CX354"/>
    <mergeCell ref="D353:G353"/>
    <mergeCell ref="H353:Q353"/>
    <mergeCell ref="R353:W353"/>
    <mergeCell ref="X353:AI353"/>
    <mergeCell ref="AJ353:AQ353"/>
    <mergeCell ref="AR353:AX353"/>
    <mergeCell ref="AY353:BB353"/>
    <mergeCell ref="BC353:BJ353"/>
    <mergeCell ref="BK353:BQ353"/>
    <mergeCell ref="BR351:BY351"/>
    <mergeCell ref="BZ351:CF351"/>
    <mergeCell ref="CG351:CL351"/>
    <mergeCell ref="CM351:CR351"/>
    <mergeCell ref="CS351:CX351"/>
    <mergeCell ref="D352:G352"/>
    <mergeCell ref="H352:Q352"/>
    <mergeCell ref="R352:W352"/>
    <mergeCell ref="X352:AI352"/>
    <mergeCell ref="AJ352:AQ352"/>
    <mergeCell ref="AR352:AX352"/>
    <mergeCell ref="AY352:BB352"/>
    <mergeCell ref="BC352:BJ352"/>
    <mergeCell ref="BK352:BQ352"/>
    <mergeCell ref="BR352:BY352"/>
    <mergeCell ref="BZ352:CF352"/>
    <mergeCell ref="CG352:CL352"/>
    <mergeCell ref="CM352:CR352"/>
    <mergeCell ref="CS352:CX352"/>
    <mergeCell ref="D351:G351"/>
    <mergeCell ref="H351:Q351"/>
    <mergeCell ref="R351:W351"/>
    <mergeCell ref="X351:AI351"/>
    <mergeCell ref="AJ351:AQ351"/>
    <mergeCell ref="AR351:AX351"/>
    <mergeCell ref="AY351:BB351"/>
    <mergeCell ref="BC351:BJ351"/>
    <mergeCell ref="BK351:BQ351"/>
    <mergeCell ref="BR349:BY349"/>
    <mergeCell ref="BZ349:CF349"/>
    <mergeCell ref="CG349:CL349"/>
    <mergeCell ref="CM349:CR349"/>
    <mergeCell ref="CS349:CX349"/>
    <mergeCell ref="D350:G350"/>
    <mergeCell ref="H350:Q350"/>
    <mergeCell ref="R350:W350"/>
    <mergeCell ref="X350:AI350"/>
    <mergeCell ref="AJ350:AQ350"/>
    <mergeCell ref="AR350:AX350"/>
    <mergeCell ref="AY350:BB350"/>
    <mergeCell ref="BC350:BJ350"/>
    <mergeCell ref="BK350:BQ350"/>
    <mergeCell ref="BR350:BY350"/>
    <mergeCell ref="BZ350:CF350"/>
    <mergeCell ref="CG350:CL350"/>
    <mergeCell ref="CM350:CR350"/>
    <mergeCell ref="CS350:CX350"/>
    <mergeCell ref="D349:G349"/>
    <mergeCell ref="H349:Q349"/>
    <mergeCell ref="R349:W349"/>
    <mergeCell ref="X349:AI349"/>
    <mergeCell ref="AJ349:AQ349"/>
    <mergeCell ref="AR349:AX349"/>
    <mergeCell ref="AY349:BB349"/>
    <mergeCell ref="BC349:BJ349"/>
    <mergeCell ref="BK349:BQ349"/>
    <mergeCell ref="BR347:BY347"/>
    <mergeCell ref="BZ347:CF347"/>
    <mergeCell ref="CG347:CL347"/>
    <mergeCell ref="CM347:CR347"/>
    <mergeCell ref="CS347:CX347"/>
    <mergeCell ref="D348:G348"/>
    <mergeCell ref="H348:Q348"/>
    <mergeCell ref="R348:W348"/>
    <mergeCell ref="X348:AI348"/>
    <mergeCell ref="AJ348:AQ348"/>
    <mergeCell ref="AR348:AX348"/>
    <mergeCell ref="AY348:BB348"/>
    <mergeCell ref="BC348:BJ348"/>
    <mergeCell ref="BK348:BQ348"/>
    <mergeCell ref="BR348:BY348"/>
    <mergeCell ref="BZ348:CF348"/>
    <mergeCell ref="CG348:CL348"/>
    <mergeCell ref="CM348:CR348"/>
    <mergeCell ref="CS348:CX348"/>
    <mergeCell ref="D347:G347"/>
    <mergeCell ref="H347:Q347"/>
    <mergeCell ref="R347:W347"/>
    <mergeCell ref="X347:AI347"/>
    <mergeCell ref="AJ347:AQ347"/>
    <mergeCell ref="AR347:AX347"/>
    <mergeCell ref="AY347:BB347"/>
    <mergeCell ref="BC347:BJ347"/>
    <mergeCell ref="BK347:BQ347"/>
    <mergeCell ref="BR345:BY345"/>
    <mergeCell ref="BZ345:CF345"/>
    <mergeCell ref="CG345:CL345"/>
    <mergeCell ref="CM345:CR345"/>
    <mergeCell ref="CS345:CX345"/>
    <mergeCell ref="D346:G346"/>
    <mergeCell ref="H346:Q346"/>
    <mergeCell ref="R346:W346"/>
    <mergeCell ref="X346:AI346"/>
    <mergeCell ref="AJ346:AQ346"/>
    <mergeCell ref="AR346:AX346"/>
    <mergeCell ref="AY346:BB346"/>
    <mergeCell ref="BC346:BJ346"/>
    <mergeCell ref="BK346:BQ346"/>
    <mergeCell ref="BR346:BY346"/>
    <mergeCell ref="BZ346:CF346"/>
    <mergeCell ref="CG346:CL346"/>
    <mergeCell ref="CM346:CR346"/>
    <mergeCell ref="CS346:CX346"/>
    <mergeCell ref="D345:G345"/>
    <mergeCell ref="H345:Q345"/>
    <mergeCell ref="R345:W345"/>
    <mergeCell ref="X345:AI345"/>
    <mergeCell ref="AJ345:AQ345"/>
    <mergeCell ref="AR345:AX345"/>
    <mergeCell ref="AY345:BB345"/>
    <mergeCell ref="BC345:BJ345"/>
    <mergeCell ref="BK345:BQ345"/>
    <mergeCell ref="BR343:BY343"/>
    <mergeCell ref="BZ343:CF343"/>
    <mergeCell ref="CG343:CL343"/>
    <mergeCell ref="CM343:CR343"/>
    <mergeCell ref="CS343:CX343"/>
    <mergeCell ref="D344:G344"/>
    <mergeCell ref="H344:Q344"/>
    <mergeCell ref="R344:W344"/>
    <mergeCell ref="X344:AI344"/>
    <mergeCell ref="AJ344:AQ344"/>
    <mergeCell ref="AR344:AX344"/>
    <mergeCell ref="AY344:BB344"/>
    <mergeCell ref="BC344:BJ344"/>
    <mergeCell ref="BK344:BQ344"/>
    <mergeCell ref="BR344:BY344"/>
    <mergeCell ref="BZ344:CF344"/>
    <mergeCell ref="CG344:CL344"/>
    <mergeCell ref="CM344:CR344"/>
    <mergeCell ref="CS344:CX344"/>
    <mergeCell ref="D343:G343"/>
    <mergeCell ref="H343:Q343"/>
    <mergeCell ref="R343:W343"/>
    <mergeCell ref="X343:AI343"/>
    <mergeCell ref="AJ343:AQ343"/>
    <mergeCell ref="AR343:AX343"/>
    <mergeCell ref="AY343:BB343"/>
    <mergeCell ref="BC343:BJ343"/>
    <mergeCell ref="BK343:BQ343"/>
    <mergeCell ref="BR341:BY341"/>
    <mergeCell ref="BZ341:CF341"/>
    <mergeCell ref="CG341:CL341"/>
    <mergeCell ref="CM341:CR341"/>
    <mergeCell ref="CS341:CX341"/>
    <mergeCell ref="D342:G342"/>
    <mergeCell ref="H342:Q342"/>
    <mergeCell ref="R342:W342"/>
    <mergeCell ref="X342:AI342"/>
    <mergeCell ref="AJ342:AQ342"/>
    <mergeCell ref="AR342:AX342"/>
    <mergeCell ref="AY342:BB342"/>
    <mergeCell ref="BC342:BJ342"/>
    <mergeCell ref="BK342:BQ342"/>
    <mergeCell ref="BR342:BY342"/>
    <mergeCell ref="BZ342:CF342"/>
    <mergeCell ref="CG342:CL342"/>
    <mergeCell ref="CM342:CR342"/>
    <mergeCell ref="CS342:CX342"/>
    <mergeCell ref="D341:G341"/>
    <mergeCell ref="H341:Q341"/>
    <mergeCell ref="R341:W341"/>
    <mergeCell ref="X341:AI341"/>
    <mergeCell ref="AJ341:AQ341"/>
    <mergeCell ref="AR341:AX341"/>
    <mergeCell ref="AY341:BB341"/>
    <mergeCell ref="BC341:BJ341"/>
    <mergeCell ref="BK341:BQ341"/>
    <mergeCell ref="BR339:BY339"/>
    <mergeCell ref="BZ339:CF339"/>
    <mergeCell ref="CG339:CL339"/>
    <mergeCell ref="CM339:CR339"/>
    <mergeCell ref="CS339:CX339"/>
    <mergeCell ref="D340:G340"/>
    <mergeCell ref="H340:Q340"/>
    <mergeCell ref="R340:W340"/>
    <mergeCell ref="X340:AI340"/>
    <mergeCell ref="AJ340:AQ340"/>
    <mergeCell ref="AR340:AX340"/>
    <mergeCell ref="AY340:BB340"/>
    <mergeCell ref="BC340:BJ340"/>
    <mergeCell ref="BK340:BQ340"/>
    <mergeCell ref="BR340:BY340"/>
    <mergeCell ref="BZ340:CF340"/>
    <mergeCell ref="CG340:CL340"/>
    <mergeCell ref="CM340:CR340"/>
    <mergeCell ref="CS340:CX340"/>
    <mergeCell ref="D339:G339"/>
    <mergeCell ref="H339:Q339"/>
    <mergeCell ref="R339:W339"/>
    <mergeCell ref="X339:AI339"/>
    <mergeCell ref="AJ339:AQ339"/>
    <mergeCell ref="AR339:AX339"/>
    <mergeCell ref="AY339:BB339"/>
    <mergeCell ref="BC339:BJ339"/>
    <mergeCell ref="BK339:BQ339"/>
    <mergeCell ref="BR337:BY337"/>
    <mergeCell ref="BZ337:CF337"/>
    <mergeCell ref="CG337:CL337"/>
    <mergeCell ref="CM337:CR337"/>
    <mergeCell ref="CS337:CX337"/>
    <mergeCell ref="D338:G338"/>
    <mergeCell ref="H338:Q338"/>
    <mergeCell ref="R338:W338"/>
    <mergeCell ref="X338:AI338"/>
    <mergeCell ref="AJ338:AQ338"/>
    <mergeCell ref="AR338:AX338"/>
    <mergeCell ref="AY338:BB338"/>
    <mergeCell ref="BC338:BJ338"/>
    <mergeCell ref="BK338:BQ338"/>
    <mergeCell ref="BR338:BY338"/>
    <mergeCell ref="BZ338:CF338"/>
    <mergeCell ref="CG338:CL338"/>
    <mergeCell ref="CM338:CR338"/>
    <mergeCell ref="CS338:CX338"/>
    <mergeCell ref="D337:G337"/>
    <mergeCell ref="H337:Q337"/>
    <mergeCell ref="R337:W337"/>
    <mergeCell ref="X337:AI337"/>
    <mergeCell ref="AJ337:AQ337"/>
    <mergeCell ref="AR337:AX337"/>
    <mergeCell ref="AY337:BB337"/>
    <mergeCell ref="BC337:BJ337"/>
    <mergeCell ref="BK337:BQ337"/>
    <mergeCell ref="BR335:BY335"/>
    <mergeCell ref="BZ335:CF335"/>
    <mergeCell ref="CG335:CL335"/>
    <mergeCell ref="CM335:CR335"/>
    <mergeCell ref="CS335:CX335"/>
    <mergeCell ref="D336:G336"/>
    <mergeCell ref="H336:Q336"/>
    <mergeCell ref="R336:W336"/>
    <mergeCell ref="X336:AI336"/>
    <mergeCell ref="AJ336:AQ336"/>
    <mergeCell ref="AR336:AX336"/>
    <mergeCell ref="AY336:BB336"/>
    <mergeCell ref="BC336:BJ336"/>
    <mergeCell ref="BK336:BQ336"/>
    <mergeCell ref="BR336:BY336"/>
    <mergeCell ref="BZ336:CF336"/>
    <mergeCell ref="CG336:CL336"/>
    <mergeCell ref="CM336:CR336"/>
    <mergeCell ref="CS336:CX336"/>
    <mergeCell ref="D335:G335"/>
    <mergeCell ref="H335:Q335"/>
    <mergeCell ref="R335:W335"/>
    <mergeCell ref="X335:AI335"/>
    <mergeCell ref="AJ335:AQ335"/>
    <mergeCell ref="AR335:AX335"/>
    <mergeCell ref="AY335:BB335"/>
    <mergeCell ref="BC335:BJ335"/>
    <mergeCell ref="BK335:BQ335"/>
    <mergeCell ref="BR333:BY333"/>
    <mergeCell ref="BZ333:CF333"/>
    <mergeCell ref="CG333:CL333"/>
    <mergeCell ref="CM333:CR333"/>
    <mergeCell ref="CS333:CX333"/>
    <mergeCell ref="D334:G334"/>
    <mergeCell ref="H334:Q334"/>
    <mergeCell ref="R334:W334"/>
    <mergeCell ref="X334:AI334"/>
    <mergeCell ref="AJ334:AQ334"/>
    <mergeCell ref="AR334:AX334"/>
    <mergeCell ref="AY334:BB334"/>
    <mergeCell ref="BC334:BJ334"/>
    <mergeCell ref="BK334:BQ334"/>
    <mergeCell ref="BR334:BY334"/>
    <mergeCell ref="BZ334:CF334"/>
    <mergeCell ref="CG334:CL334"/>
    <mergeCell ref="CM334:CR334"/>
    <mergeCell ref="CS334:CX334"/>
    <mergeCell ref="D333:G333"/>
    <mergeCell ref="H333:Q333"/>
    <mergeCell ref="R333:W333"/>
    <mergeCell ref="X333:AI333"/>
    <mergeCell ref="AJ333:AQ333"/>
    <mergeCell ref="AR333:AX333"/>
    <mergeCell ref="AY333:BB333"/>
    <mergeCell ref="BC333:BJ333"/>
    <mergeCell ref="BK333:BQ333"/>
    <mergeCell ref="BR331:BY331"/>
    <mergeCell ref="BZ331:CF331"/>
    <mergeCell ref="CG331:CL331"/>
    <mergeCell ref="CM331:CR331"/>
    <mergeCell ref="CS331:CX331"/>
    <mergeCell ref="D332:G332"/>
    <mergeCell ref="H332:Q332"/>
    <mergeCell ref="R332:W332"/>
    <mergeCell ref="X332:AI332"/>
    <mergeCell ref="AJ332:AQ332"/>
    <mergeCell ref="AR332:AX332"/>
    <mergeCell ref="AY332:BB332"/>
    <mergeCell ref="BC332:BJ332"/>
    <mergeCell ref="BK332:BQ332"/>
    <mergeCell ref="BR332:BY332"/>
    <mergeCell ref="BZ332:CF332"/>
    <mergeCell ref="CG332:CL332"/>
    <mergeCell ref="CM332:CR332"/>
    <mergeCell ref="CS332:CX332"/>
    <mergeCell ref="D331:G331"/>
    <mergeCell ref="H331:Q331"/>
    <mergeCell ref="R331:W331"/>
    <mergeCell ref="X331:AI331"/>
    <mergeCell ref="AJ331:AQ331"/>
    <mergeCell ref="AR331:AX331"/>
    <mergeCell ref="AY331:BB331"/>
    <mergeCell ref="BC331:BJ331"/>
    <mergeCell ref="BK331:BQ331"/>
    <mergeCell ref="BR329:BY329"/>
    <mergeCell ref="BZ329:CF329"/>
    <mergeCell ref="CG329:CL329"/>
    <mergeCell ref="CM329:CR329"/>
    <mergeCell ref="CS329:CX329"/>
    <mergeCell ref="D330:G330"/>
    <mergeCell ref="H330:Q330"/>
    <mergeCell ref="R330:W330"/>
    <mergeCell ref="X330:AI330"/>
    <mergeCell ref="AJ330:AQ330"/>
    <mergeCell ref="AR330:AX330"/>
    <mergeCell ref="AY330:BB330"/>
    <mergeCell ref="BC330:BJ330"/>
    <mergeCell ref="BK330:BQ330"/>
    <mergeCell ref="BR330:BY330"/>
    <mergeCell ref="BZ330:CF330"/>
    <mergeCell ref="CG330:CL330"/>
    <mergeCell ref="CM330:CR330"/>
    <mergeCell ref="CS330:CX330"/>
    <mergeCell ref="D329:G329"/>
    <mergeCell ref="H329:Q329"/>
    <mergeCell ref="R329:W329"/>
    <mergeCell ref="X329:AI329"/>
    <mergeCell ref="AJ329:AQ329"/>
    <mergeCell ref="AR329:AX329"/>
    <mergeCell ref="AY329:BB329"/>
    <mergeCell ref="BC329:BJ329"/>
    <mergeCell ref="BK329:BQ329"/>
    <mergeCell ref="BR327:BY327"/>
    <mergeCell ref="BZ327:CF327"/>
    <mergeCell ref="CG327:CL327"/>
    <mergeCell ref="CM327:CR327"/>
    <mergeCell ref="CS327:CX327"/>
    <mergeCell ref="D328:G328"/>
    <mergeCell ref="H328:Q328"/>
    <mergeCell ref="R328:W328"/>
    <mergeCell ref="X328:AI328"/>
    <mergeCell ref="AJ328:AQ328"/>
    <mergeCell ref="AR328:AX328"/>
    <mergeCell ref="AY328:BB328"/>
    <mergeCell ref="BC328:BJ328"/>
    <mergeCell ref="BK328:BQ328"/>
    <mergeCell ref="BR328:BY328"/>
    <mergeCell ref="BZ328:CF328"/>
    <mergeCell ref="CG328:CL328"/>
    <mergeCell ref="CM328:CR328"/>
    <mergeCell ref="CS328:CX328"/>
    <mergeCell ref="D327:G327"/>
    <mergeCell ref="H327:Q327"/>
    <mergeCell ref="R327:W327"/>
    <mergeCell ref="X327:AI327"/>
    <mergeCell ref="AJ327:AQ327"/>
    <mergeCell ref="AR327:AX327"/>
    <mergeCell ref="AY327:BB327"/>
    <mergeCell ref="BC327:BJ327"/>
    <mergeCell ref="BK327:BQ327"/>
    <mergeCell ref="BR325:BY325"/>
    <mergeCell ref="BZ325:CF325"/>
    <mergeCell ref="CG325:CL325"/>
    <mergeCell ref="CM325:CR325"/>
    <mergeCell ref="CS325:CX325"/>
    <mergeCell ref="D326:G326"/>
    <mergeCell ref="H326:Q326"/>
    <mergeCell ref="R326:W326"/>
    <mergeCell ref="X326:AI326"/>
    <mergeCell ref="AJ326:AQ326"/>
    <mergeCell ref="AR326:AX326"/>
    <mergeCell ref="AY326:BB326"/>
    <mergeCell ref="BC326:BJ326"/>
    <mergeCell ref="BK326:BQ326"/>
    <mergeCell ref="BR326:BY326"/>
    <mergeCell ref="BZ326:CF326"/>
    <mergeCell ref="CG326:CL326"/>
    <mergeCell ref="CM326:CR326"/>
    <mergeCell ref="CS326:CX326"/>
    <mergeCell ref="D325:G325"/>
    <mergeCell ref="H325:Q325"/>
    <mergeCell ref="R325:W325"/>
    <mergeCell ref="X325:AI325"/>
    <mergeCell ref="AJ325:AQ325"/>
    <mergeCell ref="AR325:AX325"/>
    <mergeCell ref="AY325:BB325"/>
    <mergeCell ref="BC325:BJ325"/>
    <mergeCell ref="BK325:BQ325"/>
    <mergeCell ref="BR323:BY323"/>
    <mergeCell ref="BZ323:CF323"/>
    <mergeCell ref="CG323:CL323"/>
    <mergeCell ref="CM323:CR323"/>
    <mergeCell ref="CS323:CX323"/>
    <mergeCell ref="D324:G324"/>
    <mergeCell ref="H324:Q324"/>
    <mergeCell ref="R324:W324"/>
    <mergeCell ref="X324:AI324"/>
    <mergeCell ref="AJ324:AQ324"/>
    <mergeCell ref="AR324:AX324"/>
    <mergeCell ref="AY324:BB324"/>
    <mergeCell ref="BC324:BJ324"/>
    <mergeCell ref="BK324:BQ324"/>
    <mergeCell ref="BR324:BY324"/>
    <mergeCell ref="BZ324:CF324"/>
    <mergeCell ref="CG324:CL324"/>
    <mergeCell ref="CM324:CR324"/>
    <mergeCell ref="CS324:CX324"/>
    <mergeCell ref="D323:G323"/>
    <mergeCell ref="H323:Q323"/>
    <mergeCell ref="R323:W323"/>
    <mergeCell ref="X323:AI323"/>
    <mergeCell ref="AJ323:AQ323"/>
    <mergeCell ref="AR323:AX323"/>
    <mergeCell ref="AY323:BB323"/>
    <mergeCell ref="BC323:BJ323"/>
    <mergeCell ref="BK323:BQ323"/>
    <mergeCell ref="BR321:BY321"/>
    <mergeCell ref="BZ321:CF321"/>
    <mergeCell ref="CG321:CL321"/>
    <mergeCell ref="CM321:CR321"/>
    <mergeCell ref="CS321:CX321"/>
    <mergeCell ref="D322:G322"/>
    <mergeCell ref="H322:Q322"/>
    <mergeCell ref="R322:W322"/>
    <mergeCell ref="X322:AI322"/>
    <mergeCell ref="AJ322:AQ322"/>
    <mergeCell ref="AR322:AX322"/>
    <mergeCell ref="AY322:BB322"/>
    <mergeCell ref="BC322:BJ322"/>
    <mergeCell ref="BK322:BQ322"/>
    <mergeCell ref="BR322:BY322"/>
    <mergeCell ref="BZ322:CF322"/>
    <mergeCell ref="CG322:CL322"/>
    <mergeCell ref="CM322:CR322"/>
    <mergeCell ref="CS322:CX322"/>
    <mergeCell ref="D321:G321"/>
    <mergeCell ref="H321:Q321"/>
    <mergeCell ref="R321:W321"/>
    <mergeCell ref="X321:AI321"/>
    <mergeCell ref="AJ321:AQ321"/>
    <mergeCell ref="AR321:AX321"/>
    <mergeCell ref="AY321:BB321"/>
    <mergeCell ref="BC321:BJ321"/>
    <mergeCell ref="BK321:BQ321"/>
    <mergeCell ref="BR319:BY319"/>
    <mergeCell ref="BZ319:CF319"/>
    <mergeCell ref="CG319:CL319"/>
    <mergeCell ref="CM319:CR319"/>
    <mergeCell ref="CS319:CX319"/>
    <mergeCell ref="D320:G320"/>
    <mergeCell ref="H320:Q320"/>
    <mergeCell ref="R320:W320"/>
    <mergeCell ref="X320:AI320"/>
    <mergeCell ref="AJ320:AQ320"/>
    <mergeCell ref="AR320:AX320"/>
    <mergeCell ref="AY320:BB320"/>
    <mergeCell ref="BC320:BJ320"/>
    <mergeCell ref="BK320:BQ320"/>
    <mergeCell ref="BR320:BY320"/>
    <mergeCell ref="BZ320:CF320"/>
    <mergeCell ref="CG320:CL320"/>
    <mergeCell ref="CM320:CR320"/>
    <mergeCell ref="CS320:CX320"/>
    <mergeCell ref="D319:G319"/>
    <mergeCell ref="H319:Q319"/>
    <mergeCell ref="R319:W319"/>
    <mergeCell ref="X319:AI319"/>
    <mergeCell ref="AJ319:AQ319"/>
    <mergeCell ref="AR319:AX319"/>
    <mergeCell ref="AY319:BB319"/>
    <mergeCell ref="BC319:BJ319"/>
    <mergeCell ref="BK319:BQ319"/>
    <mergeCell ref="BR317:BY317"/>
    <mergeCell ref="BZ317:CF317"/>
    <mergeCell ref="CG317:CL317"/>
    <mergeCell ref="CM317:CR317"/>
    <mergeCell ref="CS317:CX317"/>
    <mergeCell ref="D318:G318"/>
    <mergeCell ref="H318:Q318"/>
    <mergeCell ref="R318:W318"/>
    <mergeCell ref="X318:AI318"/>
    <mergeCell ref="AJ318:AQ318"/>
    <mergeCell ref="AR318:AX318"/>
    <mergeCell ref="AY318:BB318"/>
    <mergeCell ref="BC318:BJ318"/>
    <mergeCell ref="BK318:BQ318"/>
    <mergeCell ref="BR318:BY318"/>
    <mergeCell ref="BZ318:CF318"/>
    <mergeCell ref="CG318:CL318"/>
    <mergeCell ref="CM318:CR318"/>
    <mergeCell ref="CS318:CX318"/>
    <mergeCell ref="D317:G317"/>
    <mergeCell ref="H317:Q317"/>
    <mergeCell ref="R317:W317"/>
    <mergeCell ref="X317:AI317"/>
    <mergeCell ref="AJ317:AQ317"/>
    <mergeCell ref="AR317:AX317"/>
    <mergeCell ref="AY317:BB317"/>
    <mergeCell ref="BC317:BJ317"/>
    <mergeCell ref="BK317:BQ317"/>
    <mergeCell ref="BR315:BY315"/>
    <mergeCell ref="BZ315:CF315"/>
    <mergeCell ref="CG315:CL315"/>
    <mergeCell ref="CM315:CR315"/>
    <mergeCell ref="CS315:CX315"/>
    <mergeCell ref="D316:G316"/>
    <mergeCell ref="H316:Q316"/>
    <mergeCell ref="R316:W316"/>
    <mergeCell ref="X316:AI316"/>
    <mergeCell ref="AJ316:AQ316"/>
    <mergeCell ref="AR316:AX316"/>
    <mergeCell ref="AY316:BB316"/>
    <mergeCell ref="BC316:BJ316"/>
    <mergeCell ref="BK316:BQ316"/>
    <mergeCell ref="BR316:BY316"/>
    <mergeCell ref="BZ316:CF316"/>
    <mergeCell ref="CG316:CL316"/>
    <mergeCell ref="CM316:CR316"/>
    <mergeCell ref="CS316:CX316"/>
    <mergeCell ref="D315:G315"/>
    <mergeCell ref="H315:Q315"/>
    <mergeCell ref="R315:W315"/>
    <mergeCell ref="X315:AI315"/>
    <mergeCell ref="AJ315:AQ315"/>
    <mergeCell ref="AR315:AX315"/>
    <mergeCell ref="AY315:BB315"/>
    <mergeCell ref="BC315:BJ315"/>
    <mergeCell ref="BK315:BQ315"/>
    <mergeCell ref="BR313:BY313"/>
    <mergeCell ref="BZ313:CF313"/>
    <mergeCell ref="CG313:CL313"/>
    <mergeCell ref="CM313:CR313"/>
    <mergeCell ref="CS313:CX313"/>
    <mergeCell ref="D314:G314"/>
    <mergeCell ref="H314:Q314"/>
    <mergeCell ref="R314:W314"/>
    <mergeCell ref="X314:AI314"/>
    <mergeCell ref="AJ314:AQ314"/>
    <mergeCell ref="AR314:AX314"/>
    <mergeCell ref="AY314:BB314"/>
    <mergeCell ref="BC314:BJ314"/>
    <mergeCell ref="BK314:BQ314"/>
    <mergeCell ref="BR314:BY314"/>
    <mergeCell ref="BZ314:CF314"/>
    <mergeCell ref="CG314:CL314"/>
    <mergeCell ref="CM314:CR314"/>
    <mergeCell ref="CS314:CX314"/>
    <mergeCell ref="D313:G313"/>
    <mergeCell ref="H313:Q313"/>
    <mergeCell ref="R313:W313"/>
    <mergeCell ref="X313:AI313"/>
    <mergeCell ref="AJ313:AQ313"/>
    <mergeCell ref="AR313:AX313"/>
    <mergeCell ref="AY313:BB313"/>
    <mergeCell ref="BC313:BJ313"/>
    <mergeCell ref="BK313:BQ313"/>
    <mergeCell ref="BR311:BY311"/>
    <mergeCell ref="BZ311:CF311"/>
    <mergeCell ref="CG311:CL311"/>
    <mergeCell ref="CM311:CR311"/>
    <mergeCell ref="CS311:CX311"/>
    <mergeCell ref="D312:G312"/>
    <mergeCell ref="H312:Q312"/>
    <mergeCell ref="R312:W312"/>
    <mergeCell ref="X312:AI312"/>
    <mergeCell ref="AJ312:AQ312"/>
    <mergeCell ref="AR312:AX312"/>
    <mergeCell ref="AY312:BB312"/>
    <mergeCell ref="BC312:BJ312"/>
    <mergeCell ref="BK312:BQ312"/>
    <mergeCell ref="BR312:BY312"/>
    <mergeCell ref="BZ312:CF312"/>
    <mergeCell ref="CG312:CL312"/>
    <mergeCell ref="CM312:CR312"/>
    <mergeCell ref="CS312:CX312"/>
    <mergeCell ref="D311:G311"/>
    <mergeCell ref="H311:Q311"/>
    <mergeCell ref="R311:W311"/>
    <mergeCell ref="X311:AI311"/>
    <mergeCell ref="AJ311:AQ311"/>
    <mergeCell ref="AR311:AX311"/>
    <mergeCell ref="AY311:BB311"/>
    <mergeCell ref="BC311:BJ311"/>
    <mergeCell ref="BK311:BQ311"/>
    <mergeCell ref="BR309:BY309"/>
    <mergeCell ref="BZ309:CF309"/>
    <mergeCell ref="CG309:CL309"/>
    <mergeCell ref="CM309:CR309"/>
    <mergeCell ref="CS309:CX309"/>
    <mergeCell ref="D310:G310"/>
    <mergeCell ref="H310:Q310"/>
    <mergeCell ref="R310:W310"/>
    <mergeCell ref="X310:AI310"/>
    <mergeCell ref="AJ310:AQ310"/>
    <mergeCell ref="AR310:AX310"/>
    <mergeCell ref="AY310:BB310"/>
    <mergeCell ref="BC310:BJ310"/>
    <mergeCell ref="BK310:BQ310"/>
    <mergeCell ref="BR310:BY310"/>
    <mergeCell ref="BZ310:CF310"/>
    <mergeCell ref="CG310:CL310"/>
    <mergeCell ref="CM310:CR310"/>
    <mergeCell ref="CS310:CX310"/>
    <mergeCell ref="D309:G309"/>
    <mergeCell ref="H309:Q309"/>
    <mergeCell ref="R309:W309"/>
    <mergeCell ref="X309:AI309"/>
    <mergeCell ref="AJ309:AQ309"/>
    <mergeCell ref="AR309:AX309"/>
    <mergeCell ref="AY309:BB309"/>
    <mergeCell ref="BC309:BJ309"/>
    <mergeCell ref="BK309:BQ309"/>
    <mergeCell ref="BR307:BY307"/>
    <mergeCell ref="BZ307:CF307"/>
    <mergeCell ref="CG307:CL307"/>
    <mergeCell ref="CM307:CR307"/>
    <mergeCell ref="CS307:CX307"/>
    <mergeCell ref="D308:G308"/>
    <mergeCell ref="H308:Q308"/>
    <mergeCell ref="R308:W308"/>
    <mergeCell ref="X308:AI308"/>
    <mergeCell ref="AJ308:AQ308"/>
    <mergeCell ref="AR308:AX308"/>
    <mergeCell ref="AY308:BB308"/>
    <mergeCell ref="BC308:BJ308"/>
    <mergeCell ref="BK308:BQ308"/>
    <mergeCell ref="BR308:BY308"/>
    <mergeCell ref="BZ308:CF308"/>
    <mergeCell ref="CG308:CL308"/>
    <mergeCell ref="CM308:CR308"/>
    <mergeCell ref="CS308:CX308"/>
    <mergeCell ref="D307:G307"/>
    <mergeCell ref="H307:Q307"/>
    <mergeCell ref="R307:W307"/>
    <mergeCell ref="X307:AI307"/>
    <mergeCell ref="AJ307:AQ307"/>
    <mergeCell ref="AR307:AX307"/>
    <mergeCell ref="AY307:BB307"/>
    <mergeCell ref="BC307:BJ307"/>
    <mergeCell ref="BK307:BQ307"/>
    <mergeCell ref="BR305:BY305"/>
    <mergeCell ref="BZ305:CF305"/>
    <mergeCell ref="CG305:CL305"/>
    <mergeCell ref="CM305:CR305"/>
    <mergeCell ref="CS305:CX305"/>
    <mergeCell ref="D306:G306"/>
    <mergeCell ref="H306:Q306"/>
    <mergeCell ref="R306:W306"/>
    <mergeCell ref="X306:AI306"/>
    <mergeCell ref="AJ306:AQ306"/>
    <mergeCell ref="AR306:AX306"/>
    <mergeCell ref="AY306:BB306"/>
    <mergeCell ref="BC306:BJ306"/>
    <mergeCell ref="BK306:BQ306"/>
    <mergeCell ref="BR306:BY306"/>
    <mergeCell ref="BZ306:CF306"/>
    <mergeCell ref="CG306:CL306"/>
    <mergeCell ref="CM306:CR306"/>
    <mergeCell ref="CS306:CX306"/>
    <mergeCell ref="D305:G305"/>
    <mergeCell ref="H305:Q305"/>
    <mergeCell ref="R305:W305"/>
    <mergeCell ref="X305:AI305"/>
    <mergeCell ref="AJ305:AQ305"/>
    <mergeCell ref="AR305:AX305"/>
    <mergeCell ref="AY305:BB305"/>
    <mergeCell ref="BC305:BJ305"/>
    <mergeCell ref="BK305:BQ305"/>
    <mergeCell ref="BR303:BY303"/>
    <mergeCell ref="BZ303:CF303"/>
    <mergeCell ref="CG303:CL303"/>
    <mergeCell ref="CM303:CR303"/>
    <mergeCell ref="CS303:CX303"/>
    <mergeCell ref="D304:G304"/>
    <mergeCell ref="H304:Q304"/>
    <mergeCell ref="R304:W304"/>
    <mergeCell ref="X304:AI304"/>
    <mergeCell ref="AJ304:AQ304"/>
    <mergeCell ref="AR304:AX304"/>
    <mergeCell ref="AY304:BB304"/>
    <mergeCell ref="BC304:BJ304"/>
    <mergeCell ref="BK304:BQ304"/>
    <mergeCell ref="BR304:BY304"/>
    <mergeCell ref="BZ304:CF304"/>
    <mergeCell ref="CG304:CL304"/>
    <mergeCell ref="CM304:CR304"/>
    <mergeCell ref="CS304:CX304"/>
    <mergeCell ref="D303:G303"/>
    <mergeCell ref="H303:Q303"/>
    <mergeCell ref="R303:W303"/>
    <mergeCell ref="X303:AI303"/>
    <mergeCell ref="AJ303:AQ303"/>
    <mergeCell ref="AR303:AX303"/>
    <mergeCell ref="AY303:BB303"/>
    <mergeCell ref="BC303:BJ303"/>
    <mergeCell ref="BK303:BQ303"/>
    <mergeCell ref="BR301:BY301"/>
    <mergeCell ref="BZ301:CF301"/>
    <mergeCell ref="CG301:CL301"/>
    <mergeCell ref="CM301:CR301"/>
    <mergeCell ref="CS301:CX301"/>
    <mergeCell ref="D302:G302"/>
    <mergeCell ref="H302:Q302"/>
    <mergeCell ref="R302:W302"/>
    <mergeCell ref="X302:AI302"/>
    <mergeCell ref="AJ302:AQ302"/>
    <mergeCell ref="AR302:AX302"/>
    <mergeCell ref="AY302:BB302"/>
    <mergeCell ref="BC302:BJ302"/>
    <mergeCell ref="BK302:BQ302"/>
    <mergeCell ref="BR302:BY302"/>
    <mergeCell ref="BZ302:CF302"/>
    <mergeCell ref="CG302:CL302"/>
    <mergeCell ref="CM302:CR302"/>
    <mergeCell ref="CS302:CX302"/>
    <mergeCell ref="D301:G301"/>
    <mergeCell ref="H301:Q301"/>
    <mergeCell ref="R301:W301"/>
    <mergeCell ref="X301:AI301"/>
    <mergeCell ref="AJ301:AQ301"/>
    <mergeCell ref="AR301:AX301"/>
    <mergeCell ref="AY301:BB301"/>
    <mergeCell ref="BC301:BJ301"/>
    <mergeCell ref="BK301:BQ301"/>
    <mergeCell ref="BR299:BY299"/>
    <mergeCell ref="BZ299:CF299"/>
    <mergeCell ref="CG299:CL299"/>
    <mergeCell ref="CM299:CR299"/>
    <mergeCell ref="CS299:CX299"/>
    <mergeCell ref="D300:G300"/>
    <mergeCell ref="H300:Q300"/>
    <mergeCell ref="R300:W300"/>
    <mergeCell ref="X300:AI300"/>
    <mergeCell ref="AJ300:AQ300"/>
    <mergeCell ref="AR300:AX300"/>
    <mergeCell ref="AY300:BB300"/>
    <mergeCell ref="BC300:BJ300"/>
    <mergeCell ref="BK300:BQ300"/>
    <mergeCell ref="BR300:BY300"/>
    <mergeCell ref="BZ300:CF300"/>
    <mergeCell ref="CG300:CL300"/>
    <mergeCell ref="CM300:CR300"/>
    <mergeCell ref="CS300:CX300"/>
    <mergeCell ref="D299:G299"/>
    <mergeCell ref="H299:Q299"/>
    <mergeCell ref="R299:W299"/>
    <mergeCell ref="X299:AI299"/>
    <mergeCell ref="AJ299:AQ299"/>
    <mergeCell ref="AR299:AX299"/>
    <mergeCell ref="AY299:BB299"/>
    <mergeCell ref="BC299:BJ299"/>
    <mergeCell ref="BK299:BQ299"/>
    <mergeCell ref="BR297:BY297"/>
    <mergeCell ref="BZ297:CF297"/>
    <mergeCell ref="CG297:CL297"/>
    <mergeCell ref="CM297:CR297"/>
    <mergeCell ref="CS297:CX297"/>
    <mergeCell ref="D298:G298"/>
    <mergeCell ref="H298:Q298"/>
    <mergeCell ref="R298:W298"/>
    <mergeCell ref="X298:AI298"/>
    <mergeCell ref="AJ298:AQ298"/>
    <mergeCell ref="AR298:AX298"/>
    <mergeCell ref="AY298:BB298"/>
    <mergeCell ref="BC298:BJ298"/>
    <mergeCell ref="BK298:BQ298"/>
    <mergeCell ref="BR298:BY298"/>
    <mergeCell ref="BZ298:CF298"/>
    <mergeCell ref="CG298:CL298"/>
    <mergeCell ref="CM298:CR298"/>
    <mergeCell ref="CS298:CX298"/>
    <mergeCell ref="D297:G297"/>
    <mergeCell ref="H297:Q297"/>
    <mergeCell ref="R297:W297"/>
    <mergeCell ref="X297:AI297"/>
    <mergeCell ref="AJ297:AQ297"/>
    <mergeCell ref="AR297:AX297"/>
    <mergeCell ref="AY297:BB297"/>
    <mergeCell ref="BC297:BJ297"/>
    <mergeCell ref="BK297:BQ297"/>
    <mergeCell ref="BR295:BY295"/>
    <mergeCell ref="BZ295:CF295"/>
    <mergeCell ref="CG295:CL295"/>
    <mergeCell ref="CM295:CR295"/>
    <mergeCell ref="CS295:CX295"/>
    <mergeCell ref="D296:G296"/>
    <mergeCell ref="H296:Q296"/>
    <mergeCell ref="R296:W296"/>
    <mergeCell ref="X296:AI296"/>
    <mergeCell ref="AJ296:AQ296"/>
    <mergeCell ref="AR296:AX296"/>
    <mergeCell ref="AY296:BB296"/>
    <mergeCell ref="BC296:BJ296"/>
    <mergeCell ref="BK296:BQ296"/>
    <mergeCell ref="BR296:BY296"/>
    <mergeCell ref="BZ296:CF296"/>
    <mergeCell ref="CG296:CL296"/>
    <mergeCell ref="CM296:CR296"/>
    <mergeCell ref="CS296:CX296"/>
    <mergeCell ref="D295:G295"/>
    <mergeCell ref="H295:Q295"/>
    <mergeCell ref="R295:W295"/>
    <mergeCell ref="X295:AI295"/>
    <mergeCell ref="AJ295:AQ295"/>
    <mergeCell ref="AR295:AX295"/>
    <mergeCell ref="AY295:BB295"/>
    <mergeCell ref="BC295:BJ295"/>
    <mergeCell ref="BK295:BQ295"/>
    <mergeCell ref="BR293:BY293"/>
    <mergeCell ref="BZ293:CF293"/>
    <mergeCell ref="CG293:CL293"/>
    <mergeCell ref="CM293:CR293"/>
    <mergeCell ref="CS293:CX293"/>
    <mergeCell ref="D294:G294"/>
    <mergeCell ref="H294:Q294"/>
    <mergeCell ref="R294:W294"/>
    <mergeCell ref="X294:AI294"/>
    <mergeCell ref="AJ294:AQ294"/>
    <mergeCell ref="AR294:AX294"/>
    <mergeCell ref="AY294:BB294"/>
    <mergeCell ref="BC294:BJ294"/>
    <mergeCell ref="BK294:BQ294"/>
    <mergeCell ref="BR294:BY294"/>
    <mergeCell ref="BZ294:CF294"/>
    <mergeCell ref="CG294:CL294"/>
    <mergeCell ref="CM294:CR294"/>
    <mergeCell ref="CS294:CX294"/>
    <mergeCell ref="D293:G293"/>
    <mergeCell ref="H293:Q293"/>
    <mergeCell ref="R293:W293"/>
    <mergeCell ref="X293:AI293"/>
    <mergeCell ref="AJ293:AQ293"/>
    <mergeCell ref="AR293:AX293"/>
    <mergeCell ref="AY293:BB293"/>
    <mergeCell ref="BC293:BJ293"/>
    <mergeCell ref="BK293:BQ293"/>
    <mergeCell ref="BR291:BY291"/>
    <mergeCell ref="BZ291:CF291"/>
    <mergeCell ref="CG291:CL291"/>
    <mergeCell ref="CM291:CR291"/>
    <mergeCell ref="CS291:CX291"/>
    <mergeCell ref="D292:G292"/>
    <mergeCell ref="H292:Q292"/>
    <mergeCell ref="R292:W292"/>
    <mergeCell ref="X292:AI292"/>
    <mergeCell ref="AJ292:AQ292"/>
    <mergeCell ref="AR292:AX292"/>
    <mergeCell ref="AY292:BB292"/>
    <mergeCell ref="BC292:BJ292"/>
    <mergeCell ref="BK292:BQ292"/>
    <mergeCell ref="BR292:BY292"/>
    <mergeCell ref="BZ292:CF292"/>
    <mergeCell ref="CG292:CL292"/>
    <mergeCell ref="CM292:CR292"/>
    <mergeCell ref="CS292:CX292"/>
    <mergeCell ref="D291:G291"/>
    <mergeCell ref="H291:Q291"/>
    <mergeCell ref="R291:W291"/>
    <mergeCell ref="X291:AI291"/>
    <mergeCell ref="AJ291:AQ291"/>
    <mergeCell ref="AR291:AX291"/>
    <mergeCell ref="AY291:BB291"/>
    <mergeCell ref="BC291:BJ291"/>
    <mergeCell ref="BK291:BQ291"/>
    <mergeCell ref="BR289:BY289"/>
    <mergeCell ref="BZ289:CF289"/>
    <mergeCell ref="CG289:CL289"/>
    <mergeCell ref="CM289:CR289"/>
    <mergeCell ref="CS289:CX289"/>
    <mergeCell ref="D290:G290"/>
    <mergeCell ref="H290:Q290"/>
    <mergeCell ref="R290:W290"/>
    <mergeCell ref="X290:AI290"/>
    <mergeCell ref="AJ290:AQ290"/>
    <mergeCell ref="AR290:AX290"/>
    <mergeCell ref="AY290:BB290"/>
    <mergeCell ref="BC290:BJ290"/>
    <mergeCell ref="BK290:BQ290"/>
    <mergeCell ref="BR290:BY290"/>
    <mergeCell ref="BZ290:CF290"/>
    <mergeCell ref="CG290:CL290"/>
    <mergeCell ref="CM290:CR290"/>
    <mergeCell ref="CS290:CX290"/>
    <mergeCell ref="D289:G289"/>
    <mergeCell ref="H289:Q289"/>
    <mergeCell ref="R289:W289"/>
    <mergeCell ref="X289:AI289"/>
    <mergeCell ref="AJ289:AQ289"/>
    <mergeCell ref="AR289:AX289"/>
    <mergeCell ref="AY289:BB289"/>
    <mergeCell ref="BC289:BJ289"/>
    <mergeCell ref="BK289:BQ289"/>
    <mergeCell ref="BR287:BY287"/>
    <mergeCell ref="BZ287:CF287"/>
    <mergeCell ref="CG287:CL287"/>
    <mergeCell ref="CM287:CR287"/>
    <mergeCell ref="CS287:CX287"/>
    <mergeCell ref="D288:G288"/>
    <mergeCell ref="H288:Q288"/>
    <mergeCell ref="R288:W288"/>
    <mergeCell ref="X288:AI288"/>
    <mergeCell ref="AJ288:AQ288"/>
    <mergeCell ref="AR288:AX288"/>
    <mergeCell ref="AY288:BB288"/>
    <mergeCell ref="BC288:BJ288"/>
    <mergeCell ref="BK288:BQ288"/>
    <mergeCell ref="BR288:BY288"/>
    <mergeCell ref="BZ288:CF288"/>
    <mergeCell ref="CG288:CL288"/>
    <mergeCell ref="CM288:CR288"/>
    <mergeCell ref="CS288:CX288"/>
    <mergeCell ref="D287:G287"/>
    <mergeCell ref="H287:Q287"/>
    <mergeCell ref="R287:W287"/>
    <mergeCell ref="X287:AI287"/>
    <mergeCell ref="AJ287:AQ287"/>
    <mergeCell ref="AR287:AX287"/>
    <mergeCell ref="AY287:BB287"/>
    <mergeCell ref="BC287:BJ287"/>
    <mergeCell ref="BK287:BQ287"/>
    <mergeCell ref="BR285:BY285"/>
    <mergeCell ref="BZ285:CF285"/>
    <mergeCell ref="CG285:CL285"/>
    <mergeCell ref="CM285:CR285"/>
    <mergeCell ref="CS285:CX285"/>
    <mergeCell ref="D286:G286"/>
    <mergeCell ref="H286:Q286"/>
    <mergeCell ref="R286:W286"/>
    <mergeCell ref="X286:AI286"/>
    <mergeCell ref="AJ286:AQ286"/>
    <mergeCell ref="AR286:AX286"/>
    <mergeCell ref="AY286:BB286"/>
    <mergeCell ref="BC286:BJ286"/>
    <mergeCell ref="BK286:BQ286"/>
    <mergeCell ref="BR286:BY286"/>
    <mergeCell ref="BZ286:CF286"/>
    <mergeCell ref="CG286:CL286"/>
    <mergeCell ref="CM286:CR286"/>
    <mergeCell ref="CS286:CX286"/>
    <mergeCell ref="D285:G285"/>
    <mergeCell ref="H285:Q285"/>
    <mergeCell ref="R285:W285"/>
    <mergeCell ref="X285:AI285"/>
    <mergeCell ref="AJ285:AQ285"/>
    <mergeCell ref="AR285:AX285"/>
    <mergeCell ref="AY285:BB285"/>
    <mergeCell ref="BC285:BJ285"/>
    <mergeCell ref="BK285:BQ285"/>
    <mergeCell ref="BR283:BY283"/>
    <mergeCell ref="BZ283:CF283"/>
    <mergeCell ref="CG283:CL283"/>
    <mergeCell ref="CM283:CR283"/>
    <mergeCell ref="CS283:CX283"/>
    <mergeCell ref="D284:G284"/>
    <mergeCell ref="H284:Q284"/>
    <mergeCell ref="R284:W284"/>
    <mergeCell ref="X284:AI284"/>
    <mergeCell ref="AJ284:AQ284"/>
    <mergeCell ref="AR284:AX284"/>
    <mergeCell ref="AY284:BB284"/>
    <mergeCell ref="BC284:BJ284"/>
    <mergeCell ref="BK284:BQ284"/>
    <mergeCell ref="BR284:BY284"/>
    <mergeCell ref="BZ284:CF284"/>
    <mergeCell ref="CG284:CL284"/>
    <mergeCell ref="CM284:CR284"/>
    <mergeCell ref="CS284:CX284"/>
    <mergeCell ref="D283:G283"/>
    <mergeCell ref="H283:Q283"/>
    <mergeCell ref="R283:W283"/>
    <mergeCell ref="X283:AI283"/>
    <mergeCell ref="AJ283:AQ283"/>
    <mergeCell ref="AR283:AX283"/>
    <mergeCell ref="AY283:BB283"/>
    <mergeCell ref="BC283:BJ283"/>
    <mergeCell ref="BK283:BQ283"/>
    <mergeCell ref="BR281:BY281"/>
    <mergeCell ref="BZ281:CF281"/>
    <mergeCell ref="CG281:CL281"/>
    <mergeCell ref="CM281:CR281"/>
    <mergeCell ref="CS281:CX281"/>
    <mergeCell ref="D282:G282"/>
    <mergeCell ref="H282:Q282"/>
    <mergeCell ref="R282:W282"/>
    <mergeCell ref="X282:AI282"/>
    <mergeCell ref="AJ282:AQ282"/>
    <mergeCell ref="AR282:AX282"/>
    <mergeCell ref="AY282:BB282"/>
    <mergeCell ref="BC282:BJ282"/>
    <mergeCell ref="BK282:BQ282"/>
    <mergeCell ref="BR282:BY282"/>
    <mergeCell ref="BZ282:CF282"/>
    <mergeCell ref="CG282:CL282"/>
    <mergeCell ref="CM282:CR282"/>
    <mergeCell ref="CS282:CX282"/>
    <mergeCell ref="D281:G281"/>
    <mergeCell ref="H281:Q281"/>
    <mergeCell ref="R281:W281"/>
    <mergeCell ref="X281:AI281"/>
    <mergeCell ref="AJ281:AQ281"/>
    <mergeCell ref="AR281:AX281"/>
    <mergeCell ref="AY281:BB281"/>
    <mergeCell ref="BC281:BJ281"/>
    <mergeCell ref="BK281:BQ281"/>
    <mergeCell ref="BR279:BY279"/>
    <mergeCell ref="BZ279:CF279"/>
    <mergeCell ref="CG279:CL279"/>
    <mergeCell ref="CM279:CR279"/>
    <mergeCell ref="CS279:CX279"/>
    <mergeCell ref="D280:G280"/>
    <mergeCell ref="H280:Q280"/>
    <mergeCell ref="R280:W280"/>
    <mergeCell ref="X280:AI280"/>
    <mergeCell ref="AJ280:AQ280"/>
    <mergeCell ref="AR280:AX280"/>
    <mergeCell ref="AY280:BB280"/>
    <mergeCell ref="BC280:BJ280"/>
    <mergeCell ref="BK280:BQ280"/>
    <mergeCell ref="BR280:BY280"/>
    <mergeCell ref="BZ280:CF280"/>
    <mergeCell ref="CG280:CL280"/>
    <mergeCell ref="CM280:CR280"/>
    <mergeCell ref="CS280:CX280"/>
    <mergeCell ref="D279:G279"/>
    <mergeCell ref="H279:Q279"/>
    <mergeCell ref="R279:W279"/>
    <mergeCell ref="X279:AI279"/>
    <mergeCell ref="AJ279:AQ279"/>
    <mergeCell ref="AR279:AX279"/>
    <mergeCell ref="AY279:BB279"/>
    <mergeCell ref="BC279:BJ279"/>
    <mergeCell ref="BK279:BQ279"/>
    <mergeCell ref="BR277:BY277"/>
    <mergeCell ref="BZ277:CF277"/>
    <mergeCell ref="CG277:CL277"/>
    <mergeCell ref="CM277:CR277"/>
    <mergeCell ref="CS277:CX277"/>
    <mergeCell ref="D278:G278"/>
    <mergeCell ref="H278:Q278"/>
    <mergeCell ref="R278:W278"/>
    <mergeCell ref="X278:AI278"/>
    <mergeCell ref="AJ278:AQ278"/>
    <mergeCell ref="AR278:AX278"/>
    <mergeCell ref="AY278:BB278"/>
    <mergeCell ref="BC278:BJ278"/>
    <mergeCell ref="BK278:BQ278"/>
    <mergeCell ref="BR278:BY278"/>
    <mergeCell ref="BZ278:CF278"/>
    <mergeCell ref="CG278:CL278"/>
    <mergeCell ref="CM278:CR278"/>
    <mergeCell ref="CS278:CX278"/>
    <mergeCell ref="D277:G277"/>
    <mergeCell ref="H277:Q277"/>
    <mergeCell ref="R277:W277"/>
    <mergeCell ref="X277:AI277"/>
    <mergeCell ref="AJ277:AQ277"/>
    <mergeCell ref="AR277:AX277"/>
    <mergeCell ref="AY277:BB277"/>
    <mergeCell ref="BC277:BJ277"/>
    <mergeCell ref="BK277:BQ277"/>
    <mergeCell ref="BZ275:CF275"/>
    <mergeCell ref="CG275:CL275"/>
    <mergeCell ref="CM275:CR275"/>
    <mergeCell ref="CS275:CX275"/>
    <mergeCell ref="D276:G276"/>
    <mergeCell ref="H276:Q276"/>
    <mergeCell ref="R276:W276"/>
    <mergeCell ref="X276:AI276"/>
    <mergeCell ref="AJ276:AQ276"/>
    <mergeCell ref="AR276:AX276"/>
    <mergeCell ref="AY276:BB276"/>
    <mergeCell ref="BC276:BJ276"/>
    <mergeCell ref="BK276:BQ276"/>
    <mergeCell ref="BR276:BY276"/>
    <mergeCell ref="BZ276:CF276"/>
    <mergeCell ref="CG276:CL276"/>
    <mergeCell ref="CM276:CR276"/>
    <mergeCell ref="CS276:CX276"/>
    <mergeCell ref="D275:G275"/>
    <mergeCell ref="H275:Q275"/>
    <mergeCell ref="R275:W275"/>
    <mergeCell ref="X275:AI275"/>
    <mergeCell ref="AJ275:AQ275"/>
    <mergeCell ref="AY275:BB275"/>
    <mergeCell ref="BC275:BJ275"/>
    <mergeCell ref="BK275:BQ275"/>
    <mergeCell ref="BR275:BY275"/>
    <mergeCell ref="AR275:AX275"/>
    <mergeCell ref="BZ273:CF273"/>
    <mergeCell ref="CG273:CL273"/>
    <mergeCell ref="CM273:CR273"/>
    <mergeCell ref="CS273:CX273"/>
    <mergeCell ref="D274:G274"/>
    <mergeCell ref="H274:Q274"/>
    <mergeCell ref="R274:W274"/>
    <mergeCell ref="X274:AI274"/>
    <mergeCell ref="AJ274:AQ274"/>
    <mergeCell ref="AY274:BB274"/>
    <mergeCell ref="BC274:BJ274"/>
    <mergeCell ref="BK274:BQ274"/>
    <mergeCell ref="BR274:BY274"/>
    <mergeCell ref="BZ274:CF274"/>
    <mergeCell ref="CG274:CL274"/>
    <mergeCell ref="CM274:CR274"/>
    <mergeCell ref="CS274:CX274"/>
    <mergeCell ref="D273:G273"/>
    <mergeCell ref="H273:Q273"/>
    <mergeCell ref="R273:W273"/>
    <mergeCell ref="X273:AI273"/>
    <mergeCell ref="AJ273:AQ273"/>
    <mergeCell ref="AY273:BB273"/>
    <mergeCell ref="BC273:BJ273"/>
    <mergeCell ref="BK273:BQ273"/>
    <mergeCell ref="BR273:BY273"/>
    <mergeCell ref="AR273:AX273"/>
    <mergeCell ref="AR274:AX274"/>
    <mergeCell ref="BZ271:CF271"/>
    <mergeCell ref="CG271:CL271"/>
    <mergeCell ref="CM271:CR271"/>
    <mergeCell ref="CS271:CX271"/>
    <mergeCell ref="D272:G272"/>
    <mergeCell ref="H272:Q272"/>
    <mergeCell ref="R272:W272"/>
    <mergeCell ref="X272:AI272"/>
    <mergeCell ref="AJ272:AQ272"/>
    <mergeCell ref="AY272:BB272"/>
    <mergeCell ref="BC272:BJ272"/>
    <mergeCell ref="BK272:BQ272"/>
    <mergeCell ref="BR272:BY272"/>
    <mergeCell ref="BZ272:CF272"/>
    <mergeCell ref="CG272:CL272"/>
    <mergeCell ref="CM272:CR272"/>
    <mergeCell ref="CS272:CX272"/>
    <mergeCell ref="D271:G271"/>
    <mergeCell ref="H271:Q271"/>
    <mergeCell ref="R271:W271"/>
    <mergeCell ref="X271:AI271"/>
    <mergeCell ref="AJ271:AQ271"/>
    <mergeCell ref="AY271:BB271"/>
    <mergeCell ref="BC271:BJ271"/>
    <mergeCell ref="BK271:BQ271"/>
    <mergeCell ref="BR271:BY271"/>
    <mergeCell ref="AR271:AX271"/>
    <mergeCell ref="AR272:AX272"/>
    <mergeCell ref="BZ269:CF269"/>
    <mergeCell ref="CG269:CL269"/>
    <mergeCell ref="CM269:CR269"/>
    <mergeCell ref="CS269:CX269"/>
    <mergeCell ref="D270:G270"/>
    <mergeCell ref="H270:Q270"/>
    <mergeCell ref="R270:W270"/>
    <mergeCell ref="X270:AI270"/>
    <mergeCell ref="AJ270:AQ270"/>
    <mergeCell ref="AY270:BB270"/>
    <mergeCell ref="BC270:BJ270"/>
    <mergeCell ref="BK270:BQ270"/>
    <mergeCell ref="BR270:BY270"/>
    <mergeCell ref="BZ270:CF270"/>
    <mergeCell ref="CG270:CL270"/>
    <mergeCell ref="CM270:CR270"/>
    <mergeCell ref="CS270:CX270"/>
    <mergeCell ref="D269:G269"/>
    <mergeCell ref="H269:Q269"/>
    <mergeCell ref="R269:W269"/>
    <mergeCell ref="X269:AI269"/>
    <mergeCell ref="AJ269:AQ269"/>
    <mergeCell ref="AY269:BB269"/>
    <mergeCell ref="BC269:BJ269"/>
    <mergeCell ref="BK269:BQ269"/>
    <mergeCell ref="BR269:BY269"/>
    <mergeCell ref="AR269:AX269"/>
    <mergeCell ref="AR270:AX270"/>
    <mergeCell ref="BZ267:CF267"/>
    <mergeCell ref="CG267:CL267"/>
    <mergeCell ref="CM267:CR267"/>
    <mergeCell ref="CS267:CX267"/>
    <mergeCell ref="D268:G268"/>
    <mergeCell ref="H268:Q268"/>
    <mergeCell ref="R268:W268"/>
    <mergeCell ref="X268:AI268"/>
    <mergeCell ref="AJ268:AQ268"/>
    <mergeCell ref="AY268:BB268"/>
    <mergeCell ref="BC268:BJ268"/>
    <mergeCell ref="BK268:BQ268"/>
    <mergeCell ref="BR268:BY268"/>
    <mergeCell ref="BZ268:CF268"/>
    <mergeCell ref="CG268:CL268"/>
    <mergeCell ref="CM268:CR268"/>
    <mergeCell ref="CS268:CX268"/>
    <mergeCell ref="D267:G267"/>
    <mergeCell ref="H267:Q267"/>
    <mergeCell ref="R267:W267"/>
    <mergeCell ref="X267:AI267"/>
    <mergeCell ref="AJ267:AQ267"/>
    <mergeCell ref="AY267:BB267"/>
    <mergeCell ref="BC267:BJ267"/>
    <mergeCell ref="BK267:BQ267"/>
    <mergeCell ref="BR267:BY267"/>
    <mergeCell ref="AR268:AX268"/>
    <mergeCell ref="AR267:AX267"/>
    <mergeCell ref="BZ265:CF265"/>
    <mergeCell ref="CG265:CL265"/>
    <mergeCell ref="CM265:CR265"/>
    <mergeCell ref="CS265:CX265"/>
    <mergeCell ref="D266:G266"/>
    <mergeCell ref="H266:Q266"/>
    <mergeCell ref="R266:W266"/>
    <mergeCell ref="X266:AI266"/>
    <mergeCell ref="AJ266:AQ266"/>
    <mergeCell ref="AY266:BB266"/>
    <mergeCell ref="BC266:BJ266"/>
    <mergeCell ref="BK266:BQ266"/>
    <mergeCell ref="BR266:BY266"/>
    <mergeCell ref="BZ266:CF266"/>
    <mergeCell ref="CG266:CL266"/>
    <mergeCell ref="CM266:CR266"/>
    <mergeCell ref="CS266:CX266"/>
    <mergeCell ref="D265:G265"/>
    <mergeCell ref="H265:Q265"/>
    <mergeCell ref="R265:W265"/>
    <mergeCell ref="X265:AI265"/>
    <mergeCell ref="AJ265:AQ265"/>
    <mergeCell ref="AY265:BB265"/>
    <mergeCell ref="BC265:BJ265"/>
    <mergeCell ref="BK265:BQ265"/>
    <mergeCell ref="BR265:BY265"/>
    <mergeCell ref="AR265:AX265"/>
    <mergeCell ref="AR266:AX266"/>
    <mergeCell ref="BZ263:CF263"/>
    <mergeCell ref="CG263:CL263"/>
    <mergeCell ref="CM263:CR263"/>
    <mergeCell ref="CS263:CX263"/>
    <mergeCell ref="D264:G264"/>
    <mergeCell ref="H264:Q264"/>
    <mergeCell ref="R264:W264"/>
    <mergeCell ref="X264:AI264"/>
    <mergeCell ref="AJ264:AQ264"/>
    <mergeCell ref="AY264:BB264"/>
    <mergeCell ref="BC264:BJ264"/>
    <mergeCell ref="BK264:BQ264"/>
    <mergeCell ref="BR264:BY264"/>
    <mergeCell ref="BZ264:CF264"/>
    <mergeCell ref="CG264:CL264"/>
    <mergeCell ref="CM264:CR264"/>
    <mergeCell ref="CS264:CX264"/>
    <mergeCell ref="D263:G263"/>
    <mergeCell ref="H263:Q263"/>
    <mergeCell ref="R263:W263"/>
    <mergeCell ref="X263:AI263"/>
    <mergeCell ref="AJ263:AQ263"/>
    <mergeCell ref="AY263:BB263"/>
    <mergeCell ref="BC263:BJ263"/>
    <mergeCell ref="BK263:BQ263"/>
    <mergeCell ref="BR263:BY263"/>
    <mergeCell ref="AR263:AX263"/>
    <mergeCell ref="AR264:AX264"/>
    <mergeCell ref="BZ261:CF261"/>
    <mergeCell ref="CG261:CL261"/>
    <mergeCell ref="CM261:CR261"/>
    <mergeCell ref="CS261:CX261"/>
    <mergeCell ref="D262:G262"/>
    <mergeCell ref="H262:Q262"/>
    <mergeCell ref="R262:W262"/>
    <mergeCell ref="X262:AI262"/>
    <mergeCell ref="AJ262:AQ262"/>
    <mergeCell ref="AY262:BB262"/>
    <mergeCell ref="BC262:BJ262"/>
    <mergeCell ref="BK262:BQ262"/>
    <mergeCell ref="BR262:BY262"/>
    <mergeCell ref="BZ262:CF262"/>
    <mergeCell ref="CG262:CL262"/>
    <mergeCell ref="CM262:CR262"/>
    <mergeCell ref="CS262:CX262"/>
    <mergeCell ref="D261:G261"/>
    <mergeCell ref="H261:Q261"/>
    <mergeCell ref="R261:W261"/>
    <mergeCell ref="X261:AI261"/>
    <mergeCell ref="AJ261:AQ261"/>
    <mergeCell ref="AY261:BB261"/>
    <mergeCell ref="BC261:BJ261"/>
    <mergeCell ref="BK261:BQ261"/>
    <mergeCell ref="BR261:BY261"/>
    <mergeCell ref="AR261:AX261"/>
    <mergeCell ref="AR262:AX262"/>
    <mergeCell ref="BZ259:CF259"/>
    <mergeCell ref="CG259:CL259"/>
    <mergeCell ref="CM259:CR259"/>
    <mergeCell ref="CS259:CX259"/>
    <mergeCell ref="D260:G260"/>
    <mergeCell ref="H260:Q260"/>
    <mergeCell ref="R260:W260"/>
    <mergeCell ref="X260:AI260"/>
    <mergeCell ref="AJ260:AQ260"/>
    <mergeCell ref="AY260:BB260"/>
    <mergeCell ref="BC260:BJ260"/>
    <mergeCell ref="BK260:BQ260"/>
    <mergeCell ref="BR260:BY260"/>
    <mergeCell ref="BZ260:CF260"/>
    <mergeCell ref="CG260:CL260"/>
    <mergeCell ref="CM260:CR260"/>
    <mergeCell ref="CS260:CX260"/>
    <mergeCell ref="D259:G259"/>
    <mergeCell ref="H259:Q259"/>
    <mergeCell ref="R259:W259"/>
    <mergeCell ref="X259:AI259"/>
    <mergeCell ref="AJ259:AQ259"/>
    <mergeCell ref="AY259:BB259"/>
    <mergeCell ref="BC259:BJ259"/>
    <mergeCell ref="BK259:BQ259"/>
    <mergeCell ref="BR259:BY259"/>
    <mergeCell ref="AR259:AX259"/>
    <mergeCell ref="AR260:AX260"/>
    <mergeCell ref="BZ257:CF257"/>
    <mergeCell ref="CG257:CL257"/>
    <mergeCell ref="CM257:CR257"/>
    <mergeCell ref="CS257:CX257"/>
    <mergeCell ref="D258:G258"/>
    <mergeCell ref="H258:Q258"/>
    <mergeCell ref="R258:W258"/>
    <mergeCell ref="X258:AI258"/>
    <mergeCell ref="AJ258:AQ258"/>
    <mergeCell ref="AY258:BB258"/>
    <mergeCell ref="BC258:BJ258"/>
    <mergeCell ref="BK258:BQ258"/>
    <mergeCell ref="BR258:BY258"/>
    <mergeCell ref="BZ258:CF258"/>
    <mergeCell ref="CG258:CL258"/>
    <mergeCell ref="CM258:CR258"/>
    <mergeCell ref="CS258:CX258"/>
    <mergeCell ref="D257:G257"/>
    <mergeCell ref="H257:Q257"/>
    <mergeCell ref="R257:W257"/>
    <mergeCell ref="X257:AI257"/>
    <mergeCell ref="AJ257:AQ257"/>
    <mergeCell ref="AY257:BB257"/>
    <mergeCell ref="BC257:BJ257"/>
    <mergeCell ref="BK257:BQ257"/>
    <mergeCell ref="BR257:BY257"/>
    <mergeCell ref="AR257:AX257"/>
    <mergeCell ref="AR258:AX258"/>
    <mergeCell ref="BZ255:CF255"/>
    <mergeCell ref="CG255:CL255"/>
    <mergeCell ref="CM255:CR255"/>
    <mergeCell ref="CS255:CX255"/>
    <mergeCell ref="D256:G256"/>
    <mergeCell ref="H256:Q256"/>
    <mergeCell ref="R256:W256"/>
    <mergeCell ref="X256:AI256"/>
    <mergeCell ref="AJ256:AQ256"/>
    <mergeCell ref="AY256:BB256"/>
    <mergeCell ref="BC256:BJ256"/>
    <mergeCell ref="BK256:BQ256"/>
    <mergeCell ref="BR256:BY256"/>
    <mergeCell ref="BZ256:CF256"/>
    <mergeCell ref="CG256:CL256"/>
    <mergeCell ref="CM256:CR256"/>
    <mergeCell ref="CS256:CX256"/>
    <mergeCell ref="D255:G255"/>
    <mergeCell ref="H255:Q255"/>
    <mergeCell ref="R255:W255"/>
    <mergeCell ref="X255:AI255"/>
    <mergeCell ref="AJ255:AQ255"/>
    <mergeCell ref="AY255:BB255"/>
    <mergeCell ref="BC255:BJ255"/>
    <mergeCell ref="BK255:BQ255"/>
    <mergeCell ref="BR255:BY255"/>
    <mergeCell ref="AR255:AX255"/>
    <mergeCell ref="AR256:AX256"/>
    <mergeCell ref="BZ253:CF253"/>
    <mergeCell ref="CG253:CL253"/>
    <mergeCell ref="CM253:CR253"/>
    <mergeCell ref="CS253:CX253"/>
    <mergeCell ref="D254:G254"/>
    <mergeCell ref="H254:Q254"/>
    <mergeCell ref="R254:W254"/>
    <mergeCell ref="X254:AI254"/>
    <mergeCell ref="AJ254:AQ254"/>
    <mergeCell ref="AY254:BB254"/>
    <mergeCell ref="BC254:BJ254"/>
    <mergeCell ref="BK254:BQ254"/>
    <mergeCell ref="BR254:BY254"/>
    <mergeCell ref="BZ254:CF254"/>
    <mergeCell ref="CG254:CL254"/>
    <mergeCell ref="CM254:CR254"/>
    <mergeCell ref="CS254:CX254"/>
    <mergeCell ref="D253:G253"/>
    <mergeCell ref="H253:Q253"/>
    <mergeCell ref="R253:W253"/>
    <mergeCell ref="X253:AI253"/>
    <mergeCell ref="AJ253:AQ253"/>
    <mergeCell ref="AY253:BB253"/>
    <mergeCell ref="BC253:BJ253"/>
    <mergeCell ref="BK253:BQ253"/>
    <mergeCell ref="BR253:BY253"/>
    <mergeCell ref="AR253:AX253"/>
    <mergeCell ref="AR254:AX254"/>
    <mergeCell ref="BZ251:CF251"/>
    <mergeCell ref="CG251:CL251"/>
    <mergeCell ref="CM251:CR251"/>
    <mergeCell ref="CS251:CX251"/>
    <mergeCell ref="D252:G252"/>
    <mergeCell ref="H252:Q252"/>
    <mergeCell ref="R252:W252"/>
    <mergeCell ref="X252:AI252"/>
    <mergeCell ref="AJ252:AQ252"/>
    <mergeCell ref="AY252:BB252"/>
    <mergeCell ref="BC252:BJ252"/>
    <mergeCell ref="BK252:BQ252"/>
    <mergeCell ref="BR252:BY252"/>
    <mergeCell ref="BZ252:CF252"/>
    <mergeCell ref="CG252:CL252"/>
    <mergeCell ref="CM252:CR252"/>
    <mergeCell ref="CS252:CX252"/>
    <mergeCell ref="D251:G251"/>
    <mergeCell ref="H251:Q251"/>
    <mergeCell ref="R251:W251"/>
    <mergeCell ref="X251:AI251"/>
    <mergeCell ref="AJ251:AQ251"/>
    <mergeCell ref="AY251:BB251"/>
    <mergeCell ref="BC251:BJ251"/>
    <mergeCell ref="BK251:BQ251"/>
    <mergeCell ref="BR251:BY251"/>
    <mergeCell ref="AR251:AX251"/>
    <mergeCell ref="AR252:AX252"/>
    <mergeCell ref="BZ249:CF249"/>
    <mergeCell ref="CG249:CL249"/>
    <mergeCell ref="CM249:CR249"/>
    <mergeCell ref="CS249:CX249"/>
    <mergeCell ref="D250:G250"/>
    <mergeCell ref="H250:Q250"/>
    <mergeCell ref="R250:W250"/>
    <mergeCell ref="X250:AI250"/>
    <mergeCell ref="AJ250:AQ250"/>
    <mergeCell ref="AY250:BB250"/>
    <mergeCell ref="BC250:BJ250"/>
    <mergeCell ref="BK250:BQ250"/>
    <mergeCell ref="BR250:BY250"/>
    <mergeCell ref="BZ250:CF250"/>
    <mergeCell ref="CG250:CL250"/>
    <mergeCell ref="CM250:CR250"/>
    <mergeCell ref="CS250:CX250"/>
    <mergeCell ref="D249:G249"/>
    <mergeCell ref="H249:Q249"/>
    <mergeCell ref="R249:W249"/>
    <mergeCell ref="X249:AI249"/>
    <mergeCell ref="AJ249:AQ249"/>
    <mergeCell ref="AY249:BB249"/>
    <mergeCell ref="BC249:BJ249"/>
    <mergeCell ref="BK249:BQ249"/>
    <mergeCell ref="BR249:BY249"/>
    <mergeCell ref="AR250:AX250"/>
    <mergeCell ref="AR249:AX249"/>
    <mergeCell ref="BZ247:CF247"/>
    <mergeCell ref="CG247:CL247"/>
    <mergeCell ref="CM247:CR247"/>
    <mergeCell ref="CS247:CX247"/>
    <mergeCell ref="D248:G248"/>
    <mergeCell ref="H248:Q248"/>
    <mergeCell ref="R248:W248"/>
    <mergeCell ref="X248:AI248"/>
    <mergeCell ref="AJ248:AQ248"/>
    <mergeCell ref="AY248:BB248"/>
    <mergeCell ref="BC248:BJ248"/>
    <mergeCell ref="BK248:BQ248"/>
    <mergeCell ref="BR248:BY248"/>
    <mergeCell ref="BZ248:CF248"/>
    <mergeCell ref="CG248:CL248"/>
    <mergeCell ref="CM248:CR248"/>
    <mergeCell ref="CS248:CX248"/>
    <mergeCell ref="D247:G247"/>
    <mergeCell ref="H247:Q247"/>
    <mergeCell ref="R247:W247"/>
    <mergeCell ref="X247:AI247"/>
    <mergeCell ref="AJ247:AQ247"/>
    <mergeCell ref="AY247:BB247"/>
    <mergeCell ref="BC247:BJ247"/>
    <mergeCell ref="BK247:BQ247"/>
    <mergeCell ref="BR247:BY247"/>
    <mergeCell ref="AR247:AX247"/>
    <mergeCell ref="AR248:AX248"/>
    <mergeCell ref="BZ245:CF245"/>
    <mergeCell ref="CG245:CL245"/>
    <mergeCell ref="CM245:CR245"/>
    <mergeCell ref="CS245:CX245"/>
    <mergeCell ref="D246:G246"/>
    <mergeCell ref="H246:Q246"/>
    <mergeCell ref="R246:W246"/>
    <mergeCell ref="X246:AI246"/>
    <mergeCell ref="AJ246:AQ246"/>
    <mergeCell ref="AY246:BB246"/>
    <mergeCell ref="BC246:BJ246"/>
    <mergeCell ref="BK246:BQ246"/>
    <mergeCell ref="BR246:BY246"/>
    <mergeCell ref="BZ246:CF246"/>
    <mergeCell ref="CG246:CL246"/>
    <mergeCell ref="CM246:CR246"/>
    <mergeCell ref="CS246:CX246"/>
    <mergeCell ref="D245:G245"/>
    <mergeCell ref="H245:Q245"/>
    <mergeCell ref="R245:W245"/>
    <mergeCell ref="X245:AI245"/>
    <mergeCell ref="AJ245:AQ245"/>
    <mergeCell ref="AY245:BB245"/>
    <mergeCell ref="BC245:BJ245"/>
    <mergeCell ref="BK245:BQ245"/>
    <mergeCell ref="BR245:BY245"/>
    <mergeCell ref="AR245:AX245"/>
    <mergeCell ref="AR246:AX246"/>
    <mergeCell ref="BZ243:CF243"/>
    <mergeCell ref="CG243:CL243"/>
    <mergeCell ref="CM243:CR243"/>
    <mergeCell ref="CS243:CX243"/>
    <mergeCell ref="D244:G244"/>
    <mergeCell ref="H244:Q244"/>
    <mergeCell ref="R244:W244"/>
    <mergeCell ref="X244:AI244"/>
    <mergeCell ref="AJ244:AQ244"/>
    <mergeCell ref="AY244:BB244"/>
    <mergeCell ref="BC244:BJ244"/>
    <mergeCell ref="BK244:BQ244"/>
    <mergeCell ref="BR244:BY244"/>
    <mergeCell ref="BZ244:CF244"/>
    <mergeCell ref="CG244:CL244"/>
    <mergeCell ref="CM244:CR244"/>
    <mergeCell ref="CS244:CX244"/>
    <mergeCell ref="D243:G243"/>
    <mergeCell ref="H243:Q243"/>
    <mergeCell ref="R243:W243"/>
    <mergeCell ref="X243:AI243"/>
    <mergeCell ref="AJ243:AQ243"/>
    <mergeCell ref="AY243:BB243"/>
    <mergeCell ref="BC243:BJ243"/>
    <mergeCell ref="BK243:BQ243"/>
    <mergeCell ref="BR243:BY243"/>
    <mergeCell ref="AR243:AX243"/>
    <mergeCell ref="AR244:AX244"/>
    <mergeCell ref="BZ241:CF241"/>
    <mergeCell ref="CG241:CL241"/>
    <mergeCell ref="CM241:CR241"/>
    <mergeCell ref="CS241:CX241"/>
    <mergeCell ref="D242:G242"/>
    <mergeCell ref="H242:Q242"/>
    <mergeCell ref="R242:W242"/>
    <mergeCell ref="X242:AI242"/>
    <mergeCell ref="AJ242:AQ242"/>
    <mergeCell ref="AY242:BB242"/>
    <mergeCell ref="BC242:BJ242"/>
    <mergeCell ref="BK242:BQ242"/>
    <mergeCell ref="BR242:BY242"/>
    <mergeCell ref="BZ242:CF242"/>
    <mergeCell ref="CG242:CL242"/>
    <mergeCell ref="CM242:CR242"/>
    <mergeCell ref="CS242:CX242"/>
    <mergeCell ref="D241:G241"/>
    <mergeCell ref="H241:Q241"/>
    <mergeCell ref="R241:W241"/>
    <mergeCell ref="X241:AI241"/>
    <mergeCell ref="AJ241:AQ241"/>
    <mergeCell ref="AY241:BB241"/>
    <mergeCell ref="BC241:BJ241"/>
    <mergeCell ref="BK241:BQ241"/>
    <mergeCell ref="BR241:BY241"/>
    <mergeCell ref="AR241:AX241"/>
    <mergeCell ref="AR242:AX242"/>
    <mergeCell ref="BZ239:CF239"/>
    <mergeCell ref="CG239:CL239"/>
    <mergeCell ref="CM239:CR239"/>
    <mergeCell ref="CS239:CX239"/>
    <mergeCell ref="D240:G240"/>
    <mergeCell ref="H240:Q240"/>
    <mergeCell ref="R240:W240"/>
    <mergeCell ref="X240:AI240"/>
    <mergeCell ref="AJ240:AQ240"/>
    <mergeCell ref="AY240:BB240"/>
    <mergeCell ref="BC240:BJ240"/>
    <mergeCell ref="BK240:BQ240"/>
    <mergeCell ref="BR240:BY240"/>
    <mergeCell ref="BZ240:CF240"/>
    <mergeCell ref="CG240:CL240"/>
    <mergeCell ref="CM240:CR240"/>
    <mergeCell ref="CS240:CX240"/>
    <mergeCell ref="D239:G239"/>
    <mergeCell ref="H239:Q239"/>
    <mergeCell ref="R239:W239"/>
    <mergeCell ref="X239:AI239"/>
    <mergeCell ref="AJ239:AQ239"/>
    <mergeCell ref="AY239:BB239"/>
    <mergeCell ref="BC239:BJ239"/>
    <mergeCell ref="BK239:BQ239"/>
    <mergeCell ref="BR239:BY239"/>
    <mergeCell ref="AR239:AX239"/>
    <mergeCell ref="AR240:AX240"/>
    <mergeCell ref="BZ237:CF237"/>
    <mergeCell ref="CG237:CL237"/>
    <mergeCell ref="CM237:CR237"/>
    <mergeCell ref="CS237:CX237"/>
    <mergeCell ref="D238:G238"/>
    <mergeCell ref="H238:Q238"/>
    <mergeCell ref="R238:W238"/>
    <mergeCell ref="X238:AI238"/>
    <mergeCell ref="AJ238:AQ238"/>
    <mergeCell ref="AY238:BB238"/>
    <mergeCell ref="BC238:BJ238"/>
    <mergeCell ref="BK238:BQ238"/>
    <mergeCell ref="BR238:BY238"/>
    <mergeCell ref="BZ238:CF238"/>
    <mergeCell ref="CG238:CL238"/>
    <mergeCell ref="CM238:CR238"/>
    <mergeCell ref="CS238:CX238"/>
    <mergeCell ref="D237:G237"/>
    <mergeCell ref="H237:Q237"/>
    <mergeCell ref="R237:W237"/>
    <mergeCell ref="X237:AI237"/>
    <mergeCell ref="AJ237:AQ237"/>
    <mergeCell ref="AY237:BB237"/>
    <mergeCell ref="BC237:BJ237"/>
    <mergeCell ref="BK237:BQ237"/>
    <mergeCell ref="BR237:BY237"/>
    <mergeCell ref="AR237:AX237"/>
    <mergeCell ref="AR238:AX238"/>
    <mergeCell ref="BZ235:CF235"/>
    <mergeCell ref="CG235:CL235"/>
    <mergeCell ref="CM235:CR235"/>
    <mergeCell ref="CS235:CX235"/>
    <mergeCell ref="D236:G236"/>
    <mergeCell ref="H236:Q236"/>
    <mergeCell ref="R236:W236"/>
    <mergeCell ref="X236:AI236"/>
    <mergeCell ref="AJ236:AQ236"/>
    <mergeCell ref="AY236:BB236"/>
    <mergeCell ref="BC236:BJ236"/>
    <mergeCell ref="BK236:BQ236"/>
    <mergeCell ref="BR236:BY236"/>
    <mergeCell ref="BZ236:CF236"/>
    <mergeCell ref="CG236:CL236"/>
    <mergeCell ref="CM236:CR236"/>
    <mergeCell ref="CS236:CX236"/>
    <mergeCell ref="D235:G235"/>
    <mergeCell ref="H235:Q235"/>
    <mergeCell ref="R235:W235"/>
    <mergeCell ref="X235:AI235"/>
    <mergeCell ref="AJ235:AQ235"/>
    <mergeCell ref="AY235:BB235"/>
    <mergeCell ref="BC235:BJ235"/>
    <mergeCell ref="BK235:BQ235"/>
    <mergeCell ref="BR235:BY235"/>
    <mergeCell ref="AR235:AX235"/>
    <mergeCell ref="AR236:AX236"/>
    <mergeCell ref="BZ233:CF233"/>
    <mergeCell ref="CG233:CL233"/>
    <mergeCell ref="CM233:CR233"/>
    <mergeCell ref="CS233:CX233"/>
    <mergeCell ref="D234:G234"/>
    <mergeCell ref="H234:Q234"/>
    <mergeCell ref="R234:W234"/>
    <mergeCell ref="X234:AI234"/>
    <mergeCell ref="AJ234:AQ234"/>
    <mergeCell ref="AY234:BB234"/>
    <mergeCell ref="BC234:BJ234"/>
    <mergeCell ref="BK234:BQ234"/>
    <mergeCell ref="BR234:BY234"/>
    <mergeCell ref="BZ234:CF234"/>
    <mergeCell ref="CG234:CL234"/>
    <mergeCell ref="CM234:CR234"/>
    <mergeCell ref="CS234:CX234"/>
    <mergeCell ref="D233:G233"/>
    <mergeCell ref="H233:Q233"/>
    <mergeCell ref="R233:W233"/>
    <mergeCell ref="X233:AI233"/>
    <mergeCell ref="AJ233:AQ233"/>
    <mergeCell ref="AY233:BB233"/>
    <mergeCell ref="BC233:BJ233"/>
    <mergeCell ref="BK233:BQ233"/>
    <mergeCell ref="BR233:BY233"/>
    <mergeCell ref="AR233:AX233"/>
    <mergeCell ref="AR234:AX234"/>
    <mergeCell ref="BZ231:CF231"/>
    <mergeCell ref="CG231:CL231"/>
    <mergeCell ref="CM231:CR231"/>
    <mergeCell ref="CS231:CX231"/>
    <mergeCell ref="D232:G232"/>
    <mergeCell ref="H232:Q232"/>
    <mergeCell ref="R232:W232"/>
    <mergeCell ref="X232:AI232"/>
    <mergeCell ref="AJ232:AQ232"/>
    <mergeCell ref="AY232:BB232"/>
    <mergeCell ref="BC232:BJ232"/>
    <mergeCell ref="BK232:BQ232"/>
    <mergeCell ref="BR232:BY232"/>
    <mergeCell ref="BZ232:CF232"/>
    <mergeCell ref="CG232:CL232"/>
    <mergeCell ref="CM232:CR232"/>
    <mergeCell ref="CS232:CX232"/>
    <mergeCell ref="D231:G231"/>
    <mergeCell ref="H231:Q231"/>
    <mergeCell ref="R231:W231"/>
    <mergeCell ref="X231:AI231"/>
    <mergeCell ref="AJ231:AQ231"/>
    <mergeCell ref="AY231:BB231"/>
    <mergeCell ref="BC231:BJ231"/>
    <mergeCell ref="BK231:BQ231"/>
    <mergeCell ref="BR231:BY231"/>
    <mergeCell ref="AR232:AX232"/>
    <mergeCell ref="AR231:AX231"/>
    <mergeCell ref="BZ229:CF229"/>
    <mergeCell ref="CG229:CL229"/>
    <mergeCell ref="CM229:CR229"/>
    <mergeCell ref="CS229:CX229"/>
    <mergeCell ref="D230:G230"/>
    <mergeCell ref="H230:Q230"/>
    <mergeCell ref="R230:W230"/>
    <mergeCell ref="X230:AI230"/>
    <mergeCell ref="AJ230:AQ230"/>
    <mergeCell ref="AY230:BB230"/>
    <mergeCell ref="BC230:BJ230"/>
    <mergeCell ref="BK230:BQ230"/>
    <mergeCell ref="BR230:BY230"/>
    <mergeCell ref="BZ230:CF230"/>
    <mergeCell ref="CG230:CL230"/>
    <mergeCell ref="CM230:CR230"/>
    <mergeCell ref="CS230:CX230"/>
    <mergeCell ref="D229:G229"/>
    <mergeCell ref="H229:Q229"/>
    <mergeCell ref="R229:W229"/>
    <mergeCell ref="X229:AI229"/>
    <mergeCell ref="AJ229:AQ229"/>
    <mergeCell ref="AY229:BB229"/>
    <mergeCell ref="BC229:BJ229"/>
    <mergeCell ref="BK229:BQ229"/>
    <mergeCell ref="BR229:BY229"/>
    <mergeCell ref="AR229:AX229"/>
    <mergeCell ref="AR230:AX230"/>
    <mergeCell ref="BZ227:CF227"/>
    <mergeCell ref="CG227:CL227"/>
    <mergeCell ref="CM227:CR227"/>
    <mergeCell ref="CS227:CX227"/>
    <mergeCell ref="D228:G228"/>
    <mergeCell ref="H228:Q228"/>
    <mergeCell ref="R228:W228"/>
    <mergeCell ref="X228:AI228"/>
    <mergeCell ref="AJ228:AQ228"/>
    <mergeCell ref="AY228:BB228"/>
    <mergeCell ref="BC228:BJ228"/>
    <mergeCell ref="BK228:BQ228"/>
    <mergeCell ref="BR228:BY228"/>
    <mergeCell ref="BZ228:CF228"/>
    <mergeCell ref="CG228:CL228"/>
    <mergeCell ref="CM228:CR228"/>
    <mergeCell ref="CS228:CX228"/>
    <mergeCell ref="D227:G227"/>
    <mergeCell ref="H227:Q227"/>
    <mergeCell ref="R227:W227"/>
    <mergeCell ref="X227:AI227"/>
    <mergeCell ref="AJ227:AQ227"/>
    <mergeCell ref="AY227:BB227"/>
    <mergeCell ref="BC227:BJ227"/>
    <mergeCell ref="BK227:BQ227"/>
    <mergeCell ref="BR227:BY227"/>
    <mergeCell ref="AR227:AX227"/>
    <mergeCell ref="AR228:AX228"/>
    <mergeCell ref="BZ225:CF225"/>
    <mergeCell ref="CG225:CL225"/>
    <mergeCell ref="CM225:CR225"/>
    <mergeCell ref="CS225:CX225"/>
    <mergeCell ref="D226:G226"/>
    <mergeCell ref="H226:Q226"/>
    <mergeCell ref="R226:W226"/>
    <mergeCell ref="X226:AI226"/>
    <mergeCell ref="AJ226:AQ226"/>
    <mergeCell ref="AY226:BB226"/>
    <mergeCell ref="BC226:BJ226"/>
    <mergeCell ref="BK226:BQ226"/>
    <mergeCell ref="BR226:BY226"/>
    <mergeCell ref="BZ226:CF226"/>
    <mergeCell ref="CG226:CL226"/>
    <mergeCell ref="CM226:CR226"/>
    <mergeCell ref="CS226:CX226"/>
    <mergeCell ref="D225:G225"/>
    <mergeCell ref="H225:Q225"/>
    <mergeCell ref="R225:W225"/>
    <mergeCell ref="X225:AI225"/>
    <mergeCell ref="AJ225:AQ225"/>
    <mergeCell ref="AY225:BB225"/>
    <mergeCell ref="BC225:BJ225"/>
    <mergeCell ref="BK225:BQ225"/>
    <mergeCell ref="BR225:BY225"/>
    <mergeCell ref="AR225:AX225"/>
    <mergeCell ref="AR226:AX226"/>
    <mergeCell ref="BZ223:CF223"/>
    <mergeCell ref="CG223:CL223"/>
    <mergeCell ref="CM223:CR223"/>
    <mergeCell ref="CS223:CX223"/>
    <mergeCell ref="D224:G224"/>
    <mergeCell ref="H224:Q224"/>
    <mergeCell ref="R224:W224"/>
    <mergeCell ref="X224:AI224"/>
    <mergeCell ref="AJ224:AQ224"/>
    <mergeCell ref="AY224:BB224"/>
    <mergeCell ref="BC224:BJ224"/>
    <mergeCell ref="BK224:BQ224"/>
    <mergeCell ref="BR224:BY224"/>
    <mergeCell ref="BZ224:CF224"/>
    <mergeCell ref="CG224:CL224"/>
    <mergeCell ref="CM224:CR224"/>
    <mergeCell ref="CS224:CX224"/>
    <mergeCell ref="D223:G223"/>
    <mergeCell ref="H223:Q223"/>
    <mergeCell ref="R223:W223"/>
    <mergeCell ref="X223:AI223"/>
    <mergeCell ref="AJ223:AQ223"/>
    <mergeCell ref="AY223:BB223"/>
    <mergeCell ref="BC223:BJ223"/>
    <mergeCell ref="BK223:BQ223"/>
    <mergeCell ref="BR223:BY223"/>
    <mergeCell ref="AR223:AX223"/>
    <mergeCell ref="AR224:AX224"/>
    <mergeCell ref="BZ221:CF221"/>
    <mergeCell ref="CG221:CL221"/>
    <mergeCell ref="CM221:CR221"/>
    <mergeCell ref="CS221:CX221"/>
    <mergeCell ref="D222:G222"/>
    <mergeCell ref="H222:Q222"/>
    <mergeCell ref="R222:W222"/>
    <mergeCell ref="X222:AI222"/>
    <mergeCell ref="AJ222:AQ222"/>
    <mergeCell ref="AY222:BB222"/>
    <mergeCell ref="BC222:BJ222"/>
    <mergeCell ref="BK222:BQ222"/>
    <mergeCell ref="BR222:BY222"/>
    <mergeCell ref="BZ222:CF222"/>
    <mergeCell ref="CG222:CL222"/>
    <mergeCell ref="CM222:CR222"/>
    <mergeCell ref="CS222:CX222"/>
    <mergeCell ref="D221:G221"/>
    <mergeCell ref="H221:Q221"/>
    <mergeCell ref="R221:W221"/>
    <mergeCell ref="X221:AI221"/>
    <mergeCell ref="AJ221:AQ221"/>
    <mergeCell ref="AY221:BB221"/>
    <mergeCell ref="BC221:BJ221"/>
    <mergeCell ref="BK221:BQ221"/>
    <mergeCell ref="BR221:BY221"/>
    <mergeCell ref="AR221:AX221"/>
    <mergeCell ref="AR222:AX222"/>
    <mergeCell ref="BZ219:CF219"/>
    <mergeCell ref="CG219:CL219"/>
    <mergeCell ref="CM219:CR219"/>
    <mergeCell ref="CS219:CX219"/>
    <mergeCell ref="D220:G220"/>
    <mergeCell ref="H220:Q220"/>
    <mergeCell ref="R220:W220"/>
    <mergeCell ref="X220:AI220"/>
    <mergeCell ref="AJ220:AQ220"/>
    <mergeCell ref="AY220:BB220"/>
    <mergeCell ref="BC220:BJ220"/>
    <mergeCell ref="BK220:BQ220"/>
    <mergeCell ref="BR220:BY220"/>
    <mergeCell ref="BZ220:CF220"/>
    <mergeCell ref="CG220:CL220"/>
    <mergeCell ref="CM220:CR220"/>
    <mergeCell ref="CS220:CX220"/>
    <mergeCell ref="D219:G219"/>
    <mergeCell ref="H219:Q219"/>
    <mergeCell ref="R219:W219"/>
    <mergeCell ref="X219:AI219"/>
    <mergeCell ref="AJ219:AQ219"/>
    <mergeCell ref="AY219:BB219"/>
    <mergeCell ref="BC219:BJ219"/>
    <mergeCell ref="BK219:BQ219"/>
    <mergeCell ref="BR219:BY219"/>
    <mergeCell ref="AR219:AX219"/>
    <mergeCell ref="AR220:AX220"/>
    <mergeCell ref="BZ217:CF217"/>
    <mergeCell ref="CG217:CL217"/>
    <mergeCell ref="CM217:CR217"/>
    <mergeCell ref="CS217:CX217"/>
    <mergeCell ref="D218:G218"/>
    <mergeCell ref="H218:Q218"/>
    <mergeCell ref="R218:W218"/>
    <mergeCell ref="X218:AI218"/>
    <mergeCell ref="AJ218:AQ218"/>
    <mergeCell ref="AY218:BB218"/>
    <mergeCell ref="BC218:BJ218"/>
    <mergeCell ref="BK218:BQ218"/>
    <mergeCell ref="BR218:BY218"/>
    <mergeCell ref="BZ218:CF218"/>
    <mergeCell ref="CG218:CL218"/>
    <mergeCell ref="CM218:CR218"/>
    <mergeCell ref="CS218:CX218"/>
    <mergeCell ref="D217:G217"/>
    <mergeCell ref="H217:Q217"/>
    <mergeCell ref="R217:W217"/>
    <mergeCell ref="X217:AI217"/>
    <mergeCell ref="AJ217:AQ217"/>
    <mergeCell ref="AY217:BB217"/>
    <mergeCell ref="BC217:BJ217"/>
    <mergeCell ref="BK217:BQ217"/>
    <mergeCell ref="BR217:BY217"/>
    <mergeCell ref="AR217:AX217"/>
    <mergeCell ref="AR218:AX218"/>
    <mergeCell ref="BZ215:CF215"/>
    <mergeCell ref="CG215:CL215"/>
    <mergeCell ref="CM215:CR215"/>
    <mergeCell ref="CS215:CX215"/>
    <mergeCell ref="D216:G216"/>
    <mergeCell ref="H216:Q216"/>
    <mergeCell ref="R216:W216"/>
    <mergeCell ref="X216:AI216"/>
    <mergeCell ref="AJ216:AQ216"/>
    <mergeCell ref="AY216:BB216"/>
    <mergeCell ref="BC216:BJ216"/>
    <mergeCell ref="BK216:BQ216"/>
    <mergeCell ref="BR216:BY216"/>
    <mergeCell ref="BZ216:CF216"/>
    <mergeCell ref="CG216:CL216"/>
    <mergeCell ref="CM216:CR216"/>
    <mergeCell ref="CS216:CX216"/>
    <mergeCell ref="D215:G215"/>
    <mergeCell ref="H215:Q215"/>
    <mergeCell ref="R215:W215"/>
    <mergeCell ref="X215:AI215"/>
    <mergeCell ref="AJ215:AQ215"/>
    <mergeCell ref="AY215:BB215"/>
    <mergeCell ref="BC215:BJ215"/>
    <mergeCell ref="BK215:BQ215"/>
    <mergeCell ref="BR215:BY215"/>
    <mergeCell ref="AR215:AX215"/>
    <mergeCell ref="AR216:AX216"/>
    <mergeCell ref="BZ213:CF213"/>
    <mergeCell ref="CG213:CL213"/>
    <mergeCell ref="CM213:CR213"/>
    <mergeCell ref="CS213:CX213"/>
    <mergeCell ref="D214:G214"/>
    <mergeCell ref="H214:Q214"/>
    <mergeCell ref="R214:W214"/>
    <mergeCell ref="X214:AI214"/>
    <mergeCell ref="AJ214:AQ214"/>
    <mergeCell ref="AY214:BB214"/>
    <mergeCell ref="BC214:BJ214"/>
    <mergeCell ref="BK214:BQ214"/>
    <mergeCell ref="BR214:BY214"/>
    <mergeCell ref="BZ214:CF214"/>
    <mergeCell ref="CG214:CL214"/>
    <mergeCell ref="CM214:CR214"/>
    <mergeCell ref="CS214:CX214"/>
    <mergeCell ref="D213:G213"/>
    <mergeCell ref="H213:Q213"/>
    <mergeCell ref="R213:W213"/>
    <mergeCell ref="X213:AI213"/>
    <mergeCell ref="AJ213:AQ213"/>
    <mergeCell ref="AY213:BB213"/>
    <mergeCell ref="BC213:BJ213"/>
    <mergeCell ref="BK213:BQ213"/>
    <mergeCell ref="BR213:BY213"/>
    <mergeCell ref="AR214:AX214"/>
    <mergeCell ref="AR213:AX213"/>
    <mergeCell ref="CG211:CL211"/>
    <mergeCell ref="CM211:CR211"/>
    <mergeCell ref="CS211:CX211"/>
    <mergeCell ref="D212:G212"/>
    <mergeCell ref="H212:Q212"/>
    <mergeCell ref="R212:W212"/>
    <mergeCell ref="X212:AI212"/>
    <mergeCell ref="AJ212:AQ212"/>
    <mergeCell ref="AY212:BB212"/>
    <mergeCell ref="BC212:BJ212"/>
    <mergeCell ref="BK212:BQ212"/>
    <mergeCell ref="BR212:BY212"/>
    <mergeCell ref="BZ212:CF212"/>
    <mergeCell ref="CG212:CL212"/>
    <mergeCell ref="CM212:CR212"/>
    <mergeCell ref="CS212:CX212"/>
    <mergeCell ref="H211:Q211"/>
    <mergeCell ref="R211:W211"/>
    <mergeCell ref="X211:AI211"/>
    <mergeCell ref="AJ211:AQ211"/>
    <mergeCell ref="AY211:BB211"/>
    <mergeCell ref="BC211:BJ211"/>
    <mergeCell ref="BK211:BQ211"/>
    <mergeCell ref="BR211:BY211"/>
    <mergeCell ref="BZ211:CF211"/>
    <mergeCell ref="D211:G211"/>
    <mergeCell ref="AR211:AX211"/>
    <mergeCell ref="AR212:AX212"/>
    <mergeCell ref="AY209:BB209"/>
    <mergeCell ref="BC209:BJ209"/>
    <mergeCell ref="BK209:BQ209"/>
    <mergeCell ref="BR209:BY209"/>
    <mergeCell ref="BZ209:CF209"/>
    <mergeCell ref="CG209:CL209"/>
    <mergeCell ref="CM209:CR209"/>
    <mergeCell ref="CS209:CX209"/>
    <mergeCell ref="D210:G210"/>
    <mergeCell ref="H210:Q210"/>
    <mergeCell ref="R210:W210"/>
    <mergeCell ref="X210:AI210"/>
    <mergeCell ref="AJ210:AQ210"/>
    <mergeCell ref="AY210:BB210"/>
    <mergeCell ref="BC210:BJ210"/>
    <mergeCell ref="BK210:BQ210"/>
    <mergeCell ref="BR210:BY210"/>
    <mergeCell ref="BZ210:CF210"/>
    <mergeCell ref="CG210:CL210"/>
    <mergeCell ref="CM210:CR210"/>
    <mergeCell ref="CS210:CX210"/>
    <mergeCell ref="D209:G209"/>
    <mergeCell ref="H209:Q209"/>
    <mergeCell ref="R209:W209"/>
    <mergeCell ref="X209:AI209"/>
    <mergeCell ref="AJ209:AQ209"/>
    <mergeCell ref="AR209:AX209"/>
    <mergeCell ref="AR210:AX210"/>
    <mergeCell ref="AY207:BB207"/>
    <mergeCell ref="BC207:BJ207"/>
    <mergeCell ref="BK207:BQ207"/>
    <mergeCell ref="BR207:BY207"/>
    <mergeCell ref="BZ207:CF207"/>
    <mergeCell ref="CG207:CL207"/>
    <mergeCell ref="CM207:CR207"/>
    <mergeCell ref="CS207:CX207"/>
    <mergeCell ref="D208:G208"/>
    <mergeCell ref="H208:Q208"/>
    <mergeCell ref="R208:W208"/>
    <mergeCell ref="X208:AI208"/>
    <mergeCell ref="AJ208:AQ208"/>
    <mergeCell ref="AY208:BB208"/>
    <mergeCell ref="BC208:BJ208"/>
    <mergeCell ref="BK208:BQ208"/>
    <mergeCell ref="BR208:BY208"/>
    <mergeCell ref="BZ208:CF208"/>
    <mergeCell ref="CG208:CL208"/>
    <mergeCell ref="CM208:CR208"/>
    <mergeCell ref="CS208:CX208"/>
    <mergeCell ref="D207:G207"/>
    <mergeCell ref="H207:Q207"/>
    <mergeCell ref="R207:W207"/>
    <mergeCell ref="X207:AI207"/>
    <mergeCell ref="AJ207:AQ207"/>
    <mergeCell ref="AR207:AX207"/>
    <mergeCell ref="AR208:AX208"/>
    <mergeCell ref="AY205:BB205"/>
    <mergeCell ref="BC205:BJ205"/>
    <mergeCell ref="BK205:BQ205"/>
    <mergeCell ref="BR205:BY205"/>
    <mergeCell ref="BZ205:CF205"/>
    <mergeCell ref="CG205:CL205"/>
    <mergeCell ref="CM205:CR205"/>
    <mergeCell ref="CS205:CX205"/>
    <mergeCell ref="D206:G206"/>
    <mergeCell ref="H206:Q206"/>
    <mergeCell ref="R206:W206"/>
    <mergeCell ref="X206:AI206"/>
    <mergeCell ref="AJ206:AQ206"/>
    <mergeCell ref="AY206:BB206"/>
    <mergeCell ref="BC206:BJ206"/>
    <mergeCell ref="BK206:BQ206"/>
    <mergeCell ref="BR206:BY206"/>
    <mergeCell ref="BZ206:CF206"/>
    <mergeCell ref="CG206:CL206"/>
    <mergeCell ref="CM206:CR206"/>
    <mergeCell ref="CS206:CX206"/>
    <mergeCell ref="D205:G205"/>
    <mergeCell ref="H205:Q205"/>
    <mergeCell ref="R205:W205"/>
    <mergeCell ref="X205:AI205"/>
    <mergeCell ref="AJ205:AQ205"/>
    <mergeCell ref="AR205:AX205"/>
    <mergeCell ref="AR206:AX206"/>
    <mergeCell ref="BR203:BY203"/>
    <mergeCell ref="BZ203:CF203"/>
    <mergeCell ref="CG203:CL203"/>
    <mergeCell ref="CM203:CR203"/>
    <mergeCell ref="CS203:CX203"/>
    <mergeCell ref="D204:G204"/>
    <mergeCell ref="H204:Q204"/>
    <mergeCell ref="R204:W204"/>
    <mergeCell ref="X204:AI204"/>
    <mergeCell ref="AJ204:AQ204"/>
    <mergeCell ref="AR204:AX204"/>
    <mergeCell ref="AY204:BB204"/>
    <mergeCell ref="BC204:BJ204"/>
    <mergeCell ref="BK204:BQ204"/>
    <mergeCell ref="BR204:BY204"/>
    <mergeCell ref="BZ204:CF204"/>
    <mergeCell ref="CG204:CL204"/>
    <mergeCell ref="CM204:CR204"/>
    <mergeCell ref="CS204:CX204"/>
    <mergeCell ref="D203:G203"/>
    <mergeCell ref="H203:Q203"/>
    <mergeCell ref="R203:W203"/>
    <mergeCell ref="X203:AI203"/>
    <mergeCell ref="AJ203:AQ203"/>
    <mergeCell ref="AR203:AX203"/>
    <mergeCell ref="AY203:BB203"/>
    <mergeCell ref="BC203:BJ203"/>
    <mergeCell ref="BK203:BQ203"/>
    <mergeCell ref="BR201:BY201"/>
    <mergeCell ref="BZ201:CF201"/>
    <mergeCell ref="CG201:CL201"/>
    <mergeCell ref="CM201:CR201"/>
    <mergeCell ref="CS201:CX201"/>
    <mergeCell ref="D202:G202"/>
    <mergeCell ref="H202:Q202"/>
    <mergeCell ref="R202:W202"/>
    <mergeCell ref="X202:AI202"/>
    <mergeCell ref="AJ202:AQ202"/>
    <mergeCell ref="AR202:AX202"/>
    <mergeCell ref="AY202:BB202"/>
    <mergeCell ref="BC202:BJ202"/>
    <mergeCell ref="BK202:BQ202"/>
    <mergeCell ref="BR202:BY202"/>
    <mergeCell ref="BZ202:CF202"/>
    <mergeCell ref="CG202:CL202"/>
    <mergeCell ref="CM202:CR202"/>
    <mergeCell ref="CS202:CX202"/>
    <mergeCell ref="D201:G201"/>
    <mergeCell ref="H201:Q201"/>
    <mergeCell ref="R201:W201"/>
    <mergeCell ref="X201:AI201"/>
    <mergeCell ref="AJ201:AQ201"/>
    <mergeCell ref="AR201:AX201"/>
    <mergeCell ref="AY201:BB201"/>
    <mergeCell ref="BC201:BJ201"/>
    <mergeCell ref="BK201:BQ201"/>
    <mergeCell ref="BR199:BY199"/>
    <mergeCell ref="BZ199:CF199"/>
    <mergeCell ref="CG199:CL199"/>
    <mergeCell ref="CM199:CR199"/>
    <mergeCell ref="CS199:CX199"/>
    <mergeCell ref="D200:G200"/>
    <mergeCell ref="H200:Q200"/>
    <mergeCell ref="R200:W200"/>
    <mergeCell ref="X200:AI200"/>
    <mergeCell ref="AJ200:AQ200"/>
    <mergeCell ref="AR200:AX200"/>
    <mergeCell ref="AY200:BB200"/>
    <mergeCell ref="BC200:BJ200"/>
    <mergeCell ref="BK200:BQ200"/>
    <mergeCell ref="BR200:BY200"/>
    <mergeCell ref="BZ200:CF200"/>
    <mergeCell ref="CG200:CL200"/>
    <mergeCell ref="CM200:CR200"/>
    <mergeCell ref="CS200:CX200"/>
    <mergeCell ref="D199:G199"/>
    <mergeCell ref="H199:Q199"/>
    <mergeCell ref="R199:W199"/>
    <mergeCell ref="X199:AI199"/>
    <mergeCell ref="AJ199:AQ199"/>
    <mergeCell ref="AR199:AX199"/>
    <mergeCell ref="AY199:BB199"/>
    <mergeCell ref="BC199:BJ199"/>
    <mergeCell ref="BK199:BQ199"/>
    <mergeCell ref="BR197:BY197"/>
    <mergeCell ref="BZ197:CF197"/>
    <mergeCell ref="CG197:CL197"/>
    <mergeCell ref="CM197:CR197"/>
    <mergeCell ref="CS197:CX197"/>
    <mergeCell ref="D198:G198"/>
    <mergeCell ref="H198:Q198"/>
    <mergeCell ref="R198:W198"/>
    <mergeCell ref="X198:AI198"/>
    <mergeCell ref="AJ198:AQ198"/>
    <mergeCell ref="AR198:AX198"/>
    <mergeCell ref="AY198:BB198"/>
    <mergeCell ref="BC198:BJ198"/>
    <mergeCell ref="BK198:BQ198"/>
    <mergeCell ref="BR198:BY198"/>
    <mergeCell ref="BZ198:CF198"/>
    <mergeCell ref="CG198:CL198"/>
    <mergeCell ref="CM198:CR198"/>
    <mergeCell ref="CS198:CX198"/>
    <mergeCell ref="D197:G197"/>
    <mergeCell ref="H197:Q197"/>
    <mergeCell ref="R197:W197"/>
    <mergeCell ref="X197:AI197"/>
    <mergeCell ref="AJ197:AQ197"/>
    <mergeCell ref="AR197:AX197"/>
    <mergeCell ref="AY197:BB197"/>
    <mergeCell ref="BC197:BJ197"/>
    <mergeCell ref="BK197:BQ197"/>
    <mergeCell ref="BR195:BY195"/>
    <mergeCell ref="BZ195:CF195"/>
    <mergeCell ref="CG195:CL195"/>
    <mergeCell ref="CM195:CR195"/>
    <mergeCell ref="CS195:CX195"/>
    <mergeCell ref="D196:G196"/>
    <mergeCell ref="H196:Q196"/>
    <mergeCell ref="R196:W196"/>
    <mergeCell ref="X196:AI196"/>
    <mergeCell ref="AJ196:AQ196"/>
    <mergeCell ref="AR196:AX196"/>
    <mergeCell ref="AY196:BB196"/>
    <mergeCell ref="BC196:BJ196"/>
    <mergeCell ref="BK196:BQ196"/>
    <mergeCell ref="BR196:BY196"/>
    <mergeCell ref="BZ196:CF196"/>
    <mergeCell ref="CG196:CL196"/>
    <mergeCell ref="CM196:CR196"/>
    <mergeCell ref="CS196:CX196"/>
    <mergeCell ref="D195:G195"/>
    <mergeCell ref="H195:Q195"/>
    <mergeCell ref="R195:W195"/>
    <mergeCell ref="X195:AI195"/>
    <mergeCell ref="AJ195:AQ195"/>
    <mergeCell ref="AR195:AX195"/>
    <mergeCell ref="AY195:BB195"/>
    <mergeCell ref="BC195:BJ195"/>
    <mergeCell ref="BK195:BQ195"/>
    <mergeCell ref="BR193:BY193"/>
    <mergeCell ref="BZ193:CF193"/>
    <mergeCell ref="CG193:CL193"/>
    <mergeCell ref="CM193:CR193"/>
    <mergeCell ref="CS193:CX193"/>
    <mergeCell ref="D194:G194"/>
    <mergeCell ref="H194:Q194"/>
    <mergeCell ref="R194:W194"/>
    <mergeCell ref="X194:AI194"/>
    <mergeCell ref="AJ194:AQ194"/>
    <mergeCell ref="AR194:AX194"/>
    <mergeCell ref="AY194:BB194"/>
    <mergeCell ref="BC194:BJ194"/>
    <mergeCell ref="BK194:BQ194"/>
    <mergeCell ref="BR194:BY194"/>
    <mergeCell ref="BZ194:CF194"/>
    <mergeCell ref="CG194:CL194"/>
    <mergeCell ref="CM194:CR194"/>
    <mergeCell ref="CS194:CX194"/>
    <mergeCell ref="D193:G193"/>
    <mergeCell ref="H193:Q193"/>
    <mergeCell ref="R193:W193"/>
    <mergeCell ref="X193:AI193"/>
    <mergeCell ref="AJ193:AQ193"/>
    <mergeCell ref="AR193:AX193"/>
    <mergeCell ref="AY193:BB193"/>
    <mergeCell ref="BC193:BJ193"/>
    <mergeCell ref="BK193:BQ193"/>
    <mergeCell ref="BR191:BY191"/>
    <mergeCell ref="BZ191:CF191"/>
    <mergeCell ref="CG191:CL191"/>
    <mergeCell ref="CM191:CR191"/>
    <mergeCell ref="CS191:CX191"/>
    <mergeCell ref="D192:G192"/>
    <mergeCell ref="H192:Q192"/>
    <mergeCell ref="R192:W192"/>
    <mergeCell ref="X192:AI192"/>
    <mergeCell ref="AJ192:AQ192"/>
    <mergeCell ref="AR192:AX192"/>
    <mergeCell ref="AY192:BB192"/>
    <mergeCell ref="BC192:BJ192"/>
    <mergeCell ref="BK192:BQ192"/>
    <mergeCell ref="BR192:BY192"/>
    <mergeCell ref="BZ192:CF192"/>
    <mergeCell ref="CG192:CL192"/>
    <mergeCell ref="CM192:CR192"/>
    <mergeCell ref="CS192:CX192"/>
    <mergeCell ref="D191:G191"/>
    <mergeCell ref="H191:Q191"/>
    <mergeCell ref="R191:W191"/>
    <mergeCell ref="X191:AI191"/>
    <mergeCell ref="AJ191:AQ191"/>
    <mergeCell ref="AR191:AX191"/>
    <mergeCell ref="AY191:BB191"/>
    <mergeCell ref="BC191:BJ191"/>
    <mergeCell ref="BK191:BQ191"/>
    <mergeCell ref="BR189:BY189"/>
    <mergeCell ref="BZ189:CF189"/>
    <mergeCell ref="CG189:CL189"/>
    <mergeCell ref="CM189:CR189"/>
    <mergeCell ref="CS189:CX189"/>
    <mergeCell ref="D190:G190"/>
    <mergeCell ref="H190:Q190"/>
    <mergeCell ref="R190:W190"/>
    <mergeCell ref="X190:AI190"/>
    <mergeCell ref="AJ190:AQ190"/>
    <mergeCell ref="AR190:AX190"/>
    <mergeCell ref="AY190:BB190"/>
    <mergeCell ref="BC190:BJ190"/>
    <mergeCell ref="BK190:BQ190"/>
    <mergeCell ref="BR190:BY190"/>
    <mergeCell ref="BZ190:CF190"/>
    <mergeCell ref="CG190:CL190"/>
    <mergeCell ref="CM190:CR190"/>
    <mergeCell ref="CS190:CX190"/>
    <mergeCell ref="D189:G189"/>
    <mergeCell ref="H189:Q189"/>
    <mergeCell ref="R189:W189"/>
    <mergeCell ref="X189:AI189"/>
    <mergeCell ref="AJ189:AQ189"/>
    <mergeCell ref="AR189:AX189"/>
    <mergeCell ref="AY189:BB189"/>
    <mergeCell ref="BC189:BJ189"/>
    <mergeCell ref="BK189:BQ189"/>
    <mergeCell ref="BR187:BY187"/>
    <mergeCell ref="BZ187:CF187"/>
    <mergeCell ref="CG187:CL187"/>
    <mergeCell ref="CM187:CR187"/>
    <mergeCell ref="CS187:CX187"/>
    <mergeCell ref="D188:G188"/>
    <mergeCell ref="H188:Q188"/>
    <mergeCell ref="R188:W188"/>
    <mergeCell ref="X188:AI188"/>
    <mergeCell ref="AJ188:AQ188"/>
    <mergeCell ref="AR188:AX188"/>
    <mergeCell ref="AY188:BB188"/>
    <mergeCell ref="BC188:BJ188"/>
    <mergeCell ref="BK188:BQ188"/>
    <mergeCell ref="BR188:BY188"/>
    <mergeCell ref="BZ188:CF188"/>
    <mergeCell ref="CG188:CL188"/>
    <mergeCell ref="CM188:CR188"/>
    <mergeCell ref="CS188:CX188"/>
    <mergeCell ref="D187:G187"/>
    <mergeCell ref="H187:Q187"/>
    <mergeCell ref="R187:W187"/>
    <mergeCell ref="X187:AI187"/>
    <mergeCell ref="AJ187:AQ187"/>
    <mergeCell ref="AR187:AX187"/>
    <mergeCell ref="AY187:BB187"/>
    <mergeCell ref="BC187:BJ187"/>
    <mergeCell ref="BK187:BQ187"/>
    <mergeCell ref="BR185:BY185"/>
    <mergeCell ref="BZ185:CF185"/>
    <mergeCell ref="CG185:CL185"/>
    <mergeCell ref="CM185:CR185"/>
    <mergeCell ref="CS185:CX185"/>
    <mergeCell ref="D186:G186"/>
    <mergeCell ref="H186:Q186"/>
    <mergeCell ref="R186:W186"/>
    <mergeCell ref="X186:AI186"/>
    <mergeCell ref="AJ186:AQ186"/>
    <mergeCell ref="AR186:AX186"/>
    <mergeCell ref="AY186:BB186"/>
    <mergeCell ref="BC186:BJ186"/>
    <mergeCell ref="BK186:BQ186"/>
    <mergeCell ref="BR186:BY186"/>
    <mergeCell ref="BZ186:CF186"/>
    <mergeCell ref="CG186:CL186"/>
    <mergeCell ref="CM186:CR186"/>
    <mergeCell ref="CS186:CX186"/>
    <mergeCell ref="D185:G185"/>
    <mergeCell ref="H185:Q185"/>
    <mergeCell ref="R185:W185"/>
    <mergeCell ref="X185:AI185"/>
    <mergeCell ref="AJ185:AQ185"/>
    <mergeCell ref="AR185:AX185"/>
    <mergeCell ref="AY185:BB185"/>
    <mergeCell ref="BC185:BJ185"/>
    <mergeCell ref="BK185:BQ185"/>
    <mergeCell ref="BR183:BY183"/>
    <mergeCell ref="BZ183:CF183"/>
    <mergeCell ref="CG183:CL183"/>
    <mergeCell ref="CM183:CR183"/>
    <mergeCell ref="CS183:CX183"/>
    <mergeCell ref="D184:G184"/>
    <mergeCell ref="H184:Q184"/>
    <mergeCell ref="R184:W184"/>
    <mergeCell ref="X184:AI184"/>
    <mergeCell ref="AJ184:AQ184"/>
    <mergeCell ref="AR184:AX184"/>
    <mergeCell ref="AY184:BB184"/>
    <mergeCell ref="BC184:BJ184"/>
    <mergeCell ref="BK184:BQ184"/>
    <mergeCell ref="BR184:BY184"/>
    <mergeCell ref="BZ184:CF184"/>
    <mergeCell ref="CG184:CL184"/>
    <mergeCell ref="CM184:CR184"/>
    <mergeCell ref="CS184:CX184"/>
    <mergeCell ref="D183:G183"/>
    <mergeCell ref="H183:Q183"/>
    <mergeCell ref="R183:W183"/>
    <mergeCell ref="X183:AI183"/>
    <mergeCell ref="AJ183:AQ183"/>
    <mergeCell ref="AR183:AX183"/>
    <mergeCell ref="AY183:BB183"/>
    <mergeCell ref="BC183:BJ183"/>
    <mergeCell ref="BK183:BQ183"/>
    <mergeCell ref="BR181:BY181"/>
    <mergeCell ref="BZ181:CF181"/>
    <mergeCell ref="CG181:CL181"/>
    <mergeCell ref="CM181:CR181"/>
    <mergeCell ref="CS181:CX181"/>
    <mergeCell ref="D182:G182"/>
    <mergeCell ref="H182:Q182"/>
    <mergeCell ref="R182:W182"/>
    <mergeCell ref="X182:AI182"/>
    <mergeCell ref="AJ182:AQ182"/>
    <mergeCell ref="AR182:AX182"/>
    <mergeCell ref="AY182:BB182"/>
    <mergeCell ref="BC182:BJ182"/>
    <mergeCell ref="BK182:BQ182"/>
    <mergeCell ref="BR182:BY182"/>
    <mergeCell ref="BZ182:CF182"/>
    <mergeCell ref="CG182:CL182"/>
    <mergeCell ref="CM182:CR182"/>
    <mergeCell ref="CS182:CX182"/>
    <mergeCell ref="D181:G181"/>
    <mergeCell ref="H181:Q181"/>
    <mergeCell ref="R181:W181"/>
    <mergeCell ref="X181:AI181"/>
    <mergeCell ref="AJ181:AQ181"/>
    <mergeCell ref="AR181:AX181"/>
    <mergeCell ref="AY181:BB181"/>
    <mergeCell ref="BC181:BJ181"/>
    <mergeCell ref="BK181:BQ181"/>
    <mergeCell ref="BR179:BY179"/>
    <mergeCell ref="BZ179:CF179"/>
    <mergeCell ref="CG179:CL179"/>
    <mergeCell ref="CM179:CR179"/>
    <mergeCell ref="CS179:CX179"/>
    <mergeCell ref="D180:G180"/>
    <mergeCell ref="H180:Q180"/>
    <mergeCell ref="R180:W180"/>
    <mergeCell ref="X180:AI180"/>
    <mergeCell ref="AJ180:AQ180"/>
    <mergeCell ref="AR180:AX180"/>
    <mergeCell ref="AY180:BB180"/>
    <mergeCell ref="BC180:BJ180"/>
    <mergeCell ref="BK180:BQ180"/>
    <mergeCell ref="BR180:BY180"/>
    <mergeCell ref="BZ180:CF180"/>
    <mergeCell ref="CG180:CL180"/>
    <mergeCell ref="CM180:CR180"/>
    <mergeCell ref="CS180:CX180"/>
    <mergeCell ref="D179:G179"/>
    <mergeCell ref="H179:Q179"/>
    <mergeCell ref="R179:W179"/>
    <mergeCell ref="X179:AI179"/>
    <mergeCell ref="AJ179:AQ179"/>
    <mergeCell ref="AR179:AX179"/>
    <mergeCell ref="AY179:BB179"/>
    <mergeCell ref="BC179:BJ179"/>
    <mergeCell ref="BK179:BQ179"/>
    <mergeCell ref="BR177:BY177"/>
    <mergeCell ref="BZ177:CF177"/>
    <mergeCell ref="CG177:CL177"/>
    <mergeCell ref="CM177:CR177"/>
    <mergeCell ref="CS177:CX177"/>
    <mergeCell ref="D178:G178"/>
    <mergeCell ref="H178:Q178"/>
    <mergeCell ref="R178:W178"/>
    <mergeCell ref="X178:AI178"/>
    <mergeCell ref="AJ178:AQ178"/>
    <mergeCell ref="AR178:AX178"/>
    <mergeCell ref="AY178:BB178"/>
    <mergeCell ref="BC178:BJ178"/>
    <mergeCell ref="BK178:BQ178"/>
    <mergeCell ref="BR178:BY178"/>
    <mergeCell ref="BZ178:CF178"/>
    <mergeCell ref="CG178:CL178"/>
    <mergeCell ref="CM178:CR178"/>
    <mergeCell ref="CS178:CX178"/>
    <mergeCell ref="D177:G177"/>
    <mergeCell ref="H177:Q177"/>
    <mergeCell ref="R177:W177"/>
    <mergeCell ref="X177:AI177"/>
    <mergeCell ref="AJ177:AQ177"/>
    <mergeCell ref="AR177:AX177"/>
    <mergeCell ref="AY177:BB177"/>
    <mergeCell ref="BC177:BJ177"/>
    <mergeCell ref="BK177:BQ177"/>
    <mergeCell ref="BR175:BY175"/>
    <mergeCell ref="BZ175:CF175"/>
    <mergeCell ref="CG175:CL175"/>
    <mergeCell ref="CM175:CR175"/>
    <mergeCell ref="CS175:CX175"/>
    <mergeCell ref="D176:G176"/>
    <mergeCell ref="H176:Q176"/>
    <mergeCell ref="R176:W176"/>
    <mergeCell ref="X176:AI176"/>
    <mergeCell ref="AJ176:AQ176"/>
    <mergeCell ref="AR176:AX176"/>
    <mergeCell ref="AY176:BB176"/>
    <mergeCell ref="BC176:BJ176"/>
    <mergeCell ref="BK176:BQ176"/>
    <mergeCell ref="BR176:BY176"/>
    <mergeCell ref="BZ176:CF176"/>
    <mergeCell ref="CG176:CL176"/>
    <mergeCell ref="CM176:CR176"/>
    <mergeCell ref="CS176:CX176"/>
    <mergeCell ref="D175:G175"/>
    <mergeCell ref="H175:Q175"/>
    <mergeCell ref="R175:W175"/>
    <mergeCell ref="X175:AI175"/>
    <mergeCell ref="AJ175:AQ175"/>
    <mergeCell ref="AR175:AX175"/>
    <mergeCell ref="AY175:BB175"/>
    <mergeCell ref="BC175:BJ175"/>
    <mergeCell ref="BK175:BQ175"/>
    <mergeCell ref="BR173:BY173"/>
    <mergeCell ref="BZ173:CF173"/>
    <mergeCell ref="CG173:CL173"/>
    <mergeCell ref="CM173:CR173"/>
    <mergeCell ref="CS173:CX173"/>
    <mergeCell ref="D174:G174"/>
    <mergeCell ref="H174:Q174"/>
    <mergeCell ref="R174:W174"/>
    <mergeCell ref="X174:AI174"/>
    <mergeCell ref="AJ174:AQ174"/>
    <mergeCell ref="AR174:AX174"/>
    <mergeCell ref="AY174:BB174"/>
    <mergeCell ref="BC174:BJ174"/>
    <mergeCell ref="BK174:BQ174"/>
    <mergeCell ref="BR174:BY174"/>
    <mergeCell ref="BZ174:CF174"/>
    <mergeCell ref="CG174:CL174"/>
    <mergeCell ref="CM174:CR174"/>
    <mergeCell ref="CS174:CX174"/>
    <mergeCell ref="D173:G173"/>
    <mergeCell ref="H173:Q173"/>
    <mergeCell ref="R173:W173"/>
    <mergeCell ref="X173:AI173"/>
    <mergeCell ref="AJ173:AQ173"/>
    <mergeCell ref="AR173:AX173"/>
    <mergeCell ref="AY173:BB173"/>
    <mergeCell ref="BC173:BJ173"/>
    <mergeCell ref="BK173:BQ173"/>
    <mergeCell ref="BR171:BY171"/>
    <mergeCell ref="BZ171:CF171"/>
    <mergeCell ref="CG171:CL171"/>
    <mergeCell ref="CM171:CR171"/>
    <mergeCell ref="CS171:CX171"/>
    <mergeCell ref="D172:G172"/>
    <mergeCell ref="H172:Q172"/>
    <mergeCell ref="R172:W172"/>
    <mergeCell ref="X172:AI172"/>
    <mergeCell ref="AJ172:AQ172"/>
    <mergeCell ref="AR172:AX172"/>
    <mergeCell ref="AY172:BB172"/>
    <mergeCell ref="BC172:BJ172"/>
    <mergeCell ref="BK172:BQ172"/>
    <mergeCell ref="BR172:BY172"/>
    <mergeCell ref="BZ172:CF172"/>
    <mergeCell ref="CG172:CL172"/>
    <mergeCell ref="CM172:CR172"/>
    <mergeCell ref="CS172:CX172"/>
    <mergeCell ref="D171:G171"/>
    <mergeCell ref="H171:Q171"/>
    <mergeCell ref="R171:W171"/>
    <mergeCell ref="X171:AI171"/>
    <mergeCell ref="AJ171:AQ171"/>
    <mergeCell ref="AR171:AX171"/>
    <mergeCell ref="AY171:BB171"/>
    <mergeCell ref="BC171:BJ171"/>
    <mergeCell ref="BK171:BQ171"/>
    <mergeCell ref="BR169:BY169"/>
    <mergeCell ref="BZ169:CF169"/>
    <mergeCell ref="CG169:CL169"/>
    <mergeCell ref="CM169:CR169"/>
    <mergeCell ref="CS169:CX169"/>
    <mergeCell ref="D170:G170"/>
    <mergeCell ref="H170:Q170"/>
    <mergeCell ref="R170:W170"/>
    <mergeCell ref="X170:AI170"/>
    <mergeCell ref="AJ170:AQ170"/>
    <mergeCell ref="AR170:AX170"/>
    <mergeCell ref="AY170:BB170"/>
    <mergeCell ref="BC170:BJ170"/>
    <mergeCell ref="BK170:BQ170"/>
    <mergeCell ref="BR170:BY170"/>
    <mergeCell ref="BZ170:CF170"/>
    <mergeCell ref="CG170:CL170"/>
    <mergeCell ref="CM170:CR170"/>
    <mergeCell ref="CS170:CX170"/>
    <mergeCell ref="D169:G169"/>
    <mergeCell ref="H169:Q169"/>
    <mergeCell ref="R169:W169"/>
    <mergeCell ref="X169:AI169"/>
    <mergeCell ref="AJ169:AQ169"/>
    <mergeCell ref="AR169:AX169"/>
    <mergeCell ref="AY169:BB169"/>
    <mergeCell ref="BC169:BJ169"/>
    <mergeCell ref="BK169:BQ169"/>
    <mergeCell ref="BR167:BY167"/>
    <mergeCell ref="BZ167:CF167"/>
    <mergeCell ref="CG167:CL167"/>
    <mergeCell ref="CM167:CR167"/>
    <mergeCell ref="CS167:CX167"/>
    <mergeCell ref="D168:G168"/>
    <mergeCell ref="H168:Q168"/>
    <mergeCell ref="R168:W168"/>
    <mergeCell ref="X168:AI168"/>
    <mergeCell ref="AJ168:AQ168"/>
    <mergeCell ref="AR168:AX168"/>
    <mergeCell ref="AY168:BB168"/>
    <mergeCell ref="BC168:BJ168"/>
    <mergeCell ref="BK168:BQ168"/>
    <mergeCell ref="BR168:BY168"/>
    <mergeCell ref="BZ168:CF168"/>
    <mergeCell ref="CG168:CL168"/>
    <mergeCell ref="CM168:CR168"/>
    <mergeCell ref="CS168:CX168"/>
    <mergeCell ref="D167:G167"/>
    <mergeCell ref="H167:Q167"/>
    <mergeCell ref="R167:W167"/>
    <mergeCell ref="X167:AI167"/>
    <mergeCell ref="AJ167:AQ167"/>
    <mergeCell ref="AR167:AX167"/>
    <mergeCell ref="AY167:BB167"/>
    <mergeCell ref="BC167:BJ167"/>
    <mergeCell ref="BK167:BQ167"/>
    <mergeCell ref="BR165:BY165"/>
    <mergeCell ref="BZ165:CF165"/>
    <mergeCell ref="CG165:CL165"/>
    <mergeCell ref="CM165:CR165"/>
    <mergeCell ref="CS165:CX165"/>
    <mergeCell ref="D166:G166"/>
    <mergeCell ref="H166:Q166"/>
    <mergeCell ref="R166:W166"/>
    <mergeCell ref="X166:AI166"/>
    <mergeCell ref="AJ166:AQ166"/>
    <mergeCell ref="AR166:AX166"/>
    <mergeCell ref="AY166:BB166"/>
    <mergeCell ref="BC166:BJ166"/>
    <mergeCell ref="BK166:BQ166"/>
    <mergeCell ref="BR166:BY166"/>
    <mergeCell ref="BZ166:CF166"/>
    <mergeCell ref="CG166:CL166"/>
    <mergeCell ref="CM166:CR166"/>
    <mergeCell ref="CS166:CX166"/>
    <mergeCell ref="D165:G165"/>
    <mergeCell ref="H165:Q165"/>
    <mergeCell ref="R165:W165"/>
    <mergeCell ref="X165:AI165"/>
    <mergeCell ref="AJ165:AQ165"/>
    <mergeCell ref="AR165:AX165"/>
    <mergeCell ref="AY165:BB165"/>
    <mergeCell ref="BC165:BJ165"/>
    <mergeCell ref="BK165:BQ165"/>
    <mergeCell ref="BR163:BY163"/>
    <mergeCell ref="BZ163:CF163"/>
    <mergeCell ref="CG163:CL163"/>
    <mergeCell ref="CM163:CR163"/>
    <mergeCell ref="CS163:CX163"/>
    <mergeCell ref="D164:G164"/>
    <mergeCell ref="H164:Q164"/>
    <mergeCell ref="R164:W164"/>
    <mergeCell ref="X164:AI164"/>
    <mergeCell ref="AJ164:AQ164"/>
    <mergeCell ref="AR164:AX164"/>
    <mergeCell ref="AY164:BB164"/>
    <mergeCell ref="BC164:BJ164"/>
    <mergeCell ref="BK164:BQ164"/>
    <mergeCell ref="BR164:BY164"/>
    <mergeCell ref="BZ164:CF164"/>
    <mergeCell ref="CG164:CL164"/>
    <mergeCell ref="CM164:CR164"/>
    <mergeCell ref="CS164:CX164"/>
    <mergeCell ref="D163:G163"/>
    <mergeCell ref="H163:Q163"/>
    <mergeCell ref="R163:W163"/>
    <mergeCell ref="X163:AI163"/>
    <mergeCell ref="AJ163:AQ163"/>
    <mergeCell ref="AR163:AX163"/>
    <mergeCell ref="AY163:BB163"/>
    <mergeCell ref="BC163:BJ163"/>
    <mergeCell ref="BK163:BQ163"/>
    <mergeCell ref="BR161:BY161"/>
    <mergeCell ref="BZ161:CF161"/>
    <mergeCell ref="CG161:CL161"/>
    <mergeCell ref="CM161:CR161"/>
    <mergeCell ref="CS161:CX161"/>
    <mergeCell ref="D162:G162"/>
    <mergeCell ref="H162:Q162"/>
    <mergeCell ref="R162:W162"/>
    <mergeCell ref="X162:AI162"/>
    <mergeCell ref="AJ162:AQ162"/>
    <mergeCell ref="AR162:AX162"/>
    <mergeCell ref="AY162:BB162"/>
    <mergeCell ref="BC162:BJ162"/>
    <mergeCell ref="BK162:BQ162"/>
    <mergeCell ref="BR162:BY162"/>
    <mergeCell ref="BZ162:CF162"/>
    <mergeCell ref="CG162:CL162"/>
    <mergeCell ref="CM162:CR162"/>
    <mergeCell ref="CS162:CX162"/>
    <mergeCell ref="D161:G161"/>
    <mergeCell ref="H161:Q161"/>
    <mergeCell ref="R161:W161"/>
    <mergeCell ref="X161:AI161"/>
    <mergeCell ref="AJ161:AQ161"/>
    <mergeCell ref="AR161:AX161"/>
    <mergeCell ref="AY161:BB161"/>
    <mergeCell ref="BC161:BJ161"/>
    <mergeCell ref="BK161:BQ161"/>
    <mergeCell ref="BR159:BY159"/>
    <mergeCell ref="BZ159:CF159"/>
    <mergeCell ref="CG159:CL159"/>
    <mergeCell ref="CM159:CR159"/>
    <mergeCell ref="CS159:CX159"/>
    <mergeCell ref="D160:G160"/>
    <mergeCell ref="H160:Q160"/>
    <mergeCell ref="R160:W160"/>
    <mergeCell ref="X160:AI160"/>
    <mergeCell ref="AJ160:AQ160"/>
    <mergeCell ref="AR160:AX160"/>
    <mergeCell ref="AY160:BB160"/>
    <mergeCell ref="BC160:BJ160"/>
    <mergeCell ref="BK160:BQ160"/>
    <mergeCell ref="BR160:BY160"/>
    <mergeCell ref="BZ160:CF160"/>
    <mergeCell ref="CG160:CL160"/>
    <mergeCell ref="CM160:CR160"/>
    <mergeCell ref="CS160:CX160"/>
    <mergeCell ref="D159:G159"/>
    <mergeCell ref="H159:Q159"/>
    <mergeCell ref="R159:W159"/>
    <mergeCell ref="X159:AI159"/>
    <mergeCell ref="AJ159:AQ159"/>
    <mergeCell ref="AR159:AX159"/>
    <mergeCell ref="AY159:BB159"/>
    <mergeCell ref="BC159:BJ159"/>
    <mergeCell ref="BK159:BQ159"/>
    <mergeCell ref="BR157:BY157"/>
    <mergeCell ref="BZ157:CF157"/>
    <mergeCell ref="CG157:CL157"/>
    <mergeCell ref="CM157:CR157"/>
    <mergeCell ref="CS157:CX157"/>
    <mergeCell ref="D158:G158"/>
    <mergeCell ref="H158:Q158"/>
    <mergeCell ref="R158:W158"/>
    <mergeCell ref="X158:AI158"/>
    <mergeCell ref="AJ158:AQ158"/>
    <mergeCell ref="AR158:AX158"/>
    <mergeCell ref="AY158:BB158"/>
    <mergeCell ref="BC158:BJ158"/>
    <mergeCell ref="BK158:BQ158"/>
    <mergeCell ref="BR158:BY158"/>
    <mergeCell ref="BZ158:CF158"/>
    <mergeCell ref="CG158:CL158"/>
    <mergeCell ref="CM158:CR158"/>
    <mergeCell ref="CS158:CX158"/>
    <mergeCell ref="D157:G157"/>
    <mergeCell ref="H157:Q157"/>
    <mergeCell ref="R157:W157"/>
    <mergeCell ref="X157:AI157"/>
    <mergeCell ref="AJ157:AQ157"/>
    <mergeCell ref="AR157:AX157"/>
    <mergeCell ref="AY157:BB157"/>
    <mergeCell ref="BC157:BJ157"/>
    <mergeCell ref="BK157:BQ157"/>
    <mergeCell ref="BR155:BY155"/>
    <mergeCell ref="BZ155:CF155"/>
    <mergeCell ref="CG155:CL155"/>
    <mergeCell ref="CM155:CR155"/>
    <mergeCell ref="CS155:CX155"/>
    <mergeCell ref="D156:G156"/>
    <mergeCell ref="H156:Q156"/>
    <mergeCell ref="R156:W156"/>
    <mergeCell ref="X156:AI156"/>
    <mergeCell ref="AJ156:AQ156"/>
    <mergeCell ref="AR156:AX156"/>
    <mergeCell ref="AY156:BB156"/>
    <mergeCell ref="BC156:BJ156"/>
    <mergeCell ref="BK156:BQ156"/>
    <mergeCell ref="BR156:BY156"/>
    <mergeCell ref="BZ156:CF156"/>
    <mergeCell ref="CG156:CL156"/>
    <mergeCell ref="CM156:CR156"/>
    <mergeCell ref="CS156:CX156"/>
    <mergeCell ref="D155:G155"/>
    <mergeCell ref="H155:Q155"/>
    <mergeCell ref="R155:W155"/>
    <mergeCell ref="X155:AI155"/>
    <mergeCell ref="AJ155:AQ155"/>
    <mergeCell ref="AR155:AX155"/>
    <mergeCell ref="AY155:BB155"/>
    <mergeCell ref="BC155:BJ155"/>
    <mergeCell ref="BK155:BQ155"/>
    <mergeCell ref="BR153:BY153"/>
    <mergeCell ref="BZ153:CF153"/>
    <mergeCell ref="CG153:CL153"/>
    <mergeCell ref="CM153:CR153"/>
    <mergeCell ref="CS153:CX153"/>
    <mergeCell ref="D154:G154"/>
    <mergeCell ref="H154:Q154"/>
    <mergeCell ref="R154:W154"/>
    <mergeCell ref="X154:AI154"/>
    <mergeCell ref="AJ154:AQ154"/>
    <mergeCell ref="AR154:AX154"/>
    <mergeCell ref="AY154:BB154"/>
    <mergeCell ref="BC154:BJ154"/>
    <mergeCell ref="BK154:BQ154"/>
    <mergeCell ref="BR154:BY154"/>
    <mergeCell ref="BZ154:CF154"/>
    <mergeCell ref="CG154:CL154"/>
    <mergeCell ref="CM154:CR154"/>
    <mergeCell ref="CS154:CX154"/>
    <mergeCell ref="D153:G153"/>
    <mergeCell ref="H153:Q153"/>
    <mergeCell ref="R153:W153"/>
    <mergeCell ref="X153:AI153"/>
    <mergeCell ref="AJ153:AQ153"/>
    <mergeCell ref="AR153:AX153"/>
    <mergeCell ref="AY153:BB153"/>
    <mergeCell ref="BC153:BJ153"/>
    <mergeCell ref="BK153:BQ153"/>
    <mergeCell ref="BR151:BY151"/>
    <mergeCell ref="BZ151:CF151"/>
    <mergeCell ref="CG151:CL151"/>
    <mergeCell ref="CM151:CR151"/>
    <mergeCell ref="CS151:CX151"/>
    <mergeCell ref="D152:G152"/>
    <mergeCell ref="H152:Q152"/>
    <mergeCell ref="R152:W152"/>
    <mergeCell ref="X152:AI152"/>
    <mergeCell ref="AJ152:AQ152"/>
    <mergeCell ref="AR152:AX152"/>
    <mergeCell ref="AY152:BB152"/>
    <mergeCell ref="BC152:BJ152"/>
    <mergeCell ref="BK152:BQ152"/>
    <mergeCell ref="BR152:BY152"/>
    <mergeCell ref="BZ152:CF152"/>
    <mergeCell ref="CG152:CL152"/>
    <mergeCell ref="CM152:CR152"/>
    <mergeCell ref="CS152:CX152"/>
    <mergeCell ref="D151:G151"/>
    <mergeCell ref="H151:Q151"/>
    <mergeCell ref="R151:W151"/>
    <mergeCell ref="X151:AI151"/>
    <mergeCell ref="AJ151:AQ151"/>
    <mergeCell ref="AR151:AX151"/>
    <mergeCell ref="AY151:BB151"/>
    <mergeCell ref="BC151:BJ151"/>
    <mergeCell ref="BK151:BQ151"/>
    <mergeCell ref="BR149:BY149"/>
    <mergeCell ref="BZ149:CF149"/>
    <mergeCell ref="CG149:CL149"/>
    <mergeCell ref="CM149:CR149"/>
    <mergeCell ref="CS149:CX149"/>
    <mergeCell ref="D150:G150"/>
    <mergeCell ref="H150:Q150"/>
    <mergeCell ref="R150:W150"/>
    <mergeCell ref="X150:AI150"/>
    <mergeCell ref="AJ150:AQ150"/>
    <mergeCell ref="AR150:AX150"/>
    <mergeCell ref="AY150:BB150"/>
    <mergeCell ref="BC150:BJ150"/>
    <mergeCell ref="BK150:BQ150"/>
    <mergeCell ref="BR150:BY150"/>
    <mergeCell ref="BZ150:CF150"/>
    <mergeCell ref="CG150:CL150"/>
    <mergeCell ref="CM150:CR150"/>
    <mergeCell ref="CS150:CX150"/>
    <mergeCell ref="D149:G149"/>
    <mergeCell ref="H149:Q149"/>
    <mergeCell ref="R149:W149"/>
    <mergeCell ref="X149:AI149"/>
    <mergeCell ref="AJ149:AQ149"/>
    <mergeCell ref="AR149:AX149"/>
    <mergeCell ref="AY149:BB149"/>
    <mergeCell ref="BC149:BJ149"/>
    <mergeCell ref="BK149:BQ149"/>
    <mergeCell ref="BR147:BY147"/>
    <mergeCell ref="BZ147:CF147"/>
    <mergeCell ref="CG147:CL147"/>
    <mergeCell ref="CM147:CR147"/>
    <mergeCell ref="CS147:CX147"/>
    <mergeCell ref="D148:G148"/>
    <mergeCell ref="H148:Q148"/>
    <mergeCell ref="R148:W148"/>
    <mergeCell ref="X148:AI148"/>
    <mergeCell ref="AJ148:AQ148"/>
    <mergeCell ref="AR148:AX148"/>
    <mergeCell ref="AY148:BB148"/>
    <mergeCell ref="BC148:BJ148"/>
    <mergeCell ref="BK148:BQ148"/>
    <mergeCell ref="BR148:BY148"/>
    <mergeCell ref="BZ148:CF148"/>
    <mergeCell ref="CG148:CL148"/>
    <mergeCell ref="CM148:CR148"/>
    <mergeCell ref="CS148:CX148"/>
    <mergeCell ref="D147:G147"/>
    <mergeCell ref="H147:Q147"/>
    <mergeCell ref="R147:W147"/>
    <mergeCell ref="X147:AI147"/>
    <mergeCell ref="AJ147:AQ147"/>
    <mergeCell ref="AR147:AX147"/>
    <mergeCell ref="AY147:BB147"/>
    <mergeCell ref="BC147:BJ147"/>
    <mergeCell ref="BK147:BQ147"/>
    <mergeCell ref="BR145:BY145"/>
    <mergeCell ref="BZ145:CF145"/>
    <mergeCell ref="CG145:CL145"/>
    <mergeCell ref="CM145:CR145"/>
    <mergeCell ref="CS145:CX145"/>
    <mergeCell ref="D146:G146"/>
    <mergeCell ref="H146:Q146"/>
    <mergeCell ref="R146:W146"/>
    <mergeCell ref="X146:AI146"/>
    <mergeCell ref="AJ146:AQ146"/>
    <mergeCell ref="AR146:AX146"/>
    <mergeCell ref="AY146:BB146"/>
    <mergeCell ref="BC146:BJ146"/>
    <mergeCell ref="BK146:BQ146"/>
    <mergeCell ref="BR146:BY146"/>
    <mergeCell ref="BZ146:CF146"/>
    <mergeCell ref="CG146:CL146"/>
    <mergeCell ref="CM146:CR146"/>
    <mergeCell ref="CS146:CX146"/>
    <mergeCell ref="D145:G145"/>
    <mergeCell ref="H145:Q145"/>
    <mergeCell ref="R145:W145"/>
    <mergeCell ref="X145:AI145"/>
    <mergeCell ref="AJ145:AQ145"/>
    <mergeCell ref="AR145:AX145"/>
    <mergeCell ref="AY145:BB145"/>
    <mergeCell ref="BC145:BJ145"/>
    <mergeCell ref="BK145:BQ145"/>
    <mergeCell ref="BR143:BY143"/>
    <mergeCell ref="BZ143:CF143"/>
    <mergeCell ref="CG143:CL143"/>
    <mergeCell ref="CM143:CR143"/>
    <mergeCell ref="CS143:CX143"/>
    <mergeCell ref="D144:G144"/>
    <mergeCell ref="H144:Q144"/>
    <mergeCell ref="R144:W144"/>
    <mergeCell ref="X144:AI144"/>
    <mergeCell ref="AJ144:AQ144"/>
    <mergeCell ref="AR144:AX144"/>
    <mergeCell ref="AY144:BB144"/>
    <mergeCell ref="BC144:BJ144"/>
    <mergeCell ref="BK144:BQ144"/>
    <mergeCell ref="BR144:BY144"/>
    <mergeCell ref="BZ144:CF144"/>
    <mergeCell ref="CG144:CL144"/>
    <mergeCell ref="CM144:CR144"/>
    <mergeCell ref="CS144:CX144"/>
    <mergeCell ref="D143:G143"/>
    <mergeCell ref="H143:Q143"/>
    <mergeCell ref="R143:W143"/>
    <mergeCell ref="X143:AI143"/>
    <mergeCell ref="AJ143:AQ143"/>
    <mergeCell ref="AR143:AX143"/>
    <mergeCell ref="AY143:BB143"/>
    <mergeCell ref="BC143:BJ143"/>
    <mergeCell ref="BK143:BQ143"/>
    <mergeCell ref="BR141:BY141"/>
    <mergeCell ref="BZ141:CF141"/>
    <mergeCell ref="CG141:CL141"/>
    <mergeCell ref="CM141:CR141"/>
    <mergeCell ref="CS141:CX141"/>
    <mergeCell ref="D142:G142"/>
    <mergeCell ref="H142:Q142"/>
    <mergeCell ref="R142:W142"/>
    <mergeCell ref="X142:AI142"/>
    <mergeCell ref="AJ142:AQ142"/>
    <mergeCell ref="AR142:AX142"/>
    <mergeCell ref="AY142:BB142"/>
    <mergeCell ref="BC142:BJ142"/>
    <mergeCell ref="BK142:BQ142"/>
    <mergeCell ref="BR142:BY142"/>
    <mergeCell ref="BZ142:CF142"/>
    <mergeCell ref="CG142:CL142"/>
    <mergeCell ref="CM142:CR142"/>
    <mergeCell ref="CS142:CX142"/>
    <mergeCell ref="D141:G141"/>
    <mergeCell ref="H141:Q141"/>
    <mergeCell ref="R141:W141"/>
    <mergeCell ref="X141:AI141"/>
    <mergeCell ref="AJ141:AQ141"/>
    <mergeCell ref="AR141:AX141"/>
    <mergeCell ref="AY141:BB141"/>
    <mergeCell ref="BC141:BJ141"/>
    <mergeCell ref="BK141:BQ141"/>
    <mergeCell ref="BR139:BY139"/>
    <mergeCell ref="BZ139:CF139"/>
    <mergeCell ref="CG139:CL139"/>
    <mergeCell ref="CM139:CR139"/>
    <mergeCell ref="CS139:CX139"/>
    <mergeCell ref="D140:G140"/>
    <mergeCell ref="H140:Q140"/>
    <mergeCell ref="R140:W140"/>
    <mergeCell ref="X140:AI140"/>
    <mergeCell ref="AJ140:AQ140"/>
    <mergeCell ref="AR140:AX140"/>
    <mergeCell ref="AY140:BB140"/>
    <mergeCell ref="BC140:BJ140"/>
    <mergeCell ref="BK140:BQ140"/>
    <mergeCell ref="BR140:BY140"/>
    <mergeCell ref="BZ140:CF140"/>
    <mergeCell ref="CG140:CL140"/>
    <mergeCell ref="CM140:CR140"/>
    <mergeCell ref="CS140:CX140"/>
    <mergeCell ref="D139:G139"/>
    <mergeCell ref="H139:Q139"/>
    <mergeCell ref="R139:W139"/>
    <mergeCell ref="X139:AI139"/>
    <mergeCell ref="AJ139:AQ139"/>
    <mergeCell ref="AR139:AX139"/>
    <mergeCell ref="AY139:BB139"/>
    <mergeCell ref="BC139:BJ139"/>
    <mergeCell ref="BK139:BQ139"/>
    <mergeCell ref="BR137:BY137"/>
    <mergeCell ref="BZ137:CF137"/>
    <mergeCell ref="CG137:CL137"/>
    <mergeCell ref="CM137:CR137"/>
    <mergeCell ref="CS137:CX137"/>
    <mergeCell ref="D138:G138"/>
    <mergeCell ref="H138:Q138"/>
    <mergeCell ref="R138:W138"/>
    <mergeCell ref="X138:AI138"/>
    <mergeCell ref="AJ138:AQ138"/>
    <mergeCell ref="AR138:AX138"/>
    <mergeCell ref="AY138:BB138"/>
    <mergeCell ref="BC138:BJ138"/>
    <mergeCell ref="BK138:BQ138"/>
    <mergeCell ref="BR138:BY138"/>
    <mergeCell ref="BZ138:CF138"/>
    <mergeCell ref="CG138:CL138"/>
    <mergeCell ref="CM138:CR138"/>
    <mergeCell ref="CS138:CX138"/>
    <mergeCell ref="D137:G137"/>
    <mergeCell ref="H137:Q137"/>
    <mergeCell ref="R137:W137"/>
    <mergeCell ref="X137:AI137"/>
    <mergeCell ref="AJ137:AQ137"/>
    <mergeCell ref="AR137:AX137"/>
    <mergeCell ref="AY137:BB137"/>
    <mergeCell ref="BC137:BJ137"/>
    <mergeCell ref="BK137:BQ137"/>
    <mergeCell ref="BR135:BY135"/>
    <mergeCell ref="BZ135:CF135"/>
    <mergeCell ref="CG135:CL135"/>
    <mergeCell ref="CM135:CR135"/>
    <mergeCell ref="CS135:CX135"/>
    <mergeCell ref="D136:G136"/>
    <mergeCell ref="H136:Q136"/>
    <mergeCell ref="R136:W136"/>
    <mergeCell ref="X136:AI136"/>
    <mergeCell ref="AJ136:AQ136"/>
    <mergeCell ref="AR136:AX136"/>
    <mergeCell ref="AY136:BB136"/>
    <mergeCell ref="BC136:BJ136"/>
    <mergeCell ref="BK136:BQ136"/>
    <mergeCell ref="BR136:BY136"/>
    <mergeCell ref="BZ136:CF136"/>
    <mergeCell ref="CG136:CL136"/>
    <mergeCell ref="CM136:CR136"/>
    <mergeCell ref="CS136:CX136"/>
    <mergeCell ref="D135:G135"/>
    <mergeCell ref="H135:Q135"/>
    <mergeCell ref="R135:W135"/>
    <mergeCell ref="X135:AI135"/>
    <mergeCell ref="AJ135:AQ135"/>
    <mergeCell ref="AR135:AX135"/>
    <mergeCell ref="AY135:BB135"/>
    <mergeCell ref="BC135:BJ135"/>
    <mergeCell ref="BK135:BQ135"/>
    <mergeCell ref="BR133:BY133"/>
    <mergeCell ref="BZ133:CF133"/>
    <mergeCell ref="CG133:CL133"/>
    <mergeCell ref="CM133:CR133"/>
    <mergeCell ref="CS133:CX133"/>
    <mergeCell ref="D134:G134"/>
    <mergeCell ref="H134:Q134"/>
    <mergeCell ref="R134:W134"/>
    <mergeCell ref="X134:AI134"/>
    <mergeCell ref="AJ134:AQ134"/>
    <mergeCell ref="AR134:AX134"/>
    <mergeCell ref="AY134:BB134"/>
    <mergeCell ref="BC134:BJ134"/>
    <mergeCell ref="BK134:BQ134"/>
    <mergeCell ref="BR134:BY134"/>
    <mergeCell ref="BZ134:CF134"/>
    <mergeCell ref="CG134:CL134"/>
    <mergeCell ref="CM134:CR134"/>
    <mergeCell ref="CS134:CX134"/>
    <mergeCell ref="D133:G133"/>
    <mergeCell ref="H133:Q133"/>
    <mergeCell ref="R133:W133"/>
    <mergeCell ref="X133:AI133"/>
    <mergeCell ref="AJ133:AQ133"/>
    <mergeCell ref="AR133:AX133"/>
    <mergeCell ref="AY133:BB133"/>
    <mergeCell ref="BC133:BJ133"/>
    <mergeCell ref="BK133:BQ133"/>
    <mergeCell ref="BR131:BY131"/>
    <mergeCell ref="BZ131:CF131"/>
    <mergeCell ref="CG131:CL131"/>
    <mergeCell ref="CM131:CR131"/>
    <mergeCell ref="CS131:CX131"/>
    <mergeCell ref="D132:G132"/>
    <mergeCell ref="H132:Q132"/>
    <mergeCell ref="R132:W132"/>
    <mergeCell ref="X132:AI132"/>
    <mergeCell ref="AJ132:AQ132"/>
    <mergeCell ref="AR132:AX132"/>
    <mergeCell ref="AY132:BB132"/>
    <mergeCell ref="BC132:BJ132"/>
    <mergeCell ref="BK132:BQ132"/>
    <mergeCell ref="BR132:BY132"/>
    <mergeCell ref="BZ132:CF132"/>
    <mergeCell ref="CG132:CL132"/>
    <mergeCell ref="CM132:CR132"/>
    <mergeCell ref="CS132:CX132"/>
    <mergeCell ref="D131:G131"/>
    <mergeCell ref="H131:Q131"/>
    <mergeCell ref="R131:W131"/>
    <mergeCell ref="X131:AI131"/>
    <mergeCell ref="AJ131:AQ131"/>
    <mergeCell ref="AR131:AX131"/>
    <mergeCell ref="AY131:BB131"/>
    <mergeCell ref="BC131:BJ131"/>
    <mergeCell ref="BK131:BQ131"/>
    <mergeCell ref="BR129:BY129"/>
    <mergeCell ref="BZ129:CF129"/>
    <mergeCell ref="CG129:CL129"/>
    <mergeCell ref="CM129:CR129"/>
    <mergeCell ref="CS129:CX129"/>
    <mergeCell ref="D130:G130"/>
    <mergeCell ref="H130:Q130"/>
    <mergeCell ref="R130:W130"/>
    <mergeCell ref="X130:AI130"/>
    <mergeCell ref="AJ130:AQ130"/>
    <mergeCell ref="AR130:AX130"/>
    <mergeCell ref="AY130:BB130"/>
    <mergeCell ref="BC130:BJ130"/>
    <mergeCell ref="BK130:BQ130"/>
    <mergeCell ref="BR130:BY130"/>
    <mergeCell ref="BZ130:CF130"/>
    <mergeCell ref="CG130:CL130"/>
    <mergeCell ref="CM130:CR130"/>
    <mergeCell ref="CS130:CX130"/>
    <mergeCell ref="D129:G129"/>
    <mergeCell ref="H129:Q129"/>
    <mergeCell ref="R129:W129"/>
    <mergeCell ref="X129:AI129"/>
    <mergeCell ref="AJ129:AQ129"/>
    <mergeCell ref="AR129:AX129"/>
    <mergeCell ref="AY129:BB129"/>
    <mergeCell ref="BC129:BJ129"/>
    <mergeCell ref="BK129:BQ129"/>
    <mergeCell ref="BR127:BY127"/>
    <mergeCell ref="BZ127:CF127"/>
    <mergeCell ref="CG127:CL127"/>
    <mergeCell ref="CM127:CR127"/>
    <mergeCell ref="CS127:CX127"/>
    <mergeCell ref="D128:G128"/>
    <mergeCell ref="H128:Q128"/>
    <mergeCell ref="R128:W128"/>
    <mergeCell ref="X128:AI128"/>
    <mergeCell ref="AJ128:AQ128"/>
    <mergeCell ref="AR128:AX128"/>
    <mergeCell ref="AY128:BB128"/>
    <mergeCell ref="BC128:BJ128"/>
    <mergeCell ref="BK128:BQ128"/>
    <mergeCell ref="BR128:BY128"/>
    <mergeCell ref="BZ128:CF128"/>
    <mergeCell ref="CG128:CL128"/>
    <mergeCell ref="CM128:CR128"/>
    <mergeCell ref="CS128:CX128"/>
    <mergeCell ref="D127:G127"/>
    <mergeCell ref="H127:Q127"/>
    <mergeCell ref="R127:W127"/>
    <mergeCell ref="X127:AI127"/>
    <mergeCell ref="AJ127:AQ127"/>
    <mergeCell ref="AR127:AX127"/>
    <mergeCell ref="AY127:BB127"/>
    <mergeCell ref="BC127:BJ127"/>
    <mergeCell ref="BK127:BQ127"/>
    <mergeCell ref="BR125:BY125"/>
    <mergeCell ref="BZ125:CF125"/>
    <mergeCell ref="CG125:CL125"/>
    <mergeCell ref="CM125:CR125"/>
    <mergeCell ref="CS125:CX125"/>
    <mergeCell ref="D126:G126"/>
    <mergeCell ref="H126:Q126"/>
    <mergeCell ref="R126:W126"/>
    <mergeCell ref="X126:AI126"/>
    <mergeCell ref="AJ126:AQ126"/>
    <mergeCell ref="AR126:AX126"/>
    <mergeCell ref="AY126:BB126"/>
    <mergeCell ref="BC126:BJ126"/>
    <mergeCell ref="BK126:BQ126"/>
    <mergeCell ref="BR126:BY126"/>
    <mergeCell ref="BZ126:CF126"/>
    <mergeCell ref="CG126:CL126"/>
    <mergeCell ref="CM126:CR126"/>
    <mergeCell ref="CS126:CX126"/>
    <mergeCell ref="D125:G125"/>
    <mergeCell ref="H125:Q125"/>
    <mergeCell ref="R125:W125"/>
    <mergeCell ref="X125:AI125"/>
    <mergeCell ref="AJ125:AQ125"/>
    <mergeCell ref="AR125:AX125"/>
    <mergeCell ref="AY125:BB125"/>
    <mergeCell ref="BC125:BJ125"/>
    <mergeCell ref="BK125:BQ125"/>
    <mergeCell ref="BR123:BY123"/>
    <mergeCell ref="BZ123:CF123"/>
    <mergeCell ref="CG123:CL123"/>
    <mergeCell ref="CM123:CR123"/>
    <mergeCell ref="CS123:CX123"/>
    <mergeCell ref="D124:G124"/>
    <mergeCell ref="H124:Q124"/>
    <mergeCell ref="R124:W124"/>
    <mergeCell ref="X124:AI124"/>
    <mergeCell ref="AJ124:AQ124"/>
    <mergeCell ref="AR124:AX124"/>
    <mergeCell ref="AY124:BB124"/>
    <mergeCell ref="BC124:BJ124"/>
    <mergeCell ref="BK124:BQ124"/>
    <mergeCell ref="BR124:BY124"/>
    <mergeCell ref="BZ124:CF124"/>
    <mergeCell ref="CG124:CL124"/>
    <mergeCell ref="CM124:CR124"/>
    <mergeCell ref="CS124:CX124"/>
    <mergeCell ref="D123:G123"/>
    <mergeCell ref="H123:Q123"/>
    <mergeCell ref="R123:W123"/>
    <mergeCell ref="X123:AI123"/>
    <mergeCell ref="AJ123:AQ123"/>
    <mergeCell ref="AR123:AX123"/>
    <mergeCell ref="AY123:BB123"/>
    <mergeCell ref="BC123:BJ123"/>
    <mergeCell ref="BK123:BQ123"/>
    <mergeCell ref="BR121:BY121"/>
    <mergeCell ref="BZ121:CF121"/>
    <mergeCell ref="CG121:CL121"/>
    <mergeCell ref="CM121:CR121"/>
    <mergeCell ref="CS121:CX121"/>
    <mergeCell ref="D122:G122"/>
    <mergeCell ref="H122:Q122"/>
    <mergeCell ref="R122:W122"/>
    <mergeCell ref="X122:AI122"/>
    <mergeCell ref="AJ122:AQ122"/>
    <mergeCell ref="AR122:AX122"/>
    <mergeCell ref="AY122:BB122"/>
    <mergeCell ref="BC122:BJ122"/>
    <mergeCell ref="BK122:BQ122"/>
    <mergeCell ref="BR122:BY122"/>
    <mergeCell ref="BZ122:CF122"/>
    <mergeCell ref="CG122:CL122"/>
    <mergeCell ref="CM122:CR122"/>
    <mergeCell ref="CS122:CX122"/>
    <mergeCell ref="D121:G121"/>
    <mergeCell ref="H121:Q121"/>
    <mergeCell ref="R121:W121"/>
    <mergeCell ref="X121:AI121"/>
    <mergeCell ref="AJ121:AQ121"/>
    <mergeCell ref="AR121:AX121"/>
    <mergeCell ref="AY121:BB121"/>
    <mergeCell ref="BC121:BJ121"/>
    <mergeCell ref="BK121:BQ121"/>
    <mergeCell ref="BR119:BY119"/>
    <mergeCell ref="BZ119:CF119"/>
    <mergeCell ref="CG119:CL119"/>
    <mergeCell ref="CM119:CR119"/>
    <mergeCell ref="CS119:CX119"/>
    <mergeCell ref="D120:G120"/>
    <mergeCell ref="H120:Q120"/>
    <mergeCell ref="R120:W120"/>
    <mergeCell ref="X120:AI120"/>
    <mergeCell ref="AJ120:AQ120"/>
    <mergeCell ref="AR120:AX120"/>
    <mergeCell ref="AY120:BB120"/>
    <mergeCell ref="BC120:BJ120"/>
    <mergeCell ref="BK120:BQ120"/>
    <mergeCell ref="BR120:BY120"/>
    <mergeCell ref="BZ120:CF120"/>
    <mergeCell ref="CG120:CL120"/>
    <mergeCell ref="CM120:CR120"/>
    <mergeCell ref="CS120:CX120"/>
    <mergeCell ref="D119:G119"/>
    <mergeCell ref="H119:Q119"/>
    <mergeCell ref="R119:W119"/>
    <mergeCell ref="X119:AI119"/>
    <mergeCell ref="AJ119:AQ119"/>
    <mergeCell ref="AR119:AX119"/>
    <mergeCell ref="AY119:BB119"/>
    <mergeCell ref="BC119:BJ119"/>
    <mergeCell ref="BK119:BQ119"/>
    <mergeCell ref="BR117:BY117"/>
    <mergeCell ref="BZ117:CF117"/>
    <mergeCell ref="CG117:CL117"/>
    <mergeCell ref="CM117:CR117"/>
    <mergeCell ref="CS117:CX117"/>
    <mergeCell ref="D118:G118"/>
    <mergeCell ref="H118:Q118"/>
    <mergeCell ref="R118:W118"/>
    <mergeCell ref="X118:AI118"/>
    <mergeCell ref="AJ118:AQ118"/>
    <mergeCell ref="AR118:AX118"/>
    <mergeCell ref="AY118:BB118"/>
    <mergeCell ref="BC118:BJ118"/>
    <mergeCell ref="BK118:BQ118"/>
    <mergeCell ref="BR118:BY118"/>
    <mergeCell ref="BZ118:CF118"/>
    <mergeCell ref="CG118:CL118"/>
    <mergeCell ref="CM118:CR118"/>
    <mergeCell ref="CS118:CX118"/>
    <mergeCell ref="D117:G117"/>
    <mergeCell ref="H117:Q117"/>
    <mergeCell ref="R117:W117"/>
    <mergeCell ref="X117:AI117"/>
    <mergeCell ref="AJ117:AQ117"/>
    <mergeCell ref="AR117:AX117"/>
    <mergeCell ref="AY117:BB117"/>
    <mergeCell ref="BC117:BJ117"/>
    <mergeCell ref="BK117:BQ117"/>
    <mergeCell ref="BR115:BY115"/>
    <mergeCell ref="BZ115:CF115"/>
    <mergeCell ref="CG115:CL115"/>
    <mergeCell ref="CM115:CR115"/>
    <mergeCell ref="CS115:CX115"/>
    <mergeCell ref="D116:G116"/>
    <mergeCell ref="H116:Q116"/>
    <mergeCell ref="R116:W116"/>
    <mergeCell ref="X116:AI116"/>
    <mergeCell ref="AJ116:AQ116"/>
    <mergeCell ref="AR116:AX116"/>
    <mergeCell ref="AY116:BB116"/>
    <mergeCell ref="BC116:BJ116"/>
    <mergeCell ref="BK116:BQ116"/>
    <mergeCell ref="BR116:BY116"/>
    <mergeCell ref="BZ116:CF116"/>
    <mergeCell ref="CG116:CL116"/>
    <mergeCell ref="CM116:CR116"/>
    <mergeCell ref="CS116:CX116"/>
    <mergeCell ref="D115:G115"/>
    <mergeCell ref="H115:Q115"/>
    <mergeCell ref="R115:W115"/>
    <mergeCell ref="X115:AI115"/>
    <mergeCell ref="AJ115:AQ115"/>
    <mergeCell ref="AR115:AX115"/>
    <mergeCell ref="AY115:BB115"/>
    <mergeCell ref="BC115:BJ115"/>
    <mergeCell ref="BK115:BQ115"/>
    <mergeCell ref="X114:AI114"/>
    <mergeCell ref="AJ114:AQ114"/>
    <mergeCell ref="AR114:AX114"/>
    <mergeCell ref="AY114:BB114"/>
    <mergeCell ref="BC114:BJ114"/>
    <mergeCell ref="BK114:BQ114"/>
    <mergeCell ref="BR114:BY114"/>
    <mergeCell ref="BZ114:CF114"/>
    <mergeCell ref="CG114:CL114"/>
    <mergeCell ref="CM114:CR114"/>
    <mergeCell ref="CS114:CX114"/>
    <mergeCell ref="H113:Q113"/>
    <mergeCell ref="R113:W113"/>
    <mergeCell ref="X113:AI113"/>
    <mergeCell ref="AJ113:AQ113"/>
    <mergeCell ref="AR113:AX113"/>
    <mergeCell ref="AY113:BB113"/>
    <mergeCell ref="BC113:BJ113"/>
    <mergeCell ref="BK113:BQ113"/>
    <mergeCell ref="BR113:BY113"/>
    <mergeCell ref="R114:W114"/>
    <mergeCell ref="D18:CX18"/>
    <mergeCell ref="D20:CX20"/>
    <mergeCell ref="D31:CX31"/>
    <mergeCell ref="G25:CX25"/>
    <mergeCell ref="E27:CX27"/>
    <mergeCell ref="D29:CX29"/>
    <mergeCell ref="X42:AT42"/>
    <mergeCell ref="X97:AI97"/>
    <mergeCell ref="X98:AI98"/>
    <mergeCell ref="X99:AI99"/>
    <mergeCell ref="X94:AI94"/>
    <mergeCell ref="AJ94:AQ94"/>
    <mergeCell ref="R99:W99"/>
    <mergeCell ref="R95:W95"/>
    <mergeCell ref="R98:W98"/>
    <mergeCell ref="R90:W90"/>
    <mergeCell ref="R91:W91"/>
    <mergeCell ref="R92:W92"/>
    <mergeCell ref="R93:W93"/>
    <mergeCell ref="AY91:BB91"/>
    <mergeCell ref="AY93:BB93"/>
    <mergeCell ref="X92:AI92"/>
    <mergeCell ref="X93:AI93"/>
    <mergeCell ref="H96:Q96"/>
    <mergeCell ref="H98:Q98"/>
    <mergeCell ref="AR90:AX90"/>
    <mergeCell ref="AY75:BB75"/>
    <mergeCell ref="X76:AI76"/>
    <mergeCell ref="R75:W75"/>
    <mergeCell ref="X75:AI75"/>
    <mergeCell ref="R81:W81"/>
    <mergeCell ref="R80:W80"/>
    <mergeCell ref="R83:W83"/>
    <mergeCell ref="CO1:CX1"/>
    <mergeCell ref="R74:W74"/>
    <mergeCell ref="H77:Q77"/>
    <mergeCell ref="D83:G83"/>
    <mergeCell ref="H81:Q81"/>
    <mergeCell ref="D76:G76"/>
    <mergeCell ref="H84:Q84"/>
    <mergeCell ref="D80:G80"/>
    <mergeCell ref="D81:G81"/>
    <mergeCell ref="D82:G82"/>
    <mergeCell ref="H82:Q82"/>
    <mergeCell ref="L38:S38"/>
    <mergeCell ref="T38:AT38"/>
    <mergeCell ref="T40:AT40"/>
    <mergeCell ref="D74:G74"/>
    <mergeCell ref="T44:AB44"/>
    <mergeCell ref="D73:G73"/>
    <mergeCell ref="AR76:AX76"/>
    <mergeCell ref="L40:S40"/>
    <mergeCell ref="AD52:AZ54"/>
    <mergeCell ref="D61:BI61"/>
    <mergeCell ref="D3:CX3"/>
    <mergeCell ref="D12:CX12"/>
    <mergeCell ref="R82:W82"/>
    <mergeCell ref="X84:AI84"/>
    <mergeCell ref="BZ75:CF75"/>
    <mergeCell ref="BZ83:CF83"/>
    <mergeCell ref="D14:CX14"/>
    <mergeCell ref="D15:CX15"/>
    <mergeCell ref="E10:R10"/>
    <mergeCell ref="BR80:BY80"/>
    <mergeCell ref="D88:G88"/>
    <mergeCell ref="H86:Q86"/>
    <mergeCell ref="H87:Q87"/>
    <mergeCell ref="H90:Q90"/>
    <mergeCell ref="H91:Q91"/>
    <mergeCell ref="H92:Q92"/>
    <mergeCell ref="H93:Q93"/>
    <mergeCell ref="H94:Q94"/>
    <mergeCell ref="R94:W94"/>
    <mergeCell ref="T42:W42"/>
    <mergeCell ref="X74:AI74"/>
    <mergeCell ref="AY73:BB73"/>
    <mergeCell ref="R78:W78"/>
    <mergeCell ref="D57:CX57"/>
    <mergeCell ref="AY76:BB76"/>
    <mergeCell ref="AY77:BB77"/>
    <mergeCell ref="AY78:BB78"/>
    <mergeCell ref="AR83:AX83"/>
    <mergeCell ref="AJ82:AQ82"/>
    <mergeCell ref="AJ83:AQ83"/>
    <mergeCell ref="R73:W73"/>
    <mergeCell ref="D64:CX64"/>
    <mergeCell ref="D66:CX66"/>
    <mergeCell ref="AR79:AX79"/>
    <mergeCell ref="AR80:AX80"/>
    <mergeCell ref="AR81:AX81"/>
    <mergeCell ref="H79:Q79"/>
    <mergeCell ref="H80:Q80"/>
    <mergeCell ref="BK78:BQ78"/>
    <mergeCell ref="BK79:BQ79"/>
    <mergeCell ref="BK80:BQ80"/>
    <mergeCell ref="AY74:BB74"/>
    <mergeCell ref="AJ110:AQ110"/>
    <mergeCell ref="AJ107:AQ107"/>
    <mergeCell ref="AJ109:AQ109"/>
    <mergeCell ref="X104:AI104"/>
    <mergeCell ref="X105:AI105"/>
    <mergeCell ref="X101:AI101"/>
    <mergeCell ref="R103:W103"/>
    <mergeCell ref="R105:W105"/>
    <mergeCell ref="R104:W104"/>
    <mergeCell ref="H88:Q88"/>
    <mergeCell ref="D87:G87"/>
    <mergeCell ref="D86:G86"/>
    <mergeCell ref="D77:G77"/>
    <mergeCell ref="H75:Q75"/>
    <mergeCell ref="H76:Q76"/>
    <mergeCell ref="D79:G79"/>
    <mergeCell ref="D84:G84"/>
    <mergeCell ref="D91:G91"/>
    <mergeCell ref="D92:G92"/>
    <mergeCell ref="R86:W86"/>
    <mergeCell ref="H95:Q95"/>
    <mergeCell ref="H97:Q97"/>
    <mergeCell ref="R96:W96"/>
    <mergeCell ref="R97:W97"/>
    <mergeCell ref="D93:G93"/>
    <mergeCell ref="H89:Q89"/>
    <mergeCell ref="D89:G89"/>
    <mergeCell ref="D90:G90"/>
    <mergeCell ref="R79:W79"/>
    <mergeCell ref="R84:W84"/>
    <mergeCell ref="H85:Q85"/>
    <mergeCell ref="D85:G85"/>
    <mergeCell ref="D99:G99"/>
    <mergeCell ref="D100:G100"/>
    <mergeCell ref="D101:G101"/>
    <mergeCell ref="D105:G105"/>
    <mergeCell ref="D106:G106"/>
    <mergeCell ref="X108:AI108"/>
    <mergeCell ref="R106:W106"/>
    <mergeCell ref="AJ101:AQ101"/>
    <mergeCell ref="H102:Q102"/>
    <mergeCell ref="H107:Q107"/>
    <mergeCell ref="H108:Q108"/>
    <mergeCell ref="H109:Q109"/>
    <mergeCell ref="X109:AI109"/>
    <mergeCell ref="AJ105:AQ105"/>
    <mergeCell ref="H104:Q104"/>
    <mergeCell ref="X106:AI106"/>
    <mergeCell ref="X107:AI107"/>
    <mergeCell ref="D107:G107"/>
    <mergeCell ref="X103:AI103"/>
    <mergeCell ref="H103:Q103"/>
    <mergeCell ref="X87:AI87"/>
    <mergeCell ref="X88:AI88"/>
    <mergeCell ref="X79:AI79"/>
    <mergeCell ref="X80:AI80"/>
    <mergeCell ref="AJ89:AQ89"/>
    <mergeCell ref="AY95:BB95"/>
    <mergeCell ref="D111:G111"/>
    <mergeCell ref="D102:G102"/>
    <mergeCell ref="D96:G96"/>
    <mergeCell ref="D97:G97"/>
    <mergeCell ref="D98:G98"/>
    <mergeCell ref="D94:G94"/>
    <mergeCell ref="D95:G95"/>
    <mergeCell ref="AJ99:AQ99"/>
    <mergeCell ref="R101:W101"/>
    <mergeCell ref="X100:AI100"/>
    <mergeCell ref="R100:W100"/>
    <mergeCell ref="X102:AI102"/>
    <mergeCell ref="AJ102:AQ102"/>
    <mergeCell ref="AJ108:AQ108"/>
    <mergeCell ref="AJ103:AQ103"/>
    <mergeCell ref="R109:W109"/>
    <mergeCell ref="R108:W108"/>
    <mergeCell ref="AJ104:AQ104"/>
    <mergeCell ref="R102:W102"/>
    <mergeCell ref="D108:G108"/>
    <mergeCell ref="D109:G109"/>
    <mergeCell ref="D103:G103"/>
    <mergeCell ref="D104:G104"/>
    <mergeCell ref="H105:Q105"/>
    <mergeCell ref="H83:Q83"/>
    <mergeCell ref="R87:W87"/>
    <mergeCell ref="R88:W88"/>
    <mergeCell ref="R89:W89"/>
    <mergeCell ref="H99:Q99"/>
    <mergeCell ref="H100:Q100"/>
    <mergeCell ref="H101:Q101"/>
    <mergeCell ref="AY106:BB106"/>
    <mergeCell ref="AR108:AX108"/>
    <mergeCell ref="AY108:BB108"/>
    <mergeCell ref="AR97:AX97"/>
    <mergeCell ref="AR98:AX98"/>
    <mergeCell ref="AR99:AX99"/>
    <mergeCell ref="AR100:AX100"/>
    <mergeCell ref="AR101:AX101"/>
    <mergeCell ref="AR104:AX104"/>
    <mergeCell ref="AY96:BB96"/>
    <mergeCell ref="AY97:BB97"/>
    <mergeCell ref="AJ106:AQ106"/>
    <mergeCell ref="R107:W107"/>
    <mergeCell ref="AY90:BB90"/>
    <mergeCell ref="AJ97:AQ97"/>
    <mergeCell ref="AJ98:AQ98"/>
    <mergeCell ref="AR91:AX91"/>
    <mergeCell ref="AR107:AX107"/>
    <mergeCell ref="R85:W85"/>
    <mergeCell ref="AJ95:AQ95"/>
    <mergeCell ref="AJ96:AQ96"/>
    <mergeCell ref="H106:Q106"/>
    <mergeCell ref="AJ88:AQ88"/>
    <mergeCell ref="X81:AI81"/>
    <mergeCell ref="X82:AI82"/>
    <mergeCell ref="AY85:BB85"/>
    <mergeCell ref="BK107:BQ107"/>
    <mergeCell ref="BC106:BJ106"/>
    <mergeCell ref="AY98:BB98"/>
    <mergeCell ref="AY99:BB99"/>
    <mergeCell ref="BK88:BQ88"/>
    <mergeCell ref="BK89:BQ89"/>
    <mergeCell ref="BK86:BQ86"/>
    <mergeCell ref="AY104:BB104"/>
    <mergeCell ref="AY105:BB105"/>
    <mergeCell ref="AY100:BB100"/>
    <mergeCell ref="AY103:BB103"/>
    <mergeCell ref="AY107:BB107"/>
    <mergeCell ref="AY101:BB101"/>
    <mergeCell ref="AJ81:AQ81"/>
    <mergeCell ref="AY94:BB94"/>
    <mergeCell ref="AY86:BB86"/>
    <mergeCell ref="AJ90:AQ90"/>
    <mergeCell ref="AY84:BB84"/>
    <mergeCell ref="X95:AI95"/>
    <mergeCell ref="X96:AI96"/>
    <mergeCell ref="AR105:AX105"/>
    <mergeCell ref="AY102:BB102"/>
    <mergeCell ref="AR89:AX89"/>
    <mergeCell ref="AR82:AX82"/>
    <mergeCell ref="AY80:BB80"/>
    <mergeCell ref="AJ79:AQ79"/>
    <mergeCell ref="AY92:BB92"/>
    <mergeCell ref="AY109:BB109"/>
    <mergeCell ref="AJ80:AQ80"/>
    <mergeCell ref="BC109:BJ109"/>
    <mergeCell ref="BK84:BQ84"/>
    <mergeCell ref="BC83:BJ83"/>
    <mergeCell ref="BC84:BJ84"/>
    <mergeCell ref="BC85:BJ85"/>
    <mergeCell ref="BC86:BJ86"/>
    <mergeCell ref="BC87:BJ87"/>
    <mergeCell ref="BC88:BJ88"/>
    <mergeCell ref="BK85:BQ85"/>
    <mergeCell ref="BC89:BJ89"/>
    <mergeCell ref="BC90:BJ90"/>
    <mergeCell ref="BC91:BJ91"/>
    <mergeCell ref="AR102:AX102"/>
    <mergeCell ref="AR103:AX103"/>
    <mergeCell ref="AR84:AX84"/>
    <mergeCell ref="AR85:AX85"/>
    <mergeCell ref="AR86:AX86"/>
    <mergeCell ref="AR87:AX87"/>
    <mergeCell ref="AR88:AX88"/>
    <mergeCell ref="BK106:BQ106"/>
    <mergeCell ref="BK100:BQ100"/>
    <mergeCell ref="BK101:BQ101"/>
    <mergeCell ref="BZ90:CF90"/>
    <mergeCell ref="BZ91:CF91"/>
    <mergeCell ref="BZ92:CF92"/>
    <mergeCell ref="BR97:BY97"/>
    <mergeCell ref="BR98:BY98"/>
    <mergeCell ref="BK102:BQ102"/>
    <mergeCell ref="BK103:BQ103"/>
    <mergeCell ref="BK104:BQ104"/>
    <mergeCell ref="BK105:BQ105"/>
    <mergeCell ref="BK82:BQ82"/>
    <mergeCell ref="BR88:BY88"/>
    <mergeCell ref="BC108:BJ108"/>
    <mergeCell ref="BC107:BJ107"/>
    <mergeCell ref="BK109:BQ109"/>
    <mergeCell ref="BR103:BY103"/>
    <mergeCell ref="BR104:BY104"/>
    <mergeCell ref="BC104:BJ104"/>
    <mergeCell ref="BC102:BJ102"/>
    <mergeCell ref="BC103:BJ103"/>
    <mergeCell ref="BK108:BQ108"/>
    <mergeCell ref="BK97:BQ97"/>
    <mergeCell ref="BK98:BQ98"/>
    <mergeCell ref="BK99:BQ99"/>
    <mergeCell ref="BC101:BJ101"/>
    <mergeCell ref="BR93:BY93"/>
    <mergeCell ref="BC98:BJ98"/>
    <mergeCell ref="BC99:BJ99"/>
    <mergeCell ref="BC100:BJ100"/>
    <mergeCell ref="BC92:BJ92"/>
    <mergeCell ref="BC93:BJ93"/>
    <mergeCell ref="BC105:BJ105"/>
    <mergeCell ref="BR109:BY109"/>
    <mergeCell ref="BR111:BY111"/>
    <mergeCell ref="BZ96:CF96"/>
    <mergeCell ref="BZ97:CF97"/>
    <mergeCell ref="BZ98:CF98"/>
    <mergeCell ref="BZ111:CF111"/>
    <mergeCell ref="BR107:BY107"/>
    <mergeCell ref="BK110:BQ110"/>
    <mergeCell ref="BZ100:CF100"/>
    <mergeCell ref="BZ93:CF93"/>
    <mergeCell ref="BR105:BY105"/>
    <mergeCell ref="BR108:BY108"/>
    <mergeCell ref="BR101:BY101"/>
    <mergeCell ref="BR102:BY102"/>
    <mergeCell ref="BR106:BY106"/>
    <mergeCell ref="BK95:BQ95"/>
    <mergeCell ref="BR110:BY110"/>
    <mergeCell ref="CG109:CL109"/>
    <mergeCell ref="CG107:CL107"/>
    <mergeCell ref="CG104:CL104"/>
    <mergeCell ref="CG106:CL106"/>
    <mergeCell ref="CG108:CL108"/>
    <mergeCell ref="BZ102:CF102"/>
    <mergeCell ref="CG93:CL93"/>
    <mergeCell ref="BR82:BY82"/>
    <mergeCell ref="BR83:BY83"/>
    <mergeCell ref="BR74:BY74"/>
    <mergeCell ref="BR75:BY75"/>
    <mergeCell ref="BR92:BY92"/>
    <mergeCell ref="BR84:BY84"/>
    <mergeCell ref="BR85:BY85"/>
    <mergeCell ref="BR86:BY86"/>
    <mergeCell ref="BR87:BY87"/>
    <mergeCell ref="BC95:BJ95"/>
    <mergeCell ref="BC96:BJ96"/>
    <mergeCell ref="BC97:BJ97"/>
    <mergeCell ref="AY81:BB81"/>
    <mergeCell ref="AR92:AX92"/>
    <mergeCell ref="AY82:BB82"/>
    <mergeCell ref="AY83:BB83"/>
    <mergeCell ref="AY87:BB87"/>
    <mergeCell ref="AY88:BB88"/>
    <mergeCell ref="AY89:BB89"/>
    <mergeCell ref="BK83:BQ83"/>
    <mergeCell ref="BR94:BY94"/>
    <mergeCell ref="BR95:BY95"/>
    <mergeCell ref="BK96:BQ96"/>
    <mergeCell ref="BK90:BQ90"/>
    <mergeCell ref="BK91:BQ91"/>
    <mergeCell ref="BK92:BQ92"/>
    <mergeCell ref="BK93:BQ93"/>
    <mergeCell ref="BK81:BQ81"/>
    <mergeCell ref="BK94:BQ94"/>
    <mergeCell ref="BC94:BJ94"/>
    <mergeCell ref="BK87:BQ87"/>
    <mergeCell ref="AY79:BB79"/>
    <mergeCell ref="CG73:CL73"/>
    <mergeCell ref="CG74:CL74"/>
    <mergeCell ref="CG75:CL75"/>
    <mergeCell ref="CG76:CL76"/>
    <mergeCell ref="CG77:CL77"/>
    <mergeCell ref="CM75:CR75"/>
    <mergeCell ref="CM81:CR81"/>
    <mergeCell ref="CM82:CR82"/>
    <mergeCell ref="CM85:CR85"/>
    <mergeCell ref="CM79:CR79"/>
    <mergeCell ref="CM80:CR80"/>
    <mergeCell ref="CG94:CL94"/>
    <mergeCell ref="CG95:CL95"/>
    <mergeCell ref="CM77:CR77"/>
    <mergeCell ref="BZ112:CF112"/>
    <mergeCell ref="BZ110:CF110"/>
    <mergeCell ref="BZ107:CF107"/>
    <mergeCell ref="BZ108:CF108"/>
    <mergeCell ref="BZ109:CF109"/>
    <mergeCell ref="BZ104:CF104"/>
    <mergeCell ref="BZ105:CF105"/>
    <mergeCell ref="BZ106:CF106"/>
    <mergeCell ref="BZ103:CF103"/>
    <mergeCell ref="CG102:CL102"/>
    <mergeCell ref="CG101:CL101"/>
    <mergeCell ref="CG105:CL105"/>
    <mergeCell ref="CG111:CL111"/>
    <mergeCell ref="BZ101:CF101"/>
    <mergeCell ref="CG103:CL103"/>
    <mergeCell ref="CG99:CL99"/>
    <mergeCell ref="CG100:CL100"/>
    <mergeCell ref="BZ99:CF99"/>
    <mergeCell ref="CM100:CR100"/>
    <mergeCell ref="CG91:CL91"/>
    <mergeCell ref="CM84:CR84"/>
    <mergeCell ref="BZ84:CF84"/>
    <mergeCell ref="BZ85:CF85"/>
    <mergeCell ref="BR77:BY77"/>
    <mergeCell ref="BR99:BY99"/>
    <mergeCell ref="BR100:BY100"/>
    <mergeCell ref="CG98:CL98"/>
    <mergeCell ref="AR74:AX74"/>
    <mergeCell ref="D16:AT16"/>
    <mergeCell ref="D65:CX65"/>
    <mergeCell ref="D67:CX67"/>
    <mergeCell ref="D68:CX68"/>
    <mergeCell ref="AU42:BW42"/>
    <mergeCell ref="AU38:CX40"/>
    <mergeCell ref="CM78:CR78"/>
    <mergeCell ref="D78:G78"/>
    <mergeCell ref="D34:AT34"/>
    <mergeCell ref="L36:S36"/>
    <mergeCell ref="T36:X36"/>
    <mergeCell ref="R77:W77"/>
    <mergeCell ref="X77:AI77"/>
    <mergeCell ref="X78:AI78"/>
    <mergeCell ref="D48:CR48"/>
    <mergeCell ref="AR75:AX75"/>
    <mergeCell ref="AJ74:AQ74"/>
    <mergeCell ref="CG78:CL78"/>
    <mergeCell ref="CM86:CR86"/>
    <mergeCell ref="CG97:CL97"/>
    <mergeCell ref="CM74:CR74"/>
    <mergeCell ref="BZ82:CF82"/>
    <mergeCell ref="CG81:CL81"/>
    <mergeCell ref="CG82:CL82"/>
    <mergeCell ref="CS76:CX76"/>
    <mergeCell ref="CS77:CX77"/>
    <mergeCell ref="BZ79:CF79"/>
    <mergeCell ref="BZ80:CF80"/>
    <mergeCell ref="BZ81:CF81"/>
    <mergeCell ref="BR79:BY79"/>
    <mergeCell ref="BR96:BY96"/>
    <mergeCell ref="BR90:BY90"/>
    <mergeCell ref="BR91:BY91"/>
    <mergeCell ref="CM95:CR95"/>
    <mergeCell ref="CS80:CX80"/>
    <mergeCell ref="CS81:CX81"/>
    <mergeCell ref="CS82:CX82"/>
    <mergeCell ref="BR89:BY89"/>
    <mergeCell ref="CG79:CL79"/>
    <mergeCell ref="CM83:CR83"/>
    <mergeCell ref="BR76:BY76"/>
    <mergeCell ref="CM76:CR76"/>
    <mergeCell ref="CG96:CL96"/>
    <mergeCell ref="CG80:CL80"/>
    <mergeCell ref="BZ86:CF86"/>
    <mergeCell ref="BZ76:CF76"/>
    <mergeCell ref="BZ89:CF89"/>
    <mergeCell ref="CM93:CR93"/>
    <mergeCell ref="CS87:CX87"/>
    <mergeCell ref="CS88:CX88"/>
    <mergeCell ref="CS89:CX89"/>
    <mergeCell ref="CS90:CX90"/>
    <mergeCell ref="CS91:CX91"/>
    <mergeCell ref="BR81:BY81"/>
    <mergeCell ref="H74:Q74"/>
    <mergeCell ref="R76:W76"/>
    <mergeCell ref="BZ77:CF77"/>
    <mergeCell ref="BZ78:CF78"/>
    <mergeCell ref="BK76:BQ76"/>
    <mergeCell ref="BK77:BQ77"/>
    <mergeCell ref="BR78:BY78"/>
    <mergeCell ref="BC73:BJ73"/>
    <mergeCell ref="BC74:BJ74"/>
    <mergeCell ref="BC75:BJ75"/>
    <mergeCell ref="BC76:BJ76"/>
    <mergeCell ref="BC77:BJ77"/>
    <mergeCell ref="BC78:BJ78"/>
    <mergeCell ref="AJ75:AQ75"/>
    <mergeCell ref="AR77:AX77"/>
    <mergeCell ref="AR78:AX78"/>
    <mergeCell ref="BZ73:CF73"/>
    <mergeCell ref="BZ74:CF74"/>
    <mergeCell ref="X73:AI73"/>
    <mergeCell ref="AJ73:AQ73"/>
    <mergeCell ref="CM106:CR106"/>
    <mergeCell ref="CM104:CR104"/>
    <mergeCell ref="CM110:CR110"/>
    <mergeCell ref="CM107:CR107"/>
    <mergeCell ref="CM102:CR102"/>
    <mergeCell ref="CM101:CR101"/>
    <mergeCell ref="CM103:CR103"/>
    <mergeCell ref="CM99:CR99"/>
    <mergeCell ref="CM108:CR108"/>
    <mergeCell ref="CO2:CX2"/>
    <mergeCell ref="CM73:CR73"/>
    <mergeCell ref="CG83:CL83"/>
    <mergeCell ref="CG84:CL84"/>
    <mergeCell ref="CM89:CR89"/>
    <mergeCell ref="BZ94:CF94"/>
    <mergeCell ref="BZ95:CF95"/>
    <mergeCell ref="BZ87:CF87"/>
    <mergeCell ref="CG86:CL86"/>
    <mergeCell ref="CG87:CL87"/>
    <mergeCell ref="CG88:CL88"/>
    <mergeCell ref="CG89:CL89"/>
    <mergeCell ref="CG90:CL90"/>
    <mergeCell ref="CG92:CL92"/>
    <mergeCell ref="BZ88:CF88"/>
    <mergeCell ref="CG85:CL85"/>
    <mergeCell ref="CM92:CR92"/>
    <mergeCell ref="D69:CX69"/>
    <mergeCell ref="H78:Q78"/>
    <mergeCell ref="T46:AT46"/>
    <mergeCell ref="H73:Q73"/>
    <mergeCell ref="AJ76:AQ76"/>
    <mergeCell ref="AJ77:AQ77"/>
    <mergeCell ref="CM94:CR94"/>
    <mergeCell ref="CS79:CX79"/>
    <mergeCell ref="CS101:CX101"/>
    <mergeCell ref="CS102:CX102"/>
    <mergeCell ref="CS103:CX103"/>
    <mergeCell ref="CS104:CX104"/>
    <mergeCell ref="CS105:CX105"/>
    <mergeCell ref="CS106:CX106"/>
    <mergeCell ref="CS107:CX107"/>
    <mergeCell ref="CS73:CX73"/>
    <mergeCell ref="E375:AT375"/>
    <mergeCell ref="AR112:AX112"/>
    <mergeCell ref="AJ100:AQ100"/>
    <mergeCell ref="AR93:AX93"/>
    <mergeCell ref="AR94:AX94"/>
    <mergeCell ref="AR95:AX95"/>
    <mergeCell ref="AR96:AX96"/>
    <mergeCell ref="AJ87:AQ87"/>
    <mergeCell ref="AJ91:AQ91"/>
    <mergeCell ref="AJ92:AQ92"/>
    <mergeCell ref="AJ93:AQ93"/>
    <mergeCell ref="AR109:AX109"/>
    <mergeCell ref="AR110:AX110"/>
    <mergeCell ref="AR111:AX111"/>
    <mergeCell ref="X89:AI89"/>
    <mergeCell ref="X90:AI90"/>
    <mergeCell ref="AR106:AX106"/>
    <mergeCell ref="D374:CR374"/>
    <mergeCell ref="R111:W111"/>
    <mergeCell ref="CS86:CX86"/>
    <mergeCell ref="X112:AI112"/>
    <mergeCell ref="R112:W112"/>
    <mergeCell ref="B33:C33"/>
    <mergeCell ref="B56:C56"/>
    <mergeCell ref="B20:C20"/>
    <mergeCell ref="D75:G75"/>
    <mergeCell ref="I42:S42"/>
    <mergeCell ref="L44:S44"/>
    <mergeCell ref="M46:S46"/>
    <mergeCell ref="B50:C50"/>
    <mergeCell ref="BC81:BJ81"/>
    <mergeCell ref="BC82:BJ82"/>
    <mergeCell ref="BC79:BJ79"/>
    <mergeCell ref="BC80:BJ80"/>
    <mergeCell ref="X86:AI86"/>
    <mergeCell ref="X91:AI91"/>
    <mergeCell ref="AJ84:AQ84"/>
    <mergeCell ref="AJ85:AQ85"/>
    <mergeCell ref="AJ86:AQ86"/>
    <mergeCell ref="D58:CX58"/>
    <mergeCell ref="AR73:AX73"/>
    <mergeCell ref="X83:AI83"/>
    <mergeCell ref="X85:AI85"/>
    <mergeCell ref="CS75:CX75"/>
    <mergeCell ref="BK73:BQ73"/>
    <mergeCell ref="BK74:BQ74"/>
    <mergeCell ref="D70:CX70"/>
    <mergeCell ref="D63:CX63"/>
    <mergeCell ref="CS74:CX74"/>
    <mergeCell ref="CS78:CX78"/>
    <mergeCell ref="CS83:CX83"/>
    <mergeCell ref="AJ78:AQ78"/>
    <mergeCell ref="BK75:BQ75"/>
    <mergeCell ref="BR73:BY73"/>
    <mergeCell ref="CM98:CR98"/>
    <mergeCell ref="CM90:CR90"/>
    <mergeCell ref="CM109:CR109"/>
    <mergeCell ref="CM87:CR87"/>
    <mergeCell ref="CM88:CR88"/>
    <mergeCell ref="CM111:CR111"/>
    <mergeCell ref="CM91:CR91"/>
    <mergeCell ref="D4:CX4"/>
    <mergeCell ref="A52:C54"/>
    <mergeCell ref="D62:CX62"/>
    <mergeCell ref="AV34:CX34"/>
    <mergeCell ref="D60:CX60"/>
    <mergeCell ref="D71:CX71"/>
    <mergeCell ref="D59:BY59"/>
    <mergeCell ref="CS108:CX108"/>
    <mergeCell ref="CS109:CX109"/>
    <mergeCell ref="CS92:CX92"/>
    <mergeCell ref="CS93:CX93"/>
    <mergeCell ref="CS94:CX94"/>
    <mergeCell ref="CS95:CX95"/>
    <mergeCell ref="CS96:CX96"/>
    <mergeCell ref="CS97:CX97"/>
    <mergeCell ref="CS98:CX98"/>
    <mergeCell ref="CS99:CX99"/>
    <mergeCell ref="CS100:CX100"/>
    <mergeCell ref="R110:W110"/>
    <mergeCell ref="CM96:CR96"/>
    <mergeCell ref="AC5:CX7"/>
    <mergeCell ref="CM105:CR105"/>
    <mergeCell ref="CM97:CR97"/>
    <mergeCell ref="CS84:CX84"/>
    <mergeCell ref="CS85:CX85"/>
    <mergeCell ref="CS374:CX374"/>
    <mergeCell ref="CS110:CX110"/>
    <mergeCell ref="CS111:CX111"/>
    <mergeCell ref="CS112:CX112"/>
    <mergeCell ref="CG112:CL112"/>
    <mergeCell ref="CG110:CL110"/>
    <mergeCell ref="BR112:BY112"/>
    <mergeCell ref="BC112:BJ112"/>
    <mergeCell ref="BC110:BJ110"/>
    <mergeCell ref="BC111:BJ111"/>
    <mergeCell ref="AY110:BB110"/>
    <mergeCell ref="AY111:BB111"/>
    <mergeCell ref="D112:G112"/>
    <mergeCell ref="H110:Q110"/>
    <mergeCell ref="H111:Q111"/>
    <mergeCell ref="H112:Q112"/>
    <mergeCell ref="D110:G110"/>
    <mergeCell ref="D113:G113"/>
    <mergeCell ref="CM112:CR112"/>
    <mergeCell ref="BK111:BQ111"/>
    <mergeCell ref="BK112:BQ112"/>
    <mergeCell ref="AY112:BB112"/>
    <mergeCell ref="X110:AI110"/>
    <mergeCell ref="AJ112:AQ112"/>
    <mergeCell ref="X111:AI111"/>
    <mergeCell ref="BZ113:CF113"/>
    <mergeCell ref="CG113:CL113"/>
    <mergeCell ref="CM113:CR113"/>
    <mergeCell ref="CS113:CX113"/>
    <mergeCell ref="D114:G114"/>
    <mergeCell ref="H114:Q114"/>
    <mergeCell ref="AJ111:AQ111"/>
  </mergeCells>
  <dataValidations xWindow="835" yWindow="774" count="8">
    <dataValidation type="whole" errorStyle="warning" operator="lessThan" allowBlank="1" showInputMessage="1" showErrorMessage="1" error="U vult een groot aantal trajecten in. Klik alleen op de Ja-toets als u er zeker van bent dat u het aantal trajecten invult EN NIET HET AANTAL ENKELE RITTEN." prompt="Vul hier in hoeveel keer de leerkracht het traject heeft afgelegd dat u hebt vermeld in de kolom 'afgelegde afstand'." sqref="AY74:BB373" xr:uid="{34434743-B1E4-4F85-83B4-235F88D77983}">
      <formula1>13</formula1>
    </dataValidation>
    <dataValidation type="list" allowBlank="1" showInputMessage="1" showErrorMessage="1" prompt="Klik op het pijltje naast de cel en klik daarna op de letter X." sqref="D52 D54" xr:uid="{8AE38456-A05E-474D-8959-D71247536604}">
      <formula1>"X,"</formula1>
    </dataValidation>
    <dataValidation type="list" allowBlank="1" showInputMessage="1" showErrorMessage="1" prompt="Klik op het pijltje naast de cel en duid de wijze van verplaatsing aan." sqref="AJ74:AQ373" xr:uid="{512FDC6D-8B77-4A93-B43F-D69170003F9D}">
      <formula1>"auto, fiets, openbaar vervoer"</formula1>
    </dataValidation>
    <dataValidation type="textLength" errorStyle="warning" operator="greaterThan" allowBlank="1" showInputMessage="1" showErrorMessage="1" error="U moet zowel de voor- als de achternaam invullen! Klik enkel op 'ja' als dat het geval is." prompt="Vul EERST de voornaam in en daarna de achternaam van het personeelslid. VUL DE OFFICIËLE NAMEN IN ZOALS ZE OP DE IDENTITEITSKAART STAAN VERMELD!" sqref="H74:Q373" xr:uid="{B57FC078-12C6-42BC-B654-7017667B5C9B}">
      <formula1>7</formula1>
    </dataValidation>
    <dataValidation type="textLength" errorStyle="warning" operator="greaterThan" allowBlank="1" showInputMessage="1" showErrorMessage="1" error="U moet zowel de voor- als de achternaam invullen! Klik enkel op 'ja' als dat het geval is." prompt="Vul EERST de voornaam in en daarna de achternaam van de leerling. VUL DE OFFICIËLE NAMEN IN ZOALS ZE OP DE IDENTITEITSKAART STAAN." sqref="X74:AI373" xr:uid="{AC8D0D12-A40B-467A-ADCC-6A45D7B04AB3}">
      <formula1>7</formula1>
    </dataValidation>
    <dataValidation allowBlank="1" showInputMessage="1" showErrorMessage="1" prompt="Vul per maand en per personeelslid de uitgaven voor openbaar vervoer in. Hou de bewijsstukken ter beschikking zodat u ze aan AGODI kunt bezorgen als ernaar wordt gevraagd. " sqref="CG74:CL373" xr:uid="{DA5B679F-C456-48F3-9FBE-3A8F1BF8D388}"/>
    <dataValidation type="decimal" errorStyle="warning" allowBlank="1" showInputMessage="1" showErrorMessage="1" error="Klik enkel op 'ja' als u zeker bent dat de afstand om één keer onderwijs aan huis te geven meer dan 100 km bedraagt. _x000a_GELIEVE OOK GEEN AFSTANDEN VAN NUL KILOMETER IN TE VULLEN!" prompt="Vul de afgelegde afstand in km in._x000a_OPGEPAST!_x000a_Vanaf 1 januari 2018 wordt de werkelijke afstand vergoed die de leerkracht aflegt om onderwijs aan huis te geven._x000a_Vul hier de afstand in die de leerkracht aflegt om ÉÉN keer onderwijs aan huis te geven." sqref="AR74:AX373" xr:uid="{5353F036-CF3B-415A-BFB3-563CF8272742}">
      <formula1>0.1</formula1>
      <formula2>100.1</formula2>
    </dataValidation>
    <dataValidation type="whole" allowBlank="1" showInputMessage="1" showErrorMessage="1" error="Een stamboeknummer bestaat altijd uit een getal van 11 cijfers! Vul alleen cijfers in en geen letters of tekens." prompt="Vul het stamboeknummer van het personeelslid in. Dat nummer bestaat altijd uit 11 cijfers." sqref="R74:W373" xr:uid="{62BC0AE3-C1CD-4149-A2FB-6BFF01744B4A}">
      <formula1>10000000000</formula1>
      <formula2>99999999999</formula2>
    </dataValidation>
  </dataValidations>
  <hyperlinks>
    <hyperlink ref="D15:CX15" r:id="rId1" display="Meer informatie over de manier waarop u dit formulier moet invullen, is opgenomen onder punt 5.6 in de omzendbrief BaO/97/5 van 17 juni 1997 over tijdelijk onderwijs aan huis (TOAH), permanent onderwijs aan huis (POAH) en vrijstelling van leerplicht in het basisonderwijs. U vindt de omzendbrief op " xr:uid="{1762670E-4C05-4DF9-B08B-272B066C865E}"/>
  </hyperlinks>
  <pageMargins left="0" right="0" top="0.35433070866141736" bottom="0.35433070866141736" header="0.31496062992125984" footer="0.31496062992125984"/>
  <pageSetup paperSize="9" scale="67" orientation="landscape" r:id="rId2"/>
  <headerFooter differentFirst="1">
    <oddFooter xml:space="preserve">&amp;L&amp;10Terugvordering van reiskosten voor onderwijs aan huis in het basisondewijs kalenderjaar 2023 - pagina &amp;P van &amp;N </oddFooter>
    <firstFooter>&amp;L&amp;G</firstFooter>
  </headerFooter>
  <rowBreaks count="8" manualBreakCount="8">
    <brk id="47" max="101" man="1"/>
    <brk id="94" max="101" man="1"/>
    <brk id="143" max="101" man="1"/>
    <brk id="192" max="101" man="1"/>
    <brk id="241" max="101" man="1"/>
    <brk id="290" max="101" man="1"/>
    <brk id="339" max="101" man="1"/>
    <brk id="374" min="1" max="101" man="1"/>
  </rowBreaks>
  <legacyDrawing r:id="rId3"/>
  <legacyDrawingHF r:id="rId4"/>
  <extLst>
    <ext xmlns:x14="http://schemas.microsoft.com/office/spreadsheetml/2009/9/main" uri="{CCE6A557-97BC-4b89-ADB6-D9C93CAAB3DF}">
      <x14:dataValidations xmlns:xm="http://schemas.microsoft.com/office/excel/2006/main" xWindow="835" yWindow="774" count="1">
        <x14:dataValidation type="list" allowBlank="1" showInputMessage="1" showErrorMessage="1" error="De ingevoerde periode valt buiten het betrokken kalenderjaar!" prompt="Klik op het pijltje naast de cel en kies de maand waarin de verplaatsingen zijn gedaan." xr:uid="{E2D63D50-A6D3-485D-94E0-9FFED4EA3CA1}">
          <x14:formula1>
            <xm:f>Blad23!$A$19:$A$28</xm:f>
          </x14:formula1>
          <xm:sqref>D74:G373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C52F5-CE7F-47E5-A7D3-A8611315F849}">
  <dimension ref="A1"/>
  <sheetViews>
    <sheetView workbookViewId="0"/>
  </sheetViews>
  <sheetFormatPr defaultRowHeight="14.4" x14ac:dyDescent="0.3"/>
  <cols>
    <col min="1" max="16384" width="8.88671875" style="46"/>
  </cols>
  <sheetData/>
  <sheetProtection algorithmName="SHA-512" hashValue="w7t+FvEvEUP4hSrQZCe0C4sDb45rNChtuVqnOcM6T2z/Edbmy2ozZ1zWBgprdZJ/2yluEulrahTgsGJE+oqbuQ==" saltValue="HMBMuF4IGRywG55giGvLNA=="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29E61-DB69-4E2E-B8B5-5D239658BD4C}">
  <dimension ref="A1"/>
  <sheetViews>
    <sheetView workbookViewId="0"/>
  </sheetViews>
  <sheetFormatPr defaultRowHeight="14.4" x14ac:dyDescent="0.3"/>
  <cols>
    <col min="1" max="16384" width="8.88671875" style="46"/>
  </cols>
  <sheetData/>
  <sheetProtection algorithmName="SHA-512" hashValue="UgURot9CyIO1P2kKZyiSU+d/0VaNN0W22q12fKKELuGoRQK2rQVGWsfO7lqzJ4CmXODZg+Zrp0EqkSCY54pchw==" saltValue="dcNWtdmFs3cdNkZ62By3Dw==" spinCount="100000"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C3692-7A9A-49A1-A7CD-310E8EBDAD10}">
  <dimension ref="A1"/>
  <sheetViews>
    <sheetView workbookViewId="0"/>
  </sheetViews>
  <sheetFormatPr defaultRowHeight="14.4" x14ac:dyDescent="0.3"/>
  <cols>
    <col min="1" max="16384" width="8.88671875" style="46"/>
  </cols>
  <sheetData/>
  <sheetProtection algorithmName="SHA-512" hashValue="2gyDe9/SVbv5Gpsyo/3SDWNwbp5Kg2Hn/uokoN2H4vO5DdQsx1FdL9cH/mmHP1F12KydYjbMyUo7zwweXwgthA==" saltValue="I0/5DoS0ADEAaxr6ptiaUA==" spinCount="100000" sheet="1" objects="1" scenario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CCDF-1953-449C-9726-C8A4CB98502F}">
  <dimension ref="A1"/>
  <sheetViews>
    <sheetView workbookViewId="0"/>
  </sheetViews>
  <sheetFormatPr defaultRowHeight="14.4" x14ac:dyDescent="0.3"/>
  <cols>
    <col min="1" max="16384" width="8.88671875" style="46"/>
  </cols>
  <sheetData/>
  <sheetProtection algorithmName="SHA-512" hashValue="vC7Xxn7vhEyL7MS84XDflzZrU2Ouo8fqSc42XlDJWMJ1o/XH6Yp+67kIf8ZnAC3/ER0oUOFOBlRWH4VqCUWb7Q==" saltValue="6SWCG951UYjvBCI+x6yKnA==" spinCount="100000"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5CFD1-2078-4FB9-BE26-B1C397EF1071}">
  <dimension ref="A1"/>
  <sheetViews>
    <sheetView workbookViewId="0"/>
  </sheetViews>
  <sheetFormatPr defaultRowHeight="14.4" x14ac:dyDescent="0.3"/>
  <cols>
    <col min="1" max="16384" width="8.88671875" style="46"/>
  </cols>
  <sheetData/>
  <sheetProtection algorithmName="SHA-512" hashValue="2pISMLwvYT0wovRmQvZL1deqT7c09P2dHUCasf7C2ij0VI62zMwXNErhEKpn1Y9J96bl6AUUlm88uG3Wt2IlGA==" saltValue="q9KFHLUDZdPUu+wrBba18Q==" spinCount="100000"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05DCD-AE0B-457B-89C3-93FCD3905F5B}">
  <dimension ref="A1"/>
  <sheetViews>
    <sheetView workbookViewId="0"/>
  </sheetViews>
  <sheetFormatPr defaultRowHeight="14.4" x14ac:dyDescent="0.3"/>
  <cols>
    <col min="1" max="16384" width="8.88671875" style="46"/>
  </cols>
  <sheetData/>
  <sheetProtection algorithmName="SHA-512" hashValue="6GSDXZX8esg8tlAcCzJ2haCi2f/O5NPqCFwGq+Qt3B9YkueAEZBb94mzv9XZ9x47vNDZLxyrneSJz9xkfYntlg==" saltValue="8Ve0M/VlXXa1Le5FfqO36w=="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EA074-BA81-4BA8-8C84-10D861D6901C}">
  <dimension ref="A1"/>
  <sheetViews>
    <sheetView workbookViewId="0"/>
  </sheetViews>
  <sheetFormatPr defaultRowHeight="14.4" x14ac:dyDescent="0.3"/>
  <cols>
    <col min="1" max="16384" width="8.88671875" style="46"/>
  </cols>
  <sheetData/>
  <sheetProtection algorithmName="SHA-512" hashValue="nQKbPsiGq1NfhddDx+RKimFmioeTGBfeYtuNVahV0F0fkKO5v2MFsyZfQf8LJtfuzRoj/05sAWHgGcELlyfuHw==" saltValue="kYPWq/5CfYKjTVZ36yo60g=="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C43EC-71DC-4635-BB75-15C94E52C0BF}">
  <dimension ref="A1"/>
  <sheetViews>
    <sheetView workbookViewId="0"/>
  </sheetViews>
  <sheetFormatPr defaultRowHeight="14.4" x14ac:dyDescent="0.3"/>
  <cols>
    <col min="1" max="16384" width="8.88671875" style="46"/>
  </cols>
  <sheetData/>
  <sheetProtection algorithmName="SHA-512" hashValue="fQ6hoc/3b/WQ7qCtDeGkScO9c/SlJW+Oe61+94QmuH0rzkdzlfFaNwUhMNaC9xQq2ESKWy20a5H4xqPXYugYuA==" saltValue="Jh3vS6vq3Lwjn4TQ4g3b3w==" spinCount="100000"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ABD52-03C7-4D55-A10D-97607D3D493F}">
  <dimension ref="A1"/>
  <sheetViews>
    <sheetView workbookViewId="0"/>
  </sheetViews>
  <sheetFormatPr defaultRowHeight="14.4" x14ac:dyDescent="0.3"/>
  <cols>
    <col min="1" max="16384" width="8.88671875" style="46"/>
  </cols>
  <sheetData/>
  <sheetProtection algorithmName="SHA-512" hashValue="2i6Nqpdt6zhJMtnNoRWj7fKwKsjNjPPnYai9bDNf/3OGE+mkLffY3txXEhQOFV6BlLBM2cC9/O5DjkMjgca88Q==" saltValue="qOY3z14hq+b+09LXj4uzAg=="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D5B5C-3E39-4E3F-B25E-C4FF75061869}">
  <dimension ref="A1"/>
  <sheetViews>
    <sheetView workbookViewId="0"/>
  </sheetViews>
  <sheetFormatPr defaultRowHeight="14.4" x14ac:dyDescent="0.3"/>
  <cols>
    <col min="1" max="16384" width="8.88671875" style="46"/>
  </cols>
  <sheetData/>
  <sheetProtection algorithmName="SHA-512" hashValue="Z6h9Z2VYSmsn74IQ0C+djCBhSSpbgk04JoOjagYqanwGsUeFESGBW0R2NErbHY5K1AVqibp6PxMlUpP8VwvXKg==" saltValue="GJQ5LEjkoPxPZmR3BxUOKQ=="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DECFE-14F2-427E-AD32-964E42F0342C}">
  <dimension ref="A1:G28"/>
  <sheetViews>
    <sheetView workbookViewId="0">
      <selection activeCell="C22" sqref="C22"/>
    </sheetView>
  </sheetViews>
  <sheetFormatPr defaultRowHeight="14.4" x14ac:dyDescent="0.3"/>
  <cols>
    <col min="1" max="1" width="18.88671875" style="46" bestFit="1" customWidth="1"/>
    <col min="2" max="2" width="10.5546875" style="46" bestFit="1" customWidth="1"/>
    <col min="3" max="3" width="18.88671875" style="46" bestFit="1" customWidth="1"/>
    <col min="4" max="4" width="10.5546875" style="46" bestFit="1" customWidth="1"/>
    <col min="5" max="16384" width="8.88671875" style="46"/>
  </cols>
  <sheetData>
    <row r="1" spans="1:6" x14ac:dyDescent="0.3">
      <c r="A1" s="46" t="s">
        <v>11047</v>
      </c>
      <c r="B1" s="89">
        <f>D1</f>
        <v>45000</v>
      </c>
      <c r="C1" s="46" t="s">
        <v>11033</v>
      </c>
      <c r="D1" s="91">
        <v>45000</v>
      </c>
      <c r="F1" s="46">
        <v>2022</v>
      </c>
    </row>
    <row r="2" spans="1:6" x14ac:dyDescent="0.3">
      <c r="A2" s="46" t="s">
        <v>11033</v>
      </c>
      <c r="B2" s="89">
        <f>D2</f>
        <v>45366</v>
      </c>
      <c r="C2" s="46" t="s">
        <v>11034</v>
      </c>
      <c r="D2" s="58">
        <v>45366</v>
      </c>
      <c r="F2" s="46">
        <f>F1+1</f>
        <v>2023</v>
      </c>
    </row>
    <row r="3" spans="1:6" x14ac:dyDescent="0.3">
      <c r="A3" s="46" t="s">
        <v>11034</v>
      </c>
      <c r="B3" s="89">
        <f t="shared" ref="B3:B11" si="0">D3</f>
        <v>45731</v>
      </c>
      <c r="C3" s="46" t="s">
        <v>11035</v>
      </c>
      <c r="D3" s="58">
        <v>45731</v>
      </c>
      <c r="F3" s="46">
        <f t="shared" ref="F3:F11" si="1">F2+1</f>
        <v>2024</v>
      </c>
    </row>
    <row r="4" spans="1:6" x14ac:dyDescent="0.3">
      <c r="A4" s="46" t="s">
        <v>11035</v>
      </c>
      <c r="B4" s="89">
        <f t="shared" si="0"/>
        <v>46096</v>
      </c>
      <c r="C4" s="46" t="s">
        <v>11036</v>
      </c>
      <c r="D4" s="58">
        <v>46096</v>
      </c>
      <c r="F4" s="46">
        <f t="shared" si="1"/>
        <v>2025</v>
      </c>
    </row>
    <row r="5" spans="1:6" x14ac:dyDescent="0.3">
      <c r="A5" s="46" t="s">
        <v>11036</v>
      </c>
      <c r="B5" s="89">
        <f t="shared" si="0"/>
        <v>46461</v>
      </c>
      <c r="C5" s="46" t="s">
        <v>11037</v>
      </c>
      <c r="D5" s="58">
        <v>46461</v>
      </c>
      <c r="F5" s="46">
        <f t="shared" si="1"/>
        <v>2026</v>
      </c>
    </row>
    <row r="6" spans="1:6" x14ac:dyDescent="0.3">
      <c r="A6" s="46" t="s">
        <v>11037</v>
      </c>
      <c r="B6" s="89">
        <f t="shared" si="0"/>
        <v>46827</v>
      </c>
      <c r="C6" s="46" t="s">
        <v>11038</v>
      </c>
      <c r="D6" s="58">
        <v>46827</v>
      </c>
      <c r="F6" s="46">
        <f t="shared" si="1"/>
        <v>2027</v>
      </c>
    </row>
    <row r="7" spans="1:6" x14ac:dyDescent="0.3">
      <c r="A7" s="46" t="s">
        <v>11038</v>
      </c>
      <c r="B7" s="89">
        <f t="shared" si="0"/>
        <v>47192</v>
      </c>
      <c r="C7" s="46" t="s">
        <v>11039</v>
      </c>
      <c r="D7" s="58">
        <v>47192</v>
      </c>
      <c r="F7" s="46">
        <f t="shared" si="1"/>
        <v>2028</v>
      </c>
    </row>
    <row r="8" spans="1:6" x14ac:dyDescent="0.3">
      <c r="A8" s="46" t="s">
        <v>11039</v>
      </c>
      <c r="B8" s="89">
        <f t="shared" si="0"/>
        <v>47557</v>
      </c>
      <c r="C8" s="46" t="s">
        <v>11040</v>
      </c>
      <c r="D8" s="58">
        <v>47557</v>
      </c>
      <c r="F8" s="46">
        <f t="shared" si="1"/>
        <v>2029</v>
      </c>
    </row>
    <row r="9" spans="1:6" x14ac:dyDescent="0.3">
      <c r="A9" s="46" t="s">
        <v>11040</v>
      </c>
      <c r="B9" s="89">
        <f t="shared" si="0"/>
        <v>47922</v>
      </c>
      <c r="C9" s="46" t="s">
        <v>11041</v>
      </c>
      <c r="D9" s="58">
        <v>47922</v>
      </c>
      <c r="F9" s="46">
        <f t="shared" si="1"/>
        <v>2030</v>
      </c>
    </row>
    <row r="10" spans="1:6" x14ac:dyDescent="0.3">
      <c r="A10" s="46" t="s">
        <v>11041</v>
      </c>
      <c r="B10" s="89">
        <f t="shared" si="0"/>
        <v>48288</v>
      </c>
      <c r="C10" s="46" t="s">
        <v>11042</v>
      </c>
      <c r="D10" s="58">
        <v>48288</v>
      </c>
      <c r="F10" s="46">
        <f t="shared" si="1"/>
        <v>2031</v>
      </c>
    </row>
    <row r="11" spans="1:6" x14ac:dyDescent="0.3">
      <c r="A11" s="46" t="s">
        <v>11042</v>
      </c>
      <c r="B11" s="89">
        <f t="shared" si="0"/>
        <v>48653</v>
      </c>
      <c r="C11" s="46" t="s">
        <v>11043</v>
      </c>
      <c r="D11" s="58">
        <v>48653</v>
      </c>
      <c r="F11" s="46">
        <f t="shared" si="1"/>
        <v>2032</v>
      </c>
    </row>
    <row r="15" spans="1:6" x14ac:dyDescent="0.3">
      <c r="A15" s="46" t="s">
        <v>11044</v>
      </c>
      <c r="C15" s="90" t="s">
        <v>11033</v>
      </c>
      <c r="F15" s="46">
        <f>VLOOKUP($C$15,$A$1:$F$11,6,FALSE)</f>
        <v>2023</v>
      </c>
    </row>
    <row r="19" spans="1:7" x14ac:dyDescent="0.3">
      <c r="A19" s="93">
        <v>44927</v>
      </c>
      <c r="C19" s="89"/>
      <c r="G19" s="92"/>
    </row>
    <row r="20" spans="1:7" x14ac:dyDescent="0.3">
      <c r="A20" s="93">
        <v>44958</v>
      </c>
    </row>
    <row r="21" spans="1:7" x14ac:dyDescent="0.3">
      <c r="A21" s="93">
        <v>44986</v>
      </c>
    </row>
    <row r="22" spans="1:7" x14ac:dyDescent="0.3">
      <c r="A22" s="93">
        <v>45017</v>
      </c>
    </row>
    <row r="23" spans="1:7" x14ac:dyDescent="0.3">
      <c r="A23" s="93">
        <v>45047</v>
      </c>
    </row>
    <row r="24" spans="1:7" x14ac:dyDescent="0.3">
      <c r="A24" s="93">
        <v>45078</v>
      </c>
    </row>
    <row r="25" spans="1:7" x14ac:dyDescent="0.3">
      <c r="A25" s="93">
        <v>45170</v>
      </c>
    </row>
    <row r="26" spans="1:7" x14ac:dyDescent="0.3">
      <c r="A26" s="93">
        <v>45200</v>
      </c>
    </row>
    <row r="27" spans="1:7" x14ac:dyDescent="0.3">
      <c r="A27" s="93">
        <v>45231</v>
      </c>
    </row>
    <row r="28" spans="1:7" x14ac:dyDescent="0.3">
      <c r="A28" s="93">
        <v>45261</v>
      </c>
    </row>
  </sheetData>
  <sheetProtection algorithmName="SHA-512" hashValue="A7WL6i3hc2irq7gkgJjY5CaT3scTKYB9HOAoLZXtXIjaInsHUuN9Fg9g6s8my2FCr45pBd25HgePscCqGx0HUg==" saltValue="r+qwI18HDarLQT8VDWd3ZQ==" spinCount="100000" sheet="1" objects="1" scenarios="1"/>
  <dataValidations count="2">
    <dataValidation type="list" allowBlank="1" showInputMessage="1" showErrorMessage="1" prompt="Klik op het pijltje naast de cel en kies het kalenderjaar." sqref="C15" xr:uid="{8D88CB3A-2290-431A-9AAD-FFE5545A16D7}">
      <formula1>$A$1:$A$11</formula1>
    </dataValidation>
    <dataValidation type="list" allowBlank="1" showInputMessage="1" showErrorMessage="1" sqref="G19" xr:uid="{AEAFD784-C973-4B94-8501-C46DEC6FCBD8}">
      <formula1>"jan/2023,feb/2023"</formula1>
    </dataValidation>
  </dataValidation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23B2A-B83D-4132-999D-D72C8292461A}">
  <dimension ref="A1"/>
  <sheetViews>
    <sheetView workbookViewId="0"/>
  </sheetViews>
  <sheetFormatPr defaultRowHeight="14.4" x14ac:dyDescent="0.3"/>
  <cols>
    <col min="1" max="16384" width="8.88671875" style="46"/>
  </cols>
  <sheetData/>
  <sheetProtection algorithmName="SHA-512" hashValue="W+ZkaAHji5OCuGfgGnpOpTza5+aXJcTeR2foY6lJC8ExK/qIaQcyjRXdgoOWwjpEY9eA37lugqKmWfqw7FFYtw==" saltValue="gVbSkW5EoA3p7AoH/yvuxA==" spinCount="100000"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465B0-279F-4E3E-B243-7F84F9A11AC7}">
  <dimension ref="A1"/>
  <sheetViews>
    <sheetView workbookViewId="0"/>
  </sheetViews>
  <sheetFormatPr defaultRowHeight="14.4" x14ac:dyDescent="0.3"/>
  <cols>
    <col min="1" max="16384" width="8.88671875" style="46"/>
  </cols>
  <sheetData/>
  <sheetProtection algorithmName="SHA-512" hashValue="zdTKSl12TaJqdrV1mRC4Kh8wb3cf075THld8IIjy3Q9SHIugq4Y69UXVhC4ZzcjfFzCXOBer7AKcel+2PEleww==" saltValue="8axVR84OYUqe0TuUC192Ng==" spinCount="100000" sheet="1" objects="1" scenarios="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C4A20-E5A4-480A-A812-079B4339DB94}">
  <dimension ref="A1"/>
  <sheetViews>
    <sheetView workbookViewId="0"/>
  </sheetViews>
  <sheetFormatPr defaultRowHeight="14.4" x14ac:dyDescent="0.3"/>
  <cols>
    <col min="1" max="16384" width="8.88671875" style="46"/>
  </cols>
  <sheetData/>
  <sheetProtection algorithmName="SHA-512" hashValue="TJIaWemeGlPqT4Y2LSjqBvnBNpnNLjngsUUchfX9nlTYFMZihYOWJFDMxbh+ZBBXQSrkE916gk7Y2r/57Dk06Q==" saltValue="GVM8CB/9TXdOvBmpPN3nIQ==" spinCount="100000" sheet="1" objects="1" scenarios="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58129-EAAF-4332-AD1D-FC3307580621}">
  <dimension ref="A1"/>
  <sheetViews>
    <sheetView workbookViewId="0"/>
  </sheetViews>
  <sheetFormatPr defaultRowHeight="14.4" x14ac:dyDescent="0.3"/>
  <cols>
    <col min="1" max="16384" width="8.88671875" style="46"/>
  </cols>
  <sheetData/>
  <sheetProtection algorithmName="SHA-512" hashValue="Zw8rTfr0ATLU8CrjHPSK+Om2FbarLv6/SL1zj/7N2urc2pv7iqTBrPwhSnvzWOIzq3hWTFAf1/+brlb3ewfCxA==" saltValue="flxXQvz4fFW/ZRYYwEv0Hg==" spinCount="100000" sheet="1" objects="1" scenarios="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A3E92-E812-4A82-946F-8CF271312FA6}">
  <dimension ref="A1"/>
  <sheetViews>
    <sheetView workbookViewId="0"/>
  </sheetViews>
  <sheetFormatPr defaultRowHeight="14.4" x14ac:dyDescent="0.3"/>
  <cols>
    <col min="1" max="16384" width="8.88671875" style="46"/>
  </cols>
  <sheetData/>
  <sheetProtection algorithmName="SHA-512" hashValue="L+wiVrEnWP1zZPbDOiYnlmbudEkR0/TLNjqQ7XnPeOlPio2SGYjCtsuqIqMQEsiOjkKn+XhxtWKdR/yyKzUlzw==" saltValue="SCj8p9k/s5FXLdy+I+A+zw==" spinCount="100000"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CFC87-4719-4AD4-8F5D-AB58285E6C7D}">
  <dimension ref="A1:G2"/>
  <sheetViews>
    <sheetView workbookViewId="0">
      <selection activeCell="A2" sqref="A2"/>
    </sheetView>
  </sheetViews>
  <sheetFormatPr defaultRowHeight="14.4" x14ac:dyDescent="0.3"/>
  <cols>
    <col min="1" max="1" width="17.44140625" style="46" bestFit="1" customWidth="1"/>
    <col min="2" max="2" width="48.77734375" style="46" customWidth="1"/>
    <col min="3" max="3" width="11.77734375" style="46" bestFit="1" customWidth="1"/>
    <col min="4" max="4" width="21.21875" style="46" bestFit="1" customWidth="1"/>
    <col min="5" max="5" width="22.33203125" style="46" bestFit="1" customWidth="1"/>
    <col min="6" max="6" width="19.5546875" style="46" bestFit="1" customWidth="1"/>
    <col min="7" max="7" width="33.6640625" style="46" customWidth="1"/>
    <col min="8" max="16384" width="8.88671875" style="46"/>
  </cols>
  <sheetData>
    <row r="1" spans="1:7" x14ac:dyDescent="0.3">
      <c r="A1" s="47" t="s">
        <v>10014</v>
      </c>
      <c r="B1" s="47" t="s">
        <v>10053</v>
      </c>
      <c r="C1" s="47" t="s">
        <v>10015</v>
      </c>
      <c r="D1" s="47" t="s">
        <v>10016</v>
      </c>
      <c r="E1" s="47" t="s">
        <v>10017</v>
      </c>
      <c r="F1" s="47" t="s">
        <v>10018</v>
      </c>
      <c r="G1" s="47" t="s">
        <v>10020</v>
      </c>
    </row>
    <row r="2" spans="1:7" s="28" customFormat="1" x14ac:dyDescent="0.3">
      <c r="A2" s="54" t="str">
        <f>IF('Terugvordering reiskosten OAH'!T36="","",'Terugvordering reiskosten OAH'!T36)</f>
        <v/>
      </c>
      <c r="B2" s="54" t="str">
        <f>IF('Terugvordering reiskosten OAH'!T38="","",'Terugvordering reiskosten OAH'!T38)</f>
        <v/>
      </c>
      <c r="C2" s="47">
        <f>Blad23!$F$15</f>
        <v>2023</v>
      </c>
      <c r="D2" s="47" t="str">
        <f>IF('Terugvordering reiskosten OAH'!D52="","",'Terugvordering reiskosten OAH'!D52)</f>
        <v/>
      </c>
      <c r="E2" s="47" t="str">
        <f>IF('Terugvordering reiskosten OAH'!D54="","",'Terugvordering reiskosten OAH'!D54)</f>
        <v/>
      </c>
      <c r="F2" s="65">
        <f>IF('Terugvordering reiskosten OAH'!CS374=0,0,'Terugvordering reiskosten OAH'!CS374)</f>
        <v>0</v>
      </c>
      <c r="G2" s="47" t="str">
        <f>IF(AND('Terugvordering reiskosten OAH'!D62="",'Terugvordering reiskosten OAH'!D63="",'Terugvordering reiskosten OAH'!D64="",'Terugvordering reiskosten OAH'!D65="",'Terugvordering reiskosten OAH'!D66="",'Terugvordering reiskosten OAH'!D67="",'Terugvordering reiskosten OAH'!D68="",'Terugvordering reiskosten OAH'!D69="",'Terugvordering reiskosten OAH'!D70="",'Terugvordering reiskosten OAH'!D71=""),"","X")</f>
        <v/>
      </c>
    </row>
  </sheetData>
  <sheetProtection algorithmName="SHA-512" hashValue="1w2gD206aNmDgjbgwGDzYs47MatoxWSKk3YW+DpnuSTSqXvGUEaVh4nc9wAJxaNjp4svLpQhDXEZQuL79s+r7Q==" saltValue="BHHrycjI9QnQS25J5kgQ2g==" spinCount="100000" sheet="1" objects="1" scenarios="1"/>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12833-8375-419E-B01F-93A57F752FF7}">
  <dimension ref="A1:P301"/>
  <sheetViews>
    <sheetView workbookViewId="0">
      <selection activeCell="A2" sqref="A2"/>
    </sheetView>
  </sheetViews>
  <sheetFormatPr defaultRowHeight="14.4" x14ac:dyDescent="0.3"/>
  <cols>
    <col min="1" max="1" width="10.5546875" style="58" bestFit="1" customWidth="1"/>
    <col min="2" max="2" width="47.77734375" style="58" customWidth="1"/>
    <col min="3" max="3" width="9.33203125" style="46" bestFit="1" customWidth="1"/>
    <col min="4" max="4" width="12" style="59" customWidth="1"/>
    <col min="5" max="5" width="31.77734375" style="46" customWidth="1"/>
    <col min="6" max="6" width="17.109375" style="46" bestFit="1" customWidth="1"/>
    <col min="7" max="7" width="31.77734375" style="46" customWidth="1"/>
    <col min="8" max="8" width="16.33203125" style="46" bestFit="1" customWidth="1"/>
    <col min="9" max="9" width="7.33203125" style="46" bestFit="1" customWidth="1"/>
    <col min="10" max="10" width="8.77734375" style="46" bestFit="1" customWidth="1"/>
    <col min="11" max="11" width="16" style="46" bestFit="1" customWidth="1"/>
    <col min="12" max="12" width="16" style="63" bestFit="1" customWidth="1"/>
    <col min="13" max="13" width="16" style="46" bestFit="1" customWidth="1"/>
    <col min="14" max="14" width="16" style="66" bestFit="1" customWidth="1"/>
    <col min="15" max="15" width="16.33203125" style="66" customWidth="1"/>
    <col min="16" max="16" width="15.21875" style="66" customWidth="1"/>
    <col min="17" max="16384" width="8.88671875" style="46"/>
  </cols>
  <sheetData>
    <row r="1" spans="1:16" s="57" customFormat="1" ht="29.4" customHeight="1" x14ac:dyDescent="0.3">
      <c r="A1" s="55" t="s">
        <v>10038</v>
      </c>
      <c r="B1" s="55" t="s">
        <v>10053</v>
      </c>
      <c r="C1" s="56" t="s">
        <v>10029</v>
      </c>
      <c r="D1" s="56" t="s">
        <v>2840</v>
      </c>
      <c r="E1" s="56" t="s">
        <v>2841</v>
      </c>
      <c r="F1" s="56" t="s">
        <v>10027</v>
      </c>
      <c r="G1" s="56" t="s">
        <v>2843</v>
      </c>
      <c r="H1" s="56" t="s">
        <v>10030</v>
      </c>
      <c r="I1" s="56" t="s">
        <v>10028</v>
      </c>
      <c r="J1" s="56" t="s">
        <v>10031</v>
      </c>
      <c r="K1" s="56" t="s">
        <v>10032</v>
      </c>
      <c r="L1" s="61" t="s">
        <v>10033</v>
      </c>
      <c r="M1" s="56" t="s">
        <v>10034</v>
      </c>
      <c r="N1" s="64" t="s">
        <v>10035</v>
      </c>
      <c r="O1" s="64" t="s">
        <v>10036</v>
      </c>
      <c r="P1" s="64" t="s">
        <v>10037</v>
      </c>
    </row>
    <row r="2" spans="1:16" s="28" customFormat="1" x14ac:dyDescent="0.3">
      <c r="A2" s="54" t="str">
        <f>IF('Terugvordering reiskosten OAH'!D74="","",IF('Terugvordering reiskosten OAH'!$T$36="","",'Terugvordering reiskosten OAH'!$T$36))</f>
        <v/>
      </c>
      <c r="B2" s="54" t="str">
        <f>IF(A2="","",'Terugvordering reiskosten OAH'!$T$38)</f>
        <v/>
      </c>
      <c r="C2" s="47" t="str">
        <f>IF(A2="","",'gegevensblad samenvatting vord.'!$C$2)</f>
        <v/>
      </c>
      <c r="D2" s="47" t="str">
        <f>IF('Terugvordering reiskosten OAH'!D74="","",TEXT('Terugvordering reiskosten OAH'!D74,"mm-jjjj"))</f>
        <v/>
      </c>
      <c r="E2" s="54" t="str">
        <f>IF('Terugvordering reiskosten OAH'!H74="","",'Terugvordering reiskosten OAH'!H74)</f>
        <v/>
      </c>
      <c r="F2" s="47" t="str">
        <f>IF('Terugvordering reiskosten OAH'!R74="","",'Terugvordering reiskosten OAH'!R74)</f>
        <v/>
      </c>
      <c r="G2" s="54" t="str">
        <f>IF('Terugvordering reiskosten OAH'!X74="","",'Terugvordering reiskosten OAH'!X74)</f>
        <v/>
      </c>
      <c r="H2" s="47" t="str">
        <f>IF('Terugvordering reiskosten OAH'!AJ74="","",'Terugvordering reiskosten OAH'!AJ74)</f>
        <v/>
      </c>
      <c r="I2" s="54" t="str">
        <f>IF('Terugvordering reiskosten OAH'!AR74="","",'Terugvordering reiskosten OAH'!AR74)</f>
        <v/>
      </c>
      <c r="J2" s="54" t="str">
        <f>IF('Terugvordering reiskosten OAH'!AY74="","",'Terugvordering reiskosten OAH'!AY74)</f>
        <v/>
      </c>
      <c r="K2" s="54" t="str">
        <f>IF('Terugvordering reiskosten OAH'!BC74=0,"",'Terugvordering reiskosten OAH'!BC74)</f>
        <v/>
      </c>
      <c r="L2" s="62" t="str">
        <f>IF('Terugvordering reiskosten OAH'!BK74=0,"",'Terugvordering reiskosten OAH'!BK74)</f>
        <v/>
      </c>
      <c r="M2" s="54" t="str">
        <f>IF('Terugvordering reiskosten OAH'!BR74=0,"",'Terugvordering reiskosten OAH'!BR74)</f>
        <v/>
      </c>
      <c r="N2" s="65" t="str">
        <f>IF('Terugvordering reiskosten OAH'!BZ74=0,"",'Terugvordering reiskosten OAH'!BZ74)</f>
        <v/>
      </c>
      <c r="O2" s="65" t="str">
        <f>IF('Terugvordering reiskosten OAH'!CG74="","",'Terugvordering reiskosten OAH'!CG74)</f>
        <v/>
      </c>
      <c r="P2" s="65" t="str">
        <f>IF('Terugvordering reiskosten OAH'!CM74=0,"",'Terugvordering reiskosten OAH'!CM74)</f>
        <v/>
      </c>
    </row>
    <row r="3" spans="1:16" x14ac:dyDescent="0.3">
      <c r="A3" s="54" t="str">
        <f>IF('Terugvordering reiskosten OAH'!D75="","",IF('Terugvordering reiskosten OAH'!$T$36="","",'Terugvordering reiskosten OAH'!$T$36))</f>
        <v/>
      </c>
      <c r="B3" s="54" t="str">
        <f>IF(A3="","",'Terugvordering reiskosten OAH'!$T$38)</f>
        <v/>
      </c>
      <c r="C3" s="47" t="str">
        <f>IF(A3="","",'gegevensblad samenvatting vord.'!$C$2)</f>
        <v/>
      </c>
      <c r="D3" s="47" t="str">
        <f>IF('Terugvordering reiskosten OAH'!D75="","",TEXT('Terugvordering reiskosten OAH'!D75,"mm-jjjj"))</f>
        <v/>
      </c>
      <c r="E3" s="54" t="str">
        <f>IF('Terugvordering reiskosten OAH'!H75="","",'Terugvordering reiskosten OAH'!H75)</f>
        <v/>
      </c>
      <c r="F3" s="47" t="str">
        <f>IF('Terugvordering reiskosten OAH'!R75="","",'Terugvordering reiskosten OAH'!R75)</f>
        <v/>
      </c>
      <c r="G3" s="54" t="str">
        <f>IF('Terugvordering reiskosten OAH'!X75="","",'Terugvordering reiskosten OAH'!X75)</f>
        <v/>
      </c>
      <c r="H3" s="47" t="str">
        <f>IF('Terugvordering reiskosten OAH'!AJ75="","",'Terugvordering reiskosten OAH'!AJ75)</f>
        <v/>
      </c>
      <c r="I3" s="54" t="str">
        <f>IF('Terugvordering reiskosten OAH'!AR75="","",'Terugvordering reiskosten OAH'!AR75)</f>
        <v/>
      </c>
      <c r="J3" s="54" t="str">
        <f>IF('Terugvordering reiskosten OAH'!AY75="","",'Terugvordering reiskosten OAH'!AY75)</f>
        <v/>
      </c>
      <c r="K3" s="54" t="str">
        <f>IF('Terugvordering reiskosten OAH'!BC75=0,"",'Terugvordering reiskosten OAH'!BC75)</f>
        <v/>
      </c>
      <c r="L3" s="62" t="str">
        <f>IF('Terugvordering reiskosten OAH'!BK75=0,"",'Terugvordering reiskosten OAH'!BK75)</f>
        <v/>
      </c>
      <c r="M3" s="54" t="str">
        <f>IF('Terugvordering reiskosten OAH'!BR75=0,"",'Terugvordering reiskosten OAH'!BR75)</f>
        <v/>
      </c>
      <c r="N3" s="65" t="str">
        <f>IF('Terugvordering reiskosten OAH'!BZ75=0,"",'Terugvordering reiskosten OAH'!BZ75)</f>
        <v/>
      </c>
      <c r="O3" s="65" t="str">
        <f>IF('Terugvordering reiskosten OAH'!CG75="","",'Terugvordering reiskosten OAH'!CG75)</f>
        <v/>
      </c>
      <c r="P3" s="65" t="str">
        <f>IF('Terugvordering reiskosten OAH'!CM75=0,"",'Terugvordering reiskosten OAH'!CM75)</f>
        <v/>
      </c>
    </row>
    <row r="4" spans="1:16" x14ac:dyDescent="0.3">
      <c r="A4" s="54" t="str">
        <f>IF('Terugvordering reiskosten OAH'!D76="","",IF('Terugvordering reiskosten OAH'!$T$36="","",'Terugvordering reiskosten OAH'!$T$36))</f>
        <v/>
      </c>
      <c r="B4" s="54" t="str">
        <f>IF(A4="","",'Terugvordering reiskosten OAH'!$T$38)</f>
        <v/>
      </c>
      <c r="C4" s="47" t="str">
        <f>IF(A4="","",'gegevensblad samenvatting vord.'!$C$2)</f>
        <v/>
      </c>
      <c r="D4" s="47" t="str">
        <f>IF('Terugvordering reiskosten OAH'!D76="","",TEXT('Terugvordering reiskosten OAH'!D76,"mm-jjjj"))</f>
        <v/>
      </c>
      <c r="E4" s="54" t="str">
        <f>IF('Terugvordering reiskosten OAH'!H76="","",'Terugvordering reiskosten OAH'!H76)</f>
        <v/>
      </c>
      <c r="F4" s="47" t="str">
        <f>IF('Terugvordering reiskosten OAH'!R76="","",'Terugvordering reiskosten OAH'!R76)</f>
        <v/>
      </c>
      <c r="G4" s="54" t="str">
        <f>IF('Terugvordering reiskosten OAH'!X76="","",'Terugvordering reiskosten OAH'!X76)</f>
        <v/>
      </c>
      <c r="H4" s="47" t="str">
        <f>IF('Terugvordering reiskosten OAH'!AJ76="","",'Terugvordering reiskosten OAH'!AJ76)</f>
        <v/>
      </c>
      <c r="I4" s="54" t="str">
        <f>IF('Terugvordering reiskosten OAH'!AR76="","",'Terugvordering reiskosten OAH'!AR76)</f>
        <v/>
      </c>
      <c r="J4" s="54" t="str">
        <f>IF('Terugvordering reiskosten OAH'!AY76="","",'Terugvordering reiskosten OAH'!AY76)</f>
        <v/>
      </c>
      <c r="K4" s="54" t="str">
        <f>IF('Terugvordering reiskosten OAH'!BC76=0,"",'Terugvordering reiskosten OAH'!BC76)</f>
        <v/>
      </c>
      <c r="L4" s="62" t="str">
        <f>IF('Terugvordering reiskosten OAH'!BK76=0,"",'Terugvordering reiskosten OAH'!BK76)</f>
        <v/>
      </c>
      <c r="M4" s="54" t="str">
        <f>IF('Terugvordering reiskosten OAH'!BR76=0,"",'Terugvordering reiskosten OAH'!BR76)</f>
        <v/>
      </c>
      <c r="N4" s="65" t="str">
        <f>IF('Terugvordering reiskosten OAH'!BZ76=0,"",'Terugvordering reiskosten OAH'!BZ76)</f>
        <v/>
      </c>
      <c r="O4" s="65" t="str">
        <f>IF('Terugvordering reiskosten OAH'!CG76="","",'Terugvordering reiskosten OAH'!CG76)</f>
        <v/>
      </c>
      <c r="P4" s="65" t="str">
        <f>IF('Terugvordering reiskosten OAH'!CM76=0,"",'Terugvordering reiskosten OAH'!CM76)</f>
        <v/>
      </c>
    </row>
    <row r="5" spans="1:16" x14ac:dyDescent="0.3">
      <c r="A5" s="54" t="str">
        <f>IF('Terugvordering reiskosten OAH'!D77="","",IF('Terugvordering reiskosten OAH'!$T$36="","",'Terugvordering reiskosten OAH'!$T$36))</f>
        <v/>
      </c>
      <c r="B5" s="54" t="str">
        <f>IF(A5="","",'Terugvordering reiskosten OAH'!$T$38)</f>
        <v/>
      </c>
      <c r="C5" s="47" t="str">
        <f>IF(A5="","",'gegevensblad samenvatting vord.'!$C$2)</f>
        <v/>
      </c>
      <c r="D5" s="47" t="str">
        <f>IF('Terugvordering reiskosten OAH'!D77="","",TEXT('Terugvordering reiskosten OAH'!D77,"mm-jjjj"))</f>
        <v/>
      </c>
      <c r="E5" s="54" t="str">
        <f>IF('Terugvordering reiskosten OAH'!H77="","",'Terugvordering reiskosten OAH'!H77)</f>
        <v/>
      </c>
      <c r="F5" s="47" t="str">
        <f>IF('Terugvordering reiskosten OAH'!R77="","",'Terugvordering reiskosten OAH'!R77)</f>
        <v/>
      </c>
      <c r="G5" s="54" t="str">
        <f>IF('Terugvordering reiskosten OAH'!X77="","",'Terugvordering reiskosten OAH'!X77)</f>
        <v/>
      </c>
      <c r="H5" s="47" t="str">
        <f>IF('Terugvordering reiskosten OAH'!AJ77="","",'Terugvordering reiskosten OAH'!AJ77)</f>
        <v/>
      </c>
      <c r="I5" s="54" t="str">
        <f>IF('Terugvordering reiskosten OAH'!AR77="","",'Terugvordering reiskosten OAH'!AR77)</f>
        <v/>
      </c>
      <c r="J5" s="54" t="str">
        <f>IF('Terugvordering reiskosten OAH'!AY77="","",'Terugvordering reiskosten OAH'!AY77)</f>
        <v/>
      </c>
      <c r="K5" s="54" t="str">
        <f>IF('Terugvordering reiskosten OAH'!BC77=0,"",'Terugvordering reiskosten OAH'!BC77)</f>
        <v/>
      </c>
      <c r="L5" s="62" t="str">
        <f>IF('Terugvordering reiskosten OAH'!BK77=0,"",'Terugvordering reiskosten OAH'!BK77)</f>
        <v/>
      </c>
      <c r="M5" s="54" t="str">
        <f>IF('Terugvordering reiskosten OAH'!BR77=0,"",'Terugvordering reiskosten OAH'!BR77)</f>
        <v/>
      </c>
      <c r="N5" s="65" t="str">
        <f>IF('Terugvordering reiskosten OAH'!BZ77=0,"",'Terugvordering reiskosten OAH'!BZ77)</f>
        <v/>
      </c>
      <c r="O5" s="65" t="str">
        <f>IF('Terugvordering reiskosten OAH'!CG77="","",'Terugvordering reiskosten OAH'!CG77)</f>
        <v/>
      </c>
      <c r="P5" s="65" t="str">
        <f>IF('Terugvordering reiskosten OAH'!CM77=0,"",'Terugvordering reiskosten OAH'!CM77)</f>
        <v/>
      </c>
    </row>
    <row r="6" spans="1:16" x14ac:dyDescent="0.3">
      <c r="A6" s="54" t="str">
        <f>IF('Terugvordering reiskosten OAH'!D78="","",IF('Terugvordering reiskosten OAH'!$T$36="","",'Terugvordering reiskosten OAH'!$T$36))</f>
        <v/>
      </c>
      <c r="B6" s="54" t="str">
        <f>IF(A6="","",'Terugvordering reiskosten OAH'!$T$38)</f>
        <v/>
      </c>
      <c r="C6" s="47" t="str">
        <f>IF(A6="","",'gegevensblad samenvatting vord.'!$C$2)</f>
        <v/>
      </c>
      <c r="D6" s="47" t="str">
        <f>IF('Terugvordering reiskosten OAH'!D78="","",TEXT('Terugvordering reiskosten OAH'!D78,"mm-jjjj"))</f>
        <v/>
      </c>
      <c r="E6" s="54" t="str">
        <f>IF('Terugvordering reiskosten OAH'!H78="","",'Terugvordering reiskosten OAH'!H78)</f>
        <v/>
      </c>
      <c r="F6" s="47" t="str">
        <f>IF('Terugvordering reiskosten OAH'!R78="","",'Terugvordering reiskosten OAH'!R78)</f>
        <v/>
      </c>
      <c r="G6" s="54" t="str">
        <f>IF('Terugvordering reiskosten OAH'!X78="","",'Terugvordering reiskosten OAH'!X78)</f>
        <v/>
      </c>
      <c r="H6" s="47" t="str">
        <f>IF('Terugvordering reiskosten OAH'!AJ78="","",'Terugvordering reiskosten OAH'!AJ78)</f>
        <v/>
      </c>
      <c r="I6" s="54" t="str">
        <f>IF('Terugvordering reiskosten OAH'!AR78="","",'Terugvordering reiskosten OAH'!AR78)</f>
        <v/>
      </c>
      <c r="J6" s="54" t="str">
        <f>IF('Terugvordering reiskosten OAH'!AY78="","",'Terugvordering reiskosten OAH'!AY78)</f>
        <v/>
      </c>
      <c r="K6" s="54" t="str">
        <f>IF('Terugvordering reiskosten OAH'!BC78=0,"",'Terugvordering reiskosten OAH'!BC78)</f>
        <v/>
      </c>
      <c r="L6" s="62" t="str">
        <f>IF('Terugvordering reiskosten OAH'!BK78=0,"",'Terugvordering reiskosten OAH'!BK78)</f>
        <v/>
      </c>
      <c r="M6" s="54" t="str">
        <f>IF('Terugvordering reiskosten OAH'!BR78=0,"",'Terugvordering reiskosten OAH'!BR78)</f>
        <v/>
      </c>
      <c r="N6" s="65" t="str">
        <f>IF('Terugvordering reiskosten OAH'!BZ78=0,"",'Terugvordering reiskosten OAH'!BZ78)</f>
        <v/>
      </c>
      <c r="O6" s="65" t="str">
        <f>IF('Terugvordering reiskosten OAH'!CG78="","",'Terugvordering reiskosten OAH'!CG78)</f>
        <v/>
      </c>
      <c r="P6" s="65" t="str">
        <f>IF('Terugvordering reiskosten OAH'!CM78=0,"",'Terugvordering reiskosten OAH'!CM78)</f>
        <v/>
      </c>
    </row>
    <row r="7" spans="1:16" x14ac:dyDescent="0.3">
      <c r="A7" s="54" t="str">
        <f>IF('Terugvordering reiskosten OAH'!D79="","",IF('Terugvordering reiskosten OAH'!$T$36="","",'Terugvordering reiskosten OAH'!$T$36))</f>
        <v/>
      </c>
      <c r="B7" s="54" t="str">
        <f>IF(A7="","",'Terugvordering reiskosten OAH'!$T$38)</f>
        <v/>
      </c>
      <c r="C7" s="47" t="str">
        <f>IF(A7="","",'gegevensblad samenvatting vord.'!$C$2)</f>
        <v/>
      </c>
      <c r="D7" s="47" t="str">
        <f>IF('Terugvordering reiskosten OAH'!D79="","",TEXT('Terugvordering reiskosten OAH'!D79,"mm-jjjj"))</f>
        <v/>
      </c>
      <c r="E7" s="54" t="str">
        <f>IF('Terugvordering reiskosten OAH'!H79="","",'Terugvordering reiskosten OAH'!H79)</f>
        <v/>
      </c>
      <c r="F7" s="47" t="str">
        <f>IF('Terugvordering reiskosten OAH'!R79="","",'Terugvordering reiskosten OAH'!R79)</f>
        <v/>
      </c>
      <c r="G7" s="54" t="str">
        <f>IF('Terugvordering reiskosten OAH'!X79="","",'Terugvordering reiskosten OAH'!X79)</f>
        <v/>
      </c>
      <c r="H7" s="47" t="str">
        <f>IF('Terugvordering reiskosten OAH'!AJ79="","",'Terugvordering reiskosten OAH'!AJ79)</f>
        <v/>
      </c>
      <c r="I7" s="54" t="str">
        <f>IF('Terugvordering reiskosten OAH'!AR79="","",'Terugvordering reiskosten OAH'!AR79)</f>
        <v/>
      </c>
      <c r="J7" s="54" t="str">
        <f>IF('Terugvordering reiskosten OAH'!AY79="","",'Terugvordering reiskosten OAH'!AY79)</f>
        <v/>
      </c>
      <c r="K7" s="54" t="str">
        <f>IF('Terugvordering reiskosten OAH'!BC79=0,"",'Terugvordering reiskosten OAH'!BC79)</f>
        <v/>
      </c>
      <c r="L7" s="62" t="str">
        <f>IF('Terugvordering reiskosten OAH'!BK79=0,"",'Terugvordering reiskosten OAH'!BK79)</f>
        <v/>
      </c>
      <c r="M7" s="54" t="str">
        <f>IF('Terugvordering reiskosten OAH'!BR79=0,"",'Terugvordering reiskosten OAH'!BR79)</f>
        <v/>
      </c>
      <c r="N7" s="65" t="str">
        <f>IF('Terugvordering reiskosten OAH'!BZ79=0,"",'Terugvordering reiskosten OAH'!BZ79)</f>
        <v/>
      </c>
      <c r="O7" s="65" t="str">
        <f>IF('Terugvordering reiskosten OAH'!CG79="","",'Terugvordering reiskosten OAH'!CG79)</f>
        <v/>
      </c>
      <c r="P7" s="65" t="str">
        <f>IF('Terugvordering reiskosten OAH'!CM79=0,"",'Terugvordering reiskosten OAH'!CM79)</f>
        <v/>
      </c>
    </row>
    <row r="8" spans="1:16" x14ac:dyDescent="0.3">
      <c r="A8" s="54" t="str">
        <f>IF('Terugvordering reiskosten OAH'!D80="","",IF('Terugvordering reiskosten OAH'!$T$36="","",'Terugvordering reiskosten OAH'!$T$36))</f>
        <v/>
      </c>
      <c r="B8" s="54" t="str">
        <f>IF(A8="","",'Terugvordering reiskosten OAH'!$T$38)</f>
        <v/>
      </c>
      <c r="C8" s="47" t="str">
        <f>IF(A8="","",'gegevensblad samenvatting vord.'!$C$2)</f>
        <v/>
      </c>
      <c r="D8" s="47" t="str">
        <f>IF('Terugvordering reiskosten OAH'!D80="","",TEXT('Terugvordering reiskosten OAH'!D80,"mm-jjjj"))</f>
        <v/>
      </c>
      <c r="E8" s="54" t="str">
        <f>IF('Terugvordering reiskosten OAH'!H80="","",'Terugvordering reiskosten OAH'!H80)</f>
        <v/>
      </c>
      <c r="F8" s="47" t="str">
        <f>IF('Terugvordering reiskosten OAH'!R80="","",'Terugvordering reiskosten OAH'!R80)</f>
        <v/>
      </c>
      <c r="G8" s="54" t="str">
        <f>IF('Terugvordering reiskosten OAH'!X80="","",'Terugvordering reiskosten OAH'!X80)</f>
        <v/>
      </c>
      <c r="H8" s="47" t="str">
        <f>IF('Terugvordering reiskosten OAH'!AJ80="","",'Terugvordering reiskosten OAH'!AJ80)</f>
        <v/>
      </c>
      <c r="I8" s="54" t="str">
        <f>IF('Terugvordering reiskosten OAH'!AR80="","",'Terugvordering reiskosten OAH'!AR80)</f>
        <v/>
      </c>
      <c r="J8" s="54" t="str">
        <f>IF('Terugvordering reiskosten OAH'!AY80="","",'Terugvordering reiskosten OAH'!AY80)</f>
        <v/>
      </c>
      <c r="K8" s="54" t="str">
        <f>IF('Terugvordering reiskosten OAH'!BC80=0,"",'Terugvordering reiskosten OAH'!BC80)</f>
        <v/>
      </c>
      <c r="L8" s="62" t="str">
        <f>IF('Terugvordering reiskosten OAH'!BK80=0,"",'Terugvordering reiskosten OAH'!BK80)</f>
        <v/>
      </c>
      <c r="M8" s="54" t="str">
        <f>IF('Terugvordering reiskosten OAH'!BR80=0,"",'Terugvordering reiskosten OAH'!BR80)</f>
        <v/>
      </c>
      <c r="N8" s="65" t="str">
        <f>IF('Terugvordering reiskosten OAH'!BZ80=0,"",'Terugvordering reiskosten OAH'!BZ80)</f>
        <v/>
      </c>
      <c r="O8" s="65" t="str">
        <f>IF('Terugvordering reiskosten OAH'!CG80="","",'Terugvordering reiskosten OAH'!CG80)</f>
        <v/>
      </c>
      <c r="P8" s="65" t="str">
        <f>IF('Terugvordering reiskosten OAH'!CM80=0,"",'Terugvordering reiskosten OAH'!CM80)</f>
        <v/>
      </c>
    </row>
    <row r="9" spans="1:16" x14ac:dyDescent="0.3">
      <c r="A9" s="54" t="str">
        <f>IF('Terugvordering reiskosten OAH'!D81="","",IF('Terugvordering reiskosten OAH'!$T$36="","",'Terugvordering reiskosten OAH'!$T$36))</f>
        <v/>
      </c>
      <c r="B9" s="54" t="str">
        <f>IF(A9="","",'Terugvordering reiskosten OAH'!$T$38)</f>
        <v/>
      </c>
      <c r="C9" s="47" t="str">
        <f>IF(A9="","",'gegevensblad samenvatting vord.'!$C$2)</f>
        <v/>
      </c>
      <c r="D9" s="47" t="str">
        <f>IF('Terugvordering reiskosten OAH'!D81="","",TEXT('Terugvordering reiskosten OAH'!D81,"mm-jjjj"))</f>
        <v/>
      </c>
      <c r="E9" s="54" t="str">
        <f>IF('Terugvordering reiskosten OAH'!H81="","",'Terugvordering reiskosten OAH'!H81)</f>
        <v/>
      </c>
      <c r="F9" s="47" t="str">
        <f>IF('Terugvordering reiskosten OAH'!R81="","",'Terugvordering reiskosten OAH'!R81)</f>
        <v/>
      </c>
      <c r="G9" s="54" t="str">
        <f>IF('Terugvordering reiskosten OAH'!X81="","",'Terugvordering reiskosten OAH'!X81)</f>
        <v/>
      </c>
      <c r="H9" s="47" t="str">
        <f>IF('Terugvordering reiskosten OAH'!AJ81="","",'Terugvordering reiskosten OAH'!AJ81)</f>
        <v/>
      </c>
      <c r="I9" s="54" t="str">
        <f>IF('Terugvordering reiskosten OAH'!AR81="","",'Terugvordering reiskosten OAH'!AR81)</f>
        <v/>
      </c>
      <c r="J9" s="54" t="str">
        <f>IF('Terugvordering reiskosten OAH'!AY81="","",'Terugvordering reiskosten OAH'!AY81)</f>
        <v/>
      </c>
      <c r="K9" s="54" t="str">
        <f>IF('Terugvordering reiskosten OAH'!BC81=0,"",'Terugvordering reiskosten OAH'!BC81)</f>
        <v/>
      </c>
      <c r="L9" s="62" t="str">
        <f>IF('Terugvordering reiskosten OAH'!BK81=0,"",'Terugvordering reiskosten OAH'!BK81)</f>
        <v/>
      </c>
      <c r="M9" s="54" t="str">
        <f>IF('Terugvordering reiskosten OAH'!BR81=0,"",'Terugvordering reiskosten OAH'!BR81)</f>
        <v/>
      </c>
      <c r="N9" s="65" t="str">
        <f>IF('Terugvordering reiskosten OAH'!BZ81=0,"",'Terugvordering reiskosten OAH'!BZ81)</f>
        <v/>
      </c>
      <c r="O9" s="65" t="str">
        <f>IF('Terugvordering reiskosten OAH'!CG81="","",'Terugvordering reiskosten OAH'!CG81)</f>
        <v/>
      </c>
      <c r="P9" s="65" t="str">
        <f>IF('Terugvordering reiskosten OAH'!CM81=0,"",'Terugvordering reiskosten OAH'!CM81)</f>
        <v/>
      </c>
    </row>
    <row r="10" spans="1:16" x14ac:dyDescent="0.3">
      <c r="A10" s="54" t="str">
        <f>IF('Terugvordering reiskosten OAH'!D82="","",IF('Terugvordering reiskosten OAH'!$T$36="","",'Terugvordering reiskosten OAH'!$T$36))</f>
        <v/>
      </c>
      <c r="B10" s="54" t="str">
        <f>IF(A10="","",'Terugvordering reiskosten OAH'!$T$38)</f>
        <v/>
      </c>
      <c r="C10" s="47" t="str">
        <f>IF(A10="","",'gegevensblad samenvatting vord.'!$C$2)</f>
        <v/>
      </c>
      <c r="D10" s="47" t="str">
        <f>IF('Terugvordering reiskosten OAH'!D82="","",TEXT('Terugvordering reiskosten OAH'!D82,"mm-jjjj"))</f>
        <v/>
      </c>
      <c r="E10" s="54" t="str">
        <f>IF('Terugvordering reiskosten OAH'!H82="","",'Terugvordering reiskosten OAH'!H82)</f>
        <v/>
      </c>
      <c r="F10" s="47" t="str">
        <f>IF('Terugvordering reiskosten OAH'!R82="","",'Terugvordering reiskosten OAH'!R82)</f>
        <v/>
      </c>
      <c r="G10" s="54" t="str">
        <f>IF('Terugvordering reiskosten OAH'!X82="","",'Terugvordering reiskosten OAH'!X82)</f>
        <v/>
      </c>
      <c r="H10" s="47" t="str">
        <f>IF('Terugvordering reiskosten OAH'!AJ82="","",'Terugvordering reiskosten OAH'!AJ82)</f>
        <v/>
      </c>
      <c r="I10" s="54" t="str">
        <f>IF('Terugvordering reiskosten OAH'!AR82="","",'Terugvordering reiskosten OAH'!AR82)</f>
        <v/>
      </c>
      <c r="J10" s="54" t="str">
        <f>IF('Terugvordering reiskosten OAH'!AY82="","",'Terugvordering reiskosten OAH'!AY82)</f>
        <v/>
      </c>
      <c r="K10" s="54" t="str">
        <f>IF('Terugvordering reiskosten OAH'!BC82=0,"",'Terugvordering reiskosten OAH'!BC82)</f>
        <v/>
      </c>
      <c r="L10" s="62" t="str">
        <f>IF('Terugvordering reiskosten OAH'!BK82=0,"",'Terugvordering reiskosten OAH'!BK82)</f>
        <v/>
      </c>
      <c r="M10" s="54" t="str">
        <f>IF('Terugvordering reiskosten OAH'!BR82=0,"",'Terugvordering reiskosten OAH'!BR82)</f>
        <v/>
      </c>
      <c r="N10" s="65" t="str">
        <f>IF('Terugvordering reiskosten OAH'!BZ82=0,"",'Terugvordering reiskosten OAH'!BZ82)</f>
        <v/>
      </c>
      <c r="O10" s="65" t="str">
        <f>IF('Terugvordering reiskosten OAH'!CG82="","",'Terugvordering reiskosten OAH'!CG82)</f>
        <v/>
      </c>
      <c r="P10" s="65" t="str">
        <f>IF('Terugvordering reiskosten OAH'!CM82=0,"",'Terugvordering reiskosten OAH'!CM82)</f>
        <v/>
      </c>
    </row>
    <row r="11" spans="1:16" x14ac:dyDescent="0.3">
      <c r="A11" s="54" t="str">
        <f>IF('Terugvordering reiskosten OAH'!D83="","",IF('Terugvordering reiskosten OAH'!$T$36="","",'Terugvordering reiskosten OAH'!$T$36))</f>
        <v/>
      </c>
      <c r="B11" s="54" t="str">
        <f>IF(A11="","",'Terugvordering reiskosten OAH'!$T$38)</f>
        <v/>
      </c>
      <c r="C11" s="47" t="str">
        <f>IF(A11="","",'gegevensblad samenvatting vord.'!$C$2)</f>
        <v/>
      </c>
      <c r="D11" s="47" t="str">
        <f>IF('Terugvordering reiskosten OAH'!D83="","",TEXT('Terugvordering reiskosten OAH'!D83,"mm-jjjj"))</f>
        <v/>
      </c>
      <c r="E11" s="54" t="str">
        <f>IF('Terugvordering reiskosten OAH'!H83="","",'Terugvordering reiskosten OAH'!H83)</f>
        <v/>
      </c>
      <c r="F11" s="47" t="str">
        <f>IF('Terugvordering reiskosten OAH'!R83="","",'Terugvordering reiskosten OAH'!R83)</f>
        <v/>
      </c>
      <c r="G11" s="54" t="str">
        <f>IF('Terugvordering reiskosten OAH'!X83="","",'Terugvordering reiskosten OAH'!X83)</f>
        <v/>
      </c>
      <c r="H11" s="47" t="str">
        <f>IF('Terugvordering reiskosten OAH'!AJ83="","",'Terugvordering reiskosten OAH'!AJ83)</f>
        <v/>
      </c>
      <c r="I11" s="54" t="str">
        <f>IF('Terugvordering reiskosten OAH'!AR83="","",'Terugvordering reiskosten OAH'!AR83)</f>
        <v/>
      </c>
      <c r="J11" s="54" t="str">
        <f>IF('Terugvordering reiskosten OAH'!AY83="","",'Terugvordering reiskosten OAH'!AY83)</f>
        <v/>
      </c>
      <c r="K11" s="54" t="str">
        <f>IF('Terugvordering reiskosten OAH'!BC83=0,"",'Terugvordering reiskosten OAH'!BC83)</f>
        <v/>
      </c>
      <c r="L11" s="62" t="str">
        <f>IF('Terugvordering reiskosten OAH'!BK83=0,"",'Terugvordering reiskosten OAH'!BK83)</f>
        <v/>
      </c>
      <c r="M11" s="54" t="str">
        <f>IF('Terugvordering reiskosten OAH'!BR83=0,"",'Terugvordering reiskosten OAH'!BR83)</f>
        <v/>
      </c>
      <c r="N11" s="65" t="str">
        <f>IF('Terugvordering reiskosten OAH'!BZ83=0,"",'Terugvordering reiskosten OAH'!BZ83)</f>
        <v/>
      </c>
      <c r="O11" s="65" t="str">
        <f>IF('Terugvordering reiskosten OAH'!CG83="","",'Terugvordering reiskosten OAH'!CG83)</f>
        <v/>
      </c>
      <c r="P11" s="65" t="str">
        <f>IF('Terugvordering reiskosten OAH'!CM83=0,"",'Terugvordering reiskosten OAH'!CM83)</f>
        <v/>
      </c>
    </row>
    <row r="12" spans="1:16" x14ac:dyDescent="0.3">
      <c r="A12" s="54" t="str">
        <f>IF('Terugvordering reiskosten OAH'!D84="","",IF('Terugvordering reiskosten OAH'!$T$36="","",'Terugvordering reiskosten OAH'!$T$36))</f>
        <v/>
      </c>
      <c r="B12" s="54" t="str">
        <f>IF(A12="","",'Terugvordering reiskosten OAH'!$T$38)</f>
        <v/>
      </c>
      <c r="C12" s="47" t="str">
        <f>IF(A12="","",'gegevensblad samenvatting vord.'!$C$2)</f>
        <v/>
      </c>
      <c r="D12" s="47" t="str">
        <f>IF('Terugvordering reiskosten OAH'!D84="","",TEXT('Terugvordering reiskosten OAH'!D84,"mm-jjjj"))</f>
        <v/>
      </c>
      <c r="E12" s="54" t="str">
        <f>IF('Terugvordering reiskosten OAH'!H84="","",'Terugvordering reiskosten OAH'!H84)</f>
        <v/>
      </c>
      <c r="F12" s="47" t="str">
        <f>IF('Terugvordering reiskosten OAH'!R84="","",'Terugvordering reiskosten OAH'!R84)</f>
        <v/>
      </c>
      <c r="G12" s="54" t="str">
        <f>IF('Terugvordering reiskosten OAH'!X84="","",'Terugvordering reiskosten OAH'!X84)</f>
        <v/>
      </c>
      <c r="H12" s="47" t="str">
        <f>IF('Terugvordering reiskosten OAH'!AJ84="","",'Terugvordering reiskosten OAH'!AJ84)</f>
        <v/>
      </c>
      <c r="I12" s="54" t="str">
        <f>IF('Terugvordering reiskosten OAH'!AR84="","",'Terugvordering reiskosten OAH'!AR84)</f>
        <v/>
      </c>
      <c r="J12" s="54" t="str">
        <f>IF('Terugvordering reiskosten OAH'!AY84="","",'Terugvordering reiskosten OAH'!AY84)</f>
        <v/>
      </c>
      <c r="K12" s="54" t="str">
        <f>IF('Terugvordering reiskosten OAH'!BC84=0,"",'Terugvordering reiskosten OAH'!BC84)</f>
        <v/>
      </c>
      <c r="L12" s="62" t="str">
        <f>IF('Terugvordering reiskosten OAH'!BK84=0,"",'Terugvordering reiskosten OAH'!BK84)</f>
        <v/>
      </c>
      <c r="M12" s="54" t="str">
        <f>IF('Terugvordering reiskosten OAH'!BR84=0,"",'Terugvordering reiskosten OAH'!BR84)</f>
        <v/>
      </c>
      <c r="N12" s="65" t="str">
        <f>IF('Terugvordering reiskosten OAH'!BZ84=0,"",'Terugvordering reiskosten OAH'!BZ84)</f>
        <v/>
      </c>
      <c r="O12" s="65" t="str">
        <f>IF('Terugvordering reiskosten OAH'!CG84="","",'Terugvordering reiskosten OAH'!CG84)</f>
        <v/>
      </c>
      <c r="P12" s="65" t="str">
        <f>IF('Terugvordering reiskosten OAH'!CM84=0,"",'Terugvordering reiskosten OAH'!CM84)</f>
        <v/>
      </c>
    </row>
    <row r="13" spans="1:16" x14ac:dyDescent="0.3">
      <c r="A13" s="54" t="str">
        <f>IF('Terugvordering reiskosten OAH'!D85="","",IF('Terugvordering reiskosten OAH'!$T$36="","",'Terugvordering reiskosten OAH'!$T$36))</f>
        <v/>
      </c>
      <c r="B13" s="54" t="str">
        <f>IF(A13="","",'Terugvordering reiskosten OAH'!$T$38)</f>
        <v/>
      </c>
      <c r="C13" s="47" t="str">
        <f>IF(A13="","",'gegevensblad samenvatting vord.'!$C$2)</f>
        <v/>
      </c>
      <c r="D13" s="47" t="str">
        <f>IF('Terugvordering reiskosten OAH'!D85="","",TEXT('Terugvordering reiskosten OAH'!D85,"mm-jjjj"))</f>
        <v/>
      </c>
      <c r="E13" s="54" t="str">
        <f>IF('Terugvordering reiskosten OAH'!H85="","",'Terugvordering reiskosten OAH'!H85)</f>
        <v/>
      </c>
      <c r="F13" s="47" t="str">
        <f>IF('Terugvordering reiskosten OAH'!R85="","",'Terugvordering reiskosten OAH'!R85)</f>
        <v/>
      </c>
      <c r="G13" s="54" t="str">
        <f>IF('Terugvordering reiskosten OAH'!X85="","",'Terugvordering reiskosten OAH'!X85)</f>
        <v/>
      </c>
      <c r="H13" s="47" t="str">
        <f>IF('Terugvordering reiskosten OAH'!AJ85="","",'Terugvordering reiskosten OAH'!AJ85)</f>
        <v/>
      </c>
      <c r="I13" s="54" t="str">
        <f>IF('Terugvordering reiskosten OAH'!AR85="","",'Terugvordering reiskosten OAH'!AR85)</f>
        <v/>
      </c>
      <c r="J13" s="54" t="str">
        <f>IF('Terugvordering reiskosten OAH'!AY85="","",'Terugvordering reiskosten OAH'!AY85)</f>
        <v/>
      </c>
      <c r="K13" s="54" t="str">
        <f>IF('Terugvordering reiskosten OAH'!BC85=0,"",'Terugvordering reiskosten OAH'!BC85)</f>
        <v/>
      </c>
      <c r="L13" s="62" t="str">
        <f>IF('Terugvordering reiskosten OAH'!BK85=0,"",'Terugvordering reiskosten OAH'!BK85)</f>
        <v/>
      </c>
      <c r="M13" s="54" t="str">
        <f>IF('Terugvordering reiskosten OAH'!BR85=0,"",'Terugvordering reiskosten OAH'!BR85)</f>
        <v/>
      </c>
      <c r="N13" s="65" t="str">
        <f>IF('Terugvordering reiskosten OAH'!BZ85=0,"",'Terugvordering reiskosten OAH'!BZ85)</f>
        <v/>
      </c>
      <c r="O13" s="65" t="str">
        <f>IF('Terugvordering reiskosten OAH'!CG85="","",'Terugvordering reiskosten OAH'!CG85)</f>
        <v/>
      </c>
      <c r="P13" s="65" t="str">
        <f>IF('Terugvordering reiskosten OAH'!CM85=0,"",'Terugvordering reiskosten OAH'!CM85)</f>
        <v/>
      </c>
    </row>
    <row r="14" spans="1:16" x14ac:dyDescent="0.3">
      <c r="A14" s="54" t="str">
        <f>IF('Terugvordering reiskosten OAH'!D86="","",IF('Terugvordering reiskosten OAH'!$T$36="","",'Terugvordering reiskosten OAH'!$T$36))</f>
        <v/>
      </c>
      <c r="B14" s="54" t="str">
        <f>IF(A14="","",'Terugvordering reiskosten OAH'!$T$38)</f>
        <v/>
      </c>
      <c r="C14" s="47" t="str">
        <f>IF(A14="","",'gegevensblad samenvatting vord.'!$C$2)</f>
        <v/>
      </c>
      <c r="D14" s="47" t="str">
        <f>IF('Terugvordering reiskosten OAH'!D86="","",TEXT('Terugvordering reiskosten OAH'!D86,"mm-jjjj"))</f>
        <v/>
      </c>
      <c r="E14" s="54" t="str">
        <f>IF('Terugvordering reiskosten OAH'!H86="","",'Terugvordering reiskosten OAH'!H86)</f>
        <v/>
      </c>
      <c r="F14" s="47" t="str">
        <f>IF('Terugvordering reiskosten OAH'!R86="","",'Terugvordering reiskosten OAH'!R86)</f>
        <v/>
      </c>
      <c r="G14" s="54" t="str">
        <f>IF('Terugvordering reiskosten OAH'!X86="","",'Terugvordering reiskosten OAH'!X86)</f>
        <v/>
      </c>
      <c r="H14" s="47" t="str">
        <f>IF('Terugvordering reiskosten OAH'!AJ86="","",'Terugvordering reiskosten OAH'!AJ86)</f>
        <v/>
      </c>
      <c r="I14" s="54" t="str">
        <f>IF('Terugvordering reiskosten OAH'!AR86="","",'Terugvordering reiskosten OAH'!AR86)</f>
        <v/>
      </c>
      <c r="J14" s="54" t="str">
        <f>IF('Terugvordering reiskosten OAH'!AY86="","",'Terugvordering reiskosten OAH'!AY86)</f>
        <v/>
      </c>
      <c r="K14" s="54" t="str">
        <f>IF('Terugvordering reiskosten OAH'!BC86=0,"",'Terugvordering reiskosten OAH'!BC86)</f>
        <v/>
      </c>
      <c r="L14" s="62" t="str">
        <f>IF('Terugvordering reiskosten OAH'!BK86=0,"",'Terugvordering reiskosten OAH'!BK86)</f>
        <v/>
      </c>
      <c r="M14" s="54" t="str">
        <f>IF('Terugvordering reiskosten OAH'!BR86=0,"",'Terugvordering reiskosten OAH'!BR86)</f>
        <v/>
      </c>
      <c r="N14" s="65" t="str">
        <f>IF('Terugvordering reiskosten OAH'!BZ86=0,"",'Terugvordering reiskosten OAH'!BZ86)</f>
        <v/>
      </c>
      <c r="O14" s="65" t="str">
        <f>IF('Terugvordering reiskosten OAH'!CG86="","",'Terugvordering reiskosten OAH'!CG86)</f>
        <v/>
      </c>
      <c r="P14" s="65" t="str">
        <f>IF('Terugvordering reiskosten OAH'!CM86=0,"",'Terugvordering reiskosten OAH'!CM86)</f>
        <v/>
      </c>
    </row>
    <row r="15" spans="1:16" x14ac:dyDescent="0.3">
      <c r="A15" s="54" t="str">
        <f>IF('Terugvordering reiskosten OAH'!D87="","",IF('Terugvordering reiskosten OAH'!$T$36="","",'Terugvordering reiskosten OAH'!$T$36))</f>
        <v/>
      </c>
      <c r="B15" s="54" t="str">
        <f>IF(A15="","",'Terugvordering reiskosten OAH'!$T$38)</f>
        <v/>
      </c>
      <c r="C15" s="47" t="str">
        <f>IF(A15="","",'gegevensblad samenvatting vord.'!$C$2)</f>
        <v/>
      </c>
      <c r="D15" s="47" t="str">
        <f>IF('Terugvordering reiskosten OAH'!D87="","",TEXT('Terugvordering reiskosten OAH'!D87,"mm-jjjj"))</f>
        <v/>
      </c>
      <c r="E15" s="54" t="str">
        <f>IF('Terugvordering reiskosten OAH'!H87="","",'Terugvordering reiskosten OAH'!H87)</f>
        <v/>
      </c>
      <c r="F15" s="47" t="str">
        <f>IF('Terugvordering reiskosten OAH'!R87="","",'Terugvordering reiskosten OAH'!R87)</f>
        <v/>
      </c>
      <c r="G15" s="54" t="str">
        <f>IF('Terugvordering reiskosten OAH'!X87="","",'Terugvordering reiskosten OAH'!X87)</f>
        <v/>
      </c>
      <c r="H15" s="47" t="str">
        <f>IF('Terugvordering reiskosten OAH'!AJ87="","",'Terugvordering reiskosten OAH'!AJ87)</f>
        <v/>
      </c>
      <c r="I15" s="54" t="str">
        <f>IF('Terugvordering reiskosten OAH'!AR87="","",'Terugvordering reiskosten OAH'!AR87)</f>
        <v/>
      </c>
      <c r="J15" s="54" t="str">
        <f>IF('Terugvordering reiskosten OAH'!AY87="","",'Terugvordering reiskosten OAH'!AY87)</f>
        <v/>
      </c>
      <c r="K15" s="54" t="str">
        <f>IF('Terugvordering reiskosten OAH'!BC87=0,"",'Terugvordering reiskosten OAH'!BC87)</f>
        <v/>
      </c>
      <c r="L15" s="62" t="str">
        <f>IF('Terugvordering reiskosten OAH'!BK87=0,"",'Terugvordering reiskosten OAH'!BK87)</f>
        <v/>
      </c>
      <c r="M15" s="54" t="str">
        <f>IF('Terugvordering reiskosten OAH'!BR87=0,"",'Terugvordering reiskosten OAH'!BR87)</f>
        <v/>
      </c>
      <c r="N15" s="65" t="str">
        <f>IF('Terugvordering reiskosten OAH'!BZ87=0,"",'Terugvordering reiskosten OAH'!BZ87)</f>
        <v/>
      </c>
      <c r="O15" s="65" t="str">
        <f>IF('Terugvordering reiskosten OAH'!CG87="","",'Terugvordering reiskosten OAH'!CG87)</f>
        <v/>
      </c>
      <c r="P15" s="65" t="str">
        <f>IF('Terugvordering reiskosten OAH'!CM87=0,"",'Terugvordering reiskosten OAH'!CM87)</f>
        <v/>
      </c>
    </row>
    <row r="16" spans="1:16" x14ac:dyDescent="0.3">
      <c r="A16" s="54" t="str">
        <f>IF('Terugvordering reiskosten OAH'!D88="","",IF('Terugvordering reiskosten OAH'!$T$36="","",'Terugvordering reiskosten OAH'!$T$36))</f>
        <v/>
      </c>
      <c r="B16" s="54" t="str">
        <f>IF(A16="","",'Terugvordering reiskosten OAH'!$T$38)</f>
        <v/>
      </c>
      <c r="C16" s="47" t="str">
        <f>IF(A16="","",'gegevensblad samenvatting vord.'!$C$2)</f>
        <v/>
      </c>
      <c r="D16" s="47" t="str">
        <f>IF('Terugvordering reiskosten OAH'!D88="","",TEXT('Terugvordering reiskosten OAH'!D88,"mm-jjjj"))</f>
        <v/>
      </c>
      <c r="E16" s="54" t="str">
        <f>IF('Terugvordering reiskosten OAH'!H88="","",'Terugvordering reiskosten OAH'!H88)</f>
        <v/>
      </c>
      <c r="F16" s="47" t="str">
        <f>IF('Terugvordering reiskosten OAH'!R88="","",'Terugvordering reiskosten OAH'!R88)</f>
        <v/>
      </c>
      <c r="G16" s="54" t="str">
        <f>IF('Terugvordering reiskosten OAH'!X88="","",'Terugvordering reiskosten OAH'!X88)</f>
        <v/>
      </c>
      <c r="H16" s="47" t="str">
        <f>IF('Terugvordering reiskosten OAH'!AJ88="","",'Terugvordering reiskosten OAH'!AJ88)</f>
        <v/>
      </c>
      <c r="I16" s="54" t="str">
        <f>IF('Terugvordering reiskosten OAH'!AR88="","",'Terugvordering reiskosten OAH'!AR88)</f>
        <v/>
      </c>
      <c r="J16" s="54" t="str">
        <f>IF('Terugvordering reiskosten OAH'!AY88="","",'Terugvordering reiskosten OAH'!AY88)</f>
        <v/>
      </c>
      <c r="K16" s="54" t="str">
        <f>IF('Terugvordering reiskosten OAH'!BC88=0,"",'Terugvordering reiskosten OAH'!BC88)</f>
        <v/>
      </c>
      <c r="L16" s="62" t="str">
        <f>IF('Terugvordering reiskosten OAH'!BK88=0,"",'Terugvordering reiskosten OAH'!BK88)</f>
        <v/>
      </c>
      <c r="M16" s="54" t="str">
        <f>IF('Terugvordering reiskosten OAH'!BR88=0,"",'Terugvordering reiskosten OAH'!BR88)</f>
        <v/>
      </c>
      <c r="N16" s="65" t="str">
        <f>IF('Terugvordering reiskosten OAH'!BZ88=0,"",'Terugvordering reiskosten OAH'!BZ88)</f>
        <v/>
      </c>
      <c r="O16" s="65" t="str">
        <f>IF('Terugvordering reiskosten OAH'!CG88="","",'Terugvordering reiskosten OAH'!CG88)</f>
        <v/>
      </c>
      <c r="P16" s="65" t="str">
        <f>IF('Terugvordering reiskosten OAH'!CM88=0,"",'Terugvordering reiskosten OAH'!CM88)</f>
        <v/>
      </c>
    </row>
    <row r="17" spans="1:16" x14ac:dyDescent="0.3">
      <c r="A17" s="54" t="str">
        <f>IF('Terugvordering reiskosten OAH'!D89="","",IF('Terugvordering reiskosten OAH'!$T$36="","",'Terugvordering reiskosten OAH'!$T$36))</f>
        <v/>
      </c>
      <c r="B17" s="54" t="str">
        <f>IF(A17="","",'Terugvordering reiskosten OAH'!$T$38)</f>
        <v/>
      </c>
      <c r="C17" s="47" t="str">
        <f>IF(A17="","",'gegevensblad samenvatting vord.'!$C$2)</f>
        <v/>
      </c>
      <c r="D17" s="47" t="str">
        <f>IF('Terugvordering reiskosten OAH'!D89="","",TEXT('Terugvordering reiskosten OAH'!D89,"mm-jjjj"))</f>
        <v/>
      </c>
      <c r="E17" s="54" t="str">
        <f>IF('Terugvordering reiskosten OAH'!H89="","",'Terugvordering reiskosten OAH'!H89)</f>
        <v/>
      </c>
      <c r="F17" s="47" t="str">
        <f>IF('Terugvordering reiskosten OAH'!R89="","",'Terugvordering reiskosten OAH'!R89)</f>
        <v/>
      </c>
      <c r="G17" s="54" t="str">
        <f>IF('Terugvordering reiskosten OAH'!X89="","",'Terugvordering reiskosten OAH'!X89)</f>
        <v/>
      </c>
      <c r="H17" s="47" t="str">
        <f>IF('Terugvordering reiskosten OAH'!AJ89="","",'Terugvordering reiskosten OAH'!AJ89)</f>
        <v/>
      </c>
      <c r="I17" s="54" t="str">
        <f>IF('Terugvordering reiskosten OAH'!AR89="","",'Terugvordering reiskosten OAH'!AR89)</f>
        <v/>
      </c>
      <c r="J17" s="54" t="str">
        <f>IF('Terugvordering reiskosten OAH'!AY89="","",'Terugvordering reiskosten OAH'!AY89)</f>
        <v/>
      </c>
      <c r="K17" s="54" t="str">
        <f>IF('Terugvordering reiskosten OAH'!BC89=0,"",'Terugvordering reiskosten OAH'!BC89)</f>
        <v/>
      </c>
      <c r="L17" s="62" t="str">
        <f>IF('Terugvordering reiskosten OAH'!BK89=0,"",'Terugvordering reiskosten OAH'!BK89)</f>
        <v/>
      </c>
      <c r="M17" s="54" t="str">
        <f>IF('Terugvordering reiskosten OAH'!BR89=0,"",'Terugvordering reiskosten OAH'!BR89)</f>
        <v/>
      </c>
      <c r="N17" s="65" t="str">
        <f>IF('Terugvordering reiskosten OAH'!BZ89=0,"",'Terugvordering reiskosten OAH'!BZ89)</f>
        <v/>
      </c>
      <c r="O17" s="65" t="str">
        <f>IF('Terugvordering reiskosten OAH'!CG89="","",'Terugvordering reiskosten OAH'!CG89)</f>
        <v/>
      </c>
      <c r="P17" s="65" t="str">
        <f>IF('Terugvordering reiskosten OAH'!CM89=0,"",'Terugvordering reiskosten OAH'!CM89)</f>
        <v/>
      </c>
    </row>
    <row r="18" spans="1:16" x14ac:dyDescent="0.3">
      <c r="A18" s="54" t="str">
        <f>IF('Terugvordering reiskosten OAH'!D90="","",IF('Terugvordering reiskosten OAH'!$T$36="","",'Terugvordering reiskosten OAH'!$T$36))</f>
        <v/>
      </c>
      <c r="B18" s="54" t="str">
        <f>IF(A18="","",'Terugvordering reiskosten OAH'!$T$38)</f>
        <v/>
      </c>
      <c r="C18" s="47" t="str">
        <f>IF(A18="","",'gegevensblad samenvatting vord.'!$C$2)</f>
        <v/>
      </c>
      <c r="D18" s="47" t="str">
        <f>IF('Terugvordering reiskosten OAH'!D90="","",TEXT('Terugvordering reiskosten OAH'!D90,"mm-jjjj"))</f>
        <v/>
      </c>
      <c r="E18" s="54" t="str">
        <f>IF('Terugvordering reiskosten OAH'!H90="","",'Terugvordering reiskosten OAH'!H90)</f>
        <v/>
      </c>
      <c r="F18" s="47" t="str">
        <f>IF('Terugvordering reiskosten OAH'!R90="","",'Terugvordering reiskosten OAH'!R90)</f>
        <v/>
      </c>
      <c r="G18" s="54" t="str">
        <f>IF('Terugvordering reiskosten OAH'!X90="","",'Terugvordering reiskosten OAH'!X90)</f>
        <v/>
      </c>
      <c r="H18" s="47" t="str">
        <f>IF('Terugvordering reiskosten OAH'!AJ90="","",'Terugvordering reiskosten OAH'!AJ90)</f>
        <v/>
      </c>
      <c r="I18" s="54" t="str">
        <f>IF('Terugvordering reiskosten OAH'!AR90="","",'Terugvordering reiskosten OAH'!AR90)</f>
        <v/>
      </c>
      <c r="J18" s="54" t="str">
        <f>IF('Terugvordering reiskosten OAH'!AY90="","",'Terugvordering reiskosten OAH'!AY90)</f>
        <v/>
      </c>
      <c r="K18" s="54" t="str">
        <f>IF('Terugvordering reiskosten OAH'!BC90=0,"",'Terugvordering reiskosten OAH'!BC90)</f>
        <v/>
      </c>
      <c r="L18" s="62" t="str">
        <f>IF('Terugvordering reiskosten OAH'!BK90=0,"",'Terugvordering reiskosten OAH'!BK90)</f>
        <v/>
      </c>
      <c r="M18" s="54" t="str">
        <f>IF('Terugvordering reiskosten OAH'!BR90=0,"",'Terugvordering reiskosten OAH'!BR90)</f>
        <v/>
      </c>
      <c r="N18" s="65" t="str">
        <f>IF('Terugvordering reiskosten OAH'!BZ90=0,"",'Terugvordering reiskosten OAH'!BZ90)</f>
        <v/>
      </c>
      <c r="O18" s="65" t="str">
        <f>IF('Terugvordering reiskosten OAH'!CG90="","",'Terugvordering reiskosten OAH'!CG90)</f>
        <v/>
      </c>
      <c r="P18" s="65" t="str">
        <f>IF('Terugvordering reiskosten OAH'!CM90=0,"",'Terugvordering reiskosten OAH'!CM90)</f>
        <v/>
      </c>
    </row>
    <row r="19" spans="1:16" x14ac:dyDescent="0.3">
      <c r="A19" s="54" t="str">
        <f>IF('Terugvordering reiskosten OAH'!D91="","",IF('Terugvordering reiskosten OAH'!$T$36="","",'Terugvordering reiskosten OAH'!$T$36))</f>
        <v/>
      </c>
      <c r="B19" s="54" t="str">
        <f>IF(A19="","",'Terugvordering reiskosten OAH'!$T$38)</f>
        <v/>
      </c>
      <c r="C19" s="47" t="str">
        <f>IF(A19="","",'gegevensblad samenvatting vord.'!$C$2)</f>
        <v/>
      </c>
      <c r="D19" s="47" t="str">
        <f>IF('Terugvordering reiskosten OAH'!D91="","",TEXT('Terugvordering reiskosten OAH'!D91,"mm-jjjj"))</f>
        <v/>
      </c>
      <c r="E19" s="54" t="str">
        <f>IF('Terugvordering reiskosten OAH'!H91="","",'Terugvordering reiskosten OAH'!H91)</f>
        <v/>
      </c>
      <c r="F19" s="47" t="str">
        <f>IF('Terugvordering reiskosten OAH'!R91="","",'Terugvordering reiskosten OAH'!R91)</f>
        <v/>
      </c>
      <c r="G19" s="54" t="str">
        <f>IF('Terugvordering reiskosten OAH'!X91="","",'Terugvordering reiskosten OAH'!X91)</f>
        <v/>
      </c>
      <c r="H19" s="47" t="str">
        <f>IF('Terugvordering reiskosten OAH'!AJ91="","",'Terugvordering reiskosten OAH'!AJ91)</f>
        <v/>
      </c>
      <c r="I19" s="54" t="str">
        <f>IF('Terugvordering reiskosten OAH'!AR91="","",'Terugvordering reiskosten OAH'!AR91)</f>
        <v/>
      </c>
      <c r="J19" s="54" t="str">
        <f>IF('Terugvordering reiskosten OAH'!AY91="","",'Terugvordering reiskosten OAH'!AY91)</f>
        <v/>
      </c>
      <c r="K19" s="54" t="str">
        <f>IF('Terugvordering reiskosten OAH'!BC91=0,"",'Terugvordering reiskosten OAH'!BC91)</f>
        <v/>
      </c>
      <c r="L19" s="62" t="str">
        <f>IF('Terugvordering reiskosten OAH'!BK91=0,"",'Terugvordering reiskosten OAH'!BK91)</f>
        <v/>
      </c>
      <c r="M19" s="54" t="str">
        <f>IF('Terugvordering reiskosten OAH'!BR91=0,"",'Terugvordering reiskosten OAH'!BR91)</f>
        <v/>
      </c>
      <c r="N19" s="65" t="str">
        <f>IF('Terugvordering reiskosten OAH'!BZ91=0,"",'Terugvordering reiskosten OAH'!BZ91)</f>
        <v/>
      </c>
      <c r="O19" s="65" t="str">
        <f>IF('Terugvordering reiskosten OAH'!CG91="","",'Terugvordering reiskosten OAH'!CG91)</f>
        <v/>
      </c>
      <c r="P19" s="65" t="str">
        <f>IF('Terugvordering reiskosten OAH'!CM91=0,"",'Terugvordering reiskosten OAH'!CM91)</f>
        <v/>
      </c>
    </row>
    <row r="20" spans="1:16" x14ac:dyDescent="0.3">
      <c r="A20" s="54" t="str">
        <f>IF('Terugvordering reiskosten OAH'!D92="","",IF('Terugvordering reiskosten OAH'!$T$36="","",'Terugvordering reiskosten OAH'!$T$36))</f>
        <v/>
      </c>
      <c r="B20" s="54" t="str">
        <f>IF(A20="","",'Terugvordering reiskosten OAH'!$T$38)</f>
        <v/>
      </c>
      <c r="C20" s="47" t="str">
        <f>IF(A20="","",'gegevensblad samenvatting vord.'!$C$2)</f>
        <v/>
      </c>
      <c r="D20" s="47" t="str">
        <f>IF('Terugvordering reiskosten OAH'!D92="","",TEXT('Terugvordering reiskosten OAH'!D92,"mm-jjjj"))</f>
        <v/>
      </c>
      <c r="E20" s="54" t="str">
        <f>IF('Terugvordering reiskosten OAH'!H92="","",'Terugvordering reiskosten OAH'!H92)</f>
        <v/>
      </c>
      <c r="F20" s="47" t="str">
        <f>IF('Terugvordering reiskosten OAH'!R92="","",'Terugvordering reiskosten OAH'!R92)</f>
        <v/>
      </c>
      <c r="G20" s="54" t="str">
        <f>IF('Terugvordering reiskosten OAH'!X92="","",'Terugvordering reiskosten OAH'!X92)</f>
        <v/>
      </c>
      <c r="H20" s="47" t="str">
        <f>IF('Terugvordering reiskosten OAH'!AJ92="","",'Terugvordering reiskosten OAH'!AJ92)</f>
        <v/>
      </c>
      <c r="I20" s="54" t="str">
        <f>IF('Terugvordering reiskosten OAH'!AR92="","",'Terugvordering reiskosten OAH'!AR92)</f>
        <v/>
      </c>
      <c r="J20" s="54" t="str">
        <f>IF('Terugvordering reiskosten OAH'!AY92="","",'Terugvordering reiskosten OAH'!AY92)</f>
        <v/>
      </c>
      <c r="K20" s="54" t="str">
        <f>IF('Terugvordering reiskosten OAH'!BC92=0,"",'Terugvordering reiskosten OAH'!BC92)</f>
        <v/>
      </c>
      <c r="L20" s="62" t="str">
        <f>IF('Terugvordering reiskosten OAH'!BK92=0,"",'Terugvordering reiskosten OAH'!BK92)</f>
        <v/>
      </c>
      <c r="M20" s="54" t="str">
        <f>IF('Terugvordering reiskosten OAH'!BR92=0,"",'Terugvordering reiskosten OAH'!BR92)</f>
        <v/>
      </c>
      <c r="N20" s="65" t="str">
        <f>IF('Terugvordering reiskosten OAH'!BZ92=0,"",'Terugvordering reiskosten OAH'!BZ92)</f>
        <v/>
      </c>
      <c r="O20" s="65" t="str">
        <f>IF('Terugvordering reiskosten OAH'!CG92="","",'Terugvordering reiskosten OAH'!CG92)</f>
        <v/>
      </c>
      <c r="P20" s="65" t="str">
        <f>IF('Terugvordering reiskosten OAH'!CM92=0,"",'Terugvordering reiskosten OAH'!CM92)</f>
        <v/>
      </c>
    </row>
    <row r="21" spans="1:16" x14ac:dyDescent="0.3">
      <c r="A21" s="54" t="str">
        <f>IF('Terugvordering reiskosten OAH'!D93="","",IF('Terugvordering reiskosten OAH'!$T$36="","",'Terugvordering reiskosten OAH'!$T$36))</f>
        <v/>
      </c>
      <c r="B21" s="54" t="str">
        <f>IF(A21="","",'Terugvordering reiskosten OAH'!$T$38)</f>
        <v/>
      </c>
      <c r="C21" s="47" t="str">
        <f>IF(A21="","",'gegevensblad samenvatting vord.'!$C$2)</f>
        <v/>
      </c>
      <c r="D21" s="47" t="str">
        <f>IF('Terugvordering reiskosten OAH'!D93="","",TEXT('Terugvordering reiskosten OAH'!D93,"mm-jjjj"))</f>
        <v/>
      </c>
      <c r="E21" s="54" t="str">
        <f>IF('Terugvordering reiskosten OAH'!H93="","",'Terugvordering reiskosten OAH'!H93)</f>
        <v/>
      </c>
      <c r="F21" s="47" t="str">
        <f>IF('Terugvordering reiskosten OAH'!R93="","",'Terugvordering reiskosten OAH'!R93)</f>
        <v/>
      </c>
      <c r="G21" s="54" t="str">
        <f>IF('Terugvordering reiskosten OAH'!X93="","",'Terugvordering reiskosten OAH'!X93)</f>
        <v/>
      </c>
      <c r="H21" s="47" t="str">
        <f>IF('Terugvordering reiskosten OAH'!AJ93="","",'Terugvordering reiskosten OAH'!AJ93)</f>
        <v/>
      </c>
      <c r="I21" s="54" t="str">
        <f>IF('Terugvordering reiskosten OAH'!AR93="","",'Terugvordering reiskosten OAH'!AR93)</f>
        <v/>
      </c>
      <c r="J21" s="54" t="str">
        <f>IF('Terugvordering reiskosten OAH'!AY93="","",'Terugvordering reiskosten OAH'!AY93)</f>
        <v/>
      </c>
      <c r="K21" s="54" t="str">
        <f>IF('Terugvordering reiskosten OAH'!BC93=0,"",'Terugvordering reiskosten OAH'!BC93)</f>
        <v/>
      </c>
      <c r="L21" s="62" t="str">
        <f>IF('Terugvordering reiskosten OAH'!BK93=0,"",'Terugvordering reiskosten OAH'!BK93)</f>
        <v/>
      </c>
      <c r="M21" s="54" t="str">
        <f>IF('Terugvordering reiskosten OAH'!BR93=0,"",'Terugvordering reiskosten OAH'!BR93)</f>
        <v/>
      </c>
      <c r="N21" s="65" t="str">
        <f>IF('Terugvordering reiskosten OAH'!BZ93=0,"",'Terugvordering reiskosten OAH'!BZ93)</f>
        <v/>
      </c>
      <c r="O21" s="65" t="str">
        <f>IF('Terugvordering reiskosten OAH'!CG93="","",'Terugvordering reiskosten OAH'!CG93)</f>
        <v/>
      </c>
      <c r="P21" s="65" t="str">
        <f>IF('Terugvordering reiskosten OAH'!CM93=0,"",'Terugvordering reiskosten OAH'!CM93)</f>
        <v/>
      </c>
    </row>
    <row r="22" spans="1:16" x14ac:dyDescent="0.3">
      <c r="A22" s="54" t="str">
        <f>IF('Terugvordering reiskosten OAH'!D94="","",IF('Terugvordering reiskosten OAH'!$T$36="","",'Terugvordering reiskosten OAH'!$T$36))</f>
        <v/>
      </c>
      <c r="B22" s="54" t="str">
        <f>IF(A22="","",'Terugvordering reiskosten OAH'!$T$38)</f>
        <v/>
      </c>
      <c r="C22" s="47" t="str">
        <f>IF(A22="","",'gegevensblad samenvatting vord.'!$C$2)</f>
        <v/>
      </c>
      <c r="D22" s="47" t="str">
        <f>IF('Terugvordering reiskosten OAH'!D94="","",TEXT('Terugvordering reiskosten OAH'!D94,"mm-jjjj"))</f>
        <v/>
      </c>
      <c r="E22" s="54" t="str">
        <f>IF('Terugvordering reiskosten OAH'!H94="","",'Terugvordering reiskosten OAH'!H94)</f>
        <v/>
      </c>
      <c r="F22" s="47" t="str">
        <f>IF('Terugvordering reiskosten OAH'!R94="","",'Terugvordering reiskosten OAH'!R94)</f>
        <v/>
      </c>
      <c r="G22" s="54" t="str">
        <f>IF('Terugvordering reiskosten OAH'!X94="","",'Terugvordering reiskosten OAH'!X94)</f>
        <v/>
      </c>
      <c r="H22" s="47" t="str">
        <f>IF('Terugvordering reiskosten OAH'!AJ94="","",'Terugvordering reiskosten OAH'!AJ94)</f>
        <v/>
      </c>
      <c r="I22" s="54" t="str">
        <f>IF('Terugvordering reiskosten OAH'!AR94="","",'Terugvordering reiskosten OAH'!AR94)</f>
        <v/>
      </c>
      <c r="J22" s="54" t="str">
        <f>IF('Terugvordering reiskosten OAH'!AY94="","",'Terugvordering reiskosten OAH'!AY94)</f>
        <v/>
      </c>
      <c r="K22" s="54" t="str">
        <f>IF('Terugvordering reiskosten OAH'!BC94=0,"",'Terugvordering reiskosten OAH'!BC94)</f>
        <v/>
      </c>
      <c r="L22" s="62" t="str">
        <f>IF('Terugvordering reiskosten OAH'!BK94=0,"",'Terugvordering reiskosten OAH'!BK94)</f>
        <v/>
      </c>
      <c r="M22" s="54" t="str">
        <f>IF('Terugvordering reiskosten OAH'!BR94=0,"",'Terugvordering reiskosten OAH'!BR94)</f>
        <v/>
      </c>
      <c r="N22" s="65" t="str">
        <f>IF('Terugvordering reiskosten OAH'!BZ94=0,"",'Terugvordering reiskosten OAH'!BZ94)</f>
        <v/>
      </c>
      <c r="O22" s="65" t="str">
        <f>IF('Terugvordering reiskosten OAH'!CG94="","",'Terugvordering reiskosten OAH'!CG94)</f>
        <v/>
      </c>
      <c r="P22" s="65" t="str">
        <f>IF('Terugvordering reiskosten OAH'!CM94=0,"",'Terugvordering reiskosten OAH'!CM94)</f>
        <v/>
      </c>
    </row>
    <row r="23" spans="1:16" x14ac:dyDescent="0.3">
      <c r="A23" s="54" t="str">
        <f>IF('Terugvordering reiskosten OAH'!D95="","",IF('Terugvordering reiskosten OAH'!$T$36="","",'Terugvordering reiskosten OAH'!$T$36))</f>
        <v/>
      </c>
      <c r="B23" s="54" t="str">
        <f>IF(A23="","",'Terugvordering reiskosten OAH'!$T$38)</f>
        <v/>
      </c>
      <c r="C23" s="47" t="str">
        <f>IF(A23="","",'gegevensblad samenvatting vord.'!$C$2)</f>
        <v/>
      </c>
      <c r="D23" s="47" t="str">
        <f>IF('Terugvordering reiskosten OAH'!D95="","",TEXT('Terugvordering reiskosten OAH'!D95,"mm-jjjj"))</f>
        <v/>
      </c>
      <c r="E23" s="54" t="str">
        <f>IF('Terugvordering reiskosten OAH'!H95="","",'Terugvordering reiskosten OAH'!H95)</f>
        <v/>
      </c>
      <c r="F23" s="47" t="str">
        <f>IF('Terugvordering reiskosten OAH'!R95="","",'Terugvordering reiskosten OAH'!R95)</f>
        <v/>
      </c>
      <c r="G23" s="54" t="str">
        <f>IF('Terugvordering reiskosten OAH'!X95="","",'Terugvordering reiskosten OAH'!X95)</f>
        <v/>
      </c>
      <c r="H23" s="47" t="str">
        <f>IF('Terugvordering reiskosten OAH'!AJ95="","",'Terugvordering reiskosten OAH'!AJ95)</f>
        <v/>
      </c>
      <c r="I23" s="54" t="str">
        <f>IF('Terugvordering reiskosten OAH'!AR95="","",'Terugvordering reiskosten OAH'!AR95)</f>
        <v/>
      </c>
      <c r="J23" s="54" t="str">
        <f>IF('Terugvordering reiskosten OAH'!AY95="","",'Terugvordering reiskosten OAH'!AY95)</f>
        <v/>
      </c>
      <c r="K23" s="54" t="str">
        <f>IF('Terugvordering reiskosten OAH'!BC95=0,"",'Terugvordering reiskosten OAH'!BC95)</f>
        <v/>
      </c>
      <c r="L23" s="62" t="str">
        <f>IF('Terugvordering reiskosten OAH'!BK95=0,"",'Terugvordering reiskosten OAH'!BK95)</f>
        <v/>
      </c>
      <c r="M23" s="54" t="str">
        <f>IF('Terugvordering reiskosten OAH'!BR95=0,"",'Terugvordering reiskosten OAH'!BR95)</f>
        <v/>
      </c>
      <c r="N23" s="65" t="str">
        <f>IF('Terugvordering reiskosten OAH'!BZ95=0,"",'Terugvordering reiskosten OAH'!BZ95)</f>
        <v/>
      </c>
      <c r="O23" s="65" t="str">
        <f>IF('Terugvordering reiskosten OAH'!CG95="","",'Terugvordering reiskosten OAH'!CG95)</f>
        <v/>
      </c>
      <c r="P23" s="65" t="str">
        <f>IF('Terugvordering reiskosten OAH'!CM95=0,"",'Terugvordering reiskosten OAH'!CM95)</f>
        <v/>
      </c>
    </row>
    <row r="24" spans="1:16" x14ac:dyDescent="0.3">
      <c r="A24" s="54" t="str">
        <f>IF('Terugvordering reiskosten OAH'!D96="","",IF('Terugvordering reiskosten OAH'!$T$36="","",'Terugvordering reiskosten OAH'!$T$36))</f>
        <v/>
      </c>
      <c r="B24" s="54" t="str">
        <f>IF(A24="","",'Terugvordering reiskosten OAH'!$T$38)</f>
        <v/>
      </c>
      <c r="C24" s="47" t="str">
        <f>IF(A24="","",'gegevensblad samenvatting vord.'!$C$2)</f>
        <v/>
      </c>
      <c r="D24" s="47" t="str">
        <f>IF('Terugvordering reiskosten OAH'!D96="","",TEXT('Terugvordering reiskosten OAH'!D96,"mm-jjjj"))</f>
        <v/>
      </c>
      <c r="E24" s="54" t="str">
        <f>IF('Terugvordering reiskosten OAH'!H96="","",'Terugvordering reiskosten OAH'!H96)</f>
        <v/>
      </c>
      <c r="F24" s="47" t="str">
        <f>IF('Terugvordering reiskosten OAH'!R96="","",'Terugvordering reiskosten OAH'!R96)</f>
        <v/>
      </c>
      <c r="G24" s="54" t="str">
        <f>IF('Terugvordering reiskosten OAH'!X96="","",'Terugvordering reiskosten OAH'!X96)</f>
        <v/>
      </c>
      <c r="H24" s="47" t="str">
        <f>IF('Terugvordering reiskosten OAH'!AJ96="","",'Terugvordering reiskosten OAH'!AJ96)</f>
        <v/>
      </c>
      <c r="I24" s="54" t="str">
        <f>IF('Terugvordering reiskosten OAH'!AR96="","",'Terugvordering reiskosten OAH'!AR96)</f>
        <v/>
      </c>
      <c r="J24" s="54" t="str">
        <f>IF('Terugvordering reiskosten OAH'!AY96="","",'Terugvordering reiskosten OAH'!AY96)</f>
        <v/>
      </c>
      <c r="K24" s="54" t="str">
        <f>IF('Terugvordering reiskosten OAH'!BC96=0,"",'Terugvordering reiskosten OAH'!BC96)</f>
        <v/>
      </c>
      <c r="L24" s="62" t="str">
        <f>IF('Terugvordering reiskosten OAH'!BK96=0,"",'Terugvordering reiskosten OAH'!BK96)</f>
        <v/>
      </c>
      <c r="M24" s="54" t="str">
        <f>IF('Terugvordering reiskosten OAH'!BR96=0,"",'Terugvordering reiskosten OAH'!BR96)</f>
        <v/>
      </c>
      <c r="N24" s="65" t="str">
        <f>IF('Terugvordering reiskosten OAH'!BZ96=0,"",'Terugvordering reiskosten OAH'!BZ96)</f>
        <v/>
      </c>
      <c r="O24" s="65" t="str">
        <f>IF('Terugvordering reiskosten OAH'!CG96="","",'Terugvordering reiskosten OAH'!CG96)</f>
        <v/>
      </c>
      <c r="P24" s="65" t="str">
        <f>IF('Terugvordering reiskosten OAH'!CM96=0,"",'Terugvordering reiskosten OAH'!CM96)</f>
        <v/>
      </c>
    </row>
    <row r="25" spans="1:16" x14ac:dyDescent="0.3">
      <c r="A25" s="54" t="str">
        <f>IF('Terugvordering reiskosten OAH'!D97="","",IF('Terugvordering reiskosten OAH'!$T$36="","",'Terugvordering reiskosten OAH'!$T$36))</f>
        <v/>
      </c>
      <c r="B25" s="54" t="str">
        <f>IF(A25="","",'Terugvordering reiskosten OAH'!$T$38)</f>
        <v/>
      </c>
      <c r="C25" s="47" t="str">
        <f>IF(A25="","",'gegevensblad samenvatting vord.'!$C$2)</f>
        <v/>
      </c>
      <c r="D25" s="47" t="str">
        <f>IF('Terugvordering reiskosten OAH'!D97="","",TEXT('Terugvordering reiskosten OAH'!D97,"mm-jjjj"))</f>
        <v/>
      </c>
      <c r="E25" s="54" t="str">
        <f>IF('Terugvordering reiskosten OAH'!H97="","",'Terugvordering reiskosten OAH'!H97)</f>
        <v/>
      </c>
      <c r="F25" s="47" t="str">
        <f>IF('Terugvordering reiskosten OAH'!R97="","",'Terugvordering reiskosten OAH'!R97)</f>
        <v/>
      </c>
      <c r="G25" s="54" t="str">
        <f>IF('Terugvordering reiskosten OAH'!X97="","",'Terugvordering reiskosten OAH'!X97)</f>
        <v/>
      </c>
      <c r="H25" s="47" t="str">
        <f>IF('Terugvordering reiskosten OAH'!AJ97="","",'Terugvordering reiskosten OAH'!AJ97)</f>
        <v/>
      </c>
      <c r="I25" s="54" t="str">
        <f>IF('Terugvordering reiskosten OAH'!AR97="","",'Terugvordering reiskosten OAH'!AR97)</f>
        <v/>
      </c>
      <c r="J25" s="54" t="str">
        <f>IF('Terugvordering reiskosten OAH'!AY97="","",'Terugvordering reiskosten OAH'!AY97)</f>
        <v/>
      </c>
      <c r="K25" s="54" t="str">
        <f>IF('Terugvordering reiskosten OAH'!BC97=0,"",'Terugvordering reiskosten OAH'!BC97)</f>
        <v/>
      </c>
      <c r="L25" s="62" t="str">
        <f>IF('Terugvordering reiskosten OAH'!BK97=0,"",'Terugvordering reiskosten OAH'!BK97)</f>
        <v/>
      </c>
      <c r="M25" s="54" t="str">
        <f>IF('Terugvordering reiskosten OAH'!BR97=0,"",'Terugvordering reiskosten OAH'!BR97)</f>
        <v/>
      </c>
      <c r="N25" s="65" t="str">
        <f>IF('Terugvordering reiskosten OAH'!BZ97=0,"",'Terugvordering reiskosten OAH'!BZ97)</f>
        <v/>
      </c>
      <c r="O25" s="65" t="str">
        <f>IF('Terugvordering reiskosten OAH'!CG97="","",'Terugvordering reiskosten OAH'!CG97)</f>
        <v/>
      </c>
      <c r="P25" s="65" t="str">
        <f>IF('Terugvordering reiskosten OAH'!CM97=0,"",'Terugvordering reiskosten OAH'!CM97)</f>
        <v/>
      </c>
    </row>
    <row r="26" spans="1:16" x14ac:dyDescent="0.3">
      <c r="A26" s="54" t="str">
        <f>IF('Terugvordering reiskosten OAH'!D98="","",IF('Terugvordering reiskosten OAH'!$T$36="","",'Terugvordering reiskosten OAH'!$T$36))</f>
        <v/>
      </c>
      <c r="B26" s="54" t="str">
        <f>IF(A26="","",'Terugvordering reiskosten OAH'!$T$38)</f>
        <v/>
      </c>
      <c r="C26" s="47" t="str">
        <f>IF(A26="","",'gegevensblad samenvatting vord.'!$C$2)</f>
        <v/>
      </c>
      <c r="D26" s="47" t="str">
        <f>IF('Terugvordering reiskosten OAH'!D98="","",TEXT('Terugvordering reiskosten OAH'!D98,"mm-jjjj"))</f>
        <v/>
      </c>
      <c r="E26" s="54" t="str">
        <f>IF('Terugvordering reiskosten OAH'!H98="","",'Terugvordering reiskosten OAH'!H98)</f>
        <v/>
      </c>
      <c r="F26" s="47" t="str">
        <f>IF('Terugvordering reiskosten OAH'!R98="","",'Terugvordering reiskosten OAH'!R98)</f>
        <v/>
      </c>
      <c r="G26" s="54" t="str">
        <f>IF('Terugvordering reiskosten OAH'!X98="","",'Terugvordering reiskosten OAH'!X98)</f>
        <v/>
      </c>
      <c r="H26" s="47" t="str">
        <f>IF('Terugvordering reiskosten OAH'!AJ98="","",'Terugvordering reiskosten OAH'!AJ98)</f>
        <v/>
      </c>
      <c r="I26" s="54" t="str">
        <f>IF('Terugvordering reiskosten OAH'!AR98="","",'Terugvordering reiskosten OAH'!AR98)</f>
        <v/>
      </c>
      <c r="J26" s="54" t="str">
        <f>IF('Terugvordering reiskosten OAH'!AY98="","",'Terugvordering reiskosten OAH'!AY98)</f>
        <v/>
      </c>
      <c r="K26" s="54" t="str">
        <f>IF('Terugvordering reiskosten OAH'!BC98=0,"",'Terugvordering reiskosten OAH'!BC98)</f>
        <v/>
      </c>
      <c r="L26" s="62" t="str">
        <f>IF('Terugvordering reiskosten OAH'!BK98=0,"",'Terugvordering reiskosten OAH'!BK98)</f>
        <v/>
      </c>
      <c r="M26" s="54" t="str">
        <f>IF('Terugvordering reiskosten OAH'!BR98=0,"",'Terugvordering reiskosten OAH'!BR98)</f>
        <v/>
      </c>
      <c r="N26" s="65" t="str">
        <f>IF('Terugvordering reiskosten OAH'!BZ98=0,"",'Terugvordering reiskosten OAH'!BZ98)</f>
        <v/>
      </c>
      <c r="O26" s="65" t="str">
        <f>IF('Terugvordering reiskosten OAH'!CG98="","",'Terugvordering reiskosten OAH'!CG98)</f>
        <v/>
      </c>
      <c r="P26" s="65" t="str">
        <f>IF('Terugvordering reiskosten OAH'!CM98=0,"",'Terugvordering reiskosten OAH'!CM98)</f>
        <v/>
      </c>
    </row>
    <row r="27" spans="1:16" x14ac:dyDescent="0.3">
      <c r="A27" s="54" t="str">
        <f>IF('Terugvordering reiskosten OAH'!D99="","",IF('Terugvordering reiskosten OAH'!$T$36="","",'Terugvordering reiskosten OAH'!$T$36))</f>
        <v/>
      </c>
      <c r="B27" s="54" t="str">
        <f>IF(A27="","",'Terugvordering reiskosten OAH'!$T$38)</f>
        <v/>
      </c>
      <c r="C27" s="47" t="str">
        <f>IF(A27="","",'gegevensblad samenvatting vord.'!$C$2)</f>
        <v/>
      </c>
      <c r="D27" s="47" t="str">
        <f>IF('Terugvordering reiskosten OAH'!D99="","",TEXT('Terugvordering reiskosten OAH'!D99,"mm-jjjj"))</f>
        <v/>
      </c>
      <c r="E27" s="54" t="str">
        <f>IF('Terugvordering reiskosten OAH'!H99="","",'Terugvordering reiskosten OAH'!H99)</f>
        <v/>
      </c>
      <c r="F27" s="47" t="str">
        <f>IF('Terugvordering reiskosten OAH'!R99="","",'Terugvordering reiskosten OAH'!R99)</f>
        <v/>
      </c>
      <c r="G27" s="54" t="str">
        <f>IF('Terugvordering reiskosten OAH'!X99="","",'Terugvordering reiskosten OAH'!X99)</f>
        <v/>
      </c>
      <c r="H27" s="47" t="str">
        <f>IF('Terugvordering reiskosten OAH'!AJ99="","",'Terugvordering reiskosten OAH'!AJ99)</f>
        <v/>
      </c>
      <c r="I27" s="54" t="str">
        <f>IF('Terugvordering reiskosten OAH'!AR99="","",'Terugvordering reiskosten OAH'!AR99)</f>
        <v/>
      </c>
      <c r="J27" s="54" t="str">
        <f>IF('Terugvordering reiskosten OAH'!AY99="","",'Terugvordering reiskosten OAH'!AY99)</f>
        <v/>
      </c>
      <c r="K27" s="54" t="str">
        <f>IF('Terugvordering reiskosten OAH'!BC99=0,"",'Terugvordering reiskosten OAH'!BC99)</f>
        <v/>
      </c>
      <c r="L27" s="62" t="str">
        <f>IF('Terugvordering reiskosten OAH'!BK99=0,"",'Terugvordering reiskosten OAH'!BK99)</f>
        <v/>
      </c>
      <c r="M27" s="54" t="str">
        <f>IF('Terugvordering reiskosten OAH'!BR99=0,"",'Terugvordering reiskosten OAH'!BR99)</f>
        <v/>
      </c>
      <c r="N27" s="65" t="str">
        <f>IF('Terugvordering reiskosten OAH'!BZ99=0,"",'Terugvordering reiskosten OAH'!BZ99)</f>
        <v/>
      </c>
      <c r="O27" s="65" t="str">
        <f>IF('Terugvordering reiskosten OAH'!CG99="","",'Terugvordering reiskosten OAH'!CG99)</f>
        <v/>
      </c>
      <c r="P27" s="65" t="str">
        <f>IF('Terugvordering reiskosten OAH'!CM99=0,"",'Terugvordering reiskosten OAH'!CM99)</f>
        <v/>
      </c>
    </row>
    <row r="28" spans="1:16" x14ac:dyDescent="0.3">
      <c r="A28" s="54" t="str">
        <f>IF('Terugvordering reiskosten OAH'!D100="","",IF('Terugvordering reiskosten OAH'!$T$36="","",'Terugvordering reiskosten OAH'!$T$36))</f>
        <v/>
      </c>
      <c r="B28" s="54" t="str">
        <f>IF(A28="","",'Terugvordering reiskosten OAH'!$T$38)</f>
        <v/>
      </c>
      <c r="C28" s="47" t="str">
        <f>IF(A28="","",'gegevensblad samenvatting vord.'!$C$2)</f>
        <v/>
      </c>
      <c r="D28" s="47" t="str">
        <f>IF('Terugvordering reiskosten OAH'!D100="","",TEXT('Terugvordering reiskosten OAH'!D100,"mm-jjjj"))</f>
        <v/>
      </c>
      <c r="E28" s="54" t="str">
        <f>IF('Terugvordering reiskosten OAH'!H100="","",'Terugvordering reiskosten OAH'!H100)</f>
        <v/>
      </c>
      <c r="F28" s="47" t="str">
        <f>IF('Terugvordering reiskosten OAH'!R100="","",'Terugvordering reiskosten OAH'!R100)</f>
        <v/>
      </c>
      <c r="G28" s="54" t="str">
        <f>IF('Terugvordering reiskosten OAH'!X100="","",'Terugvordering reiskosten OAH'!X100)</f>
        <v/>
      </c>
      <c r="H28" s="47" t="str">
        <f>IF('Terugvordering reiskosten OAH'!AJ100="","",'Terugvordering reiskosten OAH'!AJ100)</f>
        <v/>
      </c>
      <c r="I28" s="54" t="str">
        <f>IF('Terugvordering reiskosten OAH'!AR100="","",'Terugvordering reiskosten OAH'!AR100)</f>
        <v/>
      </c>
      <c r="J28" s="54" t="str">
        <f>IF('Terugvordering reiskosten OAH'!AY100="","",'Terugvordering reiskosten OAH'!AY100)</f>
        <v/>
      </c>
      <c r="K28" s="54" t="str">
        <f>IF('Terugvordering reiskosten OAH'!BC100=0,"",'Terugvordering reiskosten OAH'!BC100)</f>
        <v/>
      </c>
      <c r="L28" s="62" t="str">
        <f>IF('Terugvordering reiskosten OAH'!BK100=0,"",'Terugvordering reiskosten OAH'!BK100)</f>
        <v/>
      </c>
      <c r="M28" s="54" t="str">
        <f>IF('Terugvordering reiskosten OAH'!BR100=0,"",'Terugvordering reiskosten OAH'!BR100)</f>
        <v/>
      </c>
      <c r="N28" s="65" t="str">
        <f>IF('Terugvordering reiskosten OAH'!BZ100=0,"",'Terugvordering reiskosten OAH'!BZ100)</f>
        <v/>
      </c>
      <c r="O28" s="65" t="str">
        <f>IF('Terugvordering reiskosten OAH'!CG100="","",'Terugvordering reiskosten OAH'!CG100)</f>
        <v/>
      </c>
      <c r="P28" s="65" t="str">
        <f>IF('Terugvordering reiskosten OAH'!CM100=0,"",'Terugvordering reiskosten OAH'!CM100)</f>
        <v/>
      </c>
    </row>
    <row r="29" spans="1:16" x14ac:dyDescent="0.3">
      <c r="A29" s="54" t="str">
        <f>IF('Terugvordering reiskosten OAH'!D101="","",IF('Terugvordering reiskosten OAH'!$T$36="","",'Terugvordering reiskosten OAH'!$T$36))</f>
        <v/>
      </c>
      <c r="B29" s="54" t="str">
        <f>IF(A29="","",'Terugvordering reiskosten OAH'!$T$38)</f>
        <v/>
      </c>
      <c r="C29" s="47" t="str">
        <f>IF(A29="","",'gegevensblad samenvatting vord.'!$C$2)</f>
        <v/>
      </c>
      <c r="D29" s="47" t="str">
        <f>IF('Terugvordering reiskosten OAH'!D101="","",TEXT('Terugvordering reiskosten OAH'!D101,"mm-jjjj"))</f>
        <v/>
      </c>
      <c r="E29" s="54" t="str">
        <f>IF('Terugvordering reiskosten OAH'!H101="","",'Terugvordering reiskosten OAH'!H101)</f>
        <v/>
      </c>
      <c r="F29" s="47" t="str">
        <f>IF('Terugvordering reiskosten OAH'!R101="","",'Terugvordering reiskosten OAH'!R101)</f>
        <v/>
      </c>
      <c r="G29" s="54" t="str">
        <f>IF('Terugvordering reiskosten OAH'!X101="","",'Terugvordering reiskosten OAH'!X101)</f>
        <v/>
      </c>
      <c r="H29" s="47" t="str">
        <f>IF('Terugvordering reiskosten OAH'!AJ101="","",'Terugvordering reiskosten OAH'!AJ101)</f>
        <v/>
      </c>
      <c r="I29" s="54" t="str">
        <f>IF('Terugvordering reiskosten OAH'!AR101="","",'Terugvordering reiskosten OAH'!AR101)</f>
        <v/>
      </c>
      <c r="J29" s="54" t="str">
        <f>IF('Terugvordering reiskosten OAH'!AY101="","",'Terugvordering reiskosten OAH'!AY101)</f>
        <v/>
      </c>
      <c r="K29" s="54" t="str">
        <f>IF('Terugvordering reiskosten OAH'!BC101=0,"",'Terugvordering reiskosten OAH'!BC101)</f>
        <v/>
      </c>
      <c r="L29" s="62" t="str">
        <f>IF('Terugvordering reiskosten OAH'!BK101=0,"",'Terugvordering reiskosten OAH'!BK101)</f>
        <v/>
      </c>
      <c r="M29" s="54" t="str">
        <f>IF('Terugvordering reiskosten OAH'!BR101=0,"",'Terugvordering reiskosten OAH'!BR101)</f>
        <v/>
      </c>
      <c r="N29" s="65" t="str">
        <f>IF('Terugvordering reiskosten OAH'!BZ101=0,"",'Terugvordering reiskosten OAH'!BZ101)</f>
        <v/>
      </c>
      <c r="O29" s="65" t="str">
        <f>IF('Terugvordering reiskosten OAH'!CG101="","",'Terugvordering reiskosten OAH'!CG101)</f>
        <v/>
      </c>
      <c r="P29" s="65" t="str">
        <f>IF('Terugvordering reiskosten OAH'!CM101=0,"",'Terugvordering reiskosten OAH'!CM101)</f>
        <v/>
      </c>
    </row>
    <row r="30" spans="1:16" x14ac:dyDescent="0.3">
      <c r="A30" s="54" t="str">
        <f>IF('Terugvordering reiskosten OAH'!D102="","",IF('Terugvordering reiskosten OAH'!$T$36="","",'Terugvordering reiskosten OAH'!$T$36))</f>
        <v/>
      </c>
      <c r="B30" s="54" t="str">
        <f>IF(A30="","",'Terugvordering reiskosten OAH'!$T$38)</f>
        <v/>
      </c>
      <c r="C30" s="47" t="str">
        <f>IF(A30="","",'gegevensblad samenvatting vord.'!$C$2)</f>
        <v/>
      </c>
      <c r="D30" s="47" t="str">
        <f>IF('Terugvordering reiskosten OAH'!D102="","",TEXT('Terugvordering reiskosten OAH'!D102,"mm-jjjj"))</f>
        <v/>
      </c>
      <c r="E30" s="54" t="str">
        <f>IF('Terugvordering reiskosten OAH'!H102="","",'Terugvordering reiskosten OAH'!H102)</f>
        <v/>
      </c>
      <c r="F30" s="47" t="str">
        <f>IF('Terugvordering reiskosten OAH'!R102="","",'Terugvordering reiskosten OAH'!R102)</f>
        <v/>
      </c>
      <c r="G30" s="54" t="str">
        <f>IF('Terugvordering reiskosten OAH'!X102="","",'Terugvordering reiskosten OAH'!X102)</f>
        <v/>
      </c>
      <c r="H30" s="47" t="str">
        <f>IF('Terugvordering reiskosten OAH'!AJ102="","",'Terugvordering reiskosten OAH'!AJ102)</f>
        <v/>
      </c>
      <c r="I30" s="54" t="str">
        <f>IF('Terugvordering reiskosten OAH'!AR102="","",'Terugvordering reiskosten OAH'!AR102)</f>
        <v/>
      </c>
      <c r="J30" s="54" t="str">
        <f>IF('Terugvordering reiskosten OAH'!AY102="","",'Terugvordering reiskosten OAH'!AY102)</f>
        <v/>
      </c>
      <c r="K30" s="54" t="str">
        <f>IF('Terugvordering reiskosten OAH'!BC102=0,"",'Terugvordering reiskosten OAH'!BC102)</f>
        <v/>
      </c>
      <c r="L30" s="62" t="str">
        <f>IF('Terugvordering reiskosten OAH'!BK102=0,"",'Terugvordering reiskosten OAH'!BK102)</f>
        <v/>
      </c>
      <c r="M30" s="54" t="str">
        <f>IF('Terugvordering reiskosten OAH'!BR102=0,"",'Terugvordering reiskosten OAH'!BR102)</f>
        <v/>
      </c>
      <c r="N30" s="65" t="str">
        <f>IF('Terugvordering reiskosten OAH'!BZ102=0,"",'Terugvordering reiskosten OAH'!BZ102)</f>
        <v/>
      </c>
      <c r="O30" s="65" t="str">
        <f>IF('Terugvordering reiskosten OAH'!CG102="","",'Terugvordering reiskosten OAH'!CG102)</f>
        <v/>
      </c>
      <c r="P30" s="65" t="str">
        <f>IF('Terugvordering reiskosten OAH'!CM102=0,"",'Terugvordering reiskosten OAH'!CM102)</f>
        <v/>
      </c>
    </row>
    <row r="31" spans="1:16" x14ac:dyDescent="0.3">
      <c r="A31" s="54" t="str">
        <f>IF('Terugvordering reiskosten OAH'!D103="","",IF('Terugvordering reiskosten OAH'!$T$36="","",'Terugvordering reiskosten OAH'!$T$36))</f>
        <v/>
      </c>
      <c r="B31" s="54" t="str">
        <f>IF(A31="","",'Terugvordering reiskosten OAH'!$T$38)</f>
        <v/>
      </c>
      <c r="C31" s="47" t="str">
        <f>IF(A31="","",'gegevensblad samenvatting vord.'!$C$2)</f>
        <v/>
      </c>
      <c r="D31" s="47" t="str">
        <f>IF('Terugvordering reiskosten OAH'!D103="","",TEXT('Terugvordering reiskosten OAH'!D103,"mm-jjjj"))</f>
        <v/>
      </c>
      <c r="E31" s="54" t="str">
        <f>IF('Terugvordering reiskosten OAH'!H103="","",'Terugvordering reiskosten OAH'!H103)</f>
        <v/>
      </c>
      <c r="F31" s="47" t="str">
        <f>IF('Terugvordering reiskosten OAH'!R103="","",'Terugvordering reiskosten OAH'!R103)</f>
        <v/>
      </c>
      <c r="G31" s="54" t="str">
        <f>IF('Terugvordering reiskosten OAH'!X103="","",'Terugvordering reiskosten OAH'!X103)</f>
        <v/>
      </c>
      <c r="H31" s="47" t="str">
        <f>IF('Terugvordering reiskosten OAH'!AJ103="","",'Terugvordering reiskosten OAH'!AJ103)</f>
        <v/>
      </c>
      <c r="I31" s="54" t="str">
        <f>IF('Terugvordering reiskosten OAH'!AR103="","",'Terugvordering reiskosten OAH'!AR103)</f>
        <v/>
      </c>
      <c r="J31" s="54" t="str">
        <f>IF('Terugvordering reiskosten OAH'!AY103="","",'Terugvordering reiskosten OAH'!AY103)</f>
        <v/>
      </c>
      <c r="K31" s="54" t="str">
        <f>IF('Terugvordering reiskosten OAH'!BC103=0,"",'Terugvordering reiskosten OAH'!BC103)</f>
        <v/>
      </c>
      <c r="L31" s="62" t="str">
        <f>IF('Terugvordering reiskosten OAH'!BK103=0,"",'Terugvordering reiskosten OAH'!BK103)</f>
        <v/>
      </c>
      <c r="M31" s="54" t="str">
        <f>IF('Terugvordering reiskosten OAH'!BR103=0,"",'Terugvordering reiskosten OAH'!BR103)</f>
        <v/>
      </c>
      <c r="N31" s="65" t="str">
        <f>IF('Terugvordering reiskosten OAH'!BZ103=0,"",'Terugvordering reiskosten OAH'!BZ103)</f>
        <v/>
      </c>
      <c r="O31" s="65" t="str">
        <f>IF('Terugvordering reiskosten OAH'!CG103="","",'Terugvordering reiskosten OAH'!CG103)</f>
        <v/>
      </c>
      <c r="P31" s="65" t="str">
        <f>IF('Terugvordering reiskosten OAH'!CM103=0,"",'Terugvordering reiskosten OAH'!CM103)</f>
        <v/>
      </c>
    </row>
    <row r="32" spans="1:16" x14ac:dyDescent="0.3">
      <c r="A32" s="54" t="str">
        <f>IF('Terugvordering reiskosten OAH'!D104="","",IF('Terugvordering reiskosten OAH'!$T$36="","",'Terugvordering reiskosten OAH'!$T$36))</f>
        <v/>
      </c>
      <c r="B32" s="54" t="str">
        <f>IF(A32="","",'Terugvordering reiskosten OAH'!$T$38)</f>
        <v/>
      </c>
      <c r="C32" s="47" t="str">
        <f>IF(A32="","",'gegevensblad samenvatting vord.'!$C$2)</f>
        <v/>
      </c>
      <c r="D32" s="47" t="str">
        <f>IF('Terugvordering reiskosten OAH'!D104="","",TEXT('Terugvordering reiskosten OAH'!D104,"mm-jjjj"))</f>
        <v/>
      </c>
      <c r="E32" s="54" t="str">
        <f>IF('Terugvordering reiskosten OAH'!H104="","",'Terugvordering reiskosten OAH'!H104)</f>
        <v/>
      </c>
      <c r="F32" s="47" t="str">
        <f>IF('Terugvordering reiskosten OAH'!R104="","",'Terugvordering reiskosten OAH'!R104)</f>
        <v/>
      </c>
      <c r="G32" s="54" t="str">
        <f>IF('Terugvordering reiskosten OAH'!X104="","",'Terugvordering reiskosten OAH'!X104)</f>
        <v/>
      </c>
      <c r="H32" s="47" t="str">
        <f>IF('Terugvordering reiskosten OAH'!AJ104="","",'Terugvordering reiskosten OAH'!AJ104)</f>
        <v/>
      </c>
      <c r="I32" s="54" t="str">
        <f>IF('Terugvordering reiskosten OAH'!AR104="","",'Terugvordering reiskosten OAH'!AR104)</f>
        <v/>
      </c>
      <c r="J32" s="54" t="str">
        <f>IF('Terugvordering reiskosten OAH'!AY104="","",'Terugvordering reiskosten OAH'!AY104)</f>
        <v/>
      </c>
      <c r="K32" s="54" t="str">
        <f>IF('Terugvordering reiskosten OAH'!BC104=0,"",'Terugvordering reiskosten OAH'!BC104)</f>
        <v/>
      </c>
      <c r="L32" s="62" t="str">
        <f>IF('Terugvordering reiskosten OAH'!BK104=0,"",'Terugvordering reiskosten OAH'!BK104)</f>
        <v/>
      </c>
      <c r="M32" s="54" t="str">
        <f>IF('Terugvordering reiskosten OAH'!BR104=0,"",'Terugvordering reiskosten OAH'!BR104)</f>
        <v/>
      </c>
      <c r="N32" s="65" t="str">
        <f>IF('Terugvordering reiskosten OAH'!BZ104=0,"",'Terugvordering reiskosten OAH'!BZ104)</f>
        <v/>
      </c>
      <c r="O32" s="65" t="str">
        <f>IF('Terugvordering reiskosten OAH'!CG104="","",'Terugvordering reiskosten OAH'!CG104)</f>
        <v/>
      </c>
      <c r="P32" s="65" t="str">
        <f>IF('Terugvordering reiskosten OAH'!CM104=0,"",'Terugvordering reiskosten OAH'!CM104)</f>
        <v/>
      </c>
    </row>
    <row r="33" spans="1:16" x14ac:dyDescent="0.3">
      <c r="A33" s="54" t="str">
        <f>IF('Terugvordering reiskosten OAH'!D105="","",IF('Terugvordering reiskosten OAH'!$T$36="","",'Terugvordering reiskosten OAH'!$T$36))</f>
        <v/>
      </c>
      <c r="B33" s="54" t="str">
        <f>IF(A33="","",'Terugvordering reiskosten OAH'!$T$38)</f>
        <v/>
      </c>
      <c r="C33" s="47" t="str">
        <f>IF(A33="","",'gegevensblad samenvatting vord.'!$C$2)</f>
        <v/>
      </c>
      <c r="D33" s="47" t="str">
        <f>IF('Terugvordering reiskosten OAH'!D105="","",TEXT('Terugvordering reiskosten OAH'!D105,"mm-jjjj"))</f>
        <v/>
      </c>
      <c r="E33" s="54" t="str">
        <f>IF('Terugvordering reiskosten OAH'!H105="","",'Terugvordering reiskosten OAH'!H105)</f>
        <v/>
      </c>
      <c r="F33" s="47" t="str">
        <f>IF('Terugvordering reiskosten OAH'!R105="","",'Terugvordering reiskosten OAH'!R105)</f>
        <v/>
      </c>
      <c r="G33" s="54" t="str">
        <f>IF('Terugvordering reiskosten OAH'!X105="","",'Terugvordering reiskosten OAH'!X105)</f>
        <v/>
      </c>
      <c r="H33" s="47" t="str">
        <f>IF('Terugvordering reiskosten OAH'!AJ105="","",'Terugvordering reiskosten OAH'!AJ105)</f>
        <v/>
      </c>
      <c r="I33" s="54" t="str">
        <f>IF('Terugvordering reiskosten OAH'!AR105="","",'Terugvordering reiskosten OAH'!AR105)</f>
        <v/>
      </c>
      <c r="J33" s="54" t="str">
        <f>IF('Terugvordering reiskosten OAH'!AY105="","",'Terugvordering reiskosten OAH'!AY105)</f>
        <v/>
      </c>
      <c r="K33" s="54" t="str">
        <f>IF('Terugvordering reiskosten OAH'!BC105=0,"",'Terugvordering reiskosten OAH'!BC105)</f>
        <v/>
      </c>
      <c r="L33" s="62" t="str">
        <f>IF('Terugvordering reiskosten OAH'!BK105=0,"",'Terugvordering reiskosten OAH'!BK105)</f>
        <v/>
      </c>
      <c r="M33" s="54" t="str">
        <f>IF('Terugvordering reiskosten OAH'!BR105=0,"",'Terugvordering reiskosten OAH'!BR105)</f>
        <v/>
      </c>
      <c r="N33" s="65" t="str">
        <f>IF('Terugvordering reiskosten OAH'!BZ105=0,"",'Terugvordering reiskosten OAH'!BZ105)</f>
        <v/>
      </c>
      <c r="O33" s="65" t="str">
        <f>IF('Terugvordering reiskosten OAH'!CG105="","",'Terugvordering reiskosten OAH'!CG105)</f>
        <v/>
      </c>
      <c r="P33" s="65" t="str">
        <f>IF('Terugvordering reiskosten OAH'!CM105=0,"",'Terugvordering reiskosten OAH'!CM105)</f>
        <v/>
      </c>
    </row>
    <row r="34" spans="1:16" x14ac:dyDescent="0.3">
      <c r="A34" s="54" t="str">
        <f>IF('Terugvordering reiskosten OAH'!D106="","",IF('Terugvordering reiskosten OAH'!$T$36="","",'Terugvordering reiskosten OAH'!$T$36))</f>
        <v/>
      </c>
      <c r="B34" s="54" t="str">
        <f>IF(A34="","",'Terugvordering reiskosten OAH'!$T$38)</f>
        <v/>
      </c>
      <c r="C34" s="47" t="str">
        <f>IF(A34="","",'gegevensblad samenvatting vord.'!$C$2)</f>
        <v/>
      </c>
      <c r="D34" s="47" t="str">
        <f>IF('Terugvordering reiskosten OAH'!D106="","",TEXT('Terugvordering reiskosten OAH'!D106,"mm-jjjj"))</f>
        <v/>
      </c>
      <c r="E34" s="54" t="str">
        <f>IF('Terugvordering reiskosten OAH'!H106="","",'Terugvordering reiskosten OAH'!H106)</f>
        <v/>
      </c>
      <c r="F34" s="47" t="str">
        <f>IF('Terugvordering reiskosten OAH'!R106="","",'Terugvordering reiskosten OAH'!R106)</f>
        <v/>
      </c>
      <c r="G34" s="54" t="str">
        <f>IF('Terugvordering reiskosten OAH'!X106="","",'Terugvordering reiskosten OAH'!X106)</f>
        <v/>
      </c>
      <c r="H34" s="47" t="str">
        <f>IF('Terugvordering reiskosten OAH'!AJ106="","",'Terugvordering reiskosten OAH'!AJ106)</f>
        <v/>
      </c>
      <c r="I34" s="54" t="str">
        <f>IF('Terugvordering reiskosten OAH'!AR106="","",'Terugvordering reiskosten OAH'!AR106)</f>
        <v/>
      </c>
      <c r="J34" s="54" t="str">
        <f>IF('Terugvordering reiskosten OAH'!AY106="","",'Terugvordering reiskosten OAH'!AY106)</f>
        <v/>
      </c>
      <c r="K34" s="54" t="str">
        <f>IF('Terugvordering reiskosten OAH'!BC106=0,"",'Terugvordering reiskosten OAH'!BC106)</f>
        <v/>
      </c>
      <c r="L34" s="62" t="str">
        <f>IF('Terugvordering reiskosten OAH'!BK106=0,"",'Terugvordering reiskosten OAH'!BK106)</f>
        <v/>
      </c>
      <c r="M34" s="54" t="str">
        <f>IF('Terugvordering reiskosten OAH'!BR106=0,"",'Terugvordering reiskosten OAH'!BR106)</f>
        <v/>
      </c>
      <c r="N34" s="65" t="str">
        <f>IF('Terugvordering reiskosten OAH'!BZ106=0,"",'Terugvordering reiskosten OAH'!BZ106)</f>
        <v/>
      </c>
      <c r="O34" s="65" t="str">
        <f>IF('Terugvordering reiskosten OAH'!CG106="","",'Terugvordering reiskosten OAH'!CG106)</f>
        <v/>
      </c>
      <c r="P34" s="65" t="str">
        <f>IF('Terugvordering reiskosten OAH'!CM106=0,"",'Terugvordering reiskosten OAH'!CM106)</f>
        <v/>
      </c>
    </row>
    <row r="35" spans="1:16" x14ac:dyDescent="0.3">
      <c r="A35" s="54" t="str">
        <f>IF('Terugvordering reiskosten OAH'!D107="","",IF('Terugvordering reiskosten OAH'!$T$36="","",'Terugvordering reiskosten OAH'!$T$36))</f>
        <v/>
      </c>
      <c r="B35" s="54" t="str">
        <f>IF(A35="","",'Terugvordering reiskosten OAH'!$T$38)</f>
        <v/>
      </c>
      <c r="C35" s="47" t="str">
        <f>IF(A35="","",'gegevensblad samenvatting vord.'!$C$2)</f>
        <v/>
      </c>
      <c r="D35" s="47" t="str">
        <f>IF('Terugvordering reiskosten OAH'!D107="","",TEXT('Terugvordering reiskosten OAH'!D107,"mm-jjjj"))</f>
        <v/>
      </c>
      <c r="E35" s="54" t="str">
        <f>IF('Terugvordering reiskosten OAH'!H107="","",'Terugvordering reiskosten OAH'!H107)</f>
        <v/>
      </c>
      <c r="F35" s="47" t="str">
        <f>IF('Terugvordering reiskosten OAH'!R107="","",'Terugvordering reiskosten OAH'!R107)</f>
        <v/>
      </c>
      <c r="G35" s="54" t="str">
        <f>IF('Terugvordering reiskosten OAH'!X107="","",'Terugvordering reiskosten OAH'!X107)</f>
        <v/>
      </c>
      <c r="H35" s="47" t="str">
        <f>IF('Terugvordering reiskosten OAH'!AJ107="","",'Terugvordering reiskosten OAH'!AJ107)</f>
        <v/>
      </c>
      <c r="I35" s="54" t="str">
        <f>IF('Terugvordering reiskosten OAH'!AR107="","",'Terugvordering reiskosten OAH'!AR107)</f>
        <v/>
      </c>
      <c r="J35" s="54" t="str">
        <f>IF('Terugvordering reiskosten OAH'!AY107="","",'Terugvordering reiskosten OAH'!AY107)</f>
        <v/>
      </c>
      <c r="K35" s="54" t="str">
        <f>IF('Terugvordering reiskosten OAH'!BC107=0,"",'Terugvordering reiskosten OAH'!BC107)</f>
        <v/>
      </c>
      <c r="L35" s="62" t="str">
        <f>IF('Terugvordering reiskosten OAH'!BK107=0,"",'Terugvordering reiskosten OAH'!BK107)</f>
        <v/>
      </c>
      <c r="M35" s="54" t="str">
        <f>IF('Terugvordering reiskosten OAH'!BR107=0,"",'Terugvordering reiskosten OAH'!BR107)</f>
        <v/>
      </c>
      <c r="N35" s="65" t="str">
        <f>IF('Terugvordering reiskosten OAH'!BZ107=0,"",'Terugvordering reiskosten OAH'!BZ107)</f>
        <v/>
      </c>
      <c r="O35" s="65" t="str">
        <f>IF('Terugvordering reiskosten OAH'!CG107="","",'Terugvordering reiskosten OAH'!CG107)</f>
        <v/>
      </c>
      <c r="P35" s="65" t="str">
        <f>IF('Terugvordering reiskosten OAH'!CM107=0,"",'Terugvordering reiskosten OAH'!CM107)</f>
        <v/>
      </c>
    </row>
    <row r="36" spans="1:16" x14ac:dyDescent="0.3">
      <c r="A36" s="54" t="str">
        <f>IF('Terugvordering reiskosten OAH'!D108="","",IF('Terugvordering reiskosten OAH'!$T$36="","",'Terugvordering reiskosten OAH'!$T$36))</f>
        <v/>
      </c>
      <c r="B36" s="54" t="str">
        <f>IF(A36="","",'Terugvordering reiskosten OAH'!$T$38)</f>
        <v/>
      </c>
      <c r="C36" s="47" t="str">
        <f>IF(A36="","",'gegevensblad samenvatting vord.'!$C$2)</f>
        <v/>
      </c>
      <c r="D36" s="47" t="str">
        <f>IF('Terugvordering reiskosten OAH'!D108="","",TEXT('Terugvordering reiskosten OAH'!D108,"mm-jjjj"))</f>
        <v/>
      </c>
      <c r="E36" s="54" t="str">
        <f>IF('Terugvordering reiskosten OAH'!H108="","",'Terugvordering reiskosten OAH'!H108)</f>
        <v/>
      </c>
      <c r="F36" s="47" t="str">
        <f>IF('Terugvordering reiskosten OAH'!R108="","",'Terugvordering reiskosten OAH'!R108)</f>
        <v/>
      </c>
      <c r="G36" s="54" t="str">
        <f>IF('Terugvordering reiskosten OAH'!X108="","",'Terugvordering reiskosten OAH'!X108)</f>
        <v/>
      </c>
      <c r="H36" s="47" t="str">
        <f>IF('Terugvordering reiskosten OAH'!AJ108="","",'Terugvordering reiskosten OAH'!AJ108)</f>
        <v/>
      </c>
      <c r="I36" s="54" t="str">
        <f>IF('Terugvordering reiskosten OAH'!AR108="","",'Terugvordering reiskosten OAH'!AR108)</f>
        <v/>
      </c>
      <c r="J36" s="54" t="str">
        <f>IF('Terugvordering reiskosten OAH'!AY108="","",'Terugvordering reiskosten OAH'!AY108)</f>
        <v/>
      </c>
      <c r="K36" s="54" t="str">
        <f>IF('Terugvordering reiskosten OAH'!BC108=0,"",'Terugvordering reiskosten OAH'!BC108)</f>
        <v/>
      </c>
      <c r="L36" s="62" t="str">
        <f>IF('Terugvordering reiskosten OAH'!BK108=0,"",'Terugvordering reiskosten OAH'!BK108)</f>
        <v/>
      </c>
      <c r="M36" s="54" t="str">
        <f>IF('Terugvordering reiskosten OAH'!BR108=0,"",'Terugvordering reiskosten OAH'!BR108)</f>
        <v/>
      </c>
      <c r="N36" s="65" t="str">
        <f>IF('Terugvordering reiskosten OAH'!BZ108=0,"",'Terugvordering reiskosten OAH'!BZ108)</f>
        <v/>
      </c>
      <c r="O36" s="65" t="str">
        <f>IF('Terugvordering reiskosten OAH'!CG108="","",'Terugvordering reiskosten OAH'!CG108)</f>
        <v/>
      </c>
      <c r="P36" s="65" t="str">
        <f>IF('Terugvordering reiskosten OAH'!CM108=0,"",'Terugvordering reiskosten OAH'!CM108)</f>
        <v/>
      </c>
    </row>
    <row r="37" spans="1:16" x14ac:dyDescent="0.3">
      <c r="A37" s="54" t="str">
        <f>IF('Terugvordering reiskosten OAH'!D109="","",IF('Terugvordering reiskosten OAH'!$T$36="","",'Terugvordering reiskosten OAH'!$T$36))</f>
        <v/>
      </c>
      <c r="B37" s="54" t="str">
        <f>IF(A37="","",'Terugvordering reiskosten OAH'!$T$38)</f>
        <v/>
      </c>
      <c r="C37" s="47" t="str">
        <f>IF(A37="","",'gegevensblad samenvatting vord.'!$C$2)</f>
        <v/>
      </c>
      <c r="D37" s="47" t="str">
        <f>IF('Terugvordering reiskosten OAH'!D109="","",TEXT('Terugvordering reiskosten OAH'!D109,"mm-jjjj"))</f>
        <v/>
      </c>
      <c r="E37" s="54" t="str">
        <f>IF('Terugvordering reiskosten OAH'!H109="","",'Terugvordering reiskosten OAH'!H109)</f>
        <v/>
      </c>
      <c r="F37" s="47" t="str">
        <f>IF('Terugvordering reiskosten OAH'!R109="","",'Terugvordering reiskosten OAH'!R109)</f>
        <v/>
      </c>
      <c r="G37" s="54" t="str">
        <f>IF('Terugvordering reiskosten OAH'!X109="","",'Terugvordering reiskosten OAH'!X109)</f>
        <v/>
      </c>
      <c r="H37" s="47" t="str">
        <f>IF('Terugvordering reiskosten OAH'!AJ109="","",'Terugvordering reiskosten OAH'!AJ109)</f>
        <v/>
      </c>
      <c r="I37" s="54" t="str">
        <f>IF('Terugvordering reiskosten OAH'!AR109="","",'Terugvordering reiskosten OAH'!AR109)</f>
        <v/>
      </c>
      <c r="J37" s="54" t="str">
        <f>IF('Terugvordering reiskosten OAH'!AY109="","",'Terugvordering reiskosten OAH'!AY109)</f>
        <v/>
      </c>
      <c r="K37" s="54" t="str">
        <f>IF('Terugvordering reiskosten OAH'!BC109=0,"",'Terugvordering reiskosten OAH'!BC109)</f>
        <v/>
      </c>
      <c r="L37" s="62" t="str">
        <f>IF('Terugvordering reiskosten OAH'!BK109=0,"",'Terugvordering reiskosten OAH'!BK109)</f>
        <v/>
      </c>
      <c r="M37" s="54" t="str">
        <f>IF('Terugvordering reiskosten OAH'!BR109=0,"",'Terugvordering reiskosten OAH'!BR109)</f>
        <v/>
      </c>
      <c r="N37" s="65" t="str">
        <f>IF('Terugvordering reiskosten OAH'!BZ109=0,"",'Terugvordering reiskosten OAH'!BZ109)</f>
        <v/>
      </c>
      <c r="O37" s="65" t="str">
        <f>IF('Terugvordering reiskosten OAH'!CG109="","",'Terugvordering reiskosten OAH'!CG109)</f>
        <v/>
      </c>
      <c r="P37" s="65" t="str">
        <f>IF('Terugvordering reiskosten OAH'!CM109=0,"",'Terugvordering reiskosten OAH'!CM109)</f>
        <v/>
      </c>
    </row>
    <row r="38" spans="1:16" x14ac:dyDescent="0.3">
      <c r="A38" s="54" t="str">
        <f>IF('Terugvordering reiskosten OAH'!D110="","",IF('Terugvordering reiskosten OAH'!$T$36="","",'Terugvordering reiskosten OAH'!$T$36))</f>
        <v/>
      </c>
      <c r="B38" s="54" t="str">
        <f>IF(A38="","",'Terugvordering reiskosten OAH'!$T$38)</f>
        <v/>
      </c>
      <c r="C38" s="47" t="str">
        <f>IF(A38="","",'gegevensblad samenvatting vord.'!$C$2)</f>
        <v/>
      </c>
      <c r="D38" s="47" t="str">
        <f>IF('Terugvordering reiskosten OAH'!D110="","",TEXT('Terugvordering reiskosten OAH'!D110,"mm-jjjj"))</f>
        <v/>
      </c>
      <c r="E38" s="54" t="str">
        <f>IF('Terugvordering reiskosten OAH'!H110="","",'Terugvordering reiskosten OAH'!H110)</f>
        <v/>
      </c>
      <c r="F38" s="47" t="str">
        <f>IF('Terugvordering reiskosten OAH'!R110="","",'Terugvordering reiskosten OAH'!R110)</f>
        <v/>
      </c>
      <c r="G38" s="54" t="str">
        <f>IF('Terugvordering reiskosten OAH'!X110="","",'Terugvordering reiskosten OAH'!X110)</f>
        <v/>
      </c>
      <c r="H38" s="47" t="str">
        <f>IF('Terugvordering reiskosten OAH'!AJ110="","",'Terugvordering reiskosten OAH'!AJ110)</f>
        <v/>
      </c>
      <c r="I38" s="54" t="str">
        <f>IF('Terugvordering reiskosten OAH'!AR110="","",'Terugvordering reiskosten OAH'!AR110)</f>
        <v/>
      </c>
      <c r="J38" s="54" t="str">
        <f>IF('Terugvordering reiskosten OAH'!AY110="","",'Terugvordering reiskosten OAH'!AY110)</f>
        <v/>
      </c>
      <c r="K38" s="54" t="str">
        <f>IF('Terugvordering reiskosten OAH'!BC110=0,"",'Terugvordering reiskosten OAH'!BC110)</f>
        <v/>
      </c>
      <c r="L38" s="62" t="str">
        <f>IF('Terugvordering reiskosten OAH'!BK110=0,"",'Terugvordering reiskosten OAH'!BK110)</f>
        <v/>
      </c>
      <c r="M38" s="54" t="str">
        <f>IF('Terugvordering reiskosten OAH'!BR110=0,"",'Terugvordering reiskosten OAH'!BR110)</f>
        <v/>
      </c>
      <c r="N38" s="65" t="str">
        <f>IF('Terugvordering reiskosten OAH'!BZ110=0,"",'Terugvordering reiskosten OAH'!BZ110)</f>
        <v/>
      </c>
      <c r="O38" s="65" t="str">
        <f>IF('Terugvordering reiskosten OAH'!CG110="","",'Terugvordering reiskosten OAH'!CG110)</f>
        <v/>
      </c>
      <c r="P38" s="65" t="str">
        <f>IF('Terugvordering reiskosten OAH'!CM110=0,"",'Terugvordering reiskosten OAH'!CM110)</f>
        <v/>
      </c>
    </row>
    <row r="39" spans="1:16" x14ac:dyDescent="0.3">
      <c r="A39" s="54" t="str">
        <f>IF('Terugvordering reiskosten OAH'!D111="","",IF('Terugvordering reiskosten OAH'!$T$36="","",'Terugvordering reiskosten OAH'!$T$36))</f>
        <v/>
      </c>
      <c r="B39" s="54" t="str">
        <f>IF(A39="","",'Terugvordering reiskosten OAH'!$T$38)</f>
        <v/>
      </c>
      <c r="C39" s="47" t="str">
        <f>IF(A39="","",'gegevensblad samenvatting vord.'!$C$2)</f>
        <v/>
      </c>
      <c r="D39" s="47" t="str">
        <f>IF('Terugvordering reiskosten OAH'!D111="","",TEXT('Terugvordering reiskosten OAH'!D111,"mm-jjjj"))</f>
        <v/>
      </c>
      <c r="E39" s="54" t="str">
        <f>IF('Terugvordering reiskosten OAH'!H111="","",'Terugvordering reiskosten OAH'!H111)</f>
        <v/>
      </c>
      <c r="F39" s="47" t="str">
        <f>IF('Terugvordering reiskosten OAH'!R111="","",'Terugvordering reiskosten OAH'!R111)</f>
        <v/>
      </c>
      <c r="G39" s="54" t="str">
        <f>IF('Terugvordering reiskosten OAH'!X111="","",'Terugvordering reiskosten OAH'!X111)</f>
        <v/>
      </c>
      <c r="H39" s="47" t="str">
        <f>IF('Terugvordering reiskosten OAH'!AJ111="","",'Terugvordering reiskosten OAH'!AJ111)</f>
        <v/>
      </c>
      <c r="I39" s="54" t="str">
        <f>IF('Terugvordering reiskosten OAH'!AR111="","",'Terugvordering reiskosten OAH'!AR111)</f>
        <v/>
      </c>
      <c r="J39" s="54" t="str">
        <f>IF('Terugvordering reiskosten OAH'!AY111="","",'Terugvordering reiskosten OAH'!AY111)</f>
        <v/>
      </c>
      <c r="K39" s="54" t="str">
        <f>IF('Terugvordering reiskosten OAH'!BC111=0,"",'Terugvordering reiskosten OAH'!BC111)</f>
        <v/>
      </c>
      <c r="L39" s="62" t="str">
        <f>IF('Terugvordering reiskosten OAH'!BK111=0,"",'Terugvordering reiskosten OAH'!BK111)</f>
        <v/>
      </c>
      <c r="M39" s="54" t="str">
        <f>IF('Terugvordering reiskosten OAH'!BR111=0,"",'Terugvordering reiskosten OAH'!BR111)</f>
        <v/>
      </c>
      <c r="N39" s="65" t="str">
        <f>IF('Terugvordering reiskosten OAH'!BZ111=0,"",'Terugvordering reiskosten OAH'!BZ111)</f>
        <v/>
      </c>
      <c r="O39" s="65" t="str">
        <f>IF('Terugvordering reiskosten OAH'!CG111="","",'Terugvordering reiskosten OAH'!CG111)</f>
        <v/>
      </c>
      <c r="P39" s="65" t="str">
        <f>IF('Terugvordering reiskosten OAH'!CM111=0,"",'Terugvordering reiskosten OAH'!CM111)</f>
        <v/>
      </c>
    </row>
    <row r="40" spans="1:16" x14ac:dyDescent="0.3">
      <c r="A40" s="54" t="str">
        <f>IF('Terugvordering reiskosten OAH'!D112="","",IF('Terugvordering reiskosten OAH'!$T$36="","",'Terugvordering reiskosten OAH'!$T$36))</f>
        <v/>
      </c>
      <c r="B40" s="54" t="str">
        <f>IF(A40="","",'Terugvordering reiskosten OAH'!$T$38)</f>
        <v/>
      </c>
      <c r="C40" s="47" t="str">
        <f>IF(A40="","",'gegevensblad samenvatting vord.'!$C$2)</f>
        <v/>
      </c>
      <c r="D40" s="47" t="str">
        <f>IF('Terugvordering reiskosten OAH'!D112="","",TEXT('Terugvordering reiskosten OAH'!D112,"mm-jjjj"))</f>
        <v/>
      </c>
      <c r="E40" s="54" t="str">
        <f>IF('Terugvordering reiskosten OAH'!H112="","",'Terugvordering reiskosten OAH'!H112)</f>
        <v/>
      </c>
      <c r="F40" s="47" t="str">
        <f>IF('Terugvordering reiskosten OAH'!R112="","",'Terugvordering reiskosten OAH'!R112)</f>
        <v/>
      </c>
      <c r="G40" s="54" t="str">
        <f>IF('Terugvordering reiskosten OAH'!X112="","",'Terugvordering reiskosten OAH'!X112)</f>
        <v/>
      </c>
      <c r="H40" s="47" t="str">
        <f>IF('Terugvordering reiskosten OAH'!AJ112="","",'Terugvordering reiskosten OAH'!AJ112)</f>
        <v/>
      </c>
      <c r="I40" s="54" t="str">
        <f>IF('Terugvordering reiskosten OAH'!AR112="","",'Terugvordering reiskosten OAH'!AR112)</f>
        <v/>
      </c>
      <c r="J40" s="54" t="str">
        <f>IF('Terugvordering reiskosten OAH'!AY112="","",'Terugvordering reiskosten OAH'!AY112)</f>
        <v/>
      </c>
      <c r="K40" s="54" t="str">
        <f>IF('Terugvordering reiskosten OAH'!BC112=0,"",'Terugvordering reiskosten OAH'!BC112)</f>
        <v/>
      </c>
      <c r="L40" s="62" t="str">
        <f>IF('Terugvordering reiskosten OAH'!BK112=0,"",'Terugvordering reiskosten OAH'!BK112)</f>
        <v/>
      </c>
      <c r="M40" s="54" t="str">
        <f>IF('Terugvordering reiskosten OAH'!BR112=0,"",'Terugvordering reiskosten OAH'!BR112)</f>
        <v/>
      </c>
      <c r="N40" s="65" t="str">
        <f>IF('Terugvordering reiskosten OAH'!BZ112=0,"",'Terugvordering reiskosten OAH'!BZ112)</f>
        <v/>
      </c>
      <c r="O40" s="65" t="str">
        <f>IF('Terugvordering reiskosten OAH'!CG112="","",'Terugvordering reiskosten OAH'!CG112)</f>
        <v/>
      </c>
      <c r="P40" s="65" t="str">
        <f>IF('Terugvordering reiskosten OAH'!CM112=0,"",'Terugvordering reiskosten OAH'!CM112)</f>
        <v/>
      </c>
    </row>
    <row r="41" spans="1:16" x14ac:dyDescent="0.3">
      <c r="A41" s="54" t="str">
        <f>IF('Terugvordering reiskosten OAH'!D113="","",IF('Terugvordering reiskosten OAH'!$T$36="","",'Terugvordering reiskosten OAH'!$T$36))</f>
        <v/>
      </c>
      <c r="B41" s="54" t="str">
        <f>IF(A41="","",'Terugvordering reiskosten OAH'!$T$38)</f>
        <v/>
      </c>
      <c r="C41" s="47" t="str">
        <f>IF(A41="","",'gegevensblad samenvatting vord.'!$C$2)</f>
        <v/>
      </c>
      <c r="D41" s="47" t="str">
        <f>IF('Terugvordering reiskosten OAH'!D113="","",TEXT('Terugvordering reiskosten OAH'!D113,"mm-jjjj"))</f>
        <v/>
      </c>
      <c r="E41" s="54" t="str">
        <f>IF('Terugvordering reiskosten OAH'!H113="","",'Terugvordering reiskosten OAH'!H113)</f>
        <v/>
      </c>
      <c r="F41" s="47" t="str">
        <f>IF('Terugvordering reiskosten OAH'!R113="","",'Terugvordering reiskosten OAH'!R113)</f>
        <v/>
      </c>
      <c r="G41" s="54" t="str">
        <f>IF('Terugvordering reiskosten OAH'!X113="","",'Terugvordering reiskosten OAH'!X113)</f>
        <v/>
      </c>
      <c r="H41" s="47" t="str">
        <f>IF('Terugvordering reiskosten OAH'!AJ113="","",'Terugvordering reiskosten OAH'!AJ113)</f>
        <v/>
      </c>
      <c r="I41" s="54" t="str">
        <f>IF('Terugvordering reiskosten OAH'!AR113="","",'Terugvordering reiskosten OAH'!AR113)</f>
        <v/>
      </c>
      <c r="J41" s="54" t="str">
        <f>IF('Terugvordering reiskosten OAH'!AY113="","",'Terugvordering reiskosten OAH'!AY113)</f>
        <v/>
      </c>
      <c r="K41" s="54" t="str">
        <f>IF('Terugvordering reiskosten OAH'!BC113=0,"",'Terugvordering reiskosten OAH'!BC113)</f>
        <v/>
      </c>
      <c r="L41" s="62" t="str">
        <f>IF('Terugvordering reiskosten OAH'!BK113=0,"",'Terugvordering reiskosten OAH'!BK113)</f>
        <v/>
      </c>
      <c r="M41" s="54" t="str">
        <f>IF('Terugvordering reiskosten OAH'!BR113=0,"",'Terugvordering reiskosten OAH'!BR113)</f>
        <v/>
      </c>
      <c r="N41" s="65" t="str">
        <f>IF('Terugvordering reiskosten OAH'!BZ113=0,"",'Terugvordering reiskosten OAH'!BZ113)</f>
        <v/>
      </c>
      <c r="O41" s="65" t="str">
        <f>IF('Terugvordering reiskosten OAH'!CG113="","",'Terugvordering reiskosten OAH'!CG113)</f>
        <v/>
      </c>
      <c r="P41" s="65" t="str">
        <f>IF('Terugvordering reiskosten OAH'!CM113=0,"",'Terugvordering reiskosten OAH'!CM113)</f>
        <v/>
      </c>
    </row>
    <row r="42" spans="1:16" x14ac:dyDescent="0.3">
      <c r="A42" s="54" t="str">
        <f>IF('Terugvordering reiskosten OAH'!D114="","",IF('Terugvordering reiskosten OAH'!$T$36="","",'Terugvordering reiskosten OAH'!$T$36))</f>
        <v/>
      </c>
      <c r="B42" s="54" t="str">
        <f>IF(A42="","",'Terugvordering reiskosten OAH'!$T$38)</f>
        <v/>
      </c>
      <c r="C42" s="47" t="str">
        <f>IF(A42="","",'gegevensblad samenvatting vord.'!$C$2)</f>
        <v/>
      </c>
      <c r="D42" s="47" t="str">
        <f>IF('Terugvordering reiskosten OAH'!D114="","",TEXT('Terugvordering reiskosten OAH'!D114,"mm-jjjj"))</f>
        <v/>
      </c>
      <c r="E42" s="54" t="str">
        <f>IF('Terugvordering reiskosten OAH'!H114="","",'Terugvordering reiskosten OAH'!H114)</f>
        <v/>
      </c>
      <c r="F42" s="47" t="str">
        <f>IF('Terugvordering reiskosten OAH'!R114="","",'Terugvordering reiskosten OAH'!R114)</f>
        <v/>
      </c>
      <c r="G42" s="54" t="str">
        <f>IF('Terugvordering reiskosten OAH'!X114="","",'Terugvordering reiskosten OAH'!X114)</f>
        <v/>
      </c>
      <c r="H42" s="47" t="str">
        <f>IF('Terugvordering reiskosten OAH'!AJ114="","",'Terugvordering reiskosten OAH'!AJ114)</f>
        <v/>
      </c>
      <c r="I42" s="54" t="str">
        <f>IF('Terugvordering reiskosten OAH'!AR114="","",'Terugvordering reiskosten OAH'!AR114)</f>
        <v/>
      </c>
      <c r="J42" s="54" t="str">
        <f>IF('Terugvordering reiskosten OAH'!AY114="","",'Terugvordering reiskosten OAH'!AY114)</f>
        <v/>
      </c>
      <c r="K42" s="54" t="str">
        <f>IF('Terugvordering reiskosten OAH'!BC114=0,"",'Terugvordering reiskosten OAH'!BC114)</f>
        <v/>
      </c>
      <c r="L42" s="62" t="str">
        <f>IF('Terugvordering reiskosten OAH'!BK114=0,"",'Terugvordering reiskosten OAH'!BK114)</f>
        <v/>
      </c>
      <c r="M42" s="54" t="str">
        <f>IF('Terugvordering reiskosten OAH'!BR114=0,"",'Terugvordering reiskosten OAH'!BR114)</f>
        <v/>
      </c>
      <c r="N42" s="65" t="str">
        <f>IF('Terugvordering reiskosten OAH'!BZ114=0,"",'Terugvordering reiskosten OAH'!BZ114)</f>
        <v/>
      </c>
      <c r="O42" s="65" t="str">
        <f>IF('Terugvordering reiskosten OAH'!CG114="","",'Terugvordering reiskosten OAH'!CG114)</f>
        <v/>
      </c>
      <c r="P42" s="65" t="str">
        <f>IF('Terugvordering reiskosten OAH'!CM114=0,"",'Terugvordering reiskosten OAH'!CM114)</f>
        <v/>
      </c>
    </row>
    <row r="43" spans="1:16" x14ac:dyDescent="0.3">
      <c r="A43" s="54" t="str">
        <f>IF('Terugvordering reiskosten OAH'!D115="","",IF('Terugvordering reiskosten OAH'!$T$36="","",'Terugvordering reiskosten OAH'!$T$36))</f>
        <v/>
      </c>
      <c r="B43" s="54" t="str">
        <f>IF(A43="","",'Terugvordering reiskosten OAH'!$T$38)</f>
        <v/>
      </c>
      <c r="C43" s="47" t="str">
        <f>IF(A43="","",'gegevensblad samenvatting vord.'!$C$2)</f>
        <v/>
      </c>
      <c r="D43" s="47" t="str">
        <f>IF('Terugvordering reiskosten OAH'!D115="","",TEXT('Terugvordering reiskosten OAH'!D115,"mm-jjjj"))</f>
        <v/>
      </c>
      <c r="E43" s="54" t="str">
        <f>IF('Terugvordering reiskosten OAH'!H115="","",'Terugvordering reiskosten OAH'!H115)</f>
        <v/>
      </c>
      <c r="F43" s="47" t="str">
        <f>IF('Terugvordering reiskosten OAH'!R115="","",'Terugvordering reiskosten OAH'!R115)</f>
        <v/>
      </c>
      <c r="G43" s="54" t="str">
        <f>IF('Terugvordering reiskosten OAH'!X115="","",'Terugvordering reiskosten OAH'!X115)</f>
        <v/>
      </c>
      <c r="H43" s="47" t="str">
        <f>IF('Terugvordering reiskosten OAH'!AJ115="","",'Terugvordering reiskosten OAH'!AJ115)</f>
        <v/>
      </c>
      <c r="I43" s="54" t="str">
        <f>IF('Terugvordering reiskosten OAH'!AR115="","",'Terugvordering reiskosten OAH'!AR115)</f>
        <v/>
      </c>
      <c r="J43" s="54" t="str">
        <f>IF('Terugvordering reiskosten OAH'!AY115="","",'Terugvordering reiskosten OAH'!AY115)</f>
        <v/>
      </c>
      <c r="K43" s="54" t="str">
        <f>IF('Terugvordering reiskosten OAH'!BC115=0,"",'Terugvordering reiskosten OAH'!BC115)</f>
        <v/>
      </c>
      <c r="L43" s="62" t="str">
        <f>IF('Terugvordering reiskosten OAH'!BK115=0,"",'Terugvordering reiskosten OAH'!BK115)</f>
        <v/>
      </c>
      <c r="M43" s="54" t="str">
        <f>IF('Terugvordering reiskosten OAH'!BR115=0,"",'Terugvordering reiskosten OAH'!BR115)</f>
        <v/>
      </c>
      <c r="N43" s="65" t="str">
        <f>IF('Terugvordering reiskosten OAH'!BZ115=0,"",'Terugvordering reiskosten OAH'!BZ115)</f>
        <v/>
      </c>
      <c r="O43" s="65" t="str">
        <f>IF('Terugvordering reiskosten OAH'!CG115="","",'Terugvordering reiskosten OAH'!CG115)</f>
        <v/>
      </c>
      <c r="P43" s="65" t="str">
        <f>IF('Terugvordering reiskosten OAH'!CM115=0,"",'Terugvordering reiskosten OAH'!CM115)</f>
        <v/>
      </c>
    </row>
    <row r="44" spans="1:16" x14ac:dyDescent="0.3">
      <c r="A44" s="54" t="str">
        <f>IF('Terugvordering reiskosten OAH'!D116="","",IF('Terugvordering reiskosten OAH'!$T$36="","",'Terugvordering reiskosten OAH'!$T$36))</f>
        <v/>
      </c>
      <c r="B44" s="54" t="str">
        <f>IF(A44="","",'Terugvordering reiskosten OAH'!$T$38)</f>
        <v/>
      </c>
      <c r="C44" s="47" t="str">
        <f>IF(A44="","",'gegevensblad samenvatting vord.'!$C$2)</f>
        <v/>
      </c>
      <c r="D44" s="47" t="str">
        <f>IF('Terugvordering reiskosten OAH'!D116="","",TEXT('Terugvordering reiskosten OAH'!D116,"mm-jjjj"))</f>
        <v/>
      </c>
      <c r="E44" s="54" t="str">
        <f>IF('Terugvordering reiskosten OAH'!H116="","",'Terugvordering reiskosten OAH'!H116)</f>
        <v/>
      </c>
      <c r="F44" s="47" t="str">
        <f>IF('Terugvordering reiskosten OAH'!R116="","",'Terugvordering reiskosten OAH'!R116)</f>
        <v/>
      </c>
      <c r="G44" s="54" t="str">
        <f>IF('Terugvordering reiskosten OAH'!X116="","",'Terugvordering reiskosten OAH'!X116)</f>
        <v/>
      </c>
      <c r="H44" s="47" t="str">
        <f>IF('Terugvordering reiskosten OAH'!AJ116="","",'Terugvordering reiskosten OAH'!AJ116)</f>
        <v/>
      </c>
      <c r="I44" s="54" t="str">
        <f>IF('Terugvordering reiskosten OAH'!AR116="","",'Terugvordering reiskosten OAH'!AR116)</f>
        <v/>
      </c>
      <c r="J44" s="54" t="str">
        <f>IF('Terugvordering reiskosten OAH'!AY116="","",'Terugvordering reiskosten OAH'!AY116)</f>
        <v/>
      </c>
      <c r="K44" s="54" t="str">
        <f>IF('Terugvordering reiskosten OAH'!BC116=0,"",'Terugvordering reiskosten OAH'!BC116)</f>
        <v/>
      </c>
      <c r="L44" s="62" t="str">
        <f>IF('Terugvordering reiskosten OAH'!BK116=0,"",'Terugvordering reiskosten OAH'!BK116)</f>
        <v/>
      </c>
      <c r="M44" s="54" t="str">
        <f>IF('Terugvordering reiskosten OAH'!BR116=0,"",'Terugvordering reiskosten OAH'!BR116)</f>
        <v/>
      </c>
      <c r="N44" s="65" t="str">
        <f>IF('Terugvordering reiskosten OAH'!BZ116=0,"",'Terugvordering reiskosten OAH'!BZ116)</f>
        <v/>
      </c>
      <c r="O44" s="65" t="str">
        <f>IF('Terugvordering reiskosten OAH'!CG116="","",'Terugvordering reiskosten OAH'!CG116)</f>
        <v/>
      </c>
      <c r="P44" s="65" t="str">
        <f>IF('Terugvordering reiskosten OAH'!CM116=0,"",'Terugvordering reiskosten OAH'!CM116)</f>
        <v/>
      </c>
    </row>
    <row r="45" spans="1:16" x14ac:dyDescent="0.3">
      <c r="A45" s="54" t="str">
        <f>IF('Terugvordering reiskosten OAH'!D117="","",IF('Terugvordering reiskosten OAH'!$T$36="","",'Terugvordering reiskosten OAH'!$T$36))</f>
        <v/>
      </c>
      <c r="B45" s="54" t="str">
        <f>IF(A45="","",'Terugvordering reiskosten OAH'!$T$38)</f>
        <v/>
      </c>
      <c r="C45" s="47" t="str">
        <f>IF(A45="","",'gegevensblad samenvatting vord.'!$C$2)</f>
        <v/>
      </c>
      <c r="D45" s="47" t="str">
        <f>IF('Terugvordering reiskosten OAH'!D117="","",TEXT('Terugvordering reiskosten OAH'!D117,"mm-jjjj"))</f>
        <v/>
      </c>
      <c r="E45" s="54" t="str">
        <f>IF('Terugvordering reiskosten OAH'!H117="","",'Terugvordering reiskosten OAH'!H117)</f>
        <v/>
      </c>
      <c r="F45" s="47" t="str">
        <f>IF('Terugvordering reiskosten OAH'!R117="","",'Terugvordering reiskosten OAH'!R117)</f>
        <v/>
      </c>
      <c r="G45" s="54" t="str">
        <f>IF('Terugvordering reiskosten OAH'!X117="","",'Terugvordering reiskosten OAH'!X117)</f>
        <v/>
      </c>
      <c r="H45" s="47" t="str">
        <f>IF('Terugvordering reiskosten OAH'!AJ117="","",'Terugvordering reiskosten OAH'!AJ117)</f>
        <v/>
      </c>
      <c r="I45" s="54" t="str">
        <f>IF('Terugvordering reiskosten OAH'!AR117="","",'Terugvordering reiskosten OAH'!AR117)</f>
        <v/>
      </c>
      <c r="J45" s="54" t="str">
        <f>IF('Terugvordering reiskosten OAH'!AY117="","",'Terugvordering reiskosten OAH'!AY117)</f>
        <v/>
      </c>
      <c r="K45" s="54" t="str">
        <f>IF('Terugvordering reiskosten OAH'!BC117=0,"",'Terugvordering reiskosten OAH'!BC117)</f>
        <v/>
      </c>
      <c r="L45" s="62" t="str">
        <f>IF('Terugvordering reiskosten OAH'!BK117=0,"",'Terugvordering reiskosten OAH'!BK117)</f>
        <v/>
      </c>
      <c r="M45" s="54" t="str">
        <f>IF('Terugvordering reiskosten OAH'!BR117=0,"",'Terugvordering reiskosten OAH'!BR117)</f>
        <v/>
      </c>
      <c r="N45" s="65" t="str">
        <f>IF('Terugvordering reiskosten OAH'!BZ117=0,"",'Terugvordering reiskosten OAH'!BZ117)</f>
        <v/>
      </c>
      <c r="O45" s="65" t="str">
        <f>IF('Terugvordering reiskosten OAH'!CG117="","",'Terugvordering reiskosten OAH'!CG117)</f>
        <v/>
      </c>
      <c r="P45" s="65" t="str">
        <f>IF('Terugvordering reiskosten OAH'!CM117=0,"",'Terugvordering reiskosten OAH'!CM117)</f>
        <v/>
      </c>
    </row>
    <row r="46" spans="1:16" x14ac:dyDescent="0.3">
      <c r="A46" s="54" t="str">
        <f>IF('Terugvordering reiskosten OAH'!D118="","",IF('Terugvordering reiskosten OAH'!$T$36="","",'Terugvordering reiskosten OAH'!$T$36))</f>
        <v/>
      </c>
      <c r="B46" s="54" t="str">
        <f>IF(A46="","",'Terugvordering reiskosten OAH'!$T$38)</f>
        <v/>
      </c>
      <c r="C46" s="47" t="str">
        <f>IF(A46="","",'gegevensblad samenvatting vord.'!$C$2)</f>
        <v/>
      </c>
      <c r="D46" s="47" t="str">
        <f>IF('Terugvordering reiskosten OAH'!D118="","",TEXT('Terugvordering reiskosten OAH'!D118,"mm-jjjj"))</f>
        <v/>
      </c>
      <c r="E46" s="54" t="str">
        <f>IF('Terugvordering reiskosten OAH'!H118="","",'Terugvordering reiskosten OAH'!H118)</f>
        <v/>
      </c>
      <c r="F46" s="47" t="str">
        <f>IF('Terugvordering reiskosten OAH'!R118="","",'Terugvordering reiskosten OAH'!R118)</f>
        <v/>
      </c>
      <c r="G46" s="54" t="str">
        <f>IF('Terugvordering reiskosten OAH'!X118="","",'Terugvordering reiskosten OAH'!X118)</f>
        <v/>
      </c>
      <c r="H46" s="47" t="str">
        <f>IF('Terugvordering reiskosten OAH'!AJ118="","",'Terugvordering reiskosten OAH'!AJ118)</f>
        <v/>
      </c>
      <c r="I46" s="54" t="str">
        <f>IF('Terugvordering reiskosten OAH'!AR118="","",'Terugvordering reiskosten OAH'!AR118)</f>
        <v/>
      </c>
      <c r="J46" s="54" t="str">
        <f>IF('Terugvordering reiskosten OAH'!AY118="","",'Terugvordering reiskosten OAH'!AY118)</f>
        <v/>
      </c>
      <c r="K46" s="54" t="str">
        <f>IF('Terugvordering reiskosten OAH'!BC118=0,"",'Terugvordering reiskosten OAH'!BC118)</f>
        <v/>
      </c>
      <c r="L46" s="62" t="str">
        <f>IF('Terugvordering reiskosten OAH'!BK118=0,"",'Terugvordering reiskosten OAH'!BK118)</f>
        <v/>
      </c>
      <c r="M46" s="54" t="str">
        <f>IF('Terugvordering reiskosten OAH'!BR118=0,"",'Terugvordering reiskosten OAH'!BR118)</f>
        <v/>
      </c>
      <c r="N46" s="65" t="str">
        <f>IF('Terugvordering reiskosten OAH'!BZ118=0,"",'Terugvordering reiskosten OAH'!BZ118)</f>
        <v/>
      </c>
      <c r="O46" s="65" t="str">
        <f>IF('Terugvordering reiskosten OAH'!CG118="","",'Terugvordering reiskosten OAH'!CG118)</f>
        <v/>
      </c>
      <c r="P46" s="65" t="str">
        <f>IF('Terugvordering reiskosten OAH'!CM118=0,"",'Terugvordering reiskosten OAH'!CM118)</f>
        <v/>
      </c>
    </row>
    <row r="47" spans="1:16" x14ac:dyDescent="0.3">
      <c r="A47" s="54" t="str">
        <f>IF('Terugvordering reiskosten OAH'!D119="","",IF('Terugvordering reiskosten OAH'!$T$36="","",'Terugvordering reiskosten OAH'!$T$36))</f>
        <v/>
      </c>
      <c r="B47" s="54" t="str">
        <f>IF(A47="","",'Terugvordering reiskosten OAH'!$T$38)</f>
        <v/>
      </c>
      <c r="C47" s="47" t="str">
        <f>IF(A47="","",'gegevensblad samenvatting vord.'!$C$2)</f>
        <v/>
      </c>
      <c r="D47" s="47" t="str">
        <f>IF('Terugvordering reiskosten OAH'!D119="","",TEXT('Terugvordering reiskosten OAH'!D119,"mm-jjjj"))</f>
        <v/>
      </c>
      <c r="E47" s="54" t="str">
        <f>IF('Terugvordering reiskosten OAH'!H119="","",'Terugvordering reiskosten OAH'!H119)</f>
        <v/>
      </c>
      <c r="F47" s="47" t="str">
        <f>IF('Terugvordering reiskosten OAH'!R119="","",'Terugvordering reiskosten OAH'!R119)</f>
        <v/>
      </c>
      <c r="G47" s="54" t="str">
        <f>IF('Terugvordering reiskosten OAH'!X119="","",'Terugvordering reiskosten OAH'!X119)</f>
        <v/>
      </c>
      <c r="H47" s="47" t="str">
        <f>IF('Terugvordering reiskosten OAH'!AJ119="","",'Terugvordering reiskosten OAH'!AJ119)</f>
        <v/>
      </c>
      <c r="I47" s="54" t="str">
        <f>IF('Terugvordering reiskosten OAH'!AR119="","",'Terugvordering reiskosten OAH'!AR119)</f>
        <v/>
      </c>
      <c r="J47" s="54" t="str">
        <f>IF('Terugvordering reiskosten OAH'!AY119="","",'Terugvordering reiskosten OAH'!AY119)</f>
        <v/>
      </c>
      <c r="K47" s="54" t="str">
        <f>IF('Terugvordering reiskosten OAH'!BC119=0,"",'Terugvordering reiskosten OAH'!BC119)</f>
        <v/>
      </c>
      <c r="L47" s="62" t="str">
        <f>IF('Terugvordering reiskosten OAH'!BK119=0,"",'Terugvordering reiskosten OAH'!BK119)</f>
        <v/>
      </c>
      <c r="M47" s="54" t="str">
        <f>IF('Terugvordering reiskosten OAH'!BR119=0,"",'Terugvordering reiskosten OAH'!BR119)</f>
        <v/>
      </c>
      <c r="N47" s="65" t="str">
        <f>IF('Terugvordering reiskosten OAH'!BZ119=0,"",'Terugvordering reiskosten OAH'!BZ119)</f>
        <v/>
      </c>
      <c r="O47" s="65" t="str">
        <f>IF('Terugvordering reiskosten OAH'!CG119="","",'Terugvordering reiskosten OAH'!CG119)</f>
        <v/>
      </c>
      <c r="P47" s="65" t="str">
        <f>IF('Terugvordering reiskosten OAH'!CM119=0,"",'Terugvordering reiskosten OAH'!CM119)</f>
        <v/>
      </c>
    </row>
    <row r="48" spans="1:16" x14ac:dyDescent="0.3">
      <c r="A48" s="54" t="str">
        <f>IF('Terugvordering reiskosten OAH'!D120="","",IF('Terugvordering reiskosten OAH'!$T$36="","",'Terugvordering reiskosten OAH'!$T$36))</f>
        <v/>
      </c>
      <c r="B48" s="54" t="str">
        <f>IF(A48="","",'Terugvordering reiskosten OAH'!$T$38)</f>
        <v/>
      </c>
      <c r="C48" s="47" t="str">
        <f>IF(A48="","",'gegevensblad samenvatting vord.'!$C$2)</f>
        <v/>
      </c>
      <c r="D48" s="47" t="str">
        <f>IF('Terugvordering reiskosten OAH'!D120="","",TEXT('Terugvordering reiskosten OAH'!D120,"mm-jjjj"))</f>
        <v/>
      </c>
      <c r="E48" s="54" t="str">
        <f>IF('Terugvordering reiskosten OAH'!H120="","",'Terugvordering reiskosten OAH'!H120)</f>
        <v/>
      </c>
      <c r="F48" s="47" t="str">
        <f>IF('Terugvordering reiskosten OAH'!R120="","",'Terugvordering reiskosten OAH'!R120)</f>
        <v/>
      </c>
      <c r="G48" s="54" t="str">
        <f>IF('Terugvordering reiskosten OAH'!X120="","",'Terugvordering reiskosten OAH'!X120)</f>
        <v/>
      </c>
      <c r="H48" s="47" t="str">
        <f>IF('Terugvordering reiskosten OAH'!AJ120="","",'Terugvordering reiskosten OAH'!AJ120)</f>
        <v/>
      </c>
      <c r="I48" s="54" t="str">
        <f>IF('Terugvordering reiskosten OAH'!AR120="","",'Terugvordering reiskosten OAH'!AR120)</f>
        <v/>
      </c>
      <c r="J48" s="54" t="str">
        <f>IF('Terugvordering reiskosten OAH'!AY120="","",'Terugvordering reiskosten OAH'!AY120)</f>
        <v/>
      </c>
      <c r="K48" s="54" t="str">
        <f>IF('Terugvordering reiskosten OAH'!BC120=0,"",'Terugvordering reiskosten OAH'!BC120)</f>
        <v/>
      </c>
      <c r="L48" s="62" t="str">
        <f>IF('Terugvordering reiskosten OAH'!BK120=0,"",'Terugvordering reiskosten OAH'!BK120)</f>
        <v/>
      </c>
      <c r="M48" s="54" t="str">
        <f>IF('Terugvordering reiskosten OAH'!BR120=0,"",'Terugvordering reiskosten OAH'!BR120)</f>
        <v/>
      </c>
      <c r="N48" s="65" t="str">
        <f>IF('Terugvordering reiskosten OAH'!BZ120=0,"",'Terugvordering reiskosten OAH'!BZ120)</f>
        <v/>
      </c>
      <c r="O48" s="65" t="str">
        <f>IF('Terugvordering reiskosten OAH'!CG120="","",'Terugvordering reiskosten OAH'!CG120)</f>
        <v/>
      </c>
      <c r="P48" s="65" t="str">
        <f>IF('Terugvordering reiskosten OAH'!CM120=0,"",'Terugvordering reiskosten OAH'!CM120)</f>
        <v/>
      </c>
    </row>
    <row r="49" spans="1:16" x14ac:dyDescent="0.3">
      <c r="A49" s="54" t="str">
        <f>IF('Terugvordering reiskosten OAH'!D121="","",IF('Terugvordering reiskosten OAH'!$T$36="","",'Terugvordering reiskosten OAH'!$T$36))</f>
        <v/>
      </c>
      <c r="B49" s="54" t="str">
        <f>IF(A49="","",'Terugvordering reiskosten OAH'!$T$38)</f>
        <v/>
      </c>
      <c r="C49" s="47" t="str">
        <f>IF(A49="","",'gegevensblad samenvatting vord.'!$C$2)</f>
        <v/>
      </c>
      <c r="D49" s="47" t="str">
        <f>IF('Terugvordering reiskosten OAH'!D121="","",TEXT('Terugvordering reiskosten OAH'!D121,"mm-jjjj"))</f>
        <v/>
      </c>
      <c r="E49" s="54" t="str">
        <f>IF('Terugvordering reiskosten OAH'!H121="","",'Terugvordering reiskosten OAH'!H121)</f>
        <v/>
      </c>
      <c r="F49" s="47" t="str">
        <f>IF('Terugvordering reiskosten OAH'!R121="","",'Terugvordering reiskosten OAH'!R121)</f>
        <v/>
      </c>
      <c r="G49" s="54" t="str">
        <f>IF('Terugvordering reiskosten OAH'!X121="","",'Terugvordering reiskosten OAH'!X121)</f>
        <v/>
      </c>
      <c r="H49" s="47" t="str">
        <f>IF('Terugvordering reiskosten OAH'!AJ121="","",'Terugvordering reiskosten OAH'!AJ121)</f>
        <v/>
      </c>
      <c r="I49" s="54" t="str">
        <f>IF('Terugvordering reiskosten OAH'!AR121="","",'Terugvordering reiskosten OAH'!AR121)</f>
        <v/>
      </c>
      <c r="J49" s="54" t="str">
        <f>IF('Terugvordering reiskosten OAH'!AY121="","",'Terugvordering reiskosten OAH'!AY121)</f>
        <v/>
      </c>
      <c r="K49" s="54" t="str">
        <f>IF('Terugvordering reiskosten OAH'!BC121=0,"",'Terugvordering reiskosten OAH'!BC121)</f>
        <v/>
      </c>
      <c r="L49" s="62" t="str">
        <f>IF('Terugvordering reiskosten OAH'!BK121=0,"",'Terugvordering reiskosten OAH'!BK121)</f>
        <v/>
      </c>
      <c r="M49" s="54" t="str">
        <f>IF('Terugvordering reiskosten OAH'!BR121=0,"",'Terugvordering reiskosten OAH'!BR121)</f>
        <v/>
      </c>
      <c r="N49" s="65" t="str">
        <f>IF('Terugvordering reiskosten OAH'!BZ121=0,"",'Terugvordering reiskosten OAH'!BZ121)</f>
        <v/>
      </c>
      <c r="O49" s="65" t="str">
        <f>IF('Terugvordering reiskosten OAH'!CG121="","",'Terugvordering reiskosten OAH'!CG121)</f>
        <v/>
      </c>
      <c r="P49" s="65" t="str">
        <f>IF('Terugvordering reiskosten OAH'!CM121=0,"",'Terugvordering reiskosten OAH'!CM121)</f>
        <v/>
      </c>
    </row>
    <row r="50" spans="1:16" x14ac:dyDescent="0.3">
      <c r="A50" s="54" t="str">
        <f>IF('Terugvordering reiskosten OAH'!D122="","",IF('Terugvordering reiskosten OAH'!$T$36="","",'Terugvordering reiskosten OAH'!$T$36))</f>
        <v/>
      </c>
      <c r="B50" s="54" t="str">
        <f>IF(A50="","",'Terugvordering reiskosten OAH'!$T$38)</f>
        <v/>
      </c>
      <c r="C50" s="47" t="str">
        <f>IF(A50="","",'gegevensblad samenvatting vord.'!$C$2)</f>
        <v/>
      </c>
      <c r="D50" s="47" t="str">
        <f>IF('Terugvordering reiskosten OAH'!D122="","",TEXT('Terugvordering reiskosten OAH'!D122,"mm-jjjj"))</f>
        <v/>
      </c>
      <c r="E50" s="54" t="str">
        <f>IF('Terugvordering reiskosten OAH'!H122="","",'Terugvordering reiskosten OAH'!H122)</f>
        <v/>
      </c>
      <c r="F50" s="47" t="str">
        <f>IF('Terugvordering reiskosten OAH'!R122="","",'Terugvordering reiskosten OAH'!R122)</f>
        <v/>
      </c>
      <c r="G50" s="54" t="str">
        <f>IF('Terugvordering reiskosten OAH'!X122="","",'Terugvordering reiskosten OAH'!X122)</f>
        <v/>
      </c>
      <c r="H50" s="47" t="str">
        <f>IF('Terugvordering reiskosten OAH'!AJ122="","",'Terugvordering reiskosten OAH'!AJ122)</f>
        <v/>
      </c>
      <c r="I50" s="54" t="str">
        <f>IF('Terugvordering reiskosten OAH'!AR122="","",'Terugvordering reiskosten OAH'!AR122)</f>
        <v/>
      </c>
      <c r="J50" s="54" t="str">
        <f>IF('Terugvordering reiskosten OAH'!AY122="","",'Terugvordering reiskosten OAH'!AY122)</f>
        <v/>
      </c>
      <c r="K50" s="54" t="str">
        <f>IF('Terugvordering reiskosten OAH'!BC122=0,"",'Terugvordering reiskosten OAH'!BC122)</f>
        <v/>
      </c>
      <c r="L50" s="62" t="str">
        <f>IF('Terugvordering reiskosten OAH'!BK122=0,"",'Terugvordering reiskosten OAH'!BK122)</f>
        <v/>
      </c>
      <c r="M50" s="54" t="str">
        <f>IF('Terugvordering reiskosten OAH'!BR122=0,"",'Terugvordering reiskosten OAH'!BR122)</f>
        <v/>
      </c>
      <c r="N50" s="65" t="str">
        <f>IF('Terugvordering reiskosten OAH'!BZ122=0,"",'Terugvordering reiskosten OAH'!BZ122)</f>
        <v/>
      </c>
      <c r="O50" s="65" t="str">
        <f>IF('Terugvordering reiskosten OAH'!CG122="","",'Terugvordering reiskosten OAH'!CG122)</f>
        <v/>
      </c>
      <c r="P50" s="65" t="str">
        <f>IF('Terugvordering reiskosten OAH'!CM122=0,"",'Terugvordering reiskosten OAH'!CM122)</f>
        <v/>
      </c>
    </row>
    <row r="51" spans="1:16" x14ac:dyDescent="0.3">
      <c r="A51" s="54" t="str">
        <f>IF('Terugvordering reiskosten OAH'!D123="","",IF('Terugvordering reiskosten OAH'!$T$36="","",'Terugvordering reiskosten OAH'!$T$36))</f>
        <v/>
      </c>
      <c r="B51" s="54" t="str">
        <f>IF(A51="","",'Terugvordering reiskosten OAH'!$T$38)</f>
        <v/>
      </c>
      <c r="C51" s="47" t="str">
        <f>IF(A51="","",'gegevensblad samenvatting vord.'!$C$2)</f>
        <v/>
      </c>
      <c r="D51" s="47" t="str">
        <f>IF('Terugvordering reiskosten OAH'!D123="","",TEXT('Terugvordering reiskosten OAH'!D123,"mm-jjjj"))</f>
        <v/>
      </c>
      <c r="E51" s="54" t="str">
        <f>IF('Terugvordering reiskosten OAH'!H123="","",'Terugvordering reiskosten OAH'!H123)</f>
        <v/>
      </c>
      <c r="F51" s="47" t="str">
        <f>IF('Terugvordering reiskosten OAH'!R123="","",'Terugvordering reiskosten OAH'!R123)</f>
        <v/>
      </c>
      <c r="G51" s="54" t="str">
        <f>IF('Terugvordering reiskosten OAH'!X123="","",'Terugvordering reiskosten OAH'!X123)</f>
        <v/>
      </c>
      <c r="H51" s="47" t="str">
        <f>IF('Terugvordering reiskosten OAH'!AJ123="","",'Terugvordering reiskosten OAH'!AJ123)</f>
        <v/>
      </c>
      <c r="I51" s="54" t="str">
        <f>IF('Terugvordering reiskosten OAH'!AR123="","",'Terugvordering reiskosten OAH'!AR123)</f>
        <v/>
      </c>
      <c r="J51" s="54" t="str">
        <f>IF('Terugvordering reiskosten OAH'!AY123="","",'Terugvordering reiskosten OAH'!AY123)</f>
        <v/>
      </c>
      <c r="K51" s="54" t="str">
        <f>IF('Terugvordering reiskosten OAH'!BC123=0,"",'Terugvordering reiskosten OAH'!BC123)</f>
        <v/>
      </c>
      <c r="L51" s="62" t="str">
        <f>IF('Terugvordering reiskosten OAH'!BK123=0,"",'Terugvordering reiskosten OAH'!BK123)</f>
        <v/>
      </c>
      <c r="M51" s="54" t="str">
        <f>IF('Terugvordering reiskosten OAH'!BR123=0,"",'Terugvordering reiskosten OAH'!BR123)</f>
        <v/>
      </c>
      <c r="N51" s="65" t="str">
        <f>IF('Terugvordering reiskosten OAH'!BZ123=0,"",'Terugvordering reiskosten OAH'!BZ123)</f>
        <v/>
      </c>
      <c r="O51" s="65" t="str">
        <f>IF('Terugvordering reiskosten OAH'!CG123="","",'Terugvordering reiskosten OAH'!CG123)</f>
        <v/>
      </c>
      <c r="P51" s="65" t="str">
        <f>IF('Terugvordering reiskosten OAH'!CM123=0,"",'Terugvordering reiskosten OAH'!CM123)</f>
        <v/>
      </c>
    </row>
    <row r="52" spans="1:16" x14ac:dyDescent="0.3">
      <c r="A52" s="54" t="str">
        <f>IF('Terugvordering reiskosten OAH'!D124="","",IF('Terugvordering reiskosten OAH'!$T$36="","",'Terugvordering reiskosten OAH'!$T$36))</f>
        <v/>
      </c>
      <c r="B52" s="54" t="str">
        <f>IF(A52="","",'Terugvordering reiskosten OAH'!$T$38)</f>
        <v/>
      </c>
      <c r="C52" s="47" t="str">
        <f>IF(A52="","",'gegevensblad samenvatting vord.'!$C$2)</f>
        <v/>
      </c>
      <c r="D52" s="47" t="str">
        <f>IF('Terugvordering reiskosten OAH'!D124="","",TEXT('Terugvordering reiskosten OAH'!D124,"mm-jjjj"))</f>
        <v/>
      </c>
      <c r="E52" s="54" t="str">
        <f>IF('Terugvordering reiskosten OAH'!H124="","",'Terugvordering reiskosten OAH'!H124)</f>
        <v/>
      </c>
      <c r="F52" s="47" t="str">
        <f>IF('Terugvordering reiskosten OAH'!R124="","",'Terugvordering reiskosten OAH'!R124)</f>
        <v/>
      </c>
      <c r="G52" s="54" t="str">
        <f>IF('Terugvordering reiskosten OAH'!X124="","",'Terugvordering reiskosten OAH'!X124)</f>
        <v/>
      </c>
      <c r="H52" s="47" t="str">
        <f>IF('Terugvordering reiskosten OAH'!AJ124="","",'Terugvordering reiskosten OAH'!AJ124)</f>
        <v/>
      </c>
      <c r="I52" s="54" t="str">
        <f>IF('Terugvordering reiskosten OAH'!AR124="","",'Terugvordering reiskosten OAH'!AR124)</f>
        <v/>
      </c>
      <c r="J52" s="54" t="str">
        <f>IF('Terugvordering reiskosten OAH'!AY124="","",'Terugvordering reiskosten OAH'!AY124)</f>
        <v/>
      </c>
      <c r="K52" s="54" t="str">
        <f>IF('Terugvordering reiskosten OAH'!BC124=0,"",'Terugvordering reiskosten OAH'!BC124)</f>
        <v/>
      </c>
      <c r="L52" s="62" t="str">
        <f>IF('Terugvordering reiskosten OAH'!BK124=0,"",'Terugvordering reiskosten OAH'!BK124)</f>
        <v/>
      </c>
      <c r="M52" s="54" t="str">
        <f>IF('Terugvordering reiskosten OAH'!BR124=0,"",'Terugvordering reiskosten OAH'!BR124)</f>
        <v/>
      </c>
      <c r="N52" s="65" t="str">
        <f>IF('Terugvordering reiskosten OAH'!BZ124=0,"",'Terugvordering reiskosten OAH'!BZ124)</f>
        <v/>
      </c>
      <c r="O52" s="65" t="str">
        <f>IF('Terugvordering reiskosten OAH'!CG124="","",'Terugvordering reiskosten OAH'!CG124)</f>
        <v/>
      </c>
      <c r="P52" s="65" t="str">
        <f>IF('Terugvordering reiskosten OAH'!CM124=0,"",'Terugvordering reiskosten OAH'!CM124)</f>
        <v/>
      </c>
    </row>
    <row r="53" spans="1:16" x14ac:dyDescent="0.3">
      <c r="A53" s="54" t="str">
        <f>IF('Terugvordering reiskosten OAH'!D125="","",IF('Terugvordering reiskosten OAH'!$T$36="","",'Terugvordering reiskosten OAH'!$T$36))</f>
        <v/>
      </c>
      <c r="B53" s="54" t="str">
        <f>IF(A53="","",'Terugvordering reiskosten OAH'!$T$38)</f>
        <v/>
      </c>
      <c r="C53" s="47" t="str">
        <f>IF(A53="","",'gegevensblad samenvatting vord.'!$C$2)</f>
        <v/>
      </c>
      <c r="D53" s="47" t="str">
        <f>IF('Terugvordering reiskosten OAH'!D125="","",TEXT('Terugvordering reiskosten OAH'!D125,"mm-jjjj"))</f>
        <v/>
      </c>
      <c r="E53" s="54" t="str">
        <f>IF('Terugvordering reiskosten OAH'!H125="","",'Terugvordering reiskosten OAH'!H125)</f>
        <v/>
      </c>
      <c r="F53" s="47" t="str">
        <f>IF('Terugvordering reiskosten OAH'!R125="","",'Terugvordering reiskosten OAH'!R125)</f>
        <v/>
      </c>
      <c r="G53" s="54" t="str">
        <f>IF('Terugvordering reiskosten OAH'!X125="","",'Terugvordering reiskosten OAH'!X125)</f>
        <v/>
      </c>
      <c r="H53" s="47" t="str">
        <f>IF('Terugvordering reiskosten OAH'!AJ125="","",'Terugvordering reiskosten OAH'!AJ125)</f>
        <v/>
      </c>
      <c r="I53" s="54" t="str">
        <f>IF('Terugvordering reiskosten OAH'!AR125="","",'Terugvordering reiskosten OAH'!AR125)</f>
        <v/>
      </c>
      <c r="J53" s="54" t="str">
        <f>IF('Terugvordering reiskosten OAH'!AY125="","",'Terugvordering reiskosten OAH'!AY125)</f>
        <v/>
      </c>
      <c r="K53" s="54" t="str">
        <f>IF('Terugvordering reiskosten OAH'!BC125=0,"",'Terugvordering reiskosten OAH'!BC125)</f>
        <v/>
      </c>
      <c r="L53" s="62" t="str">
        <f>IF('Terugvordering reiskosten OAH'!BK125=0,"",'Terugvordering reiskosten OAH'!BK125)</f>
        <v/>
      </c>
      <c r="M53" s="54" t="str">
        <f>IF('Terugvordering reiskosten OAH'!BR125=0,"",'Terugvordering reiskosten OAH'!BR125)</f>
        <v/>
      </c>
      <c r="N53" s="65" t="str">
        <f>IF('Terugvordering reiskosten OAH'!BZ125=0,"",'Terugvordering reiskosten OAH'!BZ125)</f>
        <v/>
      </c>
      <c r="O53" s="65" t="str">
        <f>IF('Terugvordering reiskosten OAH'!CG125="","",'Terugvordering reiskosten OAH'!CG125)</f>
        <v/>
      </c>
      <c r="P53" s="65" t="str">
        <f>IF('Terugvordering reiskosten OAH'!CM125=0,"",'Terugvordering reiskosten OAH'!CM125)</f>
        <v/>
      </c>
    </row>
    <row r="54" spans="1:16" x14ac:dyDescent="0.3">
      <c r="A54" s="54" t="str">
        <f>IF('Terugvordering reiskosten OAH'!D126="","",IF('Terugvordering reiskosten OAH'!$T$36="","",'Terugvordering reiskosten OAH'!$T$36))</f>
        <v/>
      </c>
      <c r="B54" s="54" t="str">
        <f>IF(A54="","",'Terugvordering reiskosten OAH'!$T$38)</f>
        <v/>
      </c>
      <c r="C54" s="47" t="str">
        <f>IF(A54="","",'gegevensblad samenvatting vord.'!$C$2)</f>
        <v/>
      </c>
      <c r="D54" s="47" t="str">
        <f>IF('Terugvordering reiskosten OAH'!D126="","",TEXT('Terugvordering reiskosten OAH'!D126,"mm-jjjj"))</f>
        <v/>
      </c>
      <c r="E54" s="54" t="str">
        <f>IF('Terugvordering reiskosten OAH'!H126="","",'Terugvordering reiskosten OAH'!H126)</f>
        <v/>
      </c>
      <c r="F54" s="47" t="str">
        <f>IF('Terugvordering reiskosten OAH'!R126="","",'Terugvordering reiskosten OAH'!R126)</f>
        <v/>
      </c>
      <c r="G54" s="54" t="str">
        <f>IF('Terugvordering reiskosten OAH'!X126="","",'Terugvordering reiskosten OAH'!X126)</f>
        <v/>
      </c>
      <c r="H54" s="47" t="str">
        <f>IF('Terugvordering reiskosten OAH'!AJ126="","",'Terugvordering reiskosten OAH'!AJ126)</f>
        <v/>
      </c>
      <c r="I54" s="54" t="str">
        <f>IF('Terugvordering reiskosten OAH'!AR126="","",'Terugvordering reiskosten OAH'!AR126)</f>
        <v/>
      </c>
      <c r="J54" s="54" t="str">
        <f>IF('Terugvordering reiskosten OAH'!AY126="","",'Terugvordering reiskosten OAH'!AY126)</f>
        <v/>
      </c>
      <c r="K54" s="54" t="str">
        <f>IF('Terugvordering reiskosten OAH'!BC126=0,"",'Terugvordering reiskosten OAH'!BC126)</f>
        <v/>
      </c>
      <c r="L54" s="62" t="str">
        <f>IF('Terugvordering reiskosten OAH'!BK126=0,"",'Terugvordering reiskosten OAH'!BK126)</f>
        <v/>
      </c>
      <c r="M54" s="54" t="str">
        <f>IF('Terugvordering reiskosten OAH'!BR126=0,"",'Terugvordering reiskosten OAH'!BR126)</f>
        <v/>
      </c>
      <c r="N54" s="65" t="str">
        <f>IF('Terugvordering reiskosten OAH'!BZ126=0,"",'Terugvordering reiskosten OAH'!BZ126)</f>
        <v/>
      </c>
      <c r="O54" s="65" t="str">
        <f>IF('Terugvordering reiskosten OAH'!CG126="","",'Terugvordering reiskosten OAH'!CG126)</f>
        <v/>
      </c>
      <c r="P54" s="65" t="str">
        <f>IF('Terugvordering reiskosten OAH'!CM126=0,"",'Terugvordering reiskosten OAH'!CM126)</f>
        <v/>
      </c>
    </row>
    <row r="55" spans="1:16" x14ac:dyDescent="0.3">
      <c r="A55" s="54" t="str">
        <f>IF('Terugvordering reiskosten OAH'!D127="","",IF('Terugvordering reiskosten OAH'!$T$36="","",'Terugvordering reiskosten OAH'!$T$36))</f>
        <v/>
      </c>
      <c r="B55" s="54" t="str">
        <f>IF(A55="","",'Terugvordering reiskosten OAH'!$T$38)</f>
        <v/>
      </c>
      <c r="C55" s="47" t="str">
        <f>IF(A55="","",'gegevensblad samenvatting vord.'!$C$2)</f>
        <v/>
      </c>
      <c r="D55" s="47" t="str">
        <f>IF('Terugvordering reiskosten OAH'!D127="","",TEXT('Terugvordering reiskosten OAH'!D127,"mm-jjjj"))</f>
        <v/>
      </c>
      <c r="E55" s="54" t="str">
        <f>IF('Terugvordering reiskosten OAH'!H127="","",'Terugvordering reiskosten OAH'!H127)</f>
        <v/>
      </c>
      <c r="F55" s="47" t="str">
        <f>IF('Terugvordering reiskosten OAH'!R127="","",'Terugvordering reiskosten OAH'!R127)</f>
        <v/>
      </c>
      <c r="G55" s="54" t="str">
        <f>IF('Terugvordering reiskosten OAH'!X127="","",'Terugvordering reiskosten OAH'!X127)</f>
        <v/>
      </c>
      <c r="H55" s="47" t="str">
        <f>IF('Terugvordering reiskosten OAH'!AJ127="","",'Terugvordering reiskosten OAH'!AJ127)</f>
        <v/>
      </c>
      <c r="I55" s="54" t="str">
        <f>IF('Terugvordering reiskosten OAH'!AR127="","",'Terugvordering reiskosten OAH'!AR127)</f>
        <v/>
      </c>
      <c r="J55" s="54" t="str">
        <f>IF('Terugvordering reiskosten OAH'!AY127="","",'Terugvordering reiskosten OAH'!AY127)</f>
        <v/>
      </c>
      <c r="K55" s="54" t="str">
        <f>IF('Terugvordering reiskosten OAH'!BC127=0,"",'Terugvordering reiskosten OAH'!BC127)</f>
        <v/>
      </c>
      <c r="L55" s="62" t="str">
        <f>IF('Terugvordering reiskosten OAH'!BK127=0,"",'Terugvordering reiskosten OAH'!BK127)</f>
        <v/>
      </c>
      <c r="M55" s="54" t="str">
        <f>IF('Terugvordering reiskosten OAH'!BR127=0,"",'Terugvordering reiskosten OAH'!BR127)</f>
        <v/>
      </c>
      <c r="N55" s="65" t="str">
        <f>IF('Terugvordering reiskosten OAH'!BZ127=0,"",'Terugvordering reiskosten OAH'!BZ127)</f>
        <v/>
      </c>
      <c r="O55" s="65" t="str">
        <f>IF('Terugvordering reiskosten OAH'!CG127="","",'Terugvordering reiskosten OAH'!CG127)</f>
        <v/>
      </c>
      <c r="P55" s="65" t="str">
        <f>IF('Terugvordering reiskosten OAH'!CM127=0,"",'Terugvordering reiskosten OAH'!CM127)</f>
        <v/>
      </c>
    </row>
    <row r="56" spans="1:16" x14ac:dyDescent="0.3">
      <c r="A56" s="54" t="str">
        <f>IF('Terugvordering reiskosten OAH'!D128="","",IF('Terugvordering reiskosten OAH'!$T$36="","",'Terugvordering reiskosten OAH'!$T$36))</f>
        <v/>
      </c>
      <c r="B56" s="54" t="str">
        <f>IF(A56="","",'Terugvordering reiskosten OAH'!$T$38)</f>
        <v/>
      </c>
      <c r="C56" s="47" t="str">
        <f>IF(A56="","",'gegevensblad samenvatting vord.'!$C$2)</f>
        <v/>
      </c>
      <c r="D56" s="47" t="str">
        <f>IF('Terugvordering reiskosten OAH'!D128="","",TEXT('Terugvordering reiskosten OAH'!D128,"mm-jjjj"))</f>
        <v/>
      </c>
      <c r="E56" s="54" t="str">
        <f>IF('Terugvordering reiskosten OAH'!H128="","",'Terugvordering reiskosten OAH'!H128)</f>
        <v/>
      </c>
      <c r="F56" s="47" t="str">
        <f>IF('Terugvordering reiskosten OAH'!R128="","",'Terugvordering reiskosten OAH'!R128)</f>
        <v/>
      </c>
      <c r="G56" s="54" t="str">
        <f>IF('Terugvordering reiskosten OAH'!X128="","",'Terugvordering reiskosten OAH'!X128)</f>
        <v/>
      </c>
      <c r="H56" s="47" t="str">
        <f>IF('Terugvordering reiskosten OAH'!AJ128="","",'Terugvordering reiskosten OAH'!AJ128)</f>
        <v/>
      </c>
      <c r="I56" s="54" t="str">
        <f>IF('Terugvordering reiskosten OAH'!AR128="","",'Terugvordering reiskosten OAH'!AR128)</f>
        <v/>
      </c>
      <c r="J56" s="54" t="str">
        <f>IF('Terugvordering reiskosten OAH'!AY128="","",'Terugvordering reiskosten OAH'!AY128)</f>
        <v/>
      </c>
      <c r="K56" s="54" t="str">
        <f>IF('Terugvordering reiskosten OAH'!BC128=0,"",'Terugvordering reiskosten OAH'!BC128)</f>
        <v/>
      </c>
      <c r="L56" s="62" t="str">
        <f>IF('Terugvordering reiskosten OAH'!BK128=0,"",'Terugvordering reiskosten OAH'!BK128)</f>
        <v/>
      </c>
      <c r="M56" s="54" t="str">
        <f>IF('Terugvordering reiskosten OAH'!BR128=0,"",'Terugvordering reiskosten OAH'!BR128)</f>
        <v/>
      </c>
      <c r="N56" s="65" t="str">
        <f>IF('Terugvordering reiskosten OAH'!BZ128=0,"",'Terugvordering reiskosten OAH'!BZ128)</f>
        <v/>
      </c>
      <c r="O56" s="65" t="str">
        <f>IF('Terugvordering reiskosten OAH'!CG128="","",'Terugvordering reiskosten OAH'!CG128)</f>
        <v/>
      </c>
      <c r="P56" s="65" t="str">
        <f>IF('Terugvordering reiskosten OAH'!CM128=0,"",'Terugvordering reiskosten OAH'!CM128)</f>
        <v/>
      </c>
    </row>
    <row r="57" spans="1:16" x14ac:dyDescent="0.3">
      <c r="A57" s="54" t="str">
        <f>IF('Terugvordering reiskosten OAH'!D129="","",IF('Terugvordering reiskosten OAH'!$T$36="","",'Terugvordering reiskosten OAH'!$T$36))</f>
        <v/>
      </c>
      <c r="B57" s="54" t="str">
        <f>IF(A57="","",'Terugvordering reiskosten OAH'!$T$38)</f>
        <v/>
      </c>
      <c r="C57" s="47" t="str">
        <f>IF(A57="","",'gegevensblad samenvatting vord.'!$C$2)</f>
        <v/>
      </c>
      <c r="D57" s="47" t="str">
        <f>IF('Terugvordering reiskosten OAH'!D129="","",TEXT('Terugvordering reiskosten OAH'!D129,"mm-jjjj"))</f>
        <v/>
      </c>
      <c r="E57" s="54" t="str">
        <f>IF('Terugvordering reiskosten OAH'!H129="","",'Terugvordering reiskosten OAH'!H129)</f>
        <v/>
      </c>
      <c r="F57" s="47" t="str">
        <f>IF('Terugvordering reiskosten OAH'!R129="","",'Terugvordering reiskosten OAH'!R129)</f>
        <v/>
      </c>
      <c r="G57" s="54" t="str">
        <f>IF('Terugvordering reiskosten OAH'!X129="","",'Terugvordering reiskosten OAH'!X129)</f>
        <v/>
      </c>
      <c r="H57" s="47" t="str">
        <f>IF('Terugvordering reiskosten OAH'!AJ129="","",'Terugvordering reiskosten OAH'!AJ129)</f>
        <v/>
      </c>
      <c r="I57" s="54" t="str">
        <f>IF('Terugvordering reiskosten OAH'!AR129="","",'Terugvordering reiskosten OAH'!AR129)</f>
        <v/>
      </c>
      <c r="J57" s="54" t="str">
        <f>IF('Terugvordering reiskosten OAH'!AY129="","",'Terugvordering reiskosten OAH'!AY129)</f>
        <v/>
      </c>
      <c r="K57" s="54" t="str">
        <f>IF('Terugvordering reiskosten OAH'!BC129=0,"",'Terugvordering reiskosten OAH'!BC129)</f>
        <v/>
      </c>
      <c r="L57" s="62" t="str">
        <f>IF('Terugvordering reiskosten OAH'!BK129=0,"",'Terugvordering reiskosten OAH'!BK129)</f>
        <v/>
      </c>
      <c r="M57" s="54" t="str">
        <f>IF('Terugvordering reiskosten OAH'!BR129=0,"",'Terugvordering reiskosten OAH'!BR129)</f>
        <v/>
      </c>
      <c r="N57" s="65" t="str">
        <f>IF('Terugvordering reiskosten OAH'!BZ129=0,"",'Terugvordering reiskosten OAH'!BZ129)</f>
        <v/>
      </c>
      <c r="O57" s="65" t="str">
        <f>IF('Terugvordering reiskosten OAH'!CG129="","",'Terugvordering reiskosten OAH'!CG129)</f>
        <v/>
      </c>
      <c r="P57" s="65" t="str">
        <f>IF('Terugvordering reiskosten OAH'!CM129=0,"",'Terugvordering reiskosten OAH'!CM129)</f>
        <v/>
      </c>
    </row>
    <row r="58" spans="1:16" x14ac:dyDescent="0.3">
      <c r="A58" s="54" t="str">
        <f>IF('Terugvordering reiskosten OAH'!D130="","",IF('Terugvordering reiskosten OAH'!$T$36="","",'Terugvordering reiskosten OAH'!$T$36))</f>
        <v/>
      </c>
      <c r="B58" s="54" t="str">
        <f>IF(A58="","",'Terugvordering reiskosten OAH'!$T$38)</f>
        <v/>
      </c>
      <c r="C58" s="47" t="str">
        <f>IF(A58="","",'gegevensblad samenvatting vord.'!$C$2)</f>
        <v/>
      </c>
      <c r="D58" s="47" t="str">
        <f>IF('Terugvordering reiskosten OAH'!D130="","",TEXT('Terugvordering reiskosten OAH'!D130,"mm-jjjj"))</f>
        <v/>
      </c>
      <c r="E58" s="54" t="str">
        <f>IF('Terugvordering reiskosten OAH'!H130="","",'Terugvordering reiskosten OAH'!H130)</f>
        <v/>
      </c>
      <c r="F58" s="47" t="str">
        <f>IF('Terugvordering reiskosten OAH'!R130="","",'Terugvordering reiskosten OAH'!R130)</f>
        <v/>
      </c>
      <c r="G58" s="54" t="str">
        <f>IF('Terugvordering reiskosten OAH'!X130="","",'Terugvordering reiskosten OAH'!X130)</f>
        <v/>
      </c>
      <c r="H58" s="47" t="str">
        <f>IF('Terugvordering reiskosten OAH'!AJ130="","",'Terugvordering reiskosten OAH'!AJ130)</f>
        <v/>
      </c>
      <c r="I58" s="54" t="str">
        <f>IF('Terugvordering reiskosten OAH'!AR130="","",'Terugvordering reiskosten OAH'!AR130)</f>
        <v/>
      </c>
      <c r="J58" s="54" t="str">
        <f>IF('Terugvordering reiskosten OAH'!AY130="","",'Terugvordering reiskosten OAH'!AY130)</f>
        <v/>
      </c>
      <c r="K58" s="54" t="str">
        <f>IF('Terugvordering reiskosten OAH'!BC130=0,"",'Terugvordering reiskosten OAH'!BC130)</f>
        <v/>
      </c>
      <c r="L58" s="62" t="str">
        <f>IF('Terugvordering reiskosten OAH'!BK130=0,"",'Terugvordering reiskosten OAH'!BK130)</f>
        <v/>
      </c>
      <c r="M58" s="54" t="str">
        <f>IF('Terugvordering reiskosten OAH'!BR130=0,"",'Terugvordering reiskosten OAH'!BR130)</f>
        <v/>
      </c>
      <c r="N58" s="65" t="str">
        <f>IF('Terugvordering reiskosten OAH'!BZ130=0,"",'Terugvordering reiskosten OAH'!BZ130)</f>
        <v/>
      </c>
      <c r="O58" s="65" t="str">
        <f>IF('Terugvordering reiskosten OAH'!CG130="","",'Terugvordering reiskosten OAH'!CG130)</f>
        <v/>
      </c>
      <c r="P58" s="65" t="str">
        <f>IF('Terugvordering reiskosten OAH'!CM130=0,"",'Terugvordering reiskosten OAH'!CM130)</f>
        <v/>
      </c>
    </row>
    <row r="59" spans="1:16" x14ac:dyDescent="0.3">
      <c r="A59" s="54" t="str">
        <f>IF('Terugvordering reiskosten OAH'!D131="","",IF('Terugvordering reiskosten OAH'!$T$36="","",'Terugvordering reiskosten OAH'!$T$36))</f>
        <v/>
      </c>
      <c r="B59" s="54" t="str">
        <f>IF(A59="","",'Terugvordering reiskosten OAH'!$T$38)</f>
        <v/>
      </c>
      <c r="C59" s="47" t="str">
        <f>IF(A59="","",'gegevensblad samenvatting vord.'!$C$2)</f>
        <v/>
      </c>
      <c r="D59" s="47" t="str">
        <f>IF('Terugvordering reiskosten OAH'!D131="","",TEXT('Terugvordering reiskosten OAH'!D131,"mm-jjjj"))</f>
        <v/>
      </c>
      <c r="E59" s="54" t="str">
        <f>IF('Terugvordering reiskosten OAH'!H131="","",'Terugvordering reiskosten OAH'!H131)</f>
        <v/>
      </c>
      <c r="F59" s="47" t="str">
        <f>IF('Terugvordering reiskosten OAH'!R131="","",'Terugvordering reiskosten OAH'!R131)</f>
        <v/>
      </c>
      <c r="G59" s="54" t="str">
        <f>IF('Terugvordering reiskosten OAH'!X131="","",'Terugvordering reiskosten OAH'!X131)</f>
        <v/>
      </c>
      <c r="H59" s="47" t="str">
        <f>IF('Terugvordering reiskosten OAH'!AJ131="","",'Terugvordering reiskosten OAH'!AJ131)</f>
        <v/>
      </c>
      <c r="I59" s="54" t="str">
        <f>IF('Terugvordering reiskosten OAH'!AR131="","",'Terugvordering reiskosten OAH'!AR131)</f>
        <v/>
      </c>
      <c r="J59" s="54" t="str">
        <f>IF('Terugvordering reiskosten OAH'!AY131="","",'Terugvordering reiskosten OAH'!AY131)</f>
        <v/>
      </c>
      <c r="K59" s="54" t="str">
        <f>IF('Terugvordering reiskosten OAH'!BC131=0,"",'Terugvordering reiskosten OAH'!BC131)</f>
        <v/>
      </c>
      <c r="L59" s="62" t="str">
        <f>IF('Terugvordering reiskosten OAH'!BK131=0,"",'Terugvordering reiskosten OAH'!BK131)</f>
        <v/>
      </c>
      <c r="M59" s="54" t="str">
        <f>IF('Terugvordering reiskosten OAH'!BR131=0,"",'Terugvordering reiskosten OAH'!BR131)</f>
        <v/>
      </c>
      <c r="N59" s="65" t="str">
        <f>IF('Terugvordering reiskosten OAH'!BZ131=0,"",'Terugvordering reiskosten OAH'!BZ131)</f>
        <v/>
      </c>
      <c r="O59" s="65" t="str">
        <f>IF('Terugvordering reiskosten OAH'!CG131="","",'Terugvordering reiskosten OAH'!CG131)</f>
        <v/>
      </c>
      <c r="P59" s="65" t="str">
        <f>IF('Terugvordering reiskosten OAH'!CM131=0,"",'Terugvordering reiskosten OAH'!CM131)</f>
        <v/>
      </c>
    </row>
    <row r="60" spans="1:16" x14ac:dyDescent="0.3">
      <c r="A60" s="54" t="str">
        <f>IF('Terugvordering reiskosten OAH'!D132="","",IF('Terugvordering reiskosten OAH'!$T$36="","",'Terugvordering reiskosten OAH'!$T$36))</f>
        <v/>
      </c>
      <c r="B60" s="54" t="str">
        <f>IF(A60="","",'Terugvordering reiskosten OAH'!$T$38)</f>
        <v/>
      </c>
      <c r="C60" s="47" t="str">
        <f>IF(A60="","",'gegevensblad samenvatting vord.'!$C$2)</f>
        <v/>
      </c>
      <c r="D60" s="47" t="str">
        <f>IF('Terugvordering reiskosten OAH'!D132="","",TEXT('Terugvordering reiskosten OAH'!D132,"mm-jjjj"))</f>
        <v/>
      </c>
      <c r="E60" s="54" t="str">
        <f>IF('Terugvordering reiskosten OAH'!H132="","",'Terugvordering reiskosten OAH'!H132)</f>
        <v/>
      </c>
      <c r="F60" s="47" t="str">
        <f>IF('Terugvordering reiskosten OAH'!R132="","",'Terugvordering reiskosten OAH'!R132)</f>
        <v/>
      </c>
      <c r="G60" s="54" t="str">
        <f>IF('Terugvordering reiskosten OAH'!X132="","",'Terugvordering reiskosten OAH'!X132)</f>
        <v/>
      </c>
      <c r="H60" s="47" t="str">
        <f>IF('Terugvordering reiskosten OAH'!AJ132="","",'Terugvordering reiskosten OAH'!AJ132)</f>
        <v/>
      </c>
      <c r="I60" s="54" t="str">
        <f>IF('Terugvordering reiskosten OAH'!AR132="","",'Terugvordering reiskosten OAH'!AR132)</f>
        <v/>
      </c>
      <c r="J60" s="54" t="str">
        <f>IF('Terugvordering reiskosten OAH'!AY132="","",'Terugvordering reiskosten OAH'!AY132)</f>
        <v/>
      </c>
      <c r="K60" s="54" t="str">
        <f>IF('Terugvordering reiskosten OAH'!BC132=0,"",'Terugvordering reiskosten OAH'!BC132)</f>
        <v/>
      </c>
      <c r="L60" s="62" t="str">
        <f>IF('Terugvordering reiskosten OAH'!BK132=0,"",'Terugvordering reiskosten OAH'!BK132)</f>
        <v/>
      </c>
      <c r="M60" s="54" t="str">
        <f>IF('Terugvordering reiskosten OAH'!BR132=0,"",'Terugvordering reiskosten OAH'!BR132)</f>
        <v/>
      </c>
      <c r="N60" s="65" t="str">
        <f>IF('Terugvordering reiskosten OAH'!BZ132=0,"",'Terugvordering reiskosten OAH'!BZ132)</f>
        <v/>
      </c>
      <c r="O60" s="65" t="str">
        <f>IF('Terugvordering reiskosten OAH'!CG132="","",'Terugvordering reiskosten OAH'!CG132)</f>
        <v/>
      </c>
      <c r="P60" s="65" t="str">
        <f>IF('Terugvordering reiskosten OAH'!CM132=0,"",'Terugvordering reiskosten OAH'!CM132)</f>
        <v/>
      </c>
    </row>
    <row r="61" spans="1:16" x14ac:dyDescent="0.3">
      <c r="A61" s="54" t="str">
        <f>IF('Terugvordering reiskosten OAH'!D133="","",IF('Terugvordering reiskosten OAH'!$T$36="","",'Terugvordering reiskosten OAH'!$T$36))</f>
        <v/>
      </c>
      <c r="B61" s="54" t="str">
        <f>IF(A61="","",'Terugvordering reiskosten OAH'!$T$38)</f>
        <v/>
      </c>
      <c r="C61" s="47" t="str">
        <f>IF(A61="","",'gegevensblad samenvatting vord.'!$C$2)</f>
        <v/>
      </c>
      <c r="D61" s="47" t="str">
        <f>IF('Terugvordering reiskosten OAH'!D133="","",TEXT('Terugvordering reiskosten OAH'!D133,"mm-jjjj"))</f>
        <v/>
      </c>
      <c r="E61" s="54" t="str">
        <f>IF('Terugvordering reiskosten OAH'!H133="","",'Terugvordering reiskosten OAH'!H133)</f>
        <v/>
      </c>
      <c r="F61" s="47" t="str">
        <f>IF('Terugvordering reiskosten OAH'!R133="","",'Terugvordering reiskosten OAH'!R133)</f>
        <v/>
      </c>
      <c r="G61" s="54" t="str">
        <f>IF('Terugvordering reiskosten OAH'!X133="","",'Terugvordering reiskosten OAH'!X133)</f>
        <v/>
      </c>
      <c r="H61" s="47" t="str">
        <f>IF('Terugvordering reiskosten OAH'!AJ133="","",'Terugvordering reiskosten OAH'!AJ133)</f>
        <v/>
      </c>
      <c r="I61" s="54" t="str">
        <f>IF('Terugvordering reiskosten OAH'!AR133="","",'Terugvordering reiskosten OAH'!AR133)</f>
        <v/>
      </c>
      <c r="J61" s="54" t="str">
        <f>IF('Terugvordering reiskosten OAH'!AY133="","",'Terugvordering reiskosten OAH'!AY133)</f>
        <v/>
      </c>
      <c r="K61" s="54" t="str">
        <f>IF('Terugvordering reiskosten OAH'!BC133=0,"",'Terugvordering reiskosten OAH'!BC133)</f>
        <v/>
      </c>
      <c r="L61" s="62" t="str">
        <f>IF('Terugvordering reiskosten OAH'!BK133=0,"",'Terugvordering reiskosten OAH'!BK133)</f>
        <v/>
      </c>
      <c r="M61" s="54" t="str">
        <f>IF('Terugvordering reiskosten OAH'!BR133=0,"",'Terugvordering reiskosten OAH'!BR133)</f>
        <v/>
      </c>
      <c r="N61" s="65" t="str">
        <f>IF('Terugvordering reiskosten OAH'!BZ133=0,"",'Terugvordering reiskosten OAH'!BZ133)</f>
        <v/>
      </c>
      <c r="O61" s="65" t="str">
        <f>IF('Terugvordering reiskosten OAH'!CG133="","",'Terugvordering reiskosten OAH'!CG133)</f>
        <v/>
      </c>
      <c r="P61" s="65" t="str">
        <f>IF('Terugvordering reiskosten OAH'!CM133=0,"",'Terugvordering reiskosten OAH'!CM133)</f>
        <v/>
      </c>
    </row>
    <row r="62" spans="1:16" x14ac:dyDescent="0.3">
      <c r="A62" s="54" t="str">
        <f>IF('Terugvordering reiskosten OAH'!D134="","",IF('Terugvordering reiskosten OAH'!$T$36="","",'Terugvordering reiskosten OAH'!$T$36))</f>
        <v/>
      </c>
      <c r="B62" s="54" t="str">
        <f>IF(A62="","",'Terugvordering reiskosten OAH'!$T$38)</f>
        <v/>
      </c>
      <c r="C62" s="47" t="str">
        <f>IF(A62="","",'gegevensblad samenvatting vord.'!$C$2)</f>
        <v/>
      </c>
      <c r="D62" s="47" t="str">
        <f>IF('Terugvordering reiskosten OAH'!D134="","",TEXT('Terugvordering reiskosten OAH'!D134,"mm-jjjj"))</f>
        <v/>
      </c>
      <c r="E62" s="54" t="str">
        <f>IF('Terugvordering reiskosten OAH'!H134="","",'Terugvordering reiskosten OAH'!H134)</f>
        <v/>
      </c>
      <c r="F62" s="47" t="str">
        <f>IF('Terugvordering reiskosten OAH'!R134="","",'Terugvordering reiskosten OAH'!R134)</f>
        <v/>
      </c>
      <c r="G62" s="54" t="str">
        <f>IF('Terugvordering reiskosten OAH'!X134="","",'Terugvordering reiskosten OAH'!X134)</f>
        <v/>
      </c>
      <c r="H62" s="47" t="str">
        <f>IF('Terugvordering reiskosten OAH'!AJ134="","",'Terugvordering reiskosten OAH'!AJ134)</f>
        <v/>
      </c>
      <c r="I62" s="54" t="str">
        <f>IF('Terugvordering reiskosten OAH'!AR134="","",'Terugvordering reiskosten OAH'!AR134)</f>
        <v/>
      </c>
      <c r="J62" s="54" t="str">
        <f>IF('Terugvordering reiskosten OAH'!AY134="","",'Terugvordering reiskosten OAH'!AY134)</f>
        <v/>
      </c>
      <c r="K62" s="54" t="str">
        <f>IF('Terugvordering reiskosten OAH'!BC134=0,"",'Terugvordering reiskosten OAH'!BC134)</f>
        <v/>
      </c>
      <c r="L62" s="62" t="str">
        <f>IF('Terugvordering reiskosten OAH'!BK134=0,"",'Terugvordering reiskosten OAH'!BK134)</f>
        <v/>
      </c>
      <c r="M62" s="54" t="str">
        <f>IF('Terugvordering reiskosten OAH'!BR134=0,"",'Terugvordering reiskosten OAH'!BR134)</f>
        <v/>
      </c>
      <c r="N62" s="65" t="str">
        <f>IF('Terugvordering reiskosten OAH'!BZ134=0,"",'Terugvordering reiskosten OAH'!BZ134)</f>
        <v/>
      </c>
      <c r="O62" s="65" t="str">
        <f>IF('Terugvordering reiskosten OAH'!CG134="","",'Terugvordering reiskosten OAH'!CG134)</f>
        <v/>
      </c>
      <c r="P62" s="65" t="str">
        <f>IF('Terugvordering reiskosten OAH'!CM134=0,"",'Terugvordering reiskosten OAH'!CM134)</f>
        <v/>
      </c>
    </row>
    <row r="63" spans="1:16" x14ac:dyDescent="0.3">
      <c r="A63" s="54" t="str">
        <f>IF('Terugvordering reiskosten OAH'!D135="","",IF('Terugvordering reiskosten OAH'!$T$36="","",'Terugvordering reiskosten OAH'!$T$36))</f>
        <v/>
      </c>
      <c r="B63" s="54" t="str">
        <f>IF(A63="","",'Terugvordering reiskosten OAH'!$T$38)</f>
        <v/>
      </c>
      <c r="C63" s="47" t="str">
        <f>IF(A63="","",'gegevensblad samenvatting vord.'!$C$2)</f>
        <v/>
      </c>
      <c r="D63" s="47" t="str">
        <f>IF('Terugvordering reiskosten OAH'!D135="","",TEXT('Terugvordering reiskosten OAH'!D135,"mm-jjjj"))</f>
        <v/>
      </c>
      <c r="E63" s="54" t="str">
        <f>IF('Terugvordering reiskosten OAH'!H135="","",'Terugvordering reiskosten OAH'!H135)</f>
        <v/>
      </c>
      <c r="F63" s="47" t="str">
        <f>IF('Terugvordering reiskosten OAH'!R135="","",'Terugvordering reiskosten OAH'!R135)</f>
        <v/>
      </c>
      <c r="G63" s="54" t="str">
        <f>IF('Terugvordering reiskosten OAH'!X135="","",'Terugvordering reiskosten OAH'!X135)</f>
        <v/>
      </c>
      <c r="H63" s="47" t="str">
        <f>IF('Terugvordering reiskosten OAH'!AJ135="","",'Terugvordering reiskosten OAH'!AJ135)</f>
        <v/>
      </c>
      <c r="I63" s="54" t="str">
        <f>IF('Terugvordering reiskosten OAH'!AR135="","",'Terugvordering reiskosten OAH'!AR135)</f>
        <v/>
      </c>
      <c r="J63" s="54" t="str">
        <f>IF('Terugvordering reiskosten OAH'!AY135="","",'Terugvordering reiskosten OAH'!AY135)</f>
        <v/>
      </c>
      <c r="K63" s="54" t="str">
        <f>IF('Terugvordering reiskosten OAH'!BC135=0,"",'Terugvordering reiskosten OAH'!BC135)</f>
        <v/>
      </c>
      <c r="L63" s="62" t="str">
        <f>IF('Terugvordering reiskosten OAH'!BK135=0,"",'Terugvordering reiskosten OAH'!BK135)</f>
        <v/>
      </c>
      <c r="M63" s="54" t="str">
        <f>IF('Terugvordering reiskosten OAH'!BR135=0,"",'Terugvordering reiskosten OAH'!BR135)</f>
        <v/>
      </c>
      <c r="N63" s="65" t="str">
        <f>IF('Terugvordering reiskosten OAH'!BZ135=0,"",'Terugvordering reiskosten OAH'!BZ135)</f>
        <v/>
      </c>
      <c r="O63" s="65" t="str">
        <f>IF('Terugvordering reiskosten OAH'!CG135="","",'Terugvordering reiskosten OAH'!CG135)</f>
        <v/>
      </c>
      <c r="P63" s="65" t="str">
        <f>IF('Terugvordering reiskosten OAH'!CM135=0,"",'Terugvordering reiskosten OAH'!CM135)</f>
        <v/>
      </c>
    </row>
    <row r="64" spans="1:16" x14ac:dyDescent="0.3">
      <c r="A64" s="54" t="str">
        <f>IF('Terugvordering reiskosten OAH'!D136="","",IF('Terugvordering reiskosten OAH'!$T$36="","",'Terugvordering reiskosten OAH'!$T$36))</f>
        <v/>
      </c>
      <c r="B64" s="54" t="str">
        <f>IF(A64="","",'Terugvordering reiskosten OAH'!$T$38)</f>
        <v/>
      </c>
      <c r="C64" s="47" t="str">
        <f>IF(A64="","",'gegevensblad samenvatting vord.'!$C$2)</f>
        <v/>
      </c>
      <c r="D64" s="47" t="str">
        <f>IF('Terugvordering reiskosten OAH'!D136="","",TEXT('Terugvordering reiskosten OAH'!D136,"mm-jjjj"))</f>
        <v/>
      </c>
      <c r="E64" s="54" t="str">
        <f>IF('Terugvordering reiskosten OAH'!H136="","",'Terugvordering reiskosten OAH'!H136)</f>
        <v/>
      </c>
      <c r="F64" s="47" t="str">
        <f>IF('Terugvordering reiskosten OAH'!R136="","",'Terugvordering reiskosten OAH'!R136)</f>
        <v/>
      </c>
      <c r="G64" s="54" t="str">
        <f>IF('Terugvordering reiskosten OAH'!X136="","",'Terugvordering reiskosten OAH'!X136)</f>
        <v/>
      </c>
      <c r="H64" s="47" t="str">
        <f>IF('Terugvordering reiskosten OAH'!AJ136="","",'Terugvordering reiskosten OAH'!AJ136)</f>
        <v/>
      </c>
      <c r="I64" s="54" t="str">
        <f>IF('Terugvordering reiskosten OAH'!AR136="","",'Terugvordering reiskosten OAH'!AR136)</f>
        <v/>
      </c>
      <c r="J64" s="54" t="str">
        <f>IF('Terugvordering reiskosten OAH'!AY136="","",'Terugvordering reiskosten OAH'!AY136)</f>
        <v/>
      </c>
      <c r="K64" s="54" t="str">
        <f>IF('Terugvordering reiskosten OAH'!BC136=0,"",'Terugvordering reiskosten OAH'!BC136)</f>
        <v/>
      </c>
      <c r="L64" s="62" t="str">
        <f>IF('Terugvordering reiskosten OAH'!BK136=0,"",'Terugvordering reiskosten OAH'!BK136)</f>
        <v/>
      </c>
      <c r="M64" s="54" t="str">
        <f>IF('Terugvordering reiskosten OAH'!BR136=0,"",'Terugvordering reiskosten OAH'!BR136)</f>
        <v/>
      </c>
      <c r="N64" s="65" t="str">
        <f>IF('Terugvordering reiskosten OAH'!BZ136=0,"",'Terugvordering reiskosten OAH'!BZ136)</f>
        <v/>
      </c>
      <c r="O64" s="65" t="str">
        <f>IF('Terugvordering reiskosten OAH'!CG136="","",'Terugvordering reiskosten OAH'!CG136)</f>
        <v/>
      </c>
      <c r="P64" s="65" t="str">
        <f>IF('Terugvordering reiskosten OAH'!CM136=0,"",'Terugvordering reiskosten OAH'!CM136)</f>
        <v/>
      </c>
    </row>
    <row r="65" spans="1:16" x14ac:dyDescent="0.3">
      <c r="A65" s="54" t="str">
        <f>IF('Terugvordering reiskosten OAH'!D137="","",IF('Terugvordering reiskosten OAH'!$T$36="","",'Terugvordering reiskosten OAH'!$T$36))</f>
        <v/>
      </c>
      <c r="B65" s="54" t="str">
        <f>IF(A65="","",'Terugvordering reiskosten OAH'!$T$38)</f>
        <v/>
      </c>
      <c r="C65" s="47" t="str">
        <f>IF(A65="","",'gegevensblad samenvatting vord.'!$C$2)</f>
        <v/>
      </c>
      <c r="D65" s="47" t="str">
        <f>IF('Terugvordering reiskosten OAH'!D137="","",TEXT('Terugvordering reiskosten OAH'!D137,"mm-jjjj"))</f>
        <v/>
      </c>
      <c r="E65" s="54" t="str">
        <f>IF('Terugvordering reiskosten OAH'!H137="","",'Terugvordering reiskosten OAH'!H137)</f>
        <v/>
      </c>
      <c r="F65" s="47" t="str">
        <f>IF('Terugvordering reiskosten OAH'!R137="","",'Terugvordering reiskosten OAH'!R137)</f>
        <v/>
      </c>
      <c r="G65" s="54" t="str">
        <f>IF('Terugvordering reiskosten OAH'!X137="","",'Terugvordering reiskosten OAH'!X137)</f>
        <v/>
      </c>
      <c r="H65" s="47" t="str">
        <f>IF('Terugvordering reiskosten OAH'!AJ137="","",'Terugvordering reiskosten OAH'!AJ137)</f>
        <v/>
      </c>
      <c r="I65" s="54" t="str">
        <f>IF('Terugvordering reiskosten OAH'!AR137="","",'Terugvordering reiskosten OAH'!AR137)</f>
        <v/>
      </c>
      <c r="J65" s="54" t="str">
        <f>IF('Terugvordering reiskosten OAH'!AY137="","",'Terugvordering reiskosten OAH'!AY137)</f>
        <v/>
      </c>
      <c r="K65" s="54" t="str">
        <f>IF('Terugvordering reiskosten OAH'!BC137=0,"",'Terugvordering reiskosten OAH'!BC137)</f>
        <v/>
      </c>
      <c r="L65" s="62" t="str">
        <f>IF('Terugvordering reiskosten OAH'!BK137=0,"",'Terugvordering reiskosten OAH'!BK137)</f>
        <v/>
      </c>
      <c r="M65" s="54" t="str">
        <f>IF('Terugvordering reiskosten OAH'!BR137=0,"",'Terugvordering reiskosten OAH'!BR137)</f>
        <v/>
      </c>
      <c r="N65" s="65" t="str">
        <f>IF('Terugvordering reiskosten OAH'!BZ137=0,"",'Terugvordering reiskosten OAH'!BZ137)</f>
        <v/>
      </c>
      <c r="O65" s="65" t="str">
        <f>IF('Terugvordering reiskosten OAH'!CG137="","",'Terugvordering reiskosten OAH'!CG137)</f>
        <v/>
      </c>
      <c r="P65" s="65" t="str">
        <f>IF('Terugvordering reiskosten OAH'!CM137=0,"",'Terugvordering reiskosten OAH'!CM137)</f>
        <v/>
      </c>
    </row>
    <row r="66" spans="1:16" x14ac:dyDescent="0.3">
      <c r="A66" s="54" t="str">
        <f>IF('Terugvordering reiskosten OAH'!D138="","",IF('Terugvordering reiskosten OAH'!$T$36="","",'Terugvordering reiskosten OAH'!$T$36))</f>
        <v/>
      </c>
      <c r="B66" s="54" t="str">
        <f>IF(A66="","",'Terugvordering reiskosten OAH'!$T$38)</f>
        <v/>
      </c>
      <c r="C66" s="47" t="str">
        <f>IF(A66="","",'gegevensblad samenvatting vord.'!$C$2)</f>
        <v/>
      </c>
      <c r="D66" s="47" t="str">
        <f>IF('Terugvordering reiskosten OAH'!D138="","",TEXT('Terugvordering reiskosten OAH'!D138,"mm-jjjj"))</f>
        <v/>
      </c>
      <c r="E66" s="54" t="str">
        <f>IF('Terugvordering reiskosten OAH'!H138="","",'Terugvordering reiskosten OAH'!H138)</f>
        <v/>
      </c>
      <c r="F66" s="47" t="str">
        <f>IF('Terugvordering reiskosten OAH'!R138="","",'Terugvordering reiskosten OAH'!R138)</f>
        <v/>
      </c>
      <c r="G66" s="54" t="str">
        <f>IF('Terugvordering reiskosten OAH'!X138="","",'Terugvordering reiskosten OAH'!X138)</f>
        <v/>
      </c>
      <c r="H66" s="47" t="str">
        <f>IF('Terugvordering reiskosten OAH'!AJ138="","",'Terugvordering reiskosten OAH'!AJ138)</f>
        <v/>
      </c>
      <c r="I66" s="54" t="str">
        <f>IF('Terugvordering reiskosten OAH'!AR138="","",'Terugvordering reiskosten OAH'!AR138)</f>
        <v/>
      </c>
      <c r="J66" s="54" t="str">
        <f>IF('Terugvordering reiskosten OAH'!AY138="","",'Terugvordering reiskosten OAH'!AY138)</f>
        <v/>
      </c>
      <c r="K66" s="54" t="str">
        <f>IF('Terugvordering reiskosten OAH'!BC138=0,"",'Terugvordering reiskosten OAH'!BC138)</f>
        <v/>
      </c>
      <c r="L66" s="62" t="str">
        <f>IF('Terugvordering reiskosten OAH'!BK138=0,"",'Terugvordering reiskosten OAH'!BK138)</f>
        <v/>
      </c>
      <c r="M66" s="54" t="str">
        <f>IF('Terugvordering reiskosten OAH'!BR138=0,"",'Terugvordering reiskosten OAH'!BR138)</f>
        <v/>
      </c>
      <c r="N66" s="65" t="str">
        <f>IF('Terugvordering reiskosten OAH'!BZ138=0,"",'Terugvordering reiskosten OAH'!BZ138)</f>
        <v/>
      </c>
      <c r="O66" s="65" t="str">
        <f>IF('Terugvordering reiskosten OAH'!CG138="","",'Terugvordering reiskosten OAH'!CG138)</f>
        <v/>
      </c>
      <c r="P66" s="65" t="str">
        <f>IF('Terugvordering reiskosten OAH'!CM138=0,"",'Terugvordering reiskosten OAH'!CM138)</f>
        <v/>
      </c>
    </row>
    <row r="67" spans="1:16" x14ac:dyDescent="0.3">
      <c r="A67" s="54" t="str">
        <f>IF('Terugvordering reiskosten OAH'!D139="","",IF('Terugvordering reiskosten OAH'!$T$36="","",'Terugvordering reiskosten OAH'!$T$36))</f>
        <v/>
      </c>
      <c r="B67" s="54" t="str">
        <f>IF(A67="","",'Terugvordering reiskosten OAH'!$T$38)</f>
        <v/>
      </c>
      <c r="C67" s="47" t="str">
        <f>IF(A67="","",'gegevensblad samenvatting vord.'!$C$2)</f>
        <v/>
      </c>
      <c r="D67" s="47" t="str">
        <f>IF('Terugvordering reiskosten OAH'!D139="","",TEXT('Terugvordering reiskosten OAH'!D139,"mm-jjjj"))</f>
        <v/>
      </c>
      <c r="E67" s="54" t="str">
        <f>IF('Terugvordering reiskosten OAH'!H139="","",'Terugvordering reiskosten OAH'!H139)</f>
        <v/>
      </c>
      <c r="F67" s="47" t="str">
        <f>IF('Terugvordering reiskosten OAH'!R139="","",'Terugvordering reiskosten OAH'!R139)</f>
        <v/>
      </c>
      <c r="G67" s="54" t="str">
        <f>IF('Terugvordering reiskosten OAH'!X139="","",'Terugvordering reiskosten OAH'!X139)</f>
        <v/>
      </c>
      <c r="H67" s="47" t="str">
        <f>IF('Terugvordering reiskosten OAH'!AJ139="","",'Terugvordering reiskosten OAH'!AJ139)</f>
        <v/>
      </c>
      <c r="I67" s="54" t="str">
        <f>IF('Terugvordering reiskosten OAH'!AR139="","",'Terugvordering reiskosten OAH'!AR139)</f>
        <v/>
      </c>
      <c r="J67" s="54" t="str">
        <f>IF('Terugvordering reiskosten OAH'!AY139="","",'Terugvordering reiskosten OAH'!AY139)</f>
        <v/>
      </c>
      <c r="K67" s="54" t="str">
        <f>IF('Terugvordering reiskosten OAH'!BC139=0,"",'Terugvordering reiskosten OAH'!BC139)</f>
        <v/>
      </c>
      <c r="L67" s="62" t="str">
        <f>IF('Terugvordering reiskosten OAH'!BK139=0,"",'Terugvordering reiskosten OAH'!BK139)</f>
        <v/>
      </c>
      <c r="M67" s="54" t="str">
        <f>IF('Terugvordering reiskosten OAH'!BR139=0,"",'Terugvordering reiskosten OAH'!BR139)</f>
        <v/>
      </c>
      <c r="N67" s="65" t="str">
        <f>IF('Terugvordering reiskosten OAH'!BZ139=0,"",'Terugvordering reiskosten OAH'!BZ139)</f>
        <v/>
      </c>
      <c r="O67" s="65" t="str">
        <f>IF('Terugvordering reiskosten OAH'!CG139="","",'Terugvordering reiskosten OAH'!CG139)</f>
        <v/>
      </c>
      <c r="P67" s="65" t="str">
        <f>IF('Terugvordering reiskosten OAH'!CM139=0,"",'Terugvordering reiskosten OAH'!CM139)</f>
        <v/>
      </c>
    </row>
    <row r="68" spans="1:16" x14ac:dyDescent="0.3">
      <c r="A68" s="54" t="str">
        <f>IF('Terugvordering reiskosten OAH'!D140="","",IF('Terugvordering reiskosten OAH'!$T$36="","",'Terugvordering reiskosten OAH'!$T$36))</f>
        <v/>
      </c>
      <c r="B68" s="54" t="str">
        <f>IF(A68="","",'Terugvordering reiskosten OAH'!$T$38)</f>
        <v/>
      </c>
      <c r="C68" s="47" t="str">
        <f>IF(A68="","",'gegevensblad samenvatting vord.'!$C$2)</f>
        <v/>
      </c>
      <c r="D68" s="47" t="str">
        <f>IF('Terugvordering reiskosten OAH'!D140="","",TEXT('Terugvordering reiskosten OAH'!D140,"mm-jjjj"))</f>
        <v/>
      </c>
      <c r="E68" s="54" t="str">
        <f>IF('Terugvordering reiskosten OAH'!H140="","",'Terugvordering reiskosten OAH'!H140)</f>
        <v/>
      </c>
      <c r="F68" s="47" t="str">
        <f>IF('Terugvordering reiskosten OAH'!R140="","",'Terugvordering reiskosten OAH'!R140)</f>
        <v/>
      </c>
      <c r="G68" s="54" t="str">
        <f>IF('Terugvordering reiskosten OAH'!X140="","",'Terugvordering reiskosten OAH'!X140)</f>
        <v/>
      </c>
      <c r="H68" s="47" t="str">
        <f>IF('Terugvordering reiskosten OAH'!AJ140="","",'Terugvordering reiskosten OAH'!AJ140)</f>
        <v/>
      </c>
      <c r="I68" s="54" t="str">
        <f>IF('Terugvordering reiskosten OAH'!AR140="","",'Terugvordering reiskosten OAH'!AR140)</f>
        <v/>
      </c>
      <c r="J68" s="54" t="str">
        <f>IF('Terugvordering reiskosten OAH'!AY140="","",'Terugvordering reiskosten OAH'!AY140)</f>
        <v/>
      </c>
      <c r="K68" s="54" t="str">
        <f>IF('Terugvordering reiskosten OAH'!BC140=0,"",'Terugvordering reiskosten OAH'!BC140)</f>
        <v/>
      </c>
      <c r="L68" s="62" t="str">
        <f>IF('Terugvordering reiskosten OAH'!BK140=0,"",'Terugvordering reiskosten OAH'!BK140)</f>
        <v/>
      </c>
      <c r="M68" s="54" t="str">
        <f>IF('Terugvordering reiskosten OAH'!BR140=0,"",'Terugvordering reiskosten OAH'!BR140)</f>
        <v/>
      </c>
      <c r="N68" s="65" t="str">
        <f>IF('Terugvordering reiskosten OAH'!BZ140=0,"",'Terugvordering reiskosten OAH'!BZ140)</f>
        <v/>
      </c>
      <c r="O68" s="65" t="str">
        <f>IF('Terugvordering reiskosten OAH'!CG140="","",'Terugvordering reiskosten OAH'!CG140)</f>
        <v/>
      </c>
      <c r="P68" s="65" t="str">
        <f>IF('Terugvordering reiskosten OAH'!CM140=0,"",'Terugvordering reiskosten OAH'!CM140)</f>
        <v/>
      </c>
    </row>
    <row r="69" spans="1:16" x14ac:dyDescent="0.3">
      <c r="A69" s="54" t="str">
        <f>IF('Terugvordering reiskosten OAH'!D141="","",IF('Terugvordering reiskosten OAH'!$T$36="","",'Terugvordering reiskosten OAH'!$T$36))</f>
        <v/>
      </c>
      <c r="B69" s="54" t="str">
        <f>IF(A69="","",'Terugvordering reiskosten OAH'!$T$38)</f>
        <v/>
      </c>
      <c r="C69" s="47" t="str">
        <f>IF(A69="","",'gegevensblad samenvatting vord.'!$C$2)</f>
        <v/>
      </c>
      <c r="D69" s="47" t="str">
        <f>IF('Terugvordering reiskosten OAH'!D141="","",TEXT('Terugvordering reiskosten OAH'!D141,"mm-jjjj"))</f>
        <v/>
      </c>
      <c r="E69" s="54" t="str">
        <f>IF('Terugvordering reiskosten OAH'!H141="","",'Terugvordering reiskosten OAH'!H141)</f>
        <v/>
      </c>
      <c r="F69" s="47" t="str">
        <f>IF('Terugvordering reiskosten OAH'!R141="","",'Terugvordering reiskosten OAH'!R141)</f>
        <v/>
      </c>
      <c r="G69" s="54" t="str">
        <f>IF('Terugvordering reiskosten OAH'!X141="","",'Terugvordering reiskosten OAH'!X141)</f>
        <v/>
      </c>
      <c r="H69" s="47" t="str">
        <f>IF('Terugvordering reiskosten OAH'!AJ141="","",'Terugvordering reiskosten OAH'!AJ141)</f>
        <v/>
      </c>
      <c r="I69" s="54" t="str">
        <f>IF('Terugvordering reiskosten OAH'!AR141="","",'Terugvordering reiskosten OAH'!AR141)</f>
        <v/>
      </c>
      <c r="J69" s="54" t="str">
        <f>IF('Terugvordering reiskosten OAH'!AY141="","",'Terugvordering reiskosten OAH'!AY141)</f>
        <v/>
      </c>
      <c r="K69" s="54" t="str">
        <f>IF('Terugvordering reiskosten OAH'!BC141=0,"",'Terugvordering reiskosten OAH'!BC141)</f>
        <v/>
      </c>
      <c r="L69" s="62" t="str">
        <f>IF('Terugvordering reiskosten OAH'!BK141=0,"",'Terugvordering reiskosten OAH'!BK141)</f>
        <v/>
      </c>
      <c r="M69" s="54" t="str">
        <f>IF('Terugvordering reiskosten OAH'!BR141=0,"",'Terugvordering reiskosten OAH'!BR141)</f>
        <v/>
      </c>
      <c r="N69" s="65" t="str">
        <f>IF('Terugvordering reiskosten OAH'!BZ141=0,"",'Terugvordering reiskosten OAH'!BZ141)</f>
        <v/>
      </c>
      <c r="O69" s="65" t="str">
        <f>IF('Terugvordering reiskosten OAH'!CG141="","",'Terugvordering reiskosten OAH'!CG141)</f>
        <v/>
      </c>
      <c r="P69" s="65" t="str">
        <f>IF('Terugvordering reiskosten OAH'!CM141=0,"",'Terugvordering reiskosten OAH'!CM141)</f>
        <v/>
      </c>
    </row>
    <row r="70" spans="1:16" x14ac:dyDescent="0.3">
      <c r="A70" s="54" t="str">
        <f>IF('Terugvordering reiskosten OAH'!D142="","",IF('Terugvordering reiskosten OAH'!$T$36="","",'Terugvordering reiskosten OAH'!$T$36))</f>
        <v/>
      </c>
      <c r="B70" s="54" t="str">
        <f>IF(A70="","",'Terugvordering reiskosten OAH'!$T$38)</f>
        <v/>
      </c>
      <c r="C70" s="47" t="str">
        <f>IF(A70="","",'gegevensblad samenvatting vord.'!$C$2)</f>
        <v/>
      </c>
      <c r="D70" s="47" t="str">
        <f>IF('Terugvordering reiskosten OAH'!D142="","",TEXT('Terugvordering reiskosten OAH'!D142,"mm-jjjj"))</f>
        <v/>
      </c>
      <c r="E70" s="54" t="str">
        <f>IF('Terugvordering reiskosten OAH'!H142="","",'Terugvordering reiskosten OAH'!H142)</f>
        <v/>
      </c>
      <c r="F70" s="47" t="str">
        <f>IF('Terugvordering reiskosten OAH'!R142="","",'Terugvordering reiskosten OAH'!R142)</f>
        <v/>
      </c>
      <c r="G70" s="54" t="str">
        <f>IF('Terugvordering reiskosten OAH'!X142="","",'Terugvordering reiskosten OAH'!X142)</f>
        <v/>
      </c>
      <c r="H70" s="47" t="str">
        <f>IF('Terugvordering reiskosten OAH'!AJ142="","",'Terugvordering reiskosten OAH'!AJ142)</f>
        <v/>
      </c>
      <c r="I70" s="54" t="str">
        <f>IF('Terugvordering reiskosten OAH'!AR142="","",'Terugvordering reiskosten OAH'!AR142)</f>
        <v/>
      </c>
      <c r="J70" s="54" t="str">
        <f>IF('Terugvordering reiskosten OAH'!AY142="","",'Terugvordering reiskosten OAH'!AY142)</f>
        <v/>
      </c>
      <c r="K70" s="54" t="str">
        <f>IF('Terugvordering reiskosten OAH'!BC142=0,"",'Terugvordering reiskosten OAH'!BC142)</f>
        <v/>
      </c>
      <c r="L70" s="62" t="str">
        <f>IF('Terugvordering reiskosten OAH'!BK142=0,"",'Terugvordering reiskosten OAH'!BK142)</f>
        <v/>
      </c>
      <c r="M70" s="54" t="str">
        <f>IF('Terugvordering reiskosten OAH'!BR142=0,"",'Terugvordering reiskosten OAH'!BR142)</f>
        <v/>
      </c>
      <c r="N70" s="65" t="str">
        <f>IF('Terugvordering reiskosten OAH'!BZ142=0,"",'Terugvordering reiskosten OAH'!BZ142)</f>
        <v/>
      </c>
      <c r="O70" s="65" t="str">
        <f>IF('Terugvordering reiskosten OAH'!CG142="","",'Terugvordering reiskosten OAH'!CG142)</f>
        <v/>
      </c>
      <c r="P70" s="65" t="str">
        <f>IF('Terugvordering reiskosten OAH'!CM142=0,"",'Terugvordering reiskosten OAH'!CM142)</f>
        <v/>
      </c>
    </row>
    <row r="71" spans="1:16" x14ac:dyDescent="0.3">
      <c r="A71" s="54" t="str">
        <f>IF('Terugvordering reiskosten OAH'!D143="","",IF('Terugvordering reiskosten OAH'!$T$36="","",'Terugvordering reiskosten OAH'!$T$36))</f>
        <v/>
      </c>
      <c r="B71" s="54" t="str">
        <f>IF(A71="","",'Terugvordering reiskosten OAH'!$T$38)</f>
        <v/>
      </c>
      <c r="C71" s="47" t="str">
        <f>IF(A71="","",'gegevensblad samenvatting vord.'!$C$2)</f>
        <v/>
      </c>
      <c r="D71" s="47" t="str">
        <f>IF('Terugvordering reiskosten OAH'!D143="","",TEXT('Terugvordering reiskosten OAH'!D143,"mm-jjjj"))</f>
        <v/>
      </c>
      <c r="E71" s="54" t="str">
        <f>IF('Terugvordering reiskosten OAH'!H143="","",'Terugvordering reiskosten OAH'!H143)</f>
        <v/>
      </c>
      <c r="F71" s="47" t="str">
        <f>IF('Terugvordering reiskosten OAH'!R143="","",'Terugvordering reiskosten OAH'!R143)</f>
        <v/>
      </c>
      <c r="G71" s="54" t="str">
        <f>IF('Terugvordering reiskosten OAH'!X143="","",'Terugvordering reiskosten OAH'!X143)</f>
        <v/>
      </c>
      <c r="H71" s="47" t="str">
        <f>IF('Terugvordering reiskosten OAH'!AJ143="","",'Terugvordering reiskosten OAH'!AJ143)</f>
        <v/>
      </c>
      <c r="I71" s="54" t="str">
        <f>IF('Terugvordering reiskosten OAH'!AR143="","",'Terugvordering reiskosten OAH'!AR143)</f>
        <v/>
      </c>
      <c r="J71" s="54" t="str">
        <f>IF('Terugvordering reiskosten OAH'!AY143="","",'Terugvordering reiskosten OAH'!AY143)</f>
        <v/>
      </c>
      <c r="K71" s="54" t="str">
        <f>IF('Terugvordering reiskosten OAH'!BC143=0,"",'Terugvordering reiskosten OAH'!BC143)</f>
        <v/>
      </c>
      <c r="L71" s="62" t="str">
        <f>IF('Terugvordering reiskosten OAH'!BK143=0,"",'Terugvordering reiskosten OAH'!BK143)</f>
        <v/>
      </c>
      <c r="M71" s="54" t="str">
        <f>IF('Terugvordering reiskosten OAH'!BR143=0,"",'Terugvordering reiskosten OAH'!BR143)</f>
        <v/>
      </c>
      <c r="N71" s="65" t="str">
        <f>IF('Terugvordering reiskosten OAH'!BZ143=0,"",'Terugvordering reiskosten OAH'!BZ143)</f>
        <v/>
      </c>
      <c r="O71" s="65" t="str">
        <f>IF('Terugvordering reiskosten OAH'!CG143="","",'Terugvordering reiskosten OAH'!CG143)</f>
        <v/>
      </c>
      <c r="P71" s="65" t="str">
        <f>IF('Terugvordering reiskosten OAH'!CM143=0,"",'Terugvordering reiskosten OAH'!CM143)</f>
        <v/>
      </c>
    </row>
    <row r="72" spans="1:16" x14ac:dyDescent="0.3">
      <c r="A72" s="54" t="str">
        <f>IF('Terugvordering reiskosten OAH'!D144="","",IF('Terugvordering reiskosten OAH'!$T$36="","",'Terugvordering reiskosten OAH'!$T$36))</f>
        <v/>
      </c>
      <c r="B72" s="54" t="str">
        <f>IF(A72="","",'Terugvordering reiskosten OAH'!$T$38)</f>
        <v/>
      </c>
      <c r="C72" s="47" t="str">
        <f>IF(A72="","",'gegevensblad samenvatting vord.'!$C$2)</f>
        <v/>
      </c>
      <c r="D72" s="47" t="str">
        <f>IF('Terugvordering reiskosten OAH'!D144="","",TEXT('Terugvordering reiskosten OAH'!D144,"mm-jjjj"))</f>
        <v/>
      </c>
      <c r="E72" s="54" t="str">
        <f>IF('Terugvordering reiskosten OAH'!H144="","",'Terugvordering reiskosten OAH'!H144)</f>
        <v/>
      </c>
      <c r="F72" s="47" t="str">
        <f>IF('Terugvordering reiskosten OAH'!R144="","",'Terugvordering reiskosten OAH'!R144)</f>
        <v/>
      </c>
      <c r="G72" s="54" t="str">
        <f>IF('Terugvordering reiskosten OAH'!X144="","",'Terugvordering reiskosten OAH'!X144)</f>
        <v/>
      </c>
      <c r="H72" s="47" t="str">
        <f>IF('Terugvordering reiskosten OAH'!AJ144="","",'Terugvordering reiskosten OAH'!AJ144)</f>
        <v/>
      </c>
      <c r="I72" s="54" t="str">
        <f>IF('Terugvordering reiskosten OAH'!AR144="","",'Terugvordering reiskosten OAH'!AR144)</f>
        <v/>
      </c>
      <c r="J72" s="54" t="str">
        <f>IF('Terugvordering reiskosten OAH'!AY144="","",'Terugvordering reiskosten OAH'!AY144)</f>
        <v/>
      </c>
      <c r="K72" s="54" t="str">
        <f>IF('Terugvordering reiskosten OAH'!BC144=0,"",'Terugvordering reiskosten OAH'!BC144)</f>
        <v/>
      </c>
      <c r="L72" s="62" t="str">
        <f>IF('Terugvordering reiskosten OAH'!BK144=0,"",'Terugvordering reiskosten OAH'!BK144)</f>
        <v/>
      </c>
      <c r="M72" s="54" t="str">
        <f>IF('Terugvordering reiskosten OAH'!BR144=0,"",'Terugvordering reiskosten OAH'!BR144)</f>
        <v/>
      </c>
      <c r="N72" s="65" t="str">
        <f>IF('Terugvordering reiskosten OAH'!BZ144=0,"",'Terugvordering reiskosten OAH'!BZ144)</f>
        <v/>
      </c>
      <c r="O72" s="65" t="str">
        <f>IF('Terugvordering reiskosten OAH'!CG144="","",'Terugvordering reiskosten OAH'!CG144)</f>
        <v/>
      </c>
      <c r="P72" s="65" t="str">
        <f>IF('Terugvordering reiskosten OAH'!CM144=0,"",'Terugvordering reiskosten OAH'!CM144)</f>
        <v/>
      </c>
    </row>
    <row r="73" spans="1:16" x14ac:dyDescent="0.3">
      <c r="A73" s="54" t="str">
        <f>IF('Terugvordering reiskosten OAH'!D145="","",IF('Terugvordering reiskosten OAH'!$T$36="","",'Terugvordering reiskosten OAH'!$T$36))</f>
        <v/>
      </c>
      <c r="B73" s="54" t="str">
        <f>IF(A73="","",'Terugvordering reiskosten OAH'!$T$38)</f>
        <v/>
      </c>
      <c r="C73" s="47" t="str">
        <f>IF(A73="","",'gegevensblad samenvatting vord.'!$C$2)</f>
        <v/>
      </c>
      <c r="D73" s="47" t="str">
        <f>IF('Terugvordering reiskosten OAH'!D145="","",TEXT('Terugvordering reiskosten OAH'!D145,"mm-jjjj"))</f>
        <v/>
      </c>
      <c r="E73" s="54" t="str">
        <f>IF('Terugvordering reiskosten OAH'!H145="","",'Terugvordering reiskosten OAH'!H145)</f>
        <v/>
      </c>
      <c r="F73" s="47" t="str">
        <f>IF('Terugvordering reiskosten OAH'!R145="","",'Terugvordering reiskosten OAH'!R145)</f>
        <v/>
      </c>
      <c r="G73" s="54" t="str">
        <f>IF('Terugvordering reiskosten OAH'!X145="","",'Terugvordering reiskosten OAH'!X145)</f>
        <v/>
      </c>
      <c r="H73" s="47" t="str">
        <f>IF('Terugvordering reiskosten OAH'!AJ145="","",'Terugvordering reiskosten OAH'!AJ145)</f>
        <v/>
      </c>
      <c r="I73" s="54" t="str">
        <f>IF('Terugvordering reiskosten OAH'!AR145="","",'Terugvordering reiskosten OAH'!AR145)</f>
        <v/>
      </c>
      <c r="J73" s="54" t="str">
        <f>IF('Terugvordering reiskosten OAH'!AY145="","",'Terugvordering reiskosten OAH'!AY145)</f>
        <v/>
      </c>
      <c r="K73" s="54" t="str">
        <f>IF('Terugvordering reiskosten OAH'!BC145=0,"",'Terugvordering reiskosten OAH'!BC145)</f>
        <v/>
      </c>
      <c r="L73" s="62" t="str">
        <f>IF('Terugvordering reiskosten OAH'!BK145=0,"",'Terugvordering reiskosten OAH'!BK145)</f>
        <v/>
      </c>
      <c r="M73" s="54" t="str">
        <f>IF('Terugvordering reiskosten OAH'!BR145=0,"",'Terugvordering reiskosten OAH'!BR145)</f>
        <v/>
      </c>
      <c r="N73" s="65" t="str">
        <f>IF('Terugvordering reiskosten OAH'!BZ145=0,"",'Terugvordering reiskosten OAH'!BZ145)</f>
        <v/>
      </c>
      <c r="O73" s="65" t="str">
        <f>IF('Terugvordering reiskosten OAH'!CG145="","",'Terugvordering reiskosten OAH'!CG145)</f>
        <v/>
      </c>
      <c r="P73" s="65" t="str">
        <f>IF('Terugvordering reiskosten OAH'!CM145=0,"",'Terugvordering reiskosten OAH'!CM145)</f>
        <v/>
      </c>
    </row>
    <row r="74" spans="1:16" x14ac:dyDescent="0.3">
      <c r="A74" s="54" t="str">
        <f>IF('Terugvordering reiskosten OAH'!D146="","",IF('Terugvordering reiskosten OAH'!$T$36="","",'Terugvordering reiskosten OAH'!$T$36))</f>
        <v/>
      </c>
      <c r="B74" s="54" t="str">
        <f>IF(A74="","",'Terugvordering reiskosten OAH'!$T$38)</f>
        <v/>
      </c>
      <c r="C74" s="47" t="str">
        <f>IF(A74="","",'gegevensblad samenvatting vord.'!$C$2)</f>
        <v/>
      </c>
      <c r="D74" s="47" t="str">
        <f>IF('Terugvordering reiskosten OAH'!D146="","",TEXT('Terugvordering reiskosten OAH'!D146,"mm-jjjj"))</f>
        <v/>
      </c>
      <c r="E74" s="54" t="str">
        <f>IF('Terugvordering reiskosten OAH'!H146="","",'Terugvordering reiskosten OAH'!H146)</f>
        <v/>
      </c>
      <c r="F74" s="47" t="str">
        <f>IF('Terugvordering reiskosten OAH'!R146="","",'Terugvordering reiskosten OAH'!R146)</f>
        <v/>
      </c>
      <c r="G74" s="54" t="str">
        <f>IF('Terugvordering reiskosten OAH'!X146="","",'Terugvordering reiskosten OAH'!X146)</f>
        <v/>
      </c>
      <c r="H74" s="47" t="str">
        <f>IF('Terugvordering reiskosten OAH'!AJ146="","",'Terugvordering reiskosten OAH'!AJ146)</f>
        <v/>
      </c>
      <c r="I74" s="54" t="str">
        <f>IF('Terugvordering reiskosten OAH'!AR146="","",'Terugvordering reiskosten OAH'!AR146)</f>
        <v/>
      </c>
      <c r="J74" s="54" t="str">
        <f>IF('Terugvordering reiskosten OAH'!AY146="","",'Terugvordering reiskosten OAH'!AY146)</f>
        <v/>
      </c>
      <c r="K74" s="54" t="str">
        <f>IF('Terugvordering reiskosten OAH'!BC146=0,"",'Terugvordering reiskosten OAH'!BC146)</f>
        <v/>
      </c>
      <c r="L74" s="62" t="str">
        <f>IF('Terugvordering reiskosten OAH'!BK146=0,"",'Terugvordering reiskosten OAH'!BK146)</f>
        <v/>
      </c>
      <c r="M74" s="54" t="str">
        <f>IF('Terugvordering reiskosten OAH'!BR146=0,"",'Terugvordering reiskosten OAH'!BR146)</f>
        <v/>
      </c>
      <c r="N74" s="65" t="str">
        <f>IF('Terugvordering reiskosten OAH'!BZ146=0,"",'Terugvordering reiskosten OAH'!BZ146)</f>
        <v/>
      </c>
      <c r="O74" s="65" t="str">
        <f>IF('Terugvordering reiskosten OAH'!CG146="","",'Terugvordering reiskosten OAH'!CG146)</f>
        <v/>
      </c>
      <c r="P74" s="65" t="str">
        <f>IF('Terugvordering reiskosten OAH'!CM146=0,"",'Terugvordering reiskosten OAH'!CM146)</f>
        <v/>
      </c>
    </row>
    <row r="75" spans="1:16" x14ac:dyDescent="0.3">
      <c r="A75" s="54" t="str">
        <f>IF('Terugvordering reiskosten OAH'!D147="","",IF('Terugvordering reiskosten OAH'!$T$36="","",'Terugvordering reiskosten OAH'!$T$36))</f>
        <v/>
      </c>
      <c r="B75" s="54" t="str">
        <f>IF(A75="","",'Terugvordering reiskosten OAH'!$T$38)</f>
        <v/>
      </c>
      <c r="C75" s="47" t="str">
        <f>IF(A75="","",'gegevensblad samenvatting vord.'!$C$2)</f>
        <v/>
      </c>
      <c r="D75" s="47" t="str">
        <f>IF('Terugvordering reiskosten OAH'!D147="","",TEXT('Terugvordering reiskosten OAH'!D147,"mm-jjjj"))</f>
        <v/>
      </c>
      <c r="E75" s="54" t="str">
        <f>IF('Terugvordering reiskosten OAH'!H147="","",'Terugvordering reiskosten OAH'!H147)</f>
        <v/>
      </c>
      <c r="F75" s="47" t="str">
        <f>IF('Terugvordering reiskosten OAH'!R147="","",'Terugvordering reiskosten OAH'!R147)</f>
        <v/>
      </c>
      <c r="G75" s="54" t="str">
        <f>IF('Terugvordering reiskosten OAH'!X147="","",'Terugvordering reiskosten OAH'!X147)</f>
        <v/>
      </c>
      <c r="H75" s="47" t="str">
        <f>IF('Terugvordering reiskosten OAH'!AJ147="","",'Terugvordering reiskosten OAH'!AJ147)</f>
        <v/>
      </c>
      <c r="I75" s="54" t="str">
        <f>IF('Terugvordering reiskosten OAH'!AR147="","",'Terugvordering reiskosten OAH'!AR147)</f>
        <v/>
      </c>
      <c r="J75" s="54" t="str">
        <f>IF('Terugvordering reiskosten OAH'!AY147="","",'Terugvordering reiskosten OAH'!AY147)</f>
        <v/>
      </c>
      <c r="K75" s="54" t="str">
        <f>IF('Terugvordering reiskosten OAH'!BC147=0,"",'Terugvordering reiskosten OAH'!BC147)</f>
        <v/>
      </c>
      <c r="L75" s="62" t="str">
        <f>IF('Terugvordering reiskosten OAH'!BK147=0,"",'Terugvordering reiskosten OAH'!BK147)</f>
        <v/>
      </c>
      <c r="M75" s="54" t="str">
        <f>IF('Terugvordering reiskosten OAH'!BR147=0,"",'Terugvordering reiskosten OAH'!BR147)</f>
        <v/>
      </c>
      <c r="N75" s="65" t="str">
        <f>IF('Terugvordering reiskosten OAH'!BZ147=0,"",'Terugvordering reiskosten OAH'!BZ147)</f>
        <v/>
      </c>
      <c r="O75" s="65" t="str">
        <f>IF('Terugvordering reiskosten OAH'!CG147="","",'Terugvordering reiskosten OAH'!CG147)</f>
        <v/>
      </c>
      <c r="P75" s="65" t="str">
        <f>IF('Terugvordering reiskosten OAH'!CM147=0,"",'Terugvordering reiskosten OAH'!CM147)</f>
        <v/>
      </c>
    </row>
    <row r="76" spans="1:16" x14ac:dyDescent="0.3">
      <c r="A76" s="54" t="str">
        <f>IF('Terugvordering reiskosten OAH'!D148="","",IF('Terugvordering reiskosten OAH'!$T$36="","",'Terugvordering reiskosten OAH'!$T$36))</f>
        <v/>
      </c>
      <c r="B76" s="54" t="str">
        <f>IF(A76="","",'Terugvordering reiskosten OAH'!$T$38)</f>
        <v/>
      </c>
      <c r="C76" s="47" t="str">
        <f>IF(A76="","",'gegevensblad samenvatting vord.'!$C$2)</f>
        <v/>
      </c>
      <c r="D76" s="47" t="str">
        <f>IF('Terugvordering reiskosten OAH'!D148="","",TEXT('Terugvordering reiskosten OAH'!D148,"mm-jjjj"))</f>
        <v/>
      </c>
      <c r="E76" s="54" t="str">
        <f>IF('Terugvordering reiskosten OAH'!H148="","",'Terugvordering reiskosten OAH'!H148)</f>
        <v/>
      </c>
      <c r="F76" s="47" t="str">
        <f>IF('Terugvordering reiskosten OAH'!R148="","",'Terugvordering reiskosten OAH'!R148)</f>
        <v/>
      </c>
      <c r="G76" s="54" t="str">
        <f>IF('Terugvordering reiskosten OAH'!X148="","",'Terugvordering reiskosten OAH'!X148)</f>
        <v/>
      </c>
      <c r="H76" s="47" t="str">
        <f>IF('Terugvordering reiskosten OAH'!AJ148="","",'Terugvordering reiskosten OAH'!AJ148)</f>
        <v/>
      </c>
      <c r="I76" s="54" t="str">
        <f>IF('Terugvordering reiskosten OAH'!AR148="","",'Terugvordering reiskosten OAH'!AR148)</f>
        <v/>
      </c>
      <c r="J76" s="54" t="str">
        <f>IF('Terugvordering reiskosten OAH'!AY148="","",'Terugvordering reiskosten OAH'!AY148)</f>
        <v/>
      </c>
      <c r="K76" s="54" t="str">
        <f>IF('Terugvordering reiskosten OAH'!BC148=0,"",'Terugvordering reiskosten OAH'!BC148)</f>
        <v/>
      </c>
      <c r="L76" s="62" t="str">
        <f>IF('Terugvordering reiskosten OAH'!BK148=0,"",'Terugvordering reiskosten OAH'!BK148)</f>
        <v/>
      </c>
      <c r="M76" s="54" t="str">
        <f>IF('Terugvordering reiskosten OAH'!BR148=0,"",'Terugvordering reiskosten OAH'!BR148)</f>
        <v/>
      </c>
      <c r="N76" s="65" t="str">
        <f>IF('Terugvordering reiskosten OAH'!BZ148=0,"",'Terugvordering reiskosten OAH'!BZ148)</f>
        <v/>
      </c>
      <c r="O76" s="65" t="str">
        <f>IF('Terugvordering reiskosten OAH'!CG148="","",'Terugvordering reiskosten OAH'!CG148)</f>
        <v/>
      </c>
      <c r="P76" s="65" t="str">
        <f>IF('Terugvordering reiskosten OAH'!CM148=0,"",'Terugvordering reiskosten OAH'!CM148)</f>
        <v/>
      </c>
    </row>
    <row r="77" spans="1:16" x14ac:dyDescent="0.3">
      <c r="A77" s="54" t="str">
        <f>IF('Terugvordering reiskosten OAH'!D149="","",IF('Terugvordering reiskosten OAH'!$T$36="","",'Terugvordering reiskosten OAH'!$T$36))</f>
        <v/>
      </c>
      <c r="B77" s="54" t="str">
        <f>IF(A77="","",'Terugvordering reiskosten OAH'!$T$38)</f>
        <v/>
      </c>
      <c r="C77" s="47" t="str">
        <f>IF(A77="","",'gegevensblad samenvatting vord.'!$C$2)</f>
        <v/>
      </c>
      <c r="D77" s="47" t="str">
        <f>IF('Terugvordering reiskosten OAH'!D149="","",TEXT('Terugvordering reiskosten OAH'!D149,"mm-jjjj"))</f>
        <v/>
      </c>
      <c r="E77" s="54" t="str">
        <f>IF('Terugvordering reiskosten OAH'!H149="","",'Terugvordering reiskosten OAH'!H149)</f>
        <v/>
      </c>
      <c r="F77" s="47" t="str">
        <f>IF('Terugvordering reiskosten OAH'!R149="","",'Terugvordering reiskosten OAH'!R149)</f>
        <v/>
      </c>
      <c r="G77" s="54" t="str">
        <f>IF('Terugvordering reiskosten OAH'!X149="","",'Terugvordering reiskosten OAH'!X149)</f>
        <v/>
      </c>
      <c r="H77" s="47" t="str">
        <f>IF('Terugvordering reiskosten OAH'!AJ149="","",'Terugvordering reiskosten OAH'!AJ149)</f>
        <v/>
      </c>
      <c r="I77" s="54" t="str">
        <f>IF('Terugvordering reiskosten OAH'!AR149="","",'Terugvordering reiskosten OAH'!AR149)</f>
        <v/>
      </c>
      <c r="J77" s="54" t="str">
        <f>IF('Terugvordering reiskosten OAH'!AY149="","",'Terugvordering reiskosten OAH'!AY149)</f>
        <v/>
      </c>
      <c r="K77" s="54" t="str">
        <f>IF('Terugvordering reiskosten OAH'!BC149=0,"",'Terugvordering reiskosten OAH'!BC149)</f>
        <v/>
      </c>
      <c r="L77" s="62" t="str">
        <f>IF('Terugvordering reiskosten OAH'!BK149=0,"",'Terugvordering reiskosten OAH'!BK149)</f>
        <v/>
      </c>
      <c r="M77" s="54" t="str">
        <f>IF('Terugvordering reiskosten OAH'!BR149=0,"",'Terugvordering reiskosten OAH'!BR149)</f>
        <v/>
      </c>
      <c r="N77" s="65" t="str">
        <f>IF('Terugvordering reiskosten OAH'!BZ149=0,"",'Terugvordering reiskosten OAH'!BZ149)</f>
        <v/>
      </c>
      <c r="O77" s="65" t="str">
        <f>IF('Terugvordering reiskosten OAH'!CG149="","",'Terugvordering reiskosten OAH'!CG149)</f>
        <v/>
      </c>
      <c r="P77" s="65" t="str">
        <f>IF('Terugvordering reiskosten OAH'!CM149=0,"",'Terugvordering reiskosten OAH'!CM149)</f>
        <v/>
      </c>
    </row>
    <row r="78" spans="1:16" x14ac:dyDescent="0.3">
      <c r="A78" s="54" t="str">
        <f>IF('Terugvordering reiskosten OAH'!D150="","",IF('Terugvordering reiskosten OAH'!$T$36="","",'Terugvordering reiskosten OAH'!$T$36))</f>
        <v/>
      </c>
      <c r="B78" s="54" t="str">
        <f>IF(A78="","",'Terugvordering reiskosten OAH'!$T$38)</f>
        <v/>
      </c>
      <c r="C78" s="47" t="str">
        <f>IF(A78="","",'gegevensblad samenvatting vord.'!$C$2)</f>
        <v/>
      </c>
      <c r="D78" s="47" t="str">
        <f>IF('Terugvordering reiskosten OAH'!D150="","",TEXT('Terugvordering reiskosten OAH'!D150,"mm-jjjj"))</f>
        <v/>
      </c>
      <c r="E78" s="54" t="str">
        <f>IF('Terugvordering reiskosten OAH'!H150="","",'Terugvordering reiskosten OAH'!H150)</f>
        <v/>
      </c>
      <c r="F78" s="47" t="str">
        <f>IF('Terugvordering reiskosten OAH'!R150="","",'Terugvordering reiskosten OAH'!R150)</f>
        <v/>
      </c>
      <c r="G78" s="54" t="str">
        <f>IF('Terugvordering reiskosten OAH'!X150="","",'Terugvordering reiskosten OAH'!X150)</f>
        <v/>
      </c>
      <c r="H78" s="47" t="str">
        <f>IF('Terugvordering reiskosten OAH'!AJ150="","",'Terugvordering reiskosten OAH'!AJ150)</f>
        <v/>
      </c>
      <c r="I78" s="54" t="str">
        <f>IF('Terugvordering reiskosten OAH'!AR150="","",'Terugvordering reiskosten OAH'!AR150)</f>
        <v/>
      </c>
      <c r="J78" s="54" t="str">
        <f>IF('Terugvordering reiskosten OAH'!AY150="","",'Terugvordering reiskosten OAH'!AY150)</f>
        <v/>
      </c>
      <c r="K78" s="54" t="str">
        <f>IF('Terugvordering reiskosten OAH'!BC150=0,"",'Terugvordering reiskosten OAH'!BC150)</f>
        <v/>
      </c>
      <c r="L78" s="62" t="str">
        <f>IF('Terugvordering reiskosten OAH'!BK150=0,"",'Terugvordering reiskosten OAH'!BK150)</f>
        <v/>
      </c>
      <c r="M78" s="54" t="str">
        <f>IF('Terugvordering reiskosten OAH'!BR150=0,"",'Terugvordering reiskosten OAH'!BR150)</f>
        <v/>
      </c>
      <c r="N78" s="65" t="str">
        <f>IF('Terugvordering reiskosten OAH'!BZ150=0,"",'Terugvordering reiskosten OAH'!BZ150)</f>
        <v/>
      </c>
      <c r="O78" s="65" t="str">
        <f>IF('Terugvordering reiskosten OAH'!CG150="","",'Terugvordering reiskosten OAH'!CG150)</f>
        <v/>
      </c>
      <c r="P78" s="65" t="str">
        <f>IF('Terugvordering reiskosten OAH'!CM150=0,"",'Terugvordering reiskosten OAH'!CM150)</f>
        <v/>
      </c>
    </row>
    <row r="79" spans="1:16" x14ac:dyDescent="0.3">
      <c r="A79" s="54" t="str">
        <f>IF('Terugvordering reiskosten OAH'!D151="","",IF('Terugvordering reiskosten OAH'!$T$36="","",'Terugvordering reiskosten OAH'!$T$36))</f>
        <v/>
      </c>
      <c r="B79" s="54" t="str">
        <f>IF(A79="","",'Terugvordering reiskosten OAH'!$T$38)</f>
        <v/>
      </c>
      <c r="C79" s="47" t="str">
        <f>IF(A79="","",'gegevensblad samenvatting vord.'!$C$2)</f>
        <v/>
      </c>
      <c r="D79" s="47" t="str">
        <f>IF('Terugvordering reiskosten OAH'!D151="","",TEXT('Terugvordering reiskosten OAH'!D151,"mm-jjjj"))</f>
        <v/>
      </c>
      <c r="E79" s="54" t="str">
        <f>IF('Terugvordering reiskosten OAH'!H151="","",'Terugvordering reiskosten OAH'!H151)</f>
        <v/>
      </c>
      <c r="F79" s="47" t="str">
        <f>IF('Terugvordering reiskosten OAH'!R151="","",'Terugvordering reiskosten OAH'!R151)</f>
        <v/>
      </c>
      <c r="G79" s="54" t="str">
        <f>IF('Terugvordering reiskosten OAH'!X151="","",'Terugvordering reiskosten OAH'!X151)</f>
        <v/>
      </c>
      <c r="H79" s="47" t="str">
        <f>IF('Terugvordering reiskosten OAH'!AJ151="","",'Terugvordering reiskosten OAH'!AJ151)</f>
        <v/>
      </c>
      <c r="I79" s="54" t="str">
        <f>IF('Terugvordering reiskosten OAH'!AR151="","",'Terugvordering reiskosten OAH'!AR151)</f>
        <v/>
      </c>
      <c r="J79" s="54" t="str">
        <f>IF('Terugvordering reiskosten OAH'!AY151="","",'Terugvordering reiskosten OAH'!AY151)</f>
        <v/>
      </c>
      <c r="K79" s="54" t="str">
        <f>IF('Terugvordering reiskosten OAH'!BC151=0,"",'Terugvordering reiskosten OAH'!BC151)</f>
        <v/>
      </c>
      <c r="L79" s="62" t="str">
        <f>IF('Terugvordering reiskosten OAH'!BK151=0,"",'Terugvordering reiskosten OAH'!BK151)</f>
        <v/>
      </c>
      <c r="M79" s="54" t="str">
        <f>IF('Terugvordering reiskosten OAH'!BR151=0,"",'Terugvordering reiskosten OAH'!BR151)</f>
        <v/>
      </c>
      <c r="N79" s="65" t="str">
        <f>IF('Terugvordering reiskosten OAH'!BZ151=0,"",'Terugvordering reiskosten OAH'!BZ151)</f>
        <v/>
      </c>
      <c r="O79" s="65" t="str">
        <f>IF('Terugvordering reiskosten OAH'!CG151="","",'Terugvordering reiskosten OAH'!CG151)</f>
        <v/>
      </c>
      <c r="P79" s="65" t="str">
        <f>IF('Terugvordering reiskosten OAH'!CM151=0,"",'Terugvordering reiskosten OAH'!CM151)</f>
        <v/>
      </c>
    </row>
    <row r="80" spans="1:16" x14ac:dyDescent="0.3">
      <c r="A80" s="54" t="str">
        <f>IF('Terugvordering reiskosten OAH'!D152="","",IF('Terugvordering reiskosten OAH'!$T$36="","",'Terugvordering reiskosten OAH'!$T$36))</f>
        <v/>
      </c>
      <c r="B80" s="54" t="str">
        <f>IF(A80="","",'Terugvordering reiskosten OAH'!$T$38)</f>
        <v/>
      </c>
      <c r="C80" s="47" t="str">
        <f>IF(A80="","",'gegevensblad samenvatting vord.'!$C$2)</f>
        <v/>
      </c>
      <c r="D80" s="47" t="str">
        <f>IF('Terugvordering reiskosten OAH'!D152="","",TEXT('Terugvordering reiskosten OAH'!D152,"mm-jjjj"))</f>
        <v/>
      </c>
      <c r="E80" s="54" t="str">
        <f>IF('Terugvordering reiskosten OAH'!H152="","",'Terugvordering reiskosten OAH'!H152)</f>
        <v/>
      </c>
      <c r="F80" s="47" t="str">
        <f>IF('Terugvordering reiskosten OAH'!R152="","",'Terugvordering reiskosten OAH'!R152)</f>
        <v/>
      </c>
      <c r="G80" s="54" t="str">
        <f>IF('Terugvordering reiskosten OAH'!X152="","",'Terugvordering reiskosten OAH'!X152)</f>
        <v/>
      </c>
      <c r="H80" s="47" t="str">
        <f>IF('Terugvordering reiskosten OAH'!AJ152="","",'Terugvordering reiskosten OAH'!AJ152)</f>
        <v/>
      </c>
      <c r="I80" s="54" t="str">
        <f>IF('Terugvordering reiskosten OAH'!AR152="","",'Terugvordering reiskosten OAH'!AR152)</f>
        <v/>
      </c>
      <c r="J80" s="54" t="str">
        <f>IF('Terugvordering reiskosten OAH'!AY152="","",'Terugvordering reiskosten OAH'!AY152)</f>
        <v/>
      </c>
      <c r="K80" s="54" t="str">
        <f>IF('Terugvordering reiskosten OAH'!BC152=0,"",'Terugvordering reiskosten OAH'!BC152)</f>
        <v/>
      </c>
      <c r="L80" s="62" t="str">
        <f>IF('Terugvordering reiskosten OAH'!BK152=0,"",'Terugvordering reiskosten OAH'!BK152)</f>
        <v/>
      </c>
      <c r="M80" s="54" t="str">
        <f>IF('Terugvordering reiskosten OAH'!BR152=0,"",'Terugvordering reiskosten OAH'!BR152)</f>
        <v/>
      </c>
      <c r="N80" s="65" t="str">
        <f>IF('Terugvordering reiskosten OAH'!BZ152=0,"",'Terugvordering reiskosten OAH'!BZ152)</f>
        <v/>
      </c>
      <c r="O80" s="65" t="str">
        <f>IF('Terugvordering reiskosten OAH'!CG152="","",'Terugvordering reiskosten OAH'!CG152)</f>
        <v/>
      </c>
      <c r="P80" s="65" t="str">
        <f>IF('Terugvordering reiskosten OAH'!CM152=0,"",'Terugvordering reiskosten OAH'!CM152)</f>
        <v/>
      </c>
    </row>
    <row r="81" spans="1:16" x14ac:dyDescent="0.3">
      <c r="A81" s="54" t="str">
        <f>IF('Terugvordering reiskosten OAH'!D153="","",IF('Terugvordering reiskosten OAH'!$T$36="","",'Terugvordering reiskosten OAH'!$T$36))</f>
        <v/>
      </c>
      <c r="B81" s="54" t="str">
        <f>IF(A81="","",'Terugvordering reiskosten OAH'!$T$38)</f>
        <v/>
      </c>
      <c r="C81" s="47" t="str">
        <f>IF(A81="","",'gegevensblad samenvatting vord.'!$C$2)</f>
        <v/>
      </c>
      <c r="D81" s="47" t="str">
        <f>IF('Terugvordering reiskosten OAH'!D153="","",TEXT('Terugvordering reiskosten OAH'!D153,"mm-jjjj"))</f>
        <v/>
      </c>
      <c r="E81" s="54" t="str">
        <f>IF('Terugvordering reiskosten OAH'!H153="","",'Terugvordering reiskosten OAH'!H153)</f>
        <v/>
      </c>
      <c r="F81" s="47" t="str">
        <f>IF('Terugvordering reiskosten OAH'!R153="","",'Terugvordering reiskosten OAH'!R153)</f>
        <v/>
      </c>
      <c r="G81" s="54" t="str">
        <f>IF('Terugvordering reiskosten OAH'!X153="","",'Terugvordering reiskosten OAH'!X153)</f>
        <v/>
      </c>
      <c r="H81" s="47" t="str">
        <f>IF('Terugvordering reiskosten OAH'!AJ153="","",'Terugvordering reiskosten OAH'!AJ153)</f>
        <v/>
      </c>
      <c r="I81" s="54" t="str">
        <f>IF('Terugvordering reiskosten OAH'!AR153="","",'Terugvordering reiskosten OAH'!AR153)</f>
        <v/>
      </c>
      <c r="J81" s="54" t="str">
        <f>IF('Terugvordering reiskosten OAH'!AY153="","",'Terugvordering reiskosten OAH'!AY153)</f>
        <v/>
      </c>
      <c r="K81" s="54" t="str">
        <f>IF('Terugvordering reiskosten OAH'!BC153=0,"",'Terugvordering reiskosten OAH'!BC153)</f>
        <v/>
      </c>
      <c r="L81" s="62" t="str">
        <f>IF('Terugvordering reiskosten OAH'!BK153=0,"",'Terugvordering reiskosten OAH'!BK153)</f>
        <v/>
      </c>
      <c r="M81" s="54" t="str">
        <f>IF('Terugvordering reiskosten OAH'!BR153=0,"",'Terugvordering reiskosten OAH'!BR153)</f>
        <v/>
      </c>
      <c r="N81" s="65" t="str">
        <f>IF('Terugvordering reiskosten OAH'!BZ153=0,"",'Terugvordering reiskosten OAH'!BZ153)</f>
        <v/>
      </c>
      <c r="O81" s="65" t="str">
        <f>IF('Terugvordering reiskosten OAH'!CG153="","",'Terugvordering reiskosten OAH'!CG153)</f>
        <v/>
      </c>
      <c r="P81" s="65" t="str">
        <f>IF('Terugvordering reiskosten OAH'!CM153=0,"",'Terugvordering reiskosten OAH'!CM153)</f>
        <v/>
      </c>
    </row>
    <row r="82" spans="1:16" x14ac:dyDescent="0.3">
      <c r="A82" s="54" t="str">
        <f>IF('Terugvordering reiskosten OAH'!D154="","",IF('Terugvordering reiskosten OAH'!$T$36="","",'Terugvordering reiskosten OAH'!$T$36))</f>
        <v/>
      </c>
      <c r="B82" s="54" t="str">
        <f>IF(A82="","",'Terugvordering reiskosten OAH'!$T$38)</f>
        <v/>
      </c>
      <c r="C82" s="47" t="str">
        <f>IF(A82="","",'gegevensblad samenvatting vord.'!$C$2)</f>
        <v/>
      </c>
      <c r="D82" s="47" t="str">
        <f>IF('Terugvordering reiskosten OAH'!D154="","",TEXT('Terugvordering reiskosten OAH'!D154,"mm-jjjj"))</f>
        <v/>
      </c>
      <c r="E82" s="54" t="str">
        <f>IF('Terugvordering reiskosten OAH'!H154="","",'Terugvordering reiskosten OAH'!H154)</f>
        <v/>
      </c>
      <c r="F82" s="47" t="str">
        <f>IF('Terugvordering reiskosten OAH'!R154="","",'Terugvordering reiskosten OAH'!R154)</f>
        <v/>
      </c>
      <c r="G82" s="54" t="str">
        <f>IF('Terugvordering reiskosten OAH'!X154="","",'Terugvordering reiskosten OAH'!X154)</f>
        <v/>
      </c>
      <c r="H82" s="47" t="str">
        <f>IF('Terugvordering reiskosten OAH'!AJ154="","",'Terugvordering reiskosten OAH'!AJ154)</f>
        <v/>
      </c>
      <c r="I82" s="54" t="str">
        <f>IF('Terugvordering reiskosten OAH'!AR154="","",'Terugvordering reiskosten OAH'!AR154)</f>
        <v/>
      </c>
      <c r="J82" s="54" t="str">
        <f>IF('Terugvordering reiskosten OAH'!AY154="","",'Terugvordering reiskosten OAH'!AY154)</f>
        <v/>
      </c>
      <c r="K82" s="54" t="str">
        <f>IF('Terugvordering reiskosten OAH'!BC154=0,"",'Terugvordering reiskosten OAH'!BC154)</f>
        <v/>
      </c>
      <c r="L82" s="62" t="str">
        <f>IF('Terugvordering reiskosten OAH'!BK154=0,"",'Terugvordering reiskosten OAH'!BK154)</f>
        <v/>
      </c>
      <c r="M82" s="54" t="str">
        <f>IF('Terugvordering reiskosten OAH'!BR154=0,"",'Terugvordering reiskosten OAH'!BR154)</f>
        <v/>
      </c>
      <c r="N82" s="65" t="str">
        <f>IF('Terugvordering reiskosten OAH'!BZ154=0,"",'Terugvordering reiskosten OAH'!BZ154)</f>
        <v/>
      </c>
      <c r="O82" s="65" t="str">
        <f>IF('Terugvordering reiskosten OAH'!CG154="","",'Terugvordering reiskosten OAH'!CG154)</f>
        <v/>
      </c>
      <c r="P82" s="65" t="str">
        <f>IF('Terugvordering reiskosten OAH'!CM154=0,"",'Terugvordering reiskosten OAH'!CM154)</f>
        <v/>
      </c>
    </row>
    <row r="83" spans="1:16" x14ac:dyDescent="0.3">
      <c r="A83" s="54" t="str">
        <f>IF('Terugvordering reiskosten OAH'!D155="","",IF('Terugvordering reiskosten OAH'!$T$36="","",'Terugvordering reiskosten OAH'!$T$36))</f>
        <v/>
      </c>
      <c r="B83" s="54" t="str">
        <f>IF(A83="","",'Terugvordering reiskosten OAH'!$T$38)</f>
        <v/>
      </c>
      <c r="C83" s="47" t="str">
        <f>IF(A83="","",'gegevensblad samenvatting vord.'!$C$2)</f>
        <v/>
      </c>
      <c r="D83" s="47" t="str">
        <f>IF('Terugvordering reiskosten OAH'!D155="","",TEXT('Terugvordering reiskosten OAH'!D155,"mm-jjjj"))</f>
        <v/>
      </c>
      <c r="E83" s="54" t="str">
        <f>IF('Terugvordering reiskosten OAH'!H155="","",'Terugvordering reiskosten OAH'!H155)</f>
        <v/>
      </c>
      <c r="F83" s="47" t="str">
        <f>IF('Terugvordering reiskosten OAH'!R155="","",'Terugvordering reiskosten OAH'!R155)</f>
        <v/>
      </c>
      <c r="G83" s="54" t="str">
        <f>IF('Terugvordering reiskosten OAH'!X155="","",'Terugvordering reiskosten OAH'!X155)</f>
        <v/>
      </c>
      <c r="H83" s="47" t="str">
        <f>IF('Terugvordering reiskosten OAH'!AJ155="","",'Terugvordering reiskosten OAH'!AJ155)</f>
        <v/>
      </c>
      <c r="I83" s="54" t="str">
        <f>IF('Terugvordering reiskosten OAH'!AR155="","",'Terugvordering reiskosten OAH'!AR155)</f>
        <v/>
      </c>
      <c r="J83" s="54" t="str">
        <f>IF('Terugvordering reiskosten OAH'!AY155="","",'Terugvordering reiskosten OAH'!AY155)</f>
        <v/>
      </c>
      <c r="K83" s="54" t="str">
        <f>IF('Terugvordering reiskosten OAH'!BC155=0,"",'Terugvordering reiskosten OAH'!BC155)</f>
        <v/>
      </c>
      <c r="L83" s="62" t="str">
        <f>IF('Terugvordering reiskosten OAH'!BK155=0,"",'Terugvordering reiskosten OAH'!BK155)</f>
        <v/>
      </c>
      <c r="M83" s="54" t="str">
        <f>IF('Terugvordering reiskosten OAH'!BR155=0,"",'Terugvordering reiskosten OAH'!BR155)</f>
        <v/>
      </c>
      <c r="N83" s="65" t="str">
        <f>IF('Terugvordering reiskosten OAH'!BZ155=0,"",'Terugvordering reiskosten OAH'!BZ155)</f>
        <v/>
      </c>
      <c r="O83" s="65" t="str">
        <f>IF('Terugvordering reiskosten OAH'!CG155="","",'Terugvordering reiskosten OAH'!CG155)</f>
        <v/>
      </c>
      <c r="P83" s="65" t="str">
        <f>IF('Terugvordering reiskosten OAH'!CM155=0,"",'Terugvordering reiskosten OAH'!CM155)</f>
        <v/>
      </c>
    </row>
    <row r="84" spans="1:16" x14ac:dyDescent="0.3">
      <c r="A84" s="54" t="str">
        <f>IF('Terugvordering reiskosten OAH'!D156="","",IF('Terugvordering reiskosten OAH'!$T$36="","",'Terugvordering reiskosten OAH'!$T$36))</f>
        <v/>
      </c>
      <c r="B84" s="54" t="str">
        <f>IF(A84="","",'Terugvordering reiskosten OAH'!$T$38)</f>
        <v/>
      </c>
      <c r="C84" s="47" t="str">
        <f>IF(A84="","",'gegevensblad samenvatting vord.'!$C$2)</f>
        <v/>
      </c>
      <c r="D84" s="47" t="str">
        <f>IF('Terugvordering reiskosten OAH'!D156="","",TEXT('Terugvordering reiskosten OAH'!D156,"mm-jjjj"))</f>
        <v/>
      </c>
      <c r="E84" s="54" t="str">
        <f>IF('Terugvordering reiskosten OAH'!H156="","",'Terugvordering reiskosten OAH'!H156)</f>
        <v/>
      </c>
      <c r="F84" s="47" t="str">
        <f>IF('Terugvordering reiskosten OAH'!R156="","",'Terugvordering reiskosten OAH'!R156)</f>
        <v/>
      </c>
      <c r="G84" s="54" t="str">
        <f>IF('Terugvordering reiskosten OAH'!X156="","",'Terugvordering reiskosten OAH'!X156)</f>
        <v/>
      </c>
      <c r="H84" s="47" t="str">
        <f>IF('Terugvordering reiskosten OAH'!AJ156="","",'Terugvordering reiskosten OAH'!AJ156)</f>
        <v/>
      </c>
      <c r="I84" s="54" t="str">
        <f>IF('Terugvordering reiskosten OAH'!AR156="","",'Terugvordering reiskosten OAH'!AR156)</f>
        <v/>
      </c>
      <c r="J84" s="54" t="str">
        <f>IF('Terugvordering reiskosten OAH'!AY156="","",'Terugvordering reiskosten OAH'!AY156)</f>
        <v/>
      </c>
      <c r="K84" s="54" t="str">
        <f>IF('Terugvordering reiskosten OAH'!BC156=0,"",'Terugvordering reiskosten OAH'!BC156)</f>
        <v/>
      </c>
      <c r="L84" s="62" t="str">
        <f>IF('Terugvordering reiskosten OAH'!BK156=0,"",'Terugvordering reiskosten OAH'!BK156)</f>
        <v/>
      </c>
      <c r="M84" s="54" t="str">
        <f>IF('Terugvordering reiskosten OAH'!BR156=0,"",'Terugvordering reiskosten OAH'!BR156)</f>
        <v/>
      </c>
      <c r="N84" s="65" t="str">
        <f>IF('Terugvordering reiskosten OAH'!BZ156=0,"",'Terugvordering reiskosten OAH'!BZ156)</f>
        <v/>
      </c>
      <c r="O84" s="65" t="str">
        <f>IF('Terugvordering reiskosten OAH'!CG156="","",'Terugvordering reiskosten OAH'!CG156)</f>
        <v/>
      </c>
      <c r="P84" s="65" t="str">
        <f>IF('Terugvordering reiskosten OAH'!CM156=0,"",'Terugvordering reiskosten OAH'!CM156)</f>
        <v/>
      </c>
    </row>
    <row r="85" spans="1:16" x14ac:dyDescent="0.3">
      <c r="A85" s="54" t="str">
        <f>IF('Terugvordering reiskosten OAH'!D157="","",IF('Terugvordering reiskosten OAH'!$T$36="","",'Terugvordering reiskosten OAH'!$T$36))</f>
        <v/>
      </c>
      <c r="B85" s="54" t="str">
        <f>IF(A85="","",'Terugvordering reiskosten OAH'!$T$38)</f>
        <v/>
      </c>
      <c r="C85" s="47" t="str">
        <f>IF(A85="","",'gegevensblad samenvatting vord.'!$C$2)</f>
        <v/>
      </c>
      <c r="D85" s="47" t="str">
        <f>IF('Terugvordering reiskosten OAH'!D157="","",TEXT('Terugvordering reiskosten OAH'!D157,"mm-jjjj"))</f>
        <v/>
      </c>
      <c r="E85" s="54" t="str">
        <f>IF('Terugvordering reiskosten OAH'!H157="","",'Terugvordering reiskosten OAH'!H157)</f>
        <v/>
      </c>
      <c r="F85" s="47" t="str">
        <f>IF('Terugvordering reiskosten OAH'!R157="","",'Terugvordering reiskosten OAH'!R157)</f>
        <v/>
      </c>
      <c r="G85" s="54" t="str">
        <f>IF('Terugvordering reiskosten OAH'!X157="","",'Terugvordering reiskosten OAH'!X157)</f>
        <v/>
      </c>
      <c r="H85" s="47" t="str">
        <f>IF('Terugvordering reiskosten OAH'!AJ157="","",'Terugvordering reiskosten OAH'!AJ157)</f>
        <v/>
      </c>
      <c r="I85" s="54" t="str">
        <f>IF('Terugvordering reiskosten OAH'!AR157="","",'Terugvordering reiskosten OAH'!AR157)</f>
        <v/>
      </c>
      <c r="J85" s="54" t="str">
        <f>IF('Terugvordering reiskosten OAH'!AY157="","",'Terugvordering reiskosten OAH'!AY157)</f>
        <v/>
      </c>
      <c r="K85" s="54" t="str">
        <f>IF('Terugvordering reiskosten OAH'!BC157=0,"",'Terugvordering reiskosten OAH'!BC157)</f>
        <v/>
      </c>
      <c r="L85" s="62" t="str">
        <f>IF('Terugvordering reiskosten OAH'!BK157=0,"",'Terugvordering reiskosten OAH'!BK157)</f>
        <v/>
      </c>
      <c r="M85" s="54" t="str">
        <f>IF('Terugvordering reiskosten OAH'!BR157=0,"",'Terugvordering reiskosten OAH'!BR157)</f>
        <v/>
      </c>
      <c r="N85" s="65" t="str">
        <f>IF('Terugvordering reiskosten OAH'!BZ157=0,"",'Terugvordering reiskosten OAH'!BZ157)</f>
        <v/>
      </c>
      <c r="O85" s="65" t="str">
        <f>IF('Terugvordering reiskosten OAH'!CG157="","",'Terugvordering reiskosten OAH'!CG157)</f>
        <v/>
      </c>
      <c r="P85" s="65" t="str">
        <f>IF('Terugvordering reiskosten OAH'!CM157=0,"",'Terugvordering reiskosten OAH'!CM157)</f>
        <v/>
      </c>
    </row>
    <row r="86" spans="1:16" x14ac:dyDescent="0.3">
      <c r="A86" s="54" t="str">
        <f>IF('Terugvordering reiskosten OAH'!D158="","",IF('Terugvordering reiskosten OAH'!$T$36="","",'Terugvordering reiskosten OAH'!$T$36))</f>
        <v/>
      </c>
      <c r="B86" s="54" t="str">
        <f>IF(A86="","",'Terugvordering reiskosten OAH'!$T$38)</f>
        <v/>
      </c>
      <c r="C86" s="47" t="str">
        <f>IF(A86="","",'gegevensblad samenvatting vord.'!$C$2)</f>
        <v/>
      </c>
      <c r="D86" s="47" t="str">
        <f>IF('Terugvordering reiskosten OAH'!D158="","",TEXT('Terugvordering reiskosten OAH'!D158,"mm-jjjj"))</f>
        <v/>
      </c>
      <c r="E86" s="54" t="str">
        <f>IF('Terugvordering reiskosten OAH'!H158="","",'Terugvordering reiskosten OAH'!H158)</f>
        <v/>
      </c>
      <c r="F86" s="47" t="str">
        <f>IF('Terugvordering reiskosten OAH'!R158="","",'Terugvordering reiskosten OAH'!R158)</f>
        <v/>
      </c>
      <c r="G86" s="54" t="str">
        <f>IF('Terugvordering reiskosten OAH'!X158="","",'Terugvordering reiskosten OAH'!X158)</f>
        <v/>
      </c>
      <c r="H86" s="47" t="str">
        <f>IF('Terugvordering reiskosten OAH'!AJ158="","",'Terugvordering reiskosten OAH'!AJ158)</f>
        <v/>
      </c>
      <c r="I86" s="54" t="str">
        <f>IF('Terugvordering reiskosten OAH'!AR158="","",'Terugvordering reiskosten OAH'!AR158)</f>
        <v/>
      </c>
      <c r="J86" s="54" t="str">
        <f>IF('Terugvordering reiskosten OAH'!AY158="","",'Terugvordering reiskosten OAH'!AY158)</f>
        <v/>
      </c>
      <c r="K86" s="54" t="str">
        <f>IF('Terugvordering reiskosten OAH'!BC158=0,"",'Terugvordering reiskosten OAH'!BC158)</f>
        <v/>
      </c>
      <c r="L86" s="62" t="str">
        <f>IF('Terugvordering reiskosten OAH'!BK158=0,"",'Terugvordering reiskosten OAH'!BK158)</f>
        <v/>
      </c>
      <c r="M86" s="54" t="str">
        <f>IF('Terugvordering reiskosten OAH'!BR158=0,"",'Terugvordering reiskosten OAH'!BR158)</f>
        <v/>
      </c>
      <c r="N86" s="65" t="str">
        <f>IF('Terugvordering reiskosten OAH'!BZ158=0,"",'Terugvordering reiskosten OAH'!BZ158)</f>
        <v/>
      </c>
      <c r="O86" s="65" t="str">
        <f>IF('Terugvordering reiskosten OAH'!CG158="","",'Terugvordering reiskosten OAH'!CG158)</f>
        <v/>
      </c>
      <c r="P86" s="65" t="str">
        <f>IF('Terugvordering reiskosten OAH'!CM158=0,"",'Terugvordering reiskosten OAH'!CM158)</f>
        <v/>
      </c>
    </row>
    <row r="87" spans="1:16" x14ac:dyDescent="0.3">
      <c r="A87" s="54" t="str">
        <f>IF('Terugvordering reiskosten OAH'!D159="","",IF('Terugvordering reiskosten OAH'!$T$36="","",'Terugvordering reiskosten OAH'!$T$36))</f>
        <v/>
      </c>
      <c r="B87" s="54" t="str">
        <f>IF(A87="","",'Terugvordering reiskosten OAH'!$T$38)</f>
        <v/>
      </c>
      <c r="C87" s="47" t="str">
        <f>IF(A87="","",'gegevensblad samenvatting vord.'!$C$2)</f>
        <v/>
      </c>
      <c r="D87" s="47" t="str">
        <f>IF('Terugvordering reiskosten OAH'!D159="","",TEXT('Terugvordering reiskosten OAH'!D159,"mm-jjjj"))</f>
        <v/>
      </c>
      <c r="E87" s="54" t="str">
        <f>IF('Terugvordering reiskosten OAH'!H159="","",'Terugvordering reiskosten OAH'!H159)</f>
        <v/>
      </c>
      <c r="F87" s="47" t="str">
        <f>IF('Terugvordering reiskosten OAH'!R159="","",'Terugvordering reiskosten OAH'!R159)</f>
        <v/>
      </c>
      <c r="G87" s="54" t="str">
        <f>IF('Terugvordering reiskosten OAH'!X159="","",'Terugvordering reiskosten OAH'!X159)</f>
        <v/>
      </c>
      <c r="H87" s="47" t="str">
        <f>IF('Terugvordering reiskosten OAH'!AJ159="","",'Terugvordering reiskosten OAH'!AJ159)</f>
        <v/>
      </c>
      <c r="I87" s="54" t="str">
        <f>IF('Terugvordering reiskosten OAH'!AR159="","",'Terugvordering reiskosten OAH'!AR159)</f>
        <v/>
      </c>
      <c r="J87" s="54" t="str">
        <f>IF('Terugvordering reiskosten OAH'!AY159="","",'Terugvordering reiskosten OAH'!AY159)</f>
        <v/>
      </c>
      <c r="K87" s="54" t="str">
        <f>IF('Terugvordering reiskosten OAH'!BC159=0,"",'Terugvordering reiskosten OAH'!BC159)</f>
        <v/>
      </c>
      <c r="L87" s="62" t="str">
        <f>IF('Terugvordering reiskosten OAH'!BK159=0,"",'Terugvordering reiskosten OAH'!BK159)</f>
        <v/>
      </c>
      <c r="M87" s="54" t="str">
        <f>IF('Terugvordering reiskosten OAH'!BR159=0,"",'Terugvordering reiskosten OAH'!BR159)</f>
        <v/>
      </c>
      <c r="N87" s="65" t="str">
        <f>IF('Terugvordering reiskosten OAH'!BZ159=0,"",'Terugvordering reiskosten OAH'!BZ159)</f>
        <v/>
      </c>
      <c r="O87" s="65" t="str">
        <f>IF('Terugvordering reiskosten OAH'!CG159="","",'Terugvordering reiskosten OAH'!CG159)</f>
        <v/>
      </c>
      <c r="P87" s="65" t="str">
        <f>IF('Terugvordering reiskosten OAH'!CM159=0,"",'Terugvordering reiskosten OAH'!CM159)</f>
        <v/>
      </c>
    </row>
    <row r="88" spans="1:16" x14ac:dyDescent="0.3">
      <c r="A88" s="54" t="str">
        <f>IF('Terugvordering reiskosten OAH'!D160="","",IF('Terugvordering reiskosten OAH'!$T$36="","",'Terugvordering reiskosten OAH'!$T$36))</f>
        <v/>
      </c>
      <c r="B88" s="54" t="str">
        <f>IF(A88="","",'Terugvordering reiskosten OAH'!$T$38)</f>
        <v/>
      </c>
      <c r="C88" s="47" t="str">
        <f>IF(A88="","",'gegevensblad samenvatting vord.'!$C$2)</f>
        <v/>
      </c>
      <c r="D88" s="47" t="str">
        <f>IF('Terugvordering reiskosten OAH'!D160="","",TEXT('Terugvordering reiskosten OAH'!D160,"mm-jjjj"))</f>
        <v/>
      </c>
      <c r="E88" s="54" t="str">
        <f>IF('Terugvordering reiskosten OAH'!H160="","",'Terugvordering reiskosten OAH'!H160)</f>
        <v/>
      </c>
      <c r="F88" s="47" t="str">
        <f>IF('Terugvordering reiskosten OAH'!R160="","",'Terugvordering reiskosten OAH'!R160)</f>
        <v/>
      </c>
      <c r="G88" s="54" t="str">
        <f>IF('Terugvordering reiskosten OAH'!X160="","",'Terugvordering reiskosten OAH'!X160)</f>
        <v/>
      </c>
      <c r="H88" s="47" t="str">
        <f>IF('Terugvordering reiskosten OAH'!AJ160="","",'Terugvordering reiskosten OAH'!AJ160)</f>
        <v/>
      </c>
      <c r="I88" s="54" t="str">
        <f>IF('Terugvordering reiskosten OAH'!AR160="","",'Terugvordering reiskosten OAH'!AR160)</f>
        <v/>
      </c>
      <c r="J88" s="54" t="str">
        <f>IF('Terugvordering reiskosten OAH'!AY160="","",'Terugvordering reiskosten OAH'!AY160)</f>
        <v/>
      </c>
      <c r="K88" s="54" t="str">
        <f>IF('Terugvordering reiskosten OAH'!BC160=0,"",'Terugvordering reiskosten OAH'!BC160)</f>
        <v/>
      </c>
      <c r="L88" s="62" t="str">
        <f>IF('Terugvordering reiskosten OAH'!BK160=0,"",'Terugvordering reiskosten OAH'!BK160)</f>
        <v/>
      </c>
      <c r="M88" s="54" t="str">
        <f>IF('Terugvordering reiskosten OAH'!BR160=0,"",'Terugvordering reiskosten OAH'!BR160)</f>
        <v/>
      </c>
      <c r="N88" s="65" t="str">
        <f>IF('Terugvordering reiskosten OAH'!BZ160=0,"",'Terugvordering reiskosten OAH'!BZ160)</f>
        <v/>
      </c>
      <c r="O88" s="65" t="str">
        <f>IF('Terugvordering reiskosten OAH'!CG160="","",'Terugvordering reiskosten OAH'!CG160)</f>
        <v/>
      </c>
      <c r="P88" s="65" t="str">
        <f>IF('Terugvordering reiskosten OAH'!CM160=0,"",'Terugvordering reiskosten OAH'!CM160)</f>
        <v/>
      </c>
    </row>
    <row r="89" spans="1:16" x14ac:dyDescent="0.3">
      <c r="A89" s="54" t="str">
        <f>IF('Terugvordering reiskosten OAH'!D161="","",IF('Terugvordering reiskosten OAH'!$T$36="","",'Terugvordering reiskosten OAH'!$T$36))</f>
        <v/>
      </c>
      <c r="B89" s="54" t="str">
        <f>IF(A89="","",'Terugvordering reiskosten OAH'!$T$38)</f>
        <v/>
      </c>
      <c r="C89" s="47" t="str">
        <f>IF(A89="","",'gegevensblad samenvatting vord.'!$C$2)</f>
        <v/>
      </c>
      <c r="D89" s="47" t="str">
        <f>IF('Terugvordering reiskosten OAH'!D161="","",TEXT('Terugvordering reiskosten OAH'!D161,"mm-jjjj"))</f>
        <v/>
      </c>
      <c r="E89" s="54" t="str">
        <f>IF('Terugvordering reiskosten OAH'!H161="","",'Terugvordering reiskosten OAH'!H161)</f>
        <v/>
      </c>
      <c r="F89" s="47" t="str">
        <f>IF('Terugvordering reiskosten OAH'!R161="","",'Terugvordering reiskosten OAH'!R161)</f>
        <v/>
      </c>
      <c r="G89" s="54" t="str">
        <f>IF('Terugvordering reiskosten OAH'!X161="","",'Terugvordering reiskosten OAH'!X161)</f>
        <v/>
      </c>
      <c r="H89" s="47" t="str">
        <f>IF('Terugvordering reiskosten OAH'!AJ161="","",'Terugvordering reiskosten OAH'!AJ161)</f>
        <v/>
      </c>
      <c r="I89" s="54" t="str">
        <f>IF('Terugvordering reiskosten OAH'!AR161="","",'Terugvordering reiskosten OAH'!AR161)</f>
        <v/>
      </c>
      <c r="J89" s="54" t="str">
        <f>IF('Terugvordering reiskosten OAH'!AY161="","",'Terugvordering reiskosten OAH'!AY161)</f>
        <v/>
      </c>
      <c r="K89" s="54" t="str">
        <f>IF('Terugvordering reiskosten OAH'!BC161=0,"",'Terugvordering reiskosten OAH'!BC161)</f>
        <v/>
      </c>
      <c r="L89" s="62" t="str">
        <f>IF('Terugvordering reiskosten OAH'!BK161=0,"",'Terugvordering reiskosten OAH'!BK161)</f>
        <v/>
      </c>
      <c r="M89" s="54" t="str">
        <f>IF('Terugvordering reiskosten OAH'!BR161=0,"",'Terugvordering reiskosten OAH'!BR161)</f>
        <v/>
      </c>
      <c r="N89" s="65" t="str">
        <f>IF('Terugvordering reiskosten OAH'!BZ161=0,"",'Terugvordering reiskosten OAH'!BZ161)</f>
        <v/>
      </c>
      <c r="O89" s="65" t="str">
        <f>IF('Terugvordering reiskosten OAH'!CG161="","",'Terugvordering reiskosten OAH'!CG161)</f>
        <v/>
      </c>
      <c r="P89" s="65" t="str">
        <f>IF('Terugvordering reiskosten OAH'!CM161=0,"",'Terugvordering reiskosten OAH'!CM161)</f>
        <v/>
      </c>
    </row>
    <row r="90" spans="1:16" x14ac:dyDescent="0.3">
      <c r="A90" s="54" t="str">
        <f>IF('Terugvordering reiskosten OAH'!D162="","",IF('Terugvordering reiskosten OAH'!$T$36="","",'Terugvordering reiskosten OAH'!$T$36))</f>
        <v/>
      </c>
      <c r="B90" s="54" t="str">
        <f>IF(A90="","",'Terugvordering reiskosten OAH'!$T$38)</f>
        <v/>
      </c>
      <c r="C90" s="47" t="str">
        <f>IF(A90="","",'gegevensblad samenvatting vord.'!$C$2)</f>
        <v/>
      </c>
      <c r="D90" s="47" t="str">
        <f>IF('Terugvordering reiskosten OAH'!D162="","",TEXT('Terugvordering reiskosten OAH'!D162,"mm-jjjj"))</f>
        <v/>
      </c>
      <c r="E90" s="54" t="str">
        <f>IF('Terugvordering reiskosten OAH'!H162="","",'Terugvordering reiskosten OAH'!H162)</f>
        <v/>
      </c>
      <c r="F90" s="47" t="str">
        <f>IF('Terugvordering reiskosten OAH'!R162="","",'Terugvordering reiskosten OAH'!R162)</f>
        <v/>
      </c>
      <c r="G90" s="54" t="str">
        <f>IF('Terugvordering reiskosten OAH'!X162="","",'Terugvordering reiskosten OAH'!X162)</f>
        <v/>
      </c>
      <c r="H90" s="47" t="str">
        <f>IF('Terugvordering reiskosten OAH'!AJ162="","",'Terugvordering reiskosten OAH'!AJ162)</f>
        <v/>
      </c>
      <c r="I90" s="54" t="str">
        <f>IF('Terugvordering reiskosten OAH'!AR162="","",'Terugvordering reiskosten OAH'!AR162)</f>
        <v/>
      </c>
      <c r="J90" s="54" t="str">
        <f>IF('Terugvordering reiskosten OAH'!AY162="","",'Terugvordering reiskosten OAH'!AY162)</f>
        <v/>
      </c>
      <c r="K90" s="54" t="str">
        <f>IF('Terugvordering reiskosten OAH'!BC162=0,"",'Terugvordering reiskosten OAH'!BC162)</f>
        <v/>
      </c>
      <c r="L90" s="62" t="str">
        <f>IF('Terugvordering reiskosten OAH'!BK162=0,"",'Terugvordering reiskosten OAH'!BK162)</f>
        <v/>
      </c>
      <c r="M90" s="54" t="str">
        <f>IF('Terugvordering reiskosten OAH'!BR162=0,"",'Terugvordering reiskosten OAH'!BR162)</f>
        <v/>
      </c>
      <c r="N90" s="65" t="str">
        <f>IF('Terugvordering reiskosten OAH'!BZ162=0,"",'Terugvordering reiskosten OAH'!BZ162)</f>
        <v/>
      </c>
      <c r="O90" s="65" t="str">
        <f>IF('Terugvordering reiskosten OAH'!CG162="","",'Terugvordering reiskosten OAH'!CG162)</f>
        <v/>
      </c>
      <c r="P90" s="65" t="str">
        <f>IF('Terugvordering reiskosten OAH'!CM162=0,"",'Terugvordering reiskosten OAH'!CM162)</f>
        <v/>
      </c>
    </row>
    <row r="91" spans="1:16" x14ac:dyDescent="0.3">
      <c r="A91" s="54" t="str">
        <f>IF('Terugvordering reiskosten OAH'!D163="","",IF('Terugvordering reiskosten OAH'!$T$36="","",'Terugvordering reiskosten OAH'!$T$36))</f>
        <v/>
      </c>
      <c r="B91" s="54" t="str">
        <f>IF(A91="","",'Terugvordering reiskosten OAH'!$T$38)</f>
        <v/>
      </c>
      <c r="C91" s="47" t="str">
        <f>IF(A91="","",'gegevensblad samenvatting vord.'!$C$2)</f>
        <v/>
      </c>
      <c r="D91" s="47" t="str">
        <f>IF('Terugvordering reiskosten OAH'!D163="","",TEXT('Terugvordering reiskosten OAH'!D163,"mm-jjjj"))</f>
        <v/>
      </c>
      <c r="E91" s="54" t="str">
        <f>IF('Terugvordering reiskosten OAH'!H163="","",'Terugvordering reiskosten OAH'!H163)</f>
        <v/>
      </c>
      <c r="F91" s="47" t="str">
        <f>IF('Terugvordering reiskosten OAH'!R163="","",'Terugvordering reiskosten OAH'!R163)</f>
        <v/>
      </c>
      <c r="G91" s="54" t="str">
        <f>IF('Terugvordering reiskosten OAH'!X163="","",'Terugvordering reiskosten OAH'!X163)</f>
        <v/>
      </c>
      <c r="H91" s="47" t="str">
        <f>IF('Terugvordering reiskosten OAH'!AJ163="","",'Terugvordering reiskosten OAH'!AJ163)</f>
        <v/>
      </c>
      <c r="I91" s="54" t="str">
        <f>IF('Terugvordering reiskosten OAH'!AR163="","",'Terugvordering reiskosten OAH'!AR163)</f>
        <v/>
      </c>
      <c r="J91" s="54" t="str">
        <f>IF('Terugvordering reiskosten OAH'!AY163="","",'Terugvordering reiskosten OAH'!AY163)</f>
        <v/>
      </c>
      <c r="K91" s="54" t="str">
        <f>IF('Terugvordering reiskosten OAH'!BC163=0,"",'Terugvordering reiskosten OAH'!BC163)</f>
        <v/>
      </c>
      <c r="L91" s="62" t="str">
        <f>IF('Terugvordering reiskosten OAH'!BK163=0,"",'Terugvordering reiskosten OAH'!BK163)</f>
        <v/>
      </c>
      <c r="M91" s="54" t="str">
        <f>IF('Terugvordering reiskosten OAH'!BR163=0,"",'Terugvordering reiskosten OAH'!BR163)</f>
        <v/>
      </c>
      <c r="N91" s="65" t="str">
        <f>IF('Terugvordering reiskosten OAH'!BZ163=0,"",'Terugvordering reiskosten OAH'!BZ163)</f>
        <v/>
      </c>
      <c r="O91" s="65" t="str">
        <f>IF('Terugvordering reiskosten OAH'!CG163="","",'Terugvordering reiskosten OAH'!CG163)</f>
        <v/>
      </c>
      <c r="P91" s="65" t="str">
        <f>IF('Terugvordering reiskosten OAH'!CM163=0,"",'Terugvordering reiskosten OAH'!CM163)</f>
        <v/>
      </c>
    </row>
    <row r="92" spans="1:16" x14ac:dyDescent="0.3">
      <c r="A92" s="54" t="str">
        <f>IF('Terugvordering reiskosten OAH'!D164="","",IF('Terugvordering reiskosten OAH'!$T$36="","",'Terugvordering reiskosten OAH'!$T$36))</f>
        <v/>
      </c>
      <c r="B92" s="54" t="str">
        <f>IF(A92="","",'Terugvordering reiskosten OAH'!$T$38)</f>
        <v/>
      </c>
      <c r="C92" s="47" t="str">
        <f>IF(A92="","",'gegevensblad samenvatting vord.'!$C$2)</f>
        <v/>
      </c>
      <c r="D92" s="47" t="str">
        <f>IF('Terugvordering reiskosten OAH'!D164="","",TEXT('Terugvordering reiskosten OAH'!D164,"mm-jjjj"))</f>
        <v/>
      </c>
      <c r="E92" s="54" t="str">
        <f>IF('Terugvordering reiskosten OAH'!H164="","",'Terugvordering reiskosten OAH'!H164)</f>
        <v/>
      </c>
      <c r="F92" s="47" t="str">
        <f>IF('Terugvordering reiskosten OAH'!R164="","",'Terugvordering reiskosten OAH'!R164)</f>
        <v/>
      </c>
      <c r="G92" s="54" t="str">
        <f>IF('Terugvordering reiskosten OAH'!X164="","",'Terugvordering reiskosten OAH'!X164)</f>
        <v/>
      </c>
      <c r="H92" s="47" t="str">
        <f>IF('Terugvordering reiskosten OAH'!AJ164="","",'Terugvordering reiskosten OAH'!AJ164)</f>
        <v/>
      </c>
      <c r="I92" s="54" t="str">
        <f>IF('Terugvordering reiskosten OAH'!AR164="","",'Terugvordering reiskosten OAH'!AR164)</f>
        <v/>
      </c>
      <c r="J92" s="54" t="str">
        <f>IF('Terugvordering reiskosten OAH'!AY164="","",'Terugvordering reiskosten OAH'!AY164)</f>
        <v/>
      </c>
      <c r="K92" s="54" t="str">
        <f>IF('Terugvordering reiskosten OAH'!BC164=0,"",'Terugvordering reiskosten OAH'!BC164)</f>
        <v/>
      </c>
      <c r="L92" s="62" t="str">
        <f>IF('Terugvordering reiskosten OAH'!BK164=0,"",'Terugvordering reiskosten OAH'!BK164)</f>
        <v/>
      </c>
      <c r="M92" s="54" t="str">
        <f>IF('Terugvordering reiskosten OAH'!BR164=0,"",'Terugvordering reiskosten OAH'!BR164)</f>
        <v/>
      </c>
      <c r="N92" s="65" t="str">
        <f>IF('Terugvordering reiskosten OAH'!BZ164=0,"",'Terugvordering reiskosten OAH'!BZ164)</f>
        <v/>
      </c>
      <c r="O92" s="65" t="str">
        <f>IF('Terugvordering reiskosten OAH'!CG164="","",'Terugvordering reiskosten OAH'!CG164)</f>
        <v/>
      </c>
      <c r="P92" s="65" t="str">
        <f>IF('Terugvordering reiskosten OAH'!CM164=0,"",'Terugvordering reiskosten OAH'!CM164)</f>
        <v/>
      </c>
    </row>
    <row r="93" spans="1:16" x14ac:dyDescent="0.3">
      <c r="A93" s="54" t="str">
        <f>IF('Terugvordering reiskosten OAH'!D165="","",IF('Terugvordering reiskosten OAH'!$T$36="","",'Terugvordering reiskosten OAH'!$T$36))</f>
        <v/>
      </c>
      <c r="B93" s="54" t="str">
        <f>IF(A93="","",'Terugvordering reiskosten OAH'!$T$38)</f>
        <v/>
      </c>
      <c r="C93" s="47" t="str">
        <f>IF(A93="","",'gegevensblad samenvatting vord.'!$C$2)</f>
        <v/>
      </c>
      <c r="D93" s="47" t="str">
        <f>IF('Terugvordering reiskosten OAH'!D165="","",TEXT('Terugvordering reiskosten OAH'!D165,"mm-jjjj"))</f>
        <v/>
      </c>
      <c r="E93" s="54" t="str">
        <f>IF('Terugvordering reiskosten OAH'!H165="","",'Terugvordering reiskosten OAH'!H165)</f>
        <v/>
      </c>
      <c r="F93" s="47" t="str">
        <f>IF('Terugvordering reiskosten OAH'!R165="","",'Terugvordering reiskosten OAH'!R165)</f>
        <v/>
      </c>
      <c r="G93" s="54" t="str">
        <f>IF('Terugvordering reiskosten OAH'!X165="","",'Terugvordering reiskosten OAH'!X165)</f>
        <v/>
      </c>
      <c r="H93" s="47" t="str">
        <f>IF('Terugvordering reiskosten OAH'!AJ165="","",'Terugvordering reiskosten OAH'!AJ165)</f>
        <v/>
      </c>
      <c r="I93" s="54" t="str">
        <f>IF('Terugvordering reiskosten OAH'!AR165="","",'Terugvordering reiskosten OAH'!AR165)</f>
        <v/>
      </c>
      <c r="J93" s="54" t="str">
        <f>IF('Terugvordering reiskosten OAH'!AY165="","",'Terugvordering reiskosten OAH'!AY165)</f>
        <v/>
      </c>
      <c r="K93" s="54" t="str">
        <f>IF('Terugvordering reiskosten OAH'!BC165=0,"",'Terugvordering reiskosten OAH'!BC165)</f>
        <v/>
      </c>
      <c r="L93" s="62" t="str">
        <f>IF('Terugvordering reiskosten OAH'!BK165=0,"",'Terugvordering reiskosten OAH'!BK165)</f>
        <v/>
      </c>
      <c r="M93" s="54" t="str">
        <f>IF('Terugvordering reiskosten OAH'!BR165=0,"",'Terugvordering reiskosten OAH'!BR165)</f>
        <v/>
      </c>
      <c r="N93" s="65" t="str">
        <f>IF('Terugvordering reiskosten OAH'!BZ165=0,"",'Terugvordering reiskosten OAH'!BZ165)</f>
        <v/>
      </c>
      <c r="O93" s="65" t="str">
        <f>IF('Terugvordering reiskosten OAH'!CG165="","",'Terugvordering reiskosten OAH'!CG165)</f>
        <v/>
      </c>
      <c r="P93" s="65" t="str">
        <f>IF('Terugvordering reiskosten OAH'!CM165=0,"",'Terugvordering reiskosten OAH'!CM165)</f>
        <v/>
      </c>
    </row>
    <row r="94" spans="1:16" x14ac:dyDescent="0.3">
      <c r="A94" s="54" t="str">
        <f>IF('Terugvordering reiskosten OAH'!D166="","",IF('Terugvordering reiskosten OAH'!$T$36="","",'Terugvordering reiskosten OAH'!$T$36))</f>
        <v/>
      </c>
      <c r="B94" s="54" t="str">
        <f>IF(A94="","",'Terugvordering reiskosten OAH'!$T$38)</f>
        <v/>
      </c>
      <c r="C94" s="47" t="str">
        <f>IF(A94="","",'gegevensblad samenvatting vord.'!$C$2)</f>
        <v/>
      </c>
      <c r="D94" s="47" t="str">
        <f>IF('Terugvordering reiskosten OAH'!D166="","",TEXT('Terugvordering reiskosten OAH'!D166,"mm-jjjj"))</f>
        <v/>
      </c>
      <c r="E94" s="54" t="str">
        <f>IF('Terugvordering reiskosten OAH'!H166="","",'Terugvordering reiskosten OAH'!H166)</f>
        <v/>
      </c>
      <c r="F94" s="47" t="str">
        <f>IF('Terugvordering reiskosten OAH'!R166="","",'Terugvordering reiskosten OAH'!R166)</f>
        <v/>
      </c>
      <c r="G94" s="54" t="str">
        <f>IF('Terugvordering reiskosten OAH'!X166="","",'Terugvordering reiskosten OAH'!X166)</f>
        <v/>
      </c>
      <c r="H94" s="47" t="str">
        <f>IF('Terugvordering reiskosten OAH'!AJ166="","",'Terugvordering reiskosten OAH'!AJ166)</f>
        <v/>
      </c>
      <c r="I94" s="54" t="str">
        <f>IF('Terugvordering reiskosten OAH'!AR166="","",'Terugvordering reiskosten OAH'!AR166)</f>
        <v/>
      </c>
      <c r="J94" s="54" t="str">
        <f>IF('Terugvordering reiskosten OAH'!AY166="","",'Terugvordering reiskosten OAH'!AY166)</f>
        <v/>
      </c>
      <c r="K94" s="54" t="str">
        <f>IF('Terugvordering reiskosten OAH'!BC166=0,"",'Terugvordering reiskosten OAH'!BC166)</f>
        <v/>
      </c>
      <c r="L94" s="62" t="str">
        <f>IF('Terugvordering reiskosten OAH'!BK166=0,"",'Terugvordering reiskosten OAH'!BK166)</f>
        <v/>
      </c>
      <c r="M94" s="54" t="str">
        <f>IF('Terugvordering reiskosten OAH'!BR166=0,"",'Terugvordering reiskosten OAH'!BR166)</f>
        <v/>
      </c>
      <c r="N94" s="65" t="str">
        <f>IF('Terugvordering reiskosten OAH'!BZ166=0,"",'Terugvordering reiskosten OAH'!BZ166)</f>
        <v/>
      </c>
      <c r="O94" s="65" t="str">
        <f>IF('Terugvordering reiskosten OAH'!CG166="","",'Terugvordering reiskosten OAH'!CG166)</f>
        <v/>
      </c>
      <c r="P94" s="65" t="str">
        <f>IF('Terugvordering reiskosten OAH'!CM166=0,"",'Terugvordering reiskosten OAH'!CM166)</f>
        <v/>
      </c>
    </row>
    <row r="95" spans="1:16" x14ac:dyDescent="0.3">
      <c r="A95" s="54" t="str">
        <f>IF('Terugvordering reiskosten OAH'!D167="","",IF('Terugvordering reiskosten OAH'!$T$36="","",'Terugvordering reiskosten OAH'!$T$36))</f>
        <v/>
      </c>
      <c r="B95" s="54" t="str">
        <f>IF(A95="","",'Terugvordering reiskosten OAH'!$T$38)</f>
        <v/>
      </c>
      <c r="C95" s="47" t="str">
        <f>IF(A95="","",'gegevensblad samenvatting vord.'!$C$2)</f>
        <v/>
      </c>
      <c r="D95" s="47" t="str">
        <f>IF('Terugvordering reiskosten OAH'!D167="","",TEXT('Terugvordering reiskosten OAH'!D167,"mm-jjjj"))</f>
        <v/>
      </c>
      <c r="E95" s="54" t="str">
        <f>IF('Terugvordering reiskosten OAH'!H167="","",'Terugvordering reiskosten OAH'!H167)</f>
        <v/>
      </c>
      <c r="F95" s="47" t="str">
        <f>IF('Terugvordering reiskosten OAH'!R167="","",'Terugvordering reiskosten OAH'!R167)</f>
        <v/>
      </c>
      <c r="G95" s="54" t="str">
        <f>IF('Terugvordering reiskosten OAH'!X167="","",'Terugvordering reiskosten OAH'!X167)</f>
        <v/>
      </c>
      <c r="H95" s="47" t="str">
        <f>IF('Terugvordering reiskosten OAH'!AJ167="","",'Terugvordering reiskosten OAH'!AJ167)</f>
        <v/>
      </c>
      <c r="I95" s="54" t="str">
        <f>IF('Terugvordering reiskosten OAH'!AR167="","",'Terugvordering reiskosten OAH'!AR167)</f>
        <v/>
      </c>
      <c r="J95" s="54" t="str">
        <f>IF('Terugvordering reiskosten OAH'!AY167="","",'Terugvordering reiskosten OAH'!AY167)</f>
        <v/>
      </c>
      <c r="K95" s="54" t="str">
        <f>IF('Terugvordering reiskosten OAH'!BC167=0,"",'Terugvordering reiskosten OAH'!BC167)</f>
        <v/>
      </c>
      <c r="L95" s="62" t="str">
        <f>IF('Terugvordering reiskosten OAH'!BK167=0,"",'Terugvordering reiskosten OAH'!BK167)</f>
        <v/>
      </c>
      <c r="M95" s="54" t="str">
        <f>IF('Terugvordering reiskosten OAH'!BR167=0,"",'Terugvordering reiskosten OAH'!BR167)</f>
        <v/>
      </c>
      <c r="N95" s="65" t="str">
        <f>IF('Terugvordering reiskosten OAH'!BZ167=0,"",'Terugvordering reiskosten OAH'!BZ167)</f>
        <v/>
      </c>
      <c r="O95" s="65" t="str">
        <f>IF('Terugvordering reiskosten OAH'!CG167="","",'Terugvordering reiskosten OAH'!CG167)</f>
        <v/>
      </c>
      <c r="P95" s="65" t="str">
        <f>IF('Terugvordering reiskosten OAH'!CM167=0,"",'Terugvordering reiskosten OAH'!CM167)</f>
        <v/>
      </c>
    </row>
    <row r="96" spans="1:16" x14ac:dyDescent="0.3">
      <c r="A96" s="54" t="str">
        <f>IF('Terugvordering reiskosten OAH'!D168="","",IF('Terugvordering reiskosten OAH'!$T$36="","",'Terugvordering reiskosten OAH'!$T$36))</f>
        <v/>
      </c>
      <c r="B96" s="54" t="str">
        <f>IF(A96="","",'Terugvordering reiskosten OAH'!$T$38)</f>
        <v/>
      </c>
      <c r="C96" s="47" t="str">
        <f>IF(A96="","",'gegevensblad samenvatting vord.'!$C$2)</f>
        <v/>
      </c>
      <c r="D96" s="47" t="str">
        <f>IF('Terugvordering reiskosten OAH'!D168="","",TEXT('Terugvordering reiskosten OAH'!D168,"mm-jjjj"))</f>
        <v/>
      </c>
      <c r="E96" s="54" t="str">
        <f>IF('Terugvordering reiskosten OAH'!H168="","",'Terugvordering reiskosten OAH'!H168)</f>
        <v/>
      </c>
      <c r="F96" s="47" t="str">
        <f>IF('Terugvordering reiskosten OAH'!R168="","",'Terugvordering reiskosten OAH'!R168)</f>
        <v/>
      </c>
      <c r="G96" s="54" t="str">
        <f>IF('Terugvordering reiskosten OAH'!X168="","",'Terugvordering reiskosten OAH'!X168)</f>
        <v/>
      </c>
      <c r="H96" s="47" t="str">
        <f>IF('Terugvordering reiskosten OAH'!AJ168="","",'Terugvordering reiskosten OAH'!AJ168)</f>
        <v/>
      </c>
      <c r="I96" s="54" t="str">
        <f>IF('Terugvordering reiskosten OAH'!AR168="","",'Terugvordering reiskosten OAH'!AR168)</f>
        <v/>
      </c>
      <c r="J96" s="54" t="str">
        <f>IF('Terugvordering reiskosten OAH'!AY168="","",'Terugvordering reiskosten OAH'!AY168)</f>
        <v/>
      </c>
      <c r="K96" s="54" t="str">
        <f>IF('Terugvordering reiskosten OAH'!BC168=0,"",'Terugvordering reiskosten OAH'!BC168)</f>
        <v/>
      </c>
      <c r="L96" s="62" t="str">
        <f>IF('Terugvordering reiskosten OAH'!BK168=0,"",'Terugvordering reiskosten OAH'!BK168)</f>
        <v/>
      </c>
      <c r="M96" s="54" t="str">
        <f>IF('Terugvordering reiskosten OAH'!BR168=0,"",'Terugvordering reiskosten OAH'!BR168)</f>
        <v/>
      </c>
      <c r="N96" s="65" t="str">
        <f>IF('Terugvordering reiskosten OAH'!BZ168=0,"",'Terugvordering reiskosten OAH'!BZ168)</f>
        <v/>
      </c>
      <c r="O96" s="65" t="str">
        <f>IF('Terugvordering reiskosten OAH'!CG168="","",'Terugvordering reiskosten OAH'!CG168)</f>
        <v/>
      </c>
      <c r="P96" s="65" t="str">
        <f>IF('Terugvordering reiskosten OAH'!CM168=0,"",'Terugvordering reiskosten OAH'!CM168)</f>
        <v/>
      </c>
    </row>
    <row r="97" spans="1:16" x14ac:dyDescent="0.3">
      <c r="A97" s="54" t="str">
        <f>IF('Terugvordering reiskosten OAH'!D169="","",IF('Terugvordering reiskosten OAH'!$T$36="","",'Terugvordering reiskosten OAH'!$T$36))</f>
        <v/>
      </c>
      <c r="B97" s="54" t="str">
        <f>IF(A97="","",'Terugvordering reiskosten OAH'!$T$38)</f>
        <v/>
      </c>
      <c r="C97" s="47" t="str">
        <f>IF(A97="","",'gegevensblad samenvatting vord.'!$C$2)</f>
        <v/>
      </c>
      <c r="D97" s="47" t="str">
        <f>IF('Terugvordering reiskosten OAH'!D169="","",TEXT('Terugvordering reiskosten OAH'!D169,"mm-jjjj"))</f>
        <v/>
      </c>
      <c r="E97" s="54" t="str">
        <f>IF('Terugvordering reiskosten OAH'!H169="","",'Terugvordering reiskosten OAH'!H169)</f>
        <v/>
      </c>
      <c r="F97" s="47" t="str">
        <f>IF('Terugvordering reiskosten OAH'!R169="","",'Terugvordering reiskosten OAH'!R169)</f>
        <v/>
      </c>
      <c r="G97" s="54" t="str">
        <f>IF('Terugvordering reiskosten OAH'!X169="","",'Terugvordering reiskosten OAH'!X169)</f>
        <v/>
      </c>
      <c r="H97" s="47" t="str">
        <f>IF('Terugvordering reiskosten OAH'!AJ169="","",'Terugvordering reiskosten OAH'!AJ169)</f>
        <v/>
      </c>
      <c r="I97" s="54" t="str">
        <f>IF('Terugvordering reiskosten OAH'!AR169="","",'Terugvordering reiskosten OAH'!AR169)</f>
        <v/>
      </c>
      <c r="J97" s="54" t="str">
        <f>IF('Terugvordering reiskosten OAH'!AY169="","",'Terugvordering reiskosten OAH'!AY169)</f>
        <v/>
      </c>
      <c r="K97" s="54" t="str">
        <f>IF('Terugvordering reiskosten OAH'!BC169=0,"",'Terugvordering reiskosten OAH'!BC169)</f>
        <v/>
      </c>
      <c r="L97" s="62" t="str">
        <f>IF('Terugvordering reiskosten OAH'!BK169=0,"",'Terugvordering reiskosten OAH'!BK169)</f>
        <v/>
      </c>
      <c r="M97" s="54" t="str">
        <f>IF('Terugvordering reiskosten OAH'!BR169=0,"",'Terugvordering reiskosten OAH'!BR169)</f>
        <v/>
      </c>
      <c r="N97" s="65" t="str">
        <f>IF('Terugvordering reiskosten OAH'!BZ169=0,"",'Terugvordering reiskosten OAH'!BZ169)</f>
        <v/>
      </c>
      <c r="O97" s="65" t="str">
        <f>IF('Terugvordering reiskosten OAH'!CG169="","",'Terugvordering reiskosten OAH'!CG169)</f>
        <v/>
      </c>
      <c r="P97" s="65" t="str">
        <f>IF('Terugvordering reiskosten OAH'!CM169=0,"",'Terugvordering reiskosten OAH'!CM169)</f>
        <v/>
      </c>
    </row>
    <row r="98" spans="1:16" x14ac:dyDescent="0.3">
      <c r="A98" s="54" t="str">
        <f>IF('Terugvordering reiskosten OAH'!D170="","",IF('Terugvordering reiskosten OAH'!$T$36="","",'Terugvordering reiskosten OAH'!$T$36))</f>
        <v/>
      </c>
      <c r="B98" s="54" t="str">
        <f>IF(A98="","",'Terugvordering reiskosten OAH'!$T$38)</f>
        <v/>
      </c>
      <c r="C98" s="47" t="str">
        <f>IF(A98="","",'gegevensblad samenvatting vord.'!$C$2)</f>
        <v/>
      </c>
      <c r="D98" s="47" t="str">
        <f>IF('Terugvordering reiskosten OAH'!D170="","",TEXT('Terugvordering reiskosten OAH'!D170,"mm-jjjj"))</f>
        <v/>
      </c>
      <c r="E98" s="54" t="str">
        <f>IF('Terugvordering reiskosten OAH'!H170="","",'Terugvordering reiskosten OAH'!H170)</f>
        <v/>
      </c>
      <c r="F98" s="47" t="str">
        <f>IF('Terugvordering reiskosten OAH'!R170="","",'Terugvordering reiskosten OAH'!R170)</f>
        <v/>
      </c>
      <c r="G98" s="54" t="str">
        <f>IF('Terugvordering reiskosten OAH'!X170="","",'Terugvordering reiskosten OAH'!X170)</f>
        <v/>
      </c>
      <c r="H98" s="47" t="str">
        <f>IF('Terugvordering reiskosten OAH'!AJ170="","",'Terugvordering reiskosten OAH'!AJ170)</f>
        <v/>
      </c>
      <c r="I98" s="54" t="str">
        <f>IF('Terugvordering reiskosten OAH'!AR170="","",'Terugvordering reiskosten OAH'!AR170)</f>
        <v/>
      </c>
      <c r="J98" s="54" t="str">
        <f>IF('Terugvordering reiskosten OAH'!AY170="","",'Terugvordering reiskosten OAH'!AY170)</f>
        <v/>
      </c>
      <c r="K98" s="54" t="str">
        <f>IF('Terugvordering reiskosten OAH'!BC170=0,"",'Terugvordering reiskosten OAH'!BC170)</f>
        <v/>
      </c>
      <c r="L98" s="62" t="str">
        <f>IF('Terugvordering reiskosten OAH'!BK170=0,"",'Terugvordering reiskosten OAH'!BK170)</f>
        <v/>
      </c>
      <c r="M98" s="54" t="str">
        <f>IF('Terugvordering reiskosten OAH'!BR170=0,"",'Terugvordering reiskosten OAH'!BR170)</f>
        <v/>
      </c>
      <c r="N98" s="65" t="str">
        <f>IF('Terugvordering reiskosten OAH'!BZ170=0,"",'Terugvordering reiskosten OAH'!BZ170)</f>
        <v/>
      </c>
      <c r="O98" s="65" t="str">
        <f>IF('Terugvordering reiskosten OAH'!CG170="","",'Terugvordering reiskosten OAH'!CG170)</f>
        <v/>
      </c>
      <c r="P98" s="65" t="str">
        <f>IF('Terugvordering reiskosten OAH'!CM170=0,"",'Terugvordering reiskosten OAH'!CM170)</f>
        <v/>
      </c>
    </row>
    <row r="99" spans="1:16" x14ac:dyDescent="0.3">
      <c r="A99" s="54" t="str">
        <f>IF('Terugvordering reiskosten OAH'!D171="","",IF('Terugvordering reiskosten OAH'!$T$36="","",'Terugvordering reiskosten OAH'!$T$36))</f>
        <v/>
      </c>
      <c r="B99" s="54" t="str">
        <f>IF(A99="","",'Terugvordering reiskosten OAH'!$T$38)</f>
        <v/>
      </c>
      <c r="C99" s="47" t="str">
        <f>IF(A99="","",'gegevensblad samenvatting vord.'!$C$2)</f>
        <v/>
      </c>
      <c r="D99" s="47" t="str">
        <f>IF('Terugvordering reiskosten OAH'!D171="","",TEXT('Terugvordering reiskosten OAH'!D171,"mm-jjjj"))</f>
        <v/>
      </c>
      <c r="E99" s="54" t="str">
        <f>IF('Terugvordering reiskosten OAH'!H171="","",'Terugvordering reiskosten OAH'!H171)</f>
        <v/>
      </c>
      <c r="F99" s="47" t="str">
        <f>IF('Terugvordering reiskosten OAH'!R171="","",'Terugvordering reiskosten OAH'!R171)</f>
        <v/>
      </c>
      <c r="G99" s="54" t="str">
        <f>IF('Terugvordering reiskosten OAH'!X171="","",'Terugvordering reiskosten OAH'!X171)</f>
        <v/>
      </c>
      <c r="H99" s="47" t="str">
        <f>IF('Terugvordering reiskosten OAH'!AJ171="","",'Terugvordering reiskosten OAH'!AJ171)</f>
        <v/>
      </c>
      <c r="I99" s="54" t="str">
        <f>IF('Terugvordering reiskosten OAH'!AR171="","",'Terugvordering reiskosten OAH'!AR171)</f>
        <v/>
      </c>
      <c r="J99" s="54" t="str">
        <f>IF('Terugvordering reiskosten OAH'!AY171="","",'Terugvordering reiskosten OAH'!AY171)</f>
        <v/>
      </c>
      <c r="K99" s="54" t="str">
        <f>IF('Terugvordering reiskosten OAH'!BC171=0,"",'Terugvordering reiskosten OAH'!BC171)</f>
        <v/>
      </c>
      <c r="L99" s="62" t="str">
        <f>IF('Terugvordering reiskosten OAH'!BK171=0,"",'Terugvordering reiskosten OAH'!BK171)</f>
        <v/>
      </c>
      <c r="M99" s="54" t="str">
        <f>IF('Terugvordering reiskosten OAH'!BR171=0,"",'Terugvordering reiskosten OAH'!BR171)</f>
        <v/>
      </c>
      <c r="N99" s="65" t="str">
        <f>IF('Terugvordering reiskosten OAH'!BZ171=0,"",'Terugvordering reiskosten OAH'!BZ171)</f>
        <v/>
      </c>
      <c r="O99" s="65" t="str">
        <f>IF('Terugvordering reiskosten OAH'!CG171="","",'Terugvordering reiskosten OAH'!CG171)</f>
        <v/>
      </c>
      <c r="P99" s="65" t="str">
        <f>IF('Terugvordering reiskosten OAH'!CM171=0,"",'Terugvordering reiskosten OAH'!CM171)</f>
        <v/>
      </c>
    </row>
    <row r="100" spans="1:16" x14ac:dyDescent="0.3">
      <c r="A100" s="54" t="str">
        <f>IF('Terugvordering reiskosten OAH'!D172="","",IF('Terugvordering reiskosten OAH'!$T$36="","",'Terugvordering reiskosten OAH'!$T$36))</f>
        <v/>
      </c>
      <c r="B100" s="54" t="str">
        <f>IF(A100="","",'Terugvordering reiskosten OAH'!$T$38)</f>
        <v/>
      </c>
      <c r="C100" s="47" t="str">
        <f>IF(A100="","",'gegevensblad samenvatting vord.'!$C$2)</f>
        <v/>
      </c>
      <c r="D100" s="47" t="str">
        <f>IF('Terugvordering reiskosten OAH'!D172="","",TEXT('Terugvordering reiskosten OAH'!D172,"mm-jjjj"))</f>
        <v/>
      </c>
      <c r="E100" s="54" t="str">
        <f>IF('Terugvordering reiskosten OAH'!H172="","",'Terugvordering reiskosten OAH'!H172)</f>
        <v/>
      </c>
      <c r="F100" s="47" t="str">
        <f>IF('Terugvordering reiskosten OAH'!R172="","",'Terugvordering reiskosten OAH'!R172)</f>
        <v/>
      </c>
      <c r="G100" s="54" t="str">
        <f>IF('Terugvordering reiskosten OAH'!X172="","",'Terugvordering reiskosten OAH'!X172)</f>
        <v/>
      </c>
      <c r="H100" s="47" t="str">
        <f>IF('Terugvordering reiskosten OAH'!AJ172="","",'Terugvordering reiskosten OAH'!AJ172)</f>
        <v/>
      </c>
      <c r="I100" s="54" t="str">
        <f>IF('Terugvordering reiskosten OAH'!AR172="","",'Terugvordering reiskosten OAH'!AR172)</f>
        <v/>
      </c>
      <c r="J100" s="54" t="str">
        <f>IF('Terugvordering reiskosten OAH'!AY172="","",'Terugvordering reiskosten OAH'!AY172)</f>
        <v/>
      </c>
      <c r="K100" s="54" t="str">
        <f>IF('Terugvordering reiskosten OAH'!BC172=0,"",'Terugvordering reiskosten OAH'!BC172)</f>
        <v/>
      </c>
      <c r="L100" s="62" t="str">
        <f>IF('Terugvordering reiskosten OAH'!BK172=0,"",'Terugvordering reiskosten OAH'!BK172)</f>
        <v/>
      </c>
      <c r="M100" s="54" t="str">
        <f>IF('Terugvordering reiskosten OAH'!BR172=0,"",'Terugvordering reiskosten OAH'!BR172)</f>
        <v/>
      </c>
      <c r="N100" s="65" t="str">
        <f>IF('Terugvordering reiskosten OAH'!BZ172=0,"",'Terugvordering reiskosten OAH'!BZ172)</f>
        <v/>
      </c>
      <c r="O100" s="65" t="str">
        <f>IF('Terugvordering reiskosten OAH'!CG172="","",'Terugvordering reiskosten OAH'!CG172)</f>
        <v/>
      </c>
      <c r="P100" s="65" t="str">
        <f>IF('Terugvordering reiskosten OAH'!CM172=0,"",'Terugvordering reiskosten OAH'!CM172)</f>
        <v/>
      </c>
    </row>
    <row r="101" spans="1:16" x14ac:dyDescent="0.3">
      <c r="A101" s="54" t="str">
        <f>IF('Terugvordering reiskosten OAH'!D173="","",IF('Terugvordering reiskosten OAH'!$T$36="","",'Terugvordering reiskosten OAH'!$T$36))</f>
        <v/>
      </c>
      <c r="B101" s="54" t="str">
        <f>IF(A101="","",'Terugvordering reiskosten OAH'!$T$38)</f>
        <v/>
      </c>
      <c r="C101" s="47" t="str">
        <f>IF(A101="","",'gegevensblad samenvatting vord.'!$C$2)</f>
        <v/>
      </c>
      <c r="D101" s="47" t="str">
        <f>IF('Terugvordering reiskosten OAH'!D173="","",TEXT('Terugvordering reiskosten OAH'!D173,"mm-jjjj"))</f>
        <v/>
      </c>
      <c r="E101" s="54" t="str">
        <f>IF('Terugvordering reiskosten OAH'!H173="","",'Terugvordering reiskosten OAH'!H173)</f>
        <v/>
      </c>
      <c r="F101" s="47" t="str">
        <f>IF('Terugvordering reiskosten OAH'!R173="","",'Terugvordering reiskosten OAH'!R173)</f>
        <v/>
      </c>
      <c r="G101" s="54" t="str">
        <f>IF('Terugvordering reiskosten OAH'!X173="","",'Terugvordering reiskosten OAH'!X173)</f>
        <v/>
      </c>
      <c r="H101" s="47" t="str">
        <f>IF('Terugvordering reiskosten OAH'!AJ173="","",'Terugvordering reiskosten OAH'!AJ173)</f>
        <v/>
      </c>
      <c r="I101" s="54" t="str">
        <f>IF('Terugvordering reiskosten OAH'!AR173="","",'Terugvordering reiskosten OAH'!AR173)</f>
        <v/>
      </c>
      <c r="J101" s="54" t="str">
        <f>IF('Terugvordering reiskosten OAH'!AY173="","",'Terugvordering reiskosten OAH'!AY173)</f>
        <v/>
      </c>
      <c r="K101" s="54" t="str">
        <f>IF('Terugvordering reiskosten OAH'!BC173=0,"",'Terugvordering reiskosten OAH'!BC173)</f>
        <v/>
      </c>
      <c r="L101" s="62" t="str">
        <f>IF('Terugvordering reiskosten OAH'!BK173=0,"",'Terugvordering reiskosten OAH'!BK173)</f>
        <v/>
      </c>
      <c r="M101" s="54" t="str">
        <f>IF('Terugvordering reiskosten OAH'!BR173=0,"",'Terugvordering reiskosten OAH'!BR173)</f>
        <v/>
      </c>
      <c r="N101" s="65" t="str">
        <f>IF('Terugvordering reiskosten OAH'!BZ173=0,"",'Terugvordering reiskosten OAH'!BZ173)</f>
        <v/>
      </c>
      <c r="O101" s="65" t="str">
        <f>IF('Terugvordering reiskosten OAH'!CG173="","",'Terugvordering reiskosten OAH'!CG173)</f>
        <v/>
      </c>
      <c r="P101" s="65" t="str">
        <f>IF('Terugvordering reiskosten OAH'!CM173=0,"",'Terugvordering reiskosten OAH'!CM173)</f>
        <v/>
      </c>
    </row>
    <row r="102" spans="1:16" x14ac:dyDescent="0.3">
      <c r="A102" s="54" t="str">
        <f>IF('Terugvordering reiskosten OAH'!D174="","",IF('Terugvordering reiskosten OAH'!$T$36="","",'Terugvordering reiskosten OAH'!$T$36))</f>
        <v/>
      </c>
      <c r="B102" s="54" t="str">
        <f>IF(A102="","",'Terugvordering reiskosten OAH'!$T$38)</f>
        <v/>
      </c>
      <c r="C102" s="47" t="str">
        <f>IF(A102="","",'gegevensblad samenvatting vord.'!$C$2)</f>
        <v/>
      </c>
      <c r="D102" s="47" t="str">
        <f>IF('Terugvordering reiskosten OAH'!D174="","",TEXT('Terugvordering reiskosten OAH'!D174,"mm-jjjj"))</f>
        <v/>
      </c>
      <c r="E102" s="54" t="str">
        <f>IF('Terugvordering reiskosten OAH'!H174="","",'Terugvordering reiskosten OAH'!H174)</f>
        <v/>
      </c>
      <c r="F102" s="47" t="str">
        <f>IF('Terugvordering reiskosten OAH'!R174="","",'Terugvordering reiskosten OAH'!R174)</f>
        <v/>
      </c>
      <c r="G102" s="54" t="str">
        <f>IF('Terugvordering reiskosten OAH'!X174="","",'Terugvordering reiskosten OAH'!X174)</f>
        <v/>
      </c>
      <c r="H102" s="47" t="str">
        <f>IF('Terugvordering reiskosten OAH'!AJ174="","",'Terugvordering reiskosten OAH'!AJ174)</f>
        <v/>
      </c>
      <c r="I102" s="54" t="str">
        <f>IF('Terugvordering reiskosten OAH'!AR174="","",'Terugvordering reiskosten OAH'!AR174)</f>
        <v/>
      </c>
      <c r="J102" s="54" t="str">
        <f>IF('Terugvordering reiskosten OAH'!AY174="","",'Terugvordering reiskosten OAH'!AY174)</f>
        <v/>
      </c>
      <c r="K102" s="54" t="str">
        <f>IF('Terugvordering reiskosten OAH'!BC174=0,"",'Terugvordering reiskosten OAH'!BC174)</f>
        <v/>
      </c>
      <c r="L102" s="62" t="str">
        <f>IF('Terugvordering reiskosten OAH'!BK174=0,"",'Terugvordering reiskosten OAH'!BK174)</f>
        <v/>
      </c>
      <c r="M102" s="54" t="str">
        <f>IF('Terugvordering reiskosten OAH'!BR174=0,"",'Terugvordering reiskosten OAH'!BR174)</f>
        <v/>
      </c>
      <c r="N102" s="65" t="str">
        <f>IF('Terugvordering reiskosten OAH'!BZ174=0,"",'Terugvordering reiskosten OAH'!BZ174)</f>
        <v/>
      </c>
      <c r="O102" s="65" t="str">
        <f>IF('Terugvordering reiskosten OAH'!CG174="","",'Terugvordering reiskosten OAH'!CG174)</f>
        <v/>
      </c>
      <c r="P102" s="65" t="str">
        <f>IF('Terugvordering reiskosten OAH'!CM174=0,"",'Terugvordering reiskosten OAH'!CM174)</f>
        <v/>
      </c>
    </row>
    <row r="103" spans="1:16" x14ac:dyDescent="0.3">
      <c r="A103" s="54" t="str">
        <f>IF('Terugvordering reiskosten OAH'!D175="","",IF('Terugvordering reiskosten OAH'!$T$36="","",'Terugvordering reiskosten OAH'!$T$36))</f>
        <v/>
      </c>
      <c r="B103" s="54" t="str">
        <f>IF(A103="","",'Terugvordering reiskosten OAH'!$T$38)</f>
        <v/>
      </c>
      <c r="C103" s="47" t="str">
        <f>IF(A103="","",'gegevensblad samenvatting vord.'!$C$2)</f>
        <v/>
      </c>
      <c r="D103" s="47" t="str">
        <f>IF('Terugvordering reiskosten OAH'!D175="","",TEXT('Terugvordering reiskosten OAH'!D175,"mm-jjjj"))</f>
        <v/>
      </c>
      <c r="E103" s="54" t="str">
        <f>IF('Terugvordering reiskosten OAH'!H175="","",'Terugvordering reiskosten OAH'!H175)</f>
        <v/>
      </c>
      <c r="F103" s="47" t="str">
        <f>IF('Terugvordering reiskosten OAH'!R175="","",'Terugvordering reiskosten OAH'!R175)</f>
        <v/>
      </c>
      <c r="G103" s="54" t="str">
        <f>IF('Terugvordering reiskosten OAH'!X175="","",'Terugvordering reiskosten OAH'!X175)</f>
        <v/>
      </c>
      <c r="H103" s="47" t="str">
        <f>IF('Terugvordering reiskosten OAH'!AJ175="","",'Terugvordering reiskosten OAH'!AJ175)</f>
        <v/>
      </c>
      <c r="I103" s="54" t="str">
        <f>IF('Terugvordering reiskosten OAH'!AR175="","",'Terugvordering reiskosten OAH'!AR175)</f>
        <v/>
      </c>
      <c r="J103" s="54" t="str">
        <f>IF('Terugvordering reiskosten OAH'!AY175="","",'Terugvordering reiskosten OAH'!AY175)</f>
        <v/>
      </c>
      <c r="K103" s="54" t="str">
        <f>IF('Terugvordering reiskosten OAH'!BC175=0,"",'Terugvordering reiskosten OAH'!BC175)</f>
        <v/>
      </c>
      <c r="L103" s="62" t="str">
        <f>IF('Terugvordering reiskosten OAH'!BK175=0,"",'Terugvordering reiskosten OAH'!BK175)</f>
        <v/>
      </c>
      <c r="M103" s="54" t="str">
        <f>IF('Terugvordering reiskosten OAH'!BR175=0,"",'Terugvordering reiskosten OAH'!BR175)</f>
        <v/>
      </c>
      <c r="N103" s="65" t="str">
        <f>IF('Terugvordering reiskosten OAH'!BZ175=0,"",'Terugvordering reiskosten OAH'!BZ175)</f>
        <v/>
      </c>
      <c r="O103" s="65" t="str">
        <f>IF('Terugvordering reiskosten OAH'!CG175="","",'Terugvordering reiskosten OAH'!CG175)</f>
        <v/>
      </c>
      <c r="P103" s="65" t="str">
        <f>IF('Terugvordering reiskosten OAH'!CM175=0,"",'Terugvordering reiskosten OAH'!CM175)</f>
        <v/>
      </c>
    </row>
    <row r="104" spans="1:16" x14ac:dyDescent="0.3">
      <c r="A104" s="54" t="str">
        <f>IF('Terugvordering reiskosten OAH'!D176="","",IF('Terugvordering reiskosten OAH'!$T$36="","",'Terugvordering reiskosten OAH'!$T$36))</f>
        <v/>
      </c>
      <c r="B104" s="54" t="str">
        <f>IF(A104="","",'Terugvordering reiskosten OAH'!$T$38)</f>
        <v/>
      </c>
      <c r="C104" s="47" t="str">
        <f>IF(A104="","",'gegevensblad samenvatting vord.'!$C$2)</f>
        <v/>
      </c>
      <c r="D104" s="47" t="str">
        <f>IF('Terugvordering reiskosten OAH'!D176="","",TEXT('Terugvordering reiskosten OAH'!D176,"mm-jjjj"))</f>
        <v/>
      </c>
      <c r="E104" s="54" t="str">
        <f>IF('Terugvordering reiskosten OAH'!H176="","",'Terugvordering reiskosten OAH'!H176)</f>
        <v/>
      </c>
      <c r="F104" s="47" t="str">
        <f>IF('Terugvordering reiskosten OAH'!R176="","",'Terugvordering reiskosten OAH'!R176)</f>
        <v/>
      </c>
      <c r="G104" s="54" t="str">
        <f>IF('Terugvordering reiskosten OAH'!X176="","",'Terugvordering reiskosten OAH'!X176)</f>
        <v/>
      </c>
      <c r="H104" s="47" t="str">
        <f>IF('Terugvordering reiskosten OAH'!AJ176="","",'Terugvordering reiskosten OAH'!AJ176)</f>
        <v/>
      </c>
      <c r="I104" s="54" t="str">
        <f>IF('Terugvordering reiskosten OAH'!AR176="","",'Terugvordering reiskosten OAH'!AR176)</f>
        <v/>
      </c>
      <c r="J104" s="54" t="str">
        <f>IF('Terugvordering reiskosten OAH'!AY176="","",'Terugvordering reiskosten OAH'!AY176)</f>
        <v/>
      </c>
      <c r="K104" s="54" t="str">
        <f>IF('Terugvordering reiskosten OAH'!BC176=0,"",'Terugvordering reiskosten OAH'!BC176)</f>
        <v/>
      </c>
      <c r="L104" s="62" t="str">
        <f>IF('Terugvordering reiskosten OAH'!BK176=0,"",'Terugvordering reiskosten OAH'!BK176)</f>
        <v/>
      </c>
      <c r="M104" s="54" t="str">
        <f>IF('Terugvordering reiskosten OAH'!BR176=0,"",'Terugvordering reiskosten OAH'!BR176)</f>
        <v/>
      </c>
      <c r="N104" s="65" t="str">
        <f>IF('Terugvordering reiskosten OAH'!BZ176=0,"",'Terugvordering reiskosten OAH'!BZ176)</f>
        <v/>
      </c>
      <c r="O104" s="65" t="str">
        <f>IF('Terugvordering reiskosten OAH'!CG176="","",'Terugvordering reiskosten OAH'!CG176)</f>
        <v/>
      </c>
      <c r="P104" s="65" t="str">
        <f>IF('Terugvordering reiskosten OAH'!CM176=0,"",'Terugvordering reiskosten OAH'!CM176)</f>
        <v/>
      </c>
    </row>
    <row r="105" spans="1:16" x14ac:dyDescent="0.3">
      <c r="A105" s="54" t="str">
        <f>IF('Terugvordering reiskosten OAH'!D177="","",IF('Terugvordering reiskosten OAH'!$T$36="","",'Terugvordering reiskosten OAH'!$T$36))</f>
        <v/>
      </c>
      <c r="B105" s="54" t="str">
        <f>IF(A105="","",'Terugvordering reiskosten OAH'!$T$38)</f>
        <v/>
      </c>
      <c r="C105" s="47" t="str">
        <f>IF(A105="","",'gegevensblad samenvatting vord.'!$C$2)</f>
        <v/>
      </c>
      <c r="D105" s="47" t="str">
        <f>IF('Terugvordering reiskosten OAH'!D177="","",TEXT('Terugvordering reiskosten OAH'!D177,"mm-jjjj"))</f>
        <v/>
      </c>
      <c r="E105" s="54" t="str">
        <f>IF('Terugvordering reiskosten OAH'!H177="","",'Terugvordering reiskosten OAH'!H177)</f>
        <v/>
      </c>
      <c r="F105" s="47" t="str">
        <f>IF('Terugvordering reiskosten OAH'!R177="","",'Terugvordering reiskosten OAH'!R177)</f>
        <v/>
      </c>
      <c r="G105" s="54" t="str">
        <f>IF('Terugvordering reiskosten OAH'!X177="","",'Terugvordering reiskosten OAH'!X177)</f>
        <v/>
      </c>
      <c r="H105" s="47" t="str">
        <f>IF('Terugvordering reiskosten OAH'!AJ177="","",'Terugvordering reiskosten OAH'!AJ177)</f>
        <v/>
      </c>
      <c r="I105" s="54" t="str">
        <f>IF('Terugvordering reiskosten OAH'!AR177="","",'Terugvordering reiskosten OAH'!AR177)</f>
        <v/>
      </c>
      <c r="J105" s="54" t="str">
        <f>IF('Terugvordering reiskosten OAH'!AY177="","",'Terugvordering reiskosten OAH'!AY177)</f>
        <v/>
      </c>
      <c r="K105" s="54" t="str">
        <f>IF('Terugvordering reiskosten OAH'!BC177=0,"",'Terugvordering reiskosten OAH'!BC177)</f>
        <v/>
      </c>
      <c r="L105" s="62" t="str">
        <f>IF('Terugvordering reiskosten OAH'!BK177=0,"",'Terugvordering reiskosten OAH'!BK177)</f>
        <v/>
      </c>
      <c r="M105" s="54" t="str">
        <f>IF('Terugvordering reiskosten OAH'!BR177=0,"",'Terugvordering reiskosten OAH'!BR177)</f>
        <v/>
      </c>
      <c r="N105" s="65" t="str">
        <f>IF('Terugvordering reiskosten OAH'!BZ177=0,"",'Terugvordering reiskosten OAH'!BZ177)</f>
        <v/>
      </c>
      <c r="O105" s="65" t="str">
        <f>IF('Terugvordering reiskosten OAH'!CG177="","",'Terugvordering reiskosten OAH'!CG177)</f>
        <v/>
      </c>
      <c r="P105" s="65" t="str">
        <f>IF('Terugvordering reiskosten OAH'!CM177=0,"",'Terugvordering reiskosten OAH'!CM177)</f>
        <v/>
      </c>
    </row>
    <row r="106" spans="1:16" x14ac:dyDescent="0.3">
      <c r="A106" s="54" t="str">
        <f>IF('Terugvordering reiskosten OAH'!D178="","",IF('Terugvordering reiskosten OAH'!$T$36="","",'Terugvordering reiskosten OAH'!$T$36))</f>
        <v/>
      </c>
      <c r="B106" s="54" t="str">
        <f>IF(A106="","",'Terugvordering reiskosten OAH'!$T$38)</f>
        <v/>
      </c>
      <c r="C106" s="47" t="str">
        <f>IF(A106="","",'gegevensblad samenvatting vord.'!$C$2)</f>
        <v/>
      </c>
      <c r="D106" s="47" t="str">
        <f>IF('Terugvordering reiskosten OAH'!D178="","",TEXT('Terugvordering reiskosten OAH'!D178,"mm-jjjj"))</f>
        <v/>
      </c>
      <c r="E106" s="54" t="str">
        <f>IF('Terugvordering reiskosten OAH'!H178="","",'Terugvordering reiskosten OAH'!H178)</f>
        <v/>
      </c>
      <c r="F106" s="47" t="str">
        <f>IF('Terugvordering reiskosten OAH'!R178="","",'Terugvordering reiskosten OAH'!R178)</f>
        <v/>
      </c>
      <c r="G106" s="54" t="str">
        <f>IF('Terugvordering reiskosten OAH'!X178="","",'Terugvordering reiskosten OAH'!X178)</f>
        <v/>
      </c>
      <c r="H106" s="47" t="str">
        <f>IF('Terugvordering reiskosten OAH'!AJ178="","",'Terugvordering reiskosten OAH'!AJ178)</f>
        <v/>
      </c>
      <c r="I106" s="54" t="str">
        <f>IF('Terugvordering reiskosten OAH'!AR178="","",'Terugvordering reiskosten OAH'!AR178)</f>
        <v/>
      </c>
      <c r="J106" s="54" t="str">
        <f>IF('Terugvordering reiskosten OAH'!AY178="","",'Terugvordering reiskosten OAH'!AY178)</f>
        <v/>
      </c>
      <c r="K106" s="54" t="str">
        <f>IF('Terugvordering reiskosten OAH'!BC178=0,"",'Terugvordering reiskosten OAH'!BC178)</f>
        <v/>
      </c>
      <c r="L106" s="62" t="str">
        <f>IF('Terugvordering reiskosten OAH'!BK178=0,"",'Terugvordering reiskosten OAH'!BK178)</f>
        <v/>
      </c>
      <c r="M106" s="54" t="str">
        <f>IF('Terugvordering reiskosten OAH'!BR178=0,"",'Terugvordering reiskosten OAH'!BR178)</f>
        <v/>
      </c>
      <c r="N106" s="65" t="str">
        <f>IF('Terugvordering reiskosten OAH'!BZ178=0,"",'Terugvordering reiskosten OAH'!BZ178)</f>
        <v/>
      </c>
      <c r="O106" s="65" t="str">
        <f>IF('Terugvordering reiskosten OAH'!CG178="","",'Terugvordering reiskosten OAH'!CG178)</f>
        <v/>
      </c>
      <c r="P106" s="65" t="str">
        <f>IF('Terugvordering reiskosten OAH'!CM178=0,"",'Terugvordering reiskosten OAH'!CM178)</f>
        <v/>
      </c>
    </row>
    <row r="107" spans="1:16" x14ac:dyDescent="0.3">
      <c r="A107" s="54" t="str">
        <f>IF('Terugvordering reiskosten OAH'!D179="","",IF('Terugvordering reiskosten OAH'!$T$36="","",'Terugvordering reiskosten OAH'!$T$36))</f>
        <v/>
      </c>
      <c r="B107" s="54" t="str">
        <f>IF(A107="","",'Terugvordering reiskosten OAH'!$T$38)</f>
        <v/>
      </c>
      <c r="C107" s="47" t="str">
        <f>IF(A107="","",'gegevensblad samenvatting vord.'!$C$2)</f>
        <v/>
      </c>
      <c r="D107" s="47" t="str">
        <f>IF('Terugvordering reiskosten OAH'!D179="","",TEXT('Terugvordering reiskosten OAH'!D179,"mm-jjjj"))</f>
        <v/>
      </c>
      <c r="E107" s="54" t="str">
        <f>IF('Terugvordering reiskosten OAH'!H179="","",'Terugvordering reiskosten OAH'!H179)</f>
        <v/>
      </c>
      <c r="F107" s="47" t="str">
        <f>IF('Terugvordering reiskosten OAH'!R179="","",'Terugvordering reiskosten OAH'!R179)</f>
        <v/>
      </c>
      <c r="G107" s="54" t="str">
        <f>IF('Terugvordering reiskosten OAH'!X179="","",'Terugvordering reiskosten OAH'!X179)</f>
        <v/>
      </c>
      <c r="H107" s="47" t="str">
        <f>IF('Terugvordering reiskosten OAH'!AJ179="","",'Terugvordering reiskosten OAH'!AJ179)</f>
        <v/>
      </c>
      <c r="I107" s="54" t="str">
        <f>IF('Terugvordering reiskosten OAH'!AR179="","",'Terugvordering reiskosten OAH'!AR179)</f>
        <v/>
      </c>
      <c r="J107" s="54" t="str">
        <f>IF('Terugvordering reiskosten OAH'!AY179="","",'Terugvordering reiskosten OAH'!AY179)</f>
        <v/>
      </c>
      <c r="K107" s="54" t="str">
        <f>IF('Terugvordering reiskosten OAH'!BC179=0,"",'Terugvordering reiskosten OAH'!BC179)</f>
        <v/>
      </c>
      <c r="L107" s="62" t="str">
        <f>IF('Terugvordering reiskosten OAH'!BK179=0,"",'Terugvordering reiskosten OAH'!BK179)</f>
        <v/>
      </c>
      <c r="M107" s="54" t="str">
        <f>IF('Terugvordering reiskosten OAH'!BR179=0,"",'Terugvordering reiskosten OAH'!BR179)</f>
        <v/>
      </c>
      <c r="N107" s="65" t="str">
        <f>IF('Terugvordering reiskosten OAH'!BZ179=0,"",'Terugvordering reiskosten OAH'!BZ179)</f>
        <v/>
      </c>
      <c r="O107" s="65" t="str">
        <f>IF('Terugvordering reiskosten OAH'!CG179="","",'Terugvordering reiskosten OAH'!CG179)</f>
        <v/>
      </c>
      <c r="P107" s="65" t="str">
        <f>IF('Terugvordering reiskosten OAH'!CM179=0,"",'Terugvordering reiskosten OAH'!CM179)</f>
        <v/>
      </c>
    </row>
    <row r="108" spans="1:16" x14ac:dyDescent="0.3">
      <c r="A108" s="54" t="str">
        <f>IF('Terugvordering reiskosten OAH'!D180="","",IF('Terugvordering reiskosten OAH'!$T$36="","",'Terugvordering reiskosten OAH'!$T$36))</f>
        <v/>
      </c>
      <c r="B108" s="54" t="str">
        <f>IF(A108="","",'Terugvordering reiskosten OAH'!$T$38)</f>
        <v/>
      </c>
      <c r="C108" s="47" t="str">
        <f>IF(A108="","",'gegevensblad samenvatting vord.'!$C$2)</f>
        <v/>
      </c>
      <c r="D108" s="47" t="str">
        <f>IF('Terugvordering reiskosten OAH'!D180="","",TEXT('Terugvordering reiskosten OAH'!D180,"mm-jjjj"))</f>
        <v/>
      </c>
      <c r="E108" s="54" t="str">
        <f>IF('Terugvordering reiskosten OAH'!H180="","",'Terugvordering reiskosten OAH'!H180)</f>
        <v/>
      </c>
      <c r="F108" s="47" t="str">
        <f>IF('Terugvordering reiskosten OAH'!R180="","",'Terugvordering reiskosten OAH'!R180)</f>
        <v/>
      </c>
      <c r="G108" s="54" t="str">
        <f>IF('Terugvordering reiskosten OAH'!X180="","",'Terugvordering reiskosten OAH'!X180)</f>
        <v/>
      </c>
      <c r="H108" s="47" t="str">
        <f>IF('Terugvordering reiskosten OAH'!AJ180="","",'Terugvordering reiskosten OAH'!AJ180)</f>
        <v/>
      </c>
      <c r="I108" s="54" t="str">
        <f>IF('Terugvordering reiskosten OAH'!AR180="","",'Terugvordering reiskosten OAH'!AR180)</f>
        <v/>
      </c>
      <c r="J108" s="54" t="str">
        <f>IF('Terugvordering reiskosten OAH'!AY180="","",'Terugvordering reiskosten OAH'!AY180)</f>
        <v/>
      </c>
      <c r="K108" s="54" t="str">
        <f>IF('Terugvordering reiskosten OAH'!BC180=0,"",'Terugvordering reiskosten OAH'!BC180)</f>
        <v/>
      </c>
      <c r="L108" s="62" t="str">
        <f>IF('Terugvordering reiskosten OAH'!BK180=0,"",'Terugvordering reiskosten OAH'!BK180)</f>
        <v/>
      </c>
      <c r="M108" s="54" t="str">
        <f>IF('Terugvordering reiskosten OAH'!BR180=0,"",'Terugvordering reiskosten OAH'!BR180)</f>
        <v/>
      </c>
      <c r="N108" s="65" t="str">
        <f>IF('Terugvordering reiskosten OAH'!BZ180=0,"",'Terugvordering reiskosten OAH'!BZ180)</f>
        <v/>
      </c>
      <c r="O108" s="65" t="str">
        <f>IF('Terugvordering reiskosten OAH'!CG180="","",'Terugvordering reiskosten OAH'!CG180)</f>
        <v/>
      </c>
      <c r="P108" s="65" t="str">
        <f>IF('Terugvordering reiskosten OAH'!CM180=0,"",'Terugvordering reiskosten OAH'!CM180)</f>
        <v/>
      </c>
    </row>
    <row r="109" spans="1:16" x14ac:dyDescent="0.3">
      <c r="A109" s="54" t="str">
        <f>IF('Terugvordering reiskosten OAH'!D181="","",IF('Terugvordering reiskosten OAH'!$T$36="","",'Terugvordering reiskosten OAH'!$T$36))</f>
        <v/>
      </c>
      <c r="B109" s="54" t="str">
        <f>IF(A109="","",'Terugvordering reiskosten OAH'!$T$38)</f>
        <v/>
      </c>
      <c r="C109" s="47" t="str">
        <f>IF(A109="","",'gegevensblad samenvatting vord.'!$C$2)</f>
        <v/>
      </c>
      <c r="D109" s="47" t="str">
        <f>IF('Terugvordering reiskosten OAH'!D181="","",TEXT('Terugvordering reiskosten OAH'!D181,"mm-jjjj"))</f>
        <v/>
      </c>
      <c r="E109" s="54" t="str">
        <f>IF('Terugvordering reiskosten OAH'!H181="","",'Terugvordering reiskosten OAH'!H181)</f>
        <v/>
      </c>
      <c r="F109" s="47" t="str">
        <f>IF('Terugvordering reiskosten OAH'!R181="","",'Terugvordering reiskosten OAH'!R181)</f>
        <v/>
      </c>
      <c r="G109" s="54" t="str">
        <f>IF('Terugvordering reiskosten OAH'!X181="","",'Terugvordering reiskosten OAH'!X181)</f>
        <v/>
      </c>
      <c r="H109" s="47" t="str">
        <f>IF('Terugvordering reiskosten OAH'!AJ181="","",'Terugvordering reiskosten OAH'!AJ181)</f>
        <v/>
      </c>
      <c r="I109" s="54" t="str">
        <f>IF('Terugvordering reiskosten OAH'!AR181="","",'Terugvordering reiskosten OAH'!AR181)</f>
        <v/>
      </c>
      <c r="J109" s="54" t="str">
        <f>IF('Terugvordering reiskosten OAH'!AY181="","",'Terugvordering reiskosten OAH'!AY181)</f>
        <v/>
      </c>
      <c r="K109" s="54" t="str">
        <f>IF('Terugvordering reiskosten OAH'!BC181=0,"",'Terugvordering reiskosten OAH'!BC181)</f>
        <v/>
      </c>
      <c r="L109" s="62" t="str">
        <f>IF('Terugvordering reiskosten OAH'!BK181=0,"",'Terugvordering reiskosten OAH'!BK181)</f>
        <v/>
      </c>
      <c r="M109" s="54" t="str">
        <f>IF('Terugvordering reiskosten OAH'!BR181=0,"",'Terugvordering reiskosten OAH'!BR181)</f>
        <v/>
      </c>
      <c r="N109" s="65" t="str">
        <f>IF('Terugvordering reiskosten OAH'!BZ181=0,"",'Terugvordering reiskosten OAH'!BZ181)</f>
        <v/>
      </c>
      <c r="O109" s="65" t="str">
        <f>IF('Terugvordering reiskosten OAH'!CG181="","",'Terugvordering reiskosten OAH'!CG181)</f>
        <v/>
      </c>
      <c r="P109" s="65" t="str">
        <f>IF('Terugvordering reiskosten OAH'!CM181=0,"",'Terugvordering reiskosten OAH'!CM181)</f>
        <v/>
      </c>
    </row>
    <row r="110" spans="1:16" x14ac:dyDescent="0.3">
      <c r="A110" s="54" t="str">
        <f>IF('Terugvordering reiskosten OAH'!D182="","",IF('Terugvordering reiskosten OAH'!$T$36="","",'Terugvordering reiskosten OAH'!$T$36))</f>
        <v/>
      </c>
      <c r="B110" s="54" t="str">
        <f>IF(A110="","",'Terugvordering reiskosten OAH'!$T$38)</f>
        <v/>
      </c>
      <c r="C110" s="47" t="str">
        <f>IF(A110="","",'gegevensblad samenvatting vord.'!$C$2)</f>
        <v/>
      </c>
      <c r="D110" s="47" t="str">
        <f>IF('Terugvordering reiskosten OAH'!D182="","",TEXT('Terugvordering reiskosten OAH'!D182,"mm-jjjj"))</f>
        <v/>
      </c>
      <c r="E110" s="54" t="str">
        <f>IF('Terugvordering reiskosten OAH'!H182="","",'Terugvordering reiskosten OAH'!H182)</f>
        <v/>
      </c>
      <c r="F110" s="47" t="str">
        <f>IF('Terugvordering reiskosten OAH'!R182="","",'Terugvordering reiskosten OAH'!R182)</f>
        <v/>
      </c>
      <c r="G110" s="54" t="str">
        <f>IF('Terugvordering reiskosten OAH'!X182="","",'Terugvordering reiskosten OAH'!X182)</f>
        <v/>
      </c>
      <c r="H110" s="47" t="str">
        <f>IF('Terugvordering reiskosten OAH'!AJ182="","",'Terugvordering reiskosten OAH'!AJ182)</f>
        <v/>
      </c>
      <c r="I110" s="54" t="str">
        <f>IF('Terugvordering reiskosten OAH'!AR182="","",'Terugvordering reiskosten OAH'!AR182)</f>
        <v/>
      </c>
      <c r="J110" s="54" t="str">
        <f>IF('Terugvordering reiskosten OAH'!AY182="","",'Terugvordering reiskosten OAH'!AY182)</f>
        <v/>
      </c>
      <c r="K110" s="54" t="str">
        <f>IF('Terugvordering reiskosten OAH'!BC182=0,"",'Terugvordering reiskosten OAH'!BC182)</f>
        <v/>
      </c>
      <c r="L110" s="62" t="str">
        <f>IF('Terugvordering reiskosten OAH'!BK182=0,"",'Terugvordering reiskosten OAH'!BK182)</f>
        <v/>
      </c>
      <c r="M110" s="54" t="str">
        <f>IF('Terugvordering reiskosten OAH'!BR182=0,"",'Terugvordering reiskosten OAH'!BR182)</f>
        <v/>
      </c>
      <c r="N110" s="65" t="str">
        <f>IF('Terugvordering reiskosten OAH'!BZ182=0,"",'Terugvordering reiskosten OAH'!BZ182)</f>
        <v/>
      </c>
      <c r="O110" s="65" t="str">
        <f>IF('Terugvordering reiskosten OAH'!CG182="","",'Terugvordering reiskosten OAH'!CG182)</f>
        <v/>
      </c>
      <c r="P110" s="65" t="str">
        <f>IF('Terugvordering reiskosten OAH'!CM182=0,"",'Terugvordering reiskosten OAH'!CM182)</f>
        <v/>
      </c>
    </row>
    <row r="111" spans="1:16" x14ac:dyDescent="0.3">
      <c r="A111" s="54" t="str">
        <f>IF('Terugvordering reiskosten OAH'!D183="","",IF('Terugvordering reiskosten OAH'!$T$36="","",'Terugvordering reiskosten OAH'!$T$36))</f>
        <v/>
      </c>
      <c r="B111" s="54" t="str">
        <f>IF(A111="","",'Terugvordering reiskosten OAH'!$T$38)</f>
        <v/>
      </c>
      <c r="C111" s="47" t="str">
        <f>IF(A111="","",'gegevensblad samenvatting vord.'!$C$2)</f>
        <v/>
      </c>
      <c r="D111" s="47" t="str">
        <f>IF('Terugvordering reiskosten OAH'!D183="","",TEXT('Terugvordering reiskosten OAH'!D183,"mm-jjjj"))</f>
        <v/>
      </c>
      <c r="E111" s="54" t="str">
        <f>IF('Terugvordering reiskosten OAH'!H183="","",'Terugvordering reiskosten OAH'!H183)</f>
        <v/>
      </c>
      <c r="F111" s="47" t="str">
        <f>IF('Terugvordering reiskosten OAH'!R183="","",'Terugvordering reiskosten OAH'!R183)</f>
        <v/>
      </c>
      <c r="G111" s="54" t="str">
        <f>IF('Terugvordering reiskosten OAH'!X183="","",'Terugvordering reiskosten OAH'!X183)</f>
        <v/>
      </c>
      <c r="H111" s="47" t="str">
        <f>IF('Terugvordering reiskosten OAH'!AJ183="","",'Terugvordering reiskosten OAH'!AJ183)</f>
        <v/>
      </c>
      <c r="I111" s="54" t="str">
        <f>IF('Terugvordering reiskosten OAH'!AR183="","",'Terugvordering reiskosten OAH'!AR183)</f>
        <v/>
      </c>
      <c r="J111" s="54" t="str">
        <f>IF('Terugvordering reiskosten OAH'!AY183="","",'Terugvordering reiskosten OAH'!AY183)</f>
        <v/>
      </c>
      <c r="K111" s="54" t="str">
        <f>IF('Terugvordering reiskosten OAH'!BC183=0,"",'Terugvordering reiskosten OAH'!BC183)</f>
        <v/>
      </c>
      <c r="L111" s="62" t="str">
        <f>IF('Terugvordering reiskosten OAH'!BK183=0,"",'Terugvordering reiskosten OAH'!BK183)</f>
        <v/>
      </c>
      <c r="M111" s="54" t="str">
        <f>IF('Terugvordering reiskosten OAH'!BR183=0,"",'Terugvordering reiskosten OAH'!BR183)</f>
        <v/>
      </c>
      <c r="N111" s="65" t="str">
        <f>IF('Terugvordering reiskosten OAH'!BZ183=0,"",'Terugvordering reiskosten OAH'!BZ183)</f>
        <v/>
      </c>
      <c r="O111" s="65" t="str">
        <f>IF('Terugvordering reiskosten OAH'!CG183="","",'Terugvordering reiskosten OAH'!CG183)</f>
        <v/>
      </c>
      <c r="P111" s="65" t="str">
        <f>IF('Terugvordering reiskosten OAH'!CM183=0,"",'Terugvordering reiskosten OAH'!CM183)</f>
        <v/>
      </c>
    </row>
    <row r="112" spans="1:16" x14ac:dyDescent="0.3">
      <c r="A112" s="54" t="str">
        <f>IF('Terugvordering reiskosten OAH'!D184="","",IF('Terugvordering reiskosten OAH'!$T$36="","",'Terugvordering reiskosten OAH'!$T$36))</f>
        <v/>
      </c>
      <c r="B112" s="54" t="str">
        <f>IF(A112="","",'Terugvordering reiskosten OAH'!$T$38)</f>
        <v/>
      </c>
      <c r="C112" s="47" t="str">
        <f>IF(A112="","",'gegevensblad samenvatting vord.'!$C$2)</f>
        <v/>
      </c>
      <c r="D112" s="47" t="str">
        <f>IF('Terugvordering reiskosten OAH'!D184="","",TEXT('Terugvordering reiskosten OAH'!D184,"mm-jjjj"))</f>
        <v/>
      </c>
      <c r="E112" s="54" t="str">
        <f>IF('Terugvordering reiskosten OAH'!H184="","",'Terugvordering reiskosten OAH'!H184)</f>
        <v/>
      </c>
      <c r="F112" s="47" t="str">
        <f>IF('Terugvordering reiskosten OAH'!R184="","",'Terugvordering reiskosten OAH'!R184)</f>
        <v/>
      </c>
      <c r="G112" s="54" t="str">
        <f>IF('Terugvordering reiskosten OAH'!X184="","",'Terugvordering reiskosten OAH'!X184)</f>
        <v/>
      </c>
      <c r="H112" s="47" t="str">
        <f>IF('Terugvordering reiskosten OAH'!AJ184="","",'Terugvordering reiskosten OAH'!AJ184)</f>
        <v/>
      </c>
      <c r="I112" s="54" t="str">
        <f>IF('Terugvordering reiskosten OAH'!AR184="","",'Terugvordering reiskosten OAH'!AR184)</f>
        <v/>
      </c>
      <c r="J112" s="54" t="str">
        <f>IF('Terugvordering reiskosten OAH'!AY184="","",'Terugvordering reiskosten OAH'!AY184)</f>
        <v/>
      </c>
      <c r="K112" s="54" t="str">
        <f>IF('Terugvordering reiskosten OAH'!BC184=0,"",'Terugvordering reiskosten OAH'!BC184)</f>
        <v/>
      </c>
      <c r="L112" s="62" t="str">
        <f>IF('Terugvordering reiskosten OAH'!BK184=0,"",'Terugvordering reiskosten OAH'!BK184)</f>
        <v/>
      </c>
      <c r="M112" s="54" t="str">
        <f>IF('Terugvordering reiskosten OAH'!BR184=0,"",'Terugvordering reiskosten OAH'!BR184)</f>
        <v/>
      </c>
      <c r="N112" s="65" t="str">
        <f>IF('Terugvordering reiskosten OAH'!BZ184=0,"",'Terugvordering reiskosten OAH'!BZ184)</f>
        <v/>
      </c>
      <c r="O112" s="65" t="str">
        <f>IF('Terugvordering reiskosten OAH'!CG184="","",'Terugvordering reiskosten OAH'!CG184)</f>
        <v/>
      </c>
      <c r="P112" s="65" t="str">
        <f>IF('Terugvordering reiskosten OAH'!CM184=0,"",'Terugvordering reiskosten OAH'!CM184)</f>
        <v/>
      </c>
    </row>
    <row r="113" spans="1:16" x14ac:dyDescent="0.3">
      <c r="A113" s="54" t="str">
        <f>IF('Terugvordering reiskosten OAH'!D185="","",IF('Terugvordering reiskosten OAH'!$T$36="","",'Terugvordering reiskosten OAH'!$T$36))</f>
        <v/>
      </c>
      <c r="B113" s="54" t="str">
        <f>IF(A113="","",'Terugvordering reiskosten OAH'!$T$38)</f>
        <v/>
      </c>
      <c r="C113" s="47" t="str">
        <f>IF(A113="","",'gegevensblad samenvatting vord.'!$C$2)</f>
        <v/>
      </c>
      <c r="D113" s="47" t="str">
        <f>IF('Terugvordering reiskosten OAH'!D185="","",TEXT('Terugvordering reiskosten OAH'!D185,"mm-jjjj"))</f>
        <v/>
      </c>
      <c r="E113" s="54" t="str">
        <f>IF('Terugvordering reiskosten OAH'!H185="","",'Terugvordering reiskosten OAH'!H185)</f>
        <v/>
      </c>
      <c r="F113" s="47" t="str">
        <f>IF('Terugvordering reiskosten OAH'!R185="","",'Terugvordering reiskosten OAH'!R185)</f>
        <v/>
      </c>
      <c r="G113" s="54" t="str">
        <f>IF('Terugvordering reiskosten OAH'!X185="","",'Terugvordering reiskosten OAH'!X185)</f>
        <v/>
      </c>
      <c r="H113" s="47" t="str">
        <f>IF('Terugvordering reiskosten OAH'!AJ185="","",'Terugvordering reiskosten OAH'!AJ185)</f>
        <v/>
      </c>
      <c r="I113" s="54" t="str">
        <f>IF('Terugvordering reiskosten OAH'!AR185="","",'Terugvordering reiskosten OAH'!AR185)</f>
        <v/>
      </c>
      <c r="J113" s="54" t="str">
        <f>IF('Terugvordering reiskosten OAH'!AY185="","",'Terugvordering reiskosten OAH'!AY185)</f>
        <v/>
      </c>
      <c r="K113" s="54" t="str">
        <f>IF('Terugvordering reiskosten OAH'!BC185=0,"",'Terugvordering reiskosten OAH'!BC185)</f>
        <v/>
      </c>
      <c r="L113" s="62" t="str">
        <f>IF('Terugvordering reiskosten OAH'!BK185=0,"",'Terugvordering reiskosten OAH'!BK185)</f>
        <v/>
      </c>
      <c r="M113" s="54" t="str">
        <f>IF('Terugvordering reiskosten OAH'!BR185=0,"",'Terugvordering reiskosten OAH'!BR185)</f>
        <v/>
      </c>
      <c r="N113" s="65" t="str">
        <f>IF('Terugvordering reiskosten OAH'!BZ185=0,"",'Terugvordering reiskosten OAH'!BZ185)</f>
        <v/>
      </c>
      <c r="O113" s="65" t="str">
        <f>IF('Terugvordering reiskosten OAH'!CG185="","",'Terugvordering reiskosten OAH'!CG185)</f>
        <v/>
      </c>
      <c r="P113" s="65" t="str">
        <f>IF('Terugvordering reiskosten OAH'!CM185=0,"",'Terugvordering reiskosten OAH'!CM185)</f>
        <v/>
      </c>
    </row>
    <row r="114" spans="1:16" x14ac:dyDescent="0.3">
      <c r="A114" s="54" t="str">
        <f>IF('Terugvordering reiskosten OAH'!D186="","",IF('Terugvordering reiskosten OAH'!$T$36="","",'Terugvordering reiskosten OAH'!$T$36))</f>
        <v/>
      </c>
      <c r="B114" s="54" t="str">
        <f>IF(A114="","",'Terugvordering reiskosten OAH'!$T$38)</f>
        <v/>
      </c>
      <c r="C114" s="47" t="str">
        <f>IF(A114="","",'gegevensblad samenvatting vord.'!$C$2)</f>
        <v/>
      </c>
      <c r="D114" s="47" t="str">
        <f>IF('Terugvordering reiskosten OAH'!D186="","",TEXT('Terugvordering reiskosten OAH'!D186,"mm-jjjj"))</f>
        <v/>
      </c>
      <c r="E114" s="54" t="str">
        <f>IF('Terugvordering reiskosten OAH'!H186="","",'Terugvordering reiskosten OAH'!H186)</f>
        <v/>
      </c>
      <c r="F114" s="47" t="str">
        <f>IF('Terugvordering reiskosten OAH'!R186="","",'Terugvordering reiskosten OAH'!R186)</f>
        <v/>
      </c>
      <c r="G114" s="54" t="str">
        <f>IF('Terugvordering reiskosten OAH'!X186="","",'Terugvordering reiskosten OAH'!X186)</f>
        <v/>
      </c>
      <c r="H114" s="47" t="str">
        <f>IF('Terugvordering reiskosten OAH'!AJ186="","",'Terugvordering reiskosten OAH'!AJ186)</f>
        <v/>
      </c>
      <c r="I114" s="54" t="str">
        <f>IF('Terugvordering reiskosten OAH'!AR186="","",'Terugvordering reiskosten OAH'!AR186)</f>
        <v/>
      </c>
      <c r="J114" s="54" t="str">
        <f>IF('Terugvordering reiskosten OAH'!AY186="","",'Terugvordering reiskosten OAH'!AY186)</f>
        <v/>
      </c>
      <c r="K114" s="54" t="str">
        <f>IF('Terugvordering reiskosten OAH'!BC186=0,"",'Terugvordering reiskosten OAH'!BC186)</f>
        <v/>
      </c>
      <c r="L114" s="62" t="str">
        <f>IF('Terugvordering reiskosten OAH'!BK186=0,"",'Terugvordering reiskosten OAH'!BK186)</f>
        <v/>
      </c>
      <c r="M114" s="54" t="str">
        <f>IF('Terugvordering reiskosten OAH'!BR186=0,"",'Terugvordering reiskosten OAH'!BR186)</f>
        <v/>
      </c>
      <c r="N114" s="65" t="str">
        <f>IF('Terugvordering reiskosten OAH'!BZ186=0,"",'Terugvordering reiskosten OAH'!BZ186)</f>
        <v/>
      </c>
      <c r="O114" s="65" t="str">
        <f>IF('Terugvordering reiskosten OAH'!CG186="","",'Terugvordering reiskosten OAH'!CG186)</f>
        <v/>
      </c>
      <c r="P114" s="65" t="str">
        <f>IF('Terugvordering reiskosten OAH'!CM186=0,"",'Terugvordering reiskosten OAH'!CM186)</f>
        <v/>
      </c>
    </row>
    <row r="115" spans="1:16" x14ac:dyDescent="0.3">
      <c r="A115" s="54" t="str">
        <f>IF('Terugvordering reiskosten OAH'!D187="","",IF('Terugvordering reiskosten OAH'!$T$36="","",'Terugvordering reiskosten OAH'!$T$36))</f>
        <v/>
      </c>
      <c r="B115" s="54" t="str">
        <f>IF(A115="","",'Terugvordering reiskosten OAH'!$T$38)</f>
        <v/>
      </c>
      <c r="C115" s="47" t="str">
        <f>IF(A115="","",'gegevensblad samenvatting vord.'!$C$2)</f>
        <v/>
      </c>
      <c r="D115" s="47" t="str">
        <f>IF('Terugvordering reiskosten OAH'!D187="","",TEXT('Terugvordering reiskosten OAH'!D187,"mm-jjjj"))</f>
        <v/>
      </c>
      <c r="E115" s="54" t="str">
        <f>IF('Terugvordering reiskosten OAH'!H187="","",'Terugvordering reiskosten OAH'!H187)</f>
        <v/>
      </c>
      <c r="F115" s="47" t="str">
        <f>IF('Terugvordering reiskosten OAH'!R187="","",'Terugvordering reiskosten OAH'!R187)</f>
        <v/>
      </c>
      <c r="G115" s="54" t="str">
        <f>IF('Terugvordering reiskosten OAH'!X187="","",'Terugvordering reiskosten OAH'!X187)</f>
        <v/>
      </c>
      <c r="H115" s="47" t="str">
        <f>IF('Terugvordering reiskosten OAH'!AJ187="","",'Terugvordering reiskosten OAH'!AJ187)</f>
        <v/>
      </c>
      <c r="I115" s="54" t="str">
        <f>IF('Terugvordering reiskosten OAH'!AR187="","",'Terugvordering reiskosten OAH'!AR187)</f>
        <v/>
      </c>
      <c r="J115" s="54" t="str">
        <f>IF('Terugvordering reiskosten OAH'!AY187="","",'Terugvordering reiskosten OAH'!AY187)</f>
        <v/>
      </c>
      <c r="K115" s="54" t="str">
        <f>IF('Terugvordering reiskosten OAH'!BC187=0,"",'Terugvordering reiskosten OAH'!BC187)</f>
        <v/>
      </c>
      <c r="L115" s="62" t="str">
        <f>IF('Terugvordering reiskosten OAH'!BK187=0,"",'Terugvordering reiskosten OAH'!BK187)</f>
        <v/>
      </c>
      <c r="M115" s="54" t="str">
        <f>IF('Terugvordering reiskosten OAH'!BR187=0,"",'Terugvordering reiskosten OAH'!BR187)</f>
        <v/>
      </c>
      <c r="N115" s="65" t="str">
        <f>IF('Terugvordering reiskosten OAH'!BZ187=0,"",'Terugvordering reiskosten OAH'!BZ187)</f>
        <v/>
      </c>
      <c r="O115" s="65" t="str">
        <f>IF('Terugvordering reiskosten OAH'!CG187="","",'Terugvordering reiskosten OAH'!CG187)</f>
        <v/>
      </c>
      <c r="P115" s="65" t="str">
        <f>IF('Terugvordering reiskosten OAH'!CM187=0,"",'Terugvordering reiskosten OAH'!CM187)</f>
        <v/>
      </c>
    </row>
    <row r="116" spans="1:16" x14ac:dyDescent="0.3">
      <c r="A116" s="54" t="str">
        <f>IF('Terugvordering reiskosten OAH'!D188="","",IF('Terugvordering reiskosten OAH'!$T$36="","",'Terugvordering reiskosten OAH'!$T$36))</f>
        <v/>
      </c>
      <c r="B116" s="54" t="str">
        <f>IF(A116="","",'Terugvordering reiskosten OAH'!$T$38)</f>
        <v/>
      </c>
      <c r="C116" s="47" t="str">
        <f>IF(A116="","",'gegevensblad samenvatting vord.'!$C$2)</f>
        <v/>
      </c>
      <c r="D116" s="47" t="str">
        <f>IF('Terugvordering reiskosten OAH'!D188="","",TEXT('Terugvordering reiskosten OAH'!D188,"mm-jjjj"))</f>
        <v/>
      </c>
      <c r="E116" s="54" t="str">
        <f>IF('Terugvordering reiskosten OAH'!H188="","",'Terugvordering reiskosten OAH'!H188)</f>
        <v/>
      </c>
      <c r="F116" s="47" t="str">
        <f>IF('Terugvordering reiskosten OAH'!R188="","",'Terugvordering reiskosten OAH'!R188)</f>
        <v/>
      </c>
      <c r="G116" s="54" t="str">
        <f>IF('Terugvordering reiskosten OAH'!X188="","",'Terugvordering reiskosten OAH'!X188)</f>
        <v/>
      </c>
      <c r="H116" s="47" t="str">
        <f>IF('Terugvordering reiskosten OAH'!AJ188="","",'Terugvordering reiskosten OAH'!AJ188)</f>
        <v/>
      </c>
      <c r="I116" s="54" t="str">
        <f>IF('Terugvordering reiskosten OAH'!AR188="","",'Terugvordering reiskosten OAH'!AR188)</f>
        <v/>
      </c>
      <c r="J116" s="54" t="str">
        <f>IF('Terugvordering reiskosten OAH'!AY188="","",'Terugvordering reiskosten OAH'!AY188)</f>
        <v/>
      </c>
      <c r="K116" s="54" t="str">
        <f>IF('Terugvordering reiskosten OAH'!BC188=0,"",'Terugvordering reiskosten OAH'!BC188)</f>
        <v/>
      </c>
      <c r="L116" s="62" t="str">
        <f>IF('Terugvordering reiskosten OAH'!BK188=0,"",'Terugvordering reiskosten OAH'!BK188)</f>
        <v/>
      </c>
      <c r="M116" s="54" t="str">
        <f>IF('Terugvordering reiskosten OAH'!BR188=0,"",'Terugvordering reiskosten OAH'!BR188)</f>
        <v/>
      </c>
      <c r="N116" s="65" t="str">
        <f>IF('Terugvordering reiskosten OAH'!BZ188=0,"",'Terugvordering reiskosten OAH'!BZ188)</f>
        <v/>
      </c>
      <c r="O116" s="65" t="str">
        <f>IF('Terugvordering reiskosten OAH'!CG188="","",'Terugvordering reiskosten OAH'!CG188)</f>
        <v/>
      </c>
      <c r="P116" s="65" t="str">
        <f>IF('Terugvordering reiskosten OAH'!CM188=0,"",'Terugvordering reiskosten OAH'!CM188)</f>
        <v/>
      </c>
    </row>
    <row r="117" spans="1:16" x14ac:dyDescent="0.3">
      <c r="A117" s="54" t="str">
        <f>IF('Terugvordering reiskosten OAH'!D189="","",IF('Terugvordering reiskosten OAH'!$T$36="","",'Terugvordering reiskosten OAH'!$T$36))</f>
        <v/>
      </c>
      <c r="B117" s="54" t="str">
        <f>IF(A117="","",'Terugvordering reiskosten OAH'!$T$38)</f>
        <v/>
      </c>
      <c r="C117" s="47" t="str">
        <f>IF(A117="","",'gegevensblad samenvatting vord.'!$C$2)</f>
        <v/>
      </c>
      <c r="D117" s="47" t="str">
        <f>IF('Terugvordering reiskosten OAH'!D189="","",TEXT('Terugvordering reiskosten OAH'!D189,"mm-jjjj"))</f>
        <v/>
      </c>
      <c r="E117" s="54" t="str">
        <f>IF('Terugvordering reiskosten OAH'!H189="","",'Terugvordering reiskosten OAH'!H189)</f>
        <v/>
      </c>
      <c r="F117" s="47" t="str">
        <f>IF('Terugvordering reiskosten OAH'!R189="","",'Terugvordering reiskosten OAH'!R189)</f>
        <v/>
      </c>
      <c r="G117" s="54" t="str">
        <f>IF('Terugvordering reiskosten OAH'!X189="","",'Terugvordering reiskosten OAH'!X189)</f>
        <v/>
      </c>
      <c r="H117" s="47" t="str">
        <f>IF('Terugvordering reiskosten OAH'!AJ189="","",'Terugvordering reiskosten OAH'!AJ189)</f>
        <v/>
      </c>
      <c r="I117" s="54" t="str">
        <f>IF('Terugvordering reiskosten OAH'!AR189="","",'Terugvordering reiskosten OAH'!AR189)</f>
        <v/>
      </c>
      <c r="J117" s="54" t="str">
        <f>IF('Terugvordering reiskosten OAH'!AY189="","",'Terugvordering reiskosten OAH'!AY189)</f>
        <v/>
      </c>
      <c r="K117" s="54" t="str">
        <f>IF('Terugvordering reiskosten OAH'!BC189=0,"",'Terugvordering reiskosten OAH'!BC189)</f>
        <v/>
      </c>
      <c r="L117" s="62" t="str">
        <f>IF('Terugvordering reiskosten OAH'!BK189=0,"",'Terugvordering reiskosten OAH'!BK189)</f>
        <v/>
      </c>
      <c r="M117" s="54" t="str">
        <f>IF('Terugvordering reiskosten OAH'!BR189=0,"",'Terugvordering reiskosten OAH'!BR189)</f>
        <v/>
      </c>
      <c r="N117" s="65" t="str">
        <f>IF('Terugvordering reiskosten OAH'!BZ189=0,"",'Terugvordering reiskosten OAH'!BZ189)</f>
        <v/>
      </c>
      <c r="O117" s="65" t="str">
        <f>IF('Terugvordering reiskosten OAH'!CG189="","",'Terugvordering reiskosten OAH'!CG189)</f>
        <v/>
      </c>
      <c r="P117" s="65" t="str">
        <f>IF('Terugvordering reiskosten OAH'!CM189=0,"",'Terugvordering reiskosten OAH'!CM189)</f>
        <v/>
      </c>
    </row>
    <row r="118" spans="1:16" x14ac:dyDescent="0.3">
      <c r="A118" s="54" t="str">
        <f>IF('Terugvordering reiskosten OAH'!D190="","",IF('Terugvordering reiskosten OAH'!$T$36="","",'Terugvordering reiskosten OAH'!$T$36))</f>
        <v/>
      </c>
      <c r="B118" s="54" t="str">
        <f>IF(A118="","",'Terugvordering reiskosten OAH'!$T$38)</f>
        <v/>
      </c>
      <c r="C118" s="47" t="str">
        <f>IF(A118="","",'gegevensblad samenvatting vord.'!$C$2)</f>
        <v/>
      </c>
      <c r="D118" s="47" t="str">
        <f>IF('Terugvordering reiskosten OAH'!D190="","",TEXT('Terugvordering reiskosten OAH'!D190,"mm-jjjj"))</f>
        <v/>
      </c>
      <c r="E118" s="54" t="str">
        <f>IF('Terugvordering reiskosten OAH'!H190="","",'Terugvordering reiskosten OAH'!H190)</f>
        <v/>
      </c>
      <c r="F118" s="47" t="str">
        <f>IF('Terugvordering reiskosten OAH'!R190="","",'Terugvordering reiskosten OAH'!R190)</f>
        <v/>
      </c>
      <c r="G118" s="54" t="str">
        <f>IF('Terugvordering reiskosten OAH'!X190="","",'Terugvordering reiskosten OAH'!X190)</f>
        <v/>
      </c>
      <c r="H118" s="47" t="str">
        <f>IF('Terugvordering reiskosten OAH'!AJ190="","",'Terugvordering reiskosten OAH'!AJ190)</f>
        <v/>
      </c>
      <c r="I118" s="54" t="str">
        <f>IF('Terugvordering reiskosten OAH'!AR190="","",'Terugvordering reiskosten OAH'!AR190)</f>
        <v/>
      </c>
      <c r="J118" s="54" t="str">
        <f>IF('Terugvordering reiskosten OAH'!AY190="","",'Terugvordering reiskosten OAH'!AY190)</f>
        <v/>
      </c>
      <c r="K118" s="54" t="str">
        <f>IF('Terugvordering reiskosten OAH'!BC190=0,"",'Terugvordering reiskosten OAH'!BC190)</f>
        <v/>
      </c>
      <c r="L118" s="62" t="str">
        <f>IF('Terugvordering reiskosten OAH'!BK190=0,"",'Terugvordering reiskosten OAH'!BK190)</f>
        <v/>
      </c>
      <c r="M118" s="54" t="str">
        <f>IF('Terugvordering reiskosten OAH'!BR190=0,"",'Terugvordering reiskosten OAH'!BR190)</f>
        <v/>
      </c>
      <c r="N118" s="65" t="str">
        <f>IF('Terugvordering reiskosten OAH'!BZ190=0,"",'Terugvordering reiskosten OAH'!BZ190)</f>
        <v/>
      </c>
      <c r="O118" s="65" t="str">
        <f>IF('Terugvordering reiskosten OAH'!CG190="","",'Terugvordering reiskosten OAH'!CG190)</f>
        <v/>
      </c>
      <c r="P118" s="65" t="str">
        <f>IF('Terugvordering reiskosten OAH'!CM190=0,"",'Terugvordering reiskosten OAH'!CM190)</f>
        <v/>
      </c>
    </row>
    <row r="119" spans="1:16" x14ac:dyDescent="0.3">
      <c r="A119" s="54" t="str">
        <f>IF('Terugvordering reiskosten OAH'!D191="","",IF('Terugvordering reiskosten OAH'!$T$36="","",'Terugvordering reiskosten OAH'!$T$36))</f>
        <v/>
      </c>
      <c r="B119" s="54" t="str">
        <f>IF(A119="","",'Terugvordering reiskosten OAH'!$T$38)</f>
        <v/>
      </c>
      <c r="C119" s="47" t="str">
        <f>IF(A119="","",'gegevensblad samenvatting vord.'!$C$2)</f>
        <v/>
      </c>
      <c r="D119" s="47" t="str">
        <f>IF('Terugvordering reiskosten OAH'!D191="","",TEXT('Terugvordering reiskosten OAH'!D191,"mm-jjjj"))</f>
        <v/>
      </c>
      <c r="E119" s="54" t="str">
        <f>IF('Terugvordering reiskosten OAH'!H191="","",'Terugvordering reiskosten OAH'!H191)</f>
        <v/>
      </c>
      <c r="F119" s="47" t="str">
        <f>IF('Terugvordering reiskosten OAH'!R191="","",'Terugvordering reiskosten OAH'!R191)</f>
        <v/>
      </c>
      <c r="G119" s="54" t="str">
        <f>IF('Terugvordering reiskosten OAH'!X191="","",'Terugvordering reiskosten OAH'!X191)</f>
        <v/>
      </c>
      <c r="H119" s="47" t="str">
        <f>IF('Terugvordering reiskosten OAH'!AJ191="","",'Terugvordering reiskosten OAH'!AJ191)</f>
        <v/>
      </c>
      <c r="I119" s="54" t="str">
        <f>IF('Terugvordering reiskosten OAH'!AR191="","",'Terugvordering reiskosten OAH'!AR191)</f>
        <v/>
      </c>
      <c r="J119" s="54" t="str">
        <f>IF('Terugvordering reiskosten OAH'!AY191="","",'Terugvordering reiskosten OAH'!AY191)</f>
        <v/>
      </c>
      <c r="K119" s="54" t="str">
        <f>IF('Terugvordering reiskosten OAH'!BC191=0,"",'Terugvordering reiskosten OAH'!BC191)</f>
        <v/>
      </c>
      <c r="L119" s="62" t="str">
        <f>IF('Terugvordering reiskosten OAH'!BK191=0,"",'Terugvordering reiskosten OAH'!BK191)</f>
        <v/>
      </c>
      <c r="M119" s="54" t="str">
        <f>IF('Terugvordering reiskosten OAH'!BR191=0,"",'Terugvordering reiskosten OAH'!BR191)</f>
        <v/>
      </c>
      <c r="N119" s="65" t="str">
        <f>IF('Terugvordering reiskosten OAH'!BZ191=0,"",'Terugvordering reiskosten OAH'!BZ191)</f>
        <v/>
      </c>
      <c r="O119" s="65" t="str">
        <f>IF('Terugvordering reiskosten OAH'!CG191="","",'Terugvordering reiskosten OAH'!CG191)</f>
        <v/>
      </c>
      <c r="P119" s="65" t="str">
        <f>IF('Terugvordering reiskosten OAH'!CM191=0,"",'Terugvordering reiskosten OAH'!CM191)</f>
        <v/>
      </c>
    </row>
    <row r="120" spans="1:16" x14ac:dyDescent="0.3">
      <c r="A120" s="54" t="str">
        <f>IF('Terugvordering reiskosten OAH'!D192="","",IF('Terugvordering reiskosten OAH'!$T$36="","",'Terugvordering reiskosten OAH'!$T$36))</f>
        <v/>
      </c>
      <c r="B120" s="54" t="str">
        <f>IF(A120="","",'Terugvordering reiskosten OAH'!$T$38)</f>
        <v/>
      </c>
      <c r="C120" s="47" t="str">
        <f>IF(A120="","",'gegevensblad samenvatting vord.'!$C$2)</f>
        <v/>
      </c>
      <c r="D120" s="47" t="str">
        <f>IF('Terugvordering reiskosten OAH'!D192="","",TEXT('Terugvordering reiskosten OAH'!D192,"mm-jjjj"))</f>
        <v/>
      </c>
      <c r="E120" s="54" t="str">
        <f>IF('Terugvordering reiskosten OAH'!H192="","",'Terugvordering reiskosten OAH'!H192)</f>
        <v/>
      </c>
      <c r="F120" s="47" t="str">
        <f>IF('Terugvordering reiskosten OAH'!R192="","",'Terugvordering reiskosten OAH'!R192)</f>
        <v/>
      </c>
      <c r="G120" s="54" t="str">
        <f>IF('Terugvordering reiskosten OAH'!X192="","",'Terugvordering reiskosten OAH'!X192)</f>
        <v/>
      </c>
      <c r="H120" s="47" t="str">
        <f>IF('Terugvordering reiskosten OAH'!AJ192="","",'Terugvordering reiskosten OAH'!AJ192)</f>
        <v/>
      </c>
      <c r="I120" s="54" t="str">
        <f>IF('Terugvordering reiskosten OAH'!AR192="","",'Terugvordering reiskosten OAH'!AR192)</f>
        <v/>
      </c>
      <c r="J120" s="54" t="str">
        <f>IF('Terugvordering reiskosten OAH'!AY192="","",'Terugvordering reiskosten OAH'!AY192)</f>
        <v/>
      </c>
      <c r="K120" s="54" t="str">
        <f>IF('Terugvordering reiskosten OAH'!BC192=0,"",'Terugvordering reiskosten OAH'!BC192)</f>
        <v/>
      </c>
      <c r="L120" s="62" t="str">
        <f>IF('Terugvordering reiskosten OAH'!BK192=0,"",'Terugvordering reiskosten OAH'!BK192)</f>
        <v/>
      </c>
      <c r="M120" s="54" t="str">
        <f>IF('Terugvordering reiskosten OAH'!BR192=0,"",'Terugvordering reiskosten OAH'!BR192)</f>
        <v/>
      </c>
      <c r="N120" s="65" t="str">
        <f>IF('Terugvordering reiskosten OAH'!BZ192=0,"",'Terugvordering reiskosten OAH'!BZ192)</f>
        <v/>
      </c>
      <c r="O120" s="65" t="str">
        <f>IF('Terugvordering reiskosten OAH'!CG192="","",'Terugvordering reiskosten OAH'!CG192)</f>
        <v/>
      </c>
      <c r="P120" s="65" t="str">
        <f>IF('Terugvordering reiskosten OAH'!CM192=0,"",'Terugvordering reiskosten OAH'!CM192)</f>
        <v/>
      </c>
    </row>
    <row r="121" spans="1:16" x14ac:dyDescent="0.3">
      <c r="A121" s="54" t="str">
        <f>IF('Terugvordering reiskosten OAH'!D193="","",IF('Terugvordering reiskosten OAH'!$T$36="","",'Terugvordering reiskosten OAH'!$T$36))</f>
        <v/>
      </c>
      <c r="B121" s="54" t="str">
        <f>IF(A121="","",'Terugvordering reiskosten OAH'!$T$38)</f>
        <v/>
      </c>
      <c r="C121" s="47" t="str">
        <f>IF(A121="","",'gegevensblad samenvatting vord.'!$C$2)</f>
        <v/>
      </c>
      <c r="D121" s="47" t="str">
        <f>IF('Terugvordering reiskosten OAH'!D193="","",TEXT('Terugvordering reiskosten OAH'!D193,"mm-jjjj"))</f>
        <v/>
      </c>
      <c r="E121" s="54" t="str">
        <f>IF('Terugvordering reiskosten OAH'!H193="","",'Terugvordering reiskosten OAH'!H193)</f>
        <v/>
      </c>
      <c r="F121" s="47" t="str">
        <f>IF('Terugvordering reiskosten OAH'!R193="","",'Terugvordering reiskosten OAH'!R193)</f>
        <v/>
      </c>
      <c r="G121" s="54" t="str">
        <f>IF('Terugvordering reiskosten OAH'!X193="","",'Terugvordering reiskosten OAH'!X193)</f>
        <v/>
      </c>
      <c r="H121" s="47" t="str">
        <f>IF('Terugvordering reiskosten OAH'!AJ193="","",'Terugvordering reiskosten OAH'!AJ193)</f>
        <v/>
      </c>
      <c r="I121" s="54" t="str">
        <f>IF('Terugvordering reiskosten OAH'!AR193="","",'Terugvordering reiskosten OAH'!AR193)</f>
        <v/>
      </c>
      <c r="J121" s="54" t="str">
        <f>IF('Terugvordering reiskosten OAH'!AY193="","",'Terugvordering reiskosten OAH'!AY193)</f>
        <v/>
      </c>
      <c r="K121" s="54" t="str">
        <f>IF('Terugvordering reiskosten OAH'!BC193=0,"",'Terugvordering reiskosten OAH'!BC193)</f>
        <v/>
      </c>
      <c r="L121" s="62" t="str">
        <f>IF('Terugvordering reiskosten OAH'!BK193=0,"",'Terugvordering reiskosten OAH'!BK193)</f>
        <v/>
      </c>
      <c r="M121" s="54" t="str">
        <f>IF('Terugvordering reiskosten OAH'!BR193=0,"",'Terugvordering reiskosten OAH'!BR193)</f>
        <v/>
      </c>
      <c r="N121" s="65" t="str">
        <f>IF('Terugvordering reiskosten OAH'!BZ193=0,"",'Terugvordering reiskosten OAH'!BZ193)</f>
        <v/>
      </c>
      <c r="O121" s="65" t="str">
        <f>IF('Terugvordering reiskosten OAH'!CG193="","",'Terugvordering reiskosten OAH'!CG193)</f>
        <v/>
      </c>
      <c r="P121" s="65" t="str">
        <f>IF('Terugvordering reiskosten OAH'!CM193=0,"",'Terugvordering reiskosten OAH'!CM193)</f>
        <v/>
      </c>
    </row>
    <row r="122" spans="1:16" x14ac:dyDescent="0.3">
      <c r="A122" s="54" t="str">
        <f>IF('Terugvordering reiskosten OAH'!D194="","",IF('Terugvordering reiskosten OAH'!$T$36="","",'Terugvordering reiskosten OAH'!$T$36))</f>
        <v/>
      </c>
      <c r="B122" s="54" t="str">
        <f>IF(A122="","",'Terugvordering reiskosten OAH'!$T$38)</f>
        <v/>
      </c>
      <c r="C122" s="47" t="str">
        <f>IF(A122="","",'gegevensblad samenvatting vord.'!$C$2)</f>
        <v/>
      </c>
      <c r="D122" s="47" t="str">
        <f>IF('Terugvordering reiskosten OAH'!D194="","",TEXT('Terugvordering reiskosten OAH'!D194,"mm-jjjj"))</f>
        <v/>
      </c>
      <c r="E122" s="54" t="str">
        <f>IF('Terugvordering reiskosten OAH'!H194="","",'Terugvordering reiskosten OAH'!H194)</f>
        <v/>
      </c>
      <c r="F122" s="47" t="str">
        <f>IF('Terugvordering reiskosten OAH'!R194="","",'Terugvordering reiskosten OAH'!R194)</f>
        <v/>
      </c>
      <c r="G122" s="54" t="str">
        <f>IF('Terugvordering reiskosten OAH'!X194="","",'Terugvordering reiskosten OAH'!X194)</f>
        <v/>
      </c>
      <c r="H122" s="47" t="str">
        <f>IF('Terugvordering reiskosten OAH'!AJ194="","",'Terugvordering reiskosten OAH'!AJ194)</f>
        <v/>
      </c>
      <c r="I122" s="54" t="str">
        <f>IF('Terugvordering reiskosten OAH'!AR194="","",'Terugvordering reiskosten OAH'!AR194)</f>
        <v/>
      </c>
      <c r="J122" s="54" t="str">
        <f>IF('Terugvordering reiskosten OAH'!AY194="","",'Terugvordering reiskosten OAH'!AY194)</f>
        <v/>
      </c>
      <c r="K122" s="54" t="str">
        <f>IF('Terugvordering reiskosten OAH'!BC194=0,"",'Terugvordering reiskosten OAH'!BC194)</f>
        <v/>
      </c>
      <c r="L122" s="62" t="str">
        <f>IF('Terugvordering reiskosten OAH'!BK194=0,"",'Terugvordering reiskosten OAH'!BK194)</f>
        <v/>
      </c>
      <c r="M122" s="54" t="str">
        <f>IF('Terugvordering reiskosten OAH'!BR194=0,"",'Terugvordering reiskosten OAH'!BR194)</f>
        <v/>
      </c>
      <c r="N122" s="65" t="str">
        <f>IF('Terugvordering reiskosten OAH'!BZ194=0,"",'Terugvordering reiskosten OAH'!BZ194)</f>
        <v/>
      </c>
      <c r="O122" s="65" t="str">
        <f>IF('Terugvordering reiskosten OAH'!CG194="","",'Terugvordering reiskosten OAH'!CG194)</f>
        <v/>
      </c>
      <c r="P122" s="65" t="str">
        <f>IF('Terugvordering reiskosten OAH'!CM194=0,"",'Terugvordering reiskosten OAH'!CM194)</f>
        <v/>
      </c>
    </row>
    <row r="123" spans="1:16" x14ac:dyDescent="0.3">
      <c r="A123" s="54" t="str">
        <f>IF('Terugvordering reiskosten OAH'!D195="","",IF('Terugvordering reiskosten OAH'!$T$36="","",'Terugvordering reiskosten OAH'!$T$36))</f>
        <v/>
      </c>
      <c r="B123" s="54" t="str">
        <f>IF(A123="","",'Terugvordering reiskosten OAH'!$T$38)</f>
        <v/>
      </c>
      <c r="C123" s="47" t="str">
        <f>IF(A123="","",'gegevensblad samenvatting vord.'!$C$2)</f>
        <v/>
      </c>
      <c r="D123" s="47" t="str">
        <f>IF('Terugvordering reiskosten OAH'!D195="","",TEXT('Terugvordering reiskosten OAH'!D195,"mm-jjjj"))</f>
        <v/>
      </c>
      <c r="E123" s="54" t="str">
        <f>IF('Terugvordering reiskosten OAH'!H195="","",'Terugvordering reiskosten OAH'!H195)</f>
        <v/>
      </c>
      <c r="F123" s="47" t="str">
        <f>IF('Terugvordering reiskosten OAH'!R195="","",'Terugvordering reiskosten OAH'!R195)</f>
        <v/>
      </c>
      <c r="G123" s="54" t="str">
        <f>IF('Terugvordering reiskosten OAH'!X195="","",'Terugvordering reiskosten OAH'!X195)</f>
        <v/>
      </c>
      <c r="H123" s="47" t="str">
        <f>IF('Terugvordering reiskosten OAH'!AJ195="","",'Terugvordering reiskosten OAH'!AJ195)</f>
        <v/>
      </c>
      <c r="I123" s="54" t="str">
        <f>IF('Terugvordering reiskosten OAH'!AR195="","",'Terugvordering reiskosten OAH'!AR195)</f>
        <v/>
      </c>
      <c r="J123" s="54" t="str">
        <f>IF('Terugvordering reiskosten OAH'!AY195="","",'Terugvordering reiskosten OAH'!AY195)</f>
        <v/>
      </c>
      <c r="K123" s="54" t="str">
        <f>IF('Terugvordering reiskosten OAH'!BC195=0,"",'Terugvordering reiskosten OAH'!BC195)</f>
        <v/>
      </c>
      <c r="L123" s="62" t="str">
        <f>IF('Terugvordering reiskosten OAH'!BK195=0,"",'Terugvordering reiskosten OAH'!BK195)</f>
        <v/>
      </c>
      <c r="M123" s="54" t="str">
        <f>IF('Terugvordering reiskosten OAH'!BR195=0,"",'Terugvordering reiskosten OAH'!BR195)</f>
        <v/>
      </c>
      <c r="N123" s="65" t="str">
        <f>IF('Terugvordering reiskosten OAH'!BZ195=0,"",'Terugvordering reiskosten OAH'!BZ195)</f>
        <v/>
      </c>
      <c r="O123" s="65" t="str">
        <f>IF('Terugvordering reiskosten OAH'!CG195="","",'Terugvordering reiskosten OAH'!CG195)</f>
        <v/>
      </c>
      <c r="P123" s="65" t="str">
        <f>IF('Terugvordering reiskosten OAH'!CM195=0,"",'Terugvordering reiskosten OAH'!CM195)</f>
        <v/>
      </c>
    </row>
    <row r="124" spans="1:16" x14ac:dyDescent="0.3">
      <c r="A124" s="54" t="str">
        <f>IF('Terugvordering reiskosten OAH'!D196="","",IF('Terugvordering reiskosten OAH'!$T$36="","",'Terugvordering reiskosten OAH'!$T$36))</f>
        <v/>
      </c>
      <c r="B124" s="54" t="str">
        <f>IF(A124="","",'Terugvordering reiskosten OAH'!$T$38)</f>
        <v/>
      </c>
      <c r="C124" s="47" t="str">
        <f>IF(A124="","",'gegevensblad samenvatting vord.'!$C$2)</f>
        <v/>
      </c>
      <c r="D124" s="47" t="str">
        <f>IF('Terugvordering reiskosten OAH'!D196="","",TEXT('Terugvordering reiskosten OAH'!D196,"mm-jjjj"))</f>
        <v/>
      </c>
      <c r="E124" s="54" t="str">
        <f>IF('Terugvordering reiskosten OAH'!H196="","",'Terugvordering reiskosten OAH'!H196)</f>
        <v/>
      </c>
      <c r="F124" s="47" t="str">
        <f>IF('Terugvordering reiskosten OAH'!R196="","",'Terugvordering reiskosten OAH'!R196)</f>
        <v/>
      </c>
      <c r="G124" s="54" t="str">
        <f>IF('Terugvordering reiskosten OAH'!X196="","",'Terugvordering reiskosten OAH'!X196)</f>
        <v/>
      </c>
      <c r="H124" s="47" t="str">
        <f>IF('Terugvordering reiskosten OAH'!AJ196="","",'Terugvordering reiskosten OAH'!AJ196)</f>
        <v/>
      </c>
      <c r="I124" s="54" t="str">
        <f>IF('Terugvordering reiskosten OAH'!AR196="","",'Terugvordering reiskosten OAH'!AR196)</f>
        <v/>
      </c>
      <c r="J124" s="54" t="str">
        <f>IF('Terugvordering reiskosten OAH'!AY196="","",'Terugvordering reiskosten OAH'!AY196)</f>
        <v/>
      </c>
      <c r="K124" s="54" t="str">
        <f>IF('Terugvordering reiskosten OAH'!BC196=0,"",'Terugvordering reiskosten OAH'!BC196)</f>
        <v/>
      </c>
      <c r="L124" s="62" t="str">
        <f>IF('Terugvordering reiskosten OAH'!BK196=0,"",'Terugvordering reiskosten OAH'!BK196)</f>
        <v/>
      </c>
      <c r="M124" s="54" t="str">
        <f>IF('Terugvordering reiskosten OAH'!BR196=0,"",'Terugvordering reiskosten OAH'!BR196)</f>
        <v/>
      </c>
      <c r="N124" s="65" t="str">
        <f>IF('Terugvordering reiskosten OAH'!BZ196=0,"",'Terugvordering reiskosten OAH'!BZ196)</f>
        <v/>
      </c>
      <c r="O124" s="65" t="str">
        <f>IF('Terugvordering reiskosten OAH'!CG196="","",'Terugvordering reiskosten OAH'!CG196)</f>
        <v/>
      </c>
      <c r="P124" s="65" t="str">
        <f>IF('Terugvordering reiskosten OAH'!CM196=0,"",'Terugvordering reiskosten OAH'!CM196)</f>
        <v/>
      </c>
    </row>
    <row r="125" spans="1:16" x14ac:dyDescent="0.3">
      <c r="A125" s="54" t="str">
        <f>IF('Terugvordering reiskosten OAH'!D197="","",IF('Terugvordering reiskosten OAH'!$T$36="","",'Terugvordering reiskosten OAH'!$T$36))</f>
        <v/>
      </c>
      <c r="B125" s="54" t="str">
        <f>IF(A125="","",'Terugvordering reiskosten OAH'!$T$38)</f>
        <v/>
      </c>
      <c r="C125" s="47" t="str">
        <f>IF(A125="","",'gegevensblad samenvatting vord.'!$C$2)</f>
        <v/>
      </c>
      <c r="D125" s="47" t="str">
        <f>IF('Terugvordering reiskosten OAH'!D197="","",TEXT('Terugvordering reiskosten OAH'!D197,"mm-jjjj"))</f>
        <v/>
      </c>
      <c r="E125" s="54" t="str">
        <f>IF('Terugvordering reiskosten OAH'!H197="","",'Terugvordering reiskosten OAH'!H197)</f>
        <v/>
      </c>
      <c r="F125" s="47" t="str">
        <f>IF('Terugvordering reiskosten OAH'!R197="","",'Terugvordering reiskosten OAH'!R197)</f>
        <v/>
      </c>
      <c r="G125" s="54" t="str">
        <f>IF('Terugvordering reiskosten OAH'!X197="","",'Terugvordering reiskosten OAH'!X197)</f>
        <v/>
      </c>
      <c r="H125" s="47" t="str">
        <f>IF('Terugvordering reiskosten OAH'!AJ197="","",'Terugvordering reiskosten OAH'!AJ197)</f>
        <v/>
      </c>
      <c r="I125" s="54" t="str">
        <f>IF('Terugvordering reiskosten OAH'!AR197="","",'Terugvordering reiskosten OAH'!AR197)</f>
        <v/>
      </c>
      <c r="J125" s="54" t="str">
        <f>IF('Terugvordering reiskosten OAH'!AY197="","",'Terugvordering reiskosten OAH'!AY197)</f>
        <v/>
      </c>
      <c r="K125" s="54" t="str">
        <f>IF('Terugvordering reiskosten OAH'!BC197=0,"",'Terugvordering reiskosten OAH'!BC197)</f>
        <v/>
      </c>
      <c r="L125" s="62" t="str">
        <f>IF('Terugvordering reiskosten OAH'!BK197=0,"",'Terugvordering reiskosten OAH'!BK197)</f>
        <v/>
      </c>
      <c r="M125" s="54" t="str">
        <f>IF('Terugvordering reiskosten OAH'!BR197=0,"",'Terugvordering reiskosten OAH'!BR197)</f>
        <v/>
      </c>
      <c r="N125" s="65" t="str">
        <f>IF('Terugvordering reiskosten OAH'!BZ197=0,"",'Terugvordering reiskosten OAH'!BZ197)</f>
        <v/>
      </c>
      <c r="O125" s="65" t="str">
        <f>IF('Terugvordering reiskosten OAH'!CG197="","",'Terugvordering reiskosten OAH'!CG197)</f>
        <v/>
      </c>
      <c r="P125" s="65" t="str">
        <f>IF('Terugvordering reiskosten OAH'!CM197=0,"",'Terugvordering reiskosten OAH'!CM197)</f>
        <v/>
      </c>
    </row>
    <row r="126" spans="1:16" x14ac:dyDescent="0.3">
      <c r="A126" s="54" t="str">
        <f>IF('Terugvordering reiskosten OAH'!D198="","",IF('Terugvordering reiskosten OAH'!$T$36="","",'Terugvordering reiskosten OAH'!$T$36))</f>
        <v/>
      </c>
      <c r="B126" s="54" t="str">
        <f>IF(A126="","",'Terugvordering reiskosten OAH'!$T$38)</f>
        <v/>
      </c>
      <c r="C126" s="47" t="str">
        <f>IF(A126="","",'gegevensblad samenvatting vord.'!$C$2)</f>
        <v/>
      </c>
      <c r="D126" s="47" t="str">
        <f>IF('Terugvordering reiskosten OAH'!D198="","",TEXT('Terugvordering reiskosten OAH'!D198,"mm-jjjj"))</f>
        <v/>
      </c>
      <c r="E126" s="54" t="str">
        <f>IF('Terugvordering reiskosten OAH'!H198="","",'Terugvordering reiskosten OAH'!H198)</f>
        <v/>
      </c>
      <c r="F126" s="47" t="str">
        <f>IF('Terugvordering reiskosten OAH'!R198="","",'Terugvordering reiskosten OAH'!R198)</f>
        <v/>
      </c>
      <c r="G126" s="54" t="str">
        <f>IF('Terugvordering reiskosten OAH'!X198="","",'Terugvordering reiskosten OAH'!X198)</f>
        <v/>
      </c>
      <c r="H126" s="47" t="str">
        <f>IF('Terugvordering reiskosten OAH'!AJ198="","",'Terugvordering reiskosten OAH'!AJ198)</f>
        <v/>
      </c>
      <c r="I126" s="54" t="str">
        <f>IF('Terugvordering reiskosten OAH'!AR198="","",'Terugvordering reiskosten OAH'!AR198)</f>
        <v/>
      </c>
      <c r="J126" s="54" t="str">
        <f>IF('Terugvordering reiskosten OAH'!AY198="","",'Terugvordering reiskosten OAH'!AY198)</f>
        <v/>
      </c>
      <c r="K126" s="54" t="str">
        <f>IF('Terugvordering reiskosten OAH'!BC198=0,"",'Terugvordering reiskosten OAH'!BC198)</f>
        <v/>
      </c>
      <c r="L126" s="62" t="str">
        <f>IF('Terugvordering reiskosten OAH'!BK198=0,"",'Terugvordering reiskosten OAH'!BK198)</f>
        <v/>
      </c>
      <c r="M126" s="54" t="str">
        <f>IF('Terugvordering reiskosten OAH'!BR198=0,"",'Terugvordering reiskosten OAH'!BR198)</f>
        <v/>
      </c>
      <c r="N126" s="65" t="str">
        <f>IF('Terugvordering reiskosten OAH'!BZ198=0,"",'Terugvordering reiskosten OAH'!BZ198)</f>
        <v/>
      </c>
      <c r="O126" s="65" t="str">
        <f>IF('Terugvordering reiskosten OAH'!CG198="","",'Terugvordering reiskosten OAH'!CG198)</f>
        <v/>
      </c>
      <c r="P126" s="65" t="str">
        <f>IF('Terugvordering reiskosten OAH'!CM198=0,"",'Terugvordering reiskosten OAH'!CM198)</f>
        <v/>
      </c>
    </row>
    <row r="127" spans="1:16" x14ac:dyDescent="0.3">
      <c r="A127" s="54" t="str">
        <f>IF('Terugvordering reiskosten OAH'!D199="","",IF('Terugvordering reiskosten OAH'!$T$36="","",'Terugvordering reiskosten OAH'!$T$36))</f>
        <v/>
      </c>
      <c r="B127" s="54" t="str">
        <f>IF(A127="","",'Terugvordering reiskosten OAH'!$T$38)</f>
        <v/>
      </c>
      <c r="C127" s="47" t="str">
        <f>IF(A127="","",'gegevensblad samenvatting vord.'!$C$2)</f>
        <v/>
      </c>
      <c r="D127" s="47" t="str">
        <f>IF('Terugvordering reiskosten OAH'!D199="","",TEXT('Terugvordering reiskosten OAH'!D199,"mm-jjjj"))</f>
        <v/>
      </c>
      <c r="E127" s="54" t="str">
        <f>IF('Terugvordering reiskosten OAH'!H199="","",'Terugvordering reiskosten OAH'!H199)</f>
        <v/>
      </c>
      <c r="F127" s="47" t="str">
        <f>IF('Terugvordering reiskosten OAH'!R199="","",'Terugvordering reiskosten OAH'!R199)</f>
        <v/>
      </c>
      <c r="G127" s="54" t="str">
        <f>IF('Terugvordering reiskosten OAH'!X199="","",'Terugvordering reiskosten OAH'!X199)</f>
        <v/>
      </c>
      <c r="H127" s="47" t="str">
        <f>IF('Terugvordering reiskosten OAH'!AJ199="","",'Terugvordering reiskosten OAH'!AJ199)</f>
        <v/>
      </c>
      <c r="I127" s="54" t="str">
        <f>IF('Terugvordering reiskosten OAH'!AR199="","",'Terugvordering reiskosten OAH'!AR199)</f>
        <v/>
      </c>
      <c r="J127" s="54" t="str">
        <f>IF('Terugvordering reiskosten OAH'!AY199="","",'Terugvordering reiskosten OAH'!AY199)</f>
        <v/>
      </c>
      <c r="K127" s="54" t="str">
        <f>IF('Terugvordering reiskosten OAH'!BC199=0,"",'Terugvordering reiskosten OAH'!BC199)</f>
        <v/>
      </c>
      <c r="L127" s="62" t="str">
        <f>IF('Terugvordering reiskosten OAH'!BK199=0,"",'Terugvordering reiskosten OAH'!BK199)</f>
        <v/>
      </c>
      <c r="M127" s="54" t="str">
        <f>IF('Terugvordering reiskosten OAH'!BR199=0,"",'Terugvordering reiskosten OAH'!BR199)</f>
        <v/>
      </c>
      <c r="N127" s="65" t="str">
        <f>IF('Terugvordering reiskosten OAH'!BZ199=0,"",'Terugvordering reiskosten OAH'!BZ199)</f>
        <v/>
      </c>
      <c r="O127" s="65" t="str">
        <f>IF('Terugvordering reiskosten OAH'!CG199="","",'Terugvordering reiskosten OAH'!CG199)</f>
        <v/>
      </c>
      <c r="P127" s="65" t="str">
        <f>IF('Terugvordering reiskosten OAH'!CM199=0,"",'Terugvordering reiskosten OAH'!CM199)</f>
        <v/>
      </c>
    </row>
    <row r="128" spans="1:16" x14ac:dyDescent="0.3">
      <c r="A128" s="54" t="str">
        <f>IF('Terugvordering reiskosten OAH'!D200="","",IF('Terugvordering reiskosten OAH'!$T$36="","",'Terugvordering reiskosten OAH'!$T$36))</f>
        <v/>
      </c>
      <c r="B128" s="54" t="str">
        <f>IF(A128="","",'Terugvordering reiskosten OAH'!$T$38)</f>
        <v/>
      </c>
      <c r="C128" s="47" t="str">
        <f>IF(A128="","",'gegevensblad samenvatting vord.'!$C$2)</f>
        <v/>
      </c>
      <c r="D128" s="47" t="str">
        <f>IF('Terugvordering reiskosten OAH'!D200="","",TEXT('Terugvordering reiskosten OAH'!D200,"mm-jjjj"))</f>
        <v/>
      </c>
      <c r="E128" s="54" t="str">
        <f>IF('Terugvordering reiskosten OAH'!H200="","",'Terugvordering reiskosten OAH'!H200)</f>
        <v/>
      </c>
      <c r="F128" s="47" t="str">
        <f>IF('Terugvordering reiskosten OAH'!R200="","",'Terugvordering reiskosten OAH'!R200)</f>
        <v/>
      </c>
      <c r="G128" s="54" t="str">
        <f>IF('Terugvordering reiskosten OAH'!X200="","",'Terugvordering reiskosten OAH'!X200)</f>
        <v/>
      </c>
      <c r="H128" s="47" t="str">
        <f>IF('Terugvordering reiskosten OAH'!AJ200="","",'Terugvordering reiskosten OAH'!AJ200)</f>
        <v/>
      </c>
      <c r="I128" s="54" t="str">
        <f>IF('Terugvordering reiskosten OAH'!AR200="","",'Terugvordering reiskosten OAH'!AR200)</f>
        <v/>
      </c>
      <c r="J128" s="54" t="str">
        <f>IF('Terugvordering reiskosten OAH'!AY200="","",'Terugvordering reiskosten OAH'!AY200)</f>
        <v/>
      </c>
      <c r="K128" s="54" t="str">
        <f>IF('Terugvordering reiskosten OAH'!BC200=0,"",'Terugvordering reiskosten OAH'!BC200)</f>
        <v/>
      </c>
      <c r="L128" s="62" t="str">
        <f>IF('Terugvordering reiskosten OAH'!BK200=0,"",'Terugvordering reiskosten OAH'!BK200)</f>
        <v/>
      </c>
      <c r="M128" s="54" t="str">
        <f>IF('Terugvordering reiskosten OAH'!BR200=0,"",'Terugvordering reiskosten OAH'!BR200)</f>
        <v/>
      </c>
      <c r="N128" s="65" t="str">
        <f>IF('Terugvordering reiskosten OAH'!BZ200=0,"",'Terugvordering reiskosten OAH'!BZ200)</f>
        <v/>
      </c>
      <c r="O128" s="65" t="str">
        <f>IF('Terugvordering reiskosten OAH'!CG200="","",'Terugvordering reiskosten OAH'!CG200)</f>
        <v/>
      </c>
      <c r="P128" s="65" t="str">
        <f>IF('Terugvordering reiskosten OAH'!CM200=0,"",'Terugvordering reiskosten OAH'!CM200)</f>
        <v/>
      </c>
    </row>
    <row r="129" spans="1:16" x14ac:dyDescent="0.3">
      <c r="A129" s="54" t="str">
        <f>IF('Terugvordering reiskosten OAH'!D201="","",IF('Terugvordering reiskosten OAH'!$T$36="","",'Terugvordering reiskosten OAH'!$T$36))</f>
        <v/>
      </c>
      <c r="B129" s="54" t="str">
        <f>IF(A129="","",'Terugvordering reiskosten OAH'!$T$38)</f>
        <v/>
      </c>
      <c r="C129" s="47" t="str">
        <f>IF(A129="","",'gegevensblad samenvatting vord.'!$C$2)</f>
        <v/>
      </c>
      <c r="D129" s="47" t="str">
        <f>IF('Terugvordering reiskosten OAH'!D201="","",TEXT('Terugvordering reiskosten OAH'!D201,"mm-jjjj"))</f>
        <v/>
      </c>
      <c r="E129" s="54" t="str">
        <f>IF('Terugvordering reiskosten OAH'!H201="","",'Terugvordering reiskosten OAH'!H201)</f>
        <v/>
      </c>
      <c r="F129" s="47" t="str">
        <f>IF('Terugvordering reiskosten OAH'!R201="","",'Terugvordering reiskosten OAH'!R201)</f>
        <v/>
      </c>
      <c r="G129" s="54" t="str">
        <f>IF('Terugvordering reiskosten OAH'!X201="","",'Terugvordering reiskosten OAH'!X201)</f>
        <v/>
      </c>
      <c r="H129" s="47" t="str">
        <f>IF('Terugvordering reiskosten OAH'!AJ201="","",'Terugvordering reiskosten OAH'!AJ201)</f>
        <v/>
      </c>
      <c r="I129" s="54" t="str">
        <f>IF('Terugvordering reiskosten OAH'!AR201="","",'Terugvordering reiskosten OAH'!AR201)</f>
        <v/>
      </c>
      <c r="J129" s="54" t="str">
        <f>IF('Terugvordering reiskosten OAH'!AY201="","",'Terugvordering reiskosten OAH'!AY201)</f>
        <v/>
      </c>
      <c r="K129" s="54" t="str">
        <f>IF('Terugvordering reiskosten OAH'!BC201=0,"",'Terugvordering reiskosten OAH'!BC201)</f>
        <v/>
      </c>
      <c r="L129" s="62" t="str">
        <f>IF('Terugvordering reiskosten OAH'!BK201=0,"",'Terugvordering reiskosten OAH'!BK201)</f>
        <v/>
      </c>
      <c r="M129" s="54" t="str">
        <f>IF('Terugvordering reiskosten OAH'!BR201=0,"",'Terugvordering reiskosten OAH'!BR201)</f>
        <v/>
      </c>
      <c r="N129" s="65" t="str">
        <f>IF('Terugvordering reiskosten OAH'!BZ201=0,"",'Terugvordering reiskosten OAH'!BZ201)</f>
        <v/>
      </c>
      <c r="O129" s="65" t="str">
        <f>IF('Terugvordering reiskosten OAH'!CG201="","",'Terugvordering reiskosten OAH'!CG201)</f>
        <v/>
      </c>
      <c r="P129" s="65" t="str">
        <f>IF('Terugvordering reiskosten OAH'!CM201=0,"",'Terugvordering reiskosten OAH'!CM201)</f>
        <v/>
      </c>
    </row>
    <row r="130" spans="1:16" x14ac:dyDescent="0.3">
      <c r="A130" s="54" t="str">
        <f>IF('Terugvordering reiskosten OAH'!D202="","",IF('Terugvordering reiskosten OAH'!$T$36="","",'Terugvordering reiskosten OAH'!$T$36))</f>
        <v/>
      </c>
      <c r="B130" s="54" t="str">
        <f>IF(A130="","",'Terugvordering reiskosten OAH'!$T$38)</f>
        <v/>
      </c>
      <c r="C130" s="47" t="str">
        <f>IF(A130="","",'gegevensblad samenvatting vord.'!$C$2)</f>
        <v/>
      </c>
      <c r="D130" s="47" t="str">
        <f>IF('Terugvordering reiskosten OAH'!D202="","",TEXT('Terugvordering reiskosten OAH'!D202,"mm-jjjj"))</f>
        <v/>
      </c>
      <c r="E130" s="54" t="str">
        <f>IF('Terugvordering reiskosten OAH'!H202="","",'Terugvordering reiskosten OAH'!H202)</f>
        <v/>
      </c>
      <c r="F130" s="47" t="str">
        <f>IF('Terugvordering reiskosten OAH'!R202="","",'Terugvordering reiskosten OAH'!R202)</f>
        <v/>
      </c>
      <c r="G130" s="54" t="str">
        <f>IF('Terugvordering reiskosten OAH'!X202="","",'Terugvordering reiskosten OAH'!X202)</f>
        <v/>
      </c>
      <c r="H130" s="47" t="str">
        <f>IF('Terugvordering reiskosten OAH'!AJ202="","",'Terugvordering reiskosten OAH'!AJ202)</f>
        <v/>
      </c>
      <c r="I130" s="54" t="str">
        <f>IF('Terugvordering reiskosten OAH'!AR202="","",'Terugvordering reiskosten OAH'!AR202)</f>
        <v/>
      </c>
      <c r="J130" s="54" t="str">
        <f>IF('Terugvordering reiskosten OAH'!AY202="","",'Terugvordering reiskosten OAH'!AY202)</f>
        <v/>
      </c>
      <c r="K130" s="54" t="str">
        <f>IF('Terugvordering reiskosten OAH'!BC202=0,"",'Terugvordering reiskosten OAH'!BC202)</f>
        <v/>
      </c>
      <c r="L130" s="62" t="str">
        <f>IF('Terugvordering reiskosten OAH'!BK202=0,"",'Terugvordering reiskosten OAH'!BK202)</f>
        <v/>
      </c>
      <c r="M130" s="54" t="str">
        <f>IF('Terugvordering reiskosten OAH'!BR202=0,"",'Terugvordering reiskosten OAH'!BR202)</f>
        <v/>
      </c>
      <c r="N130" s="65" t="str">
        <f>IF('Terugvordering reiskosten OAH'!BZ202=0,"",'Terugvordering reiskosten OAH'!BZ202)</f>
        <v/>
      </c>
      <c r="O130" s="65" t="str">
        <f>IF('Terugvordering reiskosten OAH'!CG202="","",'Terugvordering reiskosten OAH'!CG202)</f>
        <v/>
      </c>
      <c r="P130" s="65" t="str">
        <f>IF('Terugvordering reiskosten OAH'!CM202=0,"",'Terugvordering reiskosten OAH'!CM202)</f>
        <v/>
      </c>
    </row>
    <row r="131" spans="1:16" x14ac:dyDescent="0.3">
      <c r="A131" s="54" t="str">
        <f>IF('Terugvordering reiskosten OAH'!D203="","",IF('Terugvordering reiskosten OAH'!$T$36="","",'Terugvordering reiskosten OAH'!$T$36))</f>
        <v/>
      </c>
      <c r="B131" s="54" t="str">
        <f>IF(A131="","",'Terugvordering reiskosten OAH'!$T$38)</f>
        <v/>
      </c>
      <c r="C131" s="47" t="str">
        <f>IF(A131="","",'gegevensblad samenvatting vord.'!$C$2)</f>
        <v/>
      </c>
      <c r="D131" s="47" t="str">
        <f>IF('Terugvordering reiskosten OAH'!D203="","",TEXT('Terugvordering reiskosten OAH'!D203,"mm-jjjj"))</f>
        <v/>
      </c>
      <c r="E131" s="54" t="str">
        <f>IF('Terugvordering reiskosten OAH'!H203="","",'Terugvordering reiskosten OAH'!H203)</f>
        <v/>
      </c>
      <c r="F131" s="47" t="str">
        <f>IF('Terugvordering reiskosten OAH'!R203="","",'Terugvordering reiskosten OAH'!R203)</f>
        <v/>
      </c>
      <c r="G131" s="54" t="str">
        <f>IF('Terugvordering reiskosten OAH'!X203="","",'Terugvordering reiskosten OAH'!X203)</f>
        <v/>
      </c>
      <c r="H131" s="47" t="str">
        <f>IF('Terugvordering reiskosten OAH'!AJ203="","",'Terugvordering reiskosten OAH'!AJ203)</f>
        <v/>
      </c>
      <c r="I131" s="54" t="str">
        <f>IF('Terugvordering reiskosten OAH'!AR203="","",'Terugvordering reiskosten OAH'!AR203)</f>
        <v/>
      </c>
      <c r="J131" s="54" t="str">
        <f>IF('Terugvordering reiskosten OAH'!AY203="","",'Terugvordering reiskosten OAH'!AY203)</f>
        <v/>
      </c>
      <c r="K131" s="54" t="str">
        <f>IF('Terugvordering reiskosten OAH'!BC203=0,"",'Terugvordering reiskosten OAH'!BC203)</f>
        <v/>
      </c>
      <c r="L131" s="62" t="str">
        <f>IF('Terugvordering reiskosten OAH'!BK203=0,"",'Terugvordering reiskosten OAH'!BK203)</f>
        <v/>
      </c>
      <c r="M131" s="54" t="str">
        <f>IF('Terugvordering reiskosten OAH'!BR203=0,"",'Terugvordering reiskosten OAH'!BR203)</f>
        <v/>
      </c>
      <c r="N131" s="65" t="str">
        <f>IF('Terugvordering reiskosten OAH'!BZ203=0,"",'Terugvordering reiskosten OAH'!BZ203)</f>
        <v/>
      </c>
      <c r="O131" s="65" t="str">
        <f>IF('Terugvordering reiskosten OAH'!CG203="","",'Terugvordering reiskosten OAH'!CG203)</f>
        <v/>
      </c>
      <c r="P131" s="65" t="str">
        <f>IF('Terugvordering reiskosten OAH'!CM203=0,"",'Terugvordering reiskosten OAH'!CM203)</f>
        <v/>
      </c>
    </row>
    <row r="132" spans="1:16" x14ac:dyDescent="0.3">
      <c r="A132" s="54" t="str">
        <f>IF('Terugvordering reiskosten OAH'!D204="","",IF('Terugvordering reiskosten OAH'!$T$36="","",'Terugvordering reiskosten OAH'!$T$36))</f>
        <v/>
      </c>
      <c r="B132" s="54" t="str">
        <f>IF(A132="","",'Terugvordering reiskosten OAH'!$T$38)</f>
        <v/>
      </c>
      <c r="C132" s="47" t="str">
        <f>IF(A132="","",'gegevensblad samenvatting vord.'!$C$2)</f>
        <v/>
      </c>
      <c r="D132" s="47" t="str">
        <f>IF('Terugvordering reiskosten OAH'!D204="","",TEXT('Terugvordering reiskosten OAH'!D204,"mm-jjjj"))</f>
        <v/>
      </c>
      <c r="E132" s="54" t="str">
        <f>IF('Terugvordering reiskosten OAH'!H204="","",'Terugvordering reiskosten OAH'!H204)</f>
        <v/>
      </c>
      <c r="F132" s="47" t="str">
        <f>IF('Terugvordering reiskosten OAH'!R204="","",'Terugvordering reiskosten OAH'!R204)</f>
        <v/>
      </c>
      <c r="G132" s="54" t="str">
        <f>IF('Terugvordering reiskosten OAH'!X204="","",'Terugvordering reiskosten OAH'!X204)</f>
        <v/>
      </c>
      <c r="H132" s="47" t="str">
        <f>IF('Terugvordering reiskosten OAH'!AJ204="","",'Terugvordering reiskosten OAH'!AJ204)</f>
        <v/>
      </c>
      <c r="I132" s="54" t="str">
        <f>IF('Terugvordering reiskosten OAH'!AR204="","",'Terugvordering reiskosten OAH'!AR204)</f>
        <v/>
      </c>
      <c r="J132" s="54" t="str">
        <f>IF('Terugvordering reiskosten OAH'!AY204="","",'Terugvordering reiskosten OAH'!AY204)</f>
        <v/>
      </c>
      <c r="K132" s="54" t="str">
        <f>IF('Terugvordering reiskosten OAH'!BC204=0,"",'Terugvordering reiskosten OAH'!BC204)</f>
        <v/>
      </c>
      <c r="L132" s="62" t="str">
        <f>IF('Terugvordering reiskosten OAH'!BK204=0,"",'Terugvordering reiskosten OAH'!BK204)</f>
        <v/>
      </c>
      <c r="M132" s="54" t="str">
        <f>IF('Terugvordering reiskosten OAH'!BR204=0,"",'Terugvordering reiskosten OAH'!BR204)</f>
        <v/>
      </c>
      <c r="N132" s="65" t="str">
        <f>IF('Terugvordering reiskosten OAH'!BZ204=0,"",'Terugvordering reiskosten OAH'!BZ204)</f>
        <v/>
      </c>
      <c r="O132" s="65" t="str">
        <f>IF('Terugvordering reiskosten OAH'!CG204="","",'Terugvordering reiskosten OAH'!CG204)</f>
        <v/>
      </c>
      <c r="P132" s="65" t="str">
        <f>IF('Terugvordering reiskosten OAH'!CM204=0,"",'Terugvordering reiskosten OAH'!CM204)</f>
        <v/>
      </c>
    </row>
    <row r="133" spans="1:16" x14ac:dyDescent="0.3">
      <c r="A133" s="54" t="str">
        <f>IF('Terugvordering reiskosten OAH'!D205="","",IF('Terugvordering reiskosten OAH'!$T$36="","",'Terugvordering reiskosten OAH'!$T$36))</f>
        <v/>
      </c>
      <c r="B133" s="54" t="str">
        <f>IF(A133="","",'Terugvordering reiskosten OAH'!$T$38)</f>
        <v/>
      </c>
      <c r="C133" s="47" t="str">
        <f>IF(A133="","",'gegevensblad samenvatting vord.'!$C$2)</f>
        <v/>
      </c>
      <c r="D133" s="47" t="str">
        <f>IF('Terugvordering reiskosten OAH'!D205="","",TEXT('Terugvordering reiskosten OAH'!D205,"mm-jjjj"))</f>
        <v/>
      </c>
      <c r="E133" s="54" t="str">
        <f>IF('Terugvordering reiskosten OAH'!H205="","",'Terugvordering reiskosten OAH'!H205)</f>
        <v/>
      </c>
      <c r="F133" s="47" t="str">
        <f>IF('Terugvordering reiskosten OAH'!R205="","",'Terugvordering reiskosten OAH'!R205)</f>
        <v/>
      </c>
      <c r="G133" s="54" t="str">
        <f>IF('Terugvordering reiskosten OAH'!X205="","",'Terugvordering reiskosten OAH'!X205)</f>
        <v/>
      </c>
      <c r="H133" s="47" t="str">
        <f>IF('Terugvordering reiskosten OAH'!AJ205="","",'Terugvordering reiskosten OAH'!AJ205)</f>
        <v/>
      </c>
      <c r="I133" s="54" t="str">
        <f>IF('Terugvordering reiskosten OAH'!AR205="","",'Terugvordering reiskosten OAH'!AR205)</f>
        <v/>
      </c>
      <c r="J133" s="54" t="str">
        <f>IF('Terugvordering reiskosten OAH'!AY205="","",'Terugvordering reiskosten OAH'!AY205)</f>
        <v/>
      </c>
      <c r="K133" s="54" t="str">
        <f>IF('Terugvordering reiskosten OAH'!BC205=0,"",'Terugvordering reiskosten OAH'!BC205)</f>
        <v/>
      </c>
      <c r="L133" s="62" t="str">
        <f>IF('Terugvordering reiskosten OAH'!BK205=0,"",'Terugvordering reiskosten OAH'!BK205)</f>
        <v/>
      </c>
      <c r="M133" s="54" t="str">
        <f>IF('Terugvordering reiskosten OAH'!BR205=0,"",'Terugvordering reiskosten OAH'!BR205)</f>
        <v/>
      </c>
      <c r="N133" s="65" t="str">
        <f>IF('Terugvordering reiskosten OAH'!BZ205=0,"",'Terugvordering reiskosten OAH'!BZ205)</f>
        <v/>
      </c>
      <c r="O133" s="65" t="str">
        <f>IF('Terugvordering reiskosten OAH'!CG205="","",'Terugvordering reiskosten OAH'!CG205)</f>
        <v/>
      </c>
      <c r="P133" s="65" t="str">
        <f>IF('Terugvordering reiskosten OAH'!CM205=0,"",'Terugvordering reiskosten OAH'!CM205)</f>
        <v/>
      </c>
    </row>
    <row r="134" spans="1:16" x14ac:dyDescent="0.3">
      <c r="A134" s="54" t="str">
        <f>IF('Terugvordering reiskosten OAH'!D206="","",IF('Terugvordering reiskosten OAH'!$T$36="","",'Terugvordering reiskosten OAH'!$T$36))</f>
        <v/>
      </c>
      <c r="B134" s="54" t="str">
        <f>IF(A134="","",'Terugvordering reiskosten OAH'!$T$38)</f>
        <v/>
      </c>
      <c r="C134" s="47" t="str">
        <f>IF(A134="","",'gegevensblad samenvatting vord.'!$C$2)</f>
        <v/>
      </c>
      <c r="D134" s="47" t="str">
        <f>IF('Terugvordering reiskosten OAH'!D206="","",TEXT('Terugvordering reiskosten OAH'!D206,"mm-jjjj"))</f>
        <v/>
      </c>
      <c r="E134" s="54" t="str">
        <f>IF('Terugvordering reiskosten OAH'!H206="","",'Terugvordering reiskosten OAH'!H206)</f>
        <v/>
      </c>
      <c r="F134" s="47" t="str">
        <f>IF('Terugvordering reiskosten OAH'!R206="","",'Terugvordering reiskosten OAH'!R206)</f>
        <v/>
      </c>
      <c r="G134" s="54" t="str">
        <f>IF('Terugvordering reiskosten OAH'!X206="","",'Terugvordering reiskosten OAH'!X206)</f>
        <v/>
      </c>
      <c r="H134" s="47" t="str">
        <f>IF('Terugvordering reiskosten OAH'!AJ206="","",'Terugvordering reiskosten OAH'!AJ206)</f>
        <v/>
      </c>
      <c r="I134" s="54" t="str">
        <f>IF('Terugvordering reiskosten OAH'!AR206="","",'Terugvordering reiskosten OAH'!AR206)</f>
        <v/>
      </c>
      <c r="J134" s="54" t="str">
        <f>IF('Terugvordering reiskosten OAH'!AY206="","",'Terugvordering reiskosten OAH'!AY206)</f>
        <v/>
      </c>
      <c r="K134" s="54" t="str">
        <f>IF('Terugvordering reiskosten OAH'!BC206=0,"",'Terugvordering reiskosten OAH'!BC206)</f>
        <v/>
      </c>
      <c r="L134" s="62" t="str">
        <f>IF('Terugvordering reiskosten OAH'!BK206=0,"",'Terugvordering reiskosten OAH'!BK206)</f>
        <v/>
      </c>
      <c r="M134" s="54" t="str">
        <f>IF('Terugvordering reiskosten OAH'!BR206=0,"",'Terugvordering reiskosten OAH'!BR206)</f>
        <v/>
      </c>
      <c r="N134" s="65" t="str">
        <f>IF('Terugvordering reiskosten OAH'!BZ206=0,"",'Terugvordering reiskosten OAH'!BZ206)</f>
        <v/>
      </c>
      <c r="O134" s="65" t="str">
        <f>IF('Terugvordering reiskosten OAH'!CG206="","",'Terugvordering reiskosten OAH'!CG206)</f>
        <v/>
      </c>
      <c r="P134" s="65" t="str">
        <f>IF('Terugvordering reiskosten OAH'!CM206=0,"",'Terugvordering reiskosten OAH'!CM206)</f>
        <v/>
      </c>
    </row>
    <row r="135" spans="1:16" x14ac:dyDescent="0.3">
      <c r="A135" s="54" t="str">
        <f>IF('Terugvordering reiskosten OAH'!D207="","",IF('Terugvordering reiskosten OAH'!$T$36="","",'Terugvordering reiskosten OAH'!$T$36))</f>
        <v/>
      </c>
      <c r="B135" s="54" t="str">
        <f>IF(A135="","",'Terugvordering reiskosten OAH'!$T$38)</f>
        <v/>
      </c>
      <c r="C135" s="47" t="str">
        <f>IF(A135="","",'gegevensblad samenvatting vord.'!$C$2)</f>
        <v/>
      </c>
      <c r="D135" s="47" t="str">
        <f>IF('Terugvordering reiskosten OAH'!D207="","",TEXT('Terugvordering reiskosten OAH'!D207,"mm-jjjj"))</f>
        <v/>
      </c>
      <c r="E135" s="54" t="str">
        <f>IF('Terugvordering reiskosten OAH'!H207="","",'Terugvordering reiskosten OAH'!H207)</f>
        <v/>
      </c>
      <c r="F135" s="47" t="str">
        <f>IF('Terugvordering reiskosten OAH'!R207="","",'Terugvordering reiskosten OAH'!R207)</f>
        <v/>
      </c>
      <c r="G135" s="54" t="str">
        <f>IF('Terugvordering reiskosten OAH'!X207="","",'Terugvordering reiskosten OAH'!X207)</f>
        <v/>
      </c>
      <c r="H135" s="47" t="str">
        <f>IF('Terugvordering reiskosten OAH'!AJ207="","",'Terugvordering reiskosten OAH'!AJ207)</f>
        <v/>
      </c>
      <c r="I135" s="54" t="str">
        <f>IF('Terugvordering reiskosten OAH'!AR207="","",'Terugvordering reiskosten OAH'!AR207)</f>
        <v/>
      </c>
      <c r="J135" s="54" t="str">
        <f>IF('Terugvordering reiskosten OAH'!AY207="","",'Terugvordering reiskosten OAH'!AY207)</f>
        <v/>
      </c>
      <c r="K135" s="54" t="str">
        <f>IF('Terugvordering reiskosten OAH'!BC207=0,"",'Terugvordering reiskosten OAH'!BC207)</f>
        <v/>
      </c>
      <c r="L135" s="62" t="str">
        <f>IF('Terugvordering reiskosten OAH'!BK207=0,"",'Terugvordering reiskosten OAH'!BK207)</f>
        <v/>
      </c>
      <c r="M135" s="54" t="str">
        <f>IF('Terugvordering reiskosten OAH'!BR207=0,"",'Terugvordering reiskosten OAH'!BR207)</f>
        <v/>
      </c>
      <c r="N135" s="65" t="str">
        <f>IF('Terugvordering reiskosten OAH'!BZ207=0,"",'Terugvordering reiskosten OAH'!BZ207)</f>
        <v/>
      </c>
      <c r="O135" s="65" t="str">
        <f>IF('Terugvordering reiskosten OAH'!CG207="","",'Terugvordering reiskosten OAH'!CG207)</f>
        <v/>
      </c>
      <c r="P135" s="65" t="str">
        <f>IF('Terugvordering reiskosten OAH'!CM207=0,"",'Terugvordering reiskosten OAH'!CM207)</f>
        <v/>
      </c>
    </row>
    <row r="136" spans="1:16" x14ac:dyDescent="0.3">
      <c r="A136" s="54" t="str">
        <f>IF('Terugvordering reiskosten OAH'!D208="","",IF('Terugvordering reiskosten OAH'!$T$36="","",'Terugvordering reiskosten OAH'!$T$36))</f>
        <v/>
      </c>
      <c r="B136" s="54" t="str">
        <f>IF(A136="","",'Terugvordering reiskosten OAH'!$T$38)</f>
        <v/>
      </c>
      <c r="C136" s="47" t="str">
        <f>IF(A136="","",'gegevensblad samenvatting vord.'!$C$2)</f>
        <v/>
      </c>
      <c r="D136" s="47" t="str">
        <f>IF('Terugvordering reiskosten OAH'!D208="","",TEXT('Terugvordering reiskosten OAH'!D208,"mm-jjjj"))</f>
        <v/>
      </c>
      <c r="E136" s="54" t="str">
        <f>IF('Terugvordering reiskosten OAH'!H208="","",'Terugvordering reiskosten OAH'!H208)</f>
        <v/>
      </c>
      <c r="F136" s="47" t="str">
        <f>IF('Terugvordering reiskosten OAH'!R208="","",'Terugvordering reiskosten OAH'!R208)</f>
        <v/>
      </c>
      <c r="G136" s="54" t="str">
        <f>IF('Terugvordering reiskosten OAH'!X208="","",'Terugvordering reiskosten OAH'!X208)</f>
        <v/>
      </c>
      <c r="H136" s="47" t="str">
        <f>IF('Terugvordering reiskosten OAH'!AJ208="","",'Terugvordering reiskosten OAH'!AJ208)</f>
        <v/>
      </c>
      <c r="I136" s="54" t="str">
        <f>IF('Terugvordering reiskosten OAH'!AR208="","",'Terugvordering reiskosten OAH'!AR208)</f>
        <v/>
      </c>
      <c r="J136" s="54" t="str">
        <f>IF('Terugvordering reiskosten OAH'!AY208="","",'Terugvordering reiskosten OAH'!AY208)</f>
        <v/>
      </c>
      <c r="K136" s="54" t="str">
        <f>IF('Terugvordering reiskosten OAH'!BC208=0,"",'Terugvordering reiskosten OAH'!BC208)</f>
        <v/>
      </c>
      <c r="L136" s="62" t="str">
        <f>IF('Terugvordering reiskosten OAH'!BK208=0,"",'Terugvordering reiskosten OAH'!BK208)</f>
        <v/>
      </c>
      <c r="M136" s="54" t="str">
        <f>IF('Terugvordering reiskosten OAH'!BR208=0,"",'Terugvordering reiskosten OAH'!BR208)</f>
        <v/>
      </c>
      <c r="N136" s="65" t="str">
        <f>IF('Terugvordering reiskosten OAH'!BZ208=0,"",'Terugvordering reiskosten OAH'!BZ208)</f>
        <v/>
      </c>
      <c r="O136" s="65" t="str">
        <f>IF('Terugvordering reiskosten OAH'!CG208="","",'Terugvordering reiskosten OAH'!CG208)</f>
        <v/>
      </c>
      <c r="P136" s="65" t="str">
        <f>IF('Terugvordering reiskosten OAH'!CM208=0,"",'Terugvordering reiskosten OAH'!CM208)</f>
        <v/>
      </c>
    </row>
    <row r="137" spans="1:16" x14ac:dyDescent="0.3">
      <c r="A137" s="54" t="str">
        <f>IF('Terugvordering reiskosten OAH'!D209="","",IF('Terugvordering reiskosten OAH'!$T$36="","",'Terugvordering reiskosten OAH'!$T$36))</f>
        <v/>
      </c>
      <c r="B137" s="54" t="str">
        <f>IF(A137="","",'Terugvordering reiskosten OAH'!$T$38)</f>
        <v/>
      </c>
      <c r="C137" s="47" t="str">
        <f>IF(A137="","",'gegevensblad samenvatting vord.'!$C$2)</f>
        <v/>
      </c>
      <c r="D137" s="47" t="str">
        <f>IF('Terugvordering reiskosten OAH'!D209="","",TEXT('Terugvordering reiskosten OAH'!D209,"mm-jjjj"))</f>
        <v/>
      </c>
      <c r="E137" s="54" t="str">
        <f>IF('Terugvordering reiskosten OAH'!H209="","",'Terugvordering reiskosten OAH'!H209)</f>
        <v/>
      </c>
      <c r="F137" s="47" t="str">
        <f>IF('Terugvordering reiskosten OAH'!R209="","",'Terugvordering reiskosten OAH'!R209)</f>
        <v/>
      </c>
      <c r="G137" s="54" t="str">
        <f>IF('Terugvordering reiskosten OAH'!X209="","",'Terugvordering reiskosten OAH'!X209)</f>
        <v/>
      </c>
      <c r="H137" s="47" t="str">
        <f>IF('Terugvordering reiskosten OAH'!AJ209="","",'Terugvordering reiskosten OAH'!AJ209)</f>
        <v/>
      </c>
      <c r="I137" s="54" t="str">
        <f>IF('Terugvordering reiskosten OAH'!AR209="","",'Terugvordering reiskosten OAH'!AR209)</f>
        <v/>
      </c>
      <c r="J137" s="54" t="str">
        <f>IF('Terugvordering reiskosten OAH'!AY209="","",'Terugvordering reiskosten OAH'!AY209)</f>
        <v/>
      </c>
      <c r="K137" s="54" t="str">
        <f>IF('Terugvordering reiskosten OAH'!BC209=0,"",'Terugvordering reiskosten OAH'!BC209)</f>
        <v/>
      </c>
      <c r="L137" s="62" t="str">
        <f>IF('Terugvordering reiskosten OAH'!BK209=0,"",'Terugvordering reiskosten OAH'!BK209)</f>
        <v/>
      </c>
      <c r="M137" s="54" t="str">
        <f>IF('Terugvordering reiskosten OAH'!BR209=0,"",'Terugvordering reiskosten OAH'!BR209)</f>
        <v/>
      </c>
      <c r="N137" s="65" t="str">
        <f>IF('Terugvordering reiskosten OAH'!BZ209=0,"",'Terugvordering reiskosten OAH'!BZ209)</f>
        <v/>
      </c>
      <c r="O137" s="65" t="str">
        <f>IF('Terugvordering reiskosten OAH'!CG209="","",'Terugvordering reiskosten OAH'!CG209)</f>
        <v/>
      </c>
      <c r="P137" s="65" t="str">
        <f>IF('Terugvordering reiskosten OAH'!CM209=0,"",'Terugvordering reiskosten OAH'!CM209)</f>
        <v/>
      </c>
    </row>
    <row r="138" spans="1:16" x14ac:dyDescent="0.3">
      <c r="A138" s="54" t="str">
        <f>IF('Terugvordering reiskosten OAH'!D210="","",IF('Terugvordering reiskosten OAH'!$T$36="","",'Terugvordering reiskosten OAH'!$T$36))</f>
        <v/>
      </c>
      <c r="B138" s="54" t="str">
        <f>IF(A138="","",'Terugvordering reiskosten OAH'!$T$38)</f>
        <v/>
      </c>
      <c r="C138" s="47" t="str">
        <f>IF(A138="","",'gegevensblad samenvatting vord.'!$C$2)</f>
        <v/>
      </c>
      <c r="D138" s="47" t="str">
        <f>IF('Terugvordering reiskosten OAH'!D210="","",TEXT('Terugvordering reiskosten OAH'!D210,"mm-jjjj"))</f>
        <v/>
      </c>
      <c r="E138" s="54" t="str">
        <f>IF('Terugvordering reiskosten OAH'!H210="","",'Terugvordering reiskosten OAH'!H210)</f>
        <v/>
      </c>
      <c r="F138" s="47" t="str">
        <f>IF('Terugvordering reiskosten OAH'!R210="","",'Terugvordering reiskosten OAH'!R210)</f>
        <v/>
      </c>
      <c r="G138" s="54" t="str">
        <f>IF('Terugvordering reiskosten OAH'!X210="","",'Terugvordering reiskosten OAH'!X210)</f>
        <v/>
      </c>
      <c r="H138" s="47" t="str">
        <f>IF('Terugvordering reiskosten OAH'!AJ210="","",'Terugvordering reiskosten OAH'!AJ210)</f>
        <v/>
      </c>
      <c r="I138" s="54" t="str">
        <f>IF('Terugvordering reiskosten OAH'!AR210="","",'Terugvordering reiskosten OAH'!AR210)</f>
        <v/>
      </c>
      <c r="J138" s="54" t="str">
        <f>IF('Terugvordering reiskosten OAH'!AY210="","",'Terugvordering reiskosten OAH'!AY210)</f>
        <v/>
      </c>
      <c r="K138" s="54" t="str">
        <f>IF('Terugvordering reiskosten OAH'!BC210=0,"",'Terugvordering reiskosten OAH'!BC210)</f>
        <v/>
      </c>
      <c r="L138" s="62" t="str">
        <f>IF('Terugvordering reiskosten OAH'!BK210=0,"",'Terugvordering reiskosten OAH'!BK210)</f>
        <v/>
      </c>
      <c r="M138" s="54" t="str">
        <f>IF('Terugvordering reiskosten OAH'!BR210=0,"",'Terugvordering reiskosten OAH'!BR210)</f>
        <v/>
      </c>
      <c r="N138" s="65" t="str">
        <f>IF('Terugvordering reiskosten OAH'!BZ210=0,"",'Terugvordering reiskosten OAH'!BZ210)</f>
        <v/>
      </c>
      <c r="O138" s="65" t="str">
        <f>IF('Terugvordering reiskosten OAH'!CG210="","",'Terugvordering reiskosten OAH'!CG210)</f>
        <v/>
      </c>
      <c r="P138" s="65" t="str">
        <f>IF('Terugvordering reiskosten OAH'!CM210=0,"",'Terugvordering reiskosten OAH'!CM210)</f>
        <v/>
      </c>
    </row>
    <row r="139" spans="1:16" x14ac:dyDescent="0.3">
      <c r="A139" s="54" t="str">
        <f>IF('Terugvordering reiskosten OAH'!D211="","",IF('Terugvordering reiskosten OAH'!$T$36="","",'Terugvordering reiskosten OAH'!$T$36))</f>
        <v/>
      </c>
      <c r="B139" s="54" t="str">
        <f>IF(A139="","",'Terugvordering reiskosten OAH'!$T$38)</f>
        <v/>
      </c>
      <c r="C139" s="47" t="str">
        <f>IF(A139="","",'gegevensblad samenvatting vord.'!$C$2)</f>
        <v/>
      </c>
      <c r="D139" s="47" t="str">
        <f>IF('Terugvordering reiskosten OAH'!D211="","",TEXT('Terugvordering reiskosten OAH'!D211,"mm-jjjj"))</f>
        <v/>
      </c>
      <c r="E139" s="54" t="str">
        <f>IF('Terugvordering reiskosten OAH'!H211="","",'Terugvordering reiskosten OAH'!H211)</f>
        <v/>
      </c>
      <c r="F139" s="47" t="str">
        <f>IF('Terugvordering reiskosten OAH'!R211="","",'Terugvordering reiskosten OAH'!R211)</f>
        <v/>
      </c>
      <c r="G139" s="54" t="str">
        <f>IF('Terugvordering reiskosten OAH'!X211="","",'Terugvordering reiskosten OAH'!X211)</f>
        <v/>
      </c>
      <c r="H139" s="47" t="str">
        <f>IF('Terugvordering reiskosten OAH'!AJ211="","",'Terugvordering reiskosten OAH'!AJ211)</f>
        <v/>
      </c>
      <c r="I139" s="54" t="str">
        <f>IF('Terugvordering reiskosten OAH'!AR211="","",'Terugvordering reiskosten OAH'!AR211)</f>
        <v/>
      </c>
      <c r="J139" s="54" t="str">
        <f>IF('Terugvordering reiskosten OAH'!AY211="","",'Terugvordering reiskosten OAH'!AY211)</f>
        <v/>
      </c>
      <c r="K139" s="54" t="str">
        <f>IF('Terugvordering reiskosten OAH'!BC211=0,"",'Terugvordering reiskosten OAH'!BC211)</f>
        <v/>
      </c>
      <c r="L139" s="62" t="str">
        <f>IF('Terugvordering reiskosten OAH'!BK211=0,"",'Terugvordering reiskosten OAH'!BK211)</f>
        <v/>
      </c>
      <c r="M139" s="54" t="str">
        <f>IF('Terugvordering reiskosten OAH'!BR211=0,"",'Terugvordering reiskosten OAH'!BR211)</f>
        <v/>
      </c>
      <c r="N139" s="65" t="str">
        <f>IF('Terugvordering reiskosten OAH'!BZ211=0,"",'Terugvordering reiskosten OAH'!BZ211)</f>
        <v/>
      </c>
      <c r="O139" s="65" t="str">
        <f>IF('Terugvordering reiskosten OAH'!CG211="","",'Terugvordering reiskosten OAH'!CG211)</f>
        <v/>
      </c>
      <c r="P139" s="65" t="str">
        <f>IF('Terugvordering reiskosten OAH'!CM211=0,"",'Terugvordering reiskosten OAH'!CM211)</f>
        <v/>
      </c>
    </row>
    <row r="140" spans="1:16" x14ac:dyDescent="0.3">
      <c r="A140" s="54" t="str">
        <f>IF('Terugvordering reiskosten OAH'!D212="","",IF('Terugvordering reiskosten OAH'!$T$36="","",'Terugvordering reiskosten OAH'!$T$36))</f>
        <v/>
      </c>
      <c r="B140" s="54" t="str">
        <f>IF(A140="","",'Terugvordering reiskosten OAH'!$T$38)</f>
        <v/>
      </c>
      <c r="C140" s="47" t="str">
        <f>IF(A140="","",'gegevensblad samenvatting vord.'!$C$2)</f>
        <v/>
      </c>
      <c r="D140" s="47" t="str">
        <f>IF('Terugvordering reiskosten OAH'!D212="","",TEXT('Terugvordering reiskosten OAH'!D212,"mm-jjjj"))</f>
        <v/>
      </c>
      <c r="E140" s="54" t="str">
        <f>IF('Terugvordering reiskosten OAH'!H212="","",'Terugvordering reiskosten OAH'!H212)</f>
        <v/>
      </c>
      <c r="F140" s="47" t="str">
        <f>IF('Terugvordering reiskosten OAH'!R212="","",'Terugvordering reiskosten OAH'!R212)</f>
        <v/>
      </c>
      <c r="G140" s="54" t="str">
        <f>IF('Terugvordering reiskosten OAH'!X212="","",'Terugvordering reiskosten OAH'!X212)</f>
        <v/>
      </c>
      <c r="H140" s="47" t="str">
        <f>IF('Terugvordering reiskosten OAH'!AJ212="","",'Terugvordering reiskosten OAH'!AJ212)</f>
        <v/>
      </c>
      <c r="I140" s="54" t="str">
        <f>IF('Terugvordering reiskosten OAH'!AR212="","",'Terugvordering reiskosten OAH'!AR212)</f>
        <v/>
      </c>
      <c r="J140" s="54" t="str">
        <f>IF('Terugvordering reiskosten OAH'!AY212="","",'Terugvordering reiskosten OAH'!AY212)</f>
        <v/>
      </c>
      <c r="K140" s="54" t="str">
        <f>IF('Terugvordering reiskosten OAH'!BC212=0,"",'Terugvordering reiskosten OAH'!BC212)</f>
        <v/>
      </c>
      <c r="L140" s="62" t="str">
        <f>IF('Terugvordering reiskosten OAH'!BK212=0,"",'Terugvordering reiskosten OAH'!BK212)</f>
        <v/>
      </c>
      <c r="M140" s="54" t="str">
        <f>IF('Terugvordering reiskosten OAH'!BR212=0,"",'Terugvordering reiskosten OAH'!BR212)</f>
        <v/>
      </c>
      <c r="N140" s="65" t="str">
        <f>IF('Terugvordering reiskosten OAH'!BZ212=0,"",'Terugvordering reiskosten OAH'!BZ212)</f>
        <v/>
      </c>
      <c r="O140" s="65" t="str">
        <f>IF('Terugvordering reiskosten OAH'!CG212="","",'Terugvordering reiskosten OAH'!CG212)</f>
        <v/>
      </c>
      <c r="P140" s="65" t="str">
        <f>IF('Terugvordering reiskosten OAH'!CM212=0,"",'Terugvordering reiskosten OAH'!CM212)</f>
        <v/>
      </c>
    </row>
    <row r="141" spans="1:16" x14ac:dyDescent="0.3">
      <c r="A141" s="54" t="str">
        <f>IF('Terugvordering reiskosten OAH'!D213="","",IF('Terugvordering reiskosten OAH'!$T$36="","",'Terugvordering reiskosten OAH'!$T$36))</f>
        <v/>
      </c>
      <c r="B141" s="54" t="str">
        <f>IF(A141="","",'Terugvordering reiskosten OAH'!$T$38)</f>
        <v/>
      </c>
      <c r="C141" s="47" t="str">
        <f>IF(A141="","",'gegevensblad samenvatting vord.'!$C$2)</f>
        <v/>
      </c>
      <c r="D141" s="47" t="str">
        <f>IF('Terugvordering reiskosten OAH'!D213="","",TEXT('Terugvordering reiskosten OAH'!D213,"mm-jjjj"))</f>
        <v/>
      </c>
      <c r="E141" s="54" t="str">
        <f>IF('Terugvordering reiskosten OAH'!H213="","",'Terugvordering reiskosten OAH'!H213)</f>
        <v/>
      </c>
      <c r="F141" s="47" t="str">
        <f>IF('Terugvordering reiskosten OAH'!R213="","",'Terugvordering reiskosten OAH'!R213)</f>
        <v/>
      </c>
      <c r="G141" s="54" t="str">
        <f>IF('Terugvordering reiskosten OAH'!X213="","",'Terugvordering reiskosten OAH'!X213)</f>
        <v/>
      </c>
      <c r="H141" s="47" t="str">
        <f>IF('Terugvordering reiskosten OAH'!AJ213="","",'Terugvordering reiskosten OAH'!AJ213)</f>
        <v/>
      </c>
      <c r="I141" s="54" t="str">
        <f>IF('Terugvordering reiskosten OAH'!AR213="","",'Terugvordering reiskosten OAH'!AR213)</f>
        <v/>
      </c>
      <c r="J141" s="54" t="str">
        <f>IF('Terugvordering reiskosten OAH'!AY213="","",'Terugvordering reiskosten OAH'!AY213)</f>
        <v/>
      </c>
      <c r="K141" s="54" t="str">
        <f>IF('Terugvordering reiskosten OAH'!BC213=0,"",'Terugvordering reiskosten OAH'!BC213)</f>
        <v/>
      </c>
      <c r="L141" s="62" t="str">
        <f>IF('Terugvordering reiskosten OAH'!BK213=0,"",'Terugvordering reiskosten OAH'!BK213)</f>
        <v/>
      </c>
      <c r="M141" s="54" t="str">
        <f>IF('Terugvordering reiskosten OAH'!BR213=0,"",'Terugvordering reiskosten OAH'!BR213)</f>
        <v/>
      </c>
      <c r="N141" s="65" t="str">
        <f>IF('Terugvordering reiskosten OAH'!BZ213=0,"",'Terugvordering reiskosten OAH'!BZ213)</f>
        <v/>
      </c>
      <c r="O141" s="65" t="str">
        <f>IF('Terugvordering reiskosten OAH'!CG213="","",'Terugvordering reiskosten OAH'!CG213)</f>
        <v/>
      </c>
      <c r="P141" s="65" t="str">
        <f>IF('Terugvordering reiskosten OAH'!CM213=0,"",'Terugvordering reiskosten OAH'!CM213)</f>
        <v/>
      </c>
    </row>
    <row r="142" spans="1:16" x14ac:dyDescent="0.3">
      <c r="A142" s="54" t="str">
        <f>IF('Terugvordering reiskosten OAH'!D214="","",IF('Terugvordering reiskosten OAH'!$T$36="","",'Terugvordering reiskosten OAH'!$T$36))</f>
        <v/>
      </c>
      <c r="B142" s="54" t="str">
        <f>IF(A142="","",'Terugvordering reiskosten OAH'!$T$38)</f>
        <v/>
      </c>
      <c r="C142" s="47" t="str">
        <f>IF(A142="","",'gegevensblad samenvatting vord.'!$C$2)</f>
        <v/>
      </c>
      <c r="D142" s="47" t="str">
        <f>IF('Terugvordering reiskosten OAH'!D214="","",TEXT('Terugvordering reiskosten OAH'!D214,"mm-jjjj"))</f>
        <v/>
      </c>
      <c r="E142" s="54" t="str">
        <f>IF('Terugvordering reiskosten OAH'!H214="","",'Terugvordering reiskosten OAH'!H214)</f>
        <v/>
      </c>
      <c r="F142" s="47" t="str">
        <f>IF('Terugvordering reiskosten OAH'!R214="","",'Terugvordering reiskosten OAH'!R214)</f>
        <v/>
      </c>
      <c r="G142" s="54" t="str">
        <f>IF('Terugvordering reiskosten OAH'!X214="","",'Terugvordering reiskosten OAH'!X214)</f>
        <v/>
      </c>
      <c r="H142" s="47" t="str">
        <f>IF('Terugvordering reiskosten OAH'!AJ214="","",'Terugvordering reiskosten OAH'!AJ214)</f>
        <v/>
      </c>
      <c r="I142" s="54" t="str">
        <f>IF('Terugvordering reiskosten OAH'!AR214="","",'Terugvordering reiskosten OAH'!AR214)</f>
        <v/>
      </c>
      <c r="J142" s="54" t="str">
        <f>IF('Terugvordering reiskosten OAH'!AY214="","",'Terugvordering reiskosten OAH'!AY214)</f>
        <v/>
      </c>
      <c r="K142" s="54" t="str">
        <f>IF('Terugvordering reiskosten OAH'!BC214=0,"",'Terugvordering reiskosten OAH'!BC214)</f>
        <v/>
      </c>
      <c r="L142" s="62" t="str">
        <f>IF('Terugvordering reiskosten OAH'!BK214=0,"",'Terugvordering reiskosten OAH'!BK214)</f>
        <v/>
      </c>
      <c r="M142" s="54" t="str">
        <f>IF('Terugvordering reiskosten OAH'!BR214=0,"",'Terugvordering reiskosten OAH'!BR214)</f>
        <v/>
      </c>
      <c r="N142" s="65" t="str">
        <f>IF('Terugvordering reiskosten OAH'!BZ214=0,"",'Terugvordering reiskosten OAH'!BZ214)</f>
        <v/>
      </c>
      <c r="O142" s="65" t="str">
        <f>IF('Terugvordering reiskosten OAH'!CG214="","",'Terugvordering reiskosten OAH'!CG214)</f>
        <v/>
      </c>
      <c r="P142" s="65" t="str">
        <f>IF('Terugvordering reiskosten OAH'!CM214=0,"",'Terugvordering reiskosten OAH'!CM214)</f>
        <v/>
      </c>
    </row>
    <row r="143" spans="1:16" x14ac:dyDescent="0.3">
      <c r="A143" s="54" t="str">
        <f>IF('Terugvordering reiskosten OAH'!D215="","",IF('Terugvordering reiskosten OAH'!$T$36="","",'Terugvordering reiskosten OAH'!$T$36))</f>
        <v/>
      </c>
      <c r="B143" s="54" t="str">
        <f>IF(A143="","",'Terugvordering reiskosten OAH'!$T$38)</f>
        <v/>
      </c>
      <c r="C143" s="47" t="str">
        <f>IF(A143="","",'gegevensblad samenvatting vord.'!$C$2)</f>
        <v/>
      </c>
      <c r="D143" s="47" t="str">
        <f>IF('Terugvordering reiskosten OAH'!D215="","",TEXT('Terugvordering reiskosten OAH'!D215,"mm-jjjj"))</f>
        <v/>
      </c>
      <c r="E143" s="54" t="str">
        <f>IF('Terugvordering reiskosten OAH'!H215="","",'Terugvordering reiskosten OAH'!H215)</f>
        <v/>
      </c>
      <c r="F143" s="47" t="str">
        <f>IF('Terugvordering reiskosten OAH'!R215="","",'Terugvordering reiskosten OAH'!R215)</f>
        <v/>
      </c>
      <c r="G143" s="54" t="str">
        <f>IF('Terugvordering reiskosten OAH'!X215="","",'Terugvordering reiskosten OAH'!X215)</f>
        <v/>
      </c>
      <c r="H143" s="47" t="str">
        <f>IF('Terugvordering reiskosten OAH'!AJ215="","",'Terugvordering reiskosten OAH'!AJ215)</f>
        <v/>
      </c>
      <c r="I143" s="54" t="str">
        <f>IF('Terugvordering reiskosten OAH'!AR215="","",'Terugvordering reiskosten OAH'!AR215)</f>
        <v/>
      </c>
      <c r="J143" s="54" t="str">
        <f>IF('Terugvordering reiskosten OAH'!AY215="","",'Terugvordering reiskosten OAH'!AY215)</f>
        <v/>
      </c>
      <c r="K143" s="54" t="str">
        <f>IF('Terugvordering reiskosten OAH'!BC215=0,"",'Terugvordering reiskosten OAH'!BC215)</f>
        <v/>
      </c>
      <c r="L143" s="62" t="str">
        <f>IF('Terugvordering reiskosten OAH'!BK215=0,"",'Terugvordering reiskosten OAH'!BK215)</f>
        <v/>
      </c>
      <c r="M143" s="54" t="str">
        <f>IF('Terugvordering reiskosten OAH'!BR215=0,"",'Terugvordering reiskosten OAH'!BR215)</f>
        <v/>
      </c>
      <c r="N143" s="65" t="str">
        <f>IF('Terugvordering reiskosten OAH'!BZ215=0,"",'Terugvordering reiskosten OAH'!BZ215)</f>
        <v/>
      </c>
      <c r="O143" s="65" t="str">
        <f>IF('Terugvordering reiskosten OAH'!CG215="","",'Terugvordering reiskosten OAH'!CG215)</f>
        <v/>
      </c>
      <c r="P143" s="65" t="str">
        <f>IF('Terugvordering reiskosten OAH'!CM215=0,"",'Terugvordering reiskosten OAH'!CM215)</f>
        <v/>
      </c>
    </row>
    <row r="144" spans="1:16" x14ac:dyDescent="0.3">
      <c r="A144" s="54" t="str">
        <f>IF('Terugvordering reiskosten OAH'!D216="","",IF('Terugvordering reiskosten OAH'!$T$36="","",'Terugvordering reiskosten OAH'!$T$36))</f>
        <v/>
      </c>
      <c r="B144" s="54" t="str">
        <f>IF(A144="","",'Terugvordering reiskosten OAH'!$T$38)</f>
        <v/>
      </c>
      <c r="C144" s="47" t="str">
        <f>IF(A144="","",'gegevensblad samenvatting vord.'!$C$2)</f>
        <v/>
      </c>
      <c r="D144" s="47" t="str">
        <f>IF('Terugvordering reiskosten OAH'!D216="","",TEXT('Terugvordering reiskosten OAH'!D216,"mm-jjjj"))</f>
        <v/>
      </c>
      <c r="E144" s="54" t="str">
        <f>IF('Terugvordering reiskosten OAH'!H216="","",'Terugvordering reiskosten OAH'!H216)</f>
        <v/>
      </c>
      <c r="F144" s="47" t="str">
        <f>IF('Terugvordering reiskosten OAH'!R216="","",'Terugvordering reiskosten OAH'!R216)</f>
        <v/>
      </c>
      <c r="G144" s="54" t="str">
        <f>IF('Terugvordering reiskosten OAH'!X216="","",'Terugvordering reiskosten OAH'!X216)</f>
        <v/>
      </c>
      <c r="H144" s="47" t="str">
        <f>IF('Terugvordering reiskosten OAH'!AJ216="","",'Terugvordering reiskosten OAH'!AJ216)</f>
        <v/>
      </c>
      <c r="I144" s="54" t="str">
        <f>IF('Terugvordering reiskosten OAH'!AR216="","",'Terugvordering reiskosten OAH'!AR216)</f>
        <v/>
      </c>
      <c r="J144" s="54" t="str">
        <f>IF('Terugvordering reiskosten OAH'!AY216="","",'Terugvordering reiskosten OAH'!AY216)</f>
        <v/>
      </c>
      <c r="K144" s="54" t="str">
        <f>IF('Terugvordering reiskosten OAH'!BC216=0,"",'Terugvordering reiskosten OAH'!BC216)</f>
        <v/>
      </c>
      <c r="L144" s="62" t="str">
        <f>IF('Terugvordering reiskosten OAH'!BK216=0,"",'Terugvordering reiskosten OAH'!BK216)</f>
        <v/>
      </c>
      <c r="M144" s="54" t="str">
        <f>IF('Terugvordering reiskosten OAH'!BR216=0,"",'Terugvordering reiskosten OAH'!BR216)</f>
        <v/>
      </c>
      <c r="N144" s="65" t="str">
        <f>IF('Terugvordering reiskosten OAH'!BZ216=0,"",'Terugvordering reiskosten OAH'!BZ216)</f>
        <v/>
      </c>
      <c r="O144" s="65" t="str">
        <f>IF('Terugvordering reiskosten OAH'!CG216="","",'Terugvordering reiskosten OAH'!CG216)</f>
        <v/>
      </c>
      <c r="P144" s="65" t="str">
        <f>IF('Terugvordering reiskosten OAH'!CM216=0,"",'Terugvordering reiskosten OAH'!CM216)</f>
        <v/>
      </c>
    </row>
    <row r="145" spans="1:16" x14ac:dyDescent="0.3">
      <c r="A145" s="54" t="str">
        <f>IF('Terugvordering reiskosten OAH'!D217="","",IF('Terugvordering reiskosten OAH'!$T$36="","",'Terugvordering reiskosten OAH'!$T$36))</f>
        <v/>
      </c>
      <c r="B145" s="54" t="str">
        <f>IF(A145="","",'Terugvordering reiskosten OAH'!$T$38)</f>
        <v/>
      </c>
      <c r="C145" s="47" t="str">
        <f>IF(A145="","",'gegevensblad samenvatting vord.'!$C$2)</f>
        <v/>
      </c>
      <c r="D145" s="47" t="str">
        <f>IF('Terugvordering reiskosten OAH'!D217="","",TEXT('Terugvordering reiskosten OAH'!D217,"mm-jjjj"))</f>
        <v/>
      </c>
      <c r="E145" s="54" t="str">
        <f>IF('Terugvordering reiskosten OAH'!H217="","",'Terugvordering reiskosten OAH'!H217)</f>
        <v/>
      </c>
      <c r="F145" s="47" t="str">
        <f>IF('Terugvordering reiskosten OAH'!R217="","",'Terugvordering reiskosten OAH'!R217)</f>
        <v/>
      </c>
      <c r="G145" s="54" t="str">
        <f>IF('Terugvordering reiskosten OAH'!X217="","",'Terugvordering reiskosten OAH'!X217)</f>
        <v/>
      </c>
      <c r="H145" s="47" t="str">
        <f>IF('Terugvordering reiskosten OAH'!AJ217="","",'Terugvordering reiskosten OAH'!AJ217)</f>
        <v/>
      </c>
      <c r="I145" s="54" t="str">
        <f>IF('Terugvordering reiskosten OAH'!AR217="","",'Terugvordering reiskosten OAH'!AR217)</f>
        <v/>
      </c>
      <c r="J145" s="54" t="str">
        <f>IF('Terugvordering reiskosten OAH'!AY217="","",'Terugvordering reiskosten OAH'!AY217)</f>
        <v/>
      </c>
      <c r="K145" s="54" t="str">
        <f>IF('Terugvordering reiskosten OAH'!BC217=0,"",'Terugvordering reiskosten OAH'!BC217)</f>
        <v/>
      </c>
      <c r="L145" s="62" t="str">
        <f>IF('Terugvordering reiskosten OAH'!BK217=0,"",'Terugvordering reiskosten OAH'!BK217)</f>
        <v/>
      </c>
      <c r="M145" s="54" t="str">
        <f>IF('Terugvordering reiskosten OAH'!BR217=0,"",'Terugvordering reiskosten OAH'!BR217)</f>
        <v/>
      </c>
      <c r="N145" s="65" t="str">
        <f>IF('Terugvordering reiskosten OAH'!BZ217=0,"",'Terugvordering reiskosten OAH'!BZ217)</f>
        <v/>
      </c>
      <c r="O145" s="65" t="str">
        <f>IF('Terugvordering reiskosten OAH'!CG217="","",'Terugvordering reiskosten OAH'!CG217)</f>
        <v/>
      </c>
      <c r="P145" s="65" t="str">
        <f>IF('Terugvordering reiskosten OAH'!CM217=0,"",'Terugvordering reiskosten OAH'!CM217)</f>
        <v/>
      </c>
    </row>
    <row r="146" spans="1:16" x14ac:dyDescent="0.3">
      <c r="A146" s="54" t="str">
        <f>IF('Terugvordering reiskosten OAH'!D218="","",IF('Terugvordering reiskosten OAH'!$T$36="","",'Terugvordering reiskosten OAH'!$T$36))</f>
        <v/>
      </c>
      <c r="B146" s="54" t="str">
        <f>IF(A146="","",'Terugvordering reiskosten OAH'!$T$38)</f>
        <v/>
      </c>
      <c r="C146" s="47" t="str">
        <f>IF(A146="","",'gegevensblad samenvatting vord.'!$C$2)</f>
        <v/>
      </c>
      <c r="D146" s="47" t="str">
        <f>IF('Terugvordering reiskosten OAH'!D218="","",TEXT('Terugvordering reiskosten OAH'!D218,"mm-jjjj"))</f>
        <v/>
      </c>
      <c r="E146" s="54" t="str">
        <f>IF('Terugvordering reiskosten OAH'!H218="","",'Terugvordering reiskosten OAH'!H218)</f>
        <v/>
      </c>
      <c r="F146" s="47" t="str">
        <f>IF('Terugvordering reiskosten OAH'!R218="","",'Terugvordering reiskosten OAH'!R218)</f>
        <v/>
      </c>
      <c r="G146" s="54" t="str">
        <f>IF('Terugvordering reiskosten OAH'!X218="","",'Terugvordering reiskosten OAH'!X218)</f>
        <v/>
      </c>
      <c r="H146" s="47" t="str">
        <f>IF('Terugvordering reiskosten OAH'!AJ218="","",'Terugvordering reiskosten OAH'!AJ218)</f>
        <v/>
      </c>
      <c r="I146" s="54" t="str">
        <f>IF('Terugvordering reiskosten OAH'!AR218="","",'Terugvordering reiskosten OAH'!AR218)</f>
        <v/>
      </c>
      <c r="J146" s="54" t="str">
        <f>IF('Terugvordering reiskosten OAH'!AY218="","",'Terugvordering reiskosten OAH'!AY218)</f>
        <v/>
      </c>
      <c r="K146" s="54" t="str">
        <f>IF('Terugvordering reiskosten OAH'!BC218=0,"",'Terugvordering reiskosten OAH'!BC218)</f>
        <v/>
      </c>
      <c r="L146" s="62" t="str">
        <f>IF('Terugvordering reiskosten OAH'!BK218=0,"",'Terugvordering reiskosten OAH'!BK218)</f>
        <v/>
      </c>
      <c r="M146" s="54" t="str">
        <f>IF('Terugvordering reiskosten OAH'!BR218=0,"",'Terugvordering reiskosten OAH'!BR218)</f>
        <v/>
      </c>
      <c r="N146" s="65" t="str">
        <f>IF('Terugvordering reiskosten OAH'!BZ218=0,"",'Terugvordering reiskosten OAH'!BZ218)</f>
        <v/>
      </c>
      <c r="O146" s="65" t="str">
        <f>IF('Terugvordering reiskosten OAH'!CG218="","",'Terugvordering reiskosten OAH'!CG218)</f>
        <v/>
      </c>
      <c r="P146" s="65" t="str">
        <f>IF('Terugvordering reiskosten OAH'!CM218=0,"",'Terugvordering reiskosten OAH'!CM218)</f>
        <v/>
      </c>
    </row>
    <row r="147" spans="1:16" x14ac:dyDescent="0.3">
      <c r="A147" s="54" t="str">
        <f>IF('Terugvordering reiskosten OAH'!D219="","",IF('Terugvordering reiskosten OAH'!$T$36="","",'Terugvordering reiskosten OAH'!$T$36))</f>
        <v/>
      </c>
      <c r="B147" s="54" t="str">
        <f>IF(A147="","",'Terugvordering reiskosten OAH'!$T$38)</f>
        <v/>
      </c>
      <c r="C147" s="47" t="str">
        <f>IF(A147="","",'gegevensblad samenvatting vord.'!$C$2)</f>
        <v/>
      </c>
      <c r="D147" s="47" t="str">
        <f>IF('Terugvordering reiskosten OAH'!D219="","",TEXT('Terugvordering reiskosten OAH'!D219,"mm-jjjj"))</f>
        <v/>
      </c>
      <c r="E147" s="54" t="str">
        <f>IF('Terugvordering reiskosten OAH'!H219="","",'Terugvordering reiskosten OAH'!H219)</f>
        <v/>
      </c>
      <c r="F147" s="47" t="str">
        <f>IF('Terugvordering reiskosten OAH'!R219="","",'Terugvordering reiskosten OAH'!R219)</f>
        <v/>
      </c>
      <c r="G147" s="54" t="str">
        <f>IF('Terugvordering reiskosten OAH'!X219="","",'Terugvordering reiskosten OAH'!X219)</f>
        <v/>
      </c>
      <c r="H147" s="47" t="str">
        <f>IF('Terugvordering reiskosten OAH'!AJ219="","",'Terugvordering reiskosten OAH'!AJ219)</f>
        <v/>
      </c>
      <c r="I147" s="54" t="str">
        <f>IF('Terugvordering reiskosten OAH'!AR219="","",'Terugvordering reiskosten OAH'!AR219)</f>
        <v/>
      </c>
      <c r="J147" s="54" t="str">
        <f>IF('Terugvordering reiskosten OAH'!AY219="","",'Terugvordering reiskosten OAH'!AY219)</f>
        <v/>
      </c>
      <c r="K147" s="54" t="str">
        <f>IF('Terugvordering reiskosten OAH'!BC219=0,"",'Terugvordering reiskosten OAH'!BC219)</f>
        <v/>
      </c>
      <c r="L147" s="62" t="str">
        <f>IF('Terugvordering reiskosten OAH'!BK219=0,"",'Terugvordering reiskosten OAH'!BK219)</f>
        <v/>
      </c>
      <c r="M147" s="54" t="str">
        <f>IF('Terugvordering reiskosten OAH'!BR219=0,"",'Terugvordering reiskosten OAH'!BR219)</f>
        <v/>
      </c>
      <c r="N147" s="65" t="str">
        <f>IF('Terugvordering reiskosten OAH'!BZ219=0,"",'Terugvordering reiskosten OAH'!BZ219)</f>
        <v/>
      </c>
      <c r="O147" s="65" t="str">
        <f>IF('Terugvordering reiskosten OAH'!CG219="","",'Terugvordering reiskosten OAH'!CG219)</f>
        <v/>
      </c>
      <c r="P147" s="65" t="str">
        <f>IF('Terugvordering reiskosten OAH'!CM219=0,"",'Terugvordering reiskosten OAH'!CM219)</f>
        <v/>
      </c>
    </row>
    <row r="148" spans="1:16" x14ac:dyDescent="0.3">
      <c r="A148" s="54" t="str">
        <f>IF('Terugvordering reiskosten OAH'!D220="","",IF('Terugvordering reiskosten OAH'!$T$36="","",'Terugvordering reiskosten OAH'!$T$36))</f>
        <v/>
      </c>
      <c r="B148" s="54" t="str">
        <f>IF(A148="","",'Terugvordering reiskosten OAH'!$T$38)</f>
        <v/>
      </c>
      <c r="C148" s="47" t="str">
        <f>IF(A148="","",'gegevensblad samenvatting vord.'!$C$2)</f>
        <v/>
      </c>
      <c r="D148" s="47" t="str">
        <f>IF('Terugvordering reiskosten OAH'!D220="","",TEXT('Terugvordering reiskosten OAH'!D220,"mm-jjjj"))</f>
        <v/>
      </c>
      <c r="E148" s="54" t="str">
        <f>IF('Terugvordering reiskosten OAH'!H220="","",'Terugvordering reiskosten OAH'!H220)</f>
        <v/>
      </c>
      <c r="F148" s="47" t="str">
        <f>IF('Terugvordering reiskosten OAH'!R220="","",'Terugvordering reiskosten OAH'!R220)</f>
        <v/>
      </c>
      <c r="G148" s="54" t="str">
        <f>IF('Terugvordering reiskosten OAH'!X220="","",'Terugvordering reiskosten OAH'!X220)</f>
        <v/>
      </c>
      <c r="H148" s="47" t="str">
        <f>IF('Terugvordering reiskosten OAH'!AJ220="","",'Terugvordering reiskosten OAH'!AJ220)</f>
        <v/>
      </c>
      <c r="I148" s="54" t="str">
        <f>IF('Terugvordering reiskosten OAH'!AR220="","",'Terugvordering reiskosten OAH'!AR220)</f>
        <v/>
      </c>
      <c r="J148" s="54" t="str">
        <f>IF('Terugvordering reiskosten OAH'!AY220="","",'Terugvordering reiskosten OAH'!AY220)</f>
        <v/>
      </c>
      <c r="K148" s="54" t="str">
        <f>IF('Terugvordering reiskosten OAH'!BC220=0,"",'Terugvordering reiskosten OAH'!BC220)</f>
        <v/>
      </c>
      <c r="L148" s="62" t="str">
        <f>IF('Terugvordering reiskosten OAH'!BK220=0,"",'Terugvordering reiskosten OAH'!BK220)</f>
        <v/>
      </c>
      <c r="M148" s="54" t="str">
        <f>IF('Terugvordering reiskosten OAH'!BR220=0,"",'Terugvordering reiskosten OAH'!BR220)</f>
        <v/>
      </c>
      <c r="N148" s="65" t="str">
        <f>IF('Terugvordering reiskosten OAH'!BZ220=0,"",'Terugvordering reiskosten OAH'!BZ220)</f>
        <v/>
      </c>
      <c r="O148" s="65" t="str">
        <f>IF('Terugvordering reiskosten OAH'!CG220="","",'Terugvordering reiskosten OAH'!CG220)</f>
        <v/>
      </c>
      <c r="P148" s="65" t="str">
        <f>IF('Terugvordering reiskosten OAH'!CM220=0,"",'Terugvordering reiskosten OAH'!CM220)</f>
        <v/>
      </c>
    </row>
    <row r="149" spans="1:16" x14ac:dyDescent="0.3">
      <c r="A149" s="54" t="str">
        <f>IF('Terugvordering reiskosten OAH'!D221="","",IF('Terugvordering reiskosten OAH'!$T$36="","",'Terugvordering reiskosten OAH'!$T$36))</f>
        <v/>
      </c>
      <c r="B149" s="54" t="str">
        <f>IF(A149="","",'Terugvordering reiskosten OAH'!$T$38)</f>
        <v/>
      </c>
      <c r="C149" s="47" t="str">
        <f>IF(A149="","",'gegevensblad samenvatting vord.'!$C$2)</f>
        <v/>
      </c>
      <c r="D149" s="47" t="str">
        <f>IF('Terugvordering reiskosten OAH'!D221="","",TEXT('Terugvordering reiskosten OAH'!D221,"mm-jjjj"))</f>
        <v/>
      </c>
      <c r="E149" s="54" t="str">
        <f>IF('Terugvordering reiskosten OAH'!H221="","",'Terugvordering reiskosten OAH'!H221)</f>
        <v/>
      </c>
      <c r="F149" s="47" t="str">
        <f>IF('Terugvordering reiskosten OAH'!R221="","",'Terugvordering reiskosten OAH'!R221)</f>
        <v/>
      </c>
      <c r="G149" s="54" t="str">
        <f>IF('Terugvordering reiskosten OAH'!X221="","",'Terugvordering reiskosten OAH'!X221)</f>
        <v/>
      </c>
      <c r="H149" s="47" t="str">
        <f>IF('Terugvordering reiskosten OAH'!AJ221="","",'Terugvordering reiskosten OAH'!AJ221)</f>
        <v/>
      </c>
      <c r="I149" s="54" t="str">
        <f>IF('Terugvordering reiskosten OAH'!AR221="","",'Terugvordering reiskosten OAH'!AR221)</f>
        <v/>
      </c>
      <c r="J149" s="54" t="str">
        <f>IF('Terugvordering reiskosten OAH'!AY221="","",'Terugvordering reiskosten OAH'!AY221)</f>
        <v/>
      </c>
      <c r="K149" s="54" t="str">
        <f>IF('Terugvordering reiskosten OAH'!BC221=0,"",'Terugvordering reiskosten OAH'!BC221)</f>
        <v/>
      </c>
      <c r="L149" s="62" t="str">
        <f>IF('Terugvordering reiskosten OAH'!BK221=0,"",'Terugvordering reiskosten OAH'!BK221)</f>
        <v/>
      </c>
      <c r="M149" s="54" t="str">
        <f>IF('Terugvordering reiskosten OAH'!BR221=0,"",'Terugvordering reiskosten OAH'!BR221)</f>
        <v/>
      </c>
      <c r="N149" s="65" t="str">
        <f>IF('Terugvordering reiskosten OAH'!BZ221=0,"",'Terugvordering reiskosten OAH'!BZ221)</f>
        <v/>
      </c>
      <c r="O149" s="65" t="str">
        <f>IF('Terugvordering reiskosten OAH'!CG221="","",'Terugvordering reiskosten OAH'!CG221)</f>
        <v/>
      </c>
      <c r="P149" s="65" t="str">
        <f>IF('Terugvordering reiskosten OAH'!CM221=0,"",'Terugvordering reiskosten OAH'!CM221)</f>
        <v/>
      </c>
    </row>
    <row r="150" spans="1:16" x14ac:dyDescent="0.3">
      <c r="A150" s="54" t="str">
        <f>IF('Terugvordering reiskosten OAH'!D222="","",IF('Terugvordering reiskosten OAH'!$T$36="","",'Terugvordering reiskosten OAH'!$T$36))</f>
        <v/>
      </c>
      <c r="B150" s="54" t="str">
        <f>IF(A150="","",'Terugvordering reiskosten OAH'!$T$38)</f>
        <v/>
      </c>
      <c r="C150" s="47" t="str">
        <f>IF(A150="","",'gegevensblad samenvatting vord.'!$C$2)</f>
        <v/>
      </c>
      <c r="D150" s="47" t="str">
        <f>IF('Terugvordering reiskosten OAH'!D222="","",TEXT('Terugvordering reiskosten OAH'!D222,"mm-jjjj"))</f>
        <v/>
      </c>
      <c r="E150" s="54" t="str">
        <f>IF('Terugvordering reiskosten OAH'!H222="","",'Terugvordering reiskosten OAH'!H222)</f>
        <v/>
      </c>
      <c r="F150" s="47" t="str">
        <f>IF('Terugvordering reiskosten OAH'!R222="","",'Terugvordering reiskosten OAH'!R222)</f>
        <v/>
      </c>
      <c r="G150" s="54" t="str">
        <f>IF('Terugvordering reiskosten OAH'!X222="","",'Terugvordering reiskosten OAH'!X222)</f>
        <v/>
      </c>
      <c r="H150" s="47" t="str">
        <f>IF('Terugvordering reiskosten OAH'!AJ222="","",'Terugvordering reiskosten OAH'!AJ222)</f>
        <v/>
      </c>
      <c r="I150" s="54" t="str">
        <f>IF('Terugvordering reiskosten OAH'!AR222="","",'Terugvordering reiskosten OAH'!AR222)</f>
        <v/>
      </c>
      <c r="J150" s="54" t="str">
        <f>IF('Terugvordering reiskosten OAH'!AY222="","",'Terugvordering reiskosten OAH'!AY222)</f>
        <v/>
      </c>
      <c r="K150" s="54" t="str">
        <f>IF('Terugvordering reiskosten OAH'!BC222=0,"",'Terugvordering reiskosten OAH'!BC222)</f>
        <v/>
      </c>
      <c r="L150" s="62" t="str">
        <f>IF('Terugvordering reiskosten OAH'!BK222=0,"",'Terugvordering reiskosten OAH'!BK222)</f>
        <v/>
      </c>
      <c r="M150" s="54" t="str">
        <f>IF('Terugvordering reiskosten OAH'!BR222=0,"",'Terugvordering reiskosten OAH'!BR222)</f>
        <v/>
      </c>
      <c r="N150" s="65" t="str">
        <f>IF('Terugvordering reiskosten OAH'!BZ222=0,"",'Terugvordering reiskosten OAH'!BZ222)</f>
        <v/>
      </c>
      <c r="O150" s="65" t="str">
        <f>IF('Terugvordering reiskosten OAH'!CG222="","",'Terugvordering reiskosten OAH'!CG222)</f>
        <v/>
      </c>
      <c r="P150" s="65" t="str">
        <f>IF('Terugvordering reiskosten OAH'!CM222=0,"",'Terugvordering reiskosten OAH'!CM222)</f>
        <v/>
      </c>
    </row>
    <row r="151" spans="1:16" x14ac:dyDescent="0.3">
      <c r="A151" s="54" t="str">
        <f>IF('Terugvordering reiskosten OAH'!D223="","",IF('Terugvordering reiskosten OAH'!$T$36="","",'Terugvordering reiskosten OAH'!$T$36))</f>
        <v/>
      </c>
      <c r="B151" s="54" t="str">
        <f>IF(A151="","",'Terugvordering reiskosten OAH'!$T$38)</f>
        <v/>
      </c>
      <c r="C151" s="47" t="str">
        <f>IF(A151="","",'gegevensblad samenvatting vord.'!$C$2)</f>
        <v/>
      </c>
      <c r="D151" s="47" t="str">
        <f>IF('Terugvordering reiskosten OAH'!D223="","",TEXT('Terugvordering reiskosten OAH'!D223,"mm-jjjj"))</f>
        <v/>
      </c>
      <c r="E151" s="54" t="str">
        <f>IF('Terugvordering reiskosten OAH'!H223="","",'Terugvordering reiskosten OAH'!H223)</f>
        <v/>
      </c>
      <c r="F151" s="47" t="str">
        <f>IF('Terugvordering reiskosten OAH'!R223="","",'Terugvordering reiskosten OAH'!R223)</f>
        <v/>
      </c>
      <c r="G151" s="54" t="str">
        <f>IF('Terugvordering reiskosten OAH'!X223="","",'Terugvordering reiskosten OAH'!X223)</f>
        <v/>
      </c>
      <c r="H151" s="47" t="str">
        <f>IF('Terugvordering reiskosten OAH'!AJ223="","",'Terugvordering reiskosten OAH'!AJ223)</f>
        <v/>
      </c>
      <c r="I151" s="54" t="str">
        <f>IF('Terugvordering reiskosten OAH'!AR223="","",'Terugvordering reiskosten OAH'!AR223)</f>
        <v/>
      </c>
      <c r="J151" s="54" t="str">
        <f>IF('Terugvordering reiskosten OAH'!AY223="","",'Terugvordering reiskosten OAH'!AY223)</f>
        <v/>
      </c>
      <c r="K151" s="54" t="str">
        <f>IF('Terugvordering reiskosten OAH'!BC223=0,"",'Terugvordering reiskosten OAH'!BC223)</f>
        <v/>
      </c>
      <c r="L151" s="62" t="str">
        <f>IF('Terugvordering reiskosten OAH'!BK223=0,"",'Terugvordering reiskosten OAH'!BK223)</f>
        <v/>
      </c>
      <c r="M151" s="54" t="str">
        <f>IF('Terugvordering reiskosten OAH'!BR223=0,"",'Terugvordering reiskosten OAH'!BR223)</f>
        <v/>
      </c>
      <c r="N151" s="65" t="str">
        <f>IF('Terugvordering reiskosten OAH'!BZ223=0,"",'Terugvordering reiskosten OAH'!BZ223)</f>
        <v/>
      </c>
      <c r="O151" s="65" t="str">
        <f>IF('Terugvordering reiskosten OAH'!CG223="","",'Terugvordering reiskosten OAH'!CG223)</f>
        <v/>
      </c>
      <c r="P151" s="65" t="str">
        <f>IF('Terugvordering reiskosten OAH'!CM223=0,"",'Terugvordering reiskosten OAH'!CM223)</f>
        <v/>
      </c>
    </row>
    <row r="152" spans="1:16" x14ac:dyDescent="0.3">
      <c r="A152" s="54" t="str">
        <f>IF('Terugvordering reiskosten OAH'!D224="","",IF('Terugvordering reiskosten OAH'!$T$36="","",'Terugvordering reiskosten OAH'!$T$36))</f>
        <v/>
      </c>
      <c r="B152" s="54" t="str">
        <f>IF(A152="","",'Terugvordering reiskosten OAH'!$T$38)</f>
        <v/>
      </c>
      <c r="C152" s="47" t="str">
        <f>IF(A152="","",'gegevensblad samenvatting vord.'!$C$2)</f>
        <v/>
      </c>
      <c r="D152" s="47" t="str">
        <f>IF('Terugvordering reiskosten OAH'!D224="","",TEXT('Terugvordering reiskosten OAH'!D224,"mm-jjjj"))</f>
        <v/>
      </c>
      <c r="E152" s="54" t="str">
        <f>IF('Terugvordering reiskosten OAH'!H224="","",'Terugvordering reiskosten OAH'!H224)</f>
        <v/>
      </c>
      <c r="F152" s="47" t="str">
        <f>IF('Terugvordering reiskosten OAH'!R224="","",'Terugvordering reiskosten OAH'!R224)</f>
        <v/>
      </c>
      <c r="G152" s="54" t="str">
        <f>IF('Terugvordering reiskosten OAH'!X224="","",'Terugvordering reiskosten OAH'!X224)</f>
        <v/>
      </c>
      <c r="H152" s="47" t="str">
        <f>IF('Terugvordering reiskosten OAH'!AJ224="","",'Terugvordering reiskosten OAH'!AJ224)</f>
        <v/>
      </c>
      <c r="I152" s="54" t="str">
        <f>IF('Terugvordering reiskosten OAH'!AR224="","",'Terugvordering reiskosten OAH'!AR224)</f>
        <v/>
      </c>
      <c r="J152" s="54" t="str">
        <f>IF('Terugvordering reiskosten OAH'!AY224="","",'Terugvordering reiskosten OAH'!AY224)</f>
        <v/>
      </c>
      <c r="K152" s="54" t="str">
        <f>IF('Terugvordering reiskosten OAH'!BC224=0,"",'Terugvordering reiskosten OAH'!BC224)</f>
        <v/>
      </c>
      <c r="L152" s="62" t="str">
        <f>IF('Terugvordering reiskosten OAH'!BK224=0,"",'Terugvordering reiskosten OAH'!BK224)</f>
        <v/>
      </c>
      <c r="M152" s="54" t="str">
        <f>IF('Terugvordering reiskosten OAH'!BR224=0,"",'Terugvordering reiskosten OAH'!BR224)</f>
        <v/>
      </c>
      <c r="N152" s="65" t="str">
        <f>IF('Terugvordering reiskosten OAH'!BZ224=0,"",'Terugvordering reiskosten OAH'!BZ224)</f>
        <v/>
      </c>
      <c r="O152" s="65" t="str">
        <f>IF('Terugvordering reiskosten OAH'!CG224="","",'Terugvordering reiskosten OAH'!CG224)</f>
        <v/>
      </c>
      <c r="P152" s="65" t="str">
        <f>IF('Terugvordering reiskosten OAH'!CM224=0,"",'Terugvordering reiskosten OAH'!CM224)</f>
        <v/>
      </c>
    </row>
    <row r="153" spans="1:16" x14ac:dyDescent="0.3">
      <c r="A153" s="54" t="str">
        <f>IF('Terugvordering reiskosten OAH'!D225="","",IF('Terugvordering reiskosten OAH'!$T$36="","",'Terugvordering reiskosten OAH'!$T$36))</f>
        <v/>
      </c>
      <c r="B153" s="54" t="str">
        <f>IF(A153="","",'Terugvordering reiskosten OAH'!$T$38)</f>
        <v/>
      </c>
      <c r="C153" s="47" t="str">
        <f>IF(A153="","",'gegevensblad samenvatting vord.'!$C$2)</f>
        <v/>
      </c>
      <c r="D153" s="47" t="str">
        <f>IF('Terugvordering reiskosten OAH'!D225="","",TEXT('Terugvordering reiskosten OAH'!D225,"mm-jjjj"))</f>
        <v/>
      </c>
      <c r="E153" s="54" t="str">
        <f>IF('Terugvordering reiskosten OAH'!H225="","",'Terugvordering reiskosten OAH'!H225)</f>
        <v/>
      </c>
      <c r="F153" s="47" t="str">
        <f>IF('Terugvordering reiskosten OAH'!R225="","",'Terugvordering reiskosten OAH'!R225)</f>
        <v/>
      </c>
      <c r="G153" s="54" t="str">
        <f>IF('Terugvordering reiskosten OAH'!X225="","",'Terugvordering reiskosten OAH'!X225)</f>
        <v/>
      </c>
      <c r="H153" s="47" t="str">
        <f>IF('Terugvordering reiskosten OAH'!AJ225="","",'Terugvordering reiskosten OAH'!AJ225)</f>
        <v/>
      </c>
      <c r="I153" s="54" t="str">
        <f>IF('Terugvordering reiskosten OAH'!AR225="","",'Terugvordering reiskosten OAH'!AR225)</f>
        <v/>
      </c>
      <c r="J153" s="54" t="str">
        <f>IF('Terugvordering reiskosten OAH'!AY225="","",'Terugvordering reiskosten OAH'!AY225)</f>
        <v/>
      </c>
      <c r="K153" s="54" t="str">
        <f>IF('Terugvordering reiskosten OAH'!BC225=0,"",'Terugvordering reiskosten OAH'!BC225)</f>
        <v/>
      </c>
      <c r="L153" s="62" t="str">
        <f>IF('Terugvordering reiskosten OAH'!BK225=0,"",'Terugvordering reiskosten OAH'!BK225)</f>
        <v/>
      </c>
      <c r="M153" s="54" t="str">
        <f>IF('Terugvordering reiskosten OAH'!BR225=0,"",'Terugvordering reiskosten OAH'!BR225)</f>
        <v/>
      </c>
      <c r="N153" s="65" t="str">
        <f>IF('Terugvordering reiskosten OAH'!BZ225=0,"",'Terugvordering reiskosten OAH'!BZ225)</f>
        <v/>
      </c>
      <c r="O153" s="65" t="str">
        <f>IF('Terugvordering reiskosten OAH'!CG225="","",'Terugvordering reiskosten OAH'!CG225)</f>
        <v/>
      </c>
      <c r="P153" s="65" t="str">
        <f>IF('Terugvordering reiskosten OAH'!CM225=0,"",'Terugvordering reiskosten OAH'!CM225)</f>
        <v/>
      </c>
    </row>
    <row r="154" spans="1:16" x14ac:dyDescent="0.3">
      <c r="A154" s="54" t="str">
        <f>IF('Terugvordering reiskosten OAH'!D226="","",IF('Terugvordering reiskosten OAH'!$T$36="","",'Terugvordering reiskosten OAH'!$T$36))</f>
        <v/>
      </c>
      <c r="B154" s="54" t="str">
        <f>IF(A154="","",'Terugvordering reiskosten OAH'!$T$38)</f>
        <v/>
      </c>
      <c r="C154" s="47" t="str">
        <f>IF(A154="","",'gegevensblad samenvatting vord.'!$C$2)</f>
        <v/>
      </c>
      <c r="D154" s="47" t="str">
        <f>IF('Terugvordering reiskosten OAH'!D226="","",TEXT('Terugvordering reiskosten OAH'!D226,"mm-jjjj"))</f>
        <v/>
      </c>
      <c r="E154" s="54" t="str">
        <f>IF('Terugvordering reiskosten OAH'!H226="","",'Terugvordering reiskosten OAH'!H226)</f>
        <v/>
      </c>
      <c r="F154" s="47" t="str">
        <f>IF('Terugvordering reiskosten OAH'!R226="","",'Terugvordering reiskosten OAH'!R226)</f>
        <v/>
      </c>
      <c r="G154" s="54" t="str">
        <f>IF('Terugvordering reiskosten OAH'!X226="","",'Terugvordering reiskosten OAH'!X226)</f>
        <v/>
      </c>
      <c r="H154" s="47" t="str">
        <f>IF('Terugvordering reiskosten OAH'!AJ226="","",'Terugvordering reiskosten OAH'!AJ226)</f>
        <v/>
      </c>
      <c r="I154" s="54" t="str">
        <f>IF('Terugvordering reiskosten OAH'!AR226="","",'Terugvordering reiskosten OAH'!AR226)</f>
        <v/>
      </c>
      <c r="J154" s="54" t="str">
        <f>IF('Terugvordering reiskosten OAH'!AY226="","",'Terugvordering reiskosten OAH'!AY226)</f>
        <v/>
      </c>
      <c r="K154" s="54" t="str">
        <f>IF('Terugvordering reiskosten OAH'!BC226=0,"",'Terugvordering reiskosten OAH'!BC226)</f>
        <v/>
      </c>
      <c r="L154" s="62" t="str">
        <f>IF('Terugvordering reiskosten OAH'!BK226=0,"",'Terugvordering reiskosten OAH'!BK226)</f>
        <v/>
      </c>
      <c r="M154" s="54" t="str">
        <f>IF('Terugvordering reiskosten OAH'!BR226=0,"",'Terugvordering reiskosten OAH'!BR226)</f>
        <v/>
      </c>
      <c r="N154" s="65" t="str">
        <f>IF('Terugvordering reiskosten OAH'!BZ226=0,"",'Terugvordering reiskosten OAH'!BZ226)</f>
        <v/>
      </c>
      <c r="O154" s="65" t="str">
        <f>IF('Terugvordering reiskosten OAH'!CG226="","",'Terugvordering reiskosten OAH'!CG226)</f>
        <v/>
      </c>
      <c r="P154" s="65" t="str">
        <f>IF('Terugvordering reiskosten OAH'!CM226=0,"",'Terugvordering reiskosten OAH'!CM226)</f>
        <v/>
      </c>
    </row>
    <row r="155" spans="1:16" x14ac:dyDescent="0.3">
      <c r="A155" s="54" t="str">
        <f>IF('Terugvordering reiskosten OAH'!D227="","",IF('Terugvordering reiskosten OAH'!$T$36="","",'Terugvordering reiskosten OAH'!$T$36))</f>
        <v/>
      </c>
      <c r="B155" s="54" t="str">
        <f>IF(A155="","",'Terugvordering reiskosten OAH'!$T$38)</f>
        <v/>
      </c>
      <c r="C155" s="47" t="str">
        <f>IF(A155="","",'gegevensblad samenvatting vord.'!$C$2)</f>
        <v/>
      </c>
      <c r="D155" s="47" t="str">
        <f>IF('Terugvordering reiskosten OAH'!D227="","",TEXT('Terugvordering reiskosten OAH'!D227,"mm-jjjj"))</f>
        <v/>
      </c>
      <c r="E155" s="54" t="str">
        <f>IF('Terugvordering reiskosten OAH'!H227="","",'Terugvordering reiskosten OAH'!H227)</f>
        <v/>
      </c>
      <c r="F155" s="47" t="str">
        <f>IF('Terugvordering reiskosten OAH'!R227="","",'Terugvordering reiskosten OAH'!R227)</f>
        <v/>
      </c>
      <c r="G155" s="54" t="str">
        <f>IF('Terugvordering reiskosten OAH'!X227="","",'Terugvordering reiskosten OAH'!X227)</f>
        <v/>
      </c>
      <c r="H155" s="47" t="str">
        <f>IF('Terugvordering reiskosten OAH'!AJ227="","",'Terugvordering reiskosten OAH'!AJ227)</f>
        <v/>
      </c>
      <c r="I155" s="54" t="str">
        <f>IF('Terugvordering reiskosten OAH'!AR227="","",'Terugvordering reiskosten OAH'!AR227)</f>
        <v/>
      </c>
      <c r="J155" s="54" t="str">
        <f>IF('Terugvordering reiskosten OAH'!AY227="","",'Terugvordering reiskosten OAH'!AY227)</f>
        <v/>
      </c>
      <c r="K155" s="54" t="str">
        <f>IF('Terugvordering reiskosten OAH'!BC227=0,"",'Terugvordering reiskosten OAH'!BC227)</f>
        <v/>
      </c>
      <c r="L155" s="62" t="str">
        <f>IF('Terugvordering reiskosten OAH'!BK227=0,"",'Terugvordering reiskosten OAH'!BK227)</f>
        <v/>
      </c>
      <c r="M155" s="54" t="str">
        <f>IF('Terugvordering reiskosten OAH'!BR227=0,"",'Terugvordering reiskosten OAH'!BR227)</f>
        <v/>
      </c>
      <c r="N155" s="65" t="str">
        <f>IF('Terugvordering reiskosten OAH'!BZ227=0,"",'Terugvordering reiskosten OAH'!BZ227)</f>
        <v/>
      </c>
      <c r="O155" s="65" t="str">
        <f>IF('Terugvordering reiskosten OAH'!CG227="","",'Terugvordering reiskosten OAH'!CG227)</f>
        <v/>
      </c>
      <c r="P155" s="65" t="str">
        <f>IF('Terugvordering reiskosten OAH'!CM227=0,"",'Terugvordering reiskosten OAH'!CM227)</f>
        <v/>
      </c>
    </row>
    <row r="156" spans="1:16" x14ac:dyDescent="0.3">
      <c r="A156" s="54" t="str">
        <f>IF('Terugvordering reiskosten OAH'!D228="","",IF('Terugvordering reiskosten OAH'!$T$36="","",'Terugvordering reiskosten OAH'!$T$36))</f>
        <v/>
      </c>
      <c r="B156" s="54" t="str">
        <f>IF(A156="","",'Terugvordering reiskosten OAH'!$T$38)</f>
        <v/>
      </c>
      <c r="C156" s="47" t="str">
        <f>IF(A156="","",'gegevensblad samenvatting vord.'!$C$2)</f>
        <v/>
      </c>
      <c r="D156" s="47" t="str">
        <f>IF('Terugvordering reiskosten OAH'!D228="","",TEXT('Terugvordering reiskosten OAH'!D228,"mm-jjjj"))</f>
        <v/>
      </c>
      <c r="E156" s="54" t="str">
        <f>IF('Terugvordering reiskosten OAH'!H228="","",'Terugvordering reiskosten OAH'!H228)</f>
        <v/>
      </c>
      <c r="F156" s="47" t="str">
        <f>IF('Terugvordering reiskosten OAH'!R228="","",'Terugvordering reiskosten OAH'!R228)</f>
        <v/>
      </c>
      <c r="G156" s="54" t="str">
        <f>IF('Terugvordering reiskosten OAH'!X228="","",'Terugvordering reiskosten OAH'!X228)</f>
        <v/>
      </c>
      <c r="H156" s="47" t="str">
        <f>IF('Terugvordering reiskosten OAH'!AJ228="","",'Terugvordering reiskosten OAH'!AJ228)</f>
        <v/>
      </c>
      <c r="I156" s="54" t="str">
        <f>IF('Terugvordering reiskosten OAH'!AR228="","",'Terugvordering reiskosten OAH'!AR228)</f>
        <v/>
      </c>
      <c r="J156" s="54" t="str">
        <f>IF('Terugvordering reiskosten OAH'!AY228="","",'Terugvordering reiskosten OAH'!AY228)</f>
        <v/>
      </c>
      <c r="K156" s="54" t="str">
        <f>IF('Terugvordering reiskosten OAH'!BC228=0,"",'Terugvordering reiskosten OAH'!BC228)</f>
        <v/>
      </c>
      <c r="L156" s="62" t="str">
        <f>IF('Terugvordering reiskosten OAH'!BK228=0,"",'Terugvordering reiskosten OAH'!BK228)</f>
        <v/>
      </c>
      <c r="M156" s="54" t="str">
        <f>IF('Terugvordering reiskosten OAH'!BR228=0,"",'Terugvordering reiskosten OAH'!BR228)</f>
        <v/>
      </c>
      <c r="N156" s="65" t="str">
        <f>IF('Terugvordering reiskosten OAH'!BZ228=0,"",'Terugvordering reiskosten OAH'!BZ228)</f>
        <v/>
      </c>
      <c r="O156" s="65" t="str">
        <f>IF('Terugvordering reiskosten OAH'!CG228="","",'Terugvordering reiskosten OAH'!CG228)</f>
        <v/>
      </c>
      <c r="P156" s="65" t="str">
        <f>IF('Terugvordering reiskosten OAH'!CM228=0,"",'Terugvordering reiskosten OAH'!CM228)</f>
        <v/>
      </c>
    </row>
    <row r="157" spans="1:16" x14ac:dyDescent="0.3">
      <c r="A157" s="54" t="str">
        <f>IF('Terugvordering reiskosten OAH'!D229="","",IF('Terugvordering reiskosten OAH'!$T$36="","",'Terugvordering reiskosten OAH'!$T$36))</f>
        <v/>
      </c>
      <c r="B157" s="54" t="str">
        <f>IF(A157="","",'Terugvordering reiskosten OAH'!$T$38)</f>
        <v/>
      </c>
      <c r="C157" s="47" t="str">
        <f>IF(A157="","",'gegevensblad samenvatting vord.'!$C$2)</f>
        <v/>
      </c>
      <c r="D157" s="47" t="str">
        <f>IF('Terugvordering reiskosten OAH'!D229="","",TEXT('Terugvordering reiskosten OAH'!D229,"mm-jjjj"))</f>
        <v/>
      </c>
      <c r="E157" s="54" t="str">
        <f>IF('Terugvordering reiskosten OAH'!H229="","",'Terugvordering reiskosten OAH'!H229)</f>
        <v/>
      </c>
      <c r="F157" s="47" t="str">
        <f>IF('Terugvordering reiskosten OAH'!R229="","",'Terugvordering reiskosten OAH'!R229)</f>
        <v/>
      </c>
      <c r="G157" s="54" t="str">
        <f>IF('Terugvordering reiskosten OAH'!X229="","",'Terugvordering reiskosten OAH'!X229)</f>
        <v/>
      </c>
      <c r="H157" s="47" t="str">
        <f>IF('Terugvordering reiskosten OAH'!AJ229="","",'Terugvordering reiskosten OAH'!AJ229)</f>
        <v/>
      </c>
      <c r="I157" s="54" t="str">
        <f>IF('Terugvordering reiskosten OAH'!AR229="","",'Terugvordering reiskosten OAH'!AR229)</f>
        <v/>
      </c>
      <c r="J157" s="54" t="str">
        <f>IF('Terugvordering reiskosten OAH'!AY229="","",'Terugvordering reiskosten OAH'!AY229)</f>
        <v/>
      </c>
      <c r="K157" s="54" t="str">
        <f>IF('Terugvordering reiskosten OAH'!BC229=0,"",'Terugvordering reiskosten OAH'!BC229)</f>
        <v/>
      </c>
      <c r="L157" s="62" t="str">
        <f>IF('Terugvordering reiskosten OAH'!BK229=0,"",'Terugvordering reiskosten OAH'!BK229)</f>
        <v/>
      </c>
      <c r="M157" s="54" t="str">
        <f>IF('Terugvordering reiskosten OAH'!BR229=0,"",'Terugvordering reiskosten OAH'!BR229)</f>
        <v/>
      </c>
      <c r="N157" s="65" t="str">
        <f>IF('Terugvordering reiskosten OAH'!BZ229=0,"",'Terugvordering reiskosten OAH'!BZ229)</f>
        <v/>
      </c>
      <c r="O157" s="65" t="str">
        <f>IF('Terugvordering reiskosten OAH'!CG229="","",'Terugvordering reiskosten OAH'!CG229)</f>
        <v/>
      </c>
      <c r="P157" s="65" t="str">
        <f>IF('Terugvordering reiskosten OAH'!CM229=0,"",'Terugvordering reiskosten OAH'!CM229)</f>
        <v/>
      </c>
    </row>
    <row r="158" spans="1:16" x14ac:dyDescent="0.3">
      <c r="A158" s="54" t="str">
        <f>IF('Terugvordering reiskosten OAH'!D230="","",IF('Terugvordering reiskosten OAH'!$T$36="","",'Terugvordering reiskosten OAH'!$T$36))</f>
        <v/>
      </c>
      <c r="B158" s="54" t="str">
        <f>IF(A158="","",'Terugvordering reiskosten OAH'!$T$38)</f>
        <v/>
      </c>
      <c r="C158" s="47" t="str">
        <f>IF(A158="","",'gegevensblad samenvatting vord.'!$C$2)</f>
        <v/>
      </c>
      <c r="D158" s="47" t="str">
        <f>IF('Terugvordering reiskosten OAH'!D230="","",TEXT('Terugvordering reiskosten OAH'!D230,"mm-jjjj"))</f>
        <v/>
      </c>
      <c r="E158" s="54" t="str">
        <f>IF('Terugvordering reiskosten OAH'!H230="","",'Terugvordering reiskosten OAH'!H230)</f>
        <v/>
      </c>
      <c r="F158" s="47" t="str">
        <f>IF('Terugvordering reiskosten OAH'!R230="","",'Terugvordering reiskosten OAH'!R230)</f>
        <v/>
      </c>
      <c r="G158" s="54" t="str">
        <f>IF('Terugvordering reiskosten OAH'!X230="","",'Terugvordering reiskosten OAH'!X230)</f>
        <v/>
      </c>
      <c r="H158" s="47" t="str">
        <f>IF('Terugvordering reiskosten OAH'!AJ230="","",'Terugvordering reiskosten OAH'!AJ230)</f>
        <v/>
      </c>
      <c r="I158" s="54" t="str">
        <f>IF('Terugvordering reiskosten OAH'!AR230="","",'Terugvordering reiskosten OAH'!AR230)</f>
        <v/>
      </c>
      <c r="J158" s="54" t="str">
        <f>IF('Terugvordering reiskosten OAH'!AY230="","",'Terugvordering reiskosten OAH'!AY230)</f>
        <v/>
      </c>
      <c r="K158" s="54" t="str">
        <f>IF('Terugvordering reiskosten OAH'!BC230=0,"",'Terugvordering reiskosten OAH'!BC230)</f>
        <v/>
      </c>
      <c r="L158" s="62" t="str">
        <f>IF('Terugvordering reiskosten OAH'!BK230=0,"",'Terugvordering reiskosten OAH'!BK230)</f>
        <v/>
      </c>
      <c r="M158" s="54" t="str">
        <f>IF('Terugvordering reiskosten OAH'!BR230=0,"",'Terugvordering reiskosten OAH'!BR230)</f>
        <v/>
      </c>
      <c r="N158" s="65" t="str">
        <f>IF('Terugvordering reiskosten OAH'!BZ230=0,"",'Terugvordering reiskosten OAH'!BZ230)</f>
        <v/>
      </c>
      <c r="O158" s="65" t="str">
        <f>IF('Terugvordering reiskosten OAH'!CG230="","",'Terugvordering reiskosten OAH'!CG230)</f>
        <v/>
      </c>
      <c r="P158" s="65" t="str">
        <f>IF('Terugvordering reiskosten OAH'!CM230=0,"",'Terugvordering reiskosten OAH'!CM230)</f>
        <v/>
      </c>
    </row>
    <row r="159" spans="1:16" x14ac:dyDescent="0.3">
      <c r="A159" s="54" t="str">
        <f>IF('Terugvordering reiskosten OAH'!D231="","",IF('Terugvordering reiskosten OAH'!$T$36="","",'Terugvordering reiskosten OAH'!$T$36))</f>
        <v/>
      </c>
      <c r="B159" s="54" t="str">
        <f>IF(A159="","",'Terugvordering reiskosten OAH'!$T$38)</f>
        <v/>
      </c>
      <c r="C159" s="47" t="str">
        <f>IF(A159="","",'gegevensblad samenvatting vord.'!$C$2)</f>
        <v/>
      </c>
      <c r="D159" s="47" t="str">
        <f>IF('Terugvordering reiskosten OAH'!D231="","",TEXT('Terugvordering reiskosten OAH'!D231,"mm-jjjj"))</f>
        <v/>
      </c>
      <c r="E159" s="54" t="str">
        <f>IF('Terugvordering reiskosten OAH'!H231="","",'Terugvordering reiskosten OAH'!H231)</f>
        <v/>
      </c>
      <c r="F159" s="47" t="str">
        <f>IF('Terugvordering reiskosten OAH'!R231="","",'Terugvordering reiskosten OAH'!R231)</f>
        <v/>
      </c>
      <c r="G159" s="54" t="str">
        <f>IF('Terugvordering reiskosten OAH'!X231="","",'Terugvordering reiskosten OAH'!X231)</f>
        <v/>
      </c>
      <c r="H159" s="47" t="str">
        <f>IF('Terugvordering reiskosten OAH'!AJ231="","",'Terugvordering reiskosten OAH'!AJ231)</f>
        <v/>
      </c>
      <c r="I159" s="54" t="str">
        <f>IF('Terugvordering reiskosten OAH'!AR231="","",'Terugvordering reiskosten OAH'!AR231)</f>
        <v/>
      </c>
      <c r="J159" s="54" t="str">
        <f>IF('Terugvordering reiskosten OAH'!AY231="","",'Terugvordering reiskosten OAH'!AY231)</f>
        <v/>
      </c>
      <c r="K159" s="54" t="str">
        <f>IF('Terugvordering reiskosten OAH'!BC231=0,"",'Terugvordering reiskosten OAH'!BC231)</f>
        <v/>
      </c>
      <c r="L159" s="62" t="str">
        <f>IF('Terugvordering reiskosten OAH'!BK231=0,"",'Terugvordering reiskosten OAH'!BK231)</f>
        <v/>
      </c>
      <c r="M159" s="54" t="str">
        <f>IF('Terugvordering reiskosten OAH'!BR231=0,"",'Terugvordering reiskosten OAH'!BR231)</f>
        <v/>
      </c>
      <c r="N159" s="65" t="str">
        <f>IF('Terugvordering reiskosten OAH'!BZ231=0,"",'Terugvordering reiskosten OAH'!BZ231)</f>
        <v/>
      </c>
      <c r="O159" s="65" t="str">
        <f>IF('Terugvordering reiskosten OAH'!CG231="","",'Terugvordering reiskosten OAH'!CG231)</f>
        <v/>
      </c>
      <c r="P159" s="65" t="str">
        <f>IF('Terugvordering reiskosten OAH'!CM231=0,"",'Terugvordering reiskosten OAH'!CM231)</f>
        <v/>
      </c>
    </row>
    <row r="160" spans="1:16" x14ac:dyDescent="0.3">
      <c r="A160" s="54" t="str">
        <f>IF('Terugvordering reiskosten OAH'!D232="","",IF('Terugvordering reiskosten OAH'!$T$36="","",'Terugvordering reiskosten OAH'!$T$36))</f>
        <v/>
      </c>
      <c r="B160" s="54" t="str">
        <f>IF(A160="","",'Terugvordering reiskosten OAH'!$T$38)</f>
        <v/>
      </c>
      <c r="C160" s="47" t="str">
        <f>IF(A160="","",'gegevensblad samenvatting vord.'!$C$2)</f>
        <v/>
      </c>
      <c r="D160" s="47" t="str">
        <f>IF('Terugvordering reiskosten OAH'!D232="","",TEXT('Terugvordering reiskosten OAH'!D232,"mm-jjjj"))</f>
        <v/>
      </c>
      <c r="E160" s="54" t="str">
        <f>IF('Terugvordering reiskosten OAH'!H232="","",'Terugvordering reiskosten OAH'!H232)</f>
        <v/>
      </c>
      <c r="F160" s="47" t="str">
        <f>IF('Terugvordering reiskosten OAH'!R232="","",'Terugvordering reiskosten OAH'!R232)</f>
        <v/>
      </c>
      <c r="G160" s="54" t="str">
        <f>IF('Terugvordering reiskosten OAH'!X232="","",'Terugvordering reiskosten OAH'!X232)</f>
        <v/>
      </c>
      <c r="H160" s="47" t="str">
        <f>IF('Terugvordering reiskosten OAH'!AJ232="","",'Terugvordering reiskosten OAH'!AJ232)</f>
        <v/>
      </c>
      <c r="I160" s="54" t="str">
        <f>IF('Terugvordering reiskosten OAH'!AR232="","",'Terugvordering reiskosten OAH'!AR232)</f>
        <v/>
      </c>
      <c r="J160" s="54" t="str">
        <f>IF('Terugvordering reiskosten OAH'!AY232="","",'Terugvordering reiskosten OAH'!AY232)</f>
        <v/>
      </c>
      <c r="K160" s="54" t="str">
        <f>IF('Terugvordering reiskosten OAH'!BC232=0,"",'Terugvordering reiskosten OAH'!BC232)</f>
        <v/>
      </c>
      <c r="L160" s="62" t="str">
        <f>IF('Terugvordering reiskosten OAH'!BK232=0,"",'Terugvordering reiskosten OAH'!BK232)</f>
        <v/>
      </c>
      <c r="M160" s="54" t="str">
        <f>IF('Terugvordering reiskosten OAH'!BR232=0,"",'Terugvordering reiskosten OAH'!BR232)</f>
        <v/>
      </c>
      <c r="N160" s="65" t="str">
        <f>IF('Terugvordering reiskosten OAH'!BZ232=0,"",'Terugvordering reiskosten OAH'!BZ232)</f>
        <v/>
      </c>
      <c r="O160" s="65" t="str">
        <f>IF('Terugvordering reiskosten OAH'!CG232="","",'Terugvordering reiskosten OAH'!CG232)</f>
        <v/>
      </c>
      <c r="P160" s="65" t="str">
        <f>IF('Terugvordering reiskosten OAH'!CM232=0,"",'Terugvordering reiskosten OAH'!CM232)</f>
        <v/>
      </c>
    </row>
    <row r="161" spans="1:16" x14ac:dyDescent="0.3">
      <c r="A161" s="54" t="str">
        <f>IF('Terugvordering reiskosten OAH'!D233="","",IF('Terugvordering reiskosten OAH'!$T$36="","",'Terugvordering reiskosten OAH'!$T$36))</f>
        <v/>
      </c>
      <c r="B161" s="54" t="str">
        <f>IF(A161="","",'Terugvordering reiskosten OAH'!$T$38)</f>
        <v/>
      </c>
      <c r="C161" s="47" t="str">
        <f>IF(A161="","",'gegevensblad samenvatting vord.'!$C$2)</f>
        <v/>
      </c>
      <c r="D161" s="47" t="str">
        <f>IF('Terugvordering reiskosten OAH'!D233="","",TEXT('Terugvordering reiskosten OAH'!D233,"mm-jjjj"))</f>
        <v/>
      </c>
      <c r="E161" s="54" t="str">
        <f>IF('Terugvordering reiskosten OAH'!H233="","",'Terugvordering reiskosten OAH'!H233)</f>
        <v/>
      </c>
      <c r="F161" s="47" t="str">
        <f>IF('Terugvordering reiskosten OAH'!R233="","",'Terugvordering reiskosten OAH'!R233)</f>
        <v/>
      </c>
      <c r="G161" s="54" t="str">
        <f>IF('Terugvordering reiskosten OAH'!X233="","",'Terugvordering reiskosten OAH'!X233)</f>
        <v/>
      </c>
      <c r="H161" s="47" t="str">
        <f>IF('Terugvordering reiskosten OAH'!AJ233="","",'Terugvordering reiskosten OAH'!AJ233)</f>
        <v/>
      </c>
      <c r="I161" s="54" t="str">
        <f>IF('Terugvordering reiskosten OAH'!AR233="","",'Terugvordering reiskosten OAH'!AR233)</f>
        <v/>
      </c>
      <c r="J161" s="54" t="str">
        <f>IF('Terugvordering reiskosten OAH'!AY233="","",'Terugvordering reiskosten OAH'!AY233)</f>
        <v/>
      </c>
      <c r="K161" s="54" t="str">
        <f>IF('Terugvordering reiskosten OAH'!BC233=0,"",'Terugvordering reiskosten OAH'!BC233)</f>
        <v/>
      </c>
      <c r="L161" s="62" t="str">
        <f>IF('Terugvordering reiskosten OAH'!BK233=0,"",'Terugvordering reiskosten OAH'!BK233)</f>
        <v/>
      </c>
      <c r="M161" s="54" t="str">
        <f>IF('Terugvordering reiskosten OAH'!BR233=0,"",'Terugvordering reiskosten OAH'!BR233)</f>
        <v/>
      </c>
      <c r="N161" s="65" t="str">
        <f>IF('Terugvordering reiskosten OAH'!BZ233=0,"",'Terugvordering reiskosten OAH'!BZ233)</f>
        <v/>
      </c>
      <c r="O161" s="65" t="str">
        <f>IF('Terugvordering reiskosten OAH'!CG233="","",'Terugvordering reiskosten OAH'!CG233)</f>
        <v/>
      </c>
      <c r="P161" s="65" t="str">
        <f>IF('Terugvordering reiskosten OAH'!CM233=0,"",'Terugvordering reiskosten OAH'!CM233)</f>
        <v/>
      </c>
    </row>
    <row r="162" spans="1:16" x14ac:dyDescent="0.3">
      <c r="A162" s="54" t="str">
        <f>IF('Terugvordering reiskosten OAH'!D234="","",IF('Terugvordering reiskosten OAH'!$T$36="","",'Terugvordering reiskosten OAH'!$T$36))</f>
        <v/>
      </c>
      <c r="B162" s="54" t="str">
        <f>IF(A162="","",'Terugvordering reiskosten OAH'!$T$38)</f>
        <v/>
      </c>
      <c r="C162" s="47" t="str">
        <f>IF(A162="","",'gegevensblad samenvatting vord.'!$C$2)</f>
        <v/>
      </c>
      <c r="D162" s="47" t="str">
        <f>IF('Terugvordering reiskosten OAH'!D234="","",TEXT('Terugvordering reiskosten OAH'!D234,"mm-jjjj"))</f>
        <v/>
      </c>
      <c r="E162" s="54" t="str">
        <f>IF('Terugvordering reiskosten OAH'!H234="","",'Terugvordering reiskosten OAH'!H234)</f>
        <v/>
      </c>
      <c r="F162" s="47" t="str">
        <f>IF('Terugvordering reiskosten OAH'!R234="","",'Terugvordering reiskosten OAH'!R234)</f>
        <v/>
      </c>
      <c r="G162" s="54" t="str">
        <f>IF('Terugvordering reiskosten OAH'!X234="","",'Terugvordering reiskosten OAH'!X234)</f>
        <v/>
      </c>
      <c r="H162" s="47" t="str">
        <f>IF('Terugvordering reiskosten OAH'!AJ234="","",'Terugvordering reiskosten OAH'!AJ234)</f>
        <v/>
      </c>
      <c r="I162" s="54" t="str">
        <f>IF('Terugvordering reiskosten OAH'!AR234="","",'Terugvordering reiskosten OAH'!AR234)</f>
        <v/>
      </c>
      <c r="J162" s="54" t="str">
        <f>IF('Terugvordering reiskosten OAH'!AY234="","",'Terugvordering reiskosten OAH'!AY234)</f>
        <v/>
      </c>
      <c r="K162" s="54" t="str">
        <f>IF('Terugvordering reiskosten OAH'!BC234=0,"",'Terugvordering reiskosten OAH'!BC234)</f>
        <v/>
      </c>
      <c r="L162" s="62" t="str">
        <f>IF('Terugvordering reiskosten OAH'!BK234=0,"",'Terugvordering reiskosten OAH'!BK234)</f>
        <v/>
      </c>
      <c r="M162" s="54" t="str">
        <f>IF('Terugvordering reiskosten OAH'!BR234=0,"",'Terugvordering reiskosten OAH'!BR234)</f>
        <v/>
      </c>
      <c r="N162" s="65" t="str">
        <f>IF('Terugvordering reiskosten OAH'!BZ234=0,"",'Terugvordering reiskosten OAH'!BZ234)</f>
        <v/>
      </c>
      <c r="O162" s="65" t="str">
        <f>IF('Terugvordering reiskosten OAH'!CG234="","",'Terugvordering reiskosten OAH'!CG234)</f>
        <v/>
      </c>
      <c r="P162" s="65" t="str">
        <f>IF('Terugvordering reiskosten OAH'!CM234=0,"",'Terugvordering reiskosten OAH'!CM234)</f>
        <v/>
      </c>
    </row>
    <row r="163" spans="1:16" x14ac:dyDescent="0.3">
      <c r="A163" s="54" t="str">
        <f>IF('Terugvordering reiskosten OAH'!D235="","",IF('Terugvordering reiskosten OAH'!$T$36="","",'Terugvordering reiskosten OAH'!$T$36))</f>
        <v/>
      </c>
      <c r="B163" s="54" t="str">
        <f>IF(A163="","",'Terugvordering reiskosten OAH'!$T$38)</f>
        <v/>
      </c>
      <c r="C163" s="47" t="str">
        <f>IF(A163="","",'gegevensblad samenvatting vord.'!$C$2)</f>
        <v/>
      </c>
      <c r="D163" s="47" t="str">
        <f>IF('Terugvordering reiskosten OAH'!D235="","",TEXT('Terugvordering reiskosten OAH'!D235,"mm-jjjj"))</f>
        <v/>
      </c>
      <c r="E163" s="54" t="str">
        <f>IF('Terugvordering reiskosten OAH'!H235="","",'Terugvordering reiskosten OAH'!H235)</f>
        <v/>
      </c>
      <c r="F163" s="47" t="str">
        <f>IF('Terugvordering reiskosten OAH'!R235="","",'Terugvordering reiskosten OAH'!R235)</f>
        <v/>
      </c>
      <c r="G163" s="54" t="str">
        <f>IF('Terugvordering reiskosten OAH'!X235="","",'Terugvordering reiskosten OAH'!X235)</f>
        <v/>
      </c>
      <c r="H163" s="47" t="str">
        <f>IF('Terugvordering reiskosten OAH'!AJ235="","",'Terugvordering reiskosten OAH'!AJ235)</f>
        <v/>
      </c>
      <c r="I163" s="54" t="str">
        <f>IF('Terugvordering reiskosten OAH'!AR235="","",'Terugvordering reiskosten OAH'!AR235)</f>
        <v/>
      </c>
      <c r="J163" s="54" t="str">
        <f>IF('Terugvordering reiskosten OAH'!AY235="","",'Terugvordering reiskosten OAH'!AY235)</f>
        <v/>
      </c>
      <c r="K163" s="54" t="str">
        <f>IF('Terugvordering reiskosten OAH'!BC235=0,"",'Terugvordering reiskosten OAH'!BC235)</f>
        <v/>
      </c>
      <c r="L163" s="62" t="str">
        <f>IF('Terugvordering reiskosten OAH'!BK235=0,"",'Terugvordering reiskosten OAH'!BK235)</f>
        <v/>
      </c>
      <c r="M163" s="54" t="str">
        <f>IF('Terugvordering reiskosten OAH'!BR235=0,"",'Terugvordering reiskosten OAH'!BR235)</f>
        <v/>
      </c>
      <c r="N163" s="65" t="str">
        <f>IF('Terugvordering reiskosten OAH'!BZ235=0,"",'Terugvordering reiskosten OAH'!BZ235)</f>
        <v/>
      </c>
      <c r="O163" s="65" t="str">
        <f>IF('Terugvordering reiskosten OAH'!CG235="","",'Terugvordering reiskosten OAH'!CG235)</f>
        <v/>
      </c>
      <c r="P163" s="65" t="str">
        <f>IF('Terugvordering reiskosten OAH'!CM235=0,"",'Terugvordering reiskosten OAH'!CM235)</f>
        <v/>
      </c>
    </row>
    <row r="164" spans="1:16" x14ac:dyDescent="0.3">
      <c r="A164" s="54" t="str">
        <f>IF('Terugvordering reiskosten OAH'!D236="","",IF('Terugvordering reiskosten OAH'!$T$36="","",'Terugvordering reiskosten OAH'!$T$36))</f>
        <v/>
      </c>
      <c r="B164" s="54" t="str">
        <f>IF(A164="","",'Terugvordering reiskosten OAH'!$T$38)</f>
        <v/>
      </c>
      <c r="C164" s="47" t="str">
        <f>IF(A164="","",'gegevensblad samenvatting vord.'!$C$2)</f>
        <v/>
      </c>
      <c r="D164" s="47" t="str">
        <f>IF('Terugvordering reiskosten OAH'!D236="","",TEXT('Terugvordering reiskosten OAH'!D236,"mm-jjjj"))</f>
        <v/>
      </c>
      <c r="E164" s="54" t="str">
        <f>IF('Terugvordering reiskosten OAH'!H236="","",'Terugvordering reiskosten OAH'!H236)</f>
        <v/>
      </c>
      <c r="F164" s="47" t="str">
        <f>IF('Terugvordering reiskosten OAH'!R236="","",'Terugvordering reiskosten OAH'!R236)</f>
        <v/>
      </c>
      <c r="G164" s="54" t="str">
        <f>IF('Terugvordering reiskosten OAH'!X236="","",'Terugvordering reiskosten OAH'!X236)</f>
        <v/>
      </c>
      <c r="H164" s="47" t="str">
        <f>IF('Terugvordering reiskosten OAH'!AJ236="","",'Terugvordering reiskosten OAH'!AJ236)</f>
        <v/>
      </c>
      <c r="I164" s="54" t="str">
        <f>IF('Terugvordering reiskosten OAH'!AR236="","",'Terugvordering reiskosten OAH'!AR236)</f>
        <v/>
      </c>
      <c r="J164" s="54" t="str">
        <f>IF('Terugvordering reiskosten OAH'!AY236="","",'Terugvordering reiskosten OAH'!AY236)</f>
        <v/>
      </c>
      <c r="K164" s="54" t="str">
        <f>IF('Terugvordering reiskosten OAH'!BC236=0,"",'Terugvordering reiskosten OAH'!BC236)</f>
        <v/>
      </c>
      <c r="L164" s="62" t="str">
        <f>IF('Terugvordering reiskosten OAH'!BK236=0,"",'Terugvordering reiskosten OAH'!BK236)</f>
        <v/>
      </c>
      <c r="M164" s="54" t="str">
        <f>IF('Terugvordering reiskosten OAH'!BR236=0,"",'Terugvordering reiskosten OAH'!BR236)</f>
        <v/>
      </c>
      <c r="N164" s="65" t="str">
        <f>IF('Terugvordering reiskosten OAH'!BZ236=0,"",'Terugvordering reiskosten OAH'!BZ236)</f>
        <v/>
      </c>
      <c r="O164" s="65" t="str">
        <f>IF('Terugvordering reiskosten OAH'!CG236="","",'Terugvordering reiskosten OAH'!CG236)</f>
        <v/>
      </c>
      <c r="P164" s="65" t="str">
        <f>IF('Terugvordering reiskosten OAH'!CM236=0,"",'Terugvordering reiskosten OAH'!CM236)</f>
        <v/>
      </c>
    </row>
    <row r="165" spans="1:16" x14ac:dyDescent="0.3">
      <c r="A165" s="54" t="str">
        <f>IF('Terugvordering reiskosten OAH'!D237="","",IF('Terugvordering reiskosten OAH'!$T$36="","",'Terugvordering reiskosten OAH'!$T$36))</f>
        <v/>
      </c>
      <c r="B165" s="54" t="str">
        <f>IF(A165="","",'Terugvordering reiskosten OAH'!$T$38)</f>
        <v/>
      </c>
      <c r="C165" s="47" t="str">
        <f>IF(A165="","",'gegevensblad samenvatting vord.'!$C$2)</f>
        <v/>
      </c>
      <c r="D165" s="47" t="str">
        <f>IF('Terugvordering reiskosten OAH'!D237="","",TEXT('Terugvordering reiskosten OAH'!D237,"mm-jjjj"))</f>
        <v/>
      </c>
      <c r="E165" s="54" t="str">
        <f>IF('Terugvordering reiskosten OAH'!H237="","",'Terugvordering reiskosten OAH'!H237)</f>
        <v/>
      </c>
      <c r="F165" s="47" t="str">
        <f>IF('Terugvordering reiskosten OAH'!R237="","",'Terugvordering reiskosten OAH'!R237)</f>
        <v/>
      </c>
      <c r="G165" s="54" t="str">
        <f>IF('Terugvordering reiskosten OAH'!X237="","",'Terugvordering reiskosten OAH'!X237)</f>
        <v/>
      </c>
      <c r="H165" s="47" t="str">
        <f>IF('Terugvordering reiskosten OAH'!AJ237="","",'Terugvordering reiskosten OAH'!AJ237)</f>
        <v/>
      </c>
      <c r="I165" s="54" t="str">
        <f>IF('Terugvordering reiskosten OAH'!AR237="","",'Terugvordering reiskosten OAH'!AR237)</f>
        <v/>
      </c>
      <c r="J165" s="54" t="str">
        <f>IF('Terugvordering reiskosten OAH'!AY237="","",'Terugvordering reiskosten OAH'!AY237)</f>
        <v/>
      </c>
      <c r="K165" s="54" t="str">
        <f>IF('Terugvordering reiskosten OAH'!BC237=0,"",'Terugvordering reiskosten OAH'!BC237)</f>
        <v/>
      </c>
      <c r="L165" s="62" t="str">
        <f>IF('Terugvordering reiskosten OAH'!BK237=0,"",'Terugvordering reiskosten OAH'!BK237)</f>
        <v/>
      </c>
      <c r="M165" s="54" t="str">
        <f>IF('Terugvordering reiskosten OAH'!BR237=0,"",'Terugvordering reiskosten OAH'!BR237)</f>
        <v/>
      </c>
      <c r="N165" s="65" t="str">
        <f>IF('Terugvordering reiskosten OAH'!BZ237=0,"",'Terugvordering reiskosten OAH'!BZ237)</f>
        <v/>
      </c>
      <c r="O165" s="65" t="str">
        <f>IF('Terugvordering reiskosten OAH'!CG237="","",'Terugvordering reiskosten OAH'!CG237)</f>
        <v/>
      </c>
      <c r="P165" s="65" t="str">
        <f>IF('Terugvordering reiskosten OAH'!CM237=0,"",'Terugvordering reiskosten OAH'!CM237)</f>
        <v/>
      </c>
    </row>
    <row r="166" spans="1:16" x14ac:dyDescent="0.3">
      <c r="A166" s="54" t="str">
        <f>IF('Terugvordering reiskosten OAH'!D238="","",IF('Terugvordering reiskosten OAH'!$T$36="","",'Terugvordering reiskosten OAH'!$T$36))</f>
        <v/>
      </c>
      <c r="B166" s="54" t="str">
        <f>IF(A166="","",'Terugvordering reiskosten OAH'!$T$38)</f>
        <v/>
      </c>
      <c r="C166" s="47" t="str">
        <f>IF(A166="","",'gegevensblad samenvatting vord.'!$C$2)</f>
        <v/>
      </c>
      <c r="D166" s="47" t="str">
        <f>IF('Terugvordering reiskosten OAH'!D238="","",TEXT('Terugvordering reiskosten OAH'!D238,"mm-jjjj"))</f>
        <v/>
      </c>
      <c r="E166" s="54" t="str">
        <f>IF('Terugvordering reiskosten OAH'!H238="","",'Terugvordering reiskosten OAH'!H238)</f>
        <v/>
      </c>
      <c r="F166" s="47" t="str">
        <f>IF('Terugvordering reiskosten OAH'!R238="","",'Terugvordering reiskosten OAH'!R238)</f>
        <v/>
      </c>
      <c r="G166" s="54" t="str">
        <f>IF('Terugvordering reiskosten OAH'!X238="","",'Terugvordering reiskosten OAH'!X238)</f>
        <v/>
      </c>
      <c r="H166" s="47" t="str">
        <f>IF('Terugvordering reiskosten OAH'!AJ238="","",'Terugvordering reiskosten OAH'!AJ238)</f>
        <v/>
      </c>
      <c r="I166" s="54" t="str">
        <f>IF('Terugvordering reiskosten OAH'!AR238="","",'Terugvordering reiskosten OAH'!AR238)</f>
        <v/>
      </c>
      <c r="J166" s="54" t="str">
        <f>IF('Terugvordering reiskosten OAH'!AY238="","",'Terugvordering reiskosten OAH'!AY238)</f>
        <v/>
      </c>
      <c r="K166" s="54" t="str">
        <f>IF('Terugvordering reiskosten OAH'!BC238=0,"",'Terugvordering reiskosten OAH'!BC238)</f>
        <v/>
      </c>
      <c r="L166" s="62" t="str">
        <f>IF('Terugvordering reiskosten OAH'!BK238=0,"",'Terugvordering reiskosten OAH'!BK238)</f>
        <v/>
      </c>
      <c r="M166" s="54" t="str">
        <f>IF('Terugvordering reiskosten OAH'!BR238=0,"",'Terugvordering reiskosten OAH'!BR238)</f>
        <v/>
      </c>
      <c r="N166" s="65" t="str">
        <f>IF('Terugvordering reiskosten OAH'!BZ238=0,"",'Terugvordering reiskosten OAH'!BZ238)</f>
        <v/>
      </c>
      <c r="O166" s="65" t="str">
        <f>IF('Terugvordering reiskosten OAH'!CG238="","",'Terugvordering reiskosten OAH'!CG238)</f>
        <v/>
      </c>
      <c r="P166" s="65" t="str">
        <f>IF('Terugvordering reiskosten OAH'!CM238=0,"",'Terugvordering reiskosten OAH'!CM238)</f>
        <v/>
      </c>
    </row>
    <row r="167" spans="1:16" x14ac:dyDescent="0.3">
      <c r="A167" s="54" t="str">
        <f>IF('Terugvordering reiskosten OAH'!D239="","",IF('Terugvordering reiskosten OAH'!$T$36="","",'Terugvordering reiskosten OAH'!$T$36))</f>
        <v/>
      </c>
      <c r="B167" s="54" t="str">
        <f>IF(A167="","",'Terugvordering reiskosten OAH'!$T$38)</f>
        <v/>
      </c>
      <c r="C167" s="47" t="str">
        <f>IF(A167="","",'gegevensblad samenvatting vord.'!$C$2)</f>
        <v/>
      </c>
      <c r="D167" s="47" t="str">
        <f>IF('Terugvordering reiskosten OAH'!D239="","",TEXT('Terugvordering reiskosten OAH'!D239,"mm-jjjj"))</f>
        <v/>
      </c>
      <c r="E167" s="54" t="str">
        <f>IF('Terugvordering reiskosten OAH'!H239="","",'Terugvordering reiskosten OAH'!H239)</f>
        <v/>
      </c>
      <c r="F167" s="47" t="str">
        <f>IF('Terugvordering reiskosten OAH'!R239="","",'Terugvordering reiskosten OAH'!R239)</f>
        <v/>
      </c>
      <c r="G167" s="54" t="str">
        <f>IF('Terugvordering reiskosten OAH'!X239="","",'Terugvordering reiskosten OAH'!X239)</f>
        <v/>
      </c>
      <c r="H167" s="47" t="str">
        <f>IF('Terugvordering reiskosten OAH'!AJ239="","",'Terugvordering reiskosten OAH'!AJ239)</f>
        <v/>
      </c>
      <c r="I167" s="54" t="str">
        <f>IF('Terugvordering reiskosten OAH'!AR239="","",'Terugvordering reiskosten OAH'!AR239)</f>
        <v/>
      </c>
      <c r="J167" s="54" t="str">
        <f>IF('Terugvordering reiskosten OAH'!AY239="","",'Terugvordering reiskosten OAH'!AY239)</f>
        <v/>
      </c>
      <c r="K167" s="54" t="str">
        <f>IF('Terugvordering reiskosten OAH'!BC239=0,"",'Terugvordering reiskosten OAH'!BC239)</f>
        <v/>
      </c>
      <c r="L167" s="62" t="str">
        <f>IF('Terugvordering reiskosten OAH'!BK239=0,"",'Terugvordering reiskosten OAH'!BK239)</f>
        <v/>
      </c>
      <c r="M167" s="54" t="str">
        <f>IF('Terugvordering reiskosten OAH'!BR239=0,"",'Terugvordering reiskosten OAH'!BR239)</f>
        <v/>
      </c>
      <c r="N167" s="65" t="str">
        <f>IF('Terugvordering reiskosten OAH'!BZ239=0,"",'Terugvordering reiskosten OAH'!BZ239)</f>
        <v/>
      </c>
      <c r="O167" s="65" t="str">
        <f>IF('Terugvordering reiskosten OAH'!CG239="","",'Terugvordering reiskosten OAH'!CG239)</f>
        <v/>
      </c>
      <c r="P167" s="65" t="str">
        <f>IF('Terugvordering reiskosten OAH'!CM239=0,"",'Terugvordering reiskosten OAH'!CM239)</f>
        <v/>
      </c>
    </row>
    <row r="168" spans="1:16" x14ac:dyDescent="0.3">
      <c r="A168" s="54" t="str">
        <f>IF('Terugvordering reiskosten OAH'!D240="","",IF('Terugvordering reiskosten OAH'!$T$36="","",'Terugvordering reiskosten OAH'!$T$36))</f>
        <v/>
      </c>
      <c r="B168" s="54" t="str">
        <f>IF(A168="","",'Terugvordering reiskosten OAH'!$T$38)</f>
        <v/>
      </c>
      <c r="C168" s="47" t="str">
        <f>IF(A168="","",'gegevensblad samenvatting vord.'!$C$2)</f>
        <v/>
      </c>
      <c r="D168" s="47" t="str">
        <f>IF('Terugvordering reiskosten OAH'!D240="","",TEXT('Terugvordering reiskosten OAH'!D240,"mm-jjjj"))</f>
        <v/>
      </c>
      <c r="E168" s="54" t="str">
        <f>IF('Terugvordering reiskosten OAH'!H240="","",'Terugvordering reiskosten OAH'!H240)</f>
        <v/>
      </c>
      <c r="F168" s="47" t="str">
        <f>IF('Terugvordering reiskosten OAH'!R240="","",'Terugvordering reiskosten OAH'!R240)</f>
        <v/>
      </c>
      <c r="G168" s="54" t="str">
        <f>IF('Terugvordering reiskosten OAH'!X240="","",'Terugvordering reiskosten OAH'!X240)</f>
        <v/>
      </c>
      <c r="H168" s="47" t="str">
        <f>IF('Terugvordering reiskosten OAH'!AJ240="","",'Terugvordering reiskosten OAH'!AJ240)</f>
        <v/>
      </c>
      <c r="I168" s="54" t="str">
        <f>IF('Terugvordering reiskosten OAH'!AR240="","",'Terugvordering reiskosten OAH'!AR240)</f>
        <v/>
      </c>
      <c r="J168" s="54" t="str">
        <f>IF('Terugvordering reiskosten OAH'!AY240="","",'Terugvordering reiskosten OAH'!AY240)</f>
        <v/>
      </c>
      <c r="K168" s="54" t="str">
        <f>IF('Terugvordering reiskosten OAH'!BC240=0,"",'Terugvordering reiskosten OAH'!BC240)</f>
        <v/>
      </c>
      <c r="L168" s="62" t="str">
        <f>IF('Terugvordering reiskosten OAH'!BK240=0,"",'Terugvordering reiskosten OAH'!BK240)</f>
        <v/>
      </c>
      <c r="M168" s="54" t="str">
        <f>IF('Terugvordering reiskosten OAH'!BR240=0,"",'Terugvordering reiskosten OAH'!BR240)</f>
        <v/>
      </c>
      <c r="N168" s="65" t="str">
        <f>IF('Terugvordering reiskosten OAH'!BZ240=0,"",'Terugvordering reiskosten OAH'!BZ240)</f>
        <v/>
      </c>
      <c r="O168" s="65" t="str">
        <f>IF('Terugvordering reiskosten OAH'!CG240="","",'Terugvordering reiskosten OAH'!CG240)</f>
        <v/>
      </c>
      <c r="P168" s="65" t="str">
        <f>IF('Terugvordering reiskosten OAH'!CM240=0,"",'Terugvordering reiskosten OAH'!CM240)</f>
        <v/>
      </c>
    </row>
    <row r="169" spans="1:16" x14ac:dyDescent="0.3">
      <c r="A169" s="54" t="str">
        <f>IF('Terugvordering reiskosten OAH'!D241="","",IF('Terugvordering reiskosten OAH'!$T$36="","",'Terugvordering reiskosten OAH'!$T$36))</f>
        <v/>
      </c>
      <c r="B169" s="54" t="str">
        <f>IF(A169="","",'Terugvordering reiskosten OAH'!$T$38)</f>
        <v/>
      </c>
      <c r="C169" s="47" t="str">
        <f>IF(A169="","",'gegevensblad samenvatting vord.'!$C$2)</f>
        <v/>
      </c>
      <c r="D169" s="47" t="str">
        <f>IF('Terugvordering reiskosten OAH'!D241="","",TEXT('Terugvordering reiskosten OAH'!D241,"mm-jjjj"))</f>
        <v/>
      </c>
      <c r="E169" s="54" t="str">
        <f>IF('Terugvordering reiskosten OAH'!H241="","",'Terugvordering reiskosten OAH'!H241)</f>
        <v/>
      </c>
      <c r="F169" s="47" t="str">
        <f>IF('Terugvordering reiskosten OAH'!R241="","",'Terugvordering reiskosten OAH'!R241)</f>
        <v/>
      </c>
      <c r="G169" s="54" t="str">
        <f>IF('Terugvordering reiskosten OAH'!X241="","",'Terugvordering reiskosten OAH'!X241)</f>
        <v/>
      </c>
      <c r="H169" s="47" t="str">
        <f>IF('Terugvordering reiskosten OAH'!AJ241="","",'Terugvordering reiskosten OAH'!AJ241)</f>
        <v/>
      </c>
      <c r="I169" s="54" t="str">
        <f>IF('Terugvordering reiskosten OAH'!AR241="","",'Terugvordering reiskosten OAH'!AR241)</f>
        <v/>
      </c>
      <c r="J169" s="54" t="str">
        <f>IF('Terugvordering reiskosten OAH'!AY241="","",'Terugvordering reiskosten OAH'!AY241)</f>
        <v/>
      </c>
      <c r="K169" s="54" t="str">
        <f>IF('Terugvordering reiskosten OAH'!BC241=0,"",'Terugvordering reiskosten OAH'!BC241)</f>
        <v/>
      </c>
      <c r="L169" s="62" t="str">
        <f>IF('Terugvordering reiskosten OAH'!BK241=0,"",'Terugvordering reiskosten OAH'!BK241)</f>
        <v/>
      </c>
      <c r="M169" s="54" t="str">
        <f>IF('Terugvordering reiskosten OAH'!BR241=0,"",'Terugvordering reiskosten OAH'!BR241)</f>
        <v/>
      </c>
      <c r="N169" s="65" t="str">
        <f>IF('Terugvordering reiskosten OAH'!BZ241=0,"",'Terugvordering reiskosten OAH'!BZ241)</f>
        <v/>
      </c>
      <c r="O169" s="65" t="str">
        <f>IF('Terugvordering reiskosten OAH'!CG241="","",'Terugvordering reiskosten OAH'!CG241)</f>
        <v/>
      </c>
      <c r="P169" s="65" t="str">
        <f>IF('Terugvordering reiskosten OAH'!CM241=0,"",'Terugvordering reiskosten OAH'!CM241)</f>
        <v/>
      </c>
    </row>
    <row r="170" spans="1:16" x14ac:dyDescent="0.3">
      <c r="A170" s="54" t="str">
        <f>IF('Terugvordering reiskosten OAH'!D242="","",IF('Terugvordering reiskosten OAH'!$T$36="","",'Terugvordering reiskosten OAH'!$T$36))</f>
        <v/>
      </c>
      <c r="B170" s="54" t="str">
        <f>IF(A170="","",'Terugvordering reiskosten OAH'!$T$38)</f>
        <v/>
      </c>
      <c r="C170" s="47" t="str">
        <f>IF(A170="","",'gegevensblad samenvatting vord.'!$C$2)</f>
        <v/>
      </c>
      <c r="D170" s="47" t="str">
        <f>IF('Terugvordering reiskosten OAH'!D242="","",TEXT('Terugvordering reiskosten OAH'!D242,"mm-jjjj"))</f>
        <v/>
      </c>
      <c r="E170" s="54" t="str">
        <f>IF('Terugvordering reiskosten OAH'!H242="","",'Terugvordering reiskosten OAH'!H242)</f>
        <v/>
      </c>
      <c r="F170" s="47" t="str">
        <f>IF('Terugvordering reiskosten OAH'!R242="","",'Terugvordering reiskosten OAH'!R242)</f>
        <v/>
      </c>
      <c r="G170" s="54" t="str">
        <f>IF('Terugvordering reiskosten OAH'!X242="","",'Terugvordering reiskosten OAH'!X242)</f>
        <v/>
      </c>
      <c r="H170" s="47" t="str">
        <f>IF('Terugvordering reiskosten OAH'!AJ242="","",'Terugvordering reiskosten OAH'!AJ242)</f>
        <v/>
      </c>
      <c r="I170" s="54" t="str">
        <f>IF('Terugvordering reiskosten OAH'!AR242="","",'Terugvordering reiskosten OAH'!AR242)</f>
        <v/>
      </c>
      <c r="J170" s="54" t="str">
        <f>IF('Terugvordering reiskosten OAH'!AY242="","",'Terugvordering reiskosten OAH'!AY242)</f>
        <v/>
      </c>
      <c r="K170" s="54" t="str">
        <f>IF('Terugvordering reiskosten OAH'!BC242=0,"",'Terugvordering reiskosten OAH'!BC242)</f>
        <v/>
      </c>
      <c r="L170" s="62" t="str">
        <f>IF('Terugvordering reiskosten OAH'!BK242=0,"",'Terugvordering reiskosten OAH'!BK242)</f>
        <v/>
      </c>
      <c r="M170" s="54" t="str">
        <f>IF('Terugvordering reiskosten OAH'!BR242=0,"",'Terugvordering reiskosten OAH'!BR242)</f>
        <v/>
      </c>
      <c r="N170" s="65" t="str">
        <f>IF('Terugvordering reiskosten OAH'!BZ242=0,"",'Terugvordering reiskosten OAH'!BZ242)</f>
        <v/>
      </c>
      <c r="O170" s="65" t="str">
        <f>IF('Terugvordering reiskosten OAH'!CG242="","",'Terugvordering reiskosten OAH'!CG242)</f>
        <v/>
      </c>
      <c r="P170" s="65" t="str">
        <f>IF('Terugvordering reiskosten OAH'!CM242=0,"",'Terugvordering reiskosten OAH'!CM242)</f>
        <v/>
      </c>
    </row>
    <row r="171" spans="1:16" x14ac:dyDescent="0.3">
      <c r="A171" s="54" t="str">
        <f>IF('Terugvordering reiskosten OAH'!D243="","",IF('Terugvordering reiskosten OAH'!$T$36="","",'Terugvordering reiskosten OAH'!$T$36))</f>
        <v/>
      </c>
      <c r="B171" s="54" t="str">
        <f>IF(A171="","",'Terugvordering reiskosten OAH'!$T$38)</f>
        <v/>
      </c>
      <c r="C171" s="47" t="str">
        <f>IF(A171="","",'gegevensblad samenvatting vord.'!$C$2)</f>
        <v/>
      </c>
      <c r="D171" s="47" t="str">
        <f>IF('Terugvordering reiskosten OAH'!D243="","",TEXT('Terugvordering reiskosten OAH'!D243,"mm-jjjj"))</f>
        <v/>
      </c>
      <c r="E171" s="54" t="str">
        <f>IF('Terugvordering reiskosten OAH'!H243="","",'Terugvordering reiskosten OAH'!H243)</f>
        <v/>
      </c>
      <c r="F171" s="47" t="str">
        <f>IF('Terugvordering reiskosten OAH'!R243="","",'Terugvordering reiskosten OAH'!R243)</f>
        <v/>
      </c>
      <c r="G171" s="54" t="str">
        <f>IF('Terugvordering reiskosten OAH'!X243="","",'Terugvordering reiskosten OAH'!X243)</f>
        <v/>
      </c>
      <c r="H171" s="47" t="str">
        <f>IF('Terugvordering reiskosten OAH'!AJ243="","",'Terugvordering reiskosten OAH'!AJ243)</f>
        <v/>
      </c>
      <c r="I171" s="54" t="str">
        <f>IF('Terugvordering reiskosten OAH'!AR243="","",'Terugvordering reiskosten OAH'!AR243)</f>
        <v/>
      </c>
      <c r="J171" s="54" t="str">
        <f>IF('Terugvordering reiskosten OAH'!AY243="","",'Terugvordering reiskosten OAH'!AY243)</f>
        <v/>
      </c>
      <c r="K171" s="54" t="str">
        <f>IF('Terugvordering reiskosten OAH'!BC243=0,"",'Terugvordering reiskosten OAH'!BC243)</f>
        <v/>
      </c>
      <c r="L171" s="62" t="str">
        <f>IF('Terugvordering reiskosten OAH'!BK243=0,"",'Terugvordering reiskosten OAH'!BK243)</f>
        <v/>
      </c>
      <c r="M171" s="54" t="str">
        <f>IF('Terugvordering reiskosten OAH'!BR243=0,"",'Terugvordering reiskosten OAH'!BR243)</f>
        <v/>
      </c>
      <c r="N171" s="65" t="str">
        <f>IF('Terugvordering reiskosten OAH'!BZ243=0,"",'Terugvordering reiskosten OAH'!BZ243)</f>
        <v/>
      </c>
      <c r="O171" s="65" t="str">
        <f>IF('Terugvordering reiskosten OAH'!CG243="","",'Terugvordering reiskosten OAH'!CG243)</f>
        <v/>
      </c>
      <c r="P171" s="65" t="str">
        <f>IF('Terugvordering reiskosten OAH'!CM243=0,"",'Terugvordering reiskosten OAH'!CM243)</f>
        <v/>
      </c>
    </row>
    <row r="172" spans="1:16" x14ac:dyDescent="0.3">
      <c r="A172" s="54" t="str">
        <f>IF('Terugvordering reiskosten OAH'!D244="","",IF('Terugvordering reiskosten OAH'!$T$36="","",'Terugvordering reiskosten OAH'!$T$36))</f>
        <v/>
      </c>
      <c r="B172" s="54" t="str">
        <f>IF(A172="","",'Terugvordering reiskosten OAH'!$T$38)</f>
        <v/>
      </c>
      <c r="C172" s="47" t="str">
        <f>IF(A172="","",'gegevensblad samenvatting vord.'!$C$2)</f>
        <v/>
      </c>
      <c r="D172" s="47" t="str">
        <f>IF('Terugvordering reiskosten OAH'!D244="","",TEXT('Terugvordering reiskosten OAH'!D244,"mm-jjjj"))</f>
        <v/>
      </c>
      <c r="E172" s="54" t="str">
        <f>IF('Terugvordering reiskosten OAH'!H244="","",'Terugvordering reiskosten OAH'!H244)</f>
        <v/>
      </c>
      <c r="F172" s="47" t="str">
        <f>IF('Terugvordering reiskosten OAH'!R244="","",'Terugvordering reiskosten OAH'!R244)</f>
        <v/>
      </c>
      <c r="G172" s="54" t="str">
        <f>IF('Terugvordering reiskosten OAH'!X244="","",'Terugvordering reiskosten OAH'!X244)</f>
        <v/>
      </c>
      <c r="H172" s="47" t="str">
        <f>IF('Terugvordering reiskosten OAH'!AJ244="","",'Terugvordering reiskosten OAH'!AJ244)</f>
        <v/>
      </c>
      <c r="I172" s="54" t="str">
        <f>IF('Terugvordering reiskosten OAH'!AR244="","",'Terugvordering reiskosten OAH'!AR244)</f>
        <v/>
      </c>
      <c r="J172" s="54" t="str">
        <f>IF('Terugvordering reiskosten OAH'!AY244="","",'Terugvordering reiskosten OAH'!AY244)</f>
        <v/>
      </c>
      <c r="K172" s="54" t="str">
        <f>IF('Terugvordering reiskosten OAH'!BC244=0,"",'Terugvordering reiskosten OAH'!BC244)</f>
        <v/>
      </c>
      <c r="L172" s="62" t="str">
        <f>IF('Terugvordering reiskosten OAH'!BK244=0,"",'Terugvordering reiskosten OAH'!BK244)</f>
        <v/>
      </c>
      <c r="M172" s="54" t="str">
        <f>IF('Terugvordering reiskosten OAH'!BR244=0,"",'Terugvordering reiskosten OAH'!BR244)</f>
        <v/>
      </c>
      <c r="N172" s="65" t="str">
        <f>IF('Terugvordering reiskosten OAH'!BZ244=0,"",'Terugvordering reiskosten OAH'!BZ244)</f>
        <v/>
      </c>
      <c r="O172" s="65" t="str">
        <f>IF('Terugvordering reiskosten OAH'!CG244="","",'Terugvordering reiskosten OAH'!CG244)</f>
        <v/>
      </c>
      <c r="P172" s="65" t="str">
        <f>IF('Terugvordering reiskosten OAH'!CM244=0,"",'Terugvordering reiskosten OAH'!CM244)</f>
        <v/>
      </c>
    </row>
    <row r="173" spans="1:16" x14ac:dyDescent="0.3">
      <c r="A173" s="54" t="str">
        <f>IF('Terugvordering reiskosten OAH'!D245="","",IF('Terugvordering reiskosten OAH'!$T$36="","",'Terugvordering reiskosten OAH'!$T$36))</f>
        <v/>
      </c>
      <c r="B173" s="54" t="str">
        <f>IF(A173="","",'Terugvordering reiskosten OAH'!$T$38)</f>
        <v/>
      </c>
      <c r="C173" s="47" t="str">
        <f>IF(A173="","",'gegevensblad samenvatting vord.'!$C$2)</f>
        <v/>
      </c>
      <c r="D173" s="47" t="str">
        <f>IF('Terugvordering reiskosten OAH'!D245="","",TEXT('Terugvordering reiskosten OAH'!D245,"mm-jjjj"))</f>
        <v/>
      </c>
      <c r="E173" s="54" t="str">
        <f>IF('Terugvordering reiskosten OAH'!H245="","",'Terugvordering reiskosten OAH'!H245)</f>
        <v/>
      </c>
      <c r="F173" s="47" t="str">
        <f>IF('Terugvordering reiskosten OAH'!R245="","",'Terugvordering reiskosten OAH'!R245)</f>
        <v/>
      </c>
      <c r="G173" s="54" t="str">
        <f>IF('Terugvordering reiskosten OAH'!X245="","",'Terugvordering reiskosten OAH'!X245)</f>
        <v/>
      </c>
      <c r="H173" s="47" t="str">
        <f>IF('Terugvordering reiskosten OAH'!AJ245="","",'Terugvordering reiskosten OAH'!AJ245)</f>
        <v/>
      </c>
      <c r="I173" s="54" t="str">
        <f>IF('Terugvordering reiskosten OAH'!AR245="","",'Terugvordering reiskosten OAH'!AR245)</f>
        <v/>
      </c>
      <c r="J173" s="54" t="str">
        <f>IF('Terugvordering reiskosten OAH'!AY245="","",'Terugvordering reiskosten OAH'!AY245)</f>
        <v/>
      </c>
      <c r="K173" s="54" t="str">
        <f>IF('Terugvordering reiskosten OAH'!BC245=0,"",'Terugvordering reiskosten OAH'!BC245)</f>
        <v/>
      </c>
      <c r="L173" s="62" t="str">
        <f>IF('Terugvordering reiskosten OAH'!BK245=0,"",'Terugvordering reiskosten OAH'!BK245)</f>
        <v/>
      </c>
      <c r="M173" s="54" t="str">
        <f>IF('Terugvordering reiskosten OAH'!BR245=0,"",'Terugvordering reiskosten OAH'!BR245)</f>
        <v/>
      </c>
      <c r="N173" s="65" t="str">
        <f>IF('Terugvordering reiskosten OAH'!BZ245=0,"",'Terugvordering reiskosten OAH'!BZ245)</f>
        <v/>
      </c>
      <c r="O173" s="65" t="str">
        <f>IF('Terugvordering reiskosten OAH'!CG245="","",'Terugvordering reiskosten OAH'!CG245)</f>
        <v/>
      </c>
      <c r="P173" s="65" t="str">
        <f>IF('Terugvordering reiskosten OAH'!CM245=0,"",'Terugvordering reiskosten OAH'!CM245)</f>
        <v/>
      </c>
    </row>
    <row r="174" spans="1:16" x14ac:dyDescent="0.3">
      <c r="A174" s="54" t="str">
        <f>IF('Terugvordering reiskosten OAH'!D246="","",IF('Terugvordering reiskosten OAH'!$T$36="","",'Terugvordering reiskosten OAH'!$T$36))</f>
        <v/>
      </c>
      <c r="B174" s="54" t="str">
        <f>IF(A174="","",'Terugvordering reiskosten OAH'!$T$38)</f>
        <v/>
      </c>
      <c r="C174" s="47" t="str">
        <f>IF(A174="","",'gegevensblad samenvatting vord.'!$C$2)</f>
        <v/>
      </c>
      <c r="D174" s="47" t="str">
        <f>IF('Terugvordering reiskosten OAH'!D246="","",TEXT('Terugvordering reiskosten OAH'!D246,"mm-jjjj"))</f>
        <v/>
      </c>
      <c r="E174" s="54" t="str">
        <f>IF('Terugvordering reiskosten OAH'!H246="","",'Terugvordering reiskosten OAH'!H246)</f>
        <v/>
      </c>
      <c r="F174" s="47" t="str">
        <f>IF('Terugvordering reiskosten OAH'!R246="","",'Terugvordering reiskosten OAH'!R246)</f>
        <v/>
      </c>
      <c r="G174" s="54" t="str">
        <f>IF('Terugvordering reiskosten OAH'!X246="","",'Terugvordering reiskosten OAH'!X246)</f>
        <v/>
      </c>
      <c r="H174" s="47" t="str">
        <f>IF('Terugvordering reiskosten OAH'!AJ246="","",'Terugvordering reiskosten OAH'!AJ246)</f>
        <v/>
      </c>
      <c r="I174" s="54" t="str">
        <f>IF('Terugvordering reiskosten OAH'!AR246="","",'Terugvordering reiskosten OAH'!AR246)</f>
        <v/>
      </c>
      <c r="J174" s="54" t="str">
        <f>IF('Terugvordering reiskosten OAH'!AY246="","",'Terugvordering reiskosten OAH'!AY246)</f>
        <v/>
      </c>
      <c r="K174" s="54" t="str">
        <f>IF('Terugvordering reiskosten OAH'!BC246=0,"",'Terugvordering reiskosten OAH'!BC246)</f>
        <v/>
      </c>
      <c r="L174" s="62" t="str">
        <f>IF('Terugvordering reiskosten OAH'!BK246=0,"",'Terugvordering reiskosten OAH'!BK246)</f>
        <v/>
      </c>
      <c r="M174" s="54" t="str">
        <f>IF('Terugvordering reiskosten OAH'!BR246=0,"",'Terugvordering reiskosten OAH'!BR246)</f>
        <v/>
      </c>
      <c r="N174" s="65" t="str">
        <f>IF('Terugvordering reiskosten OAH'!BZ246=0,"",'Terugvordering reiskosten OAH'!BZ246)</f>
        <v/>
      </c>
      <c r="O174" s="65" t="str">
        <f>IF('Terugvordering reiskosten OAH'!CG246="","",'Terugvordering reiskosten OAH'!CG246)</f>
        <v/>
      </c>
      <c r="P174" s="65" t="str">
        <f>IF('Terugvordering reiskosten OAH'!CM246=0,"",'Terugvordering reiskosten OAH'!CM246)</f>
        <v/>
      </c>
    </row>
    <row r="175" spans="1:16" x14ac:dyDescent="0.3">
      <c r="A175" s="54" t="str">
        <f>IF('Terugvordering reiskosten OAH'!D247="","",IF('Terugvordering reiskosten OAH'!$T$36="","",'Terugvordering reiskosten OAH'!$T$36))</f>
        <v/>
      </c>
      <c r="B175" s="54" t="str">
        <f>IF(A175="","",'Terugvordering reiskosten OAH'!$T$38)</f>
        <v/>
      </c>
      <c r="C175" s="47" t="str">
        <f>IF(A175="","",'gegevensblad samenvatting vord.'!$C$2)</f>
        <v/>
      </c>
      <c r="D175" s="47" t="str">
        <f>IF('Terugvordering reiskosten OAH'!D247="","",TEXT('Terugvordering reiskosten OAH'!D247,"mm-jjjj"))</f>
        <v/>
      </c>
      <c r="E175" s="54" t="str">
        <f>IF('Terugvordering reiskosten OAH'!H247="","",'Terugvordering reiskosten OAH'!H247)</f>
        <v/>
      </c>
      <c r="F175" s="47" t="str">
        <f>IF('Terugvordering reiskosten OAH'!R247="","",'Terugvordering reiskosten OAH'!R247)</f>
        <v/>
      </c>
      <c r="G175" s="54" t="str">
        <f>IF('Terugvordering reiskosten OAH'!X247="","",'Terugvordering reiskosten OAH'!X247)</f>
        <v/>
      </c>
      <c r="H175" s="47" t="str">
        <f>IF('Terugvordering reiskosten OAH'!AJ247="","",'Terugvordering reiskosten OAH'!AJ247)</f>
        <v/>
      </c>
      <c r="I175" s="54" t="str">
        <f>IF('Terugvordering reiskosten OAH'!AR247="","",'Terugvordering reiskosten OAH'!AR247)</f>
        <v/>
      </c>
      <c r="J175" s="54" t="str">
        <f>IF('Terugvordering reiskosten OAH'!AY247="","",'Terugvordering reiskosten OAH'!AY247)</f>
        <v/>
      </c>
      <c r="K175" s="54" t="str">
        <f>IF('Terugvordering reiskosten OAH'!BC247=0,"",'Terugvordering reiskosten OAH'!BC247)</f>
        <v/>
      </c>
      <c r="L175" s="62" t="str">
        <f>IF('Terugvordering reiskosten OAH'!BK247=0,"",'Terugvordering reiskosten OAH'!BK247)</f>
        <v/>
      </c>
      <c r="M175" s="54" t="str">
        <f>IF('Terugvordering reiskosten OAH'!BR247=0,"",'Terugvordering reiskosten OAH'!BR247)</f>
        <v/>
      </c>
      <c r="N175" s="65" t="str">
        <f>IF('Terugvordering reiskosten OAH'!BZ247=0,"",'Terugvordering reiskosten OAH'!BZ247)</f>
        <v/>
      </c>
      <c r="O175" s="65" t="str">
        <f>IF('Terugvordering reiskosten OAH'!CG247="","",'Terugvordering reiskosten OAH'!CG247)</f>
        <v/>
      </c>
      <c r="P175" s="65" t="str">
        <f>IF('Terugvordering reiskosten OAH'!CM247=0,"",'Terugvordering reiskosten OAH'!CM247)</f>
        <v/>
      </c>
    </row>
    <row r="176" spans="1:16" x14ac:dyDescent="0.3">
      <c r="A176" s="54" t="str">
        <f>IF('Terugvordering reiskosten OAH'!D248="","",IF('Terugvordering reiskosten OAH'!$T$36="","",'Terugvordering reiskosten OAH'!$T$36))</f>
        <v/>
      </c>
      <c r="B176" s="54" t="str">
        <f>IF(A176="","",'Terugvordering reiskosten OAH'!$T$38)</f>
        <v/>
      </c>
      <c r="C176" s="47" t="str">
        <f>IF(A176="","",'gegevensblad samenvatting vord.'!$C$2)</f>
        <v/>
      </c>
      <c r="D176" s="47" t="str">
        <f>IF('Terugvordering reiskosten OAH'!D248="","",TEXT('Terugvordering reiskosten OAH'!D248,"mm-jjjj"))</f>
        <v/>
      </c>
      <c r="E176" s="54" t="str">
        <f>IF('Terugvordering reiskosten OAH'!H248="","",'Terugvordering reiskosten OAH'!H248)</f>
        <v/>
      </c>
      <c r="F176" s="47" t="str">
        <f>IF('Terugvordering reiskosten OAH'!R248="","",'Terugvordering reiskosten OAH'!R248)</f>
        <v/>
      </c>
      <c r="G176" s="54" t="str">
        <f>IF('Terugvordering reiskosten OAH'!X248="","",'Terugvordering reiskosten OAH'!X248)</f>
        <v/>
      </c>
      <c r="H176" s="47" t="str">
        <f>IF('Terugvordering reiskosten OAH'!AJ248="","",'Terugvordering reiskosten OAH'!AJ248)</f>
        <v/>
      </c>
      <c r="I176" s="54" t="str">
        <f>IF('Terugvordering reiskosten OAH'!AR248="","",'Terugvordering reiskosten OAH'!AR248)</f>
        <v/>
      </c>
      <c r="J176" s="54" t="str">
        <f>IF('Terugvordering reiskosten OAH'!AY248="","",'Terugvordering reiskosten OAH'!AY248)</f>
        <v/>
      </c>
      <c r="K176" s="54" t="str">
        <f>IF('Terugvordering reiskosten OAH'!BC248=0,"",'Terugvordering reiskosten OAH'!BC248)</f>
        <v/>
      </c>
      <c r="L176" s="62" t="str">
        <f>IF('Terugvordering reiskosten OAH'!BK248=0,"",'Terugvordering reiskosten OAH'!BK248)</f>
        <v/>
      </c>
      <c r="M176" s="54" t="str">
        <f>IF('Terugvordering reiskosten OAH'!BR248=0,"",'Terugvordering reiskosten OAH'!BR248)</f>
        <v/>
      </c>
      <c r="N176" s="65" t="str">
        <f>IF('Terugvordering reiskosten OAH'!BZ248=0,"",'Terugvordering reiskosten OAH'!BZ248)</f>
        <v/>
      </c>
      <c r="O176" s="65" t="str">
        <f>IF('Terugvordering reiskosten OAH'!CG248="","",'Terugvordering reiskosten OAH'!CG248)</f>
        <v/>
      </c>
      <c r="P176" s="65" t="str">
        <f>IF('Terugvordering reiskosten OAH'!CM248=0,"",'Terugvordering reiskosten OAH'!CM248)</f>
        <v/>
      </c>
    </row>
    <row r="177" spans="1:16" x14ac:dyDescent="0.3">
      <c r="A177" s="54" t="str">
        <f>IF('Terugvordering reiskosten OAH'!D249="","",IF('Terugvordering reiskosten OAH'!$T$36="","",'Terugvordering reiskosten OAH'!$T$36))</f>
        <v/>
      </c>
      <c r="B177" s="54" t="str">
        <f>IF(A177="","",'Terugvordering reiskosten OAH'!$T$38)</f>
        <v/>
      </c>
      <c r="C177" s="47" t="str">
        <f>IF(A177="","",'gegevensblad samenvatting vord.'!$C$2)</f>
        <v/>
      </c>
      <c r="D177" s="47" t="str">
        <f>IF('Terugvordering reiskosten OAH'!D249="","",TEXT('Terugvordering reiskosten OAH'!D249,"mm-jjjj"))</f>
        <v/>
      </c>
      <c r="E177" s="54" t="str">
        <f>IF('Terugvordering reiskosten OAH'!H249="","",'Terugvordering reiskosten OAH'!H249)</f>
        <v/>
      </c>
      <c r="F177" s="47" t="str">
        <f>IF('Terugvordering reiskosten OAH'!R249="","",'Terugvordering reiskosten OAH'!R249)</f>
        <v/>
      </c>
      <c r="G177" s="54" t="str">
        <f>IF('Terugvordering reiskosten OAH'!X249="","",'Terugvordering reiskosten OAH'!X249)</f>
        <v/>
      </c>
      <c r="H177" s="47" t="str">
        <f>IF('Terugvordering reiskosten OAH'!AJ249="","",'Terugvordering reiskosten OAH'!AJ249)</f>
        <v/>
      </c>
      <c r="I177" s="54" t="str">
        <f>IF('Terugvordering reiskosten OAH'!AR249="","",'Terugvordering reiskosten OAH'!AR249)</f>
        <v/>
      </c>
      <c r="J177" s="54" t="str">
        <f>IF('Terugvordering reiskosten OAH'!AY249="","",'Terugvordering reiskosten OAH'!AY249)</f>
        <v/>
      </c>
      <c r="K177" s="54" t="str">
        <f>IF('Terugvordering reiskosten OAH'!BC249=0,"",'Terugvordering reiskosten OAH'!BC249)</f>
        <v/>
      </c>
      <c r="L177" s="62" t="str">
        <f>IF('Terugvordering reiskosten OAH'!BK249=0,"",'Terugvordering reiskosten OAH'!BK249)</f>
        <v/>
      </c>
      <c r="M177" s="54" t="str">
        <f>IF('Terugvordering reiskosten OAH'!BR249=0,"",'Terugvordering reiskosten OAH'!BR249)</f>
        <v/>
      </c>
      <c r="N177" s="65" t="str">
        <f>IF('Terugvordering reiskosten OAH'!BZ249=0,"",'Terugvordering reiskosten OAH'!BZ249)</f>
        <v/>
      </c>
      <c r="O177" s="65" t="str">
        <f>IF('Terugvordering reiskosten OAH'!CG249="","",'Terugvordering reiskosten OAH'!CG249)</f>
        <v/>
      </c>
      <c r="P177" s="65" t="str">
        <f>IF('Terugvordering reiskosten OAH'!CM249=0,"",'Terugvordering reiskosten OAH'!CM249)</f>
        <v/>
      </c>
    </row>
    <row r="178" spans="1:16" x14ac:dyDescent="0.3">
      <c r="A178" s="54" t="str">
        <f>IF('Terugvordering reiskosten OAH'!D250="","",IF('Terugvordering reiskosten OAH'!$T$36="","",'Terugvordering reiskosten OAH'!$T$36))</f>
        <v/>
      </c>
      <c r="B178" s="54" t="str">
        <f>IF(A178="","",'Terugvordering reiskosten OAH'!$T$38)</f>
        <v/>
      </c>
      <c r="C178" s="47" t="str">
        <f>IF(A178="","",'gegevensblad samenvatting vord.'!$C$2)</f>
        <v/>
      </c>
      <c r="D178" s="47" t="str">
        <f>IF('Terugvordering reiskosten OAH'!D250="","",TEXT('Terugvordering reiskosten OAH'!D250,"mm-jjjj"))</f>
        <v/>
      </c>
      <c r="E178" s="54" t="str">
        <f>IF('Terugvordering reiskosten OAH'!H250="","",'Terugvordering reiskosten OAH'!H250)</f>
        <v/>
      </c>
      <c r="F178" s="47" t="str">
        <f>IF('Terugvordering reiskosten OAH'!R250="","",'Terugvordering reiskosten OAH'!R250)</f>
        <v/>
      </c>
      <c r="G178" s="54" t="str">
        <f>IF('Terugvordering reiskosten OAH'!X250="","",'Terugvordering reiskosten OAH'!X250)</f>
        <v/>
      </c>
      <c r="H178" s="47" t="str">
        <f>IF('Terugvordering reiskosten OAH'!AJ250="","",'Terugvordering reiskosten OAH'!AJ250)</f>
        <v/>
      </c>
      <c r="I178" s="54" t="str">
        <f>IF('Terugvordering reiskosten OAH'!AR250="","",'Terugvordering reiskosten OAH'!AR250)</f>
        <v/>
      </c>
      <c r="J178" s="54" t="str">
        <f>IF('Terugvordering reiskosten OAH'!AY250="","",'Terugvordering reiskosten OAH'!AY250)</f>
        <v/>
      </c>
      <c r="K178" s="54" t="str">
        <f>IF('Terugvordering reiskosten OAH'!BC250=0,"",'Terugvordering reiskosten OAH'!BC250)</f>
        <v/>
      </c>
      <c r="L178" s="62" t="str">
        <f>IF('Terugvordering reiskosten OAH'!BK250=0,"",'Terugvordering reiskosten OAH'!BK250)</f>
        <v/>
      </c>
      <c r="M178" s="54" t="str">
        <f>IF('Terugvordering reiskosten OAH'!BR250=0,"",'Terugvordering reiskosten OAH'!BR250)</f>
        <v/>
      </c>
      <c r="N178" s="65" t="str">
        <f>IF('Terugvordering reiskosten OAH'!BZ250=0,"",'Terugvordering reiskosten OAH'!BZ250)</f>
        <v/>
      </c>
      <c r="O178" s="65" t="str">
        <f>IF('Terugvordering reiskosten OAH'!CG250="","",'Terugvordering reiskosten OAH'!CG250)</f>
        <v/>
      </c>
      <c r="P178" s="65" t="str">
        <f>IF('Terugvordering reiskosten OAH'!CM250=0,"",'Terugvordering reiskosten OAH'!CM250)</f>
        <v/>
      </c>
    </row>
    <row r="179" spans="1:16" x14ac:dyDescent="0.3">
      <c r="A179" s="54" t="str">
        <f>IF('Terugvordering reiskosten OAH'!D251="","",IF('Terugvordering reiskosten OAH'!$T$36="","",'Terugvordering reiskosten OAH'!$T$36))</f>
        <v/>
      </c>
      <c r="B179" s="54" t="str">
        <f>IF(A179="","",'Terugvordering reiskosten OAH'!$T$38)</f>
        <v/>
      </c>
      <c r="C179" s="47" t="str">
        <f>IF(A179="","",'gegevensblad samenvatting vord.'!$C$2)</f>
        <v/>
      </c>
      <c r="D179" s="47" t="str">
        <f>IF('Terugvordering reiskosten OAH'!D251="","",TEXT('Terugvordering reiskosten OAH'!D251,"mm-jjjj"))</f>
        <v/>
      </c>
      <c r="E179" s="54" t="str">
        <f>IF('Terugvordering reiskosten OAH'!H251="","",'Terugvordering reiskosten OAH'!H251)</f>
        <v/>
      </c>
      <c r="F179" s="47" t="str">
        <f>IF('Terugvordering reiskosten OAH'!R251="","",'Terugvordering reiskosten OAH'!R251)</f>
        <v/>
      </c>
      <c r="G179" s="54" t="str">
        <f>IF('Terugvordering reiskosten OAH'!X251="","",'Terugvordering reiskosten OAH'!X251)</f>
        <v/>
      </c>
      <c r="H179" s="47" t="str">
        <f>IF('Terugvordering reiskosten OAH'!AJ251="","",'Terugvordering reiskosten OAH'!AJ251)</f>
        <v/>
      </c>
      <c r="I179" s="54" t="str">
        <f>IF('Terugvordering reiskosten OAH'!AR251="","",'Terugvordering reiskosten OAH'!AR251)</f>
        <v/>
      </c>
      <c r="J179" s="54" t="str">
        <f>IF('Terugvordering reiskosten OAH'!AY251="","",'Terugvordering reiskosten OAH'!AY251)</f>
        <v/>
      </c>
      <c r="K179" s="54" t="str">
        <f>IF('Terugvordering reiskosten OAH'!BC251=0,"",'Terugvordering reiskosten OAH'!BC251)</f>
        <v/>
      </c>
      <c r="L179" s="62" t="str">
        <f>IF('Terugvordering reiskosten OAH'!BK251=0,"",'Terugvordering reiskosten OAH'!BK251)</f>
        <v/>
      </c>
      <c r="M179" s="54" t="str">
        <f>IF('Terugvordering reiskosten OAH'!BR251=0,"",'Terugvordering reiskosten OAH'!BR251)</f>
        <v/>
      </c>
      <c r="N179" s="65" t="str">
        <f>IF('Terugvordering reiskosten OAH'!BZ251=0,"",'Terugvordering reiskosten OAH'!BZ251)</f>
        <v/>
      </c>
      <c r="O179" s="65" t="str">
        <f>IF('Terugvordering reiskosten OAH'!CG251="","",'Terugvordering reiskosten OAH'!CG251)</f>
        <v/>
      </c>
      <c r="P179" s="65" t="str">
        <f>IF('Terugvordering reiskosten OAH'!CM251=0,"",'Terugvordering reiskosten OAH'!CM251)</f>
        <v/>
      </c>
    </row>
    <row r="180" spans="1:16" x14ac:dyDescent="0.3">
      <c r="A180" s="54" t="str">
        <f>IF('Terugvordering reiskosten OAH'!D252="","",IF('Terugvordering reiskosten OAH'!$T$36="","",'Terugvordering reiskosten OAH'!$T$36))</f>
        <v/>
      </c>
      <c r="B180" s="54" t="str">
        <f>IF(A180="","",'Terugvordering reiskosten OAH'!$T$38)</f>
        <v/>
      </c>
      <c r="C180" s="47" t="str">
        <f>IF(A180="","",'gegevensblad samenvatting vord.'!$C$2)</f>
        <v/>
      </c>
      <c r="D180" s="47" t="str">
        <f>IF('Terugvordering reiskosten OAH'!D252="","",TEXT('Terugvordering reiskosten OAH'!D252,"mm-jjjj"))</f>
        <v/>
      </c>
      <c r="E180" s="54" t="str">
        <f>IF('Terugvordering reiskosten OAH'!H252="","",'Terugvordering reiskosten OAH'!H252)</f>
        <v/>
      </c>
      <c r="F180" s="47" t="str">
        <f>IF('Terugvordering reiskosten OAH'!R252="","",'Terugvordering reiskosten OAH'!R252)</f>
        <v/>
      </c>
      <c r="G180" s="54" t="str">
        <f>IF('Terugvordering reiskosten OAH'!X252="","",'Terugvordering reiskosten OAH'!X252)</f>
        <v/>
      </c>
      <c r="H180" s="47" t="str">
        <f>IF('Terugvordering reiskosten OAH'!AJ252="","",'Terugvordering reiskosten OAH'!AJ252)</f>
        <v/>
      </c>
      <c r="I180" s="54" t="str">
        <f>IF('Terugvordering reiskosten OAH'!AR252="","",'Terugvordering reiskosten OAH'!AR252)</f>
        <v/>
      </c>
      <c r="J180" s="54" t="str">
        <f>IF('Terugvordering reiskosten OAH'!AY252="","",'Terugvordering reiskosten OAH'!AY252)</f>
        <v/>
      </c>
      <c r="K180" s="54" t="str">
        <f>IF('Terugvordering reiskosten OAH'!BC252=0,"",'Terugvordering reiskosten OAH'!BC252)</f>
        <v/>
      </c>
      <c r="L180" s="62" t="str">
        <f>IF('Terugvordering reiskosten OAH'!BK252=0,"",'Terugvordering reiskosten OAH'!BK252)</f>
        <v/>
      </c>
      <c r="M180" s="54" t="str">
        <f>IF('Terugvordering reiskosten OAH'!BR252=0,"",'Terugvordering reiskosten OAH'!BR252)</f>
        <v/>
      </c>
      <c r="N180" s="65" t="str">
        <f>IF('Terugvordering reiskosten OAH'!BZ252=0,"",'Terugvordering reiskosten OAH'!BZ252)</f>
        <v/>
      </c>
      <c r="O180" s="65" t="str">
        <f>IF('Terugvordering reiskosten OAH'!CG252="","",'Terugvordering reiskosten OAH'!CG252)</f>
        <v/>
      </c>
      <c r="P180" s="65" t="str">
        <f>IF('Terugvordering reiskosten OAH'!CM252=0,"",'Terugvordering reiskosten OAH'!CM252)</f>
        <v/>
      </c>
    </row>
    <row r="181" spans="1:16" x14ac:dyDescent="0.3">
      <c r="A181" s="54" t="str">
        <f>IF('Terugvordering reiskosten OAH'!D253="","",IF('Terugvordering reiskosten OAH'!$T$36="","",'Terugvordering reiskosten OAH'!$T$36))</f>
        <v/>
      </c>
      <c r="B181" s="54" t="str">
        <f>IF(A181="","",'Terugvordering reiskosten OAH'!$T$38)</f>
        <v/>
      </c>
      <c r="C181" s="47" t="str">
        <f>IF(A181="","",'gegevensblad samenvatting vord.'!$C$2)</f>
        <v/>
      </c>
      <c r="D181" s="47" t="str">
        <f>IF('Terugvordering reiskosten OAH'!D253="","",TEXT('Terugvordering reiskosten OAH'!D253,"mm-jjjj"))</f>
        <v/>
      </c>
      <c r="E181" s="54" t="str">
        <f>IF('Terugvordering reiskosten OAH'!H253="","",'Terugvordering reiskosten OAH'!H253)</f>
        <v/>
      </c>
      <c r="F181" s="47" t="str">
        <f>IF('Terugvordering reiskosten OAH'!R253="","",'Terugvordering reiskosten OAH'!R253)</f>
        <v/>
      </c>
      <c r="G181" s="54" t="str">
        <f>IF('Terugvordering reiskosten OAH'!X253="","",'Terugvordering reiskosten OAH'!X253)</f>
        <v/>
      </c>
      <c r="H181" s="47" t="str">
        <f>IF('Terugvordering reiskosten OAH'!AJ253="","",'Terugvordering reiskosten OAH'!AJ253)</f>
        <v/>
      </c>
      <c r="I181" s="54" t="str">
        <f>IF('Terugvordering reiskosten OAH'!AR253="","",'Terugvordering reiskosten OAH'!AR253)</f>
        <v/>
      </c>
      <c r="J181" s="54" t="str">
        <f>IF('Terugvordering reiskosten OAH'!AY253="","",'Terugvordering reiskosten OAH'!AY253)</f>
        <v/>
      </c>
      <c r="K181" s="54" t="str">
        <f>IF('Terugvordering reiskosten OAH'!BC253=0,"",'Terugvordering reiskosten OAH'!BC253)</f>
        <v/>
      </c>
      <c r="L181" s="62" t="str">
        <f>IF('Terugvordering reiskosten OAH'!BK253=0,"",'Terugvordering reiskosten OAH'!BK253)</f>
        <v/>
      </c>
      <c r="M181" s="54" t="str">
        <f>IF('Terugvordering reiskosten OAH'!BR253=0,"",'Terugvordering reiskosten OAH'!BR253)</f>
        <v/>
      </c>
      <c r="N181" s="65" t="str">
        <f>IF('Terugvordering reiskosten OAH'!BZ253=0,"",'Terugvordering reiskosten OAH'!BZ253)</f>
        <v/>
      </c>
      <c r="O181" s="65" t="str">
        <f>IF('Terugvordering reiskosten OAH'!CG253="","",'Terugvordering reiskosten OAH'!CG253)</f>
        <v/>
      </c>
      <c r="P181" s="65" t="str">
        <f>IF('Terugvordering reiskosten OAH'!CM253=0,"",'Terugvordering reiskosten OAH'!CM253)</f>
        <v/>
      </c>
    </row>
    <row r="182" spans="1:16" x14ac:dyDescent="0.3">
      <c r="A182" s="54" t="str">
        <f>IF('Terugvordering reiskosten OAH'!D254="","",IF('Terugvordering reiskosten OAH'!$T$36="","",'Terugvordering reiskosten OAH'!$T$36))</f>
        <v/>
      </c>
      <c r="B182" s="54" t="str">
        <f>IF(A182="","",'Terugvordering reiskosten OAH'!$T$38)</f>
        <v/>
      </c>
      <c r="C182" s="47" t="str">
        <f>IF(A182="","",'gegevensblad samenvatting vord.'!$C$2)</f>
        <v/>
      </c>
      <c r="D182" s="47" t="str">
        <f>IF('Terugvordering reiskosten OAH'!D254="","",TEXT('Terugvordering reiskosten OAH'!D254,"mm-jjjj"))</f>
        <v/>
      </c>
      <c r="E182" s="54" t="str">
        <f>IF('Terugvordering reiskosten OAH'!H254="","",'Terugvordering reiskosten OAH'!H254)</f>
        <v/>
      </c>
      <c r="F182" s="47" t="str">
        <f>IF('Terugvordering reiskosten OAH'!R254="","",'Terugvordering reiskosten OAH'!R254)</f>
        <v/>
      </c>
      <c r="G182" s="54" t="str">
        <f>IF('Terugvordering reiskosten OAH'!X254="","",'Terugvordering reiskosten OAH'!X254)</f>
        <v/>
      </c>
      <c r="H182" s="47" t="str">
        <f>IF('Terugvordering reiskosten OAH'!AJ254="","",'Terugvordering reiskosten OAH'!AJ254)</f>
        <v/>
      </c>
      <c r="I182" s="54" t="str">
        <f>IF('Terugvordering reiskosten OAH'!AR254="","",'Terugvordering reiskosten OAH'!AR254)</f>
        <v/>
      </c>
      <c r="J182" s="54" t="str">
        <f>IF('Terugvordering reiskosten OAH'!AY254="","",'Terugvordering reiskosten OAH'!AY254)</f>
        <v/>
      </c>
      <c r="K182" s="54" t="str">
        <f>IF('Terugvordering reiskosten OAH'!BC254=0,"",'Terugvordering reiskosten OAH'!BC254)</f>
        <v/>
      </c>
      <c r="L182" s="62" t="str">
        <f>IF('Terugvordering reiskosten OAH'!BK254=0,"",'Terugvordering reiskosten OAH'!BK254)</f>
        <v/>
      </c>
      <c r="M182" s="54" t="str">
        <f>IF('Terugvordering reiskosten OAH'!BR254=0,"",'Terugvordering reiskosten OAH'!BR254)</f>
        <v/>
      </c>
      <c r="N182" s="65" t="str">
        <f>IF('Terugvordering reiskosten OAH'!BZ254=0,"",'Terugvordering reiskosten OAH'!BZ254)</f>
        <v/>
      </c>
      <c r="O182" s="65" t="str">
        <f>IF('Terugvordering reiskosten OAH'!CG254="","",'Terugvordering reiskosten OAH'!CG254)</f>
        <v/>
      </c>
      <c r="P182" s="65" t="str">
        <f>IF('Terugvordering reiskosten OAH'!CM254=0,"",'Terugvordering reiskosten OAH'!CM254)</f>
        <v/>
      </c>
    </row>
    <row r="183" spans="1:16" x14ac:dyDescent="0.3">
      <c r="A183" s="54" t="str">
        <f>IF('Terugvordering reiskosten OAH'!D255="","",IF('Terugvordering reiskosten OAH'!$T$36="","",'Terugvordering reiskosten OAH'!$T$36))</f>
        <v/>
      </c>
      <c r="B183" s="54" t="str">
        <f>IF(A183="","",'Terugvordering reiskosten OAH'!$T$38)</f>
        <v/>
      </c>
      <c r="C183" s="47" t="str">
        <f>IF(A183="","",'gegevensblad samenvatting vord.'!$C$2)</f>
        <v/>
      </c>
      <c r="D183" s="47" t="str">
        <f>IF('Terugvordering reiskosten OAH'!D255="","",TEXT('Terugvordering reiskosten OAH'!D255,"mm-jjjj"))</f>
        <v/>
      </c>
      <c r="E183" s="54" t="str">
        <f>IF('Terugvordering reiskosten OAH'!H255="","",'Terugvordering reiskosten OAH'!H255)</f>
        <v/>
      </c>
      <c r="F183" s="47" t="str">
        <f>IF('Terugvordering reiskosten OAH'!R255="","",'Terugvordering reiskosten OAH'!R255)</f>
        <v/>
      </c>
      <c r="G183" s="54" t="str">
        <f>IF('Terugvordering reiskosten OAH'!X255="","",'Terugvordering reiskosten OAH'!X255)</f>
        <v/>
      </c>
      <c r="H183" s="47" t="str">
        <f>IF('Terugvordering reiskosten OAH'!AJ255="","",'Terugvordering reiskosten OAH'!AJ255)</f>
        <v/>
      </c>
      <c r="I183" s="54" t="str">
        <f>IF('Terugvordering reiskosten OAH'!AR255="","",'Terugvordering reiskosten OAH'!AR255)</f>
        <v/>
      </c>
      <c r="J183" s="54" t="str">
        <f>IF('Terugvordering reiskosten OAH'!AY255="","",'Terugvordering reiskosten OAH'!AY255)</f>
        <v/>
      </c>
      <c r="K183" s="54" t="str">
        <f>IF('Terugvordering reiskosten OAH'!BC255=0,"",'Terugvordering reiskosten OAH'!BC255)</f>
        <v/>
      </c>
      <c r="L183" s="62" t="str">
        <f>IF('Terugvordering reiskosten OAH'!BK255=0,"",'Terugvordering reiskosten OAH'!BK255)</f>
        <v/>
      </c>
      <c r="M183" s="54" t="str">
        <f>IF('Terugvordering reiskosten OAH'!BR255=0,"",'Terugvordering reiskosten OAH'!BR255)</f>
        <v/>
      </c>
      <c r="N183" s="65" t="str">
        <f>IF('Terugvordering reiskosten OAH'!BZ255=0,"",'Terugvordering reiskosten OAH'!BZ255)</f>
        <v/>
      </c>
      <c r="O183" s="65" t="str">
        <f>IF('Terugvordering reiskosten OAH'!CG255="","",'Terugvordering reiskosten OAH'!CG255)</f>
        <v/>
      </c>
      <c r="P183" s="65" t="str">
        <f>IF('Terugvordering reiskosten OAH'!CM255=0,"",'Terugvordering reiskosten OAH'!CM255)</f>
        <v/>
      </c>
    </row>
    <row r="184" spans="1:16" x14ac:dyDescent="0.3">
      <c r="A184" s="54" t="str">
        <f>IF('Terugvordering reiskosten OAH'!D256="","",IF('Terugvordering reiskosten OAH'!$T$36="","",'Terugvordering reiskosten OAH'!$T$36))</f>
        <v/>
      </c>
      <c r="B184" s="54" t="str">
        <f>IF(A184="","",'Terugvordering reiskosten OAH'!$T$38)</f>
        <v/>
      </c>
      <c r="C184" s="47" t="str">
        <f>IF(A184="","",'gegevensblad samenvatting vord.'!$C$2)</f>
        <v/>
      </c>
      <c r="D184" s="47" t="str">
        <f>IF('Terugvordering reiskosten OAH'!D256="","",TEXT('Terugvordering reiskosten OAH'!D256,"mm-jjjj"))</f>
        <v/>
      </c>
      <c r="E184" s="54" t="str">
        <f>IF('Terugvordering reiskosten OAH'!H256="","",'Terugvordering reiskosten OAH'!H256)</f>
        <v/>
      </c>
      <c r="F184" s="47" t="str">
        <f>IF('Terugvordering reiskosten OAH'!R256="","",'Terugvordering reiskosten OAH'!R256)</f>
        <v/>
      </c>
      <c r="G184" s="54" t="str">
        <f>IF('Terugvordering reiskosten OAH'!X256="","",'Terugvordering reiskosten OAH'!X256)</f>
        <v/>
      </c>
      <c r="H184" s="47" t="str">
        <f>IF('Terugvordering reiskosten OAH'!AJ256="","",'Terugvordering reiskosten OAH'!AJ256)</f>
        <v/>
      </c>
      <c r="I184" s="54" t="str">
        <f>IF('Terugvordering reiskosten OAH'!AR256="","",'Terugvordering reiskosten OAH'!AR256)</f>
        <v/>
      </c>
      <c r="J184" s="54" t="str">
        <f>IF('Terugvordering reiskosten OAH'!AY256="","",'Terugvordering reiskosten OAH'!AY256)</f>
        <v/>
      </c>
      <c r="K184" s="54" t="str">
        <f>IF('Terugvordering reiskosten OAH'!BC256=0,"",'Terugvordering reiskosten OAH'!BC256)</f>
        <v/>
      </c>
      <c r="L184" s="62" t="str">
        <f>IF('Terugvordering reiskosten OAH'!BK256=0,"",'Terugvordering reiskosten OAH'!BK256)</f>
        <v/>
      </c>
      <c r="M184" s="54" t="str">
        <f>IF('Terugvordering reiskosten OAH'!BR256=0,"",'Terugvordering reiskosten OAH'!BR256)</f>
        <v/>
      </c>
      <c r="N184" s="65" t="str">
        <f>IF('Terugvordering reiskosten OAH'!BZ256=0,"",'Terugvordering reiskosten OAH'!BZ256)</f>
        <v/>
      </c>
      <c r="O184" s="65" t="str">
        <f>IF('Terugvordering reiskosten OAH'!CG256="","",'Terugvordering reiskosten OAH'!CG256)</f>
        <v/>
      </c>
      <c r="P184" s="65" t="str">
        <f>IF('Terugvordering reiskosten OAH'!CM256=0,"",'Terugvordering reiskosten OAH'!CM256)</f>
        <v/>
      </c>
    </row>
    <row r="185" spans="1:16" x14ac:dyDescent="0.3">
      <c r="A185" s="54" t="str">
        <f>IF('Terugvordering reiskosten OAH'!D257="","",IF('Terugvordering reiskosten OAH'!$T$36="","",'Terugvordering reiskosten OAH'!$T$36))</f>
        <v/>
      </c>
      <c r="B185" s="54" t="str">
        <f>IF(A185="","",'Terugvordering reiskosten OAH'!$T$38)</f>
        <v/>
      </c>
      <c r="C185" s="47" t="str">
        <f>IF(A185="","",'gegevensblad samenvatting vord.'!$C$2)</f>
        <v/>
      </c>
      <c r="D185" s="47" t="str">
        <f>IF('Terugvordering reiskosten OAH'!D257="","",TEXT('Terugvordering reiskosten OAH'!D257,"mm-jjjj"))</f>
        <v/>
      </c>
      <c r="E185" s="54" t="str">
        <f>IF('Terugvordering reiskosten OAH'!H257="","",'Terugvordering reiskosten OAH'!H257)</f>
        <v/>
      </c>
      <c r="F185" s="47" t="str">
        <f>IF('Terugvordering reiskosten OAH'!R257="","",'Terugvordering reiskosten OAH'!R257)</f>
        <v/>
      </c>
      <c r="G185" s="54" t="str">
        <f>IF('Terugvordering reiskosten OAH'!X257="","",'Terugvordering reiskosten OAH'!X257)</f>
        <v/>
      </c>
      <c r="H185" s="47" t="str">
        <f>IF('Terugvordering reiskosten OAH'!AJ257="","",'Terugvordering reiskosten OAH'!AJ257)</f>
        <v/>
      </c>
      <c r="I185" s="54" t="str">
        <f>IF('Terugvordering reiskosten OAH'!AR257="","",'Terugvordering reiskosten OAH'!AR257)</f>
        <v/>
      </c>
      <c r="J185" s="54" t="str">
        <f>IF('Terugvordering reiskosten OAH'!AY257="","",'Terugvordering reiskosten OAH'!AY257)</f>
        <v/>
      </c>
      <c r="K185" s="54" t="str">
        <f>IF('Terugvordering reiskosten OAH'!BC257=0,"",'Terugvordering reiskosten OAH'!BC257)</f>
        <v/>
      </c>
      <c r="L185" s="62" t="str">
        <f>IF('Terugvordering reiskosten OAH'!BK257=0,"",'Terugvordering reiskosten OAH'!BK257)</f>
        <v/>
      </c>
      <c r="M185" s="54" t="str">
        <f>IF('Terugvordering reiskosten OAH'!BR257=0,"",'Terugvordering reiskosten OAH'!BR257)</f>
        <v/>
      </c>
      <c r="N185" s="65" t="str">
        <f>IF('Terugvordering reiskosten OAH'!BZ257=0,"",'Terugvordering reiskosten OAH'!BZ257)</f>
        <v/>
      </c>
      <c r="O185" s="65" t="str">
        <f>IF('Terugvordering reiskosten OAH'!CG257="","",'Terugvordering reiskosten OAH'!CG257)</f>
        <v/>
      </c>
      <c r="P185" s="65" t="str">
        <f>IF('Terugvordering reiskosten OAH'!CM257=0,"",'Terugvordering reiskosten OAH'!CM257)</f>
        <v/>
      </c>
    </row>
    <row r="186" spans="1:16" x14ac:dyDescent="0.3">
      <c r="A186" s="54" t="str">
        <f>IF('Terugvordering reiskosten OAH'!D258="","",IF('Terugvordering reiskosten OAH'!$T$36="","",'Terugvordering reiskosten OAH'!$T$36))</f>
        <v/>
      </c>
      <c r="B186" s="54" t="str">
        <f>IF(A186="","",'Terugvordering reiskosten OAH'!$T$38)</f>
        <v/>
      </c>
      <c r="C186" s="47" t="str">
        <f>IF(A186="","",'gegevensblad samenvatting vord.'!$C$2)</f>
        <v/>
      </c>
      <c r="D186" s="47" t="str">
        <f>IF('Terugvordering reiskosten OAH'!D258="","",TEXT('Terugvordering reiskosten OAH'!D258,"mm-jjjj"))</f>
        <v/>
      </c>
      <c r="E186" s="54" t="str">
        <f>IF('Terugvordering reiskosten OAH'!H258="","",'Terugvordering reiskosten OAH'!H258)</f>
        <v/>
      </c>
      <c r="F186" s="47" t="str">
        <f>IF('Terugvordering reiskosten OAH'!R258="","",'Terugvordering reiskosten OAH'!R258)</f>
        <v/>
      </c>
      <c r="G186" s="54" t="str">
        <f>IF('Terugvordering reiskosten OAH'!X258="","",'Terugvordering reiskosten OAH'!X258)</f>
        <v/>
      </c>
      <c r="H186" s="47" t="str">
        <f>IF('Terugvordering reiskosten OAH'!AJ258="","",'Terugvordering reiskosten OAH'!AJ258)</f>
        <v/>
      </c>
      <c r="I186" s="54" t="str">
        <f>IF('Terugvordering reiskosten OAH'!AR258="","",'Terugvordering reiskosten OAH'!AR258)</f>
        <v/>
      </c>
      <c r="J186" s="54" t="str">
        <f>IF('Terugvordering reiskosten OAH'!AY258="","",'Terugvordering reiskosten OAH'!AY258)</f>
        <v/>
      </c>
      <c r="K186" s="54" t="str">
        <f>IF('Terugvordering reiskosten OAH'!BC258=0,"",'Terugvordering reiskosten OAH'!BC258)</f>
        <v/>
      </c>
      <c r="L186" s="62" t="str">
        <f>IF('Terugvordering reiskosten OAH'!BK258=0,"",'Terugvordering reiskosten OAH'!BK258)</f>
        <v/>
      </c>
      <c r="M186" s="54" t="str">
        <f>IF('Terugvordering reiskosten OAH'!BR258=0,"",'Terugvordering reiskosten OAH'!BR258)</f>
        <v/>
      </c>
      <c r="N186" s="65" t="str">
        <f>IF('Terugvordering reiskosten OAH'!BZ258=0,"",'Terugvordering reiskosten OAH'!BZ258)</f>
        <v/>
      </c>
      <c r="O186" s="65" t="str">
        <f>IF('Terugvordering reiskosten OAH'!CG258="","",'Terugvordering reiskosten OAH'!CG258)</f>
        <v/>
      </c>
      <c r="P186" s="65" t="str">
        <f>IF('Terugvordering reiskosten OAH'!CM258=0,"",'Terugvordering reiskosten OAH'!CM258)</f>
        <v/>
      </c>
    </row>
    <row r="187" spans="1:16" x14ac:dyDescent="0.3">
      <c r="A187" s="54" t="str">
        <f>IF('Terugvordering reiskosten OAH'!D259="","",IF('Terugvordering reiskosten OAH'!$T$36="","",'Terugvordering reiskosten OAH'!$T$36))</f>
        <v/>
      </c>
      <c r="B187" s="54" t="str">
        <f>IF(A187="","",'Terugvordering reiskosten OAH'!$T$38)</f>
        <v/>
      </c>
      <c r="C187" s="47" t="str">
        <f>IF(A187="","",'gegevensblad samenvatting vord.'!$C$2)</f>
        <v/>
      </c>
      <c r="D187" s="47" t="str">
        <f>IF('Terugvordering reiskosten OAH'!D259="","",TEXT('Terugvordering reiskosten OAH'!D259,"mm-jjjj"))</f>
        <v/>
      </c>
      <c r="E187" s="54" t="str">
        <f>IF('Terugvordering reiskosten OAH'!H259="","",'Terugvordering reiskosten OAH'!H259)</f>
        <v/>
      </c>
      <c r="F187" s="47" t="str">
        <f>IF('Terugvordering reiskosten OAH'!R259="","",'Terugvordering reiskosten OAH'!R259)</f>
        <v/>
      </c>
      <c r="G187" s="54" t="str">
        <f>IF('Terugvordering reiskosten OAH'!X259="","",'Terugvordering reiskosten OAH'!X259)</f>
        <v/>
      </c>
      <c r="H187" s="47" t="str">
        <f>IF('Terugvordering reiskosten OAH'!AJ259="","",'Terugvordering reiskosten OAH'!AJ259)</f>
        <v/>
      </c>
      <c r="I187" s="54" t="str">
        <f>IF('Terugvordering reiskosten OAH'!AR259="","",'Terugvordering reiskosten OAH'!AR259)</f>
        <v/>
      </c>
      <c r="J187" s="54" t="str">
        <f>IF('Terugvordering reiskosten OAH'!AY259="","",'Terugvordering reiskosten OAH'!AY259)</f>
        <v/>
      </c>
      <c r="K187" s="54" t="str">
        <f>IF('Terugvordering reiskosten OAH'!BC259=0,"",'Terugvordering reiskosten OAH'!BC259)</f>
        <v/>
      </c>
      <c r="L187" s="62" t="str">
        <f>IF('Terugvordering reiskosten OAH'!BK259=0,"",'Terugvordering reiskosten OAH'!BK259)</f>
        <v/>
      </c>
      <c r="M187" s="54" t="str">
        <f>IF('Terugvordering reiskosten OAH'!BR259=0,"",'Terugvordering reiskosten OAH'!BR259)</f>
        <v/>
      </c>
      <c r="N187" s="65" t="str">
        <f>IF('Terugvordering reiskosten OAH'!BZ259=0,"",'Terugvordering reiskosten OAH'!BZ259)</f>
        <v/>
      </c>
      <c r="O187" s="65" t="str">
        <f>IF('Terugvordering reiskosten OAH'!CG259="","",'Terugvordering reiskosten OAH'!CG259)</f>
        <v/>
      </c>
      <c r="P187" s="65" t="str">
        <f>IF('Terugvordering reiskosten OAH'!CM259=0,"",'Terugvordering reiskosten OAH'!CM259)</f>
        <v/>
      </c>
    </row>
    <row r="188" spans="1:16" x14ac:dyDescent="0.3">
      <c r="A188" s="54" t="str">
        <f>IF('Terugvordering reiskosten OAH'!D260="","",IF('Terugvordering reiskosten OAH'!$T$36="","",'Terugvordering reiskosten OAH'!$T$36))</f>
        <v/>
      </c>
      <c r="B188" s="54" t="str">
        <f>IF(A188="","",'Terugvordering reiskosten OAH'!$T$38)</f>
        <v/>
      </c>
      <c r="C188" s="47" t="str">
        <f>IF(A188="","",'gegevensblad samenvatting vord.'!$C$2)</f>
        <v/>
      </c>
      <c r="D188" s="47" t="str">
        <f>IF('Terugvordering reiskosten OAH'!D260="","",TEXT('Terugvordering reiskosten OAH'!D260,"mm-jjjj"))</f>
        <v/>
      </c>
      <c r="E188" s="54" t="str">
        <f>IF('Terugvordering reiskosten OAH'!H260="","",'Terugvordering reiskosten OAH'!H260)</f>
        <v/>
      </c>
      <c r="F188" s="47" t="str">
        <f>IF('Terugvordering reiskosten OAH'!R260="","",'Terugvordering reiskosten OAH'!R260)</f>
        <v/>
      </c>
      <c r="G188" s="54" t="str">
        <f>IF('Terugvordering reiskosten OAH'!X260="","",'Terugvordering reiskosten OAH'!X260)</f>
        <v/>
      </c>
      <c r="H188" s="47" t="str">
        <f>IF('Terugvordering reiskosten OAH'!AJ260="","",'Terugvordering reiskosten OAH'!AJ260)</f>
        <v/>
      </c>
      <c r="I188" s="54" t="str">
        <f>IF('Terugvordering reiskosten OAH'!AR260="","",'Terugvordering reiskosten OAH'!AR260)</f>
        <v/>
      </c>
      <c r="J188" s="54" t="str">
        <f>IF('Terugvordering reiskosten OAH'!AY260="","",'Terugvordering reiskosten OAH'!AY260)</f>
        <v/>
      </c>
      <c r="K188" s="54" t="str">
        <f>IF('Terugvordering reiskosten OAH'!BC260=0,"",'Terugvordering reiskosten OAH'!BC260)</f>
        <v/>
      </c>
      <c r="L188" s="62" t="str">
        <f>IF('Terugvordering reiskosten OAH'!BK260=0,"",'Terugvordering reiskosten OAH'!BK260)</f>
        <v/>
      </c>
      <c r="M188" s="54" t="str">
        <f>IF('Terugvordering reiskosten OAH'!BR260=0,"",'Terugvordering reiskosten OAH'!BR260)</f>
        <v/>
      </c>
      <c r="N188" s="65" t="str">
        <f>IF('Terugvordering reiskosten OAH'!BZ260=0,"",'Terugvordering reiskosten OAH'!BZ260)</f>
        <v/>
      </c>
      <c r="O188" s="65" t="str">
        <f>IF('Terugvordering reiskosten OAH'!CG260="","",'Terugvordering reiskosten OAH'!CG260)</f>
        <v/>
      </c>
      <c r="P188" s="65" t="str">
        <f>IF('Terugvordering reiskosten OAH'!CM260=0,"",'Terugvordering reiskosten OAH'!CM260)</f>
        <v/>
      </c>
    </row>
    <row r="189" spans="1:16" x14ac:dyDescent="0.3">
      <c r="A189" s="54" t="str">
        <f>IF('Terugvordering reiskosten OAH'!D261="","",IF('Terugvordering reiskosten OAH'!$T$36="","",'Terugvordering reiskosten OAH'!$T$36))</f>
        <v/>
      </c>
      <c r="B189" s="54" t="str">
        <f>IF(A189="","",'Terugvordering reiskosten OAH'!$T$38)</f>
        <v/>
      </c>
      <c r="C189" s="47" t="str">
        <f>IF(A189="","",'gegevensblad samenvatting vord.'!$C$2)</f>
        <v/>
      </c>
      <c r="D189" s="47" t="str">
        <f>IF('Terugvordering reiskosten OAH'!D261="","",TEXT('Terugvordering reiskosten OAH'!D261,"mm-jjjj"))</f>
        <v/>
      </c>
      <c r="E189" s="54" t="str">
        <f>IF('Terugvordering reiskosten OAH'!H261="","",'Terugvordering reiskosten OAH'!H261)</f>
        <v/>
      </c>
      <c r="F189" s="47" t="str">
        <f>IF('Terugvordering reiskosten OAH'!R261="","",'Terugvordering reiskosten OAH'!R261)</f>
        <v/>
      </c>
      <c r="G189" s="54" t="str">
        <f>IF('Terugvordering reiskosten OAH'!X261="","",'Terugvordering reiskosten OAH'!X261)</f>
        <v/>
      </c>
      <c r="H189" s="47" t="str">
        <f>IF('Terugvordering reiskosten OAH'!AJ261="","",'Terugvordering reiskosten OAH'!AJ261)</f>
        <v/>
      </c>
      <c r="I189" s="54" t="str">
        <f>IF('Terugvordering reiskosten OAH'!AR261="","",'Terugvordering reiskosten OAH'!AR261)</f>
        <v/>
      </c>
      <c r="J189" s="54" t="str">
        <f>IF('Terugvordering reiskosten OAH'!AY261="","",'Terugvordering reiskosten OAH'!AY261)</f>
        <v/>
      </c>
      <c r="K189" s="54" t="str">
        <f>IF('Terugvordering reiskosten OAH'!BC261=0,"",'Terugvordering reiskosten OAH'!BC261)</f>
        <v/>
      </c>
      <c r="L189" s="62" t="str">
        <f>IF('Terugvordering reiskosten OAH'!BK261=0,"",'Terugvordering reiskosten OAH'!BK261)</f>
        <v/>
      </c>
      <c r="M189" s="54" t="str">
        <f>IF('Terugvordering reiskosten OAH'!BR261=0,"",'Terugvordering reiskosten OAH'!BR261)</f>
        <v/>
      </c>
      <c r="N189" s="65" t="str">
        <f>IF('Terugvordering reiskosten OAH'!BZ261=0,"",'Terugvordering reiskosten OAH'!BZ261)</f>
        <v/>
      </c>
      <c r="O189" s="65" t="str">
        <f>IF('Terugvordering reiskosten OAH'!CG261="","",'Terugvordering reiskosten OAH'!CG261)</f>
        <v/>
      </c>
      <c r="P189" s="65" t="str">
        <f>IF('Terugvordering reiskosten OAH'!CM261=0,"",'Terugvordering reiskosten OAH'!CM261)</f>
        <v/>
      </c>
    </row>
    <row r="190" spans="1:16" x14ac:dyDescent="0.3">
      <c r="A190" s="54" t="str">
        <f>IF('Terugvordering reiskosten OAH'!D262="","",IF('Terugvordering reiskosten OAH'!$T$36="","",'Terugvordering reiskosten OAH'!$T$36))</f>
        <v/>
      </c>
      <c r="B190" s="54" t="str">
        <f>IF(A190="","",'Terugvordering reiskosten OAH'!$T$38)</f>
        <v/>
      </c>
      <c r="C190" s="47" t="str">
        <f>IF(A190="","",'gegevensblad samenvatting vord.'!$C$2)</f>
        <v/>
      </c>
      <c r="D190" s="47" t="str">
        <f>IF('Terugvordering reiskosten OAH'!D262="","",TEXT('Terugvordering reiskosten OAH'!D262,"mm-jjjj"))</f>
        <v/>
      </c>
      <c r="E190" s="54" t="str">
        <f>IF('Terugvordering reiskosten OAH'!H262="","",'Terugvordering reiskosten OAH'!H262)</f>
        <v/>
      </c>
      <c r="F190" s="47" t="str">
        <f>IF('Terugvordering reiskosten OAH'!R262="","",'Terugvordering reiskosten OAH'!R262)</f>
        <v/>
      </c>
      <c r="G190" s="54" t="str">
        <f>IF('Terugvordering reiskosten OAH'!X262="","",'Terugvordering reiskosten OAH'!X262)</f>
        <v/>
      </c>
      <c r="H190" s="47" t="str">
        <f>IF('Terugvordering reiskosten OAH'!AJ262="","",'Terugvordering reiskosten OAH'!AJ262)</f>
        <v/>
      </c>
      <c r="I190" s="54" t="str">
        <f>IF('Terugvordering reiskosten OAH'!AR262="","",'Terugvordering reiskosten OAH'!AR262)</f>
        <v/>
      </c>
      <c r="J190" s="54" t="str">
        <f>IF('Terugvordering reiskosten OAH'!AY262="","",'Terugvordering reiskosten OAH'!AY262)</f>
        <v/>
      </c>
      <c r="K190" s="54" t="str">
        <f>IF('Terugvordering reiskosten OAH'!BC262=0,"",'Terugvordering reiskosten OAH'!BC262)</f>
        <v/>
      </c>
      <c r="L190" s="62" t="str">
        <f>IF('Terugvordering reiskosten OAH'!BK262=0,"",'Terugvordering reiskosten OAH'!BK262)</f>
        <v/>
      </c>
      <c r="M190" s="54" t="str">
        <f>IF('Terugvordering reiskosten OAH'!BR262=0,"",'Terugvordering reiskosten OAH'!BR262)</f>
        <v/>
      </c>
      <c r="N190" s="65" t="str">
        <f>IF('Terugvordering reiskosten OAH'!BZ262=0,"",'Terugvordering reiskosten OAH'!BZ262)</f>
        <v/>
      </c>
      <c r="O190" s="65" t="str">
        <f>IF('Terugvordering reiskosten OAH'!CG262="","",'Terugvordering reiskosten OAH'!CG262)</f>
        <v/>
      </c>
      <c r="P190" s="65" t="str">
        <f>IF('Terugvordering reiskosten OAH'!CM262=0,"",'Terugvordering reiskosten OAH'!CM262)</f>
        <v/>
      </c>
    </row>
    <row r="191" spans="1:16" x14ac:dyDescent="0.3">
      <c r="A191" s="54" t="str">
        <f>IF('Terugvordering reiskosten OAH'!D263="","",IF('Terugvordering reiskosten OAH'!$T$36="","",'Terugvordering reiskosten OAH'!$T$36))</f>
        <v/>
      </c>
      <c r="B191" s="54" t="str">
        <f>IF(A191="","",'Terugvordering reiskosten OAH'!$T$38)</f>
        <v/>
      </c>
      <c r="C191" s="47" t="str">
        <f>IF(A191="","",'gegevensblad samenvatting vord.'!$C$2)</f>
        <v/>
      </c>
      <c r="D191" s="47" t="str">
        <f>IF('Terugvordering reiskosten OAH'!D263="","",TEXT('Terugvordering reiskosten OAH'!D263,"mm-jjjj"))</f>
        <v/>
      </c>
      <c r="E191" s="54" t="str">
        <f>IF('Terugvordering reiskosten OAH'!H263="","",'Terugvordering reiskosten OAH'!H263)</f>
        <v/>
      </c>
      <c r="F191" s="47" t="str">
        <f>IF('Terugvordering reiskosten OAH'!R263="","",'Terugvordering reiskosten OAH'!R263)</f>
        <v/>
      </c>
      <c r="G191" s="54" t="str">
        <f>IF('Terugvordering reiskosten OAH'!X263="","",'Terugvordering reiskosten OAH'!X263)</f>
        <v/>
      </c>
      <c r="H191" s="47" t="str">
        <f>IF('Terugvordering reiskosten OAH'!AJ263="","",'Terugvordering reiskosten OAH'!AJ263)</f>
        <v/>
      </c>
      <c r="I191" s="54" t="str">
        <f>IF('Terugvordering reiskosten OAH'!AR263="","",'Terugvordering reiskosten OAH'!AR263)</f>
        <v/>
      </c>
      <c r="J191" s="54" t="str">
        <f>IF('Terugvordering reiskosten OAH'!AY263="","",'Terugvordering reiskosten OAH'!AY263)</f>
        <v/>
      </c>
      <c r="K191" s="54" t="str">
        <f>IF('Terugvordering reiskosten OAH'!BC263=0,"",'Terugvordering reiskosten OAH'!BC263)</f>
        <v/>
      </c>
      <c r="L191" s="62" t="str">
        <f>IF('Terugvordering reiskosten OAH'!BK263=0,"",'Terugvordering reiskosten OAH'!BK263)</f>
        <v/>
      </c>
      <c r="M191" s="54" t="str">
        <f>IF('Terugvordering reiskosten OAH'!BR263=0,"",'Terugvordering reiskosten OAH'!BR263)</f>
        <v/>
      </c>
      <c r="N191" s="65" t="str">
        <f>IF('Terugvordering reiskosten OAH'!BZ263=0,"",'Terugvordering reiskosten OAH'!BZ263)</f>
        <v/>
      </c>
      <c r="O191" s="65" t="str">
        <f>IF('Terugvordering reiskosten OAH'!CG263="","",'Terugvordering reiskosten OAH'!CG263)</f>
        <v/>
      </c>
      <c r="P191" s="65" t="str">
        <f>IF('Terugvordering reiskosten OAH'!CM263=0,"",'Terugvordering reiskosten OAH'!CM263)</f>
        <v/>
      </c>
    </row>
    <row r="192" spans="1:16" x14ac:dyDescent="0.3">
      <c r="A192" s="54" t="str">
        <f>IF('Terugvordering reiskosten OAH'!D264="","",IF('Terugvordering reiskosten OAH'!$T$36="","",'Terugvordering reiskosten OAH'!$T$36))</f>
        <v/>
      </c>
      <c r="B192" s="54" t="str">
        <f>IF(A192="","",'Terugvordering reiskosten OAH'!$T$38)</f>
        <v/>
      </c>
      <c r="C192" s="47" t="str">
        <f>IF(A192="","",'gegevensblad samenvatting vord.'!$C$2)</f>
        <v/>
      </c>
      <c r="D192" s="47" t="str">
        <f>IF('Terugvordering reiskosten OAH'!D264="","",TEXT('Terugvordering reiskosten OAH'!D264,"mm-jjjj"))</f>
        <v/>
      </c>
      <c r="E192" s="54" t="str">
        <f>IF('Terugvordering reiskosten OAH'!H264="","",'Terugvordering reiskosten OAH'!H264)</f>
        <v/>
      </c>
      <c r="F192" s="47" t="str">
        <f>IF('Terugvordering reiskosten OAH'!R264="","",'Terugvordering reiskosten OAH'!R264)</f>
        <v/>
      </c>
      <c r="G192" s="54" t="str">
        <f>IF('Terugvordering reiskosten OAH'!X264="","",'Terugvordering reiskosten OAH'!X264)</f>
        <v/>
      </c>
      <c r="H192" s="47" t="str">
        <f>IF('Terugvordering reiskosten OAH'!AJ264="","",'Terugvordering reiskosten OAH'!AJ264)</f>
        <v/>
      </c>
      <c r="I192" s="54" t="str">
        <f>IF('Terugvordering reiskosten OAH'!AR264="","",'Terugvordering reiskosten OAH'!AR264)</f>
        <v/>
      </c>
      <c r="J192" s="54" t="str">
        <f>IF('Terugvordering reiskosten OAH'!AY264="","",'Terugvordering reiskosten OAH'!AY264)</f>
        <v/>
      </c>
      <c r="K192" s="54" t="str">
        <f>IF('Terugvordering reiskosten OAH'!BC264=0,"",'Terugvordering reiskosten OAH'!BC264)</f>
        <v/>
      </c>
      <c r="L192" s="62" t="str">
        <f>IF('Terugvordering reiskosten OAH'!BK264=0,"",'Terugvordering reiskosten OAH'!BK264)</f>
        <v/>
      </c>
      <c r="M192" s="54" t="str">
        <f>IF('Terugvordering reiskosten OAH'!BR264=0,"",'Terugvordering reiskosten OAH'!BR264)</f>
        <v/>
      </c>
      <c r="N192" s="65" t="str">
        <f>IF('Terugvordering reiskosten OAH'!BZ264=0,"",'Terugvordering reiskosten OAH'!BZ264)</f>
        <v/>
      </c>
      <c r="O192" s="65" t="str">
        <f>IF('Terugvordering reiskosten OAH'!CG264="","",'Terugvordering reiskosten OAH'!CG264)</f>
        <v/>
      </c>
      <c r="P192" s="65" t="str">
        <f>IF('Terugvordering reiskosten OAH'!CM264=0,"",'Terugvordering reiskosten OAH'!CM264)</f>
        <v/>
      </c>
    </row>
    <row r="193" spans="1:16" x14ac:dyDescent="0.3">
      <c r="A193" s="54" t="str">
        <f>IF('Terugvordering reiskosten OAH'!D265="","",IF('Terugvordering reiskosten OAH'!$T$36="","",'Terugvordering reiskosten OAH'!$T$36))</f>
        <v/>
      </c>
      <c r="B193" s="54" t="str">
        <f>IF(A193="","",'Terugvordering reiskosten OAH'!$T$38)</f>
        <v/>
      </c>
      <c r="C193" s="47" t="str">
        <f>IF(A193="","",'gegevensblad samenvatting vord.'!$C$2)</f>
        <v/>
      </c>
      <c r="D193" s="47" t="str">
        <f>IF('Terugvordering reiskosten OAH'!D265="","",TEXT('Terugvordering reiskosten OAH'!D265,"mm-jjjj"))</f>
        <v/>
      </c>
      <c r="E193" s="54" t="str">
        <f>IF('Terugvordering reiskosten OAH'!H265="","",'Terugvordering reiskosten OAH'!H265)</f>
        <v/>
      </c>
      <c r="F193" s="47" t="str">
        <f>IF('Terugvordering reiskosten OAH'!R265="","",'Terugvordering reiskosten OAH'!R265)</f>
        <v/>
      </c>
      <c r="G193" s="54" t="str">
        <f>IF('Terugvordering reiskosten OAH'!X265="","",'Terugvordering reiskosten OAH'!X265)</f>
        <v/>
      </c>
      <c r="H193" s="47" t="str">
        <f>IF('Terugvordering reiskosten OAH'!AJ265="","",'Terugvordering reiskosten OAH'!AJ265)</f>
        <v/>
      </c>
      <c r="I193" s="54" t="str">
        <f>IF('Terugvordering reiskosten OAH'!AR265="","",'Terugvordering reiskosten OAH'!AR265)</f>
        <v/>
      </c>
      <c r="J193" s="54" t="str">
        <f>IF('Terugvordering reiskosten OAH'!AY265="","",'Terugvordering reiskosten OAH'!AY265)</f>
        <v/>
      </c>
      <c r="K193" s="54" t="str">
        <f>IF('Terugvordering reiskosten OAH'!BC265=0,"",'Terugvordering reiskosten OAH'!BC265)</f>
        <v/>
      </c>
      <c r="L193" s="62" t="str">
        <f>IF('Terugvordering reiskosten OAH'!BK265=0,"",'Terugvordering reiskosten OAH'!BK265)</f>
        <v/>
      </c>
      <c r="M193" s="54" t="str">
        <f>IF('Terugvordering reiskosten OAH'!BR265=0,"",'Terugvordering reiskosten OAH'!BR265)</f>
        <v/>
      </c>
      <c r="N193" s="65" t="str">
        <f>IF('Terugvordering reiskosten OAH'!BZ265=0,"",'Terugvordering reiskosten OAH'!BZ265)</f>
        <v/>
      </c>
      <c r="O193" s="65" t="str">
        <f>IF('Terugvordering reiskosten OAH'!CG265="","",'Terugvordering reiskosten OAH'!CG265)</f>
        <v/>
      </c>
      <c r="P193" s="65" t="str">
        <f>IF('Terugvordering reiskosten OAH'!CM265=0,"",'Terugvordering reiskosten OAH'!CM265)</f>
        <v/>
      </c>
    </row>
    <row r="194" spans="1:16" x14ac:dyDescent="0.3">
      <c r="A194" s="54" t="str">
        <f>IF('Terugvordering reiskosten OAH'!D266="","",IF('Terugvordering reiskosten OAH'!$T$36="","",'Terugvordering reiskosten OAH'!$T$36))</f>
        <v/>
      </c>
      <c r="B194" s="54" t="str">
        <f>IF(A194="","",'Terugvordering reiskosten OAH'!$T$38)</f>
        <v/>
      </c>
      <c r="C194" s="47" t="str">
        <f>IF(A194="","",'gegevensblad samenvatting vord.'!$C$2)</f>
        <v/>
      </c>
      <c r="D194" s="47" t="str">
        <f>IF('Terugvordering reiskosten OAH'!D266="","",TEXT('Terugvordering reiskosten OAH'!D266,"mm-jjjj"))</f>
        <v/>
      </c>
      <c r="E194" s="54" t="str">
        <f>IF('Terugvordering reiskosten OAH'!H266="","",'Terugvordering reiskosten OAH'!H266)</f>
        <v/>
      </c>
      <c r="F194" s="47" t="str">
        <f>IF('Terugvordering reiskosten OAH'!R266="","",'Terugvordering reiskosten OAH'!R266)</f>
        <v/>
      </c>
      <c r="G194" s="54" t="str">
        <f>IF('Terugvordering reiskosten OAH'!X266="","",'Terugvordering reiskosten OAH'!X266)</f>
        <v/>
      </c>
      <c r="H194" s="47" t="str">
        <f>IF('Terugvordering reiskosten OAH'!AJ266="","",'Terugvordering reiskosten OAH'!AJ266)</f>
        <v/>
      </c>
      <c r="I194" s="54" t="str">
        <f>IF('Terugvordering reiskosten OAH'!AR266="","",'Terugvordering reiskosten OAH'!AR266)</f>
        <v/>
      </c>
      <c r="J194" s="54" t="str">
        <f>IF('Terugvordering reiskosten OAH'!AY266="","",'Terugvordering reiskosten OAH'!AY266)</f>
        <v/>
      </c>
      <c r="K194" s="54" t="str">
        <f>IF('Terugvordering reiskosten OAH'!BC266=0,"",'Terugvordering reiskosten OAH'!BC266)</f>
        <v/>
      </c>
      <c r="L194" s="62" t="str">
        <f>IF('Terugvordering reiskosten OAH'!BK266=0,"",'Terugvordering reiskosten OAH'!BK266)</f>
        <v/>
      </c>
      <c r="M194" s="54" t="str">
        <f>IF('Terugvordering reiskosten OAH'!BR266=0,"",'Terugvordering reiskosten OAH'!BR266)</f>
        <v/>
      </c>
      <c r="N194" s="65" t="str">
        <f>IF('Terugvordering reiskosten OAH'!BZ266=0,"",'Terugvordering reiskosten OAH'!BZ266)</f>
        <v/>
      </c>
      <c r="O194" s="65" t="str">
        <f>IF('Terugvordering reiskosten OAH'!CG266="","",'Terugvordering reiskosten OAH'!CG266)</f>
        <v/>
      </c>
      <c r="P194" s="65" t="str">
        <f>IF('Terugvordering reiskosten OAH'!CM266=0,"",'Terugvordering reiskosten OAH'!CM266)</f>
        <v/>
      </c>
    </row>
    <row r="195" spans="1:16" x14ac:dyDescent="0.3">
      <c r="A195" s="54" t="str">
        <f>IF('Terugvordering reiskosten OAH'!D267="","",IF('Terugvordering reiskosten OAH'!$T$36="","",'Terugvordering reiskosten OAH'!$T$36))</f>
        <v/>
      </c>
      <c r="B195" s="54" t="str">
        <f>IF(A195="","",'Terugvordering reiskosten OAH'!$T$38)</f>
        <v/>
      </c>
      <c r="C195" s="47" t="str">
        <f>IF(A195="","",'gegevensblad samenvatting vord.'!$C$2)</f>
        <v/>
      </c>
      <c r="D195" s="47" t="str">
        <f>IF('Terugvordering reiskosten OAH'!D267="","",TEXT('Terugvordering reiskosten OAH'!D267,"mm-jjjj"))</f>
        <v/>
      </c>
      <c r="E195" s="54" t="str">
        <f>IF('Terugvordering reiskosten OAH'!H267="","",'Terugvordering reiskosten OAH'!H267)</f>
        <v/>
      </c>
      <c r="F195" s="47" t="str">
        <f>IF('Terugvordering reiskosten OAH'!R267="","",'Terugvordering reiskosten OAH'!R267)</f>
        <v/>
      </c>
      <c r="G195" s="54" t="str">
        <f>IF('Terugvordering reiskosten OAH'!X267="","",'Terugvordering reiskosten OAH'!X267)</f>
        <v/>
      </c>
      <c r="H195" s="47" t="str">
        <f>IF('Terugvordering reiskosten OAH'!AJ267="","",'Terugvordering reiskosten OAH'!AJ267)</f>
        <v/>
      </c>
      <c r="I195" s="54" t="str">
        <f>IF('Terugvordering reiskosten OAH'!AR267="","",'Terugvordering reiskosten OAH'!AR267)</f>
        <v/>
      </c>
      <c r="J195" s="54" t="str">
        <f>IF('Terugvordering reiskosten OAH'!AY267="","",'Terugvordering reiskosten OAH'!AY267)</f>
        <v/>
      </c>
      <c r="K195" s="54" t="str">
        <f>IF('Terugvordering reiskosten OAH'!BC267=0,"",'Terugvordering reiskosten OAH'!BC267)</f>
        <v/>
      </c>
      <c r="L195" s="62" t="str">
        <f>IF('Terugvordering reiskosten OAH'!BK267=0,"",'Terugvordering reiskosten OAH'!BK267)</f>
        <v/>
      </c>
      <c r="M195" s="54" t="str">
        <f>IF('Terugvordering reiskosten OAH'!BR267=0,"",'Terugvordering reiskosten OAH'!BR267)</f>
        <v/>
      </c>
      <c r="N195" s="65" t="str">
        <f>IF('Terugvordering reiskosten OAH'!BZ267=0,"",'Terugvordering reiskosten OAH'!BZ267)</f>
        <v/>
      </c>
      <c r="O195" s="65" t="str">
        <f>IF('Terugvordering reiskosten OAH'!CG267="","",'Terugvordering reiskosten OAH'!CG267)</f>
        <v/>
      </c>
      <c r="P195" s="65" t="str">
        <f>IF('Terugvordering reiskosten OAH'!CM267=0,"",'Terugvordering reiskosten OAH'!CM267)</f>
        <v/>
      </c>
    </row>
    <row r="196" spans="1:16" x14ac:dyDescent="0.3">
      <c r="A196" s="54" t="str">
        <f>IF('Terugvordering reiskosten OAH'!D268="","",IF('Terugvordering reiskosten OAH'!$T$36="","",'Terugvordering reiskosten OAH'!$T$36))</f>
        <v/>
      </c>
      <c r="B196" s="54" t="str">
        <f>IF(A196="","",'Terugvordering reiskosten OAH'!$T$38)</f>
        <v/>
      </c>
      <c r="C196" s="47" t="str">
        <f>IF(A196="","",'gegevensblad samenvatting vord.'!$C$2)</f>
        <v/>
      </c>
      <c r="D196" s="47" t="str">
        <f>IF('Terugvordering reiskosten OAH'!D268="","",TEXT('Terugvordering reiskosten OAH'!D268,"mm-jjjj"))</f>
        <v/>
      </c>
      <c r="E196" s="54" t="str">
        <f>IF('Terugvordering reiskosten OAH'!H268="","",'Terugvordering reiskosten OAH'!H268)</f>
        <v/>
      </c>
      <c r="F196" s="47" t="str">
        <f>IF('Terugvordering reiskosten OAH'!R268="","",'Terugvordering reiskosten OAH'!R268)</f>
        <v/>
      </c>
      <c r="G196" s="54" t="str">
        <f>IF('Terugvordering reiskosten OAH'!X268="","",'Terugvordering reiskosten OAH'!X268)</f>
        <v/>
      </c>
      <c r="H196" s="47" t="str">
        <f>IF('Terugvordering reiskosten OAH'!AJ268="","",'Terugvordering reiskosten OAH'!AJ268)</f>
        <v/>
      </c>
      <c r="I196" s="54" t="str">
        <f>IF('Terugvordering reiskosten OAH'!AR268="","",'Terugvordering reiskosten OAH'!AR268)</f>
        <v/>
      </c>
      <c r="J196" s="54" t="str">
        <f>IF('Terugvordering reiskosten OAH'!AY268="","",'Terugvordering reiskosten OAH'!AY268)</f>
        <v/>
      </c>
      <c r="K196" s="54" t="str">
        <f>IF('Terugvordering reiskosten OAH'!BC268=0,"",'Terugvordering reiskosten OAH'!BC268)</f>
        <v/>
      </c>
      <c r="L196" s="62" t="str">
        <f>IF('Terugvordering reiskosten OAH'!BK268=0,"",'Terugvordering reiskosten OAH'!BK268)</f>
        <v/>
      </c>
      <c r="M196" s="54" t="str">
        <f>IF('Terugvordering reiskosten OAH'!BR268=0,"",'Terugvordering reiskosten OAH'!BR268)</f>
        <v/>
      </c>
      <c r="N196" s="65" t="str">
        <f>IF('Terugvordering reiskosten OAH'!BZ268=0,"",'Terugvordering reiskosten OAH'!BZ268)</f>
        <v/>
      </c>
      <c r="O196" s="65" t="str">
        <f>IF('Terugvordering reiskosten OAH'!CG268="","",'Terugvordering reiskosten OAH'!CG268)</f>
        <v/>
      </c>
      <c r="P196" s="65" t="str">
        <f>IF('Terugvordering reiskosten OAH'!CM268=0,"",'Terugvordering reiskosten OAH'!CM268)</f>
        <v/>
      </c>
    </row>
    <row r="197" spans="1:16" x14ac:dyDescent="0.3">
      <c r="A197" s="54" t="str">
        <f>IF('Terugvordering reiskosten OAH'!D269="","",IF('Terugvordering reiskosten OAH'!$T$36="","",'Terugvordering reiskosten OAH'!$T$36))</f>
        <v/>
      </c>
      <c r="B197" s="54" t="str">
        <f>IF(A197="","",'Terugvordering reiskosten OAH'!$T$38)</f>
        <v/>
      </c>
      <c r="C197" s="47" t="str">
        <f>IF(A197="","",'gegevensblad samenvatting vord.'!$C$2)</f>
        <v/>
      </c>
      <c r="D197" s="47" t="str">
        <f>IF('Terugvordering reiskosten OAH'!D269="","",TEXT('Terugvordering reiskosten OAH'!D269,"mm-jjjj"))</f>
        <v/>
      </c>
      <c r="E197" s="54" t="str">
        <f>IF('Terugvordering reiskosten OAH'!H269="","",'Terugvordering reiskosten OAH'!H269)</f>
        <v/>
      </c>
      <c r="F197" s="47" t="str">
        <f>IF('Terugvordering reiskosten OAH'!R269="","",'Terugvordering reiskosten OAH'!R269)</f>
        <v/>
      </c>
      <c r="G197" s="54" t="str">
        <f>IF('Terugvordering reiskosten OAH'!X269="","",'Terugvordering reiskosten OAH'!X269)</f>
        <v/>
      </c>
      <c r="H197" s="47" t="str">
        <f>IF('Terugvordering reiskosten OAH'!AJ269="","",'Terugvordering reiskosten OAH'!AJ269)</f>
        <v/>
      </c>
      <c r="I197" s="54" t="str">
        <f>IF('Terugvordering reiskosten OAH'!AR269="","",'Terugvordering reiskosten OAH'!AR269)</f>
        <v/>
      </c>
      <c r="J197" s="54" t="str">
        <f>IF('Terugvordering reiskosten OAH'!AY269="","",'Terugvordering reiskosten OAH'!AY269)</f>
        <v/>
      </c>
      <c r="K197" s="54" t="str">
        <f>IF('Terugvordering reiskosten OAH'!BC269=0,"",'Terugvordering reiskosten OAH'!BC269)</f>
        <v/>
      </c>
      <c r="L197" s="62" t="str">
        <f>IF('Terugvordering reiskosten OAH'!BK269=0,"",'Terugvordering reiskosten OAH'!BK269)</f>
        <v/>
      </c>
      <c r="M197" s="54" t="str">
        <f>IF('Terugvordering reiskosten OAH'!BR269=0,"",'Terugvordering reiskosten OAH'!BR269)</f>
        <v/>
      </c>
      <c r="N197" s="65" t="str">
        <f>IF('Terugvordering reiskosten OAH'!BZ269=0,"",'Terugvordering reiskosten OAH'!BZ269)</f>
        <v/>
      </c>
      <c r="O197" s="65" t="str">
        <f>IF('Terugvordering reiskosten OAH'!CG269="","",'Terugvordering reiskosten OAH'!CG269)</f>
        <v/>
      </c>
      <c r="P197" s="65" t="str">
        <f>IF('Terugvordering reiskosten OAH'!CM269=0,"",'Terugvordering reiskosten OAH'!CM269)</f>
        <v/>
      </c>
    </row>
    <row r="198" spans="1:16" x14ac:dyDescent="0.3">
      <c r="A198" s="54" t="str">
        <f>IF('Terugvordering reiskosten OAH'!D270="","",IF('Terugvordering reiskosten OAH'!$T$36="","",'Terugvordering reiskosten OAH'!$T$36))</f>
        <v/>
      </c>
      <c r="B198" s="54" t="str">
        <f>IF(A198="","",'Terugvordering reiskosten OAH'!$T$38)</f>
        <v/>
      </c>
      <c r="C198" s="47" t="str">
        <f>IF(A198="","",'gegevensblad samenvatting vord.'!$C$2)</f>
        <v/>
      </c>
      <c r="D198" s="47" t="str">
        <f>IF('Terugvordering reiskosten OAH'!D270="","",TEXT('Terugvordering reiskosten OAH'!D270,"mm-jjjj"))</f>
        <v/>
      </c>
      <c r="E198" s="54" t="str">
        <f>IF('Terugvordering reiskosten OAH'!H270="","",'Terugvordering reiskosten OAH'!H270)</f>
        <v/>
      </c>
      <c r="F198" s="47" t="str">
        <f>IF('Terugvordering reiskosten OAH'!R270="","",'Terugvordering reiskosten OAH'!R270)</f>
        <v/>
      </c>
      <c r="G198" s="54" t="str">
        <f>IF('Terugvordering reiskosten OAH'!X270="","",'Terugvordering reiskosten OAH'!X270)</f>
        <v/>
      </c>
      <c r="H198" s="47" t="str">
        <f>IF('Terugvordering reiskosten OAH'!AJ270="","",'Terugvordering reiskosten OAH'!AJ270)</f>
        <v/>
      </c>
      <c r="I198" s="54" t="str">
        <f>IF('Terugvordering reiskosten OAH'!AR270="","",'Terugvordering reiskosten OAH'!AR270)</f>
        <v/>
      </c>
      <c r="J198" s="54" t="str">
        <f>IF('Terugvordering reiskosten OAH'!AY270="","",'Terugvordering reiskosten OAH'!AY270)</f>
        <v/>
      </c>
      <c r="K198" s="54" t="str">
        <f>IF('Terugvordering reiskosten OAH'!BC270=0,"",'Terugvordering reiskosten OAH'!BC270)</f>
        <v/>
      </c>
      <c r="L198" s="62" t="str">
        <f>IF('Terugvordering reiskosten OAH'!BK270=0,"",'Terugvordering reiskosten OAH'!BK270)</f>
        <v/>
      </c>
      <c r="M198" s="54" t="str">
        <f>IF('Terugvordering reiskosten OAH'!BR270=0,"",'Terugvordering reiskosten OAH'!BR270)</f>
        <v/>
      </c>
      <c r="N198" s="65" t="str">
        <f>IF('Terugvordering reiskosten OAH'!BZ270=0,"",'Terugvordering reiskosten OAH'!BZ270)</f>
        <v/>
      </c>
      <c r="O198" s="65" t="str">
        <f>IF('Terugvordering reiskosten OAH'!CG270="","",'Terugvordering reiskosten OAH'!CG270)</f>
        <v/>
      </c>
      <c r="P198" s="65" t="str">
        <f>IF('Terugvordering reiskosten OAH'!CM270=0,"",'Terugvordering reiskosten OAH'!CM270)</f>
        <v/>
      </c>
    </row>
    <row r="199" spans="1:16" x14ac:dyDescent="0.3">
      <c r="A199" s="54" t="str">
        <f>IF('Terugvordering reiskosten OAH'!D271="","",IF('Terugvordering reiskosten OAH'!$T$36="","",'Terugvordering reiskosten OAH'!$T$36))</f>
        <v/>
      </c>
      <c r="B199" s="54" t="str">
        <f>IF(A199="","",'Terugvordering reiskosten OAH'!$T$38)</f>
        <v/>
      </c>
      <c r="C199" s="47" t="str">
        <f>IF(A199="","",'gegevensblad samenvatting vord.'!$C$2)</f>
        <v/>
      </c>
      <c r="D199" s="47" t="str">
        <f>IF('Terugvordering reiskosten OAH'!D271="","",TEXT('Terugvordering reiskosten OAH'!D271,"mm-jjjj"))</f>
        <v/>
      </c>
      <c r="E199" s="54" t="str">
        <f>IF('Terugvordering reiskosten OAH'!H271="","",'Terugvordering reiskosten OAH'!H271)</f>
        <v/>
      </c>
      <c r="F199" s="47" t="str">
        <f>IF('Terugvordering reiskosten OAH'!R271="","",'Terugvordering reiskosten OAH'!R271)</f>
        <v/>
      </c>
      <c r="G199" s="54" t="str">
        <f>IF('Terugvordering reiskosten OAH'!X271="","",'Terugvordering reiskosten OAH'!X271)</f>
        <v/>
      </c>
      <c r="H199" s="47" t="str">
        <f>IF('Terugvordering reiskosten OAH'!AJ271="","",'Terugvordering reiskosten OAH'!AJ271)</f>
        <v/>
      </c>
      <c r="I199" s="54" t="str">
        <f>IF('Terugvordering reiskosten OAH'!AR271="","",'Terugvordering reiskosten OAH'!AR271)</f>
        <v/>
      </c>
      <c r="J199" s="54" t="str">
        <f>IF('Terugvordering reiskosten OAH'!AY271="","",'Terugvordering reiskosten OAH'!AY271)</f>
        <v/>
      </c>
      <c r="K199" s="54" t="str">
        <f>IF('Terugvordering reiskosten OAH'!BC271=0,"",'Terugvordering reiskosten OAH'!BC271)</f>
        <v/>
      </c>
      <c r="L199" s="62" t="str">
        <f>IF('Terugvordering reiskosten OAH'!BK271=0,"",'Terugvordering reiskosten OAH'!BK271)</f>
        <v/>
      </c>
      <c r="M199" s="54" t="str">
        <f>IF('Terugvordering reiskosten OAH'!BR271=0,"",'Terugvordering reiskosten OAH'!BR271)</f>
        <v/>
      </c>
      <c r="N199" s="65" t="str">
        <f>IF('Terugvordering reiskosten OAH'!BZ271=0,"",'Terugvordering reiskosten OAH'!BZ271)</f>
        <v/>
      </c>
      <c r="O199" s="65" t="str">
        <f>IF('Terugvordering reiskosten OAH'!CG271="","",'Terugvordering reiskosten OAH'!CG271)</f>
        <v/>
      </c>
      <c r="P199" s="65" t="str">
        <f>IF('Terugvordering reiskosten OAH'!CM271=0,"",'Terugvordering reiskosten OAH'!CM271)</f>
        <v/>
      </c>
    </row>
    <row r="200" spans="1:16" x14ac:dyDescent="0.3">
      <c r="A200" s="54" t="str">
        <f>IF('Terugvordering reiskosten OAH'!D272="","",IF('Terugvordering reiskosten OAH'!$T$36="","",'Terugvordering reiskosten OAH'!$T$36))</f>
        <v/>
      </c>
      <c r="B200" s="54" t="str">
        <f>IF(A200="","",'Terugvordering reiskosten OAH'!$T$38)</f>
        <v/>
      </c>
      <c r="C200" s="47" t="str">
        <f>IF(A200="","",'gegevensblad samenvatting vord.'!$C$2)</f>
        <v/>
      </c>
      <c r="D200" s="47" t="str">
        <f>IF('Terugvordering reiskosten OAH'!D272="","",TEXT('Terugvordering reiskosten OAH'!D272,"mm-jjjj"))</f>
        <v/>
      </c>
      <c r="E200" s="54" t="str">
        <f>IF('Terugvordering reiskosten OAH'!H272="","",'Terugvordering reiskosten OAH'!H272)</f>
        <v/>
      </c>
      <c r="F200" s="47" t="str">
        <f>IF('Terugvordering reiskosten OAH'!R272="","",'Terugvordering reiskosten OAH'!R272)</f>
        <v/>
      </c>
      <c r="G200" s="54" t="str">
        <f>IF('Terugvordering reiskosten OAH'!X272="","",'Terugvordering reiskosten OAH'!X272)</f>
        <v/>
      </c>
      <c r="H200" s="47" t="str">
        <f>IF('Terugvordering reiskosten OAH'!AJ272="","",'Terugvordering reiskosten OAH'!AJ272)</f>
        <v/>
      </c>
      <c r="I200" s="54" t="str">
        <f>IF('Terugvordering reiskosten OAH'!AR272="","",'Terugvordering reiskosten OAH'!AR272)</f>
        <v/>
      </c>
      <c r="J200" s="54" t="str">
        <f>IF('Terugvordering reiskosten OAH'!AY272="","",'Terugvordering reiskosten OAH'!AY272)</f>
        <v/>
      </c>
      <c r="K200" s="54" t="str">
        <f>IF('Terugvordering reiskosten OAH'!BC272=0,"",'Terugvordering reiskosten OAH'!BC272)</f>
        <v/>
      </c>
      <c r="L200" s="62" t="str">
        <f>IF('Terugvordering reiskosten OAH'!BK272=0,"",'Terugvordering reiskosten OAH'!BK272)</f>
        <v/>
      </c>
      <c r="M200" s="54" t="str">
        <f>IF('Terugvordering reiskosten OAH'!BR272=0,"",'Terugvordering reiskosten OAH'!BR272)</f>
        <v/>
      </c>
      <c r="N200" s="65" t="str">
        <f>IF('Terugvordering reiskosten OAH'!BZ272=0,"",'Terugvordering reiskosten OAH'!BZ272)</f>
        <v/>
      </c>
      <c r="O200" s="65" t="str">
        <f>IF('Terugvordering reiskosten OAH'!CG272="","",'Terugvordering reiskosten OAH'!CG272)</f>
        <v/>
      </c>
      <c r="P200" s="65" t="str">
        <f>IF('Terugvordering reiskosten OAH'!CM272=0,"",'Terugvordering reiskosten OAH'!CM272)</f>
        <v/>
      </c>
    </row>
    <row r="201" spans="1:16" x14ac:dyDescent="0.3">
      <c r="A201" s="54" t="str">
        <f>IF('Terugvordering reiskosten OAH'!D273="","",IF('Terugvordering reiskosten OAH'!$T$36="","",'Terugvordering reiskosten OAH'!$T$36))</f>
        <v/>
      </c>
      <c r="B201" s="54" t="str">
        <f>IF(A201="","",'Terugvordering reiskosten OAH'!$T$38)</f>
        <v/>
      </c>
      <c r="C201" s="47" t="str">
        <f>IF(A201="","",'gegevensblad samenvatting vord.'!$C$2)</f>
        <v/>
      </c>
      <c r="D201" s="47" t="str">
        <f>IF('Terugvordering reiskosten OAH'!D273="","",TEXT('Terugvordering reiskosten OAH'!D273,"mm-jjjj"))</f>
        <v/>
      </c>
      <c r="E201" s="54" t="str">
        <f>IF('Terugvordering reiskosten OAH'!H273="","",'Terugvordering reiskosten OAH'!H273)</f>
        <v/>
      </c>
      <c r="F201" s="47" t="str">
        <f>IF('Terugvordering reiskosten OAH'!R273="","",'Terugvordering reiskosten OAH'!R273)</f>
        <v/>
      </c>
      <c r="G201" s="54" t="str">
        <f>IF('Terugvordering reiskosten OAH'!X273="","",'Terugvordering reiskosten OAH'!X273)</f>
        <v/>
      </c>
      <c r="H201" s="47" t="str">
        <f>IF('Terugvordering reiskosten OAH'!AJ273="","",'Terugvordering reiskosten OAH'!AJ273)</f>
        <v/>
      </c>
      <c r="I201" s="54" t="str">
        <f>IF('Terugvordering reiskosten OAH'!AR273="","",'Terugvordering reiskosten OAH'!AR273)</f>
        <v/>
      </c>
      <c r="J201" s="54" t="str">
        <f>IF('Terugvordering reiskosten OAH'!AY273="","",'Terugvordering reiskosten OAH'!AY273)</f>
        <v/>
      </c>
      <c r="K201" s="54" t="str">
        <f>IF('Terugvordering reiskosten OAH'!BC273=0,"",'Terugvordering reiskosten OAH'!BC273)</f>
        <v/>
      </c>
      <c r="L201" s="62" t="str">
        <f>IF('Terugvordering reiskosten OAH'!BK273=0,"",'Terugvordering reiskosten OAH'!BK273)</f>
        <v/>
      </c>
      <c r="M201" s="54" t="str">
        <f>IF('Terugvordering reiskosten OAH'!BR273=0,"",'Terugvordering reiskosten OAH'!BR273)</f>
        <v/>
      </c>
      <c r="N201" s="65" t="str">
        <f>IF('Terugvordering reiskosten OAH'!BZ273=0,"",'Terugvordering reiskosten OAH'!BZ273)</f>
        <v/>
      </c>
      <c r="O201" s="65" t="str">
        <f>IF('Terugvordering reiskosten OAH'!CG273="","",'Terugvordering reiskosten OAH'!CG273)</f>
        <v/>
      </c>
      <c r="P201" s="65" t="str">
        <f>IF('Terugvordering reiskosten OAH'!CM273=0,"",'Terugvordering reiskosten OAH'!CM273)</f>
        <v/>
      </c>
    </row>
    <row r="202" spans="1:16" x14ac:dyDescent="0.3">
      <c r="A202" s="54" t="str">
        <f>IF('Terugvordering reiskosten OAH'!D274="","",IF('Terugvordering reiskosten OAH'!$T$36="","",'Terugvordering reiskosten OAH'!$T$36))</f>
        <v/>
      </c>
      <c r="B202" s="54" t="str">
        <f>IF(A202="","",'Terugvordering reiskosten OAH'!$T$38)</f>
        <v/>
      </c>
      <c r="C202" s="47" t="str">
        <f>IF(A202="","",'gegevensblad samenvatting vord.'!$C$2)</f>
        <v/>
      </c>
      <c r="D202" s="47" t="str">
        <f>IF('Terugvordering reiskosten OAH'!D274="","",TEXT('Terugvordering reiskosten OAH'!D274,"mm-jjjj"))</f>
        <v/>
      </c>
      <c r="E202" s="54" t="str">
        <f>IF('Terugvordering reiskosten OAH'!H274="","",'Terugvordering reiskosten OAH'!H274)</f>
        <v/>
      </c>
      <c r="F202" s="47" t="str">
        <f>IF('Terugvordering reiskosten OAH'!R274="","",'Terugvordering reiskosten OAH'!R274)</f>
        <v/>
      </c>
      <c r="G202" s="54" t="str">
        <f>IF('Terugvordering reiskosten OAH'!X274="","",'Terugvordering reiskosten OAH'!X274)</f>
        <v/>
      </c>
      <c r="H202" s="47" t="str">
        <f>IF('Terugvordering reiskosten OAH'!AJ274="","",'Terugvordering reiskosten OAH'!AJ274)</f>
        <v/>
      </c>
      <c r="I202" s="54" t="str">
        <f>IF('Terugvordering reiskosten OAH'!AR274="","",'Terugvordering reiskosten OAH'!AR274)</f>
        <v/>
      </c>
      <c r="J202" s="54" t="str">
        <f>IF('Terugvordering reiskosten OAH'!AY274="","",'Terugvordering reiskosten OAH'!AY274)</f>
        <v/>
      </c>
      <c r="K202" s="54" t="str">
        <f>IF('Terugvordering reiskosten OAH'!BC274=0,"",'Terugvordering reiskosten OAH'!BC274)</f>
        <v/>
      </c>
      <c r="L202" s="62" t="str">
        <f>IF('Terugvordering reiskosten OAH'!BK274=0,"",'Terugvordering reiskosten OAH'!BK274)</f>
        <v/>
      </c>
      <c r="M202" s="54" t="str">
        <f>IF('Terugvordering reiskosten OAH'!BR274=0,"",'Terugvordering reiskosten OAH'!BR274)</f>
        <v/>
      </c>
      <c r="N202" s="65" t="str">
        <f>IF('Terugvordering reiskosten OAH'!BZ274=0,"",'Terugvordering reiskosten OAH'!BZ274)</f>
        <v/>
      </c>
      <c r="O202" s="65" t="str">
        <f>IF('Terugvordering reiskosten OAH'!CG274="","",'Terugvordering reiskosten OAH'!CG274)</f>
        <v/>
      </c>
      <c r="P202" s="65" t="str">
        <f>IF('Terugvordering reiskosten OAH'!CM274=0,"",'Terugvordering reiskosten OAH'!CM274)</f>
        <v/>
      </c>
    </row>
    <row r="203" spans="1:16" x14ac:dyDescent="0.3">
      <c r="A203" s="54" t="str">
        <f>IF('Terugvordering reiskosten OAH'!D275="","",IF('Terugvordering reiskosten OAH'!$T$36="","",'Terugvordering reiskosten OAH'!$T$36))</f>
        <v/>
      </c>
      <c r="B203" s="54" t="str">
        <f>IF(A203="","",'Terugvordering reiskosten OAH'!$T$38)</f>
        <v/>
      </c>
      <c r="C203" s="47" t="str">
        <f>IF(A203="","",'gegevensblad samenvatting vord.'!$C$2)</f>
        <v/>
      </c>
      <c r="D203" s="47" t="str">
        <f>IF('Terugvordering reiskosten OAH'!D275="","",TEXT('Terugvordering reiskosten OAH'!D275,"mm-jjjj"))</f>
        <v/>
      </c>
      <c r="E203" s="54" t="str">
        <f>IF('Terugvordering reiskosten OAH'!H275="","",'Terugvordering reiskosten OAH'!H275)</f>
        <v/>
      </c>
      <c r="F203" s="47" t="str">
        <f>IF('Terugvordering reiskosten OAH'!R275="","",'Terugvordering reiskosten OAH'!R275)</f>
        <v/>
      </c>
      <c r="G203" s="54" t="str">
        <f>IF('Terugvordering reiskosten OAH'!X275="","",'Terugvordering reiskosten OAH'!X275)</f>
        <v/>
      </c>
      <c r="H203" s="47" t="str">
        <f>IF('Terugvordering reiskosten OAH'!AJ275="","",'Terugvordering reiskosten OAH'!AJ275)</f>
        <v/>
      </c>
      <c r="I203" s="54" t="str">
        <f>IF('Terugvordering reiskosten OAH'!AR275="","",'Terugvordering reiskosten OAH'!AR275)</f>
        <v/>
      </c>
      <c r="J203" s="54" t="str">
        <f>IF('Terugvordering reiskosten OAH'!AY275="","",'Terugvordering reiskosten OAH'!AY275)</f>
        <v/>
      </c>
      <c r="K203" s="54" t="str">
        <f>IF('Terugvordering reiskosten OAH'!BC275=0,"",'Terugvordering reiskosten OAH'!BC275)</f>
        <v/>
      </c>
      <c r="L203" s="62" t="str">
        <f>IF('Terugvordering reiskosten OAH'!BK275=0,"",'Terugvordering reiskosten OAH'!BK275)</f>
        <v/>
      </c>
      <c r="M203" s="54" t="str">
        <f>IF('Terugvordering reiskosten OAH'!BR275=0,"",'Terugvordering reiskosten OAH'!BR275)</f>
        <v/>
      </c>
      <c r="N203" s="65" t="str">
        <f>IF('Terugvordering reiskosten OAH'!BZ275=0,"",'Terugvordering reiskosten OAH'!BZ275)</f>
        <v/>
      </c>
      <c r="O203" s="65" t="str">
        <f>IF('Terugvordering reiskosten OAH'!CG275="","",'Terugvordering reiskosten OAH'!CG275)</f>
        <v/>
      </c>
      <c r="P203" s="65" t="str">
        <f>IF('Terugvordering reiskosten OAH'!CM275=0,"",'Terugvordering reiskosten OAH'!CM275)</f>
        <v/>
      </c>
    </row>
    <row r="204" spans="1:16" x14ac:dyDescent="0.3">
      <c r="A204" s="54" t="str">
        <f>IF('Terugvordering reiskosten OAH'!D276="","",IF('Terugvordering reiskosten OAH'!$T$36="","",'Terugvordering reiskosten OAH'!$T$36))</f>
        <v/>
      </c>
      <c r="B204" s="54" t="str">
        <f>IF(A204="","",'Terugvordering reiskosten OAH'!$T$38)</f>
        <v/>
      </c>
      <c r="C204" s="47" t="str">
        <f>IF(A204="","",'gegevensblad samenvatting vord.'!$C$2)</f>
        <v/>
      </c>
      <c r="D204" s="47" t="str">
        <f>IF('Terugvordering reiskosten OAH'!D276="","",TEXT('Terugvordering reiskosten OAH'!D276,"mm-jjjj"))</f>
        <v/>
      </c>
      <c r="E204" s="54" t="str">
        <f>IF('Terugvordering reiskosten OAH'!H276="","",'Terugvordering reiskosten OAH'!H276)</f>
        <v/>
      </c>
      <c r="F204" s="47" t="str">
        <f>IF('Terugvordering reiskosten OAH'!R276="","",'Terugvordering reiskosten OAH'!R276)</f>
        <v/>
      </c>
      <c r="G204" s="54" t="str">
        <f>IF('Terugvordering reiskosten OAH'!X276="","",'Terugvordering reiskosten OAH'!X276)</f>
        <v/>
      </c>
      <c r="H204" s="47" t="str">
        <f>IF('Terugvordering reiskosten OAH'!AJ276="","",'Terugvordering reiskosten OAH'!AJ276)</f>
        <v/>
      </c>
      <c r="I204" s="54" t="str">
        <f>IF('Terugvordering reiskosten OAH'!AR276="","",'Terugvordering reiskosten OAH'!AR276)</f>
        <v/>
      </c>
      <c r="J204" s="54" t="str">
        <f>IF('Terugvordering reiskosten OAH'!AY276="","",'Terugvordering reiskosten OAH'!AY276)</f>
        <v/>
      </c>
      <c r="K204" s="54" t="str">
        <f>IF('Terugvordering reiskosten OAH'!BC276=0,"",'Terugvordering reiskosten OAH'!BC276)</f>
        <v/>
      </c>
      <c r="L204" s="62" t="str">
        <f>IF('Terugvordering reiskosten OAH'!BK276=0,"",'Terugvordering reiskosten OAH'!BK276)</f>
        <v/>
      </c>
      <c r="M204" s="54" t="str">
        <f>IF('Terugvordering reiskosten OAH'!BR276=0,"",'Terugvordering reiskosten OAH'!BR276)</f>
        <v/>
      </c>
      <c r="N204" s="65" t="str">
        <f>IF('Terugvordering reiskosten OAH'!BZ276=0,"",'Terugvordering reiskosten OAH'!BZ276)</f>
        <v/>
      </c>
      <c r="O204" s="65" t="str">
        <f>IF('Terugvordering reiskosten OAH'!CG276="","",'Terugvordering reiskosten OAH'!CG276)</f>
        <v/>
      </c>
      <c r="P204" s="65" t="str">
        <f>IF('Terugvordering reiskosten OAH'!CM276=0,"",'Terugvordering reiskosten OAH'!CM276)</f>
        <v/>
      </c>
    </row>
    <row r="205" spans="1:16" x14ac:dyDescent="0.3">
      <c r="A205" s="54" t="str">
        <f>IF('Terugvordering reiskosten OAH'!D277="","",IF('Terugvordering reiskosten OAH'!$T$36="","",'Terugvordering reiskosten OAH'!$T$36))</f>
        <v/>
      </c>
      <c r="B205" s="54" t="str">
        <f>IF(A205="","",'Terugvordering reiskosten OAH'!$T$38)</f>
        <v/>
      </c>
      <c r="C205" s="47" t="str">
        <f>IF(A205="","",'gegevensblad samenvatting vord.'!$C$2)</f>
        <v/>
      </c>
      <c r="D205" s="47" t="str">
        <f>IF('Terugvordering reiskosten OAH'!D277="","",TEXT('Terugvordering reiskosten OAH'!D277,"mm-jjjj"))</f>
        <v/>
      </c>
      <c r="E205" s="54" t="str">
        <f>IF('Terugvordering reiskosten OAH'!H277="","",'Terugvordering reiskosten OAH'!H277)</f>
        <v/>
      </c>
      <c r="F205" s="47" t="str">
        <f>IF('Terugvordering reiskosten OAH'!R277="","",'Terugvordering reiskosten OAH'!R277)</f>
        <v/>
      </c>
      <c r="G205" s="54" t="str">
        <f>IF('Terugvordering reiskosten OAH'!X277="","",'Terugvordering reiskosten OAH'!X277)</f>
        <v/>
      </c>
      <c r="H205" s="47" t="str">
        <f>IF('Terugvordering reiskosten OAH'!AJ277="","",'Terugvordering reiskosten OAH'!AJ277)</f>
        <v/>
      </c>
      <c r="I205" s="54" t="str">
        <f>IF('Terugvordering reiskosten OAH'!AR277="","",'Terugvordering reiskosten OAH'!AR277)</f>
        <v/>
      </c>
      <c r="J205" s="54" t="str">
        <f>IF('Terugvordering reiskosten OAH'!AY277="","",'Terugvordering reiskosten OAH'!AY277)</f>
        <v/>
      </c>
      <c r="K205" s="54" t="str">
        <f>IF('Terugvordering reiskosten OAH'!BC277=0,"",'Terugvordering reiskosten OAH'!BC277)</f>
        <v/>
      </c>
      <c r="L205" s="62" t="str">
        <f>IF('Terugvordering reiskosten OAH'!BK277=0,"",'Terugvordering reiskosten OAH'!BK277)</f>
        <v/>
      </c>
      <c r="M205" s="54" t="str">
        <f>IF('Terugvordering reiskosten OAH'!BR277=0,"",'Terugvordering reiskosten OAH'!BR277)</f>
        <v/>
      </c>
      <c r="N205" s="65" t="str">
        <f>IF('Terugvordering reiskosten OAH'!BZ277=0,"",'Terugvordering reiskosten OAH'!BZ277)</f>
        <v/>
      </c>
      <c r="O205" s="65" t="str">
        <f>IF('Terugvordering reiskosten OAH'!CG277="","",'Terugvordering reiskosten OAH'!CG277)</f>
        <v/>
      </c>
      <c r="P205" s="65" t="str">
        <f>IF('Terugvordering reiskosten OAH'!CM277=0,"",'Terugvordering reiskosten OAH'!CM277)</f>
        <v/>
      </c>
    </row>
    <row r="206" spans="1:16" x14ac:dyDescent="0.3">
      <c r="A206" s="54" t="str">
        <f>IF('Terugvordering reiskosten OAH'!D278="","",IF('Terugvordering reiskosten OAH'!$T$36="","",'Terugvordering reiskosten OAH'!$T$36))</f>
        <v/>
      </c>
      <c r="B206" s="54" t="str">
        <f>IF(A206="","",'Terugvordering reiskosten OAH'!$T$38)</f>
        <v/>
      </c>
      <c r="C206" s="47" t="str">
        <f>IF(A206="","",'gegevensblad samenvatting vord.'!$C$2)</f>
        <v/>
      </c>
      <c r="D206" s="47" t="str">
        <f>IF('Terugvordering reiskosten OAH'!D278="","",TEXT('Terugvordering reiskosten OAH'!D278,"mm-jjjj"))</f>
        <v/>
      </c>
      <c r="E206" s="54" t="str">
        <f>IF('Terugvordering reiskosten OAH'!H278="","",'Terugvordering reiskosten OAH'!H278)</f>
        <v/>
      </c>
      <c r="F206" s="47" t="str">
        <f>IF('Terugvordering reiskosten OAH'!R278="","",'Terugvordering reiskosten OAH'!R278)</f>
        <v/>
      </c>
      <c r="G206" s="54" t="str">
        <f>IF('Terugvordering reiskosten OAH'!X278="","",'Terugvordering reiskosten OAH'!X278)</f>
        <v/>
      </c>
      <c r="H206" s="47" t="str">
        <f>IF('Terugvordering reiskosten OAH'!AJ278="","",'Terugvordering reiskosten OAH'!AJ278)</f>
        <v/>
      </c>
      <c r="I206" s="54" t="str">
        <f>IF('Terugvordering reiskosten OAH'!AR278="","",'Terugvordering reiskosten OAH'!AR278)</f>
        <v/>
      </c>
      <c r="J206" s="54" t="str">
        <f>IF('Terugvordering reiskosten OAH'!AY278="","",'Terugvordering reiskosten OAH'!AY278)</f>
        <v/>
      </c>
      <c r="K206" s="54" t="str">
        <f>IF('Terugvordering reiskosten OAH'!BC278=0,"",'Terugvordering reiskosten OAH'!BC278)</f>
        <v/>
      </c>
      <c r="L206" s="62" t="str">
        <f>IF('Terugvordering reiskosten OAH'!BK278=0,"",'Terugvordering reiskosten OAH'!BK278)</f>
        <v/>
      </c>
      <c r="M206" s="54" t="str">
        <f>IF('Terugvordering reiskosten OAH'!BR278=0,"",'Terugvordering reiskosten OAH'!BR278)</f>
        <v/>
      </c>
      <c r="N206" s="65" t="str">
        <f>IF('Terugvordering reiskosten OAH'!BZ278=0,"",'Terugvordering reiskosten OAH'!BZ278)</f>
        <v/>
      </c>
      <c r="O206" s="65" t="str">
        <f>IF('Terugvordering reiskosten OAH'!CG278="","",'Terugvordering reiskosten OAH'!CG278)</f>
        <v/>
      </c>
      <c r="P206" s="65" t="str">
        <f>IF('Terugvordering reiskosten OAH'!CM278=0,"",'Terugvordering reiskosten OAH'!CM278)</f>
        <v/>
      </c>
    </row>
    <row r="207" spans="1:16" x14ac:dyDescent="0.3">
      <c r="A207" s="54" t="str">
        <f>IF('Terugvordering reiskosten OAH'!D279="","",IF('Terugvordering reiskosten OAH'!$T$36="","",'Terugvordering reiskosten OAH'!$T$36))</f>
        <v/>
      </c>
      <c r="B207" s="54" t="str">
        <f>IF(A207="","",'Terugvordering reiskosten OAH'!$T$38)</f>
        <v/>
      </c>
      <c r="C207" s="47" t="str">
        <f>IF(A207="","",'gegevensblad samenvatting vord.'!$C$2)</f>
        <v/>
      </c>
      <c r="D207" s="47" t="str">
        <f>IF('Terugvordering reiskosten OAH'!D279="","",TEXT('Terugvordering reiskosten OAH'!D279,"mm-jjjj"))</f>
        <v/>
      </c>
      <c r="E207" s="54" t="str">
        <f>IF('Terugvordering reiskosten OAH'!H279="","",'Terugvordering reiskosten OAH'!H279)</f>
        <v/>
      </c>
      <c r="F207" s="47" t="str">
        <f>IF('Terugvordering reiskosten OAH'!R279="","",'Terugvordering reiskosten OAH'!R279)</f>
        <v/>
      </c>
      <c r="G207" s="54" t="str">
        <f>IF('Terugvordering reiskosten OAH'!X279="","",'Terugvordering reiskosten OAH'!X279)</f>
        <v/>
      </c>
      <c r="H207" s="47" t="str">
        <f>IF('Terugvordering reiskosten OAH'!AJ279="","",'Terugvordering reiskosten OAH'!AJ279)</f>
        <v/>
      </c>
      <c r="I207" s="54" t="str">
        <f>IF('Terugvordering reiskosten OAH'!AR279="","",'Terugvordering reiskosten OAH'!AR279)</f>
        <v/>
      </c>
      <c r="J207" s="54" t="str">
        <f>IF('Terugvordering reiskosten OAH'!AY279="","",'Terugvordering reiskosten OAH'!AY279)</f>
        <v/>
      </c>
      <c r="K207" s="54" t="str">
        <f>IF('Terugvordering reiskosten OAH'!BC279=0,"",'Terugvordering reiskosten OAH'!BC279)</f>
        <v/>
      </c>
      <c r="L207" s="62" t="str">
        <f>IF('Terugvordering reiskosten OAH'!BK279=0,"",'Terugvordering reiskosten OAH'!BK279)</f>
        <v/>
      </c>
      <c r="M207" s="54" t="str">
        <f>IF('Terugvordering reiskosten OAH'!BR279=0,"",'Terugvordering reiskosten OAH'!BR279)</f>
        <v/>
      </c>
      <c r="N207" s="65" t="str">
        <f>IF('Terugvordering reiskosten OAH'!BZ279=0,"",'Terugvordering reiskosten OAH'!BZ279)</f>
        <v/>
      </c>
      <c r="O207" s="65" t="str">
        <f>IF('Terugvordering reiskosten OAH'!CG279="","",'Terugvordering reiskosten OAH'!CG279)</f>
        <v/>
      </c>
      <c r="P207" s="65" t="str">
        <f>IF('Terugvordering reiskosten OAH'!CM279=0,"",'Terugvordering reiskosten OAH'!CM279)</f>
        <v/>
      </c>
    </row>
    <row r="208" spans="1:16" x14ac:dyDescent="0.3">
      <c r="A208" s="54" t="str">
        <f>IF('Terugvordering reiskosten OAH'!D280="","",IF('Terugvordering reiskosten OAH'!$T$36="","",'Terugvordering reiskosten OAH'!$T$36))</f>
        <v/>
      </c>
      <c r="B208" s="54" t="str">
        <f>IF(A208="","",'Terugvordering reiskosten OAH'!$T$38)</f>
        <v/>
      </c>
      <c r="C208" s="47" t="str">
        <f>IF(A208="","",'gegevensblad samenvatting vord.'!$C$2)</f>
        <v/>
      </c>
      <c r="D208" s="47" t="str">
        <f>IF('Terugvordering reiskosten OAH'!D280="","",TEXT('Terugvordering reiskosten OAH'!D280,"mm-jjjj"))</f>
        <v/>
      </c>
      <c r="E208" s="54" t="str">
        <f>IF('Terugvordering reiskosten OAH'!H280="","",'Terugvordering reiskosten OAH'!H280)</f>
        <v/>
      </c>
      <c r="F208" s="47" t="str">
        <f>IF('Terugvordering reiskosten OAH'!R280="","",'Terugvordering reiskosten OAH'!R280)</f>
        <v/>
      </c>
      <c r="G208" s="54" t="str">
        <f>IF('Terugvordering reiskosten OAH'!X280="","",'Terugvordering reiskosten OAH'!X280)</f>
        <v/>
      </c>
      <c r="H208" s="47" t="str">
        <f>IF('Terugvordering reiskosten OAH'!AJ280="","",'Terugvordering reiskosten OAH'!AJ280)</f>
        <v/>
      </c>
      <c r="I208" s="54" t="str">
        <f>IF('Terugvordering reiskosten OAH'!AR280="","",'Terugvordering reiskosten OAH'!AR280)</f>
        <v/>
      </c>
      <c r="J208" s="54" t="str">
        <f>IF('Terugvordering reiskosten OAH'!AY280="","",'Terugvordering reiskosten OAH'!AY280)</f>
        <v/>
      </c>
      <c r="K208" s="54" t="str">
        <f>IF('Terugvordering reiskosten OAH'!BC280=0,"",'Terugvordering reiskosten OAH'!BC280)</f>
        <v/>
      </c>
      <c r="L208" s="62" t="str">
        <f>IF('Terugvordering reiskosten OAH'!BK280=0,"",'Terugvordering reiskosten OAH'!BK280)</f>
        <v/>
      </c>
      <c r="M208" s="54" t="str">
        <f>IF('Terugvordering reiskosten OAH'!BR280=0,"",'Terugvordering reiskosten OAH'!BR280)</f>
        <v/>
      </c>
      <c r="N208" s="65" t="str">
        <f>IF('Terugvordering reiskosten OAH'!BZ280=0,"",'Terugvordering reiskosten OAH'!BZ280)</f>
        <v/>
      </c>
      <c r="O208" s="65" t="str">
        <f>IF('Terugvordering reiskosten OAH'!CG280="","",'Terugvordering reiskosten OAH'!CG280)</f>
        <v/>
      </c>
      <c r="P208" s="65" t="str">
        <f>IF('Terugvordering reiskosten OAH'!CM280=0,"",'Terugvordering reiskosten OAH'!CM280)</f>
        <v/>
      </c>
    </row>
    <row r="209" spans="1:16" x14ac:dyDescent="0.3">
      <c r="A209" s="54" t="str">
        <f>IF('Terugvordering reiskosten OAH'!D281="","",IF('Terugvordering reiskosten OAH'!$T$36="","",'Terugvordering reiskosten OAH'!$T$36))</f>
        <v/>
      </c>
      <c r="B209" s="54" t="str">
        <f>IF(A209="","",'Terugvordering reiskosten OAH'!$T$38)</f>
        <v/>
      </c>
      <c r="C209" s="47" t="str">
        <f>IF(A209="","",'gegevensblad samenvatting vord.'!$C$2)</f>
        <v/>
      </c>
      <c r="D209" s="47" t="str">
        <f>IF('Terugvordering reiskosten OAH'!D281="","",TEXT('Terugvordering reiskosten OAH'!D281,"mm-jjjj"))</f>
        <v/>
      </c>
      <c r="E209" s="54" t="str">
        <f>IF('Terugvordering reiskosten OAH'!H281="","",'Terugvordering reiskosten OAH'!H281)</f>
        <v/>
      </c>
      <c r="F209" s="47" t="str">
        <f>IF('Terugvordering reiskosten OAH'!R281="","",'Terugvordering reiskosten OAH'!R281)</f>
        <v/>
      </c>
      <c r="G209" s="54" t="str">
        <f>IF('Terugvordering reiskosten OAH'!X281="","",'Terugvordering reiskosten OAH'!X281)</f>
        <v/>
      </c>
      <c r="H209" s="47" t="str">
        <f>IF('Terugvordering reiskosten OAH'!AJ281="","",'Terugvordering reiskosten OAH'!AJ281)</f>
        <v/>
      </c>
      <c r="I209" s="54" t="str">
        <f>IF('Terugvordering reiskosten OAH'!AR281="","",'Terugvordering reiskosten OAH'!AR281)</f>
        <v/>
      </c>
      <c r="J209" s="54" t="str">
        <f>IF('Terugvordering reiskosten OAH'!AY281="","",'Terugvordering reiskosten OAH'!AY281)</f>
        <v/>
      </c>
      <c r="K209" s="54" t="str">
        <f>IF('Terugvordering reiskosten OAH'!BC281=0,"",'Terugvordering reiskosten OAH'!BC281)</f>
        <v/>
      </c>
      <c r="L209" s="62" t="str">
        <f>IF('Terugvordering reiskosten OAH'!BK281=0,"",'Terugvordering reiskosten OAH'!BK281)</f>
        <v/>
      </c>
      <c r="M209" s="54" t="str">
        <f>IF('Terugvordering reiskosten OAH'!BR281=0,"",'Terugvordering reiskosten OAH'!BR281)</f>
        <v/>
      </c>
      <c r="N209" s="65" t="str">
        <f>IF('Terugvordering reiskosten OAH'!BZ281=0,"",'Terugvordering reiskosten OAH'!BZ281)</f>
        <v/>
      </c>
      <c r="O209" s="65" t="str">
        <f>IF('Terugvordering reiskosten OAH'!CG281="","",'Terugvordering reiskosten OAH'!CG281)</f>
        <v/>
      </c>
      <c r="P209" s="65" t="str">
        <f>IF('Terugvordering reiskosten OAH'!CM281=0,"",'Terugvordering reiskosten OAH'!CM281)</f>
        <v/>
      </c>
    </row>
    <row r="210" spans="1:16" x14ac:dyDescent="0.3">
      <c r="A210" s="54" t="str">
        <f>IF('Terugvordering reiskosten OAH'!D282="","",IF('Terugvordering reiskosten OAH'!$T$36="","",'Terugvordering reiskosten OAH'!$T$36))</f>
        <v/>
      </c>
      <c r="B210" s="54" t="str">
        <f>IF(A210="","",'Terugvordering reiskosten OAH'!$T$38)</f>
        <v/>
      </c>
      <c r="C210" s="47" t="str">
        <f>IF(A210="","",'gegevensblad samenvatting vord.'!$C$2)</f>
        <v/>
      </c>
      <c r="D210" s="47" t="str">
        <f>IF('Terugvordering reiskosten OAH'!D282="","",TEXT('Terugvordering reiskosten OAH'!D282,"mm-jjjj"))</f>
        <v/>
      </c>
      <c r="E210" s="54" t="str">
        <f>IF('Terugvordering reiskosten OAH'!H282="","",'Terugvordering reiskosten OAH'!H282)</f>
        <v/>
      </c>
      <c r="F210" s="47" t="str">
        <f>IF('Terugvordering reiskosten OAH'!R282="","",'Terugvordering reiskosten OAH'!R282)</f>
        <v/>
      </c>
      <c r="G210" s="54" t="str">
        <f>IF('Terugvordering reiskosten OAH'!X282="","",'Terugvordering reiskosten OAH'!X282)</f>
        <v/>
      </c>
      <c r="H210" s="47" t="str">
        <f>IF('Terugvordering reiskosten OAH'!AJ282="","",'Terugvordering reiskosten OAH'!AJ282)</f>
        <v/>
      </c>
      <c r="I210" s="54" t="str">
        <f>IF('Terugvordering reiskosten OAH'!AR282="","",'Terugvordering reiskosten OAH'!AR282)</f>
        <v/>
      </c>
      <c r="J210" s="54" t="str">
        <f>IF('Terugvordering reiskosten OAH'!AY282="","",'Terugvordering reiskosten OAH'!AY282)</f>
        <v/>
      </c>
      <c r="K210" s="54" t="str">
        <f>IF('Terugvordering reiskosten OAH'!BC282=0,"",'Terugvordering reiskosten OAH'!BC282)</f>
        <v/>
      </c>
      <c r="L210" s="62" t="str">
        <f>IF('Terugvordering reiskosten OAH'!BK282=0,"",'Terugvordering reiskosten OAH'!BK282)</f>
        <v/>
      </c>
      <c r="M210" s="54" t="str">
        <f>IF('Terugvordering reiskosten OAH'!BR282=0,"",'Terugvordering reiskosten OAH'!BR282)</f>
        <v/>
      </c>
      <c r="N210" s="65" t="str">
        <f>IF('Terugvordering reiskosten OAH'!BZ282=0,"",'Terugvordering reiskosten OAH'!BZ282)</f>
        <v/>
      </c>
      <c r="O210" s="65" t="str">
        <f>IF('Terugvordering reiskosten OAH'!CG282="","",'Terugvordering reiskosten OAH'!CG282)</f>
        <v/>
      </c>
      <c r="P210" s="65" t="str">
        <f>IF('Terugvordering reiskosten OAH'!CM282=0,"",'Terugvordering reiskosten OAH'!CM282)</f>
        <v/>
      </c>
    </row>
    <row r="211" spans="1:16" x14ac:dyDescent="0.3">
      <c r="A211" s="54" t="str">
        <f>IF('Terugvordering reiskosten OAH'!D283="","",IF('Terugvordering reiskosten OAH'!$T$36="","",'Terugvordering reiskosten OAH'!$T$36))</f>
        <v/>
      </c>
      <c r="B211" s="54" t="str">
        <f>IF(A211="","",'Terugvordering reiskosten OAH'!$T$38)</f>
        <v/>
      </c>
      <c r="C211" s="47" t="str">
        <f>IF(A211="","",'gegevensblad samenvatting vord.'!$C$2)</f>
        <v/>
      </c>
      <c r="D211" s="47" t="str">
        <f>IF('Terugvordering reiskosten OAH'!D283="","",TEXT('Terugvordering reiskosten OAH'!D283,"mm-jjjj"))</f>
        <v/>
      </c>
      <c r="E211" s="54" t="str">
        <f>IF('Terugvordering reiskosten OAH'!H283="","",'Terugvordering reiskosten OAH'!H283)</f>
        <v/>
      </c>
      <c r="F211" s="47" t="str">
        <f>IF('Terugvordering reiskosten OAH'!R283="","",'Terugvordering reiskosten OAH'!R283)</f>
        <v/>
      </c>
      <c r="G211" s="54" t="str">
        <f>IF('Terugvordering reiskosten OAH'!X283="","",'Terugvordering reiskosten OAH'!X283)</f>
        <v/>
      </c>
      <c r="H211" s="47" t="str">
        <f>IF('Terugvordering reiskosten OAH'!AJ283="","",'Terugvordering reiskosten OAH'!AJ283)</f>
        <v/>
      </c>
      <c r="I211" s="54" t="str">
        <f>IF('Terugvordering reiskosten OAH'!AR283="","",'Terugvordering reiskosten OAH'!AR283)</f>
        <v/>
      </c>
      <c r="J211" s="54" t="str">
        <f>IF('Terugvordering reiskosten OAH'!AY283="","",'Terugvordering reiskosten OAH'!AY283)</f>
        <v/>
      </c>
      <c r="K211" s="54" t="str">
        <f>IF('Terugvordering reiskosten OAH'!BC283=0,"",'Terugvordering reiskosten OAH'!BC283)</f>
        <v/>
      </c>
      <c r="L211" s="62" t="str">
        <f>IF('Terugvordering reiskosten OAH'!BK283=0,"",'Terugvordering reiskosten OAH'!BK283)</f>
        <v/>
      </c>
      <c r="M211" s="54" t="str">
        <f>IF('Terugvordering reiskosten OAH'!BR283=0,"",'Terugvordering reiskosten OAH'!BR283)</f>
        <v/>
      </c>
      <c r="N211" s="65" t="str">
        <f>IF('Terugvordering reiskosten OAH'!BZ283=0,"",'Terugvordering reiskosten OAH'!BZ283)</f>
        <v/>
      </c>
      <c r="O211" s="65" t="str">
        <f>IF('Terugvordering reiskosten OAH'!CG283="","",'Terugvordering reiskosten OAH'!CG283)</f>
        <v/>
      </c>
      <c r="P211" s="65" t="str">
        <f>IF('Terugvordering reiskosten OAH'!CM283=0,"",'Terugvordering reiskosten OAH'!CM283)</f>
        <v/>
      </c>
    </row>
    <row r="212" spans="1:16" x14ac:dyDescent="0.3">
      <c r="A212" s="54" t="str">
        <f>IF('Terugvordering reiskosten OAH'!D284="","",IF('Terugvordering reiskosten OAH'!$T$36="","",'Terugvordering reiskosten OAH'!$T$36))</f>
        <v/>
      </c>
      <c r="B212" s="54" t="str">
        <f>IF(A212="","",'Terugvordering reiskosten OAH'!$T$38)</f>
        <v/>
      </c>
      <c r="C212" s="47" t="str">
        <f>IF(A212="","",'gegevensblad samenvatting vord.'!$C$2)</f>
        <v/>
      </c>
      <c r="D212" s="47" t="str">
        <f>IF('Terugvordering reiskosten OAH'!D284="","",TEXT('Terugvordering reiskosten OAH'!D284,"mm-jjjj"))</f>
        <v/>
      </c>
      <c r="E212" s="54" t="str">
        <f>IF('Terugvordering reiskosten OAH'!H284="","",'Terugvordering reiskosten OAH'!H284)</f>
        <v/>
      </c>
      <c r="F212" s="47" t="str">
        <f>IF('Terugvordering reiskosten OAH'!R284="","",'Terugvordering reiskosten OAH'!R284)</f>
        <v/>
      </c>
      <c r="G212" s="54" t="str">
        <f>IF('Terugvordering reiskosten OAH'!X284="","",'Terugvordering reiskosten OAH'!X284)</f>
        <v/>
      </c>
      <c r="H212" s="47" t="str">
        <f>IF('Terugvordering reiskosten OAH'!AJ284="","",'Terugvordering reiskosten OAH'!AJ284)</f>
        <v/>
      </c>
      <c r="I212" s="54" t="str">
        <f>IF('Terugvordering reiskosten OAH'!AR284="","",'Terugvordering reiskosten OAH'!AR284)</f>
        <v/>
      </c>
      <c r="J212" s="54" t="str">
        <f>IF('Terugvordering reiskosten OAH'!AY284="","",'Terugvordering reiskosten OAH'!AY284)</f>
        <v/>
      </c>
      <c r="K212" s="54" t="str">
        <f>IF('Terugvordering reiskosten OAH'!BC284=0,"",'Terugvordering reiskosten OAH'!BC284)</f>
        <v/>
      </c>
      <c r="L212" s="62" t="str">
        <f>IF('Terugvordering reiskosten OAH'!BK284=0,"",'Terugvordering reiskosten OAH'!BK284)</f>
        <v/>
      </c>
      <c r="M212" s="54" t="str">
        <f>IF('Terugvordering reiskosten OAH'!BR284=0,"",'Terugvordering reiskosten OAH'!BR284)</f>
        <v/>
      </c>
      <c r="N212" s="65" t="str">
        <f>IF('Terugvordering reiskosten OAH'!BZ284=0,"",'Terugvordering reiskosten OAH'!BZ284)</f>
        <v/>
      </c>
      <c r="O212" s="65" t="str">
        <f>IF('Terugvordering reiskosten OAH'!CG284="","",'Terugvordering reiskosten OAH'!CG284)</f>
        <v/>
      </c>
      <c r="P212" s="65" t="str">
        <f>IF('Terugvordering reiskosten OAH'!CM284=0,"",'Terugvordering reiskosten OAH'!CM284)</f>
        <v/>
      </c>
    </row>
    <row r="213" spans="1:16" x14ac:dyDescent="0.3">
      <c r="A213" s="54" t="str">
        <f>IF('Terugvordering reiskosten OAH'!D285="","",IF('Terugvordering reiskosten OAH'!$T$36="","",'Terugvordering reiskosten OAH'!$T$36))</f>
        <v/>
      </c>
      <c r="B213" s="54" t="str">
        <f>IF(A213="","",'Terugvordering reiskosten OAH'!$T$38)</f>
        <v/>
      </c>
      <c r="C213" s="47" t="str">
        <f>IF(A213="","",'gegevensblad samenvatting vord.'!$C$2)</f>
        <v/>
      </c>
      <c r="D213" s="47" t="str">
        <f>IF('Terugvordering reiskosten OAH'!D285="","",TEXT('Terugvordering reiskosten OAH'!D285,"mm-jjjj"))</f>
        <v/>
      </c>
      <c r="E213" s="54" t="str">
        <f>IF('Terugvordering reiskosten OAH'!H285="","",'Terugvordering reiskosten OAH'!H285)</f>
        <v/>
      </c>
      <c r="F213" s="47" t="str">
        <f>IF('Terugvordering reiskosten OAH'!R285="","",'Terugvordering reiskosten OAH'!R285)</f>
        <v/>
      </c>
      <c r="G213" s="54" t="str">
        <f>IF('Terugvordering reiskosten OAH'!X285="","",'Terugvordering reiskosten OAH'!X285)</f>
        <v/>
      </c>
      <c r="H213" s="47" t="str">
        <f>IF('Terugvordering reiskosten OAH'!AJ285="","",'Terugvordering reiskosten OAH'!AJ285)</f>
        <v/>
      </c>
      <c r="I213" s="54" t="str">
        <f>IF('Terugvordering reiskosten OAH'!AR285="","",'Terugvordering reiskosten OAH'!AR285)</f>
        <v/>
      </c>
      <c r="J213" s="54" t="str">
        <f>IF('Terugvordering reiskosten OAH'!AY285="","",'Terugvordering reiskosten OAH'!AY285)</f>
        <v/>
      </c>
      <c r="K213" s="54" t="str">
        <f>IF('Terugvordering reiskosten OAH'!BC285=0,"",'Terugvordering reiskosten OAH'!BC285)</f>
        <v/>
      </c>
      <c r="L213" s="62" t="str">
        <f>IF('Terugvordering reiskosten OAH'!BK285=0,"",'Terugvordering reiskosten OAH'!BK285)</f>
        <v/>
      </c>
      <c r="M213" s="54" t="str">
        <f>IF('Terugvordering reiskosten OAH'!BR285=0,"",'Terugvordering reiskosten OAH'!BR285)</f>
        <v/>
      </c>
      <c r="N213" s="65" t="str">
        <f>IF('Terugvordering reiskosten OAH'!BZ285=0,"",'Terugvordering reiskosten OAH'!BZ285)</f>
        <v/>
      </c>
      <c r="O213" s="65" t="str">
        <f>IF('Terugvordering reiskosten OAH'!CG285="","",'Terugvordering reiskosten OAH'!CG285)</f>
        <v/>
      </c>
      <c r="P213" s="65" t="str">
        <f>IF('Terugvordering reiskosten OAH'!CM285=0,"",'Terugvordering reiskosten OAH'!CM285)</f>
        <v/>
      </c>
    </row>
    <row r="214" spans="1:16" x14ac:dyDescent="0.3">
      <c r="A214" s="54" t="str">
        <f>IF('Terugvordering reiskosten OAH'!D286="","",IF('Terugvordering reiskosten OAH'!$T$36="","",'Terugvordering reiskosten OAH'!$T$36))</f>
        <v/>
      </c>
      <c r="B214" s="54" t="str">
        <f>IF(A214="","",'Terugvordering reiskosten OAH'!$T$38)</f>
        <v/>
      </c>
      <c r="C214" s="47" t="str">
        <f>IF(A214="","",'gegevensblad samenvatting vord.'!$C$2)</f>
        <v/>
      </c>
      <c r="D214" s="47" t="str">
        <f>IF('Terugvordering reiskosten OAH'!D286="","",TEXT('Terugvordering reiskosten OAH'!D286,"mm-jjjj"))</f>
        <v/>
      </c>
      <c r="E214" s="54" t="str">
        <f>IF('Terugvordering reiskosten OAH'!H286="","",'Terugvordering reiskosten OAH'!H286)</f>
        <v/>
      </c>
      <c r="F214" s="47" t="str">
        <f>IF('Terugvordering reiskosten OAH'!R286="","",'Terugvordering reiskosten OAH'!R286)</f>
        <v/>
      </c>
      <c r="G214" s="54" t="str">
        <f>IF('Terugvordering reiskosten OAH'!X286="","",'Terugvordering reiskosten OAH'!X286)</f>
        <v/>
      </c>
      <c r="H214" s="47" t="str">
        <f>IF('Terugvordering reiskosten OAH'!AJ286="","",'Terugvordering reiskosten OAH'!AJ286)</f>
        <v/>
      </c>
      <c r="I214" s="54" t="str">
        <f>IF('Terugvordering reiskosten OAH'!AR286="","",'Terugvordering reiskosten OAH'!AR286)</f>
        <v/>
      </c>
      <c r="J214" s="54" t="str">
        <f>IF('Terugvordering reiskosten OAH'!AY286="","",'Terugvordering reiskosten OAH'!AY286)</f>
        <v/>
      </c>
      <c r="K214" s="54" t="str">
        <f>IF('Terugvordering reiskosten OAH'!BC286=0,"",'Terugvordering reiskosten OAH'!BC286)</f>
        <v/>
      </c>
      <c r="L214" s="62" t="str">
        <f>IF('Terugvordering reiskosten OAH'!BK286=0,"",'Terugvordering reiskosten OAH'!BK286)</f>
        <v/>
      </c>
      <c r="M214" s="54" t="str">
        <f>IF('Terugvordering reiskosten OAH'!BR286=0,"",'Terugvordering reiskosten OAH'!BR286)</f>
        <v/>
      </c>
      <c r="N214" s="65" t="str">
        <f>IF('Terugvordering reiskosten OAH'!BZ286=0,"",'Terugvordering reiskosten OAH'!BZ286)</f>
        <v/>
      </c>
      <c r="O214" s="65" t="str">
        <f>IF('Terugvordering reiskosten OAH'!CG286="","",'Terugvordering reiskosten OAH'!CG286)</f>
        <v/>
      </c>
      <c r="P214" s="65" t="str">
        <f>IF('Terugvordering reiskosten OAH'!CM286=0,"",'Terugvordering reiskosten OAH'!CM286)</f>
        <v/>
      </c>
    </row>
    <row r="215" spans="1:16" x14ac:dyDescent="0.3">
      <c r="A215" s="54" t="str">
        <f>IF('Terugvordering reiskosten OAH'!D287="","",IF('Terugvordering reiskosten OAH'!$T$36="","",'Terugvordering reiskosten OAH'!$T$36))</f>
        <v/>
      </c>
      <c r="B215" s="54" t="str">
        <f>IF(A215="","",'Terugvordering reiskosten OAH'!$T$38)</f>
        <v/>
      </c>
      <c r="C215" s="47" t="str">
        <f>IF(A215="","",'gegevensblad samenvatting vord.'!$C$2)</f>
        <v/>
      </c>
      <c r="D215" s="47" t="str">
        <f>IF('Terugvordering reiskosten OAH'!D287="","",TEXT('Terugvordering reiskosten OAH'!D287,"mm-jjjj"))</f>
        <v/>
      </c>
      <c r="E215" s="54" t="str">
        <f>IF('Terugvordering reiskosten OAH'!H287="","",'Terugvordering reiskosten OAH'!H287)</f>
        <v/>
      </c>
      <c r="F215" s="47" t="str">
        <f>IF('Terugvordering reiskosten OAH'!R287="","",'Terugvordering reiskosten OAH'!R287)</f>
        <v/>
      </c>
      <c r="G215" s="54" t="str">
        <f>IF('Terugvordering reiskosten OAH'!X287="","",'Terugvordering reiskosten OAH'!X287)</f>
        <v/>
      </c>
      <c r="H215" s="47" t="str">
        <f>IF('Terugvordering reiskosten OAH'!AJ287="","",'Terugvordering reiskosten OAH'!AJ287)</f>
        <v/>
      </c>
      <c r="I215" s="54" t="str">
        <f>IF('Terugvordering reiskosten OAH'!AR287="","",'Terugvordering reiskosten OAH'!AR287)</f>
        <v/>
      </c>
      <c r="J215" s="54" t="str">
        <f>IF('Terugvordering reiskosten OAH'!AY287="","",'Terugvordering reiskosten OAH'!AY287)</f>
        <v/>
      </c>
      <c r="K215" s="54" t="str">
        <f>IF('Terugvordering reiskosten OAH'!BC287=0,"",'Terugvordering reiskosten OAH'!BC287)</f>
        <v/>
      </c>
      <c r="L215" s="62" t="str">
        <f>IF('Terugvordering reiskosten OAH'!BK287=0,"",'Terugvordering reiskosten OAH'!BK287)</f>
        <v/>
      </c>
      <c r="M215" s="54" t="str">
        <f>IF('Terugvordering reiskosten OAH'!BR287=0,"",'Terugvordering reiskosten OAH'!BR287)</f>
        <v/>
      </c>
      <c r="N215" s="65" t="str">
        <f>IF('Terugvordering reiskosten OAH'!BZ287=0,"",'Terugvordering reiskosten OAH'!BZ287)</f>
        <v/>
      </c>
      <c r="O215" s="65" t="str">
        <f>IF('Terugvordering reiskosten OAH'!CG287="","",'Terugvordering reiskosten OAH'!CG287)</f>
        <v/>
      </c>
      <c r="P215" s="65" t="str">
        <f>IF('Terugvordering reiskosten OAH'!CM287=0,"",'Terugvordering reiskosten OAH'!CM287)</f>
        <v/>
      </c>
    </row>
    <row r="216" spans="1:16" x14ac:dyDescent="0.3">
      <c r="A216" s="54" t="str">
        <f>IF('Terugvordering reiskosten OAH'!D288="","",IF('Terugvordering reiskosten OAH'!$T$36="","",'Terugvordering reiskosten OAH'!$T$36))</f>
        <v/>
      </c>
      <c r="B216" s="54" t="str">
        <f>IF(A216="","",'Terugvordering reiskosten OAH'!$T$38)</f>
        <v/>
      </c>
      <c r="C216" s="47" t="str">
        <f>IF(A216="","",'gegevensblad samenvatting vord.'!$C$2)</f>
        <v/>
      </c>
      <c r="D216" s="47" t="str">
        <f>IF('Terugvordering reiskosten OAH'!D288="","",TEXT('Terugvordering reiskosten OAH'!D288,"mm-jjjj"))</f>
        <v/>
      </c>
      <c r="E216" s="54" t="str">
        <f>IF('Terugvordering reiskosten OAH'!H288="","",'Terugvordering reiskosten OAH'!H288)</f>
        <v/>
      </c>
      <c r="F216" s="47" t="str">
        <f>IF('Terugvordering reiskosten OAH'!R288="","",'Terugvordering reiskosten OAH'!R288)</f>
        <v/>
      </c>
      <c r="G216" s="54" t="str">
        <f>IF('Terugvordering reiskosten OAH'!X288="","",'Terugvordering reiskosten OAH'!X288)</f>
        <v/>
      </c>
      <c r="H216" s="47" t="str">
        <f>IF('Terugvordering reiskosten OAH'!AJ288="","",'Terugvordering reiskosten OAH'!AJ288)</f>
        <v/>
      </c>
      <c r="I216" s="54" t="str">
        <f>IF('Terugvordering reiskosten OAH'!AR288="","",'Terugvordering reiskosten OAH'!AR288)</f>
        <v/>
      </c>
      <c r="J216" s="54" t="str">
        <f>IF('Terugvordering reiskosten OAH'!AY288="","",'Terugvordering reiskosten OAH'!AY288)</f>
        <v/>
      </c>
      <c r="K216" s="54" t="str">
        <f>IF('Terugvordering reiskosten OAH'!BC288=0,"",'Terugvordering reiskosten OAH'!BC288)</f>
        <v/>
      </c>
      <c r="L216" s="62" t="str">
        <f>IF('Terugvordering reiskosten OAH'!BK288=0,"",'Terugvordering reiskosten OAH'!BK288)</f>
        <v/>
      </c>
      <c r="M216" s="54" t="str">
        <f>IF('Terugvordering reiskosten OAH'!BR288=0,"",'Terugvordering reiskosten OAH'!BR288)</f>
        <v/>
      </c>
      <c r="N216" s="65" t="str">
        <f>IF('Terugvordering reiskosten OAH'!BZ288=0,"",'Terugvordering reiskosten OAH'!BZ288)</f>
        <v/>
      </c>
      <c r="O216" s="65" t="str">
        <f>IF('Terugvordering reiskosten OAH'!CG288="","",'Terugvordering reiskosten OAH'!CG288)</f>
        <v/>
      </c>
      <c r="P216" s="65" t="str">
        <f>IF('Terugvordering reiskosten OAH'!CM288=0,"",'Terugvordering reiskosten OAH'!CM288)</f>
        <v/>
      </c>
    </row>
    <row r="217" spans="1:16" x14ac:dyDescent="0.3">
      <c r="A217" s="54" t="str">
        <f>IF('Terugvordering reiskosten OAH'!D289="","",IF('Terugvordering reiskosten OAH'!$T$36="","",'Terugvordering reiskosten OAH'!$T$36))</f>
        <v/>
      </c>
      <c r="B217" s="54" t="str">
        <f>IF(A217="","",'Terugvordering reiskosten OAH'!$T$38)</f>
        <v/>
      </c>
      <c r="C217" s="47" t="str">
        <f>IF(A217="","",'gegevensblad samenvatting vord.'!$C$2)</f>
        <v/>
      </c>
      <c r="D217" s="47" t="str">
        <f>IF('Terugvordering reiskosten OAH'!D289="","",TEXT('Terugvordering reiskosten OAH'!D289,"mm-jjjj"))</f>
        <v/>
      </c>
      <c r="E217" s="54" t="str">
        <f>IF('Terugvordering reiskosten OAH'!H289="","",'Terugvordering reiskosten OAH'!H289)</f>
        <v/>
      </c>
      <c r="F217" s="47" t="str">
        <f>IF('Terugvordering reiskosten OAH'!R289="","",'Terugvordering reiskosten OAH'!R289)</f>
        <v/>
      </c>
      <c r="G217" s="54" t="str">
        <f>IF('Terugvordering reiskosten OAH'!X289="","",'Terugvordering reiskosten OAH'!X289)</f>
        <v/>
      </c>
      <c r="H217" s="47" t="str">
        <f>IF('Terugvordering reiskosten OAH'!AJ289="","",'Terugvordering reiskosten OAH'!AJ289)</f>
        <v/>
      </c>
      <c r="I217" s="54" t="str">
        <f>IF('Terugvordering reiskosten OAH'!AR289="","",'Terugvordering reiskosten OAH'!AR289)</f>
        <v/>
      </c>
      <c r="J217" s="54" t="str">
        <f>IF('Terugvordering reiskosten OAH'!AY289="","",'Terugvordering reiskosten OAH'!AY289)</f>
        <v/>
      </c>
      <c r="K217" s="54" t="str">
        <f>IF('Terugvordering reiskosten OAH'!BC289=0,"",'Terugvordering reiskosten OAH'!BC289)</f>
        <v/>
      </c>
      <c r="L217" s="62" t="str">
        <f>IF('Terugvordering reiskosten OAH'!BK289=0,"",'Terugvordering reiskosten OAH'!BK289)</f>
        <v/>
      </c>
      <c r="M217" s="54" t="str">
        <f>IF('Terugvordering reiskosten OAH'!BR289=0,"",'Terugvordering reiskosten OAH'!BR289)</f>
        <v/>
      </c>
      <c r="N217" s="65" t="str">
        <f>IF('Terugvordering reiskosten OAH'!BZ289=0,"",'Terugvordering reiskosten OAH'!BZ289)</f>
        <v/>
      </c>
      <c r="O217" s="65" t="str">
        <f>IF('Terugvordering reiskosten OAH'!CG289="","",'Terugvordering reiskosten OAH'!CG289)</f>
        <v/>
      </c>
      <c r="P217" s="65" t="str">
        <f>IF('Terugvordering reiskosten OAH'!CM289=0,"",'Terugvordering reiskosten OAH'!CM289)</f>
        <v/>
      </c>
    </row>
    <row r="218" spans="1:16" x14ac:dyDescent="0.3">
      <c r="A218" s="54" t="str">
        <f>IF('Terugvordering reiskosten OAH'!D290="","",IF('Terugvordering reiskosten OAH'!$T$36="","",'Terugvordering reiskosten OAH'!$T$36))</f>
        <v/>
      </c>
      <c r="B218" s="54" t="str">
        <f>IF(A218="","",'Terugvordering reiskosten OAH'!$T$38)</f>
        <v/>
      </c>
      <c r="C218" s="47" t="str">
        <f>IF(A218="","",'gegevensblad samenvatting vord.'!$C$2)</f>
        <v/>
      </c>
      <c r="D218" s="47" t="str">
        <f>IF('Terugvordering reiskosten OAH'!D290="","",TEXT('Terugvordering reiskosten OAH'!D290,"mm-jjjj"))</f>
        <v/>
      </c>
      <c r="E218" s="54" t="str">
        <f>IF('Terugvordering reiskosten OAH'!H290="","",'Terugvordering reiskosten OAH'!H290)</f>
        <v/>
      </c>
      <c r="F218" s="47" t="str">
        <f>IF('Terugvordering reiskosten OAH'!R290="","",'Terugvordering reiskosten OAH'!R290)</f>
        <v/>
      </c>
      <c r="G218" s="54" t="str">
        <f>IF('Terugvordering reiskosten OAH'!X290="","",'Terugvordering reiskosten OAH'!X290)</f>
        <v/>
      </c>
      <c r="H218" s="47" t="str">
        <f>IF('Terugvordering reiskosten OAH'!AJ290="","",'Terugvordering reiskosten OAH'!AJ290)</f>
        <v/>
      </c>
      <c r="I218" s="54" t="str">
        <f>IF('Terugvordering reiskosten OAH'!AR290="","",'Terugvordering reiskosten OAH'!AR290)</f>
        <v/>
      </c>
      <c r="J218" s="54" t="str">
        <f>IF('Terugvordering reiskosten OAH'!AY290="","",'Terugvordering reiskosten OAH'!AY290)</f>
        <v/>
      </c>
      <c r="K218" s="54" t="str">
        <f>IF('Terugvordering reiskosten OAH'!BC290=0,"",'Terugvordering reiskosten OAH'!BC290)</f>
        <v/>
      </c>
      <c r="L218" s="62" t="str">
        <f>IF('Terugvordering reiskosten OAH'!BK290=0,"",'Terugvordering reiskosten OAH'!BK290)</f>
        <v/>
      </c>
      <c r="M218" s="54" t="str">
        <f>IF('Terugvordering reiskosten OAH'!BR290=0,"",'Terugvordering reiskosten OAH'!BR290)</f>
        <v/>
      </c>
      <c r="N218" s="65" t="str">
        <f>IF('Terugvordering reiskosten OAH'!BZ290=0,"",'Terugvordering reiskosten OAH'!BZ290)</f>
        <v/>
      </c>
      <c r="O218" s="65" t="str">
        <f>IF('Terugvordering reiskosten OAH'!CG290="","",'Terugvordering reiskosten OAH'!CG290)</f>
        <v/>
      </c>
      <c r="P218" s="65" t="str">
        <f>IF('Terugvordering reiskosten OAH'!CM290=0,"",'Terugvordering reiskosten OAH'!CM290)</f>
        <v/>
      </c>
    </row>
    <row r="219" spans="1:16" x14ac:dyDescent="0.3">
      <c r="A219" s="54" t="str">
        <f>IF('Terugvordering reiskosten OAH'!D291="","",IF('Terugvordering reiskosten OAH'!$T$36="","",'Terugvordering reiskosten OAH'!$T$36))</f>
        <v/>
      </c>
      <c r="B219" s="54" t="str">
        <f>IF(A219="","",'Terugvordering reiskosten OAH'!$T$38)</f>
        <v/>
      </c>
      <c r="C219" s="47" t="str">
        <f>IF(A219="","",'gegevensblad samenvatting vord.'!$C$2)</f>
        <v/>
      </c>
      <c r="D219" s="47" t="str">
        <f>IF('Terugvordering reiskosten OAH'!D291="","",TEXT('Terugvordering reiskosten OAH'!D291,"mm-jjjj"))</f>
        <v/>
      </c>
      <c r="E219" s="54" t="str">
        <f>IF('Terugvordering reiskosten OAH'!H291="","",'Terugvordering reiskosten OAH'!H291)</f>
        <v/>
      </c>
      <c r="F219" s="47" t="str">
        <f>IF('Terugvordering reiskosten OAH'!R291="","",'Terugvordering reiskosten OAH'!R291)</f>
        <v/>
      </c>
      <c r="G219" s="54" t="str">
        <f>IF('Terugvordering reiskosten OAH'!X291="","",'Terugvordering reiskosten OAH'!X291)</f>
        <v/>
      </c>
      <c r="H219" s="47" t="str">
        <f>IF('Terugvordering reiskosten OAH'!AJ291="","",'Terugvordering reiskosten OAH'!AJ291)</f>
        <v/>
      </c>
      <c r="I219" s="54" t="str">
        <f>IF('Terugvordering reiskosten OAH'!AR291="","",'Terugvordering reiskosten OAH'!AR291)</f>
        <v/>
      </c>
      <c r="J219" s="54" t="str">
        <f>IF('Terugvordering reiskosten OAH'!AY291="","",'Terugvordering reiskosten OAH'!AY291)</f>
        <v/>
      </c>
      <c r="K219" s="54" t="str">
        <f>IF('Terugvordering reiskosten OAH'!BC291=0,"",'Terugvordering reiskosten OAH'!BC291)</f>
        <v/>
      </c>
      <c r="L219" s="62" t="str">
        <f>IF('Terugvordering reiskosten OAH'!BK291=0,"",'Terugvordering reiskosten OAH'!BK291)</f>
        <v/>
      </c>
      <c r="M219" s="54" t="str">
        <f>IF('Terugvordering reiskosten OAH'!BR291=0,"",'Terugvordering reiskosten OAH'!BR291)</f>
        <v/>
      </c>
      <c r="N219" s="65" t="str">
        <f>IF('Terugvordering reiskosten OAH'!BZ291=0,"",'Terugvordering reiskosten OAH'!BZ291)</f>
        <v/>
      </c>
      <c r="O219" s="65" t="str">
        <f>IF('Terugvordering reiskosten OAH'!CG291="","",'Terugvordering reiskosten OAH'!CG291)</f>
        <v/>
      </c>
      <c r="P219" s="65" t="str">
        <f>IF('Terugvordering reiskosten OAH'!CM291=0,"",'Terugvordering reiskosten OAH'!CM291)</f>
        <v/>
      </c>
    </row>
    <row r="220" spans="1:16" x14ac:dyDescent="0.3">
      <c r="A220" s="54" t="str">
        <f>IF('Terugvordering reiskosten OAH'!D292="","",IF('Terugvordering reiskosten OAH'!$T$36="","",'Terugvordering reiskosten OAH'!$T$36))</f>
        <v/>
      </c>
      <c r="B220" s="54" t="str">
        <f>IF(A220="","",'Terugvordering reiskosten OAH'!$T$38)</f>
        <v/>
      </c>
      <c r="C220" s="47" t="str">
        <f>IF(A220="","",'gegevensblad samenvatting vord.'!$C$2)</f>
        <v/>
      </c>
      <c r="D220" s="47" t="str">
        <f>IF('Terugvordering reiskosten OAH'!D292="","",TEXT('Terugvordering reiskosten OAH'!D292,"mm-jjjj"))</f>
        <v/>
      </c>
      <c r="E220" s="54" t="str">
        <f>IF('Terugvordering reiskosten OAH'!H292="","",'Terugvordering reiskosten OAH'!H292)</f>
        <v/>
      </c>
      <c r="F220" s="47" t="str">
        <f>IF('Terugvordering reiskosten OAH'!R292="","",'Terugvordering reiskosten OAH'!R292)</f>
        <v/>
      </c>
      <c r="G220" s="54" t="str">
        <f>IF('Terugvordering reiskosten OAH'!X292="","",'Terugvordering reiskosten OAH'!X292)</f>
        <v/>
      </c>
      <c r="H220" s="47" t="str">
        <f>IF('Terugvordering reiskosten OAH'!AJ292="","",'Terugvordering reiskosten OAH'!AJ292)</f>
        <v/>
      </c>
      <c r="I220" s="54" t="str">
        <f>IF('Terugvordering reiskosten OAH'!AR292="","",'Terugvordering reiskosten OAH'!AR292)</f>
        <v/>
      </c>
      <c r="J220" s="54" t="str">
        <f>IF('Terugvordering reiskosten OAH'!AY292="","",'Terugvordering reiskosten OAH'!AY292)</f>
        <v/>
      </c>
      <c r="K220" s="54" t="str">
        <f>IF('Terugvordering reiskosten OAH'!BC292=0,"",'Terugvordering reiskosten OAH'!BC292)</f>
        <v/>
      </c>
      <c r="L220" s="62" t="str">
        <f>IF('Terugvordering reiskosten OAH'!BK292=0,"",'Terugvordering reiskosten OAH'!BK292)</f>
        <v/>
      </c>
      <c r="M220" s="54" t="str">
        <f>IF('Terugvordering reiskosten OAH'!BR292=0,"",'Terugvordering reiskosten OAH'!BR292)</f>
        <v/>
      </c>
      <c r="N220" s="65" t="str">
        <f>IF('Terugvordering reiskosten OAH'!BZ292=0,"",'Terugvordering reiskosten OAH'!BZ292)</f>
        <v/>
      </c>
      <c r="O220" s="65" t="str">
        <f>IF('Terugvordering reiskosten OAH'!CG292="","",'Terugvordering reiskosten OAH'!CG292)</f>
        <v/>
      </c>
      <c r="P220" s="65" t="str">
        <f>IF('Terugvordering reiskosten OAH'!CM292=0,"",'Terugvordering reiskosten OAH'!CM292)</f>
        <v/>
      </c>
    </row>
    <row r="221" spans="1:16" x14ac:dyDescent="0.3">
      <c r="A221" s="54" t="str">
        <f>IF('Terugvordering reiskosten OAH'!D293="","",IF('Terugvordering reiskosten OAH'!$T$36="","",'Terugvordering reiskosten OAH'!$T$36))</f>
        <v/>
      </c>
      <c r="B221" s="54" t="str">
        <f>IF(A221="","",'Terugvordering reiskosten OAH'!$T$38)</f>
        <v/>
      </c>
      <c r="C221" s="47" t="str">
        <f>IF(A221="","",'gegevensblad samenvatting vord.'!$C$2)</f>
        <v/>
      </c>
      <c r="D221" s="47" t="str">
        <f>IF('Terugvordering reiskosten OAH'!D293="","",TEXT('Terugvordering reiskosten OAH'!D293,"mm-jjjj"))</f>
        <v/>
      </c>
      <c r="E221" s="54" t="str">
        <f>IF('Terugvordering reiskosten OAH'!H293="","",'Terugvordering reiskosten OAH'!H293)</f>
        <v/>
      </c>
      <c r="F221" s="47" t="str">
        <f>IF('Terugvordering reiskosten OAH'!R293="","",'Terugvordering reiskosten OAH'!R293)</f>
        <v/>
      </c>
      <c r="G221" s="54" t="str">
        <f>IF('Terugvordering reiskosten OAH'!X293="","",'Terugvordering reiskosten OAH'!X293)</f>
        <v/>
      </c>
      <c r="H221" s="47" t="str">
        <f>IF('Terugvordering reiskosten OAH'!AJ293="","",'Terugvordering reiskosten OAH'!AJ293)</f>
        <v/>
      </c>
      <c r="I221" s="54" t="str">
        <f>IF('Terugvordering reiskosten OAH'!AR293="","",'Terugvordering reiskosten OAH'!AR293)</f>
        <v/>
      </c>
      <c r="J221" s="54" t="str">
        <f>IF('Terugvordering reiskosten OAH'!AY293="","",'Terugvordering reiskosten OAH'!AY293)</f>
        <v/>
      </c>
      <c r="K221" s="54" t="str">
        <f>IF('Terugvordering reiskosten OAH'!BC293=0,"",'Terugvordering reiskosten OAH'!BC293)</f>
        <v/>
      </c>
      <c r="L221" s="62" t="str">
        <f>IF('Terugvordering reiskosten OAH'!BK293=0,"",'Terugvordering reiskosten OAH'!BK293)</f>
        <v/>
      </c>
      <c r="M221" s="54" t="str">
        <f>IF('Terugvordering reiskosten OAH'!BR293=0,"",'Terugvordering reiskosten OAH'!BR293)</f>
        <v/>
      </c>
      <c r="N221" s="65" t="str">
        <f>IF('Terugvordering reiskosten OAH'!BZ293=0,"",'Terugvordering reiskosten OAH'!BZ293)</f>
        <v/>
      </c>
      <c r="O221" s="65" t="str">
        <f>IF('Terugvordering reiskosten OAH'!CG293="","",'Terugvordering reiskosten OAH'!CG293)</f>
        <v/>
      </c>
      <c r="P221" s="65" t="str">
        <f>IF('Terugvordering reiskosten OAH'!CM293=0,"",'Terugvordering reiskosten OAH'!CM293)</f>
        <v/>
      </c>
    </row>
    <row r="222" spans="1:16" x14ac:dyDescent="0.3">
      <c r="A222" s="54" t="str">
        <f>IF('Terugvordering reiskosten OAH'!D294="","",IF('Terugvordering reiskosten OAH'!$T$36="","",'Terugvordering reiskosten OAH'!$T$36))</f>
        <v/>
      </c>
      <c r="B222" s="54" t="str">
        <f>IF(A222="","",'Terugvordering reiskosten OAH'!$T$38)</f>
        <v/>
      </c>
      <c r="C222" s="47" t="str">
        <f>IF(A222="","",'gegevensblad samenvatting vord.'!$C$2)</f>
        <v/>
      </c>
      <c r="D222" s="47" t="str">
        <f>IF('Terugvordering reiskosten OAH'!D294="","",TEXT('Terugvordering reiskosten OAH'!D294,"mm-jjjj"))</f>
        <v/>
      </c>
      <c r="E222" s="54" t="str">
        <f>IF('Terugvordering reiskosten OAH'!H294="","",'Terugvordering reiskosten OAH'!H294)</f>
        <v/>
      </c>
      <c r="F222" s="47" t="str">
        <f>IF('Terugvordering reiskosten OAH'!R294="","",'Terugvordering reiskosten OAH'!R294)</f>
        <v/>
      </c>
      <c r="G222" s="54" t="str">
        <f>IF('Terugvordering reiskosten OAH'!X294="","",'Terugvordering reiskosten OAH'!X294)</f>
        <v/>
      </c>
      <c r="H222" s="47" t="str">
        <f>IF('Terugvordering reiskosten OAH'!AJ294="","",'Terugvordering reiskosten OAH'!AJ294)</f>
        <v/>
      </c>
      <c r="I222" s="54" t="str">
        <f>IF('Terugvordering reiskosten OAH'!AR294="","",'Terugvordering reiskosten OAH'!AR294)</f>
        <v/>
      </c>
      <c r="J222" s="54" t="str">
        <f>IF('Terugvordering reiskosten OAH'!AY294="","",'Terugvordering reiskosten OAH'!AY294)</f>
        <v/>
      </c>
      <c r="K222" s="54" t="str">
        <f>IF('Terugvordering reiskosten OAH'!BC294=0,"",'Terugvordering reiskosten OAH'!BC294)</f>
        <v/>
      </c>
      <c r="L222" s="62" t="str">
        <f>IF('Terugvordering reiskosten OAH'!BK294=0,"",'Terugvordering reiskosten OAH'!BK294)</f>
        <v/>
      </c>
      <c r="M222" s="54" t="str">
        <f>IF('Terugvordering reiskosten OAH'!BR294=0,"",'Terugvordering reiskosten OAH'!BR294)</f>
        <v/>
      </c>
      <c r="N222" s="65" t="str">
        <f>IF('Terugvordering reiskosten OAH'!BZ294=0,"",'Terugvordering reiskosten OAH'!BZ294)</f>
        <v/>
      </c>
      <c r="O222" s="65" t="str">
        <f>IF('Terugvordering reiskosten OAH'!CG294="","",'Terugvordering reiskosten OAH'!CG294)</f>
        <v/>
      </c>
      <c r="P222" s="65" t="str">
        <f>IF('Terugvordering reiskosten OAH'!CM294=0,"",'Terugvordering reiskosten OAH'!CM294)</f>
        <v/>
      </c>
    </row>
    <row r="223" spans="1:16" x14ac:dyDescent="0.3">
      <c r="A223" s="54" t="str">
        <f>IF('Terugvordering reiskosten OAH'!D295="","",IF('Terugvordering reiskosten OAH'!$T$36="","",'Terugvordering reiskosten OAH'!$T$36))</f>
        <v/>
      </c>
      <c r="B223" s="54" t="str">
        <f>IF(A223="","",'Terugvordering reiskosten OAH'!$T$38)</f>
        <v/>
      </c>
      <c r="C223" s="47" t="str">
        <f>IF(A223="","",'gegevensblad samenvatting vord.'!$C$2)</f>
        <v/>
      </c>
      <c r="D223" s="47" t="str">
        <f>IF('Terugvordering reiskosten OAH'!D295="","",TEXT('Terugvordering reiskosten OAH'!D295,"mm-jjjj"))</f>
        <v/>
      </c>
      <c r="E223" s="54" t="str">
        <f>IF('Terugvordering reiskosten OAH'!H295="","",'Terugvordering reiskosten OAH'!H295)</f>
        <v/>
      </c>
      <c r="F223" s="47" t="str">
        <f>IF('Terugvordering reiskosten OAH'!R295="","",'Terugvordering reiskosten OAH'!R295)</f>
        <v/>
      </c>
      <c r="G223" s="54" t="str">
        <f>IF('Terugvordering reiskosten OAH'!X295="","",'Terugvordering reiskosten OAH'!X295)</f>
        <v/>
      </c>
      <c r="H223" s="47" t="str">
        <f>IF('Terugvordering reiskosten OAH'!AJ295="","",'Terugvordering reiskosten OAH'!AJ295)</f>
        <v/>
      </c>
      <c r="I223" s="54" t="str">
        <f>IF('Terugvordering reiskosten OAH'!AR295="","",'Terugvordering reiskosten OAH'!AR295)</f>
        <v/>
      </c>
      <c r="J223" s="54" t="str">
        <f>IF('Terugvordering reiskosten OAH'!AY295="","",'Terugvordering reiskosten OAH'!AY295)</f>
        <v/>
      </c>
      <c r="K223" s="54" t="str">
        <f>IF('Terugvordering reiskosten OAH'!BC295=0,"",'Terugvordering reiskosten OAH'!BC295)</f>
        <v/>
      </c>
      <c r="L223" s="62" t="str">
        <f>IF('Terugvordering reiskosten OAH'!BK295=0,"",'Terugvordering reiskosten OAH'!BK295)</f>
        <v/>
      </c>
      <c r="M223" s="54" t="str">
        <f>IF('Terugvordering reiskosten OAH'!BR295=0,"",'Terugvordering reiskosten OAH'!BR295)</f>
        <v/>
      </c>
      <c r="N223" s="65" t="str">
        <f>IF('Terugvordering reiskosten OAH'!BZ295=0,"",'Terugvordering reiskosten OAH'!BZ295)</f>
        <v/>
      </c>
      <c r="O223" s="65" t="str">
        <f>IF('Terugvordering reiskosten OAH'!CG295="","",'Terugvordering reiskosten OAH'!CG295)</f>
        <v/>
      </c>
      <c r="P223" s="65" t="str">
        <f>IF('Terugvordering reiskosten OAH'!CM295=0,"",'Terugvordering reiskosten OAH'!CM295)</f>
        <v/>
      </c>
    </row>
    <row r="224" spans="1:16" x14ac:dyDescent="0.3">
      <c r="A224" s="54" t="str">
        <f>IF('Terugvordering reiskosten OAH'!D296="","",IF('Terugvordering reiskosten OAH'!$T$36="","",'Terugvordering reiskosten OAH'!$T$36))</f>
        <v/>
      </c>
      <c r="B224" s="54" t="str">
        <f>IF(A224="","",'Terugvordering reiskosten OAH'!$T$38)</f>
        <v/>
      </c>
      <c r="C224" s="47" t="str">
        <f>IF(A224="","",'gegevensblad samenvatting vord.'!$C$2)</f>
        <v/>
      </c>
      <c r="D224" s="47" t="str">
        <f>IF('Terugvordering reiskosten OAH'!D296="","",TEXT('Terugvordering reiskosten OAH'!D296,"mm-jjjj"))</f>
        <v/>
      </c>
      <c r="E224" s="54" t="str">
        <f>IF('Terugvordering reiskosten OAH'!H296="","",'Terugvordering reiskosten OAH'!H296)</f>
        <v/>
      </c>
      <c r="F224" s="47" t="str">
        <f>IF('Terugvordering reiskosten OAH'!R296="","",'Terugvordering reiskosten OAH'!R296)</f>
        <v/>
      </c>
      <c r="G224" s="54" t="str">
        <f>IF('Terugvordering reiskosten OAH'!X296="","",'Terugvordering reiskosten OAH'!X296)</f>
        <v/>
      </c>
      <c r="H224" s="47" t="str">
        <f>IF('Terugvordering reiskosten OAH'!AJ296="","",'Terugvordering reiskosten OAH'!AJ296)</f>
        <v/>
      </c>
      <c r="I224" s="54" t="str">
        <f>IF('Terugvordering reiskosten OAH'!AR296="","",'Terugvordering reiskosten OAH'!AR296)</f>
        <v/>
      </c>
      <c r="J224" s="54" t="str">
        <f>IF('Terugvordering reiskosten OAH'!AY296="","",'Terugvordering reiskosten OAH'!AY296)</f>
        <v/>
      </c>
      <c r="K224" s="54" t="str">
        <f>IF('Terugvordering reiskosten OAH'!BC296=0,"",'Terugvordering reiskosten OAH'!BC296)</f>
        <v/>
      </c>
      <c r="L224" s="62" t="str">
        <f>IF('Terugvordering reiskosten OAH'!BK296=0,"",'Terugvordering reiskosten OAH'!BK296)</f>
        <v/>
      </c>
      <c r="M224" s="54" t="str">
        <f>IF('Terugvordering reiskosten OAH'!BR296=0,"",'Terugvordering reiskosten OAH'!BR296)</f>
        <v/>
      </c>
      <c r="N224" s="65" t="str">
        <f>IF('Terugvordering reiskosten OAH'!BZ296=0,"",'Terugvordering reiskosten OAH'!BZ296)</f>
        <v/>
      </c>
      <c r="O224" s="65" t="str">
        <f>IF('Terugvordering reiskosten OAH'!CG296="","",'Terugvordering reiskosten OAH'!CG296)</f>
        <v/>
      </c>
      <c r="P224" s="65" t="str">
        <f>IF('Terugvordering reiskosten OAH'!CM296=0,"",'Terugvordering reiskosten OAH'!CM296)</f>
        <v/>
      </c>
    </row>
    <row r="225" spans="1:16" x14ac:dyDescent="0.3">
      <c r="A225" s="54" t="str">
        <f>IF('Terugvordering reiskosten OAH'!D297="","",IF('Terugvordering reiskosten OAH'!$T$36="","",'Terugvordering reiskosten OAH'!$T$36))</f>
        <v/>
      </c>
      <c r="B225" s="54" t="str">
        <f>IF(A225="","",'Terugvordering reiskosten OAH'!$T$38)</f>
        <v/>
      </c>
      <c r="C225" s="47" t="str">
        <f>IF(A225="","",'gegevensblad samenvatting vord.'!$C$2)</f>
        <v/>
      </c>
      <c r="D225" s="47" t="str">
        <f>IF('Terugvordering reiskosten OAH'!D297="","",TEXT('Terugvordering reiskosten OAH'!D297,"mm-jjjj"))</f>
        <v/>
      </c>
      <c r="E225" s="54" t="str">
        <f>IF('Terugvordering reiskosten OAH'!H297="","",'Terugvordering reiskosten OAH'!H297)</f>
        <v/>
      </c>
      <c r="F225" s="47" t="str">
        <f>IF('Terugvordering reiskosten OAH'!R297="","",'Terugvordering reiskosten OAH'!R297)</f>
        <v/>
      </c>
      <c r="G225" s="54" t="str">
        <f>IF('Terugvordering reiskosten OAH'!X297="","",'Terugvordering reiskosten OAH'!X297)</f>
        <v/>
      </c>
      <c r="H225" s="47" t="str">
        <f>IF('Terugvordering reiskosten OAH'!AJ297="","",'Terugvordering reiskosten OAH'!AJ297)</f>
        <v/>
      </c>
      <c r="I225" s="54" t="str">
        <f>IF('Terugvordering reiskosten OAH'!AR297="","",'Terugvordering reiskosten OAH'!AR297)</f>
        <v/>
      </c>
      <c r="J225" s="54" t="str">
        <f>IF('Terugvordering reiskosten OAH'!AY297="","",'Terugvordering reiskosten OAH'!AY297)</f>
        <v/>
      </c>
      <c r="K225" s="54" t="str">
        <f>IF('Terugvordering reiskosten OAH'!BC297=0,"",'Terugvordering reiskosten OAH'!BC297)</f>
        <v/>
      </c>
      <c r="L225" s="62" t="str">
        <f>IF('Terugvordering reiskosten OAH'!BK297=0,"",'Terugvordering reiskosten OAH'!BK297)</f>
        <v/>
      </c>
      <c r="M225" s="54" t="str">
        <f>IF('Terugvordering reiskosten OAH'!BR297=0,"",'Terugvordering reiskosten OAH'!BR297)</f>
        <v/>
      </c>
      <c r="N225" s="65" t="str">
        <f>IF('Terugvordering reiskosten OAH'!BZ297=0,"",'Terugvordering reiskosten OAH'!BZ297)</f>
        <v/>
      </c>
      <c r="O225" s="65" t="str">
        <f>IF('Terugvordering reiskosten OAH'!CG297="","",'Terugvordering reiskosten OAH'!CG297)</f>
        <v/>
      </c>
      <c r="P225" s="65" t="str">
        <f>IF('Terugvordering reiskosten OAH'!CM297=0,"",'Terugvordering reiskosten OAH'!CM297)</f>
        <v/>
      </c>
    </row>
    <row r="226" spans="1:16" x14ac:dyDescent="0.3">
      <c r="A226" s="54" t="str">
        <f>IF('Terugvordering reiskosten OAH'!D298="","",IF('Terugvordering reiskosten OAH'!$T$36="","",'Terugvordering reiskosten OAH'!$T$36))</f>
        <v/>
      </c>
      <c r="B226" s="54" t="str">
        <f>IF(A226="","",'Terugvordering reiskosten OAH'!$T$38)</f>
        <v/>
      </c>
      <c r="C226" s="47" t="str">
        <f>IF(A226="","",'gegevensblad samenvatting vord.'!$C$2)</f>
        <v/>
      </c>
      <c r="D226" s="47" t="str">
        <f>IF('Terugvordering reiskosten OAH'!D298="","",TEXT('Terugvordering reiskosten OAH'!D298,"mm-jjjj"))</f>
        <v/>
      </c>
      <c r="E226" s="54" t="str">
        <f>IF('Terugvordering reiskosten OAH'!H298="","",'Terugvordering reiskosten OAH'!H298)</f>
        <v/>
      </c>
      <c r="F226" s="47" t="str">
        <f>IF('Terugvordering reiskosten OAH'!R298="","",'Terugvordering reiskosten OAH'!R298)</f>
        <v/>
      </c>
      <c r="G226" s="54" t="str">
        <f>IF('Terugvordering reiskosten OAH'!X298="","",'Terugvordering reiskosten OAH'!X298)</f>
        <v/>
      </c>
      <c r="H226" s="47" t="str">
        <f>IF('Terugvordering reiskosten OAH'!AJ298="","",'Terugvordering reiskosten OAH'!AJ298)</f>
        <v/>
      </c>
      <c r="I226" s="54" t="str">
        <f>IF('Terugvordering reiskosten OAH'!AR298="","",'Terugvordering reiskosten OAH'!AR298)</f>
        <v/>
      </c>
      <c r="J226" s="54" t="str">
        <f>IF('Terugvordering reiskosten OAH'!AY298="","",'Terugvordering reiskosten OAH'!AY298)</f>
        <v/>
      </c>
      <c r="K226" s="54" t="str">
        <f>IF('Terugvordering reiskosten OAH'!BC298=0,"",'Terugvordering reiskosten OAH'!BC298)</f>
        <v/>
      </c>
      <c r="L226" s="62" t="str">
        <f>IF('Terugvordering reiskosten OAH'!BK298=0,"",'Terugvordering reiskosten OAH'!BK298)</f>
        <v/>
      </c>
      <c r="M226" s="54" t="str">
        <f>IF('Terugvordering reiskosten OAH'!BR298=0,"",'Terugvordering reiskosten OAH'!BR298)</f>
        <v/>
      </c>
      <c r="N226" s="65" t="str">
        <f>IF('Terugvordering reiskosten OAH'!BZ298=0,"",'Terugvordering reiskosten OAH'!BZ298)</f>
        <v/>
      </c>
      <c r="O226" s="65" t="str">
        <f>IF('Terugvordering reiskosten OAH'!CG298="","",'Terugvordering reiskosten OAH'!CG298)</f>
        <v/>
      </c>
      <c r="P226" s="65" t="str">
        <f>IF('Terugvordering reiskosten OAH'!CM298=0,"",'Terugvordering reiskosten OAH'!CM298)</f>
        <v/>
      </c>
    </row>
    <row r="227" spans="1:16" x14ac:dyDescent="0.3">
      <c r="A227" s="54" t="str">
        <f>IF('Terugvordering reiskosten OAH'!D299="","",IF('Terugvordering reiskosten OAH'!$T$36="","",'Terugvordering reiskosten OAH'!$T$36))</f>
        <v/>
      </c>
      <c r="B227" s="54" t="str">
        <f>IF(A227="","",'Terugvordering reiskosten OAH'!$T$38)</f>
        <v/>
      </c>
      <c r="C227" s="47" t="str">
        <f>IF(A227="","",'gegevensblad samenvatting vord.'!$C$2)</f>
        <v/>
      </c>
      <c r="D227" s="47" t="str">
        <f>IF('Terugvordering reiskosten OAH'!D299="","",TEXT('Terugvordering reiskosten OAH'!D299,"mm-jjjj"))</f>
        <v/>
      </c>
      <c r="E227" s="54" t="str">
        <f>IF('Terugvordering reiskosten OAH'!H299="","",'Terugvordering reiskosten OAH'!H299)</f>
        <v/>
      </c>
      <c r="F227" s="47" t="str">
        <f>IF('Terugvordering reiskosten OAH'!R299="","",'Terugvordering reiskosten OAH'!R299)</f>
        <v/>
      </c>
      <c r="G227" s="54" t="str">
        <f>IF('Terugvordering reiskosten OAH'!X299="","",'Terugvordering reiskosten OAH'!X299)</f>
        <v/>
      </c>
      <c r="H227" s="47" t="str">
        <f>IF('Terugvordering reiskosten OAH'!AJ299="","",'Terugvordering reiskosten OAH'!AJ299)</f>
        <v/>
      </c>
      <c r="I227" s="54" t="str">
        <f>IF('Terugvordering reiskosten OAH'!AR299="","",'Terugvordering reiskosten OAH'!AR299)</f>
        <v/>
      </c>
      <c r="J227" s="54" t="str">
        <f>IF('Terugvordering reiskosten OAH'!AY299="","",'Terugvordering reiskosten OAH'!AY299)</f>
        <v/>
      </c>
      <c r="K227" s="54" t="str">
        <f>IF('Terugvordering reiskosten OAH'!BC299=0,"",'Terugvordering reiskosten OAH'!BC299)</f>
        <v/>
      </c>
      <c r="L227" s="62" t="str">
        <f>IF('Terugvordering reiskosten OAH'!BK299=0,"",'Terugvordering reiskosten OAH'!BK299)</f>
        <v/>
      </c>
      <c r="M227" s="54" t="str">
        <f>IF('Terugvordering reiskosten OAH'!BR299=0,"",'Terugvordering reiskosten OAH'!BR299)</f>
        <v/>
      </c>
      <c r="N227" s="65" t="str">
        <f>IF('Terugvordering reiskosten OAH'!BZ299=0,"",'Terugvordering reiskosten OAH'!BZ299)</f>
        <v/>
      </c>
      <c r="O227" s="65" t="str">
        <f>IF('Terugvordering reiskosten OAH'!CG299="","",'Terugvordering reiskosten OAH'!CG299)</f>
        <v/>
      </c>
      <c r="P227" s="65" t="str">
        <f>IF('Terugvordering reiskosten OAH'!CM299=0,"",'Terugvordering reiskosten OAH'!CM299)</f>
        <v/>
      </c>
    </row>
    <row r="228" spans="1:16" x14ac:dyDescent="0.3">
      <c r="A228" s="54" t="str">
        <f>IF('Terugvordering reiskosten OAH'!D300="","",IF('Terugvordering reiskosten OAH'!$T$36="","",'Terugvordering reiskosten OAH'!$T$36))</f>
        <v/>
      </c>
      <c r="B228" s="54" t="str">
        <f>IF(A228="","",'Terugvordering reiskosten OAH'!$T$38)</f>
        <v/>
      </c>
      <c r="C228" s="47" t="str">
        <f>IF(A228="","",'gegevensblad samenvatting vord.'!$C$2)</f>
        <v/>
      </c>
      <c r="D228" s="47" t="str">
        <f>IF('Terugvordering reiskosten OAH'!D300="","",TEXT('Terugvordering reiskosten OAH'!D300,"mm-jjjj"))</f>
        <v/>
      </c>
      <c r="E228" s="54" t="str">
        <f>IF('Terugvordering reiskosten OAH'!H300="","",'Terugvordering reiskosten OAH'!H300)</f>
        <v/>
      </c>
      <c r="F228" s="47" t="str">
        <f>IF('Terugvordering reiskosten OAH'!R300="","",'Terugvordering reiskosten OAH'!R300)</f>
        <v/>
      </c>
      <c r="G228" s="54" t="str">
        <f>IF('Terugvordering reiskosten OAH'!X300="","",'Terugvordering reiskosten OAH'!X300)</f>
        <v/>
      </c>
      <c r="H228" s="47" t="str">
        <f>IF('Terugvordering reiskosten OAH'!AJ300="","",'Terugvordering reiskosten OAH'!AJ300)</f>
        <v/>
      </c>
      <c r="I228" s="54" t="str">
        <f>IF('Terugvordering reiskosten OAH'!AR300="","",'Terugvordering reiskosten OAH'!AR300)</f>
        <v/>
      </c>
      <c r="J228" s="54" t="str">
        <f>IF('Terugvordering reiskosten OAH'!AY300="","",'Terugvordering reiskosten OAH'!AY300)</f>
        <v/>
      </c>
      <c r="K228" s="54" t="str">
        <f>IF('Terugvordering reiskosten OAH'!BC300=0,"",'Terugvordering reiskosten OAH'!BC300)</f>
        <v/>
      </c>
      <c r="L228" s="62" t="str">
        <f>IF('Terugvordering reiskosten OAH'!BK300=0,"",'Terugvordering reiskosten OAH'!BK300)</f>
        <v/>
      </c>
      <c r="M228" s="54" t="str">
        <f>IF('Terugvordering reiskosten OAH'!BR300=0,"",'Terugvordering reiskosten OAH'!BR300)</f>
        <v/>
      </c>
      <c r="N228" s="65" t="str">
        <f>IF('Terugvordering reiskosten OAH'!BZ300=0,"",'Terugvordering reiskosten OAH'!BZ300)</f>
        <v/>
      </c>
      <c r="O228" s="65" t="str">
        <f>IF('Terugvordering reiskosten OAH'!CG300="","",'Terugvordering reiskosten OAH'!CG300)</f>
        <v/>
      </c>
      <c r="P228" s="65" t="str">
        <f>IF('Terugvordering reiskosten OAH'!CM300=0,"",'Terugvordering reiskosten OAH'!CM300)</f>
        <v/>
      </c>
    </row>
    <row r="229" spans="1:16" x14ac:dyDescent="0.3">
      <c r="A229" s="54" t="str">
        <f>IF('Terugvordering reiskosten OAH'!D301="","",IF('Terugvordering reiskosten OAH'!$T$36="","",'Terugvordering reiskosten OAH'!$T$36))</f>
        <v/>
      </c>
      <c r="B229" s="54" t="str">
        <f>IF(A229="","",'Terugvordering reiskosten OAH'!$T$38)</f>
        <v/>
      </c>
      <c r="C229" s="47" t="str">
        <f>IF(A229="","",'gegevensblad samenvatting vord.'!$C$2)</f>
        <v/>
      </c>
      <c r="D229" s="47" t="str">
        <f>IF('Terugvordering reiskosten OAH'!D301="","",TEXT('Terugvordering reiskosten OAH'!D301,"mm-jjjj"))</f>
        <v/>
      </c>
      <c r="E229" s="54" t="str">
        <f>IF('Terugvordering reiskosten OAH'!H301="","",'Terugvordering reiskosten OAH'!H301)</f>
        <v/>
      </c>
      <c r="F229" s="47" t="str">
        <f>IF('Terugvordering reiskosten OAH'!R301="","",'Terugvordering reiskosten OAH'!R301)</f>
        <v/>
      </c>
      <c r="G229" s="54" t="str">
        <f>IF('Terugvordering reiskosten OAH'!X301="","",'Terugvordering reiskosten OAH'!X301)</f>
        <v/>
      </c>
      <c r="H229" s="47" t="str">
        <f>IF('Terugvordering reiskosten OAH'!AJ301="","",'Terugvordering reiskosten OAH'!AJ301)</f>
        <v/>
      </c>
      <c r="I229" s="54" t="str">
        <f>IF('Terugvordering reiskosten OAH'!AR301="","",'Terugvordering reiskosten OAH'!AR301)</f>
        <v/>
      </c>
      <c r="J229" s="54" t="str">
        <f>IF('Terugvordering reiskosten OAH'!AY301="","",'Terugvordering reiskosten OAH'!AY301)</f>
        <v/>
      </c>
      <c r="K229" s="54" t="str">
        <f>IF('Terugvordering reiskosten OAH'!BC301=0,"",'Terugvordering reiskosten OAH'!BC301)</f>
        <v/>
      </c>
      <c r="L229" s="62" t="str">
        <f>IF('Terugvordering reiskosten OAH'!BK301=0,"",'Terugvordering reiskosten OAH'!BK301)</f>
        <v/>
      </c>
      <c r="M229" s="54" t="str">
        <f>IF('Terugvordering reiskosten OAH'!BR301=0,"",'Terugvordering reiskosten OAH'!BR301)</f>
        <v/>
      </c>
      <c r="N229" s="65" t="str">
        <f>IF('Terugvordering reiskosten OAH'!BZ301=0,"",'Terugvordering reiskosten OAH'!BZ301)</f>
        <v/>
      </c>
      <c r="O229" s="65" t="str">
        <f>IF('Terugvordering reiskosten OAH'!CG301="","",'Terugvordering reiskosten OAH'!CG301)</f>
        <v/>
      </c>
      <c r="P229" s="65" t="str">
        <f>IF('Terugvordering reiskosten OAH'!CM301=0,"",'Terugvordering reiskosten OAH'!CM301)</f>
        <v/>
      </c>
    </row>
    <row r="230" spans="1:16" x14ac:dyDescent="0.3">
      <c r="A230" s="54" t="str">
        <f>IF('Terugvordering reiskosten OAH'!D302="","",IF('Terugvordering reiskosten OAH'!$T$36="","",'Terugvordering reiskosten OAH'!$T$36))</f>
        <v/>
      </c>
      <c r="B230" s="54" t="str">
        <f>IF(A230="","",'Terugvordering reiskosten OAH'!$T$38)</f>
        <v/>
      </c>
      <c r="C230" s="47" t="str">
        <f>IF(A230="","",'gegevensblad samenvatting vord.'!$C$2)</f>
        <v/>
      </c>
      <c r="D230" s="47" t="str">
        <f>IF('Terugvordering reiskosten OAH'!D302="","",TEXT('Terugvordering reiskosten OAH'!D302,"mm-jjjj"))</f>
        <v/>
      </c>
      <c r="E230" s="54" t="str">
        <f>IF('Terugvordering reiskosten OAH'!H302="","",'Terugvordering reiskosten OAH'!H302)</f>
        <v/>
      </c>
      <c r="F230" s="47" t="str">
        <f>IF('Terugvordering reiskosten OAH'!R302="","",'Terugvordering reiskosten OAH'!R302)</f>
        <v/>
      </c>
      <c r="G230" s="54" t="str">
        <f>IF('Terugvordering reiskosten OAH'!X302="","",'Terugvordering reiskosten OAH'!X302)</f>
        <v/>
      </c>
      <c r="H230" s="47" t="str">
        <f>IF('Terugvordering reiskosten OAH'!AJ302="","",'Terugvordering reiskosten OAH'!AJ302)</f>
        <v/>
      </c>
      <c r="I230" s="54" t="str">
        <f>IF('Terugvordering reiskosten OAH'!AR302="","",'Terugvordering reiskosten OAH'!AR302)</f>
        <v/>
      </c>
      <c r="J230" s="54" t="str">
        <f>IF('Terugvordering reiskosten OAH'!AY302="","",'Terugvordering reiskosten OAH'!AY302)</f>
        <v/>
      </c>
      <c r="K230" s="54" t="str">
        <f>IF('Terugvordering reiskosten OAH'!BC302=0,"",'Terugvordering reiskosten OAH'!BC302)</f>
        <v/>
      </c>
      <c r="L230" s="62" t="str">
        <f>IF('Terugvordering reiskosten OAH'!BK302=0,"",'Terugvordering reiskosten OAH'!BK302)</f>
        <v/>
      </c>
      <c r="M230" s="54" t="str">
        <f>IF('Terugvordering reiskosten OAH'!BR302=0,"",'Terugvordering reiskosten OAH'!BR302)</f>
        <v/>
      </c>
      <c r="N230" s="65" t="str">
        <f>IF('Terugvordering reiskosten OAH'!BZ302=0,"",'Terugvordering reiskosten OAH'!BZ302)</f>
        <v/>
      </c>
      <c r="O230" s="65" t="str">
        <f>IF('Terugvordering reiskosten OAH'!CG302="","",'Terugvordering reiskosten OAH'!CG302)</f>
        <v/>
      </c>
      <c r="P230" s="65" t="str">
        <f>IF('Terugvordering reiskosten OAH'!CM302=0,"",'Terugvordering reiskosten OAH'!CM302)</f>
        <v/>
      </c>
    </row>
    <row r="231" spans="1:16" x14ac:dyDescent="0.3">
      <c r="A231" s="54" t="str">
        <f>IF('Terugvordering reiskosten OAH'!D303="","",IF('Terugvordering reiskosten OAH'!$T$36="","",'Terugvordering reiskosten OAH'!$T$36))</f>
        <v/>
      </c>
      <c r="B231" s="54" t="str">
        <f>IF(A231="","",'Terugvordering reiskosten OAH'!$T$38)</f>
        <v/>
      </c>
      <c r="C231" s="47" t="str">
        <f>IF(A231="","",'gegevensblad samenvatting vord.'!$C$2)</f>
        <v/>
      </c>
      <c r="D231" s="47" t="str">
        <f>IF('Terugvordering reiskosten OAH'!D303="","",TEXT('Terugvordering reiskosten OAH'!D303,"mm-jjjj"))</f>
        <v/>
      </c>
      <c r="E231" s="54" t="str">
        <f>IF('Terugvordering reiskosten OAH'!H303="","",'Terugvordering reiskosten OAH'!H303)</f>
        <v/>
      </c>
      <c r="F231" s="47" t="str">
        <f>IF('Terugvordering reiskosten OAH'!R303="","",'Terugvordering reiskosten OAH'!R303)</f>
        <v/>
      </c>
      <c r="G231" s="54" t="str">
        <f>IF('Terugvordering reiskosten OAH'!X303="","",'Terugvordering reiskosten OAH'!X303)</f>
        <v/>
      </c>
      <c r="H231" s="47" t="str">
        <f>IF('Terugvordering reiskosten OAH'!AJ303="","",'Terugvordering reiskosten OAH'!AJ303)</f>
        <v/>
      </c>
      <c r="I231" s="54" t="str">
        <f>IF('Terugvordering reiskosten OAH'!AR303="","",'Terugvordering reiskosten OAH'!AR303)</f>
        <v/>
      </c>
      <c r="J231" s="54" t="str">
        <f>IF('Terugvordering reiskosten OAH'!AY303="","",'Terugvordering reiskosten OAH'!AY303)</f>
        <v/>
      </c>
      <c r="K231" s="54" t="str">
        <f>IF('Terugvordering reiskosten OAH'!BC303=0,"",'Terugvordering reiskosten OAH'!BC303)</f>
        <v/>
      </c>
      <c r="L231" s="62" t="str">
        <f>IF('Terugvordering reiskosten OAH'!BK303=0,"",'Terugvordering reiskosten OAH'!BK303)</f>
        <v/>
      </c>
      <c r="M231" s="54" t="str">
        <f>IF('Terugvordering reiskosten OAH'!BR303=0,"",'Terugvordering reiskosten OAH'!BR303)</f>
        <v/>
      </c>
      <c r="N231" s="65" t="str">
        <f>IF('Terugvordering reiskosten OAH'!BZ303=0,"",'Terugvordering reiskosten OAH'!BZ303)</f>
        <v/>
      </c>
      <c r="O231" s="65" t="str">
        <f>IF('Terugvordering reiskosten OAH'!CG303="","",'Terugvordering reiskosten OAH'!CG303)</f>
        <v/>
      </c>
      <c r="P231" s="65" t="str">
        <f>IF('Terugvordering reiskosten OAH'!CM303=0,"",'Terugvordering reiskosten OAH'!CM303)</f>
        <v/>
      </c>
    </row>
    <row r="232" spans="1:16" x14ac:dyDescent="0.3">
      <c r="A232" s="54" t="str">
        <f>IF('Terugvordering reiskosten OAH'!D304="","",IF('Terugvordering reiskosten OAH'!$T$36="","",'Terugvordering reiskosten OAH'!$T$36))</f>
        <v/>
      </c>
      <c r="B232" s="54" t="str">
        <f>IF(A232="","",'Terugvordering reiskosten OAH'!$T$38)</f>
        <v/>
      </c>
      <c r="C232" s="47" t="str">
        <f>IF(A232="","",'gegevensblad samenvatting vord.'!$C$2)</f>
        <v/>
      </c>
      <c r="D232" s="47" t="str">
        <f>IF('Terugvordering reiskosten OAH'!D304="","",TEXT('Terugvordering reiskosten OAH'!D304,"mm-jjjj"))</f>
        <v/>
      </c>
      <c r="E232" s="54" t="str">
        <f>IF('Terugvordering reiskosten OAH'!H304="","",'Terugvordering reiskosten OAH'!H304)</f>
        <v/>
      </c>
      <c r="F232" s="47" t="str">
        <f>IF('Terugvordering reiskosten OAH'!R304="","",'Terugvordering reiskosten OAH'!R304)</f>
        <v/>
      </c>
      <c r="G232" s="54" t="str">
        <f>IF('Terugvordering reiskosten OAH'!X304="","",'Terugvordering reiskosten OAH'!X304)</f>
        <v/>
      </c>
      <c r="H232" s="47" t="str">
        <f>IF('Terugvordering reiskosten OAH'!AJ304="","",'Terugvordering reiskosten OAH'!AJ304)</f>
        <v/>
      </c>
      <c r="I232" s="54" t="str">
        <f>IF('Terugvordering reiskosten OAH'!AR304="","",'Terugvordering reiskosten OAH'!AR304)</f>
        <v/>
      </c>
      <c r="J232" s="54" t="str">
        <f>IF('Terugvordering reiskosten OAH'!AY304="","",'Terugvordering reiskosten OAH'!AY304)</f>
        <v/>
      </c>
      <c r="K232" s="54" t="str">
        <f>IF('Terugvordering reiskosten OAH'!BC304=0,"",'Terugvordering reiskosten OAH'!BC304)</f>
        <v/>
      </c>
      <c r="L232" s="62" t="str">
        <f>IF('Terugvordering reiskosten OAH'!BK304=0,"",'Terugvordering reiskosten OAH'!BK304)</f>
        <v/>
      </c>
      <c r="M232" s="54" t="str">
        <f>IF('Terugvordering reiskosten OAH'!BR304=0,"",'Terugvordering reiskosten OAH'!BR304)</f>
        <v/>
      </c>
      <c r="N232" s="65" t="str">
        <f>IF('Terugvordering reiskosten OAH'!BZ304=0,"",'Terugvordering reiskosten OAH'!BZ304)</f>
        <v/>
      </c>
      <c r="O232" s="65" t="str">
        <f>IF('Terugvordering reiskosten OAH'!CG304="","",'Terugvordering reiskosten OAH'!CG304)</f>
        <v/>
      </c>
      <c r="P232" s="65" t="str">
        <f>IF('Terugvordering reiskosten OAH'!CM304=0,"",'Terugvordering reiskosten OAH'!CM304)</f>
        <v/>
      </c>
    </row>
    <row r="233" spans="1:16" x14ac:dyDescent="0.3">
      <c r="A233" s="54" t="str">
        <f>IF('Terugvordering reiskosten OAH'!D305="","",IF('Terugvordering reiskosten OAH'!$T$36="","",'Terugvordering reiskosten OAH'!$T$36))</f>
        <v/>
      </c>
      <c r="B233" s="54" t="str">
        <f>IF(A233="","",'Terugvordering reiskosten OAH'!$T$38)</f>
        <v/>
      </c>
      <c r="C233" s="47" t="str">
        <f>IF(A233="","",'gegevensblad samenvatting vord.'!$C$2)</f>
        <v/>
      </c>
      <c r="D233" s="47" t="str">
        <f>IF('Terugvordering reiskosten OAH'!D305="","",TEXT('Terugvordering reiskosten OAH'!D305,"mm-jjjj"))</f>
        <v/>
      </c>
      <c r="E233" s="54" t="str">
        <f>IF('Terugvordering reiskosten OAH'!H305="","",'Terugvordering reiskosten OAH'!H305)</f>
        <v/>
      </c>
      <c r="F233" s="47" t="str">
        <f>IF('Terugvordering reiskosten OAH'!R305="","",'Terugvordering reiskosten OAH'!R305)</f>
        <v/>
      </c>
      <c r="G233" s="54" t="str">
        <f>IF('Terugvordering reiskosten OAH'!X305="","",'Terugvordering reiskosten OAH'!X305)</f>
        <v/>
      </c>
      <c r="H233" s="47" t="str">
        <f>IF('Terugvordering reiskosten OAH'!AJ305="","",'Terugvordering reiskosten OAH'!AJ305)</f>
        <v/>
      </c>
      <c r="I233" s="54" t="str">
        <f>IF('Terugvordering reiskosten OAH'!AR305="","",'Terugvordering reiskosten OAH'!AR305)</f>
        <v/>
      </c>
      <c r="J233" s="54" t="str">
        <f>IF('Terugvordering reiskosten OAH'!AY305="","",'Terugvordering reiskosten OAH'!AY305)</f>
        <v/>
      </c>
      <c r="K233" s="54" t="str">
        <f>IF('Terugvordering reiskosten OAH'!BC305=0,"",'Terugvordering reiskosten OAH'!BC305)</f>
        <v/>
      </c>
      <c r="L233" s="62" t="str">
        <f>IF('Terugvordering reiskosten OAH'!BK305=0,"",'Terugvordering reiskosten OAH'!BK305)</f>
        <v/>
      </c>
      <c r="M233" s="54" t="str">
        <f>IF('Terugvordering reiskosten OAH'!BR305=0,"",'Terugvordering reiskosten OAH'!BR305)</f>
        <v/>
      </c>
      <c r="N233" s="65" t="str">
        <f>IF('Terugvordering reiskosten OAH'!BZ305=0,"",'Terugvordering reiskosten OAH'!BZ305)</f>
        <v/>
      </c>
      <c r="O233" s="65" t="str">
        <f>IF('Terugvordering reiskosten OAH'!CG305="","",'Terugvordering reiskosten OAH'!CG305)</f>
        <v/>
      </c>
      <c r="P233" s="65" t="str">
        <f>IF('Terugvordering reiskosten OAH'!CM305=0,"",'Terugvordering reiskosten OAH'!CM305)</f>
        <v/>
      </c>
    </row>
    <row r="234" spans="1:16" x14ac:dyDescent="0.3">
      <c r="A234" s="54" t="str">
        <f>IF('Terugvordering reiskosten OAH'!D306="","",IF('Terugvordering reiskosten OAH'!$T$36="","",'Terugvordering reiskosten OAH'!$T$36))</f>
        <v/>
      </c>
      <c r="B234" s="54" t="str">
        <f>IF(A234="","",'Terugvordering reiskosten OAH'!$T$38)</f>
        <v/>
      </c>
      <c r="C234" s="47" t="str">
        <f>IF(A234="","",'gegevensblad samenvatting vord.'!$C$2)</f>
        <v/>
      </c>
      <c r="D234" s="47" t="str">
        <f>IF('Terugvordering reiskosten OAH'!D306="","",TEXT('Terugvordering reiskosten OAH'!D306,"mm-jjjj"))</f>
        <v/>
      </c>
      <c r="E234" s="54" t="str">
        <f>IF('Terugvordering reiskosten OAH'!H306="","",'Terugvordering reiskosten OAH'!H306)</f>
        <v/>
      </c>
      <c r="F234" s="47" t="str">
        <f>IF('Terugvordering reiskosten OAH'!R306="","",'Terugvordering reiskosten OAH'!R306)</f>
        <v/>
      </c>
      <c r="G234" s="54" t="str">
        <f>IF('Terugvordering reiskosten OAH'!X306="","",'Terugvordering reiskosten OAH'!X306)</f>
        <v/>
      </c>
      <c r="H234" s="47" t="str">
        <f>IF('Terugvordering reiskosten OAH'!AJ306="","",'Terugvordering reiskosten OAH'!AJ306)</f>
        <v/>
      </c>
      <c r="I234" s="54" t="str">
        <f>IF('Terugvordering reiskosten OAH'!AR306="","",'Terugvordering reiskosten OAH'!AR306)</f>
        <v/>
      </c>
      <c r="J234" s="54" t="str">
        <f>IF('Terugvordering reiskosten OAH'!AY306="","",'Terugvordering reiskosten OAH'!AY306)</f>
        <v/>
      </c>
      <c r="K234" s="54" t="str">
        <f>IF('Terugvordering reiskosten OAH'!BC306=0,"",'Terugvordering reiskosten OAH'!BC306)</f>
        <v/>
      </c>
      <c r="L234" s="62" t="str">
        <f>IF('Terugvordering reiskosten OAH'!BK306=0,"",'Terugvordering reiskosten OAH'!BK306)</f>
        <v/>
      </c>
      <c r="M234" s="54" t="str">
        <f>IF('Terugvordering reiskosten OAH'!BR306=0,"",'Terugvordering reiskosten OAH'!BR306)</f>
        <v/>
      </c>
      <c r="N234" s="65" t="str">
        <f>IF('Terugvordering reiskosten OAH'!BZ306=0,"",'Terugvordering reiskosten OAH'!BZ306)</f>
        <v/>
      </c>
      <c r="O234" s="65" t="str">
        <f>IF('Terugvordering reiskosten OAH'!CG306="","",'Terugvordering reiskosten OAH'!CG306)</f>
        <v/>
      </c>
      <c r="P234" s="65" t="str">
        <f>IF('Terugvordering reiskosten OAH'!CM306=0,"",'Terugvordering reiskosten OAH'!CM306)</f>
        <v/>
      </c>
    </row>
    <row r="235" spans="1:16" x14ac:dyDescent="0.3">
      <c r="A235" s="54" t="str">
        <f>IF('Terugvordering reiskosten OAH'!D307="","",IF('Terugvordering reiskosten OAH'!$T$36="","",'Terugvordering reiskosten OAH'!$T$36))</f>
        <v/>
      </c>
      <c r="B235" s="54" t="str">
        <f>IF(A235="","",'Terugvordering reiskosten OAH'!$T$38)</f>
        <v/>
      </c>
      <c r="C235" s="47" t="str">
        <f>IF(A235="","",'gegevensblad samenvatting vord.'!$C$2)</f>
        <v/>
      </c>
      <c r="D235" s="47" t="str">
        <f>IF('Terugvordering reiskosten OAH'!D307="","",TEXT('Terugvordering reiskosten OAH'!D307,"mm-jjjj"))</f>
        <v/>
      </c>
      <c r="E235" s="54" t="str">
        <f>IF('Terugvordering reiskosten OAH'!H307="","",'Terugvordering reiskosten OAH'!H307)</f>
        <v/>
      </c>
      <c r="F235" s="47" t="str">
        <f>IF('Terugvordering reiskosten OAH'!R307="","",'Terugvordering reiskosten OAH'!R307)</f>
        <v/>
      </c>
      <c r="G235" s="54" t="str">
        <f>IF('Terugvordering reiskosten OAH'!X307="","",'Terugvordering reiskosten OAH'!X307)</f>
        <v/>
      </c>
      <c r="H235" s="47" t="str">
        <f>IF('Terugvordering reiskosten OAH'!AJ307="","",'Terugvordering reiskosten OAH'!AJ307)</f>
        <v/>
      </c>
      <c r="I235" s="54" t="str">
        <f>IF('Terugvordering reiskosten OAH'!AR307="","",'Terugvordering reiskosten OAH'!AR307)</f>
        <v/>
      </c>
      <c r="J235" s="54" t="str">
        <f>IF('Terugvordering reiskosten OAH'!AY307="","",'Terugvordering reiskosten OAH'!AY307)</f>
        <v/>
      </c>
      <c r="K235" s="54" t="str">
        <f>IF('Terugvordering reiskosten OAH'!BC307=0,"",'Terugvordering reiskosten OAH'!BC307)</f>
        <v/>
      </c>
      <c r="L235" s="62" t="str">
        <f>IF('Terugvordering reiskosten OAH'!BK307=0,"",'Terugvordering reiskosten OAH'!BK307)</f>
        <v/>
      </c>
      <c r="M235" s="54" t="str">
        <f>IF('Terugvordering reiskosten OAH'!BR307=0,"",'Terugvordering reiskosten OAH'!BR307)</f>
        <v/>
      </c>
      <c r="N235" s="65" t="str">
        <f>IF('Terugvordering reiskosten OAH'!BZ307=0,"",'Terugvordering reiskosten OAH'!BZ307)</f>
        <v/>
      </c>
      <c r="O235" s="65" t="str">
        <f>IF('Terugvordering reiskosten OAH'!CG307="","",'Terugvordering reiskosten OAH'!CG307)</f>
        <v/>
      </c>
      <c r="P235" s="65" t="str">
        <f>IF('Terugvordering reiskosten OAH'!CM307=0,"",'Terugvordering reiskosten OAH'!CM307)</f>
        <v/>
      </c>
    </row>
    <row r="236" spans="1:16" x14ac:dyDescent="0.3">
      <c r="A236" s="54" t="str">
        <f>IF('Terugvordering reiskosten OAH'!D308="","",IF('Terugvordering reiskosten OAH'!$T$36="","",'Terugvordering reiskosten OAH'!$T$36))</f>
        <v/>
      </c>
      <c r="B236" s="54" t="str">
        <f>IF(A236="","",'Terugvordering reiskosten OAH'!$T$38)</f>
        <v/>
      </c>
      <c r="C236" s="47" t="str">
        <f>IF(A236="","",'gegevensblad samenvatting vord.'!$C$2)</f>
        <v/>
      </c>
      <c r="D236" s="47" t="str">
        <f>IF('Terugvordering reiskosten OAH'!D308="","",TEXT('Terugvordering reiskosten OAH'!D308,"mm-jjjj"))</f>
        <v/>
      </c>
      <c r="E236" s="54" t="str">
        <f>IF('Terugvordering reiskosten OAH'!H308="","",'Terugvordering reiskosten OAH'!H308)</f>
        <v/>
      </c>
      <c r="F236" s="47" t="str">
        <f>IF('Terugvordering reiskosten OAH'!R308="","",'Terugvordering reiskosten OAH'!R308)</f>
        <v/>
      </c>
      <c r="G236" s="54" t="str">
        <f>IF('Terugvordering reiskosten OAH'!X308="","",'Terugvordering reiskosten OAH'!X308)</f>
        <v/>
      </c>
      <c r="H236" s="47" t="str">
        <f>IF('Terugvordering reiskosten OAH'!AJ308="","",'Terugvordering reiskosten OAH'!AJ308)</f>
        <v/>
      </c>
      <c r="I236" s="54" t="str">
        <f>IF('Terugvordering reiskosten OAH'!AR308="","",'Terugvordering reiskosten OAH'!AR308)</f>
        <v/>
      </c>
      <c r="J236" s="54" t="str">
        <f>IF('Terugvordering reiskosten OAH'!AY308="","",'Terugvordering reiskosten OAH'!AY308)</f>
        <v/>
      </c>
      <c r="K236" s="54" t="str">
        <f>IF('Terugvordering reiskosten OAH'!BC308=0,"",'Terugvordering reiskosten OAH'!BC308)</f>
        <v/>
      </c>
      <c r="L236" s="62" t="str">
        <f>IF('Terugvordering reiskosten OAH'!BK308=0,"",'Terugvordering reiskosten OAH'!BK308)</f>
        <v/>
      </c>
      <c r="M236" s="54" t="str">
        <f>IF('Terugvordering reiskosten OAH'!BR308=0,"",'Terugvordering reiskosten OAH'!BR308)</f>
        <v/>
      </c>
      <c r="N236" s="65" t="str">
        <f>IF('Terugvordering reiskosten OAH'!BZ308=0,"",'Terugvordering reiskosten OAH'!BZ308)</f>
        <v/>
      </c>
      <c r="O236" s="65" t="str">
        <f>IF('Terugvordering reiskosten OAH'!CG308="","",'Terugvordering reiskosten OAH'!CG308)</f>
        <v/>
      </c>
      <c r="P236" s="65" t="str">
        <f>IF('Terugvordering reiskosten OAH'!CM308=0,"",'Terugvordering reiskosten OAH'!CM308)</f>
        <v/>
      </c>
    </row>
    <row r="237" spans="1:16" x14ac:dyDescent="0.3">
      <c r="A237" s="54" t="str">
        <f>IF('Terugvordering reiskosten OAH'!D309="","",IF('Terugvordering reiskosten OAH'!$T$36="","",'Terugvordering reiskosten OAH'!$T$36))</f>
        <v/>
      </c>
      <c r="B237" s="54" t="str">
        <f>IF(A237="","",'Terugvordering reiskosten OAH'!$T$38)</f>
        <v/>
      </c>
      <c r="C237" s="47" t="str">
        <f>IF(A237="","",'gegevensblad samenvatting vord.'!$C$2)</f>
        <v/>
      </c>
      <c r="D237" s="47" t="str">
        <f>IF('Terugvordering reiskosten OAH'!D309="","",TEXT('Terugvordering reiskosten OAH'!D309,"mm-jjjj"))</f>
        <v/>
      </c>
      <c r="E237" s="54" t="str">
        <f>IF('Terugvordering reiskosten OAH'!H309="","",'Terugvordering reiskosten OAH'!H309)</f>
        <v/>
      </c>
      <c r="F237" s="47" t="str">
        <f>IF('Terugvordering reiskosten OAH'!R309="","",'Terugvordering reiskosten OAH'!R309)</f>
        <v/>
      </c>
      <c r="G237" s="54" t="str">
        <f>IF('Terugvordering reiskosten OAH'!X309="","",'Terugvordering reiskosten OAH'!X309)</f>
        <v/>
      </c>
      <c r="H237" s="47" t="str">
        <f>IF('Terugvordering reiskosten OAH'!AJ309="","",'Terugvordering reiskosten OAH'!AJ309)</f>
        <v/>
      </c>
      <c r="I237" s="54" t="str">
        <f>IF('Terugvordering reiskosten OAH'!AR309="","",'Terugvordering reiskosten OAH'!AR309)</f>
        <v/>
      </c>
      <c r="J237" s="54" t="str">
        <f>IF('Terugvordering reiskosten OAH'!AY309="","",'Terugvordering reiskosten OAH'!AY309)</f>
        <v/>
      </c>
      <c r="K237" s="54" t="str">
        <f>IF('Terugvordering reiskosten OAH'!BC309=0,"",'Terugvordering reiskosten OAH'!BC309)</f>
        <v/>
      </c>
      <c r="L237" s="62" t="str">
        <f>IF('Terugvordering reiskosten OAH'!BK309=0,"",'Terugvordering reiskosten OAH'!BK309)</f>
        <v/>
      </c>
      <c r="M237" s="54" t="str">
        <f>IF('Terugvordering reiskosten OAH'!BR309=0,"",'Terugvordering reiskosten OAH'!BR309)</f>
        <v/>
      </c>
      <c r="N237" s="65" t="str">
        <f>IF('Terugvordering reiskosten OAH'!BZ309=0,"",'Terugvordering reiskosten OAH'!BZ309)</f>
        <v/>
      </c>
      <c r="O237" s="65" t="str">
        <f>IF('Terugvordering reiskosten OAH'!CG309="","",'Terugvordering reiskosten OAH'!CG309)</f>
        <v/>
      </c>
      <c r="P237" s="65" t="str">
        <f>IF('Terugvordering reiskosten OAH'!CM309=0,"",'Terugvordering reiskosten OAH'!CM309)</f>
        <v/>
      </c>
    </row>
    <row r="238" spans="1:16" x14ac:dyDescent="0.3">
      <c r="A238" s="54" t="str">
        <f>IF('Terugvordering reiskosten OAH'!D310="","",IF('Terugvordering reiskosten OAH'!$T$36="","",'Terugvordering reiskosten OAH'!$T$36))</f>
        <v/>
      </c>
      <c r="B238" s="54" t="str">
        <f>IF(A238="","",'Terugvordering reiskosten OAH'!$T$38)</f>
        <v/>
      </c>
      <c r="C238" s="47" t="str">
        <f>IF(A238="","",'gegevensblad samenvatting vord.'!$C$2)</f>
        <v/>
      </c>
      <c r="D238" s="47" t="str">
        <f>IF('Terugvordering reiskosten OAH'!D310="","",TEXT('Terugvordering reiskosten OAH'!D310,"mm-jjjj"))</f>
        <v/>
      </c>
      <c r="E238" s="54" t="str">
        <f>IF('Terugvordering reiskosten OAH'!H310="","",'Terugvordering reiskosten OAH'!H310)</f>
        <v/>
      </c>
      <c r="F238" s="47" t="str">
        <f>IF('Terugvordering reiskosten OAH'!R310="","",'Terugvordering reiskosten OAH'!R310)</f>
        <v/>
      </c>
      <c r="G238" s="54" t="str">
        <f>IF('Terugvordering reiskosten OAH'!X310="","",'Terugvordering reiskosten OAH'!X310)</f>
        <v/>
      </c>
      <c r="H238" s="47" t="str">
        <f>IF('Terugvordering reiskosten OAH'!AJ310="","",'Terugvordering reiskosten OAH'!AJ310)</f>
        <v/>
      </c>
      <c r="I238" s="54" t="str">
        <f>IF('Terugvordering reiskosten OAH'!AR310="","",'Terugvordering reiskosten OAH'!AR310)</f>
        <v/>
      </c>
      <c r="J238" s="54" t="str">
        <f>IF('Terugvordering reiskosten OAH'!AY310="","",'Terugvordering reiskosten OAH'!AY310)</f>
        <v/>
      </c>
      <c r="K238" s="54" t="str">
        <f>IF('Terugvordering reiskosten OAH'!BC310=0,"",'Terugvordering reiskosten OAH'!BC310)</f>
        <v/>
      </c>
      <c r="L238" s="62" t="str">
        <f>IF('Terugvordering reiskosten OAH'!BK310=0,"",'Terugvordering reiskosten OAH'!BK310)</f>
        <v/>
      </c>
      <c r="M238" s="54" t="str">
        <f>IF('Terugvordering reiskosten OAH'!BR310=0,"",'Terugvordering reiskosten OAH'!BR310)</f>
        <v/>
      </c>
      <c r="N238" s="65" t="str">
        <f>IF('Terugvordering reiskosten OAH'!BZ310=0,"",'Terugvordering reiskosten OAH'!BZ310)</f>
        <v/>
      </c>
      <c r="O238" s="65" t="str">
        <f>IF('Terugvordering reiskosten OAH'!CG310="","",'Terugvordering reiskosten OAH'!CG310)</f>
        <v/>
      </c>
      <c r="P238" s="65" t="str">
        <f>IF('Terugvordering reiskosten OAH'!CM310=0,"",'Terugvordering reiskosten OAH'!CM310)</f>
        <v/>
      </c>
    </row>
    <row r="239" spans="1:16" x14ac:dyDescent="0.3">
      <c r="A239" s="54" t="str">
        <f>IF('Terugvordering reiskosten OAH'!D311="","",IF('Terugvordering reiskosten OAH'!$T$36="","",'Terugvordering reiskosten OAH'!$T$36))</f>
        <v/>
      </c>
      <c r="B239" s="54" t="str">
        <f>IF(A239="","",'Terugvordering reiskosten OAH'!$T$38)</f>
        <v/>
      </c>
      <c r="C239" s="47" t="str">
        <f>IF(A239="","",'gegevensblad samenvatting vord.'!$C$2)</f>
        <v/>
      </c>
      <c r="D239" s="47" t="str">
        <f>IF('Terugvordering reiskosten OAH'!D311="","",TEXT('Terugvordering reiskosten OAH'!D311,"mm-jjjj"))</f>
        <v/>
      </c>
      <c r="E239" s="54" t="str">
        <f>IF('Terugvordering reiskosten OAH'!H311="","",'Terugvordering reiskosten OAH'!H311)</f>
        <v/>
      </c>
      <c r="F239" s="47" t="str">
        <f>IF('Terugvordering reiskosten OAH'!R311="","",'Terugvordering reiskosten OAH'!R311)</f>
        <v/>
      </c>
      <c r="G239" s="54" t="str">
        <f>IF('Terugvordering reiskosten OAH'!X311="","",'Terugvordering reiskosten OAH'!X311)</f>
        <v/>
      </c>
      <c r="H239" s="47" t="str">
        <f>IF('Terugvordering reiskosten OAH'!AJ311="","",'Terugvordering reiskosten OAH'!AJ311)</f>
        <v/>
      </c>
      <c r="I239" s="54" t="str">
        <f>IF('Terugvordering reiskosten OAH'!AR311="","",'Terugvordering reiskosten OAH'!AR311)</f>
        <v/>
      </c>
      <c r="J239" s="54" t="str">
        <f>IF('Terugvordering reiskosten OAH'!AY311="","",'Terugvordering reiskosten OAH'!AY311)</f>
        <v/>
      </c>
      <c r="K239" s="54" t="str">
        <f>IF('Terugvordering reiskosten OAH'!BC311=0,"",'Terugvordering reiskosten OAH'!BC311)</f>
        <v/>
      </c>
      <c r="L239" s="62" t="str">
        <f>IF('Terugvordering reiskosten OAH'!BK311=0,"",'Terugvordering reiskosten OAH'!BK311)</f>
        <v/>
      </c>
      <c r="M239" s="54" t="str">
        <f>IF('Terugvordering reiskosten OAH'!BR311=0,"",'Terugvordering reiskosten OAH'!BR311)</f>
        <v/>
      </c>
      <c r="N239" s="65" t="str">
        <f>IF('Terugvordering reiskosten OAH'!BZ311=0,"",'Terugvordering reiskosten OAH'!BZ311)</f>
        <v/>
      </c>
      <c r="O239" s="65" t="str">
        <f>IF('Terugvordering reiskosten OAH'!CG311="","",'Terugvordering reiskosten OAH'!CG311)</f>
        <v/>
      </c>
      <c r="P239" s="65" t="str">
        <f>IF('Terugvordering reiskosten OAH'!CM311=0,"",'Terugvordering reiskosten OAH'!CM311)</f>
        <v/>
      </c>
    </row>
    <row r="240" spans="1:16" x14ac:dyDescent="0.3">
      <c r="A240" s="54" t="str">
        <f>IF('Terugvordering reiskosten OAH'!D312="","",IF('Terugvordering reiskosten OAH'!$T$36="","",'Terugvordering reiskosten OAH'!$T$36))</f>
        <v/>
      </c>
      <c r="B240" s="54" t="str">
        <f>IF(A240="","",'Terugvordering reiskosten OAH'!$T$38)</f>
        <v/>
      </c>
      <c r="C240" s="47" t="str">
        <f>IF(A240="","",'gegevensblad samenvatting vord.'!$C$2)</f>
        <v/>
      </c>
      <c r="D240" s="47" t="str">
        <f>IF('Terugvordering reiskosten OAH'!D312="","",TEXT('Terugvordering reiskosten OAH'!D312,"mm-jjjj"))</f>
        <v/>
      </c>
      <c r="E240" s="54" t="str">
        <f>IF('Terugvordering reiskosten OAH'!H312="","",'Terugvordering reiskosten OAH'!H312)</f>
        <v/>
      </c>
      <c r="F240" s="47" t="str">
        <f>IF('Terugvordering reiskosten OAH'!R312="","",'Terugvordering reiskosten OAH'!R312)</f>
        <v/>
      </c>
      <c r="G240" s="54" t="str">
        <f>IF('Terugvordering reiskosten OAH'!X312="","",'Terugvordering reiskosten OAH'!X312)</f>
        <v/>
      </c>
      <c r="H240" s="47" t="str">
        <f>IF('Terugvordering reiskosten OAH'!AJ312="","",'Terugvordering reiskosten OAH'!AJ312)</f>
        <v/>
      </c>
      <c r="I240" s="54" t="str">
        <f>IF('Terugvordering reiskosten OAH'!AR312="","",'Terugvordering reiskosten OAH'!AR312)</f>
        <v/>
      </c>
      <c r="J240" s="54" t="str">
        <f>IF('Terugvordering reiskosten OAH'!AY312="","",'Terugvordering reiskosten OAH'!AY312)</f>
        <v/>
      </c>
      <c r="K240" s="54" t="str">
        <f>IF('Terugvordering reiskosten OAH'!BC312=0,"",'Terugvordering reiskosten OAH'!BC312)</f>
        <v/>
      </c>
      <c r="L240" s="62" t="str">
        <f>IF('Terugvordering reiskosten OAH'!BK312=0,"",'Terugvordering reiskosten OAH'!BK312)</f>
        <v/>
      </c>
      <c r="M240" s="54" t="str">
        <f>IF('Terugvordering reiskosten OAH'!BR312=0,"",'Terugvordering reiskosten OAH'!BR312)</f>
        <v/>
      </c>
      <c r="N240" s="65" t="str">
        <f>IF('Terugvordering reiskosten OAH'!BZ312=0,"",'Terugvordering reiskosten OAH'!BZ312)</f>
        <v/>
      </c>
      <c r="O240" s="65" t="str">
        <f>IF('Terugvordering reiskosten OAH'!CG312="","",'Terugvordering reiskosten OAH'!CG312)</f>
        <v/>
      </c>
      <c r="P240" s="65" t="str">
        <f>IF('Terugvordering reiskosten OAH'!CM312=0,"",'Terugvordering reiskosten OAH'!CM312)</f>
        <v/>
      </c>
    </row>
    <row r="241" spans="1:16" x14ac:dyDescent="0.3">
      <c r="A241" s="54" t="str">
        <f>IF('Terugvordering reiskosten OAH'!D313="","",IF('Terugvordering reiskosten OAH'!$T$36="","",'Terugvordering reiskosten OAH'!$T$36))</f>
        <v/>
      </c>
      <c r="B241" s="54" t="str">
        <f>IF(A241="","",'Terugvordering reiskosten OAH'!$T$38)</f>
        <v/>
      </c>
      <c r="C241" s="47" t="str">
        <f>IF(A241="","",'gegevensblad samenvatting vord.'!$C$2)</f>
        <v/>
      </c>
      <c r="D241" s="47" t="str">
        <f>IF('Terugvordering reiskosten OAH'!D313="","",TEXT('Terugvordering reiskosten OAH'!D313,"mm-jjjj"))</f>
        <v/>
      </c>
      <c r="E241" s="54" t="str">
        <f>IF('Terugvordering reiskosten OAH'!H313="","",'Terugvordering reiskosten OAH'!H313)</f>
        <v/>
      </c>
      <c r="F241" s="47" t="str">
        <f>IF('Terugvordering reiskosten OAH'!R313="","",'Terugvordering reiskosten OAH'!R313)</f>
        <v/>
      </c>
      <c r="G241" s="54" t="str">
        <f>IF('Terugvordering reiskosten OAH'!X313="","",'Terugvordering reiskosten OAH'!X313)</f>
        <v/>
      </c>
      <c r="H241" s="47" t="str">
        <f>IF('Terugvordering reiskosten OAH'!AJ313="","",'Terugvordering reiskosten OAH'!AJ313)</f>
        <v/>
      </c>
      <c r="I241" s="54" t="str">
        <f>IF('Terugvordering reiskosten OAH'!AR313="","",'Terugvordering reiskosten OAH'!AR313)</f>
        <v/>
      </c>
      <c r="J241" s="54" t="str">
        <f>IF('Terugvordering reiskosten OAH'!AY313="","",'Terugvordering reiskosten OAH'!AY313)</f>
        <v/>
      </c>
      <c r="K241" s="54" t="str">
        <f>IF('Terugvordering reiskosten OAH'!BC313=0,"",'Terugvordering reiskosten OAH'!BC313)</f>
        <v/>
      </c>
      <c r="L241" s="62" t="str">
        <f>IF('Terugvordering reiskosten OAH'!BK313=0,"",'Terugvordering reiskosten OAH'!BK313)</f>
        <v/>
      </c>
      <c r="M241" s="54" t="str">
        <f>IF('Terugvordering reiskosten OAH'!BR313=0,"",'Terugvordering reiskosten OAH'!BR313)</f>
        <v/>
      </c>
      <c r="N241" s="65" t="str">
        <f>IF('Terugvordering reiskosten OAH'!BZ313=0,"",'Terugvordering reiskosten OAH'!BZ313)</f>
        <v/>
      </c>
      <c r="O241" s="65" t="str">
        <f>IF('Terugvordering reiskosten OAH'!CG313="","",'Terugvordering reiskosten OAH'!CG313)</f>
        <v/>
      </c>
      <c r="P241" s="65" t="str">
        <f>IF('Terugvordering reiskosten OAH'!CM313=0,"",'Terugvordering reiskosten OAH'!CM313)</f>
        <v/>
      </c>
    </row>
    <row r="242" spans="1:16" x14ac:dyDescent="0.3">
      <c r="A242" s="54" t="str">
        <f>IF('Terugvordering reiskosten OAH'!D314="","",IF('Terugvordering reiskosten OAH'!$T$36="","",'Terugvordering reiskosten OAH'!$T$36))</f>
        <v/>
      </c>
      <c r="B242" s="54" t="str">
        <f>IF(A242="","",'Terugvordering reiskosten OAH'!$T$38)</f>
        <v/>
      </c>
      <c r="C242" s="47" t="str">
        <f>IF(A242="","",'gegevensblad samenvatting vord.'!$C$2)</f>
        <v/>
      </c>
      <c r="D242" s="47" t="str">
        <f>IF('Terugvordering reiskosten OAH'!D314="","",TEXT('Terugvordering reiskosten OAH'!D314,"mm-jjjj"))</f>
        <v/>
      </c>
      <c r="E242" s="54" t="str">
        <f>IF('Terugvordering reiskosten OAH'!H314="","",'Terugvordering reiskosten OAH'!H314)</f>
        <v/>
      </c>
      <c r="F242" s="47" t="str">
        <f>IF('Terugvordering reiskosten OAH'!R314="","",'Terugvordering reiskosten OAH'!R314)</f>
        <v/>
      </c>
      <c r="G242" s="54" t="str">
        <f>IF('Terugvordering reiskosten OAH'!X314="","",'Terugvordering reiskosten OAH'!X314)</f>
        <v/>
      </c>
      <c r="H242" s="47" t="str">
        <f>IF('Terugvordering reiskosten OAH'!AJ314="","",'Terugvordering reiskosten OAH'!AJ314)</f>
        <v/>
      </c>
      <c r="I242" s="54" t="str">
        <f>IF('Terugvordering reiskosten OAH'!AR314="","",'Terugvordering reiskosten OAH'!AR314)</f>
        <v/>
      </c>
      <c r="J242" s="54" t="str">
        <f>IF('Terugvordering reiskosten OAH'!AY314="","",'Terugvordering reiskosten OAH'!AY314)</f>
        <v/>
      </c>
      <c r="K242" s="54" t="str">
        <f>IF('Terugvordering reiskosten OAH'!BC314=0,"",'Terugvordering reiskosten OAH'!BC314)</f>
        <v/>
      </c>
      <c r="L242" s="62" t="str">
        <f>IF('Terugvordering reiskosten OAH'!BK314=0,"",'Terugvordering reiskosten OAH'!BK314)</f>
        <v/>
      </c>
      <c r="M242" s="54" t="str">
        <f>IF('Terugvordering reiskosten OAH'!BR314=0,"",'Terugvordering reiskosten OAH'!BR314)</f>
        <v/>
      </c>
      <c r="N242" s="65" t="str">
        <f>IF('Terugvordering reiskosten OAH'!BZ314=0,"",'Terugvordering reiskosten OAH'!BZ314)</f>
        <v/>
      </c>
      <c r="O242" s="65" t="str">
        <f>IF('Terugvordering reiskosten OAH'!CG314="","",'Terugvordering reiskosten OAH'!CG314)</f>
        <v/>
      </c>
      <c r="P242" s="65" t="str">
        <f>IF('Terugvordering reiskosten OAH'!CM314=0,"",'Terugvordering reiskosten OAH'!CM314)</f>
        <v/>
      </c>
    </row>
    <row r="243" spans="1:16" x14ac:dyDescent="0.3">
      <c r="A243" s="54" t="str">
        <f>IF('Terugvordering reiskosten OAH'!D315="","",IF('Terugvordering reiskosten OAH'!$T$36="","",'Terugvordering reiskosten OAH'!$T$36))</f>
        <v/>
      </c>
      <c r="B243" s="54" t="str">
        <f>IF(A243="","",'Terugvordering reiskosten OAH'!$T$38)</f>
        <v/>
      </c>
      <c r="C243" s="47" t="str">
        <f>IF(A243="","",'gegevensblad samenvatting vord.'!$C$2)</f>
        <v/>
      </c>
      <c r="D243" s="47" t="str">
        <f>IF('Terugvordering reiskosten OAH'!D315="","",TEXT('Terugvordering reiskosten OAH'!D315,"mm-jjjj"))</f>
        <v/>
      </c>
      <c r="E243" s="54" t="str">
        <f>IF('Terugvordering reiskosten OAH'!H315="","",'Terugvordering reiskosten OAH'!H315)</f>
        <v/>
      </c>
      <c r="F243" s="47" t="str">
        <f>IF('Terugvordering reiskosten OAH'!R315="","",'Terugvordering reiskosten OAH'!R315)</f>
        <v/>
      </c>
      <c r="G243" s="54" t="str">
        <f>IF('Terugvordering reiskosten OAH'!X315="","",'Terugvordering reiskosten OAH'!X315)</f>
        <v/>
      </c>
      <c r="H243" s="47" t="str">
        <f>IF('Terugvordering reiskosten OAH'!AJ315="","",'Terugvordering reiskosten OAH'!AJ315)</f>
        <v/>
      </c>
      <c r="I243" s="54" t="str">
        <f>IF('Terugvordering reiskosten OAH'!AR315="","",'Terugvordering reiskosten OAH'!AR315)</f>
        <v/>
      </c>
      <c r="J243" s="54" t="str">
        <f>IF('Terugvordering reiskosten OAH'!AY315="","",'Terugvordering reiskosten OAH'!AY315)</f>
        <v/>
      </c>
      <c r="K243" s="54" t="str">
        <f>IF('Terugvordering reiskosten OAH'!BC315=0,"",'Terugvordering reiskosten OAH'!BC315)</f>
        <v/>
      </c>
      <c r="L243" s="62" t="str">
        <f>IF('Terugvordering reiskosten OAH'!BK315=0,"",'Terugvordering reiskosten OAH'!BK315)</f>
        <v/>
      </c>
      <c r="M243" s="54" t="str">
        <f>IF('Terugvordering reiskosten OAH'!BR315=0,"",'Terugvordering reiskosten OAH'!BR315)</f>
        <v/>
      </c>
      <c r="N243" s="65" t="str">
        <f>IF('Terugvordering reiskosten OAH'!BZ315=0,"",'Terugvordering reiskosten OAH'!BZ315)</f>
        <v/>
      </c>
      <c r="O243" s="65" t="str">
        <f>IF('Terugvordering reiskosten OAH'!CG315="","",'Terugvordering reiskosten OAH'!CG315)</f>
        <v/>
      </c>
      <c r="P243" s="65" t="str">
        <f>IF('Terugvordering reiskosten OAH'!CM315=0,"",'Terugvordering reiskosten OAH'!CM315)</f>
        <v/>
      </c>
    </row>
    <row r="244" spans="1:16" x14ac:dyDescent="0.3">
      <c r="A244" s="54" t="str">
        <f>IF('Terugvordering reiskosten OAH'!D316="","",IF('Terugvordering reiskosten OAH'!$T$36="","",'Terugvordering reiskosten OAH'!$T$36))</f>
        <v/>
      </c>
      <c r="B244" s="54" t="str">
        <f>IF(A244="","",'Terugvordering reiskosten OAH'!$T$38)</f>
        <v/>
      </c>
      <c r="C244" s="47" t="str">
        <f>IF(A244="","",'gegevensblad samenvatting vord.'!$C$2)</f>
        <v/>
      </c>
      <c r="D244" s="47" t="str">
        <f>IF('Terugvordering reiskosten OAH'!D316="","",TEXT('Terugvordering reiskosten OAH'!D316,"mm-jjjj"))</f>
        <v/>
      </c>
      <c r="E244" s="54" t="str">
        <f>IF('Terugvordering reiskosten OAH'!H316="","",'Terugvordering reiskosten OAH'!H316)</f>
        <v/>
      </c>
      <c r="F244" s="47" t="str">
        <f>IF('Terugvordering reiskosten OAH'!R316="","",'Terugvordering reiskosten OAH'!R316)</f>
        <v/>
      </c>
      <c r="G244" s="54" t="str">
        <f>IF('Terugvordering reiskosten OAH'!X316="","",'Terugvordering reiskosten OAH'!X316)</f>
        <v/>
      </c>
      <c r="H244" s="47" t="str">
        <f>IF('Terugvordering reiskosten OAH'!AJ316="","",'Terugvordering reiskosten OAH'!AJ316)</f>
        <v/>
      </c>
      <c r="I244" s="54" t="str">
        <f>IF('Terugvordering reiskosten OAH'!AR316="","",'Terugvordering reiskosten OAH'!AR316)</f>
        <v/>
      </c>
      <c r="J244" s="54" t="str">
        <f>IF('Terugvordering reiskosten OAH'!AY316="","",'Terugvordering reiskosten OAH'!AY316)</f>
        <v/>
      </c>
      <c r="K244" s="54" t="str">
        <f>IF('Terugvordering reiskosten OAH'!BC316=0,"",'Terugvordering reiskosten OAH'!BC316)</f>
        <v/>
      </c>
      <c r="L244" s="62" t="str">
        <f>IF('Terugvordering reiskosten OAH'!BK316=0,"",'Terugvordering reiskosten OAH'!BK316)</f>
        <v/>
      </c>
      <c r="M244" s="54" t="str">
        <f>IF('Terugvordering reiskosten OAH'!BR316=0,"",'Terugvordering reiskosten OAH'!BR316)</f>
        <v/>
      </c>
      <c r="N244" s="65" t="str">
        <f>IF('Terugvordering reiskosten OAH'!BZ316=0,"",'Terugvordering reiskosten OAH'!BZ316)</f>
        <v/>
      </c>
      <c r="O244" s="65" t="str">
        <f>IF('Terugvordering reiskosten OAH'!CG316="","",'Terugvordering reiskosten OAH'!CG316)</f>
        <v/>
      </c>
      <c r="P244" s="65" t="str">
        <f>IF('Terugvordering reiskosten OAH'!CM316=0,"",'Terugvordering reiskosten OAH'!CM316)</f>
        <v/>
      </c>
    </row>
    <row r="245" spans="1:16" x14ac:dyDescent="0.3">
      <c r="A245" s="54" t="str">
        <f>IF('Terugvordering reiskosten OAH'!D317="","",IF('Terugvordering reiskosten OAH'!$T$36="","",'Terugvordering reiskosten OAH'!$T$36))</f>
        <v/>
      </c>
      <c r="B245" s="54" t="str">
        <f>IF(A245="","",'Terugvordering reiskosten OAH'!$T$38)</f>
        <v/>
      </c>
      <c r="C245" s="47" t="str">
        <f>IF(A245="","",'gegevensblad samenvatting vord.'!$C$2)</f>
        <v/>
      </c>
      <c r="D245" s="47" t="str">
        <f>IF('Terugvordering reiskosten OAH'!D317="","",TEXT('Terugvordering reiskosten OAH'!D317,"mm-jjjj"))</f>
        <v/>
      </c>
      <c r="E245" s="54" t="str">
        <f>IF('Terugvordering reiskosten OAH'!H317="","",'Terugvordering reiskosten OAH'!H317)</f>
        <v/>
      </c>
      <c r="F245" s="47" t="str">
        <f>IF('Terugvordering reiskosten OAH'!R317="","",'Terugvordering reiskosten OAH'!R317)</f>
        <v/>
      </c>
      <c r="G245" s="54" t="str">
        <f>IF('Terugvordering reiskosten OAH'!X317="","",'Terugvordering reiskosten OAH'!X317)</f>
        <v/>
      </c>
      <c r="H245" s="47" t="str">
        <f>IF('Terugvordering reiskosten OAH'!AJ317="","",'Terugvordering reiskosten OAH'!AJ317)</f>
        <v/>
      </c>
      <c r="I245" s="54" t="str">
        <f>IF('Terugvordering reiskosten OAH'!AR317="","",'Terugvordering reiskosten OAH'!AR317)</f>
        <v/>
      </c>
      <c r="J245" s="54" t="str">
        <f>IF('Terugvordering reiskosten OAH'!AY317="","",'Terugvordering reiskosten OAH'!AY317)</f>
        <v/>
      </c>
      <c r="K245" s="54" t="str">
        <f>IF('Terugvordering reiskosten OAH'!BC317=0,"",'Terugvordering reiskosten OAH'!BC317)</f>
        <v/>
      </c>
      <c r="L245" s="62" t="str">
        <f>IF('Terugvordering reiskosten OAH'!BK317=0,"",'Terugvordering reiskosten OAH'!BK317)</f>
        <v/>
      </c>
      <c r="M245" s="54" t="str">
        <f>IF('Terugvordering reiskosten OAH'!BR317=0,"",'Terugvordering reiskosten OAH'!BR317)</f>
        <v/>
      </c>
      <c r="N245" s="65" t="str">
        <f>IF('Terugvordering reiskosten OAH'!BZ317=0,"",'Terugvordering reiskosten OAH'!BZ317)</f>
        <v/>
      </c>
      <c r="O245" s="65" t="str">
        <f>IF('Terugvordering reiskosten OAH'!CG317="","",'Terugvordering reiskosten OAH'!CG317)</f>
        <v/>
      </c>
      <c r="P245" s="65" t="str">
        <f>IF('Terugvordering reiskosten OAH'!CM317=0,"",'Terugvordering reiskosten OAH'!CM317)</f>
        <v/>
      </c>
    </row>
    <row r="246" spans="1:16" x14ac:dyDescent="0.3">
      <c r="A246" s="54" t="str">
        <f>IF('Terugvordering reiskosten OAH'!D318="","",IF('Terugvordering reiskosten OAH'!$T$36="","",'Terugvordering reiskosten OAH'!$T$36))</f>
        <v/>
      </c>
      <c r="B246" s="54" t="str">
        <f>IF(A246="","",'Terugvordering reiskosten OAH'!$T$38)</f>
        <v/>
      </c>
      <c r="C246" s="47" t="str">
        <f>IF(A246="","",'gegevensblad samenvatting vord.'!$C$2)</f>
        <v/>
      </c>
      <c r="D246" s="47" t="str">
        <f>IF('Terugvordering reiskosten OAH'!D318="","",TEXT('Terugvordering reiskosten OAH'!D318,"mm-jjjj"))</f>
        <v/>
      </c>
      <c r="E246" s="54" t="str">
        <f>IF('Terugvordering reiskosten OAH'!H318="","",'Terugvordering reiskosten OAH'!H318)</f>
        <v/>
      </c>
      <c r="F246" s="47" t="str">
        <f>IF('Terugvordering reiskosten OAH'!R318="","",'Terugvordering reiskosten OAH'!R318)</f>
        <v/>
      </c>
      <c r="G246" s="54" t="str">
        <f>IF('Terugvordering reiskosten OAH'!X318="","",'Terugvordering reiskosten OAH'!X318)</f>
        <v/>
      </c>
      <c r="H246" s="47" t="str">
        <f>IF('Terugvordering reiskosten OAH'!AJ318="","",'Terugvordering reiskosten OAH'!AJ318)</f>
        <v/>
      </c>
      <c r="I246" s="54" t="str">
        <f>IF('Terugvordering reiskosten OAH'!AR318="","",'Terugvordering reiskosten OAH'!AR318)</f>
        <v/>
      </c>
      <c r="J246" s="54" t="str">
        <f>IF('Terugvordering reiskosten OAH'!AY318="","",'Terugvordering reiskosten OAH'!AY318)</f>
        <v/>
      </c>
      <c r="K246" s="54" t="str">
        <f>IF('Terugvordering reiskosten OAH'!BC318=0,"",'Terugvordering reiskosten OAH'!BC318)</f>
        <v/>
      </c>
      <c r="L246" s="62" t="str">
        <f>IF('Terugvordering reiskosten OAH'!BK318=0,"",'Terugvordering reiskosten OAH'!BK318)</f>
        <v/>
      </c>
      <c r="M246" s="54" t="str">
        <f>IF('Terugvordering reiskosten OAH'!BR318=0,"",'Terugvordering reiskosten OAH'!BR318)</f>
        <v/>
      </c>
      <c r="N246" s="65" t="str">
        <f>IF('Terugvordering reiskosten OAH'!BZ318=0,"",'Terugvordering reiskosten OAH'!BZ318)</f>
        <v/>
      </c>
      <c r="O246" s="65" t="str">
        <f>IF('Terugvordering reiskosten OAH'!CG318="","",'Terugvordering reiskosten OAH'!CG318)</f>
        <v/>
      </c>
      <c r="P246" s="65" t="str">
        <f>IF('Terugvordering reiskosten OAH'!CM318=0,"",'Terugvordering reiskosten OAH'!CM318)</f>
        <v/>
      </c>
    </row>
    <row r="247" spans="1:16" x14ac:dyDescent="0.3">
      <c r="A247" s="54" t="str">
        <f>IF('Terugvordering reiskosten OAH'!D319="","",IF('Terugvordering reiskosten OAH'!$T$36="","",'Terugvordering reiskosten OAH'!$T$36))</f>
        <v/>
      </c>
      <c r="B247" s="54" t="str">
        <f>IF(A247="","",'Terugvordering reiskosten OAH'!$T$38)</f>
        <v/>
      </c>
      <c r="C247" s="47" t="str">
        <f>IF(A247="","",'gegevensblad samenvatting vord.'!$C$2)</f>
        <v/>
      </c>
      <c r="D247" s="47" t="str">
        <f>IF('Terugvordering reiskosten OAH'!D319="","",TEXT('Terugvordering reiskosten OAH'!D319,"mm-jjjj"))</f>
        <v/>
      </c>
      <c r="E247" s="54" t="str">
        <f>IF('Terugvordering reiskosten OAH'!H319="","",'Terugvordering reiskosten OAH'!H319)</f>
        <v/>
      </c>
      <c r="F247" s="47" t="str">
        <f>IF('Terugvordering reiskosten OAH'!R319="","",'Terugvordering reiskosten OAH'!R319)</f>
        <v/>
      </c>
      <c r="G247" s="54" t="str">
        <f>IF('Terugvordering reiskosten OAH'!X319="","",'Terugvordering reiskosten OAH'!X319)</f>
        <v/>
      </c>
      <c r="H247" s="47" t="str">
        <f>IF('Terugvordering reiskosten OAH'!AJ319="","",'Terugvordering reiskosten OAH'!AJ319)</f>
        <v/>
      </c>
      <c r="I247" s="54" t="str">
        <f>IF('Terugvordering reiskosten OAH'!AR319="","",'Terugvordering reiskosten OAH'!AR319)</f>
        <v/>
      </c>
      <c r="J247" s="54" t="str">
        <f>IF('Terugvordering reiskosten OAH'!AY319="","",'Terugvordering reiskosten OAH'!AY319)</f>
        <v/>
      </c>
      <c r="K247" s="54" t="str">
        <f>IF('Terugvordering reiskosten OAH'!BC319=0,"",'Terugvordering reiskosten OAH'!BC319)</f>
        <v/>
      </c>
      <c r="L247" s="62" t="str">
        <f>IF('Terugvordering reiskosten OAH'!BK319=0,"",'Terugvordering reiskosten OAH'!BK319)</f>
        <v/>
      </c>
      <c r="M247" s="54" t="str">
        <f>IF('Terugvordering reiskosten OAH'!BR319=0,"",'Terugvordering reiskosten OAH'!BR319)</f>
        <v/>
      </c>
      <c r="N247" s="65" t="str">
        <f>IF('Terugvordering reiskosten OAH'!BZ319=0,"",'Terugvordering reiskosten OAH'!BZ319)</f>
        <v/>
      </c>
      <c r="O247" s="65" t="str">
        <f>IF('Terugvordering reiskosten OAH'!CG319="","",'Terugvordering reiskosten OAH'!CG319)</f>
        <v/>
      </c>
      <c r="P247" s="65" t="str">
        <f>IF('Terugvordering reiskosten OAH'!CM319=0,"",'Terugvordering reiskosten OAH'!CM319)</f>
        <v/>
      </c>
    </row>
    <row r="248" spans="1:16" x14ac:dyDescent="0.3">
      <c r="A248" s="54" t="str">
        <f>IF('Terugvordering reiskosten OAH'!D320="","",IF('Terugvordering reiskosten OAH'!$T$36="","",'Terugvordering reiskosten OAH'!$T$36))</f>
        <v/>
      </c>
      <c r="B248" s="54" t="str">
        <f>IF(A248="","",'Terugvordering reiskosten OAH'!$T$38)</f>
        <v/>
      </c>
      <c r="C248" s="47" t="str">
        <f>IF(A248="","",'gegevensblad samenvatting vord.'!$C$2)</f>
        <v/>
      </c>
      <c r="D248" s="47" t="str">
        <f>IF('Terugvordering reiskosten OAH'!D320="","",TEXT('Terugvordering reiskosten OAH'!D320,"mm-jjjj"))</f>
        <v/>
      </c>
      <c r="E248" s="54" t="str">
        <f>IF('Terugvordering reiskosten OAH'!H320="","",'Terugvordering reiskosten OAH'!H320)</f>
        <v/>
      </c>
      <c r="F248" s="47" t="str">
        <f>IF('Terugvordering reiskosten OAH'!R320="","",'Terugvordering reiskosten OAH'!R320)</f>
        <v/>
      </c>
      <c r="G248" s="54" t="str">
        <f>IF('Terugvordering reiskosten OAH'!X320="","",'Terugvordering reiskosten OAH'!X320)</f>
        <v/>
      </c>
      <c r="H248" s="47" t="str">
        <f>IF('Terugvordering reiskosten OAH'!AJ320="","",'Terugvordering reiskosten OAH'!AJ320)</f>
        <v/>
      </c>
      <c r="I248" s="54" t="str">
        <f>IF('Terugvordering reiskosten OAH'!AR320="","",'Terugvordering reiskosten OAH'!AR320)</f>
        <v/>
      </c>
      <c r="J248" s="54" t="str">
        <f>IF('Terugvordering reiskosten OAH'!AY320="","",'Terugvordering reiskosten OAH'!AY320)</f>
        <v/>
      </c>
      <c r="K248" s="54" t="str">
        <f>IF('Terugvordering reiskosten OAH'!BC320=0,"",'Terugvordering reiskosten OAH'!BC320)</f>
        <v/>
      </c>
      <c r="L248" s="62" t="str">
        <f>IF('Terugvordering reiskosten OAH'!BK320=0,"",'Terugvordering reiskosten OAH'!BK320)</f>
        <v/>
      </c>
      <c r="M248" s="54" t="str">
        <f>IF('Terugvordering reiskosten OAH'!BR320=0,"",'Terugvordering reiskosten OAH'!BR320)</f>
        <v/>
      </c>
      <c r="N248" s="65" t="str">
        <f>IF('Terugvordering reiskosten OAH'!BZ320=0,"",'Terugvordering reiskosten OAH'!BZ320)</f>
        <v/>
      </c>
      <c r="O248" s="65" t="str">
        <f>IF('Terugvordering reiskosten OAH'!CG320="","",'Terugvordering reiskosten OAH'!CG320)</f>
        <v/>
      </c>
      <c r="P248" s="65" t="str">
        <f>IF('Terugvordering reiskosten OAH'!CM320=0,"",'Terugvordering reiskosten OAH'!CM320)</f>
        <v/>
      </c>
    </row>
    <row r="249" spans="1:16" x14ac:dyDescent="0.3">
      <c r="A249" s="54" t="str">
        <f>IF('Terugvordering reiskosten OAH'!D321="","",IF('Terugvordering reiskosten OAH'!$T$36="","",'Terugvordering reiskosten OAH'!$T$36))</f>
        <v/>
      </c>
      <c r="B249" s="54" t="str">
        <f>IF(A249="","",'Terugvordering reiskosten OAH'!$T$38)</f>
        <v/>
      </c>
      <c r="C249" s="47" t="str">
        <f>IF(A249="","",'gegevensblad samenvatting vord.'!$C$2)</f>
        <v/>
      </c>
      <c r="D249" s="47" t="str">
        <f>IF('Terugvordering reiskosten OAH'!D321="","",TEXT('Terugvordering reiskosten OAH'!D321,"mm-jjjj"))</f>
        <v/>
      </c>
      <c r="E249" s="54" t="str">
        <f>IF('Terugvordering reiskosten OAH'!H321="","",'Terugvordering reiskosten OAH'!H321)</f>
        <v/>
      </c>
      <c r="F249" s="47" t="str">
        <f>IF('Terugvordering reiskosten OAH'!R321="","",'Terugvordering reiskosten OAH'!R321)</f>
        <v/>
      </c>
      <c r="G249" s="54" t="str">
        <f>IF('Terugvordering reiskosten OAH'!X321="","",'Terugvordering reiskosten OAH'!X321)</f>
        <v/>
      </c>
      <c r="H249" s="47" t="str">
        <f>IF('Terugvordering reiskosten OAH'!AJ321="","",'Terugvordering reiskosten OAH'!AJ321)</f>
        <v/>
      </c>
      <c r="I249" s="54" t="str">
        <f>IF('Terugvordering reiskosten OAH'!AR321="","",'Terugvordering reiskosten OAH'!AR321)</f>
        <v/>
      </c>
      <c r="J249" s="54" t="str">
        <f>IF('Terugvordering reiskosten OAH'!AY321="","",'Terugvordering reiskosten OAH'!AY321)</f>
        <v/>
      </c>
      <c r="K249" s="54" t="str">
        <f>IF('Terugvordering reiskosten OAH'!BC321=0,"",'Terugvordering reiskosten OAH'!BC321)</f>
        <v/>
      </c>
      <c r="L249" s="62" t="str">
        <f>IF('Terugvordering reiskosten OAH'!BK321=0,"",'Terugvordering reiskosten OAH'!BK321)</f>
        <v/>
      </c>
      <c r="M249" s="54" t="str">
        <f>IF('Terugvordering reiskosten OAH'!BR321=0,"",'Terugvordering reiskosten OAH'!BR321)</f>
        <v/>
      </c>
      <c r="N249" s="65" t="str">
        <f>IF('Terugvordering reiskosten OAH'!BZ321=0,"",'Terugvordering reiskosten OAH'!BZ321)</f>
        <v/>
      </c>
      <c r="O249" s="65" t="str">
        <f>IF('Terugvordering reiskosten OAH'!CG321="","",'Terugvordering reiskosten OAH'!CG321)</f>
        <v/>
      </c>
      <c r="P249" s="65" t="str">
        <f>IF('Terugvordering reiskosten OAH'!CM321=0,"",'Terugvordering reiskosten OAH'!CM321)</f>
        <v/>
      </c>
    </row>
    <row r="250" spans="1:16" x14ac:dyDescent="0.3">
      <c r="A250" s="54" t="str">
        <f>IF('Terugvordering reiskosten OAH'!D322="","",IF('Terugvordering reiskosten OAH'!$T$36="","",'Terugvordering reiskosten OAH'!$T$36))</f>
        <v/>
      </c>
      <c r="B250" s="54" t="str">
        <f>IF(A250="","",'Terugvordering reiskosten OAH'!$T$38)</f>
        <v/>
      </c>
      <c r="C250" s="47" t="str">
        <f>IF(A250="","",'gegevensblad samenvatting vord.'!$C$2)</f>
        <v/>
      </c>
      <c r="D250" s="47" t="str">
        <f>IF('Terugvordering reiskosten OAH'!D322="","",TEXT('Terugvordering reiskosten OAH'!D322,"mm-jjjj"))</f>
        <v/>
      </c>
      <c r="E250" s="54" t="str">
        <f>IF('Terugvordering reiskosten OAH'!H322="","",'Terugvordering reiskosten OAH'!H322)</f>
        <v/>
      </c>
      <c r="F250" s="47" t="str">
        <f>IF('Terugvordering reiskosten OAH'!R322="","",'Terugvordering reiskosten OAH'!R322)</f>
        <v/>
      </c>
      <c r="G250" s="54" t="str">
        <f>IF('Terugvordering reiskosten OAH'!X322="","",'Terugvordering reiskosten OAH'!X322)</f>
        <v/>
      </c>
      <c r="H250" s="47" t="str">
        <f>IF('Terugvordering reiskosten OAH'!AJ322="","",'Terugvordering reiskosten OAH'!AJ322)</f>
        <v/>
      </c>
      <c r="I250" s="54" t="str">
        <f>IF('Terugvordering reiskosten OAH'!AR322="","",'Terugvordering reiskosten OAH'!AR322)</f>
        <v/>
      </c>
      <c r="J250" s="54" t="str">
        <f>IF('Terugvordering reiskosten OAH'!AY322="","",'Terugvordering reiskosten OAH'!AY322)</f>
        <v/>
      </c>
      <c r="K250" s="54" t="str">
        <f>IF('Terugvordering reiskosten OAH'!BC322=0,"",'Terugvordering reiskosten OAH'!BC322)</f>
        <v/>
      </c>
      <c r="L250" s="62" t="str">
        <f>IF('Terugvordering reiskosten OAH'!BK322=0,"",'Terugvordering reiskosten OAH'!BK322)</f>
        <v/>
      </c>
      <c r="M250" s="54" t="str">
        <f>IF('Terugvordering reiskosten OAH'!BR322=0,"",'Terugvordering reiskosten OAH'!BR322)</f>
        <v/>
      </c>
      <c r="N250" s="65" t="str">
        <f>IF('Terugvordering reiskosten OAH'!BZ322=0,"",'Terugvordering reiskosten OAH'!BZ322)</f>
        <v/>
      </c>
      <c r="O250" s="65" t="str">
        <f>IF('Terugvordering reiskosten OAH'!CG322="","",'Terugvordering reiskosten OAH'!CG322)</f>
        <v/>
      </c>
      <c r="P250" s="65" t="str">
        <f>IF('Terugvordering reiskosten OAH'!CM322=0,"",'Terugvordering reiskosten OAH'!CM322)</f>
        <v/>
      </c>
    </row>
    <row r="251" spans="1:16" x14ac:dyDescent="0.3">
      <c r="A251" s="54" t="str">
        <f>IF('Terugvordering reiskosten OAH'!D323="","",IF('Terugvordering reiskosten OAH'!$T$36="","",'Terugvordering reiskosten OAH'!$T$36))</f>
        <v/>
      </c>
      <c r="B251" s="54" t="str">
        <f>IF(A251="","",'Terugvordering reiskosten OAH'!$T$38)</f>
        <v/>
      </c>
      <c r="C251" s="47" t="str">
        <f>IF(A251="","",'gegevensblad samenvatting vord.'!$C$2)</f>
        <v/>
      </c>
      <c r="D251" s="47" t="str">
        <f>IF('Terugvordering reiskosten OAH'!D323="","",TEXT('Terugvordering reiskosten OAH'!D323,"mm-jjjj"))</f>
        <v/>
      </c>
      <c r="E251" s="54" t="str">
        <f>IF('Terugvordering reiskosten OAH'!H323="","",'Terugvordering reiskosten OAH'!H323)</f>
        <v/>
      </c>
      <c r="F251" s="47" t="str">
        <f>IF('Terugvordering reiskosten OAH'!R323="","",'Terugvordering reiskosten OAH'!R323)</f>
        <v/>
      </c>
      <c r="G251" s="54" t="str">
        <f>IF('Terugvordering reiskosten OAH'!X323="","",'Terugvordering reiskosten OAH'!X323)</f>
        <v/>
      </c>
      <c r="H251" s="47" t="str">
        <f>IF('Terugvordering reiskosten OAH'!AJ323="","",'Terugvordering reiskosten OAH'!AJ323)</f>
        <v/>
      </c>
      <c r="I251" s="54" t="str">
        <f>IF('Terugvordering reiskosten OAH'!AR323="","",'Terugvordering reiskosten OAH'!AR323)</f>
        <v/>
      </c>
      <c r="J251" s="54" t="str">
        <f>IF('Terugvordering reiskosten OAH'!AY323="","",'Terugvordering reiskosten OAH'!AY323)</f>
        <v/>
      </c>
      <c r="K251" s="54" t="str">
        <f>IF('Terugvordering reiskosten OAH'!BC323=0,"",'Terugvordering reiskosten OAH'!BC323)</f>
        <v/>
      </c>
      <c r="L251" s="62" t="str">
        <f>IF('Terugvordering reiskosten OAH'!BK323=0,"",'Terugvordering reiskosten OAH'!BK323)</f>
        <v/>
      </c>
      <c r="M251" s="54" t="str">
        <f>IF('Terugvordering reiskosten OAH'!BR323=0,"",'Terugvordering reiskosten OAH'!BR323)</f>
        <v/>
      </c>
      <c r="N251" s="65" t="str">
        <f>IF('Terugvordering reiskosten OAH'!BZ323=0,"",'Terugvordering reiskosten OAH'!BZ323)</f>
        <v/>
      </c>
      <c r="O251" s="65" t="str">
        <f>IF('Terugvordering reiskosten OAH'!CG323="","",'Terugvordering reiskosten OAH'!CG323)</f>
        <v/>
      </c>
      <c r="P251" s="65" t="str">
        <f>IF('Terugvordering reiskosten OAH'!CM323=0,"",'Terugvordering reiskosten OAH'!CM323)</f>
        <v/>
      </c>
    </row>
    <row r="252" spans="1:16" x14ac:dyDescent="0.3">
      <c r="A252" s="54" t="str">
        <f>IF('Terugvordering reiskosten OAH'!D324="","",IF('Terugvordering reiskosten OAH'!$T$36="","",'Terugvordering reiskosten OAH'!$T$36))</f>
        <v/>
      </c>
      <c r="B252" s="54" t="str">
        <f>IF(A252="","",'Terugvordering reiskosten OAH'!$T$38)</f>
        <v/>
      </c>
      <c r="C252" s="47" t="str">
        <f>IF(A252="","",'gegevensblad samenvatting vord.'!$C$2)</f>
        <v/>
      </c>
      <c r="D252" s="47" t="str">
        <f>IF('Terugvordering reiskosten OAH'!D324="","",TEXT('Terugvordering reiskosten OAH'!D324,"mm-jjjj"))</f>
        <v/>
      </c>
      <c r="E252" s="54" t="str">
        <f>IF('Terugvordering reiskosten OAH'!H324="","",'Terugvordering reiskosten OAH'!H324)</f>
        <v/>
      </c>
      <c r="F252" s="47" t="str">
        <f>IF('Terugvordering reiskosten OAH'!R324="","",'Terugvordering reiskosten OAH'!R324)</f>
        <v/>
      </c>
      <c r="G252" s="54" t="str">
        <f>IF('Terugvordering reiskosten OAH'!X324="","",'Terugvordering reiskosten OAH'!X324)</f>
        <v/>
      </c>
      <c r="H252" s="47" t="str">
        <f>IF('Terugvordering reiskosten OAH'!AJ324="","",'Terugvordering reiskosten OAH'!AJ324)</f>
        <v/>
      </c>
      <c r="I252" s="54" t="str">
        <f>IF('Terugvordering reiskosten OAH'!AR324="","",'Terugvordering reiskosten OAH'!AR324)</f>
        <v/>
      </c>
      <c r="J252" s="54" t="str">
        <f>IF('Terugvordering reiskosten OAH'!AY324="","",'Terugvordering reiskosten OAH'!AY324)</f>
        <v/>
      </c>
      <c r="K252" s="54" t="str">
        <f>IF('Terugvordering reiskosten OAH'!BC324=0,"",'Terugvordering reiskosten OAH'!BC324)</f>
        <v/>
      </c>
      <c r="L252" s="62" t="str">
        <f>IF('Terugvordering reiskosten OAH'!BK324=0,"",'Terugvordering reiskosten OAH'!BK324)</f>
        <v/>
      </c>
      <c r="M252" s="54" t="str">
        <f>IF('Terugvordering reiskosten OAH'!BR324=0,"",'Terugvordering reiskosten OAH'!BR324)</f>
        <v/>
      </c>
      <c r="N252" s="65" t="str">
        <f>IF('Terugvordering reiskosten OAH'!BZ324=0,"",'Terugvordering reiskosten OAH'!BZ324)</f>
        <v/>
      </c>
      <c r="O252" s="65" t="str">
        <f>IF('Terugvordering reiskosten OAH'!CG324="","",'Terugvordering reiskosten OAH'!CG324)</f>
        <v/>
      </c>
      <c r="P252" s="65" t="str">
        <f>IF('Terugvordering reiskosten OAH'!CM324=0,"",'Terugvordering reiskosten OAH'!CM324)</f>
        <v/>
      </c>
    </row>
    <row r="253" spans="1:16" x14ac:dyDescent="0.3">
      <c r="A253" s="54" t="str">
        <f>IF('Terugvordering reiskosten OAH'!D325="","",IF('Terugvordering reiskosten OAH'!$T$36="","",'Terugvordering reiskosten OAH'!$T$36))</f>
        <v/>
      </c>
      <c r="B253" s="54" t="str">
        <f>IF(A253="","",'Terugvordering reiskosten OAH'!$T$38)</f>
        <v/>
      </c>
      <c r="C253" s="47" t="str">
        <f>IF(A253="","",'gegevensblad samenvatting vord.'!$C$2)</f>
        <v/>
      </c>
      <c r="D253" s="47" t="str">
        <f>IF('Terugvordering reiskosten OAH'!D325="","",TEXT('Terugvordering reiskosten OAH'!D325,"mm-jjjj"))</f>
        <v/>
      </c>
      <c r="E253" s="54" t="str">
        <f>IF('Terugvordering reiskosten OAH'!H325="","",'Terugvordering reiskosten OAH'!H325)</f>
        <v/>
      </c>
      <c r="F253" s="47" t="str">
        <f>IF('Terugvordering reiskosten OAH'!R325="","",'Terugvordering reiskosten OAH'!R325)</f>
        <v/>
      </c>
      <c r="G253" s="54" t="str">
        <f>IF('Terugvordering reiskosten OAH'!X325="","",'Terugvordering reiskosten OAH'!X325)</f>
        <v/>
      </c>
      <c r="H253" s="47" t="str">
        <f>IF('Terugvordering reiskosten OAH'!AJ325="","",'Terugvordering reiskosten OAH'!AJ325)</f>
        <v/>
      </c>
      <c r="I253" s="54" t="str">
        <f>IF('Terugvordering reiskosten OAH'!AR325="","",'Terugvordering reiskosten OAH'!AR325)</f>
        <v/>
      </c>
      <c r="J253" s="54" t="str">
        <f>IF('Terugvordering reiskosten OAH'!AY325="","",'Terugvordering reiskosten OAH'!AY325)</f>
        <v/>
      </c>
      <c r="K253" s="54" t="str">
        <f>IF('Terugvordering reiskosten OAH'!BC325=0,"",'Terugvordering reiskosten OAH'!BC325)</f>
        <v/>
      </c>
      <c r="L253" s="62" t="str">
        <f>IF('Terugvordering reiskosten OAH'!BK325=0,"",'Terugvordering reiskosten OAH'!BK325)</f>
        <v/>
      </c>
      <c r="M253" s="54" t="str">
        <f>IF('Terugvordering reiskosten OAH'!BR325=0,"",'Terugvordering reiskosten OAH'!BR325)</f>
        <v/>
      </c>
      <c r="N253" s="65" t="str">
        <f>IF('Terugvordering reiskosten OAH'!BZ325=0,"",'Terugvordering reiskosten OAH'!BZ325)</f>
        <v/>
      </c>
      <c r="O253" s="65" t="str">
        <f>IF('Terugvordering reiskosten OAH'!CG325="","",'Terugvordering reiskosten OAH'!CG325)</f>
        <v/>
      </c>
      <c r="P253" s="65" t="str">
        <f>IF('Terugvordering reiskosten OAH'!CM325=0,"",'Terugvordering reiskosten OAH'!CM325)</f>
        <v/>
      </c>
    </row>
    <row r="254" spans="1:16" x14ac:dyDescent="0.3">
      <c r="A254" s="54" t="str">
        <f>IF('Terugvordering reiskosten OAH'!D326="","",IF('Terugvordering reiskosten OAH'!$T$36="","",'Terugvordering reiskosten OAH'!$T$36))</f>
        <v/>
      </c>
      <c r="B254" s="54" t="str">
        <f>IF(A254="","",'Terugvordering reiskosten OAH'!$T$38)</f>
        <v/>
      </c>
      <c r="C254" s="47" t="str">
        <f>IF(A254="","",'gegevensblad samenvatting vord.'!$C$2)</f>
        <v/>
      </c>
      <c r="D254" s="47" t="str">
        <f>IF('Terugvordering reiskosten OAH'!D326="","",TEXT('Terugvordering reiskosten OAH'!D326,"mm-jjjj"))</f>
        <v/>
      </c>
      <c r="E254" s="54" t="str">
        <f>IF('Terugvordering reiskosten OAH'!H326="","",'Terugvordering reiskosten OAH'!H326)</f>
        <v/>
      </c>
      <c r="F254" s="47" t="str">
        <f>IF('Terugvordering reiskosten OAH'!R326="","",'Terugvordering reiskosten OAH'!R326)</f>
        <v/>
      </c>
      <c r="G254" s="54" t="str">
        <f>IF('Terugvordering reiskosten OAH'!X326="","",'Terugvordering reiskosten OAH'!X326)</f>
        <v/>
      </c>
      <c r="H254" s="47" t="str">
        <f>IF('Terugvordering reiskosten OAH'!AJ326="","",'Terugvordering reiskosten OAH'!AJ326)</f>
        <v/>
      </c>
      <c r="I254" s="54" t="str">
        <f>IF('Terugvordering reiskosten OAH'!AR326="","",'Terugvordering reiskosten OAH'!AR326)</f>
        <v/>
      </c>
      <c r="J254" s="54" t="str">
        <f>IF('Terugvordering reiskosten OAH'!AY326="","",'Terugvordering reiskosten OAH'!AY326)</f>
        <v/>
      </c>
      <c r="K254" s="54" t="str">
        <f>IF('Terugvordering reiskosten OAH'!BC326=0,"",'Terugvordering reiskosten OAH'!BC326)</f>
        <v/>
      </c>
      <c r="L254" s="62" t="str">
        <f>IF('Terugvordering reiskosten OAH'!BK326=0,"",'Terugvordering reiskosten OAH'!BK326)</f>
        <v/>
      </c>
      <c r="M254" s="54" t="str">
        <f>IF('Terugvordering reiskosten OAH'!BR326=0,"",'Terugvordering reiskosten OAH'!BR326)</f>
        <v/>
      </c>
      <c r="N254" s="65" t="str">
        <f>IF('Terugvordering reiskosten OAH'!BZ326=0,"",'Terugvordering reiskosten OAH'!BZ326)</f>
        <v/>
      </c>
      <c r="O254" s="65" t="str">
        <f>IF('Terugvordering reiskosten OAH'!CG326="","",'Terugvordering reiskosten OAH'!CG326)</f>
        <v/>
      </c>
      <c r="P254" s="65" t="str">
        <f>IF('Terugvordering reiskosten OAH'!CM326=0,"",'Terugvordering reiskosten OAH'!CM326)</f>
        <v/>
      </c>
    </row>
    <row r="255" spans="1:16" x14ac:dyDescent="0.3">
      <c r="A255" s="54" t="str">
        <f>IF('Terugvordering reiskosten OAH'!D327="","",IF('Terugvordering reiskosten OAH'!$T$36="","",'Terugvordering reiskosten OAH'!$T$36))</f>
        <v/>
      </c>
      <c r="B255" s="54" t="str">
        <f>IF(A255="","",'Terugvordering reiskosten OAH'!$T$38)</f>
        <v/>
      </c>
      <c r="C255" s="47" t="str">
        <f>IF(A255="","",'gegevensblad samenvatting vord.'!$C$2)</f>
        <v/>
      </c>
      <c r="D255" s="47" t="str">
        <f>IF('Terugvordering reiskosten OAH'!D327="","",TEXT('Terugvordering reiskosten OAH'!D327,"mm-jjjj"))</f>
        <v/>
      </c>
      <c r="E255" s="54" t="str">
        <f>IF('Terugvordering reiskosten OAH'!H327="","",'Terugvordering reiskosten OAH'!H327)</f>
        <v/>
      </c>
      <c r="F255" s="47" t="str">
        <f>IF('Terugvordering reiskosten OAH'!R327="","",'Terugvordering reiskosten OAH'!R327)</f>
        <v/>
      </c>
      <c r="G255" s="54" t="str">
        <f>IF('Terugvordering reiskosten OAH'!X327="","",'Terugvordering reiskosten OAH'!X327)</f>
        <v/>
      </c>
      <c r="H255" s="47" t="str">
        <f>IF('Terugvordering reiskosten OAH'!AJ327="","",'Terugvordering reiskosten OAH'!AJ327)</f>
        <v/>
      </c>
      <c r="I255" s="54" t="str">
        <f>IF('Terugvordering reiskosten OAH'!AR327="","",'Terugvordering reiskosten OAH'!AR327)</f>
        <v/>
      </c>
      <c r="J255" s="54" t="str">
        <f>IF('Terugvordering reiskosten OAH'!AY327="","",'Terugvordering reiskosten OAH'!AY327)</f>
        <v/>
      </c>
      <c r="K255" s="54" t="str">
        <f>IF('Terugvordering reiskosten OAH'!BC327=0,"",'Terugvordering reiskosten OAH'!BC327)</f>
        <v/>
      </c>
      <c r="L255" s="62" t="str">
        <f>IF('Terugvordering reiskosten OAH'!BK327=0,"",'Terugvordering reiskosten OAH'!BK327)</f>
        <v/>
      </c>
      <c r="M255" s="54" t="str">
        <f>IF('Terugvordering reiskosten OAH'!BR327=0,"",'Terugvordering reiskosten OAH'!BR327)</f>
        <v/>
      </c>
      <c r="N255" s="65" t="str">
        <f>IF('Terugvordering reiskosten OAH'!BZ327=0,"",'Terugvordering reiskosten OAH'!BZ327)</f>
        <v/>
      </c>
      <c r="O255" s="65" t="str">
        <f>IF('Terugvordering reiskosten OAH'!CG327="","",'Terugvordering reiskosten OAH'!CG327)</f>
        <v/>
      </c>
      <c r="P255" s="65" t="str">
        <f>IF('Terugvordering reiskosten OAH'!CM327=0,"",'Terugvordering reiskosten OAH'!CM327)</f>
        <v/>
      </c>
    </row>
    <row r="256" spans="1:16" x14ac:dyDescent="0.3">
      <c r="A256" s="54" t="str">
        <f>IF('Terugvordering reiskosten OAH'!D328="","",IF('Terugvordering reiskosten OAH'!$T$36="","",'Terugvordering reiskosten OAH'!$T$36))</f>
        <v/>
      </c>
      <c r="B256" s="54" t="str">
        <f>IF(A256="","",'Terugvordering reiskosten OAH'!$T$38)</f>
        <v/>
      </c>
      <c r="C256" s="47" t="str">
        <f>IF(A256="","",'gegevensblad samenvatting vord.'!$C$2)</f>
        <v/>
      </c>
      <c r="D256" s="47" t="str">
        <f>IF('Terugvordering reiskosten OAH'!D328="","",TEXT('Terugvordering reiskosten OAH'!D328,"mm-jjjj"))</f>
        <v/>
      </c>
      <c r="E256" s="54" t="str">
        <f>IF('Terugvordering reiskosten OAH'!H328="","",'Terugvordering reiskosten OAH'!H328)</f>
        <v/>
      </c>
      <c r="F256" s="47" t="str">
        <f>IF('Terugvordering reiskosten OAH'!R328="","",'Terugvordering reiskosten OAH'!R328)</f>
        <v/>
      </c>
      <c r="G256" s="54" t="str">
        <f>IF('Terugvordering reiskosten OAH'!X328="","",'Terugvordering reiskosten OAH'!X328)</f>
        <v/>
      </c>
      <c r="H256" s="47" t="str">
        <f>IF('Terugvordering reiskosten OAH'!AJ328="","",'Terugvordering reiskosten OAH'!AJ328)</f>
        <v/>
      </c>
      <c r="I256" s="54" t="str">
        <f>IF('Terugvordering reiskosten OAH'!AR328="","",'Terugvordering reiskosten OAH'!AR328)</f>
        <v/>
      </c>
      <c r="J256" s="54" t="str">
        <f>IF('Terugvordering reiskosten OAH'!AY328="","",'Terugvordering reiskosten OAH'!AY328)</f>
        <v/>
      </c>
      <c r="K256" s="54" t="str">
        <f>IF('Terugvordering reiskosten OAH'!BC328=0,"",'Terugvordering reiskosten OAH'!BC328)</f>
        <v/>
      </c>
      <c r="L256" s="62" t="str">
        <f>IF('Terugvordering reiskosten OAH'!BK328=0,"",'Terugvordering reiskosten OAH'!BK328)</f>
        <v/>
      </c>
      <c r="M256" s="54" t="str">
        <f>IF('Terugvordering reiskosten OAH'!BR328=0,"",'Terugvordering reiskosten OAH'!BR328)</f>
        <v/>
      </c>
      <c r="N256" s="65" t="str">
        <f>IF('Terugvordering reiskosten OAH'!BZ328=0,"",'Terugvordering reiskosten OAH'!BZ328)</f>
        <v/>
      </c>
      <c r="O256" s="65" t="str">
        <f>IF('Terugvordering reiskosten OAH'!CG328="","",'Terugvordering reiskosten OAH'!CG328)</f>
        <v/>
      </c>
      <c r="P256" s="65" t="str">
        <f>IF('Terugvordering reiskosten OAH'!CM328=0,"",'Terugvordering reiskosten OAH'!CM328)</f>
        <v/>
      </c>
    </row>
    <row r="257" spans="1:16" x14ac:dyDescent="0.3">
      <c r="A257" s="54" t="str">
        <f>IF('Terugvordering reiskosten OAH'!D329="","",IF('Terugvordering reiskosten OAH'!$T$36="","",'Terugvordering reiskosten OAH'!$T$36))</f>
        <v/>
      </c>
      <c r="B257" s="54" t="str">
        <f>IF(A257="","",'Terugvordering reiskosten OAH'!$T$38)</f>
        <v/>
      </c>
      <c r="C257" s="47" t="str">
        <f>IF(A257="","",'gegevensblad samenvatting vord.'!$C$2)</f>
        <v/>
      </c>
      <c r="D257" s="47" t="str">
        <f>IF('Terugvordering reiskosten OAH'!D329="","",TEXT('Terugvordering reiskosten OAH'!D329,"mm-jjjj"))</f>
        <v/>
      </c>
      <c r="E257" s="54" t="str">
        <f>IF('Terugvordering reiskosten OAH'!H329="","",'Terugvordering reiskosten OAH'!H329)</f>
        <v/>
      </c>
      <c r="F257" s="47" t="str">
        <f>IF('Terugvordering reiskosten OAH'!R329="","",'Terugvordering reiskosten OAH'!R329)</f>
        <v/>
      </c>
      <c r="G257" s="54" t="str">
        <f>IF('Terugvordering reiskosten OAH'!X329="","",'Terugvordering reiskosten OAH'!X329)</f>
        <v/>
      </c>
      <c r="H257" s="47" t="str">
        <f>IF('Terugvordering reiskosten OAH'!AJ329="","",'Terugvordering reiskosten OAH'!AJ329)</f>
        <v/>
      </c>
      <c r="I257" s="54" t="str">
        <f>IF('Terugvordering reiskosten OAH'!AR329="","",'Terugvordering reiskosten OAH'!AR329)</f>
        <v/>
      </c>
      <c r="J257" s="54" t="str">
        <f>IF('Terugvordering reiskosten OAH'!AY329="","",'Terugvordering reiskosten OAH'!AY329)</f>
        <v/>
      </c>
      <c r="K257" s="54" t="str">
        <f>IF('Terugvordering reiskosten OAH'!BC329=0,"",'Terugvordering reiskosten OAH'!BC329)</f>
        <v/>
      </c>
      <c r="L257" s="62" t="str">
        <f>IF('Terugvordering reiskosten OAH'!BK329=0,"",'Terugvordering reiskosten OAH'!BK329)</f>
        <v/>
      </c>
      <c r="M257" s="54" t="str">
        <f>IF('Terugvordering reiskosten OAH'!BR329=0,"",'Terugvordering reiskosten OAH'!BR329)</f>
        <v/>
      </c>
      <c r="N257" s="65" t="str">
        <f>IF('Terugvordering reiskosten OAH'!BZ329=0,"",'Terugvordering reiskosten OAH'!BZ329)</f>
        <v/>
      </c>
      <c r="O257" s="65" t="str">
        <f>IF('Terugvordering reiskosten OAH'!CG329="","",'Terugvordering reiskosten OAH'!CG329)</f>
        <v/>
      </c>
      <c r="P257" s="65" t="str">
        <f>IF('Terugvordering reiskosten OAH'!CM329=0,"",'Terugvordering reiskosten OAH'!CM329)</f>
        <v/>
      </c>
    </row>
    <row r="258" spans="1:16" x14ac:dyDescent="0.3">
      <c r="A258" s="54" t="str">
        <f>IF('Terugvordering reiskosten OAH'!D330="","",IF('Terugvordering reiskosten OAH'!$T$36="","",'Terugvordering reiskosten OAH'!$T$36))</f>
        <v/>
      </c>
      <c r="B258" s="54" t="str">
        <f>IF(A258="","",'Terugvordering reiskosten OAH'!$T$38)</f>
        <v/>
      </c>
      <c r="C258" s="47" t="str">
        <f>IF(A258="","",'gegevensblad samenvatting vord.'!$C$2)</f>
        <v/>
      </c>
      <c r="D258" s="47" t="str">
        <f>IF('Terugvordering reiskosten OAH'!D330="","",TEXT('Terugvordering reiskosten OAH'!D330,"mm-jjjj"))</f>
        <v/>
      </c>
      <c r="E258" s="54" t="str">
        <f>IF('Terugvordering reiskosten OAH'!H330="","",'Terugvordering reiskosten OAH'!H330)</f>
        <v/>
      </c>
      <c r="F258" s="47" t="str">
        <f>IF('Terugvordering reiskosten OAH'!R330="","",'Terugvordering reiskosten OAH'!R330)</f>
        <v/>
      </c>
      <c r="G258" s="54" t="str">
        <f>IF('Terugvordering reiskosten OAH'!X330="","",'Terugvordering reiskosten OAH'!X330)</f>
        <v/>
      </c>
      <c r="H258" s="47" t="str">
        <f>IF('Terugvordering reiskosten OAH'!AJ330="","",'Terugvordering reiskosten OAH'!AJ330)</f>
        <v/>
      </c>
      <c r="I258" s="54" t="str">
        <f>IF('Terugvordering reiskosten OAH'!AR330="","",'Terugvordering reiskosten OAH'!AR330)</f>
        <v/>
      </c>
      <c r="J258" s="54" t="str">
        <f>IF('Terugvordering reiskosten OAH'!AY330="","",'Terugvordering reiskosten OAH'!AY330)</f>
        <v/>
      </c>
      <c r="K258" s="54" t="str">
        <f>IF('Terugvordering reiskosten OAH'!BC330=0,"",'Terugvordering reiskosten OAH'!BC330)</f>
        <v/>
      </c>
      <c r="L258" s="62" t="str">
        <f>IF('Terugvordering reiskosten OAH'!BK330=0,"",'Terugvordering reiskosten OAH'!BK330)</f>
        <v/>
      </c>
      <c r="M258" s="54" t="str">
        <f>IF('Terugvordering reiskosten OAH'!BR330=0,"",'Terugvordering reiskosten OAH'!BR330)</f>
        <v/>
      </c>
      <c r="N258" s="65" t="str">
        <f>IF('Terugvordering reiskosten OAH'!BZ330=0,"",'Terugvordering reiskosten OAH'!BZ330)</f>
        <v/>
      </c>
      <c r="O258" s="65" t="str">
        <f>IF('Terugvordering reiskosten OAH'!CG330="","",'Terugvordering reiskosten OAH'!CG330)</f>
        <v/>
      </c>
      <c r="P258" s="65" t="str">
        <f>IF('Terugvordering reiskosten OAH'!CM330=0,"",'Terugvordering reiskosten OAH'!CM330)</f>
        <v/>
      </c>
    </row>
    <row r="259" spans="1:16" x14ac:dyDescent="0.3">
      <c r="A259" s="54" t="str">
        <f>IF('Terugvordering reiskosten OAH'!D331="","",IF('Terugvordering reiskosten OAH'!$T$36="","",'Terugvordering reiskosten OAH'!$T$36))</f>
        <v/>
      </c>
      <c r="B259" s="54" t="str">
        <f>IF(A259="","",'Terugvordering reiskosten OAH'!$T$38)</f>
        <v/>
      </c>
      <c r="C259" s="47" t="str">
        <f>IF(A259="","",'gegevensblad samenvatting vord.'!$C$2)</f>
        <v/>
      </c>
      <c r="D259" s="47" t="str">
        <f>IF('Terugvordering reiskosten OAH'!D331="","",TEXT('Terugvordering reiskosten OAH'!D331,"mm-jjjj"))</f>
        <v/>
      </c>
      <c r="E259" s="54" t="str">
        <f>IF('Terugvordering reiskosten OAH'!H331="","",'Terugvordering reiskosten OAH'!H331)</f>
        <v/>
      </c>
      <c r="F259" s="47" t="str">
        <f>IF('Terugvordering reiskosten OAH'!R331="","",'Terugvordering reiskosten OAH'!R331)</f>
        <v/>
      </c>
      <c r="G259" s="54" t="str">
        <f>IF('Terugvordering reiskosten OAH'!X331="","",'Terugvordering reiskosten OAH'!X331)</f>
        <v/>
      </c>
      <c r="H259" s="47" t="str">
        <f>IF('Terugvordering reiskosten OAH'!AJ331="","",'Terugvordering reiskosten OAH'!AJ331)</f>
        <v/>
      </c>
      <c r="I259" s="54" t="str">
        <f>IF('Terugvordering reiskosten OAH'!AR331="","",'Terugvordering reiskosten OAH'!AR331)</f>
        <v/>
      </c>
      <c r="J259" s="54" t="str">
        <f>IF('Terugvordering reiskosten OAH'!AY331="","",'Terugvordering reiskosten OAH'!AY331)</f>
        <v/>
      </c>
      <c r="K259" s="54" t="str">
        <f>IF('Terugvordering reiskosten OAH'!BC331=0,"",'Terugvordering reiskosten OAH'!BC331)</f>
        <v/>
      </c>
      <c r="L259" s="62" t="str">
        <f>IF('Terugvordering reiskosten OAH'!BK331=0,"",'Terugvordering reiskosten OAH'!BK331)</f>
        <v/>
      </c>
      <c r="M259" s="54" t="str">
        <f>IF('Terugvordering reiskosten OAH'!BR331=0,"",'Terugvordering reiskosten OAH'!BR331)</f>
        <v/>
      </c>
      <c r="N259" s="65" t="str">
        <f>IF('Terugvordering reiskosten OAH'!BZ331=0,"",'Terugvordering reiskosten OAH'!BZ331)</f>
        <v/>
      </c>
      <c r="O259" s="65" t="str">
        <f>IF('Terugvordering reiskosten OAH'!CG331="","",'Terugvordering reiskosten OAH'!CG331)</f>
        <v/>
      </c>
      <c r="P259" s="65" t="str">
        <f>IF('Terugvordering reiskosten OAH'!CM331=0,"",'Terugvordering reiskosten OAH'!CM331)</f>
        <v/>
      </c>
    </row>
    <row r="260" spans="1:16" x14ac:dyDescent="0.3">
      <c r="A260" s="54" t="str">
        <f>IF('Terugvordering reiskosten OAH'!D332="","",IF('Terugvordering reiskosten OAH'!$T$36="","",'Terugvordering reiskosten OAH'!$T$36))</f>
        <v/>
      </c>
      <c r="B260" s="54" t="str">
        <f>IF(A260="","",'Terugvordering reiskosten OAH'!$T$38)</f>
        <v/>
      </c>
      <c r="C260" s="47" t="str">
        <f>IF(A260="","",'gegevensblad samenvatting vord.'!$C$2)</f>
        <v/>
      </c>
      <c r="D260" s="47" t="str">
        <f>IF('Terugvordering reiskosten OAH'!D332="","",TEXT('Terugvordering reiskosten OAH'!D332,"mm-jjjj"))</f>
        <v/>
      </c>
      <c r="E260" s="54" t="str">
        <f>IF('Terugvordering reiskosten OAH'!H332="","",'Terugvordering reiskosten OAH'!H332)</f>
        <v/>
      </c>
      <c r="F260" s="47" t="str">
        <f>IF('Terugvordering reiskosten OAH'!R332="","",'Terugvordering reiskosten OAH'!R332)</f>
        <v/>
      </c>
      <c r="G260" s="54" t="str">
        <f>IF('Terugvordering reiskosten OAH'!X332="","",'Terugvordering reiskosten OAH'!X332)</f>
        <v/>
      </c>
      <c r="H260" s="47" t="str">
        <f>IF('Terugvordering reiskosten OAH'!AJ332="","",'Terugvordering reiskosten OAH'!AJ332)</f>
        <v/>
      </c>
      <c r="I260" s="54" t="str">
        <f>IF('Terugvordering reiskosten OAH'!AR332="","",'Terugvordering reiskosten OAH'!AR332)</f>
        <v/>
      </c>
      <c r="J260" s="54" t="str">
        <f>IF('Terugvordering reiskosten OAH'!AY332="","",'Terugvordering reiskosten OAH'!AY332)</f>
        <v/>
      </c>
      <c r="K260" s="54" t="str">
        <f>IF('Terugvordering reiskosten OAH'!BC332=0,"",'Terugvordering reiskosten OAH'!BC332)</f>
        <v/>
      </c>
      <c r="L260" s="62" t="str">
        <f>IF('Terugvordering reiskosten OAH'!BK332=0,"",'Terugvordering reiskosten OAH'!BK332)</f>
        <v/>
      </c>
      <c r="M260" s="54" t="str">
        <f>IF('Terugvordering reiskosten OAH'!BR332=0,"",'Terugvordering reiskosten OAH'!BR332)</f>
        <v/>
      </c>
      <c r="N260" s="65" t="str">
        <f>IF('Terugvordering reiskosten OAH'!BZ332=0,"",'Terugvordering reiskosten OAH'!BZ332)</f>
        <v/>
      </c>
      <c r="O260" s="65" t="str">
        <f>IF('Terugvordering reiskosten OAH'!CG332="","",'Terugvordering reiskosten OAH'!CG332)</f>
        <v/>
      </c>
      <c r="P260" s="65" t="str">
        <f>IF('Terugvordering reiskosten OAH'!CM332=0,"",'Terugvordering reiskosten OAH'!CM332)</f>
        <v/>
      </c>
    </row>
    <row r="261" spans="1:16" x14ac:dyDescent="0.3">
      <c r="A261" s="54" t="str">
        <f>IF('Terugvordering reiskosten OAH'!D333="","",IF('Terugvordering reiskosten OAH'!$T$36="","",'Terugvordering reiskosten OAH'!$T$36))</f>
        <v/>
      </c>
      <c r="B261" s="54" t="str">
        <f>IF(A261="","",'Terugvordering reiskosten OAH'!$T$38)</f>
        <v/>
      </c>
      <c r="C261" s="47" t="str">
        <f>IF(A261="","",'gegevensblad samenvatting vord.'!$C$2)</f>
        <v/>
      </c>
      <c r="D261" s="47" t="str">
        <f>IF('Terugvordering reiskosten OAH'!D333="","",TEXT('Terugvordering reiskosten OAH'!D333,"mm-jjjj"))</f>
        <v/>
      </c>
      <c r="E261" s="54" t="str">
        <f>IF('Terugvordering reiskosten OAH'!H333="","",'Terugvordering reiskosten OAH'!H333)</f>
        <v/>
      </c>
      <c r="F261" s="47" t="str">
        <f>IF('Terugvordering reiskosten OAH'!R333="","",'Terugvordering reiskosten OAH'!R333)</f>
        <v/>
      </c>
      <c r="G261" s="54" t="str">
        <f>IF('Terugvordering reiskosten OAH'!X333="","",'Terugvordering reiskosten OAH'!X333)</f>
        <v/>
      </c>
      <c r="H261" s="47" t="str">
        <f>IF('Terugvordering reiskosten OAH'!AJ333="","",'Terugvordering reiskosten OAH'!AJ333)</f>
        <v/>
      </c>
      <c r="I261" s="54" t="str">
        <f>IF('Terugvordering reiskosten OAH'!AR333="","",'Terugvordering reiskosten OAH'!AR333)</f>
        <v/>
      </c>
      <c r="J261" s="54" t="str">
        <f>IF('Terugvordering reiskosten OAH'!AY333="","",'Terugvordering reiskosten OAH'!AY333)</f>
        <v/>
      </c>
      <c r="K261" s="54" t="str">
        <f>IF('Terugvordering reiskosten OAH'!BC333=0,"",'Terugvordering reiskosten OAH'!BC333)</f>
        <v/>
      </c>
      <c r="L261" s="62" t="str">
        <f>IF('Terugvordering reiskosten OAH'!BK333=0,"",'Terugvordering reiskosten OAH'!BK333)</f>
        <v/>
      </c>
      <c r="M261" s="54" t="str">
        <f>IF('Terugvordering reiskosten OAH'!BR333=0,"",'Terugvordering reiskosten OAH'!BR333)</f>
        <v/>
      </c>
      <c r="N261" s="65" t="str">
        <f>IF('Terugvordering reiskosten OAH'!BZ333=0,"",'Terugvordering reiskosten OAH'!BZ333)</f>
        <v/>
      </c>
      <c r="O261" s="65" t="str">
        <f>IF('Terugvordering reiskosten OAH'!CG333="","",'Terugvordering reiskosten OAH'!CG333)</f>
        <v/>
      </c>
      <c r="P261" s="65" t="str">
        <f>IF('Terugvordering reiskosten OAH'!CM333=0,"",'Terugvordering reiskosten OAH'!CM333)</f>
        <v/>
      </c>
    </row>
    <row r="262" spans="1:16" x14ac:dyDescent="0.3">
      <c r="A262" s="54" t="str">
        <f>IF('Terugvordering reiskosten OAH'!D334="","",IF('Terugvordering reiskosten OAH'!$T$36="","",'Terugvordering reiskosten OAH'!$T$36))</f>
        <v/>
      </c>
      <c r="B262" s="54" t="str">
        <f>IF(A262="","",'Terugvordering reiskosten OAH'!$T$38)</f>
        <v/>
      </c>
      <c r="C262" s="47" t="str">
        <f>IF(A262="","",'gegevensblad samenvatting vord.'!$C$2)</f>
        <v/>
      </c>
      <c r="D262" s="47" t="str">
        <f>IF('Terugvordering reiskosten OAH'!D334="","",TEXT('Terugvordering reiskosten OAH'!D334,"mm-jjjj"))</f>
        <v/>
      </c>
      <c r="E262" s="54" t="str">
        <f>IF('Terugvordering reiskosten OAH'!H334="","",'Terugvordering reiskosten OAH'!H334)</f>
        <v/>
      </c>
      <c r="F262" s="47" t="str">
        <f>IF('Terugvordering reiskosten OAH'!R334="","",'Terugvordering reiskosten OAH'!R334)</f>
        <v/>
      </c>
      <c r="G262" s="54" t="str">
        <f>IF('Terugvordering reiskosten OAH'!X334="","",'Terugvordering reiskosten OAH'!X334)</f>
        <v/>
      </c>
      <c r="H262" s="47" t="str">
        <f>IF('Terugvordering reiskosten OAH'!AJ334="","",'Terugvordering reiskosten OAH'!AJ334)</f>
        <v/>
      </c>
      <c r="I262" s="54" t="str">
        <f>IF('Terugvordering reiskosten OAH'!AR334="","",'Terugvordering reiskosten OAH'!AR334)</f>
        <v/>
      </c>
      <c r="J262" s="54" t="str">
        <f>IF('Terugvordering reiskosten OAH'!AY334="","",'Terugvordering reiskosten OAH'!AY334)</f>
        <v/>
      </c>
      <c r="K262" s="54" t="str">
        <f>IF('Terugvordering reiskosten OAH'!BC334=0,"",'Terugvordering reiskosten OAH'!BC334)</f>
        <v/>
      </c>
      <c r="L262" s="62" t="str">
        <f>IF('Terugvordering reiskosten OAH'!BK334=0,"",'Terugvordering reiskosten OAH'!BK334)</f>
        <v/>
      </c>
      <c r="M262" s="54" t="str">
        <f>IF('Terugvordering reiskosten OAH'!BR334=0,"",'Terugvordering reiskosten OAH'!BR334)</f>
        <v/>
      </c>
      <c r="N262" s="65" t="str">
        <f>IF('Terugvordering reiskosten OAH'!BZ334=0,"",'Terugvordering reiskosten OAH'!BZ334)</f>
        <v/>
      </c>
      <c r="O262" s="65" t="str">
        <f>IF('Terugvordering reiskosten OAH'!CG334="","",'Terugvordering reiskosten OAH'!CG334)</f>
        <v/>
      </c>
      <c r="P262" s="65" t="str">
        <f>IF('Terugvordering reiskosten OAH'!CM334=0,"",'Terugvordering reiskosten OAH'!CM334)</f>
        <v/>
      </c>
    </row>
    <row r="263" spans="1:16" x14ac:dyDescent="0.3">
      <c r="A263" s="54" t="str">
        <f>IF('Terugvordering reiskosten OAH'!D335="","",IF('Terugvordering reiskosten OAH'!$T$36="","",'Terugvordering reiskosten OAH'!$T$36))</f>
        <v/>
      </c>
      <c r="B263" s="54" t="str">
        <f>IF(A263="","",'Terugvordering reiskosten OAH'!$T$38)</f>
        <v/>
      </c>
      <c r="C263" s="47" t="str">
        <f>IF(A263="","",'gegevensblad samenvatting vord.'!$C$2)</f>
        <v/>
      </c>
      <c r="D263" s="47" t="str">
        <f>IF('Terugvordering reiskosten OAH'!D335="","",TEXT('Terugvordering reiskosten OAH'!D335,"mm-jjjj"))</f>
        <v/>
      </c>
      <c r="E263" s="54" t="str">
        <f>IF('Terugvordering reiskosten OAH'!H335="","",'Terugvordering reiskosten OAH'!H335)</f>
        <v/>
      </c>
      <c r="F263" s="47" t="str">
        <f>IF('Terugvordering reiskosten OAH'!R335="","",'Terugvordering reiskosten OAH'!R335)</f>
        <v/>
      </c>
      <c r="G263" s="54" t="str">
        <f>IF('Terugvordering reiskosten OAH'!X335="","",'Terugvordering reiskosten OAH'!X335)</f>
        <v/>
      </c>
      <c r="H263" s="47" t="str">
        <f>IF('Terugvordering reiskosten OAH'!AJ335="","",'Terugvordering reiskosten OAH'!AJ335)</f>
        <v/>
      </c>
      <c r="I263" s="54" t="str">
        <f>IF('Terugvordering reiskosten OAH'!AR335="","",'Terugvordering reiskosten OAH'!AR335)</f>
        <v/>
      </c>
      <c r="J263" s="54" t="str">
        <f>IF('Terugvordering reiskosten OAH'!AY335="","",'Terugvordering reiskosten OAH'!AY335)</f>
        <v/>
      </c>
      <c r="K263" s="54" t="str">
        <f>IF('Terugvordering reiskosten OAH'!BC335=0,"",'Terugvordering reiskosten OAH'!BC335)</f>
        <v/>
      </c>
      <c r="L263" s="62" t="str">
        <f>IF('Terugvordering reiskosten OAH'!BK335=0,"",'Terugvordering reiskosten OAH'!BK335)</f>
        <v/>
      </c>
      <c r="M263" s="54" t="str">
        <f>IF('Terugvordering reiskosten OAH'!BR335=0,"",'Terugvordering reiskosten OAH'!BR335)</f>
        <v/>
      </c>
      <c r="N263" s="65" t="str">
        <f>IF('Terugvordering reiskosten OAH'!BZ335=0,"",'Terugvordering reiskosten OAH'!BZ335)</f>
        <v/>
      </c>
      <c r="O263" s="65" t="str">
        <f>IF('Terugvordering reiskosten OAH'!CG335="","",'Terugvordering reiskosten OAH'!CG335)</f>
        <v/>
      </c>
      <c r="P263" s="65" t="str">
        <f>IF('Terugvordering reiskosten OAH'!CM335=0,"",'Terugvordering reiskosten OAH'!CM335)</f>
        <v/>
      </c>
    </row>
    <row r="264" spans="1:16" x14ac:dyDescent="0.3">
      <c r="A264" s="54" t="str">
        <f>IF('Terugvordering reiskosten OAH'!D336="","",IF('Terugvordering reiskosten OAH'!$T$36="","",'Terugvordering reiskosten OAH'!$T$36))</f>
        <v/>
      </c>
      <c r="B264" s="54" t="str">
        <f>IF(A264="","",'Terugvordering reiskosten OAH'!$T$38)</f>
        <v/>
      </c>
      <c r="C264" s="47" t="str">
        <f>IF(A264="","",'gegevensblad samenvatting vord.'!$C$2)</f>
        <v/>
      </c>
      <c r="D264" s="47" t="str">
        <f>IF('Terugvordering reiskosten OAH'!D336="","",TEXT('Terugvordering reiskosten OAH'!D336,"mm-jjjj"))</f>
        <v/>
      </c>
      <c r="E264" s="54" t="str">
        <f>IF('Terugvordering reiskosten OAH'!H336="","",'Terugvordering reiskosten OAH'!H336)</f>
        <v/>
      </c>
      <c r="F264" s="47" t="str">
        <f>IF('Terugvordering reiskosten OAH'!R336="","",'Terugvordering reiskosten OAH'!R336)</f>
        <v/>
      </c>
      <c r="G264" s="54" t="str">
        <f>IF('Terugvordering reiskosten OAH'!X336="","",'Terugvordering reiskosten OAH'!X336)</f>
        <v/>
      </c>
      <c r="H264" s="47" t="str">
        <f>IF('Terugvordering reiskosten OAH'!AJ336="","",'Terugvordering reiskosten OAH'!AJ336)</f>
        <v/>
      </c>
      <c r="I264" s="54" t="str">
        <f>IF('Terugvordering reiskosten OAH'!AR336="","",'Terugvordering reiskosten OAH'!AR336)</f>
        <v/>
      </c>
      <c r="J264" s="54" t="str">
        <f>IF('Terugvordering reiskosten OAH'!AY336="","",'Terugvordering reiskosten OAH'!AY336)</f>
        <v/>
      </c>
      <c r="K264" s="54" t="str">
        <f>IF('Terugvordering reiskosten OAH'!BC336=0,"",'Terugvordering reiskosten OAH'!BC336)</f>
        <v/>
      </c>
      <c r="L264" s="62" t="str">
        <f>IF('Terugvordering reiskosten OAH'!BK336=0,"",'Terugvordering reiskosten OAH'!BK336)</f>
        <v/>
      </c>
      <c r="M264" s="54" t="str">
        <f>IF('Terugvordering reiskosten OAH'!BR336=0,"",'Terugvordering reiskosten OAH'!BR336)</f>
        <v/>
      </c>
      <c r="N264" s="65" t="str">
        <f>IF('Terugvordering reiskosten OAH'!BZ336=0,"",'Terugvordering reiskosten OAH'!BZ336)</f>
        <v/>
      </c>
      <c r="O264" s="65" t="str">
        <f>IF('Terugvordering reiskosten OAH'!CG336="","",'Terugvordering reiskosten OAH'!CG336)</f>
        <v/>
      </c>
      <c r="P264" s="65" t="str">
        <f>IF('Terugvordering reiskosten OAH'!CM336=0,"",'Terugvordering reiskosten OAH'!CM336)</f>
        <v/>
      </c>
    </row>
    <row r="265" spans="1:16" x14ac:dyDescent="0.3">
      <c r="A265" s="54" t="str">
        <f>IF('Terugvordering reiskosten OAH'!D337="","",IF('Terugvordering reiskosten OAH'!$T$36="","",'Terugvordering reiskosten OAH'!$T$36))</f>
        <v/>
      </c>
      <c r="B265" s="54" t="str">
        <f>IF(A265="","",'Terugvordering reiskosten OAH'!$T$38)</f>
        <v/>
      </c>
      <c r="C265" s="47" t="str">
        <f>IF(A265="","",'gegevensblad samenvatting vord.'!$C$2)</f>
        <v/>
      </c>
      <c r="D265" s="47" t="str">
        <f>IF('Terugvordering reiskosten OAH'!D337="","",TEXT('Terugvordering reiskosten OAH'!D337,"mm-jjjj"))</f>
        <v/>
      </c>
      <c r="E265" s="54" t="str">
        <f>IF('Terugvordering reiskosten OAH'!H337="","",'Terugvordering reiskosten OAH'!H337)</f>
        <v/>
      </c>
      <c r="F265" s="47" t="str">
        <f>IF('Terugvordering reiskosten OAH'!R337="","",'Terugvordering reiskosten OAH'!R337)</f>
        <v/>
      </c>
      <c r="G265" s="54" t="str">
        <f>IF('Terugvordering reiskosten OAH'!X337="","",'Terugvordering reiskosten OAH'!X337)</f>
        <v/>
      </c>
      <c r="H265" s="47" t="str">
        <f>IF('Terugvordering reiskosten OAH'!AJ337="","",'Terugvordering reiskosten OAH'!AJ337)</f>
        <v/>
      </c>
      <c r="I265" s="54" t="str">
        <f>IF('Terugvordering reiskosten OAH'!AR337="","",'Terugvordering reiskosten OAH'!AR337)</f>
        <v/>
      </c>
      <c r="J265" s="54" t="str">
        <f>IF('Terugvordering reiskosten OAH'!AY337="","",'Terugvordering reiskosten OAH'!AY337)</f>
        <v/>
      </c>
      <c r="K265" s="54" t="str">
        <f>IF('Terugvordering reiskosten OAH'!BC337=0,"",'Terugvordering reiskosten OAH'!BC337)</f>
        <v/>
      </c>
      <c r="L265" s="62" t="str">
        <f>IF('Terugvordering reiskosten OAH'!BK337=0,"",'Terugvordering reiskosten OAH'!BK337)</f>
        <v/>
      </c>
      <c r="M265" s="54" t="str">
        <f>IF('Terugvordering reiskosten OAH'!BR337=0,"",'Terugvordering reiskosten OAH'!BR337)</f>
        <v/>
      </c>
      <c r="N265" s="65" t="str">
        <f>IF('Terugvordering reiskosten OAH'!BZ337=0,"",'Terugvordering reiskosten OAH'!BZ337)</f>
        <v/>
      </c>
      <c r="O265" s="65" t="str">
        <f>IF('Terugvordering reiskosten OAH'!CG337="","",'Terugvordering reiskosten OAH'!CG337)</f>
        <v/>
      </c>
      <c r="P265" s="65" t="str">
        <f>IF('Terugvordering reiskosten OAH'!CM337=0,"",'Terugvordering reiskosten OAH'!CM337)</f>
        <v/>
      </c>
    </row>
    <row r="266" spans="1:16" x14ac:dyDescent="0.3">
      <c r="A266" s="54" t="str">
        <f>IF('Terugvordering reiskosten OAH'!D338="","",IF('Terugvordering reiskosten OAH'!$T$36="","",'Terugvordering reiskosten OAH'!$T$36))</f>
        <v/>
      </c>
      <c r="B266" s="54" t="str">
        <f>IF(A266="","",'Terugvordering reiskosten OAH'!$T$38)</f>
        <v/>
      </c>
      <c r="C266" s="47" t="str">
        <f>IF(A266="","",'gegevensblad samenvatting vord.'!$C$2)</f>
        <v/>
      </c>
      <c r="D266" s="47" t="str">
        <f>IF('Terugvordering reiskosten OAH'!D338="","",TEXT('Terugvordering reiskosten OAH'!D338,"mm-jjjj"))</f>
        <v/>
      </c>
      <c r="E266" s="54" t="str">
        <f>IF('Terugvordering reiskosten OAH'!H338="","",'Terugvordering reiskosten OAH'!H338)</f>
        <v/>
      </c>
      <c r="F266" s="47" t="str">
        <f>IF('Terugvordering reiskosten OAH'!R338="","",'Terugvordering reiskosten OAH'!R338)</f>
        <v/>
      </c>
      <c r="G266" s="54" t="str">
        <f>IF('Terugvordering reiskosten OAH'!X338="","",'Terugvordering reiskosten OAH'!X338)</f>
        <v/>
      </c>
      <c r="H266" s="47" t="str">
        <f>IF('Terugvordering reiskosten OAH'!AJ338="","",'Terugvordering reiskosten OAH'!AJ338)</f>
        <v/>
      </c>
      <c r="I266" s="54" t="str">
        <f>IF('Terugvordering reiskosten OAH'!AR338="","",'Terugvordering reiskosten OAH'!AR338)</f>
        <v/>
      </c>
      <c r="J266" s="54" t="str">
        <f>IF('Terugvordering reiskosten OAH'!AY338="","",'Terugvordering reiskosten OAH'!AY338)</f>
        <v/>
      </c>
      <c r="K266" s="54" t="str">
        <f>IF('Terugvordering reiskosten OAH'!BC338=0,"",'Terugvordering reiskosten OAH'!BC338)</f>
        <v/>
      </c>
      <c r="L266" s="62" t="str">
        <f>IF('Terugvordering reiskosten OAH'!BK338=0,"",'Terugvordering reiskosten OAH'!BK338)</f>
        <v/>
      </c>
      <c r="M266" s="54" t="str">
        <f>IF('Terugvordering reiskosten OAH'!BR338=0,"",'Terugvordering reiskosten OAH'!BR338)</f>
        <v/>
      </c>
      <c r="N266" s="65" t="str">
        <f>IF('Terugvordering reiskosten OAH'!BZ338=0,"",'Terugvordering reiskosten OAH'!BZ338)</f>
        <v/>
      </c>
      <c r="O266" s="65" t="str">
        <f>IF('Terugvordering reiskosten OAH'!CG338="","",'Terugvordering reiskosten OAH'!CG338)</f>
        <v/>
      </c>
      <c r="P266" s="65" t="str">
        <f>IF('Terugvordering reiskosten OAH'!CM338=0,"",'Terugvordering reiskosten OAH'!CM338)</f>
        <v/>
      </c>
    </row>
    <row r="267" spans="1:16" x14ac:dyDescent="0.3">
      <c r="A267" s="54" t="str">
        <f>IF('Terugvordering reiskosten OAH'!D339="","",IF('Terugvordering reiskosten OAH'!$T$36="","",'Terugvordering reiskosten OAH'!$T$36))</f>
        <v/>
      </c>
      <c r="B267" s="54" t="str">
        <f>IF(A267="","",'Terugvordering reiskosten OAH'!$T$38)</f>
        <v/>
      </c>
      <c r="C267" s="47" t="str">
        <f>IF(A267="","",'gegevensblad samenvatting vord.'!$C$2)</f>
        <v/>
      </c>
      <c r="D267" s="47" t="str">
        <f>IF('Terugvordering reiskosten OAH'!D339="","",TEXT('Terugvordering reiskosten OAH'!D339,"mm-jjjj"))</f>
        <v/>
      </c>
      <c r="E267" s="54" t="str">
        <f>IF('Terugvordering reiskosten OAH'!H339="","",'Terugvordering reiskosten OAH'!H339)</f>
        <v/>
      </c>
      <c r="F267" s="47" t="str">
        <f>IF('Terugvordering reiskosten OAH'!R339="","",'Terugvordering reiskosten OAH'!R339)</f>
        <v/>
      </c>
      <c r="G267" s="54" t="str">
        <f>IF('Terugvordering reiskosten OAH'!X339="","",'Terugvordering reiskosten OAH'!X339)</f>
        <v/>
      </c>
      <c r="H267" s="47" t="str">
        <f>IF('Terugvordering reiskosten OAH'!AJ339="","",'Terugvordering reiskosten OAH'!AJ339)</f>
        <v/>
      </c>
      <c r="I267" s="54" t="str">
        <f>IF('Terugvordering reiskosten OAH'!AR339="","",'Terugvordering reiskosten OAH'!AR339)</f>
        <v/>
      </c>
      <c r="J267" s="54" t="str">
        <f>IF('Terugvordering reiskosten OAH'!AY339="","",'Terugvordering reiskosten OAH'!AY339)</f>
        <v/>
      </c>
      <c r="K267" s="54" t="str">
        <f>IF('Terugvordering reiskosten OAH'!BC339=0,"",'Terugvordering reiskosten OAH'!BC339)</f>
        <v/>
      </c>
      <c r="L267" s="62" t="str">
        <f>IF('Terugvordering reiskosten OAH'!BK339=0,"",'Terugvordering reiskosten OAH'!BK339)</f>
        <v/>
      </c>
      <c r="M267" s="54" t="str">
        <f>IF('Terugvordering reiskosten OAH'!BR339=0,"",'Terugvordering reiskosten OAH'!BR339)</f>
        <v/>
      </c>
      <c r="N267" s="65" t="str">
        <f>IF('Terugvordering reiskosten OAH'!BZ339=0,"",'Terugvordering reiskosten OAH'!BZ339)</f>
        <v/>
      </c>
      <c r="O267" s="65" t="str">
        <f>IF('Terugvordering reiskosten OAH'!CG339="","",'Terugvordering reiskosten OAH'!CG339)</f>
        <v/>
      </c>
      <c r="P267" s="65" t="str">
        <f>IF('Terugvordering reiskosten OAH'!CM339=0,"",'Terugvordering reiskosten OAH'!CM339)</f>
        <v/>
      </c>
    </row>
    <row r="268" spans="1:16" x14ac:dyDescent="0.3">
      <c r="A268" s="54" t="str">
        <f>IF('Terugvordering reiskosten OAH'!D340="","",IF('Terugvordering reiskosten OAH'!$T$36="","",'Terugvordering reiskosten OAH'!$T$36))</f>
        <v/>
      </c>
      <c r="B268" s="54" t="str">
        <f>IF(A268="","",'Terugvordering reiskosten OAH'!$T$38)</f>
        <v/>
      </c>
      <c r="C268" s="47" t="str">
        <f>IF(A268="","",'gegevensblad samenvatting vord.'!$C$2)</f>
        <v/>
      </c>
      <c r="D268" s="47" t="str">
        <f>IF('Terugvordering reiskosten OAH'!D340="","",TEXT('Terugvordering reiskosten OAH'!D340,"mm-jjjj"))</f>
        <v/>
      </c>
      <c r="E268" s="54" t="str">
        <f>IF('Terugvordering reiskosten OAH'!H340="","",'Terugvordering reiskosten OAH'!H340)</f>
        <v/>
      </c>
      <c r="F268" s="47" t="str">
        <f>IF('Terugvordering reiskosten OAH'!R340="","",'Terugvordering reiskosten OAH'!R340)</f>
        <v/>
      </c>
      <c r="G268" s="54" t="str">
        <f>IF('Terugvordering reiskosten OAH'!X340="","",'Terugvordering reiskosten OAH'!X340)</f>
        <v/>
      </c>
      <c r="H268" s="47" t="str">
        <f>IF('Terugvordering reiskosten OAH'!AJ340="","",'Terugvordering reiskosten OAH'!AJ340)</f>
        <v/>
      </c>
      <c r="I268" s="54" t="str">
        <f>IF('Terugvordering reiskosten OAH'!AR340="","",'Terugvordering reiskosten OAH'!AR340)</f>
        <v/>
      </c>
      <c r="J268" s="54" t="str">
        <f>IF('Terugvordering reiskosten OAH'!AY340="","",'Terugvordering reiskosten OAH'!AY340)</f>
        <v/>
      </c>
      <c r="K268" s="54" t="str">
        <f>IF('Terugvordering reiskosten OAH'!BC340=0,"",'Terugvordering reiskosten OAH'!BC340)</f>
        <v/>
      </c>
      <c r="L268" s="62" t="str">
        <f>IF('Terugvordering reiskosten OAH'!BK340=0,"",'Terugvordering reiskosten OAH'!BK340)</f>
        <v/>
      </c>
      <c r="M268" s="54" t="str">
        <f>IF('Terugvordering reiskosten OAH'!BR340=0,"",'Terugvordering reiskosten OAH'!BR340)</f>
        <v/>
      </c>
      <c r="N268" s="65" t="str">
        <f>IF('Terugvordering reiskosten OAH'!BZ340=0,"",'Terugvordering reiskosten OAH'!BZ340)</f>
        <v/>
      </c>
      <c r="O268" s="65" t="str">
        <f>IF('Terugvordering reiskosten OAH'!CG340="","",'Terugvordering reiskosten OAH'!CG340)</f>
        <v/>
      </c>
      <c r="P268" s="65" t="str">
        <f>IF('Terugvordering reiskosten OAH'!CM340=0,"",'Terugvordering reiskosten OAH'!CM340)</f>
        <v/>
      </c>
    </row>
    <row r="269" spans="1:16" x14ac:dyDescent="0.3">
      <c r="A269" s="54" t="str">
        <f>IF('Terugvordering reiskosten OAH'!D341="","",IF('Terugvordering reiskosten OAH'!$T$36="","",'Terugvordering reiskosten OAH'!$T$36))</f>
        <v/>
      </c>
      <c r="B269" s="54" t="str">
        <f>IF(A269="","",'Terugvordering reiskosten OAH'!$T$38)</f>
        <v/>
      </c>
      <c r="C269" s="47" t="str">
        <f>IF(A269="","",'gegevensblad samenvatting vord.'!$C$2)</f>
        <v/>
      </c>
      <c r="D269" s="47" t="str">
        <f>IF('Terugvordering reiskosten OAH'!D341="","",TEXT('Terugvordering reiskosten OAH'!D341,"mm-jjjj"))</f>
        <v/>
      </c>
      <c r="E269" s="54" t="str">
        <f>IF('Terugvordering reiskosten OAH'!H341="","",'Terugvordering reiskosten OAH'!H341)</f>
        <v/>
      </c>
      <c r="F269" s="47" t="str">
        <f>IF('Terugvordering reiskosten OAH'!R341="","",'Terugvordering reiskosten OAH'!R341)</f>
        <v/>
      </c>
      <c r="G269" s="54" t="str">
        <f>IF('Terugvordering reiskosten OAH'!X341="","",'Terugvordering reiskosten OAH'!X341)</f>
        <v/>
      </c>
      <c r="H269" s="47" t="str">
        <f>IF('Terugvordering reiskosten OAH'!AJ341="","",'Terugvordering reiskosten OAH'!AJ341)</f>
        <v/>
      </c>
      <c r="I269" s="54" t="str">
        <f>IF('Terugvordering reiskosten OAH'!AR341="","",'Terugvordering reiskosten OAH'!AR341)</f>
        <v/>
      </c>
      <c r="J269" s="54" t="str">
        <f>IF('Terugvordering reiskosten OAH'!AY341="","",'Terugvordering reiskosten OAH'!AY341)</f>
        <v/>
      </c>
      <c r="K269" s="54" t="str">
        <f>IF('Terugvordering reiskosten OAH'!BC341=0,"",'Terugvordering reiskosten OAH'!BC341)</f>
        <v/>
      </c>
      <c r="L269" s="62" t="str">
        <f>IF('Terugvordering reiskosten OAH'!BK341=0,"",'Terugvordering reiskosten OAH'!BK341)</f>
        <v/>
      </c>
      <c r="M269" s="54" t="str">
        <f>IF('Terugvordering reiskosten OAH'!BR341=0,"",'Terugvordering reiskosten OAH'!BR341)</f>
        <v/>
      </c>
      <c r="N269" s="65" t="str">
        <f>IF('Terugvordering reiskosten OAH'!BZ341=0,"",'Terugvordering reiskosten OAH'!BZ341)</f>
        <v/>
      </c>
      <c r="O269" s="65" t="str">
        <f>IF('Terugvordering reiskosten OAH'!CG341="","",'Terugvordering reiskosten OAH'!CG341)</f>
        <v/>
      </c>
      <c r="P269" s="65" t="str">
        <f>IF('Terugvordering reiskosten OAH'!CM341=0,"",'Terugvordering reiskosten OAH'!CM341)</f>
        <v/>
      </c>
    </row>
    <row r="270" spans="1:16" x14ac:dyDescent="0.3">
      <c r="A270" s="54" t="str">
        <f>IF('Terugvordering reiskosten OAH'!D342="","",IF('Terugvordering reiskosten OAH'!$T$36="","",'Terugvordering reiskosten OAH'!$T$36))</f>
        <v/>
      </c>
      <c r="B270" s="54" t="str">
        <f>IF(A270="","",'Terugvordering reiskosten OAH'!$T$38)</f>
        <v/>
      </c>
      <c r="C270" s="47" t="str">
        <f>IF(A270="","",'gegevensblad samenvatting vord.'!$C$2)</f>
        <v/>
      </c>
      <c r="D270" s="47" t="str">
        <f>IF('Terugvordering reiskosten OAH'!D342="","",TEXT('Terugvordering reiskosten OAH'!D342,"mm-jjjj"))</f>
        <v/>
      </c>
      <c r="E270" s="54" t="str">
        <f>IF('Terugvordering reiskosten OAH'!H342="","",'Terugvordering reiskosten OAH'!H342)</f>
        <v/>
      </c>
      <c r="F270" s="47" t="str">
        <f>IF('Terugvordering reiskosten OAH'!R342="","",'Terugvordering reiskosten OAH'!R342)</f>
        <v/>
      </c>
      <c r="G270" s="54" t="str">
        <f>IF('Terugvordering reiskosten OAH'!X342="","",'Terugvordering reiskosten OAH'!X342)</f>
        <v/>
      </c>
      <c r="H270" s="47" t="str">
        <f>IF('Terugvordering reiskosten OAH'!AJ342="","",'Terugvordering reiskosten OAH'!AJ342)</f>
        <v/>
      </c>
      <c r="I270" s="54" t="str">
        <f>IF('Terugvordering reiskosten OAH'!AR342="","",'Terugvordering reiskosten OAH'!AR342)</f>
        <v/>
      </c>
      <c r="J270" s="54" t="str">
        <f>IF('Terugvordering reiskosten OAH'!AY342="","",'Terugvordering reiskosten OAH'!AY342)</f>
        <v/>
      </c>
      <c r="K270" s="54" t="str">
        <f>IF('Terugvordering reiskosten OAH'!BC342=0,"",'Terugvordering reiskosten OAH'!BC342)</f>
        <v/>
      </c>
      <c r="L270" s="62" t="str">
        <f>IF('Terugvordering reiskosten OAH'!BK342=0,"",'Terugvordering reiskosten OAH'!BK342)</f>
        <v/>
      </c>
      <c r="M270" s="54" t="str">
        <f>IF('Terugvordering reiskosten OAH'!BR342=0,"",'Terugvordering reiskosten OAH'!BR342)</f>
        <v/>
      </c>
      <c r="N270" s="65" t="str">
        <f>IF('Terugvordering reiskosten OAH'!BZ342=0,"",'Terugvordering reiskosten OAH'!BZ342)</f>
        <v/>
      </c>
      <c r="O270" s="65" t="str">
        <f>IF('Terugvordering reiskosten OAH'!CG342="","",'Terugvordering reiskosten OAH'!CG342)</f>
        <v/>
      </c>
      <c r="P270" s="65" t="str">
        <f>IF('Terugvordering reiskosten OAH'!CM342=0,"",'Terugvordering reiskosten OAH'!CM342)</f>
        <v/>
      </c>
    </row>
    <row r="271" spans="1:16" x14ac:dyDescent="0.3">
      <c r="A271" s="54" t="str">
        <f>IF('Terugvordering reiskosten OAH'!D343="","",IF('Terugvordering reiskosten OAH'!$T$36="","",'Terugvordering reiskosten OAH'!$T$36))</f>
        <v/>
      </c>
      <c r="B271" s="54" t="str">
        <f>IF(A271="","",'Terugvordering reiskosten OAH'!$T$38)</f>
        <v/>
      </c>
      <c r="C271" s="47" t="str">
        <f>IF(A271="","",'gegevensblad samenvatting vord.'!$C$2)</f>
        <v/>
      </c>
      <c r="D271" s="47" t="str">
        <f>IF('Terugvordering reiskosten OAH'!D343="","",TEXT('Terugvordering reiskosten OAH'!D343,"mm-jjjj"))</f>
        <v/>
      </c>
      <c r="E271" s="54" t="str">
        <f>IF('Terugvordering reiskosten OAH'!H343="","",'Terugvordering reiskosten OAH'!H343)</f>
        <v/>
      </c>
      <c r="F271" s="47" t="str">
        <f>IF('Terugvordering reiskosten OAH'!R343="","",'Terugvordering reiskosten OAH'!R343)</f>
        <v/>
      </c>
      <c r="G271" s="54" t="str">
        <f>IF('Terugvordering reiskosten OAH'!X343="","",'Terugvordering reiskosten OAH'!X343)</f>
        <v/>
      </c>
      <c r="H271" s="47" t="str">
        <f>IF('Terugvordering reiskosten OAH'!AJ343="","",'Terugvordering reiskosten OAH'!AJ343)</f>
        <v/>
      </c>
      <c r="I271" s="54" t="str">
        <f>IF('Terugvordering reiskosten OAH'!AR343="","",'Terugvordering reiskosten OAH'!AR343)</f>
        <v/>
      </c>
      <c r="J271" s="54" t="str">
        <f>IF('Terugvordering reiskosten OAH'!AY343="","",'Terugvordering reiskosten OAH'!AY343)</f>
        <v/>
      </c>
      <c r="K271" s="54" t="str">
        <f>IF('Terugvordering reiskosten OAH'!BC343=0,"",'Terugvordering reiskosten OAH'!BC343)</f>
        <v/>
      </c>
      <c r="L271" s="62" t="str">
        <f>IF('Terugvordering reiskosten OAH'!BK343=0,"",'Terugvordering reiskosten OAH'!BK343)</f>
        <v/>
      </c>
      <c r="M271" s="54" t="str">
        <f>IF('Terugvordering reiskosten OAH'!BR343=0,"",'Terugvordering reiskosten OAH'!BR343)</f>
        <v/>
      </c>
      <c r="N271" s="65" t="str">
        <f>IF('Terugvordering reiskosten OAH'!BZ343=0,"",'Terugvordering reiskosten OAH'!BZ343)</f>
        <v/>
      </c>
      <c r="O271" s="65" t="str">
        <f>IF('Terugvordering reiskosten OAH'!CG343="","",'Terugvordering reiskosten OAH'!CG343)</f>
        <v/>
      </c>
      <c r="P271" s="65" t="str">
        <f>IF('Terugvordering reiskosten OAH'!CM343=0,"",'Terugvordering reiskosten OAH'!CM343)</f>
        <v/>
      </c>
    </row>
    <row r="272" spans="1:16" x14ac:dyDescent="0.3">
      <c r="A272" s="54" t="str">
        <f>IF('Terugvordering reiskosten OAH'!D344="","",IF('Terugvordering reiskosten OAH'!$T$36="","",'Terugvordering reiskosten OAH'!$T$36))</f>
        <v/>
      </c>
      <c r="B272" s="54" t="str">
        <f>IF(A272="","",'Terugvordering reiskosten OAH'!$T$38)</f>
        <v/>
      </c>
      <c r="C272" s="47" t="str">
        <f>IF(A272="","",'gegevensblad samenvatting vord.'!$C$2)</f>
        <v/>
      </c>
      <c r="D272" s="47" t="str">
        <f>IF('Terugvordering reiskosten OAH'!D344="","",TEXT('Terugvordering reiskosten OAH'!D344,"mm-jjjj"))</f>
        <v/>
      </c>
      <c r="E272" s="54" t="str">
        <f>IF('Terugvordering reiskosten OAH'!H344="","",'Terugvordering reiskosten OAH'!H344)</f>
        <v/>
      </c>
      <c r="F272" s="47" t="str">
        <f>IF('Terugvordering reiskosten OAH'!R344="","",'Terugvordering reiskosten OAH'!R344)</f>
        <v/>
      </c>
      <c r="G272" s="54" t="str">
        <f>IF('Terugvordering reiskosten OAH'!X344="","",'Terugvordering reiskosten OAH'!X344)</f>
        <v/>
      </c>
      <c r="H272" s="47" t="str">
        <f>IF('Terugvordering reiskosten OAH'!AJ344="","",'Terugvordering reiskosten OAH'!AJ344)</f>
        <v/>
      </c>
      <c r="I272" s="54" t="str">
        <f>IF('Terugvordering reiskosten OAH'!AR344="","",'Terugvordering reiskosten OAH'!AR344)</f>
        <v/>
      </c>
      <c r="J272" s="54" t="str">
        <f>IF('Terugvordering reiskosten OAH'!AY344="","",'Terugvordering reiskosten OAH'!AY344)</f>
        <v/>
      </c>
      <c r="K272" s="54" t="str">
        <f>IF('Terugvordering reiskosten OAH'!BC344=0,"",'Terugvordering reiskosten OAH'!BC344)</f>
        <v/>
      </c>
      <c r="L272" s="62" t="str">
        <f>IF('Terugvordering reiskosten OAH'!BK344=0,"",'Terugvordering reiskosten OAH'!BK344)</f>
        <v/>
      </c>
      <c r="M272" s="54" t="str">
        <f>IF('Terugvordering reiskosten OAH'!BR344=0,"",'Terugvordering reiskosten OAH'!BR344)</f>
        <v/>
      </c>
      <c r="N272" s="65" t="str">
        <f>IF('Terugvordering reiskosten OAH'!BZ344=0,"",'Terugvordering reiskosten OAH'!BZ344)</f>
        <v/>
      </c>
      <c r="O272" s="65" t="str">
        <f>IF('Terugvordering reiskosten OAH'!CG344="","",'Terugvordering reiskosten OAH'!CG344)</f>
        <v/>
      </c>
      <c r="P272" s="65" t="str">
        <f>IF('Terugvordering reiskosten OAH'!CM344=0,"",'Terugvordering reiskosten OAH'!CM344)</f>
        <v/>
      </c>
    </row>
    <row r="273" spans="1:16" x14ac:dyDescent="0.3">
      <c r="A273" s="54" t="str">
        <f>IF('Terugvordering reiskosten OAH'!D345="","",IF('Terugvordering reiskosten OAH'!$T$36="","",'Terugvordering reiskosten OAH'!$T$36))</f>
        <v/>
      </c>
      <c r="B273" s="54" t="str">
        <f>IF(A273="","",'Terugvordering reiskosten OAH'!$T$38)</f>
        <v/>
      </c>
      <c r="C273" s="47" t="str">
        <f>IF(A273="","",'gegevensblad samenvatting vord.'!$C$2)</f>
        <v/>
      </c>
      <c r="D273" s="47" t="str">
        <f>IF('Terugvordering reiskosten OAH'!D345="","",TEXT('Terugvordering reiskosten OAH'!D345,"mm-jjjj"))</f>
        <v/>
      </c>
      <c r="E273" s="54" t="str">
        <f>IF('Terugvordering reiskosten OAH'!H345="","",'Terugvordering reiskosten OAH'!H345)</f>
        <v/>
      </c>
      <c r="F273" s="47" t="str">
        <f>IF('Terugvordering reiskosten OAH'!R345="","",'Terugvordering reiskosten OAH'!R345)</f>
        <v/>
      </c>
      <c r="G273" s="54" t="str">
        <f>IF('Terugvordering reiskosten OAH'!X345="","",'Terugvordering reiskosten OAH'!X345)</f>
        <v/>
      </c>
      <c r="H273" s="47" t="str">
        <f>IF('Terugvordering reiskosten OAH'!AJ345="","",'Terugvordering reiskosten OAH'!AJ345)</f>
        <v/>
      </c>
      <c r="I273" s="54" t="str">
        <f>IF('Terugvordering reiskosten OAH'!AR345="","",'Terugvordering reiskosten OAH'!AR345)</f>
        <v/>
      </c>
      <c r="J273" s="54" t="str">
        <f>IF('Terugvordering reiskosten OAH'!AY345="","",'Terugvordering reiskosten OAH'!AY345)</f>
        <v/>
      </c>
      <c r="K273" s="54" t="str">
        <f>IF('Terugvordering reiskosten OAH'!BC345=0,"",'Terugvordering reiskosten OAH'!BC345)</f>
        <v/>
      </c>
      <c r="L273" s="62" t="str">
        <f>IF('Terugvordering reiskosten OAH'!BK345=0,"",'Terugvordering reiskosten OAH'!BK345)</f>
        <v/>
      </c>
      <c r="M273" s="54" t="str">
        <f>IF('Terugvordering reiskosten OAH'!BR345=0,"",'Terugvordering reiskosten OAH'!BR345)</f>
        <v/>
      </c>
      <c r="N273" s="65" t="str">
        <f>IF('Terugvordering reiskosten OAH'!BZ345=0,"",'Terugvordering reiskosten OAH'!BZ345)</f>
        <v/>
      </c>
      <c r="O273" s="65" t="str">
        <f>IF('Terugvordering reiskosten OAH'!CG345="","",'Terugvordering reiskosten OAH'!CG345)</f>
        <v/>
      </c>
      <c r="P273" s="65" t="str">
        <f>IF('Terugvordering reiskosten OAH'!CM345=0,"",'Terugvordering reiskosten OAH'!CM345)</f>
        <v/>
      </c>
    </row>
    <row r="274" spans="1:16" x14ac:dyDescent="0.3">
      <c r="A274" s="54" t="str">
        <f>IF('Terugvordering reiskosten OAH'!D346="","",IF('Terugvordering reiskosten OAH'!$T$36="","",'Terugvordering reiskosten OAH'!$T$36))</f>
        <v/>
      </c>
      <c r="B274" s="54" t="str">
        <f>IF(A274="","",'Terugvordering reiskosten OAH'!$T$38)</f>
        <v/>
      </c>
      <c r="C274" s="47" t="str">
        <f>IF(A274="","",'gegevensblad samenvatting vord.'!$C$2)</f>
        <v/>
      </c>
      <c r="D274" s="47" t="str">
        <f>IF('Terugvordering reiskosten OAH'!D346="","",TEXT('Terugvordering reiskosten OAH'!D346,"mm-jjjj"))</f>
        <v/>
      </c>
      <c r="E274" s="54" t="str">
        <f>IF('Terugvordering reiskosten OAH'!H346="","",'Terugvordering reiskosten OAH'!H346)</f>
        <v/>
      </c>
      <c r="F274" s="47" t="str">
        <f>IF('Terugvordering reiskosten OAH'!R346="","",'Terugvordering reiskosten OAH'!R346)</f>
        <v/>
      </c>
      <c r="G274" s="54" t="str">
        <f>IF('Terugvordering reiskosten OAH'!X346="","",'Terugvordering reiskosten OAH'!X346)</f>
        <v/>
      </c>
      <c r="H274" s="47" t="str">
        <f>IF('Terugvordering reiskosten OAH'!AJ346="","",'Terugvordering reiskosten OAH'!AJ346)</f>
        <v/>
      </c>
      <c r="I274" s="54" t="str">
        <f>IF('Terugvordering reiskosten OAH'!AR346="","",'Terugvordering reiskosten OAH'!AR346)</f>
        <v/>
      </c>
      <c r="J274" s="54" t="str">
        <f>IF('Terugvordering reiskosten OAH'!AY346="","",'Terugvordering reiskosten OAH'!AY346)</f>
        <v/>
      </c>
      <c r="K274" s="54" t="str">
        <f>IF('Terugvordering reiskosten OAH'!BC346=0,"",'Terugvordering reiskosten OAH'!BC346)</f>
        <v/>
      </c>
      <c r="L274" s="62" t="str">
        <f>IF('Terugvordering reiskosten OAH'!BK346=0,"",'Terugvordering reiskosten OAH'!BK346)</f>
        <v/>
      </c>
      <c r="M274" s="54" t="str">
        <f>IF('Terugvordering reiskosten OAH'!BR346=0,"",'Terugvordering reiskosten OAH'!BR346)</f>
        <v/>
      </c>
      <c r="N274" s="65" t="str">
        <f>IF('Terugvordering reiskosten OAH'!BZ346=0,"",'Terugvordering reiskosten OAH'!BZ346)</f>
        <v/>
      </c>
      <c r="O274" s="65" t="str">
        <f>IF('Terugvordering reiskosten OAH'!CG346="","",'Terugvordering reiskosten OAH'!CG346)</f>
        <v/>
      </c>
      <c r="P274" s="65" t="str">
        <f>IF('Terugvordering reiskosten OAH'!CM346=0,"",'Terugvordering reiskosten OAH'!CM346)</f>
        <v/>
      </c>
    </row>
    <row r="275" spans="1:16" x14ac:dyDescent="0.3">
      <c r="A275" s="54" t="str">
        <f>IF('Terugvordering reiskosten OAH'!D347="","",IF('Terugvordering reiskosten OAH'!$T$36="","",'Terugvordering reiskosten OAH'!$T$36))</f>
        <v/>
      </c>
      <c r="B275" s="54" t="str">
        <f>IF(A275="","",'Terugvordering reiskosten OAH'!$T$38)</f>
        <v/>
      </c>
      <c r="C275" s="47" t="str">
        <f>IF(A275="","",'gegevensblad samenvatting vord.'!$C$2)</f>
        <v/>
      </c>
      <c r="D275" s="47" t="str">
        <f>IF('Terugvordering reiskosten OAH'!D347="","",TEXT('Terugvordering reiskosten OAH'!D347,"mm-jjjj"))</f>
        <v/>
      </c>
      <c r="E275" s="54" t="str">
        <f>IF('Terugvordering reiskosten OAH'!H347="","",'Terugvordering reiskosten OAH'!H347)</f>
        <v/>
      </c>
      <c r="F275" s="47" t="str">
        <f>IF('Terugvordering reiskosten OAH'!R347="","",'Terugvordering reiskosten OAH'!R347)</f>
        <v/>
      </c>
      <c r="G275" s="54" t="str">
        <f>IF('Terugvordering reiskosten OAH'!X347="","",'Terugvordering reiskosten OAH'!X347)</f>
        <v/>
      </c>
      <c r="H275" s="47" t="str">
        <f>IF('Terugvordering reiskosten OAH'!AJ347="","",'Terugvordering reiskosten OAH'!AJ347)</f>
        <v/>
      </c>
      <c r="I275" s="54" t="str">
        <f>IF('Terugvordering reiskosten OAH'!AR347="","",'Terugvordering reiskosten OAH'!AR347)</f>
        <v/>
      </c>
      <c r="J275" s="54" t="str">
        <f>IF('Terugvordering reiskosten OAH'!AY347="","",'Terugvordering reiskosten OAH'!AY347)</f>
        <v/>
      </c>
      <c r="K275" s="54" t="str">
        <f>IF('Terugvordering reiskosten OAH'!BC347=0,"",'Terugvordering reiskosten OAH'!BC347)</f>
        <v/>
      </c>
      <c r="L275" s="62" t="str">
        <f>IF('Terugvordering reiskosten OAH'!BK347=0,"",'Terugvordering reiskosten OAH'!BK347)</f>
        <v/>
      </c>
      <c r="M275" s="54" t="str">
        <f>IF('Terugvordering reiskosten OAH'!BR347=0,"",'Terugvordering reiskosten OAH'!BR347)</f>
        <v/>
      </c>
      <c r="N275" s="65" t="str">
        <f>IF('Terugvordering reiskosten OAH'!BZ347=0,"",'Terugvordering reiskosten OAH'!BZ347)</f>
        <v/>
      </c>
      <c r="O275" s="65" t="str">
        <f>IF('Terugvordering reiskosten OAH'!CG347="","",'Terugvordering reiskosten OAH'!CG347)</f>
        <v/>
      </c>
      <c r="P275" s="65" t="str">
        <f>IF('Terugvordering reiskosten OAH'!CM347=0,"",'Terugvordering reiskosten OAH'!CM347)</f>
        <v/>
      </c>
    </row>
    <row r="276" spans="1:16" x14ac:dyDescent="0.3">
      <c r="A276" s="54" t="str">
        <f>IF('Terugvordering reiskosten OAH'!D348="","",IF('Terugvordering reiskosten OAH'!$T$36="","",'Terugvordering reiskosten OAH'!$T$36))</f>
        <v/>
      </c>
      <c r="B276" s="54" t="str">
        <f>IF(A276="","",'Terugvordering reiskosten OAH'!$T$38)</f>
        <v/>
      </c>
      <c r="C276" s="47" t="str">
        <f>IF(A276="","",'gegevensblad samenvatting vord.'!$C$2)</f>
        <v/>
      </c>
      <c r="D276" s="47" t="str">
        <f>IF('Terugvordering reiskosten OAH'!D348="","",TEXT('Terugvordering reiskosten OAH'!D348,"mm-jjjj"))</f>
        <v/>
      </c>
      <c r="E276" s="54" t="str">
        <f>IF('Terugvordering reiskosten OAH'!H348="","",'Terugvordering reiskosten OAH'!H348)</f>
        <v/>
      </c>
      <c r="F276" s="47" t="str">
        <f>IF('Terugvordering reiskosten OAH'!R348="","",'Terugvordering reiskosten OAH'!R348)</f>
        <v/>
      </c>
      <c r="G276" s="54" t="str">
        <f>IF('Terugvordering reiskosten OAH'!X348="","",'Terugvordering reiskosten OAH'!X348)</f>
        <v/>
      </c>
      <c r="H276" s="47" t="str">
        <f>IF('Terugvordering reiskosten OAH'!AJ348="","",'Terugvordering reiskosten OAH'!AJ348)</f>
        <v/>
      </c>
      <c r="I276" s="54" t="str">
        <f>IF('Terugvordering reiskosten OAH'!AR348="","",'Terugvordering reiskosten OAH'!AR348)</f>
        <v/>
      </c>
      <c r="J276" s="54" t="str">
        <f>IF('Terugvordering reiskosten OAH'!AY348="","",'Terugvordering reiskosten OAH'!AY348)</f>
        <v/>
      </c>
      <c r="K276" s="54" t="str">
        <f>IF('Terugvordering reiskosten OAH'!BC348=0,"",'Terugvordering reiskosten OAH'!BC348)</f>
        <v/>
      </c>
      <c r="L276" s="62" t="str">
        <f>IF('Terugvordering reiskosten OAH'!BK348=0,"",'Terugvordering reiskosten OAH'!BK348)</f>
        <v/>
      </c>
      <c r="M276" s="54" t="str">
        <f>IF('Terugvordering reiskosten OAH'!BR348=0,"",'Terugvordering reiskosten OAH'!BR348)</f>
        <v/>
      </c>
      <c r="N276" s="65" t="str">
        <f>IF('Terugvordering reiskosten OAH'!BZ348=0,"",'Terugvordering reiskosten OAH'!BZ348)</f>
        <v/>
      </c>
      <c r="O276" s="65" t="str">
        <f>IF('Terugvordering reiskosten OAH'!CG348="","",'Terugvordering reiskosten OAH'!CG348)</f>
        <v/>
      </c>
      <c r="P276" s="65" t="str">
        <f>IF('Terugvordering reiskosten OAH'!CM348=0,"",'Terugvordering reiskosten OAH'!CM348)</f>
        <v/>
      </c>
    </row>
    <row r="277" spans="1:16" x14ac:dyDescent="0.3">
      <c r="A277" s="54" t="str">
        <f>IF('Terugvordering reiskosten OAH'!D349="","",IF('Terugvordering reiskosten OAH'!$T$36="","",'Terugvordering reiskosten OAH'!$T$36))</f>
        <v/>
      </c>
      <c r="B277" s="54" t="str">
        <f>IF(A277="","",'Terugvordering reiskosten OAH'!$T$38)</f>
        <v/>
      </c>
      <c r="C277" s="47" t="str">
        <f>IF(A277="","",'gegevensblad samenvatting vord.'!$C$2)</f>
        <v/>
      </c>
      <c r="D277" s="47" t="str">
        <f>IF('Terugvordering reiskosten OAH'!D349="","",TEXT('Terugvordering reiskosten OAH'!D349,"mm-jjjj"))</f>
        <v/>
      </c>
      <c r="E277" s="54" t="str">
        <f>IF('Terugvordering reiskosten OAH'!H349="","",'Terugvordering reiskosten OAH'!H349)</f>
        <v/>
      </c>
      <c r="F277" s="47" t="str">
        <f>IF('Terugvordering reiskosten OAH'!R349="","",'Terugvordering reiskosten OAH'!R349)</f>
        <v/>
      </c>
      <c r="G277" s="54" t="str">
        <f>IF('Terugvordering reiskosten OAH'!X349="","",'Terugvordering reiskosten OAH'!X349)</f>
        <v/>
      </c>
      <c r="H277" s="47" t="str">
        <f>IF('Terugvordering reiskosten OAH'!AJ349="","",'Terugvordering reiskosten OAH'!AJ349)</f>
        <v/>
      </c>
      <c r="I277" s="54" t="str">
        <f>IF('Terugvordering reiskosten OAH'!AR349="","",'Terugvordering reiskosten OAH'!AR349)</f>
        <v/>
      </c>
      <c r="J277" s="54" t="str">
        <f>IF('Terugvordering reiskosten OAH'!AY349="","",'Terugvordering reiskosten OAH'!AY349)</f>
        <v/>
      </c>
      <c r="K277" s="54" t="str">
        <f>IF('Terugvordering reiskosten OAH'!BC349=0,"",'Terugvordering reiskosten OAH'!BC349)</f>
        <v/>
      </c>
      <c r="L277" s="62" t="str">
        <f>IF('Terugvordering reiskosten OAH'!BK349=0,"",'Terugvordering reiskosten OAH'!BK349)</f>
        <v/>
      </c>
      <c r="M277" s="54" t="str">
        <f>IF('Terugvordering reiskosten OAH'!BR349=0,"",'Terugvordering reiskosten OAH'!BR349)</f>
        <v/>
      </c>
      <c r="N277" s="65" t="str">
        <f>IF('Terugvordering reiskosten OAH'!BZ349=0,"",'Terugvordering reiskosten OAH'!BZ349)</f>
        <v/>
      </c>
      <c r="O277" s="65" t="str">
        <f>IF('Terugvordering reiskosten OAH'!CG349="","",'Terugvordering reiskosten OAH'!CG349)</f>
        <v/>
      </c>
      <c r="P277" s="65" t="str">
        <f>IF('Terugvordering reiskosten OAH'!CM349=0,"",'Terugvordering reiskosten OAH'!CM349)</f>
        <v/>
      </c>
    </row>
    <row r="278" spans="1:16" x14ac:dyDescent="0.3">
      <c r="A278" s="54" t="str">
        <f>IF('Terugvordering reiskosten OAH'!D350="","",IF('Terugvordering reiskosten OAH'!$T$36="","",'Terugvordering reiskosten OAH'!$T$36))</f>
        <v/>
      </c>
      <c r="B278" s="54" t="str">
        <f>IF(A278="","",'Terugvordering reiskosten OAH'!$T$38)</f>
        <v/>
      </c>
      <c r="C278" s="47" t="str">
        <f>IF(A278="","",'gegevensblad samenvatting vord.'!$C$2)</f>
        <v/>
      </c>
      <c r="D278" s="47" t="str">
        <f>IF('Terugvordering reiskosten OAH'!D350="","",TEXT('Terugvordering reiskosten OAH'!D350,"mm-jjjj"))</f>
        <v/>
      </c>
      <c r="E278" s="54" t="str">
        <f>IF('Terugvordering reiskosten OAH'!H350="","",'Terugvordering reiskosten OAH'!H350)</f>
        <v/>
      </c>
      <c r="F278" s="47" t="str">
        <f>IF('Terugvordering reiskosten OAH'!R350="","",'Terugvordering reiskosten OAH'!R350)</f>
        <v/>
      </c>
      <c r="G278" s="54" t="str">
        <f>IF('Terugvordering reiskosten OAH'!X350="","",'Terugvordering reiskosten OAH'!X350)</f>
        <v/>
      </c>
      <c r="H278" s="47" t="str">
        <f>IF('Terugvordering reiskosten OAH'!AJ350="","",'Terugvordering reiskosten OAH'!AJ350)</f>
        <v/>
      </c>
      <c r="I278" s="54" t="str">
        <f>IF('Terugvordering reiskosten OAH'!AR350="","",'Terugvordering reiskosten OAH'!AR350)</f>
        <v/>
      </c>
      <c r="J278" s="54" t="str">
        <f>IF('Terugvordering reiskosten OAH'!AY350="","",'Terugvordering reiskosten OAH'!AY350)</f>
        <v/>
      </c>
      <c r="K278" s="54" t="str">
        <f>IF('Terugvordering reiskosten OAH'!BC350=0,"",'Terugvordering reiskosten OAH'!BC350)</f>
        <v/>
      </c>
      <c r="L278" s="62" t="str">
        <f>IF('Terugvordering reiskosten OAH'!BK350=0,"",'Terugvordering reiskosten OAH'!BK350)</f>
        <v/>
      </c>
      <c r="M278" s="54" t="str">
        <f>IF('Terugvordering reiskosten OAH'!BR350=0,"",'Terugvordering reiskosten OAH'!BR350)</f>
        <v/>
      </c>
      <c r="N278" s="65" t="str">
        <f>IF('Terugvordering reiskosten OAH'!BZ350=0,"",'Terugvordering reiskosten OAH'!BZ350)</f>
        <v/>
      </c>
      <c r="O278" s="65" t="str">
        <f>IF('Terugvordering reiskosten OAH'!CG350="","",'Terugvordering reiskosten OAH'!CG350)</f>
        <v/>
      </c>
      <c r="P278" s="65" t="str">
        <f>IF('Terugvordering reiskosten OAH'!CM350=0,"",'Terugvordering reiskosten OAH'!CM350)</f>
        <v/>
      </c>
    </row>
    <row r="279" spans="1:16" x14ac:dyDescent="0.3">
      <c r="A279" s="54" t="str">
        <f>IF('Terugvordering reiskosten OAH'!D351="","",IF('Terugvordering reiskosten OAH'!$T$36="","",'Terugvordering reiskosten OAH'!$T$36))</f>
        <v/>
      </c>
      <c r="B279" s="54" t="str">
        <f>IF(A279="","",'Terugvordering reiskosten OAH'!$T$38)</f>
        <v/>
      </c>
      <c r="C279" s="47" t="str">
        <f>IF(A279="","",'gegevensblad samenvatting vord.'!$C$2)</f>
        <v/>
      </c>
      <c r="D279" s="47" t="str">
        <f>IF('Terugvordering reiskosten OAH'!D351="","",TEXT('Terugvordering reiskosten OAH'!D351,"mm-jjjj"))</f>
        <v/>
      </c>
      <c r="E279" s="54" t="str">
        <f>IF('Terugvordering reiskosten OAH'!H351="","",'Terugvordering reiskosten OAH'!H351)</f>
        <v/>
      </c>
      <c r="F279" s="47" t="str">
        <f>IF('Terugvordering reiskosten OAH'!R351="","",'Terugvordering reiskosten OAH'!R351)</f>
        <v/>
      </c>
      <c r="G279" s="54" t="str">
        <f>IF('Terugvordering reiskosten OAH'!X351="","",'Terugvordering reiskosten OAH'!X351)</f>
        <v/>
      </c>
      <c r="H279" s="47" t="str">
        <f>IF('Terugvordering reiskosten OAH'!AJ351="","",'Terugvordering reiskosten OAH'!AJ351)</f>
        <v/>
      </c>
      <c r="I279" s="54" t="str">
        <f>IF('Terugvordering reiskosten OAH'!AR351="","",'Terugvordering reiskosten OAH'!AR351)</f>
        <v/>
      </c>
      <c r="J279" s="54" t="str">
        <f>IF('Terugvordering reiskosten OAH'!AY351="","",'Terugvordering reiskosten OAH'!AY351)</f>
        <v/>
      </c>
      <c r="K279" s="54" t="str">
        <f>IF('Terugvordering reiskosten OAH'!BC351=0,"",'Terugvordering reiskosten OAH'!BC351)</f>
        <v/>
      </c>
      <c r="L279" s="62" t="str">
        <f>IF('Terugvordering reiskosten OAH'!BK351=0,"",'Terugvordering reiskosten OAH'!BK351)</f>
        <v/>
      </c>
      <c r="M279" s="54" t="str">
        <f>IF('Terugvordering reiskosten OAH'!BR351=0,"",'Terugvordering reiskosten OAH'!BR351)</f>
        <v/>
      </c>
      <c r="N279" s="65" t="str">
        <f>IF('Terugvordering reiskosten OAH'!BZ351=0,"",'Terugvordering reiskosten OAH'!BZ351)</f>
        <v/>
      </c>
      <c r="O279" s="65" t="str">
        <f>IF('Terugvordering reiskosten OAH'!CG351="","",'Terugvordering reiskosten OAH'!CG351)</f>
        <v/>
      </c>
      <c r="P279" s="65" t="str">
        <f>IF('Terugvordering reiskosten OAH'!CM351=0,"",'Terugvordering reiskosten OAH'!CM351)</f>
        <v/>
      </c>
    </row>
    <row r="280" spans="1:16" x14ac:dyDescent="0.3">
      <c r="A280" s="54" t="str">
        <f>IF('Terugvordering reiskosten OAH'!D352="","",IF('Terugvordering reiskosten OAH'!$T$36="","",'Terugvordering reiskosten OAH'!$T$36))</f>
        <v/>
      </c>
      <c r="B280" s="54" t="str">
        <f>IF(A280="","",'Terugvordering reiskosten OAH'!$T$38)</f>
        <v/>
      </c>
      <c r="C280" s="47" t="str">
        <f>IF(A280="","",'gegevensblad samenvatting vord.'!$C$2)</f>
        <v/>
      </c>
      <c r="D280" s="47" t="str">
        <f>IF('Terugvordering reiskosten OAH'!D352="","",TEXT('Terugvordering reiskosten OAH'!D352,"mm-jjjj"))</f>
        <v/>
      </c>
      <c r="E280" s="54" t="str">
        <f>IF('Terugvordering reiskosten OAH'!H352="","",'Terugvordering reiskosten OAH'!H352)</f>
        <v/>
      </c>
      <c r="F280" s="47" t="str">
        <f>IF('Terugvordering reiskosten OAH'!R352="","",'Terugvordering reiskosten OAH'!R352)</f>
        <v/>
      </c>
      <c r="G280" s="54" t="str">
        <f>IF('Terugvordering reiskosten OAH'!X352="","",'Terugvordering reiskosten OAH'!X352)</f>
        <v/>
      </c>
      <c r="H280" s="47" t="str">
        <f>IF('Terugvordering reiskosten OAH'!AJ352="","",'Terugvordering reiskosten OAH'!AJ352)</f>
        <v/>
      </c>
      <c r="I280" s="54" t="str">
        <f>IF('Terugvordering reiskosten OAH'!AR352="","",'Terugvordering reiskosten OAH'!AR352)</f>
        <v/>
      </c>
      <c r="J280" s="54" t="str">
        <f>IF('Terugvordering reiskosten OAH'!AY352="","",'Terugvordering reiskosten OAH'!AY352)</f>
        <v/>
      </c>
      <c r="K280" s="54" t="str">
        <f>IF('Terugvordering reiskosten OAH'!BC352=0,"",'Terugvordering reiskosten OAH'!BC352)</f>
        <v/>
      </c>
      <c r="L280" s="62" t="str">
        <f>IF('Terugvordering reiskosten OAH'!BK352=0,"",'Terugvordering reiskosten OAH'!BK352)</f>
        <v/>
      </c>
      <c r="M280" s="54" t="str">
        <f>IF('Terugvordering reiskosten OAH'!BR352=0,"",'Terugvordering reiskosten OAH'!BR352)</f>
        <v/>
      </c>
      <c r="N280" s="65" t="str">
        <f>IF('Terugvordering reiskosten OAH'!BZ352=0,"",'Terugvordering reiskosten OAH'!BZ352)</f>
        <v/>
      </c>
      <c r="O280" s="65" t="str">
        <f>IF('Terugvordering reiskosten OAH'!CG352="","",'Terugvordering reiskosten OAH'!CG352)</f>
        <v/>
      </c>
      <c r="P280" s="65" t="str">
        <f>IF('Terugvordering reiskosten OAH'!CM352=0,"",'Terugvordering reiskosten OAH'!CM352)</f>
        <v/>
      </c>
    </row>
    <row r="281" spans="1:16" x14ac:dyDescent="0.3">
      <c r="A281" s="54" t="str">
        <f>IF('Terugvordering reiskosten OAH'!D353="","",IF('Terugvordering reiskosten OAH'!$T$36="","",'Terugvordering reiskosten OAH'!$T$36))</f>
        <v/>
      </c>
      <c r="B281" s="54" t="str">
        <f>IF(A281="","",'Terugvordering reiskosten OAH'!$T$38)</f>
        <v/>
      </c>
      <c r="C281" s="47" t="str">
        <f>IF(A281="","",'gegevensblad samenvatting vord.'!$C$2)</f>
        <v/>
      </c>
      <c r="D281" s="47" t="str">
        <f>IF('Terugvordering reiskosten OAH'!D353="","",TEXT('Terugvordering reiskosten OAH'!D353,"mm-jjjj"))</f>
        <v/>
      </c>
      <c r="E281" s="54" t="str">
        <f>IF('Terugvordering reiskosten OAH'!H353="","",'Terugvordering reiskosten OAH'!H353)</f>
        <v/>
      </c>
      <c r="F281" s="47" t="str">
        <f>IF('Terugvordering reiskosten OAH'!R353="","",'Terugvordering reiskosten OAH'!R353)</f>
        <v/>
      </c>
      <c r="G281" s="54" t="str">
        <f>IF('Terugvordering reiskosten OAH'!X353="","",'Terugvordering reiskosten OAH'!X353)</f>
        <v/>
      </c>
      <c r="H281" s="47" t="str">
        <f>IF('Terugvordering reiskosten OAH'!AJ353="","",'Terugvordering reiskosten OAH'!AJ353)</f>
        <v/>
      </c>
      <c r="I281" s="54" t="str">
        <f>IF('Terugvordering reiskosten OAH'!AR353="","",'Terugvordering reiskosten OAH'!AR353)</f>
        <v/>
      </c>
      <c r="J281" s="54" t="str">
        <f>IF('Terugvordering reiskosten OAH'!AY353="","",'Terugvordering reiskosten OAH'!AY353)</f>
        <v/>
      </c>
      <c r="K281" s="54" t="str">
        <f>IF('Terugvordering reiskosten OAH'!BC353=0,"",'Terugvordering reiskosten OAH'!BC353)</f>
        <v/>
      </c>
      <c r="L281" s="62" t="str">
        <f>IF('Terugvordering reiskosten OAH'!BK353=0,"",'Terugvordering reiskosten OAH'!BK353)</f>
        <v/>
      </c>
      <c r="M281" s="54" t="str">
        <f>IF('Terugvordering reiskosten OAH'!BR353=0,"",'Terugvordering reiskosten OAH'!BR353)</f>
        <v/>
      </c>
      <c r="N281" s="65" t="str">
        <f>IF('Terugvordering reiskosten OAH'!BZ353=0,"",'Terugvordering reiskosten OAH'!BZ353)</f>
        <v/>
      </c>
      <c r="O281" s="65" t="str">
        <f>IF('Terugvordering reiskosten OAH'!CG353="","",'Terugvordering reiskosten OAH'!CG353)</f>
        <v/>
      </c>
      <c r="P281" s="65" t="str">
        <f>IF('Terugvordering reiskosten OAH'!CM353=0,"",'Terugvordering reiskosten OAH'!CM353)</f>
        <v/>
      </c>
    </row>
    <row r="282" spans="1:16" x14ac:dyDescent="0.3">
      <c r="A282" s="54" t="str">
        <f>IF('Terugvordering reiskosten OAH'!D354="","",IF('Terugvordering reiskosten OAH'!$T$36="","",'Terugvordering reiskosten OAH'!$T$36))</f>
        <v/>
      </c>
      <c r="B282" s="54" t="str">
        <f>IF(A282="","",'Terugvordering reiskosten OAH'!$T$38)</f>
        <v/>
      </c>
      <c r="C282" s="47" t="str">
        <f>IF(A282="","",'gegevensblad samenvatting vord.'!$C$2)</f>
        <v/>
      </c>
      <c r="D282" s="47" t="str">
        <f>IF('Terugvordering reiskosten OAH'!D354="","",TEXT('Terugvordering reiskosten OAH'!D354,"mm-jjjj"))</f>
        <v/>
      </c>
      <c r="E282" s="54" t="str">
        <f>IF('Terugvordering reiskosten OAH'!H354="","",'Terugvordering reiskosten OAH'!H354)</f>
        <v/>
      </c>
      <c r="F282" s="47" t="str">
        <f>IF('Terugvordering reiskosten OAH'!R354="","",'Terugvordering reiskosten OAH'!R354)</f>
        <v/>
      </c>
      <c r="G282" s="54" t="str">
        <f>IF('Terugvordering reiskosten OAH'!X354="","",'Terugvordering reiskosten OAH'!X354)</f>
        <v/>
      </c>
      <c r="H282" s="47" t="str">
        <f>IF('Terugvordering reiskosten OAH'!AJ354="","",'Terugvordering reiskosten OAH'!AJ354)</f>
        <v/>
      </c>
      <c r="I282" s="54" t="str">
        <f>IF('Terugvordering reiskosten OAH'!AR354="","",'Terugvordering reiskosten OAH'!AR354)</f>
        <v/>
      </c>
      <c r="J282" s="54" t="str">
        <f>IF('Terugvordering reiskosten OAH'!AY354="","",'Terugvordering reiskosten OAH'!AY354)</f>
        <v/>
      </c>
      <c r="K282" s="54" t="str">
        <f>IF('Terugvordering reiskosten OAH'!BC354=0,"",'Terugvordering reiskosten OAH'!BC354)</f>
        <v/>
      </c>
      <c r="L282" s="62" t="str">
        <f>IF('Terugvordering reiskosten OAH'!BK354=0,"",'Terugvordering reiskosten OAH'!BK354)</f>
        <v/>
      </c>
      <c r="M282" s="54" t="str">
        <f>IF('Terugvordering reiskosten OAH'!BR354=0,"",'Terugvordering reiskosten OAH'!BR354)</f>
        <v/>
      </c>
      <c r="N282" s="65" t="str">
        <f>IF('Terugvordering reiskosten OAH'!BZ354=0,"",'Terugvordering reiskosten OAH'!BZ354)</f>
        <v/>
      </c>
      <c r="O282" s="65" t="str">
        <f>IF('Terugvordering reiskosten OAH'!CG354="","",'Terugvordering reiskosten OAH'!CG354)</f>
        <v/>
      </c>
      <c r="P282" s="65" t="str">
        <f>IF('Terugvordering reiskosten OAH'!CM354=0,"",'Terugvordering reiskosten OAH'!CM354)</f>
        <v/>
      </c>
    </row>
    <row r="283" spans="1:16" x14ac:dyDescent="0.3">
      <c r="A283" s="54" t="str">
        <f>IF('Terugvordering reiskosten OAH'!D355="","",IF('Terugvordering reiskosten OAH'!$T$36="","",'Terugvordering reiskosten OAH'!$T$36))</f>
        <v/>
      </c>
      <c r="B283" s="54" t="str">
        <f>IF(A283="","",'Terugvordering reiskosten OAH'!$T$38)</f>
        <v/>
      </c>
      <c r="C283" s="47" t="str">
        <f>IF(A283="","",'gegevensblad samenvatting vord.'!$C$2)</f>
        <v/>
      </c>
      <c r="D283" s="47" t="str">
        <f>IF('Terugvordering reiskosten OAH'!D355="","",TEXT('Terugvordering reiskosten OAH'!D355,"mm-jjjj"))</f>
        <v/>
      </c>
      <c r="E283" s="54" t="str">
        <f>IF('Terugvordering reiskosten OAH'!H355="","",'Terugvordering reiskosten OAH'!H355)</f>
        <v/>
      </c>
      <c r="F283" s="47" t="str">
        <f>IF('Terugvordering reiskosten OAH'!R355="","",'Terugvordering reiskosten OAH'!R355)</f>
        <v/>
      </c>
      <c r="G283" s="54" t="str">
        <f>IF('Terugvordering reiskosten OAH'!X355="","",'Terugvordering reiskosten OAH'!X355)</f>
        <v/>
      </c>
      <c r="H283" s="47" t="str">
        <f>IF('Terugvordering reiskosten OAH'!AJ355="","",'Terugvordering reiskosten OAH'!AJ355)</f>
        <v/>
      </c>
      <c r="I283" s="54" t="str">
        <f>IF('Terugvordering reiskosten OAH'!AR355="","",'Terugvordering reiskosten OAH'!AR355)</f>
        <v/>
      </c>
      <c r="J283" s="54" t="str">
        <f>IF('Terugvordering reiskosten OAH'!AY355="","",'Terugvordering reiskosten OAH'!AY355)</f>
        <v/>
      </c>
      <c r="K283" s="54" t="str">
        <f>IF('Terugvordering reiskosten OAH'!BC355=0,"",'Terugvordering reiskosten OAH'!BC355)</f>
        <v/>
      </c>
      <c r="L283" s="62" t="str">
        <f>IF('Terugvordering reiskosten OAH'!BK355=0,"",'Terugvordering reiskosten OAH'!BK355)</f>
        <v/>
      </c>
      <c r="M283" s="54" t="str">
        <f>IF('Terugvordering reiskosten OAH'!BR355=0,"",'Terugvordering reiskosten OAH'!BR355)</f>
        <v/>
      </c>
      <c r="N283" s="65" t="str">
        <f>IF('Terugvordering reiskosten OAH'!BZ355=0,"",'Terugvordering reiskosten OAH'!BZ355)</f>
        <v/>
      </c>
      <c r="O283" s="65" t="str">
        <f>IF('Terugvordering reiskosten OAH'!CG355="","",'Terugvordering reiskosten OAH'!CG355)</f>
        <v/>
      </c>
      <c r="P283" s="65" t="str">
        <f>IF('Terugvordering reiskosten OAH'!CM355=0,"",'Terugvordering reiskosten OAH'!CM355)</f>
        <v/>
      </c>
    </row>
    <row r="284" spans="1:16" x14ac:dyDescent="0.3">
      <c r="A284" s="54" t="str">
        <f>IF('Terugvordering reiskosten OAH'!D356="","",IF('Terugvordering reiskosten OAH'!$T$36="","",'Terugvordering reiskosten OAH'!$T$36))</f>
        <v/>
      </c>
      <c r="B284" s="54" t="str">
        <f>IF(A284="","",'Terugvordering reiskosten OAH'!$T$38)</f>
        <v/>
      </c>
      <c r="C284" s="47" t="str">
        <f>IF(A284="","",'gegevensblad samenvatting vord.'!$C$2)</f>
        <v/>
      </c>
      <c r="D284" s="47" t="str">
        <f>IF('Terugvordering reiskosten OAH'!D356="","",TEXT('Terugvordering reiskosten OAH'!D356,"mm-jjjj"))</f>
        <v/>
      </c>
      <c r="E284" s="54" t="str">
        <f>IF('Terugvordering reiskosten OAH'!H356="","",'Terugvordering reiskosten OAH'!H356)</f>
        <v/>
      </c>
      <c r="F284" s="47" t="str">
        <f>IF('Terugvordering reiskosten OAH'!R356="","",'Terugvordering reiskosten OAH'!R356)</f>
        <v/>
      </c>
      <c r="G284" s="54" t="str">
        <f>IF('Terugvordering reiskosten OAH'!X356="","",'Terugvordering reiskosten OAH'!X356)</f>
        <v/>
      </c>
      <c r="H284" s="47" t="str">
        <f>IF('Terugvordering reiskosten OAH'!AJ356="","",'Terugvordering reiskosten OAH'!AJ356)</f>
        <v/>
      </c>
      <c r="I284" s="54" t="str">
        <f>IF('Terugvordering reiskosten OAH'!AR356="","",'Terugvordering reiskosten OAH'!AR356)</f>
        <v/>
      </c>
      <c r="J284" s="54" t="str">
        <f>IF('Terugvordering reiskosten OAH'!AY356="","",'Terugvordering reiskosten OAH'!AY356)</f>
        <v/>
      </c>
      <c r="K284" s="54" t="str">
        <f>IF('Terugvordering reiskosten OAH'!BC356=0,"",'Terugvordering reiskosten OAH'!BC356)</f>
        <v/>
      </c>
      <c r="L284" s="62" t="str">
        <f>IF('Terugvordering reiskosten OAH'!BK356=0,"",'Terugvordering reiskosten OAH'!BK356)</f>
        <v/>
      </c>
      <c r="M284" s="54" t="str">
        <f>IF('Terugvordering reiskosten OAH'!BR356=0,"",'Terugvordering reiskosten OAH'!BR356)</f>
        <v/>
      </c>
      <c r="N284" s="65" t="str">
        <f>IF('Terugvordering reiskosten OAH'!BZ356=0,"",'Terugvordering reiskosten OAH'!BZ356)</f>
        <v/>
      </c>
      <c r="O284" s="65" t="str">
        <f>IF('Terugvordering reiskosten OAH'!CG356="","",'Terugvordering reiskosten OAH'!CG356)</f>
        <v/>
      </c>
      <c r="P284" s="65" t="str">
        <f>IF('Terugvordering reiskosten OAH'!CM356=0,"",'Terugvordering reiskosten OAH'!CM356)</f>
        <v/>
      </c>
    </row>
    <row r="285" spans="1:16" x14ac:dyDescent="0.3">
      <c r="A285" s="54" t="str">
        <f>IF('Terugvordering reiskosten OAH'!D357="","",IF('Terugvordering reiskosten OAH'!$T$36="","",'Terugvordering reiskosten OAH'!$T$36))</f>
        <v/>
      </c>
      <c r="B285" s="54" t="str">
        <f>IF(A285="","",'Terugvordering reiskosten OAH'!$T$38)</f>
        <v/>
      </c>
      <c r="C285" s="47" t="str">
        <f>IF(A285="","",'gegevensblad samenvatting vord.'!$C$2)</f>
        <v/>
      </c>
      <c r="D285" s="47" t="str">
        <f>IF('Terugvordering reiskosten OAH'!D357="","",TEXT('Terugvordering reiskosten OAH'!D357,"mm-jjjj"))</f>
        <v/>
      </c>
      <c r="E285" s="54" t="str">
        <f>IF('Terugvordering reiskosten OAH'!H357="","",'Terugvordering reiskosten OAH'!H357)</f>
        <v/>
      </c>
      <c r="F285" s="47" t="str">
        <f>IF('Terugvordering reiskosten OAH'!R357="","",'Terugvordering reiskosten OAH'!R357)</f>
        <v/>
      </c>
      <c r="G285" s="54" t="str">
        <f>IF('Terugvordering reiskosten OAH'!X357="","",'Terugvordering reiskosten OAH'!X357)</f>
        <v/>
      </c>
      <c r="H285" s="47" t="str">
        <f>IF('Terugvordering reiskosten OAH'!AJ357="","",'Terugvordering reiskosten OAH'!AJ357)</f>
        <v/>
      </c>
      <c r="I285" s="54" t="str">
        <f>IF('Terugvordering reiskosten OAH'!AR357="","",'Terugvordering reiskosten OAH'!AR357)</f>
        <v/>
      </c>
      <c r="J285" s="54" t="str">
        <f>IF('Terugvordering reiskosten OAH'!AY357="","",'Terugvordering reiskosten OAH'!AY357)</f>
        <v/>
      </c>
      <c r="K285" s="54" t="str">
        <f>IF('Terugvordering reiskosten OAH'!BC357=0,"",'Terugvordering reiskosten OAH'!BC357)</f>
        <v/>
      </c>
      <c r="L285" s="62" t="str">
        <f>IF('Terugvordering reiskosten OAH'!BK357=0,"",'Terugvordering reiskosten OAH'!BK357)</f>
        <v/>
      </c>
      <c r="M285" s="54" t="str">
        <f>IF('Terugvordering reiskosten OAH'!BR357=0,"",'Terugvordering reiskosten OAH'!BR357)</f>
        <v/>
      </c>
      <c r="N285" s="65" t="str">
        <f>IF('Terugvordering reiskosten OAH'!BZ357=0,"",'Terugvordering reiskosten OAH'!BZ357)</f>
        <v/>
      </c>
      <c r="O285" s="65" t="str">
        <f>IF('Terugvordering reiskosten OAH'!CG357="","",'Terugvordering reiskosten OAH'!CG357)</f>
        <v/>
      </c>
      <c r="P285" s="65" t="str">
        <f>IF('Terugvordering reiskosten OAH'!CM357=0,"",'Terugvordering reiskosten OAH'!CM357)</f>
        <v/>
      </c>
    </row>
    <row r="286" spans="1:16" x14ac:dyDescent="0.3">
      <c r="A286" s="54" t="str">
        <f>IF('Terugvordering reiskosten OAH'!D358="","",IF('Terugvordering reiskosten OAH'!$T$36="","",'Terugvordering reiskosten OAH'!$T$36))</f>
        <v/>
      </c>
      <c r="B286" s="54" t="str">
        <f>IF(A286="","",'Terugvordering reiskosten OAH'!$T$38)</f>
        <v/>
      </c>
      <c r="C286" s="47" t="str">
        <f>IF(A286="","",'gegevensblad samenvatting vord.'!$C$2)</f>
        <v/>
      </c>
      <c r="D286" s="47" t="str">
        <f>IF('Terugvordering reiskosten OAH'!D358="","",TEXT('Terugvordering reiskosten OAH'!D358,"mm-jjjj"))</f>
        <v/>
      </c>
      <c r="E286" s="54" t="str">
        <f>IF('Terugvordering reiskosten OAH'!H358="","",'Terugvordering reiskosten OAH'!H358)</f>
        <v/>
      </c>
      <c r="F286" s="47" t="str">
        <f>IF('Terugvordering reiskosten OAH'!R358="","",'Terugvordering reiskosten OAH'!R358)</f>
        <v/>
      </c>
      <c r="G286" s="54" t="str">
        <f>IF('Terugvordering reiskosten OAH'!X358="","",'Terugvordering reiskosten OAH'!X358)</f>
        <v/>
      </c>
      <c r="H286" s="47" t="str">
        <f>IF('Terugvordering reiskosten OAH'!AJ358="","",'Terugvordering reiskosten OAH'!AJ358)</f>
        <v/>
      </c>
      <c r="I286" s="54" t="str">
        <f>IF('Terugvordering reiskosten OAH'!AR358="","",'Terugvordering reiskosten OAH'!AR358)</f>
        <v/>
      </c>
      <c r="J286" s="54" t="str">
        <f>IF('Terugvordering reiskosten OAH'!AY358="","",'Terugvordering reiskosten OAH'!AY358)</f>
        <v/>
      </c>
      <c r="K286" s="54" t="str">
        <f>IF('Terugvordering reiskosten OAH'!BC358=0,"",'Terugvordering reiskosten OAH'!BC358)</f>
        <v/>
      </c>
      <c r="L286" s="62" t="str">
        <f>IF('Terugvordering reiskosten OAH'!BK358=0,"",'Terugvordering reiskosten OAH'!BK358)</f>
        <v/>
      </c>
      <c r="M286" s="54" t="str">
        <f>IF('Terugvordering reiskosten OAH'!BR358=0,"",'Terugvordering reiskosten OAH'!BR358)</f>
        <v/>
      </c>
      <c r="N286" s="65" t="str">
        <f>IF('Terugvordering reiskosten OAH'!BZ358=0,"",'Terugvordering reiskosten OAH'!BZ358)</f>
        <v/>
      </c>
      <c r="O286" s="65" t="str">
        <f>IF('Terugvordering reiskosten OAH'!CG358="","",'Terugvordering reiskosten OAH'!CG358)</f>
        <v/>
      </c>
      <c r="P286" s="65" t="str">
        <f>IF('Terugvordering reiskosten OAH'!CM358=0,"",'Terugvordering reiskosten OAH'!CM358)</f>
        <v/>
      </c>
    </row>
    <row r="287" spans="1:16" x14ac:dyDescent="0.3">
      <c r="A287" s="54" t="str">
        <f>IF('Terugvordering reiskosten OAH'!D359="","",IF('Terugvordering reiskosten OAH'!$T$36="","",'Terugvordering reiskosten OAH'!$T$36))</f>
        <v/>
      </c>
      <c r="B287" s="54" t="str">
        <f>IF(A287="","",'Terugvordering reiskosten OAH'!$T$38)</f>
        <v/>
      </c>
      <c r="C287" s="47" t="str">
        <f>IF(A287="","",'gegevensblad samenvatting vord.'!$C$2)</f>
        <v/>
      </c>
      <c r="D287" s="47" t="str">
        <f>IF('Terugvordering reiskosten OAH'!D359="","",TEXT('Terugvordering reiskosten OAH'!D359,"mm-jjjj"))</f>
        <v/>
      </c>
      <c r="E287" s="54" t="str">
        <f>IF('Terugvordering reiskosten OAH'!H359="","",'Terugvordering reiskosten OAH'!H359)</f>
        <v/>
      </c>
      <c r="F287" s="47" t="str">
        <f>IF('Terugvordering reiskosten OAH'!R359="","",'Terugvordering reiskosten OAH'!R359)</f>
        <v/>
      </c>
      <c r="G287" s="54" t="str">
        <f>IF('Terugvordering reiskosten OAH'!X359="","",'Terugvordering reiskosten OAH'!X359)</f>
        <v/>
      </c>
      <c r="H287" s="47" t="str">
        <f>IF('Terugvordering reiskosten OAH'!AJ359="","",'Terugvordering reiskosten OAH'!AJ359)</f>
        <v/>
      </c>
      <c r="I287" s="54" t="str">
        <f>IF('Terugvordering reiskosten OAH'!AR359="","",'Terugvordering reiskosten OAH'!AR359)</f>
        <v/>
      </c>
      <c r="J287" s="54" t="str">
        <f>IF('Terugvordering reiskosten OAH'!AY359="","",'Terugvordering reiskosten OAH'!AY359)</f>
        <v/>
      </c>
      <c r="K287" s="54" t="str">
        <f>IF('Terugvordering reiskosten OAH'!BC359=0,"",'Terugvordering reiskosten OAH'!BC359)</f>
        <v/>
      </c>
      <c r="L287" s="62" t="str">
        <f>IF('Terugvordering reiskosten OAH'!BK359=0,"",'Terugvordering reiskosten OAH'!BK359)</f>
        <v/>
      </c>
      <c r="M287" s="54" t="str">
        <f>IF('Terugvordering reiskosten OAH'!BR359=0,"",'Terugvordering reiskosten OAH'!BR359)</f>
        <v/>
      </c>
      <c r="N287" s="65" t="str">
        <f>IF('Terugvordering reiskosten OAH'!BZ359=0,"",'Terugvordering reiskosten OAH'!BZ359)</f>
        <v/>
      </c>
      <c r="O287" s="65" t="str">
        <f>IF('Terugvordering reiskosten OAH'!CG359="","",'Terugvordering reiskosten OAH'!CG359)</f>
        <v/>
      </c>
      <c r="P287" s="65" t="str">
        <f>IF('Terugvordering reiskosten OAH'!CM359=0,"",'Terugvordering reiskosten OAH'!CM359)</f>
        <v/>
      </c>
    </row>
    <row r="288" spans="1:16" x14ac:dyDescent="0.3">
      <c r="A288" s="54" t="str">
        <f>IF('Terugvordering reiskosten OAH'!D360="","",IF('Terugvordering reiskosten OAH'!$T$36="","",'Terugvordering reiskosten OAH'!$T$36))</f>
        <v/>
      </c>
      <c r="B288" s="54" t="str">
        <f>IF(A288="","",'Terugvordering reiskosten OAH'!$T$38)</f>
        <v/>
      </c>
      <c r="C288" s="47" t="str">
        <f>IF(A288="","",'gegevensblad samenvatting vord.'!$C$2)</f>
        <v/>
      </c>
      <c r="D288" s="47" t="str">
        <f>IF('Terugvordering reiskosten OAH'!D360="","",TEXT('Terugvordering reiskosten OAH'!D360,"mm-jjjj"))</f>
        <v/>
      </c>
      <c r="E288" s="54" t="str">
        <f>IF('Terugvordering reiskosten OAH'!H360="","",'Terugvordering reiskosten OAH'!H360)</f>
        <v/>
      </c>
      <c r="F288" s="47" t="str">
        <f>IF('Terugvordering reiskosten OAH'!R360="","",'Terugvordering reiskosten OAH'!R360)</f>
        <v/>
      </c>
      <c r="G288" s="54" t="str">
        <f>IF('Terugvordering reiskosten OAH'!X360="","",'Terugvordering reiskosten OAH'!X360)</f>
        <v/>
      </c>
      <c r="H288" s="47" t="str">
        <f>IF('Terugvordering reiskosten OAH'!AJ360="","",'Terugvordering reiskosten OAH'!AJ360)</f>
        <v/>
      </c>
      <c r="I288" s="54" t="str">
        <f>IF('Terugvordering reiskosten OAH'!AR360="","",'Terugvordering reiskosten OAH'!AR360)</f>
        <v/>
      </c>
      <c r="J288" s="54" t="str">
        <f>IF('Terugvordering reiskosten OAH'!AY360="","",'Terugvordering reiskosten OAH'!AY360)</f>
        <v/>
      </c>
      <c r="K288" s="54" t="str">
        <f>IF('Terugvordering reiskosten OAH'!BC360=0,"",'Terugvordering reiskosten OAH'!BC360)</f>
        <v/>
      </c>
      <c r="L288" s="62" t="str">
        <f>IF('Terugvordering reiskosten OAH'!BK360=0,"",'Terugvordering reiskosten OAH'!BK360)</f>
        <v/>
      </c>
      <c r="M288" s="54" t="str">
        <f>IF('Terugvordering reiskosten OAH'!BR360=0,"",'Terugvordering reiskosten OAH'!BR360)</f>
        <v/>
      </c>
      <c r="N288" s="65" t="str">
        <f>IF('Terugvordering reiskosten OAH'!BZ360=0,"",'Terugvordering reiskosten OAH'!BZ360)</f>
        <v/>
      </c>
      <c r="O288" s="65" t="str">
        <f>IF('Terugvordering reiskosten OAH'!CG360="","",'Terugvordering reiskosten OAH'!CG360)</f>
        <v/>
      </c>
      <c r="P288" s="65" t="str">
        <f>IF('Terugvordering reiskosten OAH'!CM360=0,"",'Terugvordering reiskosten OAH'!CM360)</f>
        <v/>
      </c>
    </row>
    <row r="289" spans="1:16" x14ac:dyDescent="0.3">
      <c r="A289" s="54" t="str">
        <f>IF('Terugvordering reiskosten OAH'!D361="","",IF('Terugvordering reiskosten OAH'!$T$36="","",'Terugvordering reiskosten OAH'!$T$36))</f>
        <v/>
      </c>
      <c r="B289" s="54" t="str">
        <f>IF(A289="","",'Terugvordering reiskosten OAH'!$T$38)</f>
        <v/>
      </c>
      <c r="C289" s="47" t="str">
        <f>IF(A289="","",'gegevensblad samenvatting vord.'!$C$2)</f>
        <v/>
      </c>
      <c r="D289" s="47" t="str">
        <f>IF('Terugvordering reiskosten OAH'!D361="","",TEXT('Terugvordering reiskosten OAH'!D361,"mm-jjjj"))</f>
        <v/>
      </c>
      <c r="E289" s="54" t="str">
        <f>IF('Terugvordering reiskosten OAH'!H361="","",'Terugvordering reiskosten OAH'!H361)</f>
        <v/>
      </c>
      <c r="F289" s="47" t="str">
        <f>IF('Terugvordering reiskosten OAH'!R361="","",'Terugvordering reiskosten OAH'!R361)</f>
        <v/>
      </c>
      <c r="G289" s="54" t="str">
        <f>IF('Terugvordering reiskosten OAH'!X361="","",'Terugvordering reiskosten OAH'!X361)</f>
        <v/>
      </c>
      <c r="H289" s="47" t="str">
        <f>IF('Terugvordering reiskosten OAH'!AJ361="","",'Terugvordering reiskosten OAH'!AJ361)</f>
        <v/>
      </c>
      <c r="I289" s="54" t="str">
        <f>IF('Terugvordering reiskosten OAH'!AR361="","",'Terugvordering reiskosten OAH'!AR361)</f>
        <v/>
      </c>
      <c r="J289" s="54" t="str">
        <f>IF('Terugvordering reiskosten OAH'!AY361="","",'Terugvordering reiskosten OAH'!AY361)</f>
        <v/>
      </c>
      <c r="K289" s="54" t="str">
        <f>IF('Terugvordering reiskosten OAH'!BC361=0,"",'Terugvordering reiskosten OAH'!BC361)</f>
        <v/>
      </c>
      <c r="L289" s="62" t="str">
        <f>IF('Terugvordering reiskosten OAH'!BK361=0,"",'Terugvordering reiskosten OAH'!BK361)</f>
        <v/>
      </c>
      <c r="M289" s="54" t="str">
        <f>IF('Terugvordering reiskosten OAH'!BR361=0,"",'Terugvordering reiskosten OAH'!BR361)</f>
        <v/>
      </c>
      <c r="N289" s="65" t="str">
        <f>IF('Terugvordering reiskosten OAH'!BZ361=0,"",'Terugvordering reiskosten OAH'!BZ361)</f>
        <v/>
      </c>
      <c r="O289" s="65" t="str">
        <f>IF('Terugvordering reiskosten OAH'!CG361="","",'Terugvordering reiskosten OAH'!CG361)</f>
        <v/>
      </c>
      <c r="P289" s="65" t="str">
        <f>IF('Terugvordering reiskosten OAH'!CM361=0,"",'Terugvordering reiskosten OAH'!CM361)</f>
        <v/>
      </c>
    </row>
    <row r="290" spans="1:16" x14ac:dyDescent="0.3">
      <c r="A290" s="54" t="str">
        <f>IF('Terugvordering reiskosten OAH'!D362="","",IF('Terugvordering reiskosten OAH'!$T$36="","",'Terugvordering reiskosten OAH'!$T$36))</f>
        <v/>
      </c>
      <c r="B290" s="54" t="str">
        <f>IF(A290="","",'Terugvordering reiskosten OAH'!$T$38)</f>
        <v/>
      </c>
      <c r="C290" s="47" t="str">
        <f>IF(A290="","",'gegevensblad samenvatting vord.'!$C$2)</f>
        <v/>
      </c>
      <c r="D290" s="47" t="str">
        <f>IF('Terugvordering reiskosten OAH'!D362="","",TEXT('Terugvordering reiskosten OAH'!D362,"mm-jjjj"))</f>
        <v/>
      </c>
      <c r="E290" s="54" t="str">
        <f>IF('Terugvordering reiskosten OAH'!H362="","",'Terugvordering reiskosten OAH'!H362)</f>
        <v/>
      </c>
      <c r="F290" s="47" t="str">
        <f>IF('Terugvordering reiskosten OAH'!R362="","",'Terugvordering reiskosten OAH'!R362)</f>
        <v/>
      </c>
      <c r="G290" s="54" t="str">
        <f>IF('Terugvordering reiskosten OAH'!X362="","",'Terugvordering reiskosten OAH'!X362)</f>
        <v/>
      </c>
      <c r="H290" s="47" t="str">
        <f>IF('Terugvordering reiskosten OAH'!AJ362="","",'Terugvordering reiskosten OAH'!AJ362)</f>
        <v/>
      </c>
      <c r="I290" s="54" t="str">
        <f>IF('Terugvordering reiskosten OAH'!AR362="","",'Terugvordering reiskosten OAH'!AR362)</f>
        <v/>
      </c>
      <c r="J290" s="54" t="str">
        <f>IF('Terugvordering reiskosten OAH'!AY362="","",'Terugvordering reiskosten OAH'!AY362)</f>
        <v/>
      </c>
      <c r="K290" s="54" t="str">
        <f>IF('Terugvordering reiskosten OAH'!BC362=0,"",'Terugvordering reiskosten OAH'!BC362)</f>
        <v/>
      </c>
      <c r="L290" s="62" t="str">
        <f>IF('Terugvordering reiskosten OAH'!BK362=0,"",'Terugvordering reiskosten OAH'!BK362)</f>
        <v/>
      </c>
      <c r="M290" s="54" t="str">
        <f>IF('Terugvordering reiskosten OAH'!BR362=0,"",'Terugvordering reiskosten OAH'!BR362)</f>
        <v/>
      </c>
      <c r="N290" s="65" t="str">
        <f>IF('Terugvordering reiskosten OAH'!BZ362=0,"",'Terugvordering reiskosten OAH'!BZ362)</f>
        <v/>
      </c>
      <c r="O290" s="65" t="str">
        <f>IF('Terugvordering reiskosten OAH'!CG362="","",'Terugvordering reiskosten OAH'!CG362)</f>
        <v/>
      </c>
      <c r="P290" s="65" t="str">
        <f>IF('Terugvordering reiskosten OAH'!CM362=0,"",'Terugvordering reiskosten OAH'!CM362)</f>
        <v/>
      </c>
    </row>
    <row r="291" spans="1:16" x14ac:dyDescent="0.3">
      <c r="A291" s="54" t="str">
        <f>IF('Terugvordering reiskosten OAH'!D363="","",IF('Terugvordering reiskosten OAH'!$T$36="","",'Terugvordering reiskosten OAH'!$T$36))</f>
        <v/>
      </c>
      <c r="B291" s="54" t="str">
        <f>IF(A291="","",'Terugvordering reiskosten OAH'!$T$38)</f>
        <v/>
      </c>
      <c r="C291" s="47" t="str">
        <f>IF(A291="","",'gegevensblad samenvatting vord.'!$C$2)</f>
        <v/>
      </c>
      <c r="D291" s="47" t="str">
        <f>IF('Terugvordering reiskosten OAH'!D363="","",TEXT('Terugvordering reiskosten OAH'!D363,"mm-jjjj"))</f>
        <v/>
      </c>
      <c r="E291" s="54" t="str">
        <f>IF('Terugvordering reiskosten OAH'!H363="","",'Terugvordering reiskosten OAH'!H363)</f>
        <v/>
      </c>
      <c r="F291" s="47" t="str">
        <f>IF('Terugvordering reiskosten OAH'!R363="","",'Terugvordering reiskosten OAH'!R363)</f>
        <v/>
      </c>
      <c r="G291" s="54" t="str">
        <f>IF('Terugvordering reiskosten OAH'!X363="","",'Terugvordering reiskosten OAH'!X363)</f>
        <v/>
      </c>
      <c r="H291" s="47" t="str">
        <f>IF('Terugvordering reiskosten OAH'!AJ363="","",'Terugvordering reiskosten OAH'!AJ363)</f>
        <v/>
      </c>
      <c r="I291" s="54" t="str">
        <f>IF('Terugvordering reiskosten OAH'!AR363="","",'Terugvordering reiskosten OAH'!AR363)</f>
        <v/>
      </c>
      <c r="J291" s="54" t="str">
        <f>IF('Terugvordering reiskosten OAH'!AY363="","",'Terugvordering reiskosten OAH'!AY363)</f>
        <v/>
      </c>
      <c r="K291" s="54" t="str">
        <f>IF('Terugvordering reiskosten OAH'!BC363=0,"",'Terugvordering reiskosten OAH'!BC363)</f>
        <v/>
      </c>
      <c r="L291" s="62" t="str">
        <f>IF('Terugvordering reiskosten OAH'!BK363=0,"",'Terugvordering reiskosten OAH'!BK363)</f>
        <v/>
      </c>
      <c r="M291" s="54" t="str">
        <f>IF('Terugvordering reiskosten OAH'!BR363=0,"",'Terugvordering reiskosten OAH'!BR363)</f>
        <v/>
      </c>
      <c r="N291" s="65" t="str">
        <f>IF('Terugvordering reiskosten OAH'!BZ363=0,"",'Terugvordering reiskosten OAH'!BZ363)</f>
        <v/>
      </c>
      <c r="O291" s="65" t="str">
        <f>IF('Terugvordering reiskosten OAH'!CG363="","",'Terugvordering reiskosten OAH'!CG363)</f>
        <v/>
      </c>
      <c r="P291" s="65" t="str">
        <f>IF('Terugvordering reiskosten OAH'!CM363=0,"",'Terugvordering reiskosten OAH'!CM363)</f>
        <v/>
      </c>
    </row>
    <row r="292" spans="1:16" x14ac:dyDescent="0.3">
      <c r="A292" s="54" t="str">
        <f>IF('Terugvordering reiskosten OAH'!D364="","",IF('Terugvordering reiskosten OAH'!$T$36="","",'Terugvordering reiskosten OAH'!$T$36))</f>
        <v/>
      </c>
      <c r="B292" s="54" t="str">
        <f>IF(A292="","",'Terugvordering reiskosten OAH'!$T$38)</f>
        <v/>
      </c>
      <c r="C292" s="47" t="str">
        <f>IF(A292="","",'gegevensblad samenvatting vord.'!$C$2)</f>
        <v/>
      </c>
      <c r="D292" s="47" t="str">
        <f>IF('Terugvordering reiskosten OAH'!D364="","",TEXT('Terugvordering reiskosten OAH'!D364,"mm-jjjj"))</f>
        <v/>
      </c>
      <c r="E292" s="54" t="str">
        <f>IF('Terugvordering reiskosten OAH'!H364="","",'Terugvordering reiskosten OAH'!H364)</f>
        <v/>
      </c>
      <c r="F292" s="47" t="str">
        <f>IF('Terugvordering reiskosten OAH'!R364="","",'Terugvordering reiskosten OAH'!R364)</f>
        <v/>
      </c>
      <c r="G292" s="54" t="str">
        <f>IF('Terugvordering reiskosten OAH'!X364="","",'Terugvordering reiskosten OAH'!X364)</f>
        <v/>
      </c>
      <c r="H292" s="47" t="str">
        <f>IF('Terugvordering reiskosten OAH'!AJ364="","",'Terugvordering reiskosten OAH'!AJ364)</f>
        <v/>
      </c>
      <c r="I292" s="54" t="str">
        <f>IF('Terugvordering reiskosten OAH'!AR364="","",'Terugvordering reiskosten OAH'!AR364)</f>
        <v/>
      </c>
      <c r="J292" s="54" t="str">
        <f>IF('Terugvordering reiskosten OAH'!AY364="","",'Terugvordering reiskosten OAH'!AY364)</f>
        <v/>
      </c>
      <c r="K292" s="54" t="str">
        <f>IF('Terugvordering reiskosten OAH'!BC364=0,"",'Terugvordering reiskosten OAH'!BC364)</f>
        <v/>
      </c>
      <c r="L292" s="62" t="str">
        <f>IF('Terugvordering reiskosten OAH'!BK364=0,"",'Terugvordering reiskosten OAH'!BK364)</f>
        <v/>
      </c>
      <c r="M292" s="54" t="str">
        <f>IF('Terugvordering reiskosten OAH'!BR364=0,"",'Terugvordering reiskosten OAH'!BR364)</f>
        <v/>
      </c>
      <c r="N292" s="65" t="str">
        <f>IF('Terugvordering reiskosten OAH'!BZ364=0,"",'Terugvordering reiskosten OAH'!BZ364)</f>
        <v/>
      </c>
      <c r="O292" s="65" t="str">
        <f>IF('Terugvordering reiskosten OAH'!CG364="","",'Terugvordering reiskosten OAH'!CG364)</f>
        <v/>
      </c>
      <c r="P292" s="65" t="str">
        <f>IF('Terugvordering reiskosten OAH'!CM364=0,"",'Terugvordering reiskosten OAH'!CM364)</f>
        <v/>
      </c>
    </row>
    <row r="293" spans="1:16" x14ac:dyDescent="0.3">
      <c r="A293" s="54" t="str">
        <f>IF('Terugvordering reiskosten OAH'!D365="","",IF('Terugvordering reiskosten OAH'!$T$36="","",'Terugvordering reiskosten OAH'!$T$36))</f>
        <v/>
      </c>
      <c r="B293" s="54" t="str">
        <f>IF(A293="","",'Terugvordering reiskosten OAH'!$T$38)</f>
        <v/>
      </c>
      <c r="C293" s="47" t="str">
        <f>IF(A293="","",'gegevensblad samenvatting vord.'!$C$2)</f>
        <v/>
      </c>
      <c r="D293" s="47" t="str">
        <f>IF('Terugvordering reiskosten OAH'!D365="","",TEXT('Terugvordering reiskosten OAH'!D365,"mm-jjjj"))</f>
        <v/>
      </c>
      <c r="E293" s="54" t="str">
        <f>IF('Terugvordering reiskosten OAH'!H365="","",'Terugvordering reiskosten OAH'!H365)</f>
        <v/>
      </c>
      <c r="F293" s="47" t="str">
        <f>IF('Terugvordering reiskosten OAH'!R365="","",'Terugvordering reiskosten OAH'!R365)</f>
        <v/>
      </c>
      <c r="G293" s="54" t="str">
        <f>IF('Terugvordering reiskosten OAH'!X365="","",'Terugvordering reiskosten OAH'!X365)</f>
        <v/>
      </c>
      <c r="H293" s="47" t="str">
        <f>IF('Terugvordering reiskosten OAH'!AJ365="","",'Terugvordering reiskosten OAH'!AJ365)</f>
        <v/>
      </c>
      <c r="I293" s="54" t="str">
        <f>IF('Terugvordering reiskosten OAH'!AR365="","",'Terugvordering reiskosten OAH'!AR365)</f>
        <v/>
      </c>
      <c r="J293" s="54" t="str">
        <f>IF('Terugvordering reiskosten OAH'!AY365="","",'Terugvordering reiskosten OAH'!AY365)</f>
        <v/>
      </c>
      <c r="K293" s="54" t="str">
        <f>IF('Terugvordering reiskosten OAH'!BC365=0,"",'Terugvordering reiskosten OAH'!BC365)</f>
        <v/>
      </c>
      <c r="L293" s="62" t="str">
        <f>IF('Terugvordering reiskosten OAH'!BK365=0,"",'Terugvordering reiskosten OAH'!BK365)</f>
        <v/>
      </c>
      <c r="M293" s="54" t="str">
        <f>IF('Terugvordering reiskosten OAH'!BR365=0,"",'Terugvordering reiskosten OAH'!BR365)</f>
        <v/>
      </c>
      <c r="N293" s="65" t="str">
        <f>IF('Terugvordering reiskosten OAH'!BZ365=0,"",'Terugvordering reiskosten OAH'!BZ365)</f>
        <v/>
      </c>
      <c r="O293" s="65" t="str">
        <f>IF('Terugvordering reiskosten OAH'!CG365="","",'Terugvordering reiskosten OAH'!CG365)</f>
        <v/>
      </c>
      <c r="P293" s="65" t="str">
        <f>IF('Terugvordering reiskosten OAH'!CM365=0,"",'Terugvordering reiskosten OAH'!CM365)</f>
        <v/>
      </c>
    </row>
    <row r="294" spans="1:16" x14ac:dyDescent="0.3">
      <c r="A294" s="54" t="str">
        <f>IF('Terugvordering reiskosten OAH'!D366="","",IF('Terugvordering reiskosten OAH'!$T$36="","",'Terugvordering reiskosten OAH'!$T$36))</f>
        <v/>
      </c>
      <c r="B294" s="54" t="str">
        <f>IF(A294="","",'Terugvordering reiskosten OAH'!$T$38)</f>
        <v/>
      </c>
      <c r="C294" s="47" t="str">
        <f>IF(A294="","",'gegevensblad samenvatting vord.'!$C$2)</f>
        <v/>
      </c>
      <c r="D294" s="47" t="str">
        <f>IF('Terugvordering reiskosten OAH'!D366="","",TEXT('Terugvordering reiskosten OAH'!D366,"mm-jjjj"))</f>
        <v/>
      </c>
      <c r="E294" s="54" t="str">
        <f>IF('Terugvordering reiskosten OAH'!H366="","",'Terugvordering reiskosten OAH'!H366)</f>
        <v/>
      </c>
      <c r="F294" s="47" t="str">
        <f>IF('Terugvordering reiskosten OAH'!R366="","",'Terugvordering reiskosten OAH'!R366)</f>
        <v/>
      </c>
      <c r="G294" s="54" t="str">
        <f>IF('Terugvordering reiskosten OAH'!X366="","",'Terugvordering reiskosten OAH'!X366)</f>
        <v/>
      </c>
      <c r="H294" s="47" t="str">
        <f>IF('Terugvordering reiskosten OAH'!AJ366="","",'Terugvordering reiskosten OAH'!AJ366)</f>
        <v/>
      </c>
      <c r="I294" s="54" t="str">
        <f>IF('Terugvordering reiskosten OAH'!AR366="","",'Terugvordering reiskosten OAH'!AR366)</f>
        <v/>
      </c>
      <c r="J294" s="54" t="str">
        <f>IF('Terugvordering reiskosten OAH'!AY366="","",'Terugvordering reiskosten OAH'!AY366)</f>
        <v/>
      </c>
      <c r="K294" s="54" t="str">
        <f>IF('Terugvordering reiskosten OAH'!BC366=0,"",'Terugvordering reiskosten OAH'!BC366)</f>
        <v/>
      </c>
      <c r="L294" s="62" t="str">
        <f>IF('Terugvordering reiskosten OAH'!BK366=0,"",'Terugvordering reiskosten OAH'!BK366)</f>
        <v/>
      </c>
      <c r="M294" s="54" t="str">
        <f>IF('Terugvordering reiskosten OAH'!BR366=0,"",'Terugvordering reiskosten OAH'!BR366)</f>
        <v/>
      </c>
      <c r="N294" s="65" t="str">
        <f>IF('Terugvordering reiskosten OAH'!BZ366=0,"",'Terugvordering reiskosten OAH'!BZ366)</f>
        <v/>
      </c>
      <c r="O294" s="65" t="str">
        <f>IF('Terugvordering reiskosten OAH'!CG366="","",'Terugvordering reiskosten OAH'!CG366)</f>
        <v/>
      </c>
      <c r="P294" s="65" t="str">
        <f>IF('Terugvordering reiskosten OAH'!CM366=0,"",'Terugvordering reiskosten OAH'!CM366)</f>
        <v/>
      </c>
    </row>
    <row r="295" spans="1:16" x14ac:dyDescent="0.3">
      <c r="A295" s="54" t="str">
        <f>IF('Terugvordering reiskosten OAH'!D367="","",IF('Terugvordering reiskosten OAH'!$T$36="","",'Terugvordering reiskosten OAH'!$T$36))</f>
        <v/>
      </c>
      <c r="B295" s="54" t="str">
        <f>IF(A295="","",'Terugvordering reiskosten OAH'!$T$38)</f>
        <v/>
      </c>
      <c r="C295" s="47" t="str">
        <f>IF(A295="","",'gegevensblad samenvatting vord.'!$C$2)</f>
        <v/>
      </c>
      <c r="D295" s="47" t="str">
        <f>IF('Terugvordering reiskosten OAH'!D367="","",TEXT('Terugvordering reiskosten OAH'!D367,"mm-jjjj"))</f>
        <v/>
      </c>
      <c r="E295" s="54" t="str">
        <f>IF('Terugvordering reiskosten OAH'!H367="","",'Terugvordering reiskosten OAH'!H367)</f>
        <v/>
      </c>
      <c r="F295" s="47" t="str">
        <f>IF('Terugvordering reiskosten OAH'!R367="","",'Terugvordering reiskosten OAH'!R367)</f>
        <v/>
      </c>
      <c r="G295" s="54" t="str">
        <f>IF('Terugvordering reiskosten OAH'!X367="","",'Terugvordering reiskosten OAH'!X367)</f>
        <v/>
      </c>
      <c r="H295" s="47" t="str">
        <f>IF('Terugvordering reiskosten OAH'!AJ367="","",'Terugvordering reiskosten OAH'!AJ367)</f>
        <v/>
      </c>
      <c r="I295" s="54" t="str">
        <f>IF('Terugvordering reiskosten OAH'!AR367="","",'Terugvordering reiskosten OAH'!AR367)</f>
        <v/>
      </c>
      <c r="J295" s="54" t="str">
        <f>IF('Terugvordering reiskosten OAH'!AY367="","",'Terugvordering reiskosten OAH'!AY367)</f>
        <v/>
      </c>
      <c r="K295" s="54" t="str">
        <f>IF('Terugvordering reiskosten OAH'!BC367=0,"",'Terugvordering reiskosten OAH'!BC367)</f>
        <v/>
      </c>
      <c r="L295" s="62" t="str">
        <f>IF('Terugvordering reiskosten OAH'!BK367=0,"",'Terugvordering reiskosten OAH'!BK367)</f>
        <v/>
      </c>
      <c r="M295" s="54" t="str">
        <f>IF('Terugvordering reiskosten OAH'!BR367=0,"",'Terugvordering reiskosten OAH'!BR367)</f>
        <v/>
      </c>
      <c r="N295" s="65" t="str">
        <f>IF('Terugvordering reiskosten OAH'!BZ367=0,"",'Terugvordering reiskosten OAH'!BZ367)</f>
        <v/>
      </c>
      <c r="O295" s="65" t="str">
        <f>IF('Terugvordering reiskosten OAH'!CG367="","",'Terugvordering reiskosten OAH'!CG367)</f>
        <v/>
      </c>
      <c r="P295" s="65" t="str">
        <f>IF('Terugvordering reiskosten OAH'!CM367=0,"",'Terugvordering reiskosten OAH'!CM367)</f>
        <v/>
      </c>
    </row>
    <row r="296" spans="1:16" x14ac:dyDescent="0.3">
      <c r="A296" s="54" t="str">
        <f>IF('Terugvordering reiskosten OAH'!D368="","",IF('Terugvordering reiskosten OAH'!$T$36="","",'Terugvordering reiskosten OAH'!$T$36))</f>
        <v/>
      </c>
      <c r="B296" s="54" t="str">
        <f>IF(A296="","",'Terugvordering reiskosten OAH'!$T$38)</f>
        <v/>
      </c>
      <c r="C296" s="47" t="str">
        <f>IF(A296="","",'gegevensblad samenvatting vord.'!$C$2)</f>
        <v/>
      </c>
      <c r="D296" s="47" t="str">
        <f>IF('Terugvordering reiskosten OAH'!D368="","",TEXT('Terugvordering reiskosten OAH'!D368,"mm-jjjj"))</f>
        <v/>
      </c>
      <c r="E296" s="54" t="str">
        <f>IF('Terugvordering reiskosten OAH'!H368="","",'Terugvordering reiskosten OAH'!H368)</f>
        <v/>
      </c>
      <c r="F296" s="47" t="str">
        <f>IF('Terugvordering reiskosten OAH'!R368="","",'Terugvordering reiskosten OAH'!R368)</f>
        <v/>
      </c>
      <c r="G296" s="54" t="str">
        <f>IF('Terugvordering reiskosten OAH'!X368="","",'Terugvordering reiskosten OAH'!X368)</f>
        <v/>
      </c>
      <c r="H296" s="47" t="str">
        <f>IF('Terugvordering reiskosten OAH'!AJ368="","",'Terugvordering reiskosten OAH'!AJ368)</f>
        <v/>
      </c>
      <c r="I296" s="54" t="str">
        <f>IF('Terugvordering reiskosten OAH'!AR368="","",'Terugvordering reiskosten OAH'!AR368)</f>
        <v/>
      </c>
      <c r="J296" s="54" t="str">
        <f>IF('Terugvordering reiskosten OAH'!AY368="","",'Terugvordering reiskosten OAH'!AY368)</f>
        <v/>
      </c>
      <c r="K296" s="54" t="str">
        <f>IF('Terugvordering reiskosten OAH'!BC368=0,"",'Terugvordering reiskosten OAH'!BC368)</f>
        <v/>
      </c>
      <c r="L296" s="62" t="str">
        <f>IF('Terugvordering reiskosten OAH'!BK368=0,"",'Terugvordering reiskosten OAH'!BK368)</f>
        <v/>
      </c>
      <c r="M296" s="54" t="str">
        <f>IF('Terugvordering reiskosten OAH'!BR368=0,"",'Terugvordering reiskosten OAH'!BR368)</f>
        <v/>
      </c>
      <c r="N296" s="65" t="str">
        <f>IF('Terugvordering reiskosten OAH'!BZ368=0,"",'Terugvordering reiskosten OAH'!BZ368)</f>
        <v/>
      </c>
      <c r="O296" s="65" t="str">
        <f>IF('Terugvordering reiskosten OAH'!CG368="","",'Terugvordering reiskosten OAH'!CG368)</f>
        <v/>
      </c>
      <c r="P296" s="65" t="str">
        <f>IF('Terugvordering reiskosten OAH'!CM368=0,"",'Terugvordering reiskosten OAH'!CM368)</f>
        <v/>
      </c>
    </row>
    <row r="297" spans="1:16" x14ac:dyDescent="0.3">
      <c r="A297" s="54" t="str">
        <f>IF('Terugvordering reiskosten OAH'!D369="","",IF('Terugvordering reiskosten OAH'!$T$36="","",'Terugvordering reiskosten OAH'!$T$36))</f>
        <v/>
      </c>
      <c r="B297" s="54" t="str">
        <f>IF(A297="","",'Terugvordering reiskosten OAH'!$T$38)</f>
        <v/>
      </c>
      <c r="C297" s="47" t="str">
        <f>IF(A297="","",'gegevensblad samenvatting vord.'!$C$2)</f>
        <v/>
      </c>
      <c r="D297" s="47" t="str">
        <f>IF('Terugvordering reiskosten OAH'!D369="","",TEXT('Terugvordering reiskosten OAH'!D369,"mm-jjjj"))</f>
        <v/>
      </c>
      <c r="E297" s="54" t="str">
        <f>IF('Terugvordering reiskosten OAH'!H369="","",'Terugvordering reiskosten OAH'!H369)</f>
        <v/>
      </c>
      <c r="F297" s="47" t="str">
        <f>IF('Terugvordering reiskosten OAH'!R369="","",'Terugvordering reiskosten OAH'!R369)</f>
        <v/>
      </c>
      <c r="G297" s="54" t="str">
        <f>IF('Terugvordering reiskosten OAH'!X369="","",'Terugvordering reiskosten OAH'!X369)</f>
        <v/>
      </c>
      <c r="H297" s="47" t="str">
        <f>IF('Terugvordering reiskosten OAH'!AJ369="","",'Terugvordering reiskosten OAH'!AJ369)</f>
        <v/>
      </c>
      <c r="I297" s="54" t="str">
        <f>IF('Terugvordering reiskosten OAH'!AR369="","",'Terugvordering reiskosten OAH'!AR369)</f>
        <v/>
      </c>
      <c r="J297" s="54" t="str">
        <f>IF('Terugvordering reiskosten OAH'!AY369="","",'Terugvordering reiskosten OAH'!AY369)</f>
        <v/>
      </c>
      <c r="K297" s="54" t="str">
        <f>IF('Terugvordering reiskosten OAH'!BC369=0,"",'Terugvordering reiskosten OAH'!BC369)</f>
        <v/>
      </c>
      <c r="L297" s="62" t="str">
        <f>IF('Terugvordering reiskosten OAH'!BK369=0,"",'Terugvordering reiskosten OAH'!BK369)</f>
        <v/>
      </c>
      <c r="M297" s="54" t="str">
        <f>IF('Terugvordering reiskosten OAH'!BR369=0,"",'Terugvordering reiskosten OAH'!BR369)</f>
        <v/>
      </c>
      <c r="N297" s="65" t="str">
        <f>IF('Terugvordering reiskosten OAH'!BZ369=0,"",'Terugvordering reiskosten OAH'!BZ369)</f>
        <v/>
      </c>
      <c r="O297" s="65" t="str">
        <f>IF('Terugvordering reiskosten OAH'!CG369="","",'Terugvordering reiskosten OAH'!CG369)</f>
        <v/>
      </c>
      <c r="P297" s="65" t="str">
        <f>IF('Terugvordering reiskosten OAH'!CM369=0,"",'Terugvordering reiskosten OAH'!CM369)</f>
        <v/>
      </c>
    </row>
    <row r="298" spans="1:16" x14ac:dyDescent="0.3">
      <c r="A298" s="54" t="str">
        <f>IF('Terugvordering reiskosten OAH'!D370="","",IF('Terugvordering reiskosten OAH'!$T$36="","",'Terugvordering reiskosten OAH'!$T$36))</f>
        <v/>
      </c>
      <c r="B298" s="54" t="str">
        <f>IF(A298="","",'Terugvordering reiskosten OAH'!$T$38)</f>
        <v/>
      </c>
      <c r="C298" s="47" t="str">
        <f>IF(A298="","",'gegevensblad samenvatting vord.'!$C$2)</f>
        <v/>
      </c>
      <c r="D298" s="47" t="str">
        <f>IF('Terugvordering reiskosten OAH'!D370="","",TEXT('Terugvordering reiskosten OAH'!D370,"mm-jjjj"))</f>
        <v/>
      </c>
      <c r="E298" s="54" t="str">
        <f>IF('Terugvordering reiskosten OAH'!H370="","",'Terugvordering reiskosten OAH'!H370)</f>
        <v/>
      </c>
      <c r="F298" s="47" t="str">
        <f>IF('Terugvordering reiskosten OAH'!R370="","",'Terugvordering reiskosten OAH'!R370)</f>
        <v/>
      </c>
      <c r="G298" s="54" t="str">
        <f>IF('Terugvordering reiskosten OAH'!X370="","",'Terugvordering reiskosten OAH'!X370)</f>
        <v/>
      </c>
      <c r="H298" s="47" t="str">
        <f>IF('Terugvordering reiskosten OAH'!AJ370="","",'Terugvordering reiskosten OAH'!AJ370)</f>
        <v/>
      </c>
      <c r="I298" s="54" t="str">
        <f>IF('Terugvordering reiskosten OAH'!AR370="","",'Terugvordering reiskosten OAH'!AR370)</f>
        <v/>
      </c>
      <c r="J298" s="54" t="str">
        <f>IF('Terugvordering reiskosten OAH'!AY370="","",'Terugvordering reiskosten OAH'!AY370)</f>
        <v/>
      </c>
      <c r="K298" s="54" t="str">
        <f>IF('Terugvordering reiskosten OAH'!BC370=0,"",'Terugvordering reiskosten OAH'!BC370)</f>
        <v/>
      </c>
      <c r="L298" s="62" t="str">
        <f>IF('Terugvordering reiskosten OAH'!BK370=0,"",'Terugvordering reiskosten OAH'!BK370)</f>
        <v/>
      </c>
      <c r="M298" s="54" t="str">
        <f>IF('Terugvordering reiskosten OAH'!BR370=0,"",'Terugvordering reiskosten OAH'!BR370)</f>
        <v/>
      </c>
      <c r="N298" s="65" t="str">
        <f>IF('Terugvordering reiskosten OAH'!BZ370=0,"",'Terugvordering reiskosten OAH'!BZ370)</f>
        <v/>
      </c>
      <c r="O298" s="65" t="str">
        <f>IF('Terugvordering reiskosten OAH'!CG370="","",'Terugvordering reiskosten OAH'!CG370)</f>
        <v/>
      </c>
      <c r="P298" s="65" t="str">
        <f>IF('Terugvordering reiskosten OAH'!CM370=0,"",'Terugvordering reiskosten OAH'!CM370)</f>
        <v/>
      </c>
    </row>
    <row r="299" spans="1:16" x14ac:dyDescent="0.3">
      <c r="A299" s="54" t="str">
        <f>IF('Terugvordering reiskosten OAH'!D371="","",IF('Terugvordering reiskosten OAH'!$T$36="","",'Terugvordering reiskosten OAH'!$T$36))</f>
        <v/>
      </c>
      <c r="B299" s="54" t="str">
        <f>IF(A299="","",'Terugvordering reiskosten OAH'!$T$38)</f>
        <v/>
      </c>
      <c r="C299" s="47" t="str">
        <f>IF(A299="","",'gegevensblad samenvatting vord.'!$C$2)</f>
        <v/>
      </c>
      <c r="D299" s="47" t="str">
        <f>IF('Terugvordering reiskosten OAH'!D371="","",TEXT('Terugvordering reiskosten OAH'!D371,"mm-jjjj"))</f>
        <v/>
      </c>
      <c r="E299" s="54" t="str">
        <f>IF('Terugvordering reiskosten OAH'!H371="","",'Terugvordering reiskosten OAH'!H371)</f>
        <v/>
      </c>
      <c r="F299" s="47" t="str">
        <f>IF('Terugvordering reiskosten OAH'!R371="","",'Terugvordering reiskosten OAH'!R371)</f>
        <v/>
      </c>
      <c r="G299" s="54" t="str">
        <f>IF('Terugvordering reiskosten OAH'!X371="","",'Terugvordering reiskosten OAH'!X371)</f>
        <v/>
      </c>
      <c r="H299" s="47" t="str">
        <f>IF('Terugvordering reiskosten OAH'!AJ371="","",'Terugvordering reiskosten OAH'!AJ371)</f>
        <v/>
      </c>
      <c r="I299" s="54" t="str">
        <f>IF('Terugvordering reiskosten OAH'!AR371="","",'Terugvordering reiskosten OAH'!AR371)</f>
        <v/>
      </c>
      <c r="J299" s="54" t="str">
        <f>IF('Terugvordering reiskosten OAH'!AY371="","",'Terugvordering reiskosten OAH'!AY371)</f>
        <v/>
      </c>
      <c r="K299" s="54" t="str">
        <f>IF('Terugvordering reiskosten OAH'!BC371=0,"",'Terugvordering reiskosten OAH'!BC371)</f>
        <v/>
      </c>
      <c r="L299" s="62" t="str">
        <f>IF('Terugvordering reiskosten OAH'!BK371=0,"",'Terugvordering reiskosten OAH'!BK371)</f>
        <v/>
      </c>
      <c r="M299" s="54" t="str">
        <f>IF('Terugvordering reiskosten OAH'!BR371=0,"",'Terugvordering reiskosten OAH'!BR371)</f>
        <v/>
      </c>
      <c r="N299" s="65" t="str">
        <f>IF('Terugvordering reiskosten OAH'!BZ371=0,"",'Terugvordering reiskosten OAH'!BZ371)</f>
        <v/>
      </c>
      <c r="O299" s="65" t="str">
        <f>IF('Terugvordering reiskosten OAH'!CG371="","",'Terugvordering reiskosten OAH'!CG371)</f>
        <v/>
      </c>
      <c r="P299" s="65" t="str">
        <f>IF('Terugvordering reiskosten OAH'!CM371=0,"",'Terugvordering reiskosten OAH'!CM371)</f>
        <v/>
      </c>
    </row>
    <row r="300" spans="1:16" x14ac:dyDescent="0.3">
      <c r="A300" s="54" t="str">
        <f>IF('Terugvordering reiskosten OAH'!D372="","",IF('Terugvordering reiskosten OAH'!$T$36="","",'Terugvordering reiskosten OAH'!$T$36))</f>
        <v/>
      </c>
      <c r="B300" s="54" t="str">
        <f>IF(A300="","",'Terugvordering reiskosten OAH'!$T$38)</f>
        <v/>
      </c>
      <c r="C300" s="47" t="str">
        <f>IF(A300="","",'gegevensblad samenvatting vord.'!$C$2)</f>
        <v/>
      </c>
      <c r="D300" s="47" t="str">
        <f>IF('Terugvordering reiskosten OAH'!D372="","",TEXT('Terugvordering reiskosten OAH'!D372,"mm-jjjj"))</f>
        <v/>
      </c>
      <c r="E300" s="54" t="str">
        <f>IF('Terugvordering reiskosten OAH'!H372="","",'Terugvordering reiskosten OAH'!H372)</f>
        <v/>
      </c>
      <c r="F300" s="47" t="str">
        <f>IF('Terugvordering reiskosten OAH'!R372="","",'Terugvordering reiskosten OAH'!R372)</f>
        <v/>
      </c>
      <c r="G300" s="54" t="str">
        <f>IF('Terugvordering reiskosten OAH'!X372="","",'Terugvordering reiskosten OAH'!X372)</f>
        <v/>
      </c>
      <c r="H300" s="47" t="str">
        <f>IF('Terugvordering reiskosten OAH'!AJ372="","",'Terugvordering reiskosten OAH'!AJ372)</f>
        <v/>
      </c>
      <c r="I300" s="54" t="str">
        <f>IF('Terugvordering reiskosten OAH'!AR372="","",'Terugvordering reiskosten OAH'!AR372)</f>
        <v/>
      </c>
      <c r="J300" s="54" t="str">
        <f>IF('Terugvordering reiskosten OAH'!AY372="","",'Terugvordering reiskosten OAH'!AY372)</f>
        <v/>
      </c>
      <c r="K300" s="54" t="str">
        <f>IF('Terugvordering reiskosten OAH'!BC372=0,"",'Terugvordering reiskosten OAH'!BC372)</f>
        <v/>
      </c>
      <c r="L300" s="62" t="str">
        <f>IF('Terugvordering reiskosten OAH'!BK372=0,"",'Terugvordering reiskosten OAH'!BK372)</f>
        <v/>
      </c>
      <c r="M300" s="54" t="str">
        <f>IF('Terugvordering reiskosten OAH'!BR372=0,"",'Terugvordering reiskosten OAH'!BR372)</f>
        <v/>
      </c>
      <c r="N300" s="65" t="str">
        <f>IF('Terugvordering reiskosten OAH'!BZ372=0,"",'Terugvordering reiskosten OAH'!BZ372)</f>
        <v/>
      </c>
      <c r="O300" s="65" t="str">
        <f>IF('Terugvordering reiskosten OAH'!CG372="","",'Terugvordering reiskosten OAH'!CG372)</f>
        <v/>
      </c>
      <c r="P300" s="65" t="str">
        <f>IF('Terugvordering reiskosten OAH'!CM372=0,"",'Terugvordering reiskosten OAH'!CM372)</f>
        <v/>
      </c>
    </row>
    <row r="301" spans="1:16" x14ac:dyDescent="0.3">
      <c r="A301" s="54" t="str">
        <f>IF('Terugvordering reiskosten OAH'!D373="","",IF('Terugvordering reiskosten OAH'!$T$36="","",'Terugvordering reiskosten OAH'!$T$36))</f>
        <v/>
      </c>
      <c r="B301" s="54" t="str">
        <f>IF(A301="","",'Terugvordering reiskosten OAH'!$T$38)</f>
        <v/>
      </c>
      <c r="C301" s="47" t="str">
        <f>IF(A301="","",'gegevensblad samenvatting vord.'!$C$2)</f>
        <v/>
      </c>
      <c r="D301" s="47" t="str">
        <f>IF('Terugvordering reiskosten OAH'!D373="","",TEXT('Terugvordering reiskosten OAH'!D373,"mm-jjjj"))</f>
        <v/>
      </c>
      <c r="E301" s="54" t="str">
        <f>IF('Terugvordering reiskosten OAH'!H373="","",'Terugvordering reiskosten OAH'!H373)</f>
        <v/>
      </c>
      <c r="F301" s="47" t="str">
        <f>IF('Terugvordering reiskosten OAH'!R373="","",'Terugvordering reiskosten OAH'!R373)</f>
        <v/>
      </c>
      <c r="G301" s="54" t="str">
        <f>IF('Terugvordering reiskosten OAH'!X373="","",'Terugvordering reiskosten OAH'!X373)</f>
        <v/>
      </c>
      <c r="H301" s="47" t="str">
        <f>IF('Terugvordering reiskosten OAH'!AJ373="","",'Terugvordering reiskosten OAH'!AJ373)</f>
        <v/>
      </c>
      <c r="I301" s="54" t="str">
        <f>IF('Terugvordering reiskosten OAH'!AR373="","",'Terugvordering reiskosten OAH'!AR373)</f>
        <v/>
      </c>
      <c r="J301" s="54" t="str">
        <f>IF('Terugvordering reiskosten OAH'!AY373="","",'Terugvordering reiskosten OAH'!AY373)</f>
        <v/>
      </c>
      <c r="K301" s="54" t="str">
        <f>IF('Terugvordering reiskosten OAH'!BC373=0,"",'Terugvordering reiskosten OAH'!BC373)</f>
        <v/>
      </c>
      <c r="L301" s="62" t="str">
        <f>IF('Terugvordering reiskosten OAH'!BK373=0,"",'Terugvordering reiskosten OAH'!BK373)</f>
        <v/>
      </c>
      <c r="M301" s="54" t="str">
        <f>IF('Terugvordering reiskosten OAH'!BR373=0,"",'Terugvordering reiskosten OAH'!BR373)</f>
        <v/>
      </c>
      <c r="N301" s="65" t="str">
        <f>IF('Terugvordering reiskosten OAH'!BZ373=0,"",'Terugvordering reiskosten OAH'!BZ373)</f>
        <v/>
      </c>
      <c r="O301" s="65" t="str">
        <f>IF('Terugvordering reiskosten OAH'!CG373="","",'Terugvordering reiskosten OAH'!CG373)</f>
        <v/>
      </c>
      <c r="P301" s="65" t="str">
        <f>IF('Terugvordering reiskosten OAH'!CM373=0,"",'Terugvordering reiskosten OAH'!CM373)</f>
        <v/>
      </c>
    </row>
  </sheetData>
  <sheetProtection algorithmName="SHA-512" hashValue="QImT0fYx4dxtG81+xnpkOIzGYr+EVrHVTQO2EToMEIS5+7TstQiOzXHu7pHrM0MYK6p3mFsiSKS941xSsLs8bQ==" saltValue="N03ohFTe33U3yDCceU+GIQ==" spinCount="100000" sheet="1" objects="1" scenarios="1"/>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A1:G2756"/>
  <sheetViews>
    <sheetView workbookViewId="0">
      <pane ySplit="1" topLeftCell="A2" activePane="bottomLeft" state="frozen"/>
      <selection pane="bottomLeft" activeCell="A2" sqref="A2"/>
    </sheetView>
  </sheetViews>
  <sheetFormatPr defaultColWidth="14" defaultRowHeight="14.4" x14ac:dyDescent="0.3"/>
  <cols>
    <col min="1" max="1" width="22.6640625" bestFit="1" customWidth="1"/>
    <col min="2" max="2" width="41.44140625" bestFit="1" customWidth="1"/>
    <col min="3" max="3" width="36.109375" bestFit="1" customWidth="1"/>
    <col min="4" max="4" width="17" bestFit="1" customWidth="1"/>
    <col min="5" max="5" width="27.5546875" bestFit="1" customWidth="1"/>
    <col min="6" max="6" width="15.109375" bestFit="1" customWidth="1"/>
    <col min="7" max="7" width="48.33203125" bestFit="1" customWidth="1"/>
  </cols>
  <sheetData>
    <row r="1" spans="1:7" x14ac:dyDescent="0.3">
      <c r="A1" s="25" t="s">
        <v>4363</v>
      </c>
      <c r="B1" s="25" t="s">
        <v>7180</v>
      </c>
      <c r="C1" s="25" t="s">
        <v>7181</v>
      </c>
      <c r="D1" s="25" t="s">
        <v>0</v>
      </c>
      <c r="E1" s="25" t="s">
        <v>1</v>
      </c>
      <c r="F1" s="25" t="s">
        <v>2</v>
      </c>
      <c r="G1" s="25" t="s">
        <v>4364</v>
      </c>
    </row>
    <row r="2" spans="1:7" x14ac:dyDescent="0.3">
      <c r="A2" s="26">
        <v>18</v>
      </c>
      <c r="B2" s="27" t="s">
        <v>10089</v>
      </c>
      <c r="C2" s="27" t="s">
        <v>4613</v>
      </c>
      <c r="D2" s="26">
        <v>1000</v>
      </c>
      <c r="E2" s="27" t="s">
        <v>4111</v>
      </c>
      <c r="F2" s="27" t="s">
        <v>4</v>
      </c>
      <c r="G2" s="27" t="s">
        <v>4614</v>
      </c>
    </row>
    <row r="3" spans="1:7" x14ac:dyDescent="0.3">
      <c r="A3" s="26">
        <v>26</v>
      </c>
      <c r="B3" s="27" t="s">
        <v>10090</v>
      </c>
      <c r="C3" s="27" t="s">
        <v>4615</v>
      </c>
      <c r="D3" s="26">
        <v>1020</v>
      </c>
      <c r="E3" s="27" t="s">
        <v>5</v>
      </c>
      <c r="F3" s="27" t="s">
        <v>6</v>
      </c>
      <c r="G3" s="27" t="s">
        <v>9594</v>
      </c>
    </row>
    <row r="4" spans="1:7" x14ac:dyDescent="0.3">
      <c r="A4" s="26">
        <v>34</v>
      </c>
      <c r="B4" s="27" t="s">
        <v>10091</v>
      </c>
      <c r="C4" s="27" t="s">
        <v>4616</v>
      </c>
      <c r="D4" s="26">
        <v>1030</v>
      </c>
      <c r="E4" s="27" t="s">
        <v>7</v>
      </c>
      <c r="F4" s="27" t="s">
        <v>8</v>
      </c>
      <c r="G4" s="27" t="s">
        <v>8810</v>
      </c>
    </row>
    <row r="5" spans="1:7" x14ac:dyDescent="0.3">
      <c r="A5" s="26">
        <v>42</v>
      </c>
      <c r="B5" s="27" t="s">
        <v>10092</v>
      </c>
      <c r="C5" s="27" t="s">
        <v>4617</v>
      </c>
      <c r="D5" s="26">
        <v>1040</v>
      </c>
      <c r="E5" s="27" t="s">
        <v>9</v>
      </c>
      <c r="F5" s="27" t="s">
        <v>10</v>
      </c>
      <c r="G5" s="27" t="s">
        <v>2847</v>
      </c>
    </row>
    <row r="6" spans="1:7" x14ac:dyDescent="0.3">
      <c r="A6" s="26">
        <v>59</v>
      </c>
      <c r="B6" s="27" t="s">
        <v>10093</v>
      </c>
      <c r="C6" s="27" t="s">
        <v>4618</v>
      </c>
      <c r="D6" s="26">
        <v>1040</v>
      </c>
      <c r="E6" s="27" t="s">
        <v>9</v>
      </c>
      <c r="F6" s="27" t="s">
        <v>11</v>
      </c>
      <c r="G6" s="27" t="s">
        <v>4619</v>
      </c>
    </row>
    <row r="7" spans="1:7" x14ac:dyDescent="0.3">
      <c r="A7" s="26">
        <v>67</v>
      </c>
      <c r="B7" s="27" t="s">
        <v>10094</v>
      </c>
      <c r="C7" s="27" t="s">
        <v>4620</v>
      </c>
      <c r="D7" s="26">
        <v>1050</v>
      </c>
      <c r="E7" s="27" t="s">
        <v>12</v>
      </c>
      <c r="F7" s="27" t="s">
        <v>13</v>
      </c>
      <c r="G7" s="27" t="s">
        <v>8162</v>
      </c>
    </row>
    <row r="8" spans="1:7" x14ac:dyDescent="0.3">
      <c r="A8" s="26">
        <v>75</v>
      </c>
      <c r="B8" s="27" t="s">
        <v>8811</v>
      </c>
      <c r="C8" s="27" t="s">
        <v>4621</v>
      </c>
      <c r="D8" s="26">
        <v>1060</v>
      </c>
      <c r="E8" s="27" t="s">
        <v>14</v>
      </c>
      <c r="F8" s="27" t="s">
        <v>15</v>
      </c>
      <c r="G8" s="27" t="s">
        <v>8163</v>
      </c>
    </row>
    <row r="9" spans="1:7" x14ac:dyDescent="0.3">
      <c r="A9" s="26">
        <v>83</v>
      </c>
      <c r="B9" s="27" t="s">
        <v>7182</v>
      </c>
      <c r="C9" s="27" t="s">
        <v>4622</v>
      </c>
      <c r="D9" s="26">
        <v>1080</v>
      </c>
      <c r="E9" s="27" t="s">
        <v>16</v>
      </c>
      <c r="F9" s="27" t="s">
        <v>17</v>
      </c>
      <c r="G9" s="27" t="s">
        <v>4623</v>
      </c>
    </row>
    <row r="10" spans="1:7" x14ac:dyDescent="0.3">
      <c r="A10" s="26">
        <v>91</v>
      </c>
      <c r="B10" s="27" t="s">
        <v>8812</v>
      </c>
      <c r="C10" s="27" t="s">
        <v>4624</v>
      </c>
      <c r="D10" s="26">
        <v>1083</v>
      </c>
      <c r="E10" s="27" t="s">
        <v>18</v>
      </c>
      <c r="F10" s="27" t="s">
        <v>19</v>
      </c>
      <c r="G10" s="27" t="s">
        <v>4625</v>
      </c>
    </row>
    <row r="11" spans="1:7" x14ac:dyDescent="0.3">
      <c r="A11" s="26">
        <v>109</v>
      </c>
      <c r="B11" s="27" t="s">
        <v>10095</v>
      </c>
      <c r="C11" s="27" t="s">
        <v>8164</v>
      </c>
      <c r="D11" s="26">
        <v>1081</v>
      </c>
      <c r="E11" s="27" t="s">
        <v>20</v>
      </c>
      <c r="F11" s="27" t="s">
        <v>21</v>
      </c>
      <c r="G11" s="27" t="s">
        <v>2848</v>
      </c>
    </row>
    <row r="12" spans="1:7" x14ac:dyDescent="0.3">
      <c r="A12" s="26">
        <v>117</v>
      </c>
      <c r="B12" s="27" t="s">
        <v>10096</v>
      </c>
      <c r="C12" s="27" t="s">
        <v>4626</v>
      </c>
      <c r="D12" s="26">
        <v>1082</v>
      </c>
      <c r="E12" s="27" t="s">
        <v>22</v>
      </c>
      <c r="F12" s="27" t="s">
        <v>23</v>
      </c>
      <c r="G12" s="27" t="s">
        <v>8165</v>
      </c>
    </row>
    <row r="13" spans="1:7" x14ac:dyDescent="0.3">
      <c r="A13" s="26">
        <v>125</v>
      </c>
      <c r="B13" s="27" t="s">
        <v>8166</v>
      </c>
      <c r="C13" s="27" t="s">
        <v>4627</v>
      </c>
      <c r="D13" s="26">
        <v>1120</v>
      </c>
      <c r="E13" s="27" t="s">
        <v>24</v>
      </c>
      <c r="F13" s="27" t="s">
        <v>25</v>
      </c>
      <c r="G13" s="27" t="s">
        <v>10097</v>
      </c>
    </row>
    <row r="14" spans="1:7" x14ac:dyDescent="0.3">
      <c r="A14" s="26">
        <v>133</v>
      </c>
      <c r="B14" s="27" t="s">
        <v>10098</v>
      </c>
      <c r="C14" s="27" t="s">
        <v>4628</v>
      </c>
      <c r="D14" s="26">
        <v>1140</v>
      </c>
      <c r="E14" s="27" t="s">
        <v>26</v>
      </c>
      <c r="F14" s="27" t="s">
        <v>27</v>
      </c>
      <c r="G14" s="27" t="s">
        <v>9332</v>
      </c>
    </row>
    <row r="15" spans="1:7" x14ac:dyDescent="0.3">
      <c r="A15" s="26">
        <v>141</v>
      </c>
      <c r="B15" s="27" t="s">
        <v>7195</v>
      </c>
      <c r="C15" s="27" t="s">
        <v>4629</v>
      </c>
      <c r="D15" s="26">
        <v>1150</v>
      </c>
      <c r="E15" s="27" t="s">
        <v>28</v>
      </c>
      <c r="F15" s="27" t="s">
        <v>29</v>
      </c>
      <c r="G15" s="27" t="s">
        <v>9595</v>
      </c>
    </row>
    <row r="16" spans="1:7" x14ac:dyDescent="0.3">
      <c r="A16" s="26">
        <v>158</v>
      </c>
      <c r="B16" s="27" t="s">
        <v>10099</v>
      </c>
      <c r="C16" s="27" t="s">
        <v>4630</v>
      </c>
      <c r="D16" s="26">
        <v>1160</v>
      </c>
      <c r="E16" s="27" t="s">
        <v>30</v>
      </c>
      <c r="F16" s="27" t="s">
        <v>31</v>
      </c>
      <c r="G16" s="27" t="s">
        <v>4631</v>
      </c>
    </row>
    <row r="17" spans="1:7" x14ac:dyDescent="0.3">
      <c r="A17" s="26">
        <v>166</v>
      </c>
      <c r="B17" s="27" t="s">
        <v>10100</v>
      </c>
      <c r="C17" s="27" t="s">
        <v>4632</v>
      </c>
      <c r="D17" s="26">
        <v>1170</v>
      </c>
      <c r="E17" s="27" t="s">
        <v>32</v>
      </c>
      <c r="F17" s="27" t="s">
        <v>33</v>
      </c>
      <c r="G17" s="27" t="s">
        <v>4633</v>
      </c>
    </row>
    <row r="18" spans="1:7" x14ac:dyDescent="0.3">
      <c r="A18" s="26">
        <v>174</v>
      </c>
      <c r="B18" s="27" t="s">
        <v>10101</v>
      </c>
      <c r="C18" s="27" t="s">
        <v>4634</v>
      </c>
      <c r="D18" s="26">
        <v>1180</v>
      </c>
      <c r="E18" s="27" t="s">
        <v>34</v>
      </c>
      <c r="F18" s="27" t="s">
        <v>35</v>
      </c>
      <c r="G18" s="27" t="s">
        <v>4635</v>
      </c>
    </row>
    <row r="19" spans="1:7" x14ac:dyDescent="0.3">
      <c r="A19" s="26">
        <v>182</v>
      </c>
      <c r="B19" s="27" t="s">
        <v>8813</v>
      </c>
      <c r="C19" s="27" t="s">
        <v>4636</v>
      </c>
      <c r="D19" s="26">
        <v>1200</v>
      </c>
      <c r="E19" s="27" t="s">
        <v>36</v>
      </c>
      <c r="F19" s="27" t="s">
        <v>37</v>
      </c>
      <c r="G19" s="27" t="s">
        <v>4365</v>
      </c>
    </row>
    <row r="20" spans="1:7" x14ac:dyDescent="0.3">
      <c r="A20" s="26">
        <v>191</v>
      </c>
      <c r="B20" s="27" t="s">
        <v>9333</v>
      </c>
      <c r="C20" s="27" t="s">
        <v>4637</v>
      </c>
      <c r="D20" s="26">
        <v>1500</v>
      </c>
      <c r="E20" s="27" t="s">
        <v>38</v>
      </c>
      <c r="F20" s="27" t="s">
        <v>39</v>
      </c>
      <c r="G20" s="27" t="s">
        <v>10102</v>
      </c>
    </row>
    <row r="21" spans="1:7" x14ac:dyDescent="0.3">
      <c r="A21" s="26">
        <v>208</v>
      </c>
      <c r="B21" s="27" t="s">
        <v>8167</v>
      </c>
      <c r="C21" s="27" t="s">
        <v>4638</v>
      </c>
      <c r="D21" s="26">
        <v>1500</v>
      </c>
      <c r="E21" s="27" t="s">
        <v>38</v>
      </c>
      <c r="F21" s="27" t="s">
        <v>40</v>
      </c>
      <c r="G21" s="27" t="s">
        <v>4639</v>
      </c>
    </row>
    <row r="22" spans="1:7" x14ac:dyDescent="0.3">
      <c r="A22" s="26">
        <v>216</v>
      </c>
      <c r="B22" s="27" t="s">
        <v>8814</v>
      </c>
      <c r="C22" s="27" t="s">
        <v>8815</v>
      </c>
      <c r="D22" s="26">
        <v>1540</v>
      </c>
      <c r="E22" s="27" t="s">
        <v>41</v>
      </c>
      <c r="F22" s="27" t="s">
        <v>8816</v>
      </c>
      <c r="G22" s="27" t="s">
        <v>4640</v>
      </c>
    </row>
    <row r="23" spans="1:7" x14ac:dyDescent="0.3">
      <c r="A23" s="26">
        <v>232</v>
      </c>
      <c r="B23" s="27" t="s">
        <v>7183</v>
      </c>
      <c r="C23" s="27" t="s">
        <v>4641</v>
      </c>
      <c r="D23" s="26">
        <v>1600</v>
      </c>
      <c r="E23" s="27" t="s">
        <v>42</v>
      </c>
      <c r="F23" s="27" t="s">
        <v>43</v>
      </c>
      <c r="G23" s="27" t="s">
        <v>4642</v>
      </c>
    </row>
    <row r="24" spans="1:7" x14ac:dyDescent="0.3">
      <c r="A24" s="26">
        <v>257</v>
      </c>
      <c r="B24" s="27" t="s">
        <v>8168</v>
      </c>
      <c r="C24" s="27" t="s">
        <v>4643</v>
      </c>
      <c r="D24" s="26">
        <v>1750</v>
      </c>
      <c r="E24" s="27" t="s">
        <v>44</v>
      </c>
      <c r="F24" s="27" t="s">
        <v>45</v>
      </c>
      <c r="G24" s="27" t="s">
        <v>4644</v>
      </c>
    </row>
    <row r="25" spans="1:7" x14ac:dyDescent="0.3">
      <c r="A25" s="26">
        <v>265</v>
      </c>
      <c r="B25" s="27" t="s">
        <v>8169</v>
      </c>
      <c r="C25" s="27" t="s">
        <v>8817</v>
      </c>
      <c r="D25" s="26">
        <v>1730</v>
      </c>
      <c r="E25" s="27" t="s">
        <v>46</v>
      </c>
      <c r="F25" s="27" t="s">
        <v>47</v>
      </c>
      <c r="G25" s="27" t="s">
        <v>4645</v>
      </c>
    </row>
    <row r="26" spans="1:7" x14ac:dyDescent="0.3">
      <c r="A26" s="26">
        <v>273</v>
      </c>
      <c r="B26" s="27" t="s">
        <v>8170</v>
      </c>
      <c r="C26" s="27" t="s">
        <v>4646</v>
      </c>
      <c r="D26" s="26">
        <v>1700</v>
      </c>
      <c r="E26" s="27" t="s">
        <v>48</v>
      </c>
      <c r="F26" s="27" t="s">
        <v>49</v>
      </c>
      <c r="G26" s="27" t="s">
        <v>8171</v>
      </c>
    </row>
    <row r="27" spans="1:7" x14ac:dyDescent="0.3">
      <c r="A27" s="26">
        <v>281</v>
      </c>
      <c r="B27" s="27" t="s">
        <v>8818</v>
      </c>
      <c r="C27" s="27" t="s">
        <v>4647</v>
      </c>
      <c r="D27" s="26">
        <v>1740</v>
      </c>
      <c r="E27" s="27" t="s">
        <v>50</v>
      </c>
      <c r="F27" s="27" t="s">
        <v>51</v>
      </c>
      <c r="G27" s="27" t="s">
        <v>10103</v>
      </c>
    </row>
    <row r="28" spans="1:7" x14ac:dyDescent="0.3">
      <c r="A28" s="26">
        <v>299</v>
      </c>
      <c r="B28" s="27" t="s">
        <v>10104</v>
      </c>
      <c r="C28" s="27" t="s">
        <v>4648</v>
      </c>
      <c r="D28" s="26">
        <v>1770</v>
      </c>
      <c r="E28" s="27" t="s">
        <v>52</v>
      </c>
      <c r="F28" s="27" t="s">
        <v>8172</v>
      </c>
      <c r="G28" s="27" t="s">
        <v>4112</v>
      </c>
    </row>
    <row r="29" spans="1:7" x14ac:dyDescent="0.3">
      <c r="A29" s="26">
        <v>307</v>
      </c>
      <c r="B29" s="27" t="s">
        <v>8819</v>
      </c>
      <c r="C29" s="27" t="s">
        <v>4649</v>
      </c>
      <c r="D29" s="26">
        <v>1800</v>
      </c>
      <c r="E29" s="27" t="s">
        <v>53</v>
      </c>
      <c r="F29" s="27" t="s">
        <v>54</v>
      </c>
      <c r="G29" s="27" t="s">
        <v>10105</v>
      </c>
    </row>
    <row r="30" spans="1:7" x14ac:dyDescent="0.3">
      <c r="A30" s="26">
        <v>315</v>
      </c>
      <c r="B30" s="27" t="s">
        <v>8173</v>
      </c>
      <c r="C30" s="27" t="s">
        <v>8820</v>
      </c>
      <c r="D30" s="26">
        <v>1800</v>
      </c>
      <c r="E30" s="27" t="s">
        <v>53</v>
      </c>
      <c r="F30" s="27" t="s">
        <v>55</v>
      </c>
      <c r="G30" s="27" t="s">
        <v>8174</v>
      </c>
    </row>
    <row r="31" spans="1:7" x14ac:dyDescent="0.3">
      <c r="A31" s="26">
        <v>323</v>
      </c>
      <c r="B31" s="27" t="s">
        <v>8821</v>
      </c>
      <c r="C31" s="27" t="s">
        <v>4650</v>
      </c>
      <c r="D31" s="26">
        <v>1830</v>
      </c>
      <c r="E31" s="27" t="s">
        <v>56</v>
      </c>
      <c r="F31" s="27" t="s">
        <v>57</v>
      </c>
      <c r="G31" s="27" t="s">
        <v>10106</v>
      </c>
    </row>
    <row r="32" spans="1:7" x14ac:dyDescent="0.3">
      <c r="A32" s="26">
        <v>331</v>
      </c>
      <c r="B32" s="27" t="s">
        <v>9334</v>
      </c>
      <c r="C32" s="27" t="s">
        <v>4651</v>
      </c>
      <c r="D32" s="26">
        <v>1850</v>
      </c>
      <c r="E32" s="27" t="s">
        <v>58</v>
      </c>
      <c r="F32" s="27" t="s">
        <v>59</v>
      </c>
      <c r="G32" s="27" t="s">
        <v>9596</v>
      </c>
    </row>
    <row r="33" spans="1:7" x14ac:dyDescent="0.3">
      <c r="A33" s="26">
        <v>349</v>
      </c>
      <c r="B33" s="27" t="s">
        <v>10107</v>
      </c>
      <c r="C33" s="27" t="s">
        <v>4652</v>
      </c>
      <c r="D33" s="26">
        <v>1861</v>
      </c>
      <c r="E33" s="27" t="s">
        <v>60</v>
      </c>
      <c r="F33" s="27" t="s">
        <v>61</v>
      </c>
      <c r="G33" s="27" t="s">
        <v>4653</v>
      </c>
    </row>
    <row r="34" spans="1:7" x14ac:dyDescent="0.3">
      <c r="A34" s="26">
        <v>356</v>
      </c>
      <c r="B34" s="27" t="s">
        <v>8822</v>
      </c>
      <c r="C34" s="27" t="s">
        <v>4654</v>
      </c>
      <c r="D34" s="26">
        <v>1745</v>
      </c>
      <c r="E34" s="27" t="s">
        <v>62</v>
      </c>
      <c r="F34" s="27" t="s">
        <v>63</v>
      </c>
      <c r="G34" s="27" t="s">
        <v>8823</v>
      </c>
    </row>
    <row r="35" spans="1:7" x14ac:dyDescent="0.3">
      <c r="A35" s="26">
        <v>364</v>
      </c>
      <c r="B35" s="27" t="s">
        <v>8208</v>
      </c>
      <c r="C35" s="27" t="s">
        <v>4655</v>
      </c>
      <c r="D35" s="26">
        <v>3090</v>
      </c>
      <c r="E35" s="27" t="s">
        <v>64</v>
      </c>
      <c r="F35" s="27" t="s">
        <v>65</v>
      </c>
      <c r="G35" s="27" t="s">
        <v>2849</v>
      </c>
    </row>
    <row r="36" spans="1:7" x14ac:dyDescent="0.3">
      <c r="A36" s="26">
        <v>372</v>
      </c>
      <c r="B36" s="27" t="s">
        <v>8175</v>
      </c>
      <c r="C36" s="27" t="s">
        <v>4656</v>
      </c>
      <c r="D36" s="26">
        <v>1930</v>
      </c>
      <c r="E36" s="27" t="s">
        <v>66</v>
      </c>
      <c r="F36" s="27" t="s">
        <v>67</v>
      </c>
      <c r="G36" s="27" t="s">
        <v>8824</v>
      </c>
    </row>
    <row r="37" spans="1:7" x14ac:dyDescent="0.3">
      <c r="A37" s="26">
        <v>381</v>
      </c>
      <c r="B37" s="27" t="s">
        <v>10108</v>
      </c>
      <c r="C37" s="27" t="s">
        <v>4657</v>
      </c>
      <c r="D37" s="26">
        <v>3080</v>
      </c>
      <c r="E37" s="27" t="s">
        <v>68</v>
      </c>
      <c r="F37" s="27" t="s">
        <v>69</v>
      </c>
      <c r="G37" s="27" t="s">
        <v>2850</v>
      </c>
    </row>
    <row r="38" spans="1:7" x14ac:dyDescent="0.3">
      <c r="A38" s="26">
        <v>398</v>
      </c>
      <c r="B38" s="27" t="s">
        <v>8176</v>
      </c>
      <c r="C38" s="27" t="s">
        <v>4658</v>
      </c>
      <c r="D38" s="26">
        <v>1560</v>
      </c>
      <c r="E38" s="27" t="s">
        <v>70</v>
      </c>
      <c r="F38" s="27" t="s">
        <v>71</v>
      </c>
      <c r="G38" s="27" t="s">
        <v>10109</v>
      </c>
    </row>
    <row r="39" spans="1:7" x14ac:dyDescent="0.3">
      <c r="A39" s="26">
        <v>406</v>
      </c>
      <c r="B39" s="27" t="s">
        <v>10110</v>
      </c>
      <c r="C39" s="27" t="s">
        <v>4659</v>
      </c>
      <c r="D39" s="26">
        <v>2060</v>
      </c>
      <c r="E39" s="27" t="s">
        <v>4113</v>
      </c>
      <c r="F39" s="27" t="s">
        <v>72</v>
      </c>
      <c r="G39" s="27" t="s">
        <v>2851</v>
      </c>
    </row>
    <row r="40" spans="1:7" x14ac:dyDescent="0.3">
      <c r="A40" s="26">
        <v>414</v>
      </c>
      <c r="B40" s="27" t="s">
        <v>10111</v>
      </c>
      <c r="C40" s="27" t="s">
        <v>4660</v>
      </c>
      <c r="D40" s="26">
        <v>2050</v>
      </c>
      <c r="E40" s="27" t="s">
        <v>4113</v>
      </c>
      <c r="F40" s="27" t="s">
        <v>9335</v>
      </c>
      <c r="G40" s="27" t="s">
        <v>2852</v>
      </c>
    </row>
    <row r="41" spans="1:7" x14ac:dyDescent="0.3">
      <c r="A41" s="26">
        <v>422</v>
      </c>
      <c r="B41" s="27" t="s">
        <v>10112</v>
      </c>
      <c r="C41" s="27" t="s">
        <v>4661</v>
      </c>
      <c r="D41" s="26">
        <v>2170</v>
      </c>
      <c r="E41" s="27" t="s">
        <v>73</v>
      </c>
      <c r="F41" s="27" t="s">
        <v>74</v>
      </c>
      <c r="G41" s="27" t="s">
        <v>8177</v>
      </c>
    </row>
    <row r="42" spans="1:7" x14ac:dyDescent="0.3">
      <c r="A42" s="26">
        <v>431</v>
      </c>
      <c r="B42" s="27" t="s">
        <v>8825</v>
      </c>
      <c r="C42" s="27" t="s">
        <v>4662</v>
      </c>
      <c r="D42" s="26">
        <v>2180</v>
      </c>
      <c r="E42" s="27" t="s">
        <v>75</v>
      </c>
      <c r="F42" s="27" t="s">
        <v>76</v>
      </c>
      <c r="G42" s="27" t="s">
        <v>8826</v>
      </c>
    </row>
    <row r="43" spans="1:7" x14ac:dyDescent="0.3">
      <c r="A43" s="26">
        <v>448</v>
      </c>
      <c r="B43" s="27" t="s">
        <v>8178</v>
      </c>
      <c r="C43" s="27" t="s">
        <v>4663</v>
      </c>
      <c r="D43" s="26">
        <v>2950</v>
      </c>
      <c r="E43" s="27" t="s">
        <v>77</v>
      </c>
      <c r="F43" s="27" t="s">
        <v>78</v>
      </c>
      <c r="G43" s="27" t="s">
        <v>8179</v>
      </c>
    </row>
    <row r="44" spans="1:7" x14ac:dyDescent="0.3">
      <c r="A44" s="26">
        <v>455</v>
      </c>
      <c r="B44" s="27" t="s">
        <v>8180</v>
      </c>
      <c r="C44" s="27" t="s">
        <v>4664</v>
      </c>
      <c r="D44" s="26">
        <v>2940</v>
      </c>
      <c r="E44" s="27" t="s">
        <v>79</v>
      </c>
      <c r="F44" s="27" t="s">
        <v>80</v>
      </c>
      <c r="G44" s="27" t="s">
        <v>8181</v>
      </c>
    </row>
    <row r="45" spans="1:7" x14ac:dyDescent="0.3">
      <c r="A45" s="26">
        <v>463</v>
      </c>
      <c r="B45" s="27" t="s">
        <v>7184</v>
      </c>
      <c r="C45" s="27" t="s">
        <v>4665</v>
      </c>
      <c r="D45" s="26">
        <v>2110</v>
      </c>
      <c r="E45" s="27" t="s">
        <v>81</v>
      </c>
      <c r="F45" s="27" t="s">
        <v>82</v>
      </c>
      <c r="G45" s="27" t="s">
        <v>4666</v>
      </c>
    </row>
    <row r="46" spans="1:7" x14ac:dyDescent="0.3">
      <c r="A46" s="26">
        <v>471</v>
      </c>
      <c r="B46" s="27" t="s">
        <v>8182</v>
      </c>
      <c r="C46" s="27" t="s">
        <v>4667</v>
      </c>
      <c r="D46" s="26">
        <v>2900</v>
      </c>
      <c r="E46" s="27" t="s">
        <v>83</v>
      </c>
      <c r="F46" s="27" t="s">
        <v>84</v>
      </c>
      <c r="G46" s="27" t="s">
        <v>8827</v>
      </c>
    </row>
    <row r="47" spans="1:7" x14ac:dyDescent="0.3">
      <c r="A47" s="26">
        <v>489</v>
      </c>
      <c r="B47" s="27" t="s">
        <v>8183</v>
      </c>
      <c r="C47" s="27" t="s">
        <v>4668</v>
      </c>
      <c r="D47" s="26">
        <v>2960</v>
      </c>
      <c r="E47" s="27" t="s">
        <v>85</v>
      </c>
      <c r="F47" s="27" t="s">
        <v>86</v>
      </c>
      <c r="G47" s="27" t="s">
        <v>3957</v>
      </c>
    </row>
    <row r="48" spans="1:7" x14ac:dyDescent="0.3">
      <c r="A48" s="26">
        <v>497</v>
      </c>
      <c r="B48" s="27" t="s">
        <v>8184</v>
      </c>
      <c r="C48" s="27" t="s">
        <v>4669</v>
      </c>
      <c r="D48" s="26">
        <v>2930</v>
      </c>
      <c r="E48" s="27" t="s">
        <v>87</v>
      </c>
      <c r="F48" s="27" t="s">
        <v>9336</v>
      </c>
      <c r="G48" s="27" t="s">
        <v>10113</v>
      </c>
    </row>
    <row r="49" spans="1:7" x14ac:dyDescent="0.3">
      <c r="A49" s="26">
        <v>505</v>
      </c>
      <c r="B49" s="27" t="s">
        <v>8185</v>
      </c>
      <c r="C49" s="27" t="s">
        <v>4670</v>
      </c>
      <c r="D49" s="26">
        <v>2390</v>
      </c>
      <c r="E49" s="27" t="s">
        <v>88</v>
      </c>
      <c r="F49" s="27" t="s">
        <v>89</v>
      </c>
      <c r="G49" s="27" t="s">
        <v>9337</v>
      </c>
    </row>
    <row r="50" spans="1:7" x14ac:dyDescent="0.3">
      <c r="A50" s="26">
        <v>513</v>
      </c>
      <c r="B50" s="27" t="s">
        <v>8186</v>
      </c>
      <c r="C50" s="27" t="s">
        <v>4671</v>
      </c>
      <c r="D50" s="26">
        <v>2980</v>
      </c>
      <c r="E50" s="27" t="s">
        <v>90</v>
      </c>
      <c r="F50" s="27" t="s">
        <v>91</v>
      </c>
      <c r="G50" s="27" t="s">
        <v>2853</v>
      </c>
    </row>
    <row r="51" spans="1:7" x14ac:dyDescent="0.3">
      <c r="A51" s="26">
        <v>521</v>
      </c>
      <c r="B51" s="27" t="s">
        <v>10114</v>
      </c>
      <c r="C51" s="27" t="s">
        <v>4672</v>
      </c>
      <c r="D51" s="26">
        <v>2990</v>
      </c>
      <c r="E51" s="27" t="s">
        <v>92</v>
      </c>
      <c r="F51" s="27" t="s">
        <v>93</v>
      </c>
      <c r="G51" s="27" t="s">
        <v>4673</v>
      </c>
    </row>
    <row r="52" spans="1:7" x14ac:dyDescent="0.3">
      <c r="A52" s="26">
        <v>539</v>
      </c>
      <c r="B52" s="27" t="s">
        <v>8187</v>
      </c>
      <c r="C52" s="27" t="s">
        <v>4674</v>
      </c>
      <c r="D52" s="26">
        <v>2920</v>
      </c>
      <c r="E52" s="27" t="s">
        <v>94</v>
      </c>
      <c r="F52" s="27" t="s">
        <v>8188</v>
      </c>
      <c r="G52" s="27" t="s">
        <v>8189</v>
      </c>
    </row>
    <row r="53" spans="1:7" x14ac:dyDescent="0.3">
      <c r="A53" s="26">
        <v>547</v>
      </c>
      <c r="B53" s="27" t="s">
        <v>9597</v>
      </c>
      <c r="C53" s="27" t="s">
        <v>4675</v>
      </c>
      <c r="D53" s="26">
        <v>2910</v>
      </c>
      <c r="E53" s="27" t="s">
        <v>95</v>
      </c>
      <c r="F53" s="27" t="s">
        <v>96</v>
      </c>
      <c r="G53" s="27" t="s">
        <v>9598</v>
      </c>
    </row>
    <row r="54" spans="1:7" x14ac:dyDescent="0.3">
      <c r="A54" s="26">
        <v>554</v>
      </c>
      <c r="B54" s="27" t="s">
        <v>7185</v>
      </c>
      <c r="C54" s="27" t="s">
        <v>4676</v>
      </c>
      <c r="D54" s="26">
        <v>2140</v>
      </c>
      <c r="E54" s="27" t="s">
        <v>97</v>
      </c>
      <c r="F54" s="27" t="s">
        <v>98</v>
      </c>
      <c r="G54" s="27" t="s">
        <v>4677</v>
      </c>
    </row>
    <row r="55" spans="1:7" x14ac:dyDescent="0.3">
      <c r="A55" s="26">
        <v>562</v>
      </c>
      <c r="B55" s="27" t="s">
        <v>9338</v>
      </c>
      <c r="C55" s="27" t="s">
        <v>4678</v>
      </c>
      <c r="D55" s="26">
        <v>2160</v>
      </c>
      <c r="E55" s="27" t="s">
        <v>99</v>
      </c>
      <c r="F55" s="27" t="s">
        <v>100</v>
      </c>
      <c r="G55" s="27" t="s">
        <v>9599</v>
      </c>
    </row>
    <row r="56" spans="1:7" x14ac:dyDescent="0.3">
      <c r="A56" s="26">
        <v>571</v>
      </c>
      <c r="B56" s="27" t="s">
        <v>8190</v>
      </c>
      <c r="C56" s="27" t="s">
        <v>4679</v>
      </c>
      <c r="D56" s="26">
        <v>2970</v>
      </c>
      <c r="E56" s="27" t="s">
        <v>101</v>
      </c>
      <c r="F56" s="27" t="s">
        <v>102</v>
      </c>
      <c r="G56" s="27" t="s">
        <v>10115</v>
      </c>
    </row>
    <row r="57" spans="1:7" x14ac:dyDescent="0.3">
      <c r="A57" s="26">
        <v>588</v>
      </c>
      <c r="B57" s="27" t="s">
        <v>10116</v>
      </c>
      <c r="C57" s="27" t="s">
        <v>4680</v>
      </c>
      <c r="D57" s="26">
        <v>2240</v>
      </c>
      <c r="E57" s="27" t="s">
        <v>103</v>
      </c>
      <c r="F57" s="27" t="s">
        <v>104</v>
      </c>
      <c r="G57" s="27" t="s">
        <v>8828</v>
      </c>
    </row>
    <row r="58" spans="1:7" x14ac:dyDescent="0.3">
      <c r="A58" s="26">
        <v>596</v>
      </c>
      <c r="B58" s="27" t="s">
        <v>8199</v>
      </c>
      <c r="C58" s="27" t="s">
        <v>4681</v>
      </c>
      <c r="D58" s="26">
        <v>2560</v>
      </c>
      <c r="E58" s="27" t="s">
        <v>105</v>
      </c>
      <c r="F58" s="27" t="s">
        <v>106</v>
      </c>
      <c r="G58" s="27" t="s">
        <v>3958</v>
      </c>
    </row>
    <row r="59" spans="1:7" x14ac:dyDescent="0.3">
      <c r="A59" s="26">
        <v>604</v>
      </c>
      <c r="B59" s="27" t="s">
        <v>8191</v>
      </c>
      <c r="C59" s="27" t="s">
        <v>4682</v>
      </c>
      <c r="D59" s="26">
        <v>2270</v>
      </c>
      <c r="E59" s="27" t="s">
        <v>107</v>
      </c>
      <c r="F59" s="27" t="s">
        <v>108</v>
      </c>
      <c r="G59" s="27" t="s">
        <v>4114</v>
      </c>
    </row>
    <row r="60" spans="1:7" x14ac:dyDescent="0.3">
      <c r="A60" s="26">
        <v>612</v>
      </c>
      <c r="B60" s="27" t="s">
        <v>9600</v>
      </c>
      <c r="C60" s="27" t="s">
        <v>4683</v>
      </c>
      <c r="D60" s="26">
        <v>2280</v>
      </c>
      <c r="E60" s="27" t="s">
        <v>109</v>
      </c>
      <c r="F60" s="27" t="s">
        <v>110</v>
      </c>
      <c r="G60" s="27" t="s">
        <v>2854</v>
      </c>
    </row>
    <row r="61" spans="1:7" x14ac:dyDescent="0.3">
      <c r="A61" s="26">
        <v>621</v>
      </c>
      <c r="B61" s="27" t="s">
        <v>8192</v>
      </c>
      <c r="C61" s="27" t="s">
        <v>4684</v>
      </c>
      <c r="D61" s="26">
        <v>2300</v>
      </c>
      <c r="E61" s="27" t="s">
        <v>111</v>
      </c>
      <c r="F61" s="27" t="s">
        <v>112</v>
      </c>
      <c r="G61" s="27" t="s">
        <v>2855</v>
      </c>
    </row>
    <row r="62" spans="1:7" x14ac:dyDescent="0.3">
      <c r="A62" s="26">
        <v>638</v>
      </c>
      <c r="B62" s="27" t="s">
        <v>8193</v>
      </c>
      <c r="C62" s="27" t="s">
        <v>4685</v>
      </c>
      <c r="D62" s="26">
        <v>2300</v>
      </c>
      <c r="E62" s="27" t="s">
        <v>111</v>
      </c>
      <c r="F62" s="27" t="s">
        <v>113</v>
      </c>
      <c r="G62" s="27" t="s">
        <v>2856</v>
      </c>
    </row>
    <row r="63" spans="1:7" x14ac:dyDescent="0.3">
      <c r="A63" s="26">
        <v>653</v>
      </c>
      <c r="B63" s="27" t="s">
        <v>8194</v>
      </c>
      <c r="C63" s="27" t="s">
        <v>4686</v>
      </c>
      <c r="D63" s="26">
        <v>2340</v>
      </c>
      <c r="E63" s="27" t="s">
        <v>114</v>
      </c>
      <c r="F63" s="27" t="s">
        <v>115</v>
      </c>
      <c r="G63" s="27" t="s">
        <v>4115</v>
      </c>
    </row>
    <row r="64" spans="1:7" x14ac:dyDescent="0.3">
      <c r="A64" s="26">
        <v>679</v>
      </c>
      <c r="B64" s="27" t="s">
        <v>8829</v>
      </c>
      <c r="C64" s="27" t="s">
        <v>4687</v>
      </c>
      <c r="D64" s="26">
        <v>2380</v>
      </c>
      <c r="E64" s="27" t="s">
        <v>118</v>
      </c>
      <c r="F64" s="27" t="s">
        <v>119</v>
      </c>
      <c r="G64" s="27" t="s">
        <v>8830</v>
      </c>
    </row>
    <row r="65" spans="1:7" x14ac:dyDescent="0.3">
      <c r="A65" s="26">
        <v>687</v>
      </c>
      <c r="B65" s="27" t="s">
        <v>7186</v>
      </c>
      <c r="C65" s="27" t="s">
        <v>4688</v>
      </c>
      <c r="D65" s="26">
        <v>2400</v>
      </c>
      <c r="E65" s="27" t="s">
        <v>120</v>
      </c>
      <c r="F65" s="27" t="s">
        <v>121</v>
      </c>
      <c r="G65" s="27" t="s">
        <v>4366</v>
      </c>
    </row>
    <row r="66" spans="1:7" x14ac:dyDescent="0.3">
      <c r="A66" s="26">
        <v>703</v>
      </c>
      <c r="B66" s="27" t="s">
        <v>8195</v>
      </c>
      <c r="C66" s="27" t="s">
        <v>4689</v>
      </c>
      <c r="D66" s="26">
        <v>2200</v>
      </c>
      <c r="E66" s="27" t="s">
        <v>122</v>
      </c>
      <c r="F66" s="27" t="s">
        <v>123</v>
      </c>
      <c r="G66" s="27" t="s">
        <v>2857</v>
      </c>
    </row>
    <row r="67" spans="1:7" x14ac:dyDescent="0.3">
      <c r="A67" s="26">
        <v>711</v>
      </c>
      <c r="B67" s="27" t="s">
        <v>10117</v>
      </c>
      <c r="C67" s="27" t="s">
        <v>4690</v>
      </c>
      <c r="D67" s="26">
        <v>2275</v>
      </c>
      <c r="E67" s="27" t="s">
        <v>124</v>
      </c>
      <c r="F67" s="27" t="s">
        <v>125</v>
      </c>
      <c r="G67" s="27" t="s">
        <v>2858</v>
      </c>
    </row>
    <row r="68" spans="1:7" x14ac:dyDescent="0.3">
      <c r="A68" s="26">
        <v>729</v>
      </c>
      <c r="B68" s="27" t="s">
        <v>8196</v>
      </c>
      <c r="C68" s="27" t="s">
        <v>4691</v>
      </c>
      <c r="D68" s="26">
        <v>2250</v>
      </c>
      <c r="E68" s="27" t="s">
        <v>126</v>
      </c>
      <c r="F68" s="27" t="s">
        <v>127</v>
      </c>
      <c r="G68" s="27" t="s">
        <v>3959</v>
      </c>
    </row>
    <row r="69" spans="1:7" x14ac:dyDescent="0.3">
      <c r="A69" s="26">
        <v>737</v>
      </c>
      <c r="B69" s="27" t="s">
        <v>8197</v>
      </c>
      <c r="C69" s="27" t="s">
        <v>4692</v>
      </c>
      <c r="D69" s="26">
        <v>2440</v>
      </c>
      <c r="E69" s="27" t="s">
        <v>128</v>
      </c>
      <c r="F69" s="27" t="s">
        <v>129</v>
      </c>
      <c r="G69" s="27" t="s">
        <v>8198</v>
      </c>
    </row>
    <row r="70" spans="1:7" x14ac:dyDescent="0.3">
      <c r="A70" s="26">
        <v>752</v>
      </c>
      <c r="B70" s="27" t="s">
        <v>8199</v>
      </c>
      <c r="C70" s="27" t="s">
        <v>4693</v>
      </c>
      <c r="D70" s="26">
        <v>2480</v>
      </c>
      <c r="E70" s="27" t="s">
        <v>130</v>
      </c>
      <c r="F70" s="27" t="s">
        <v>131</v>
      </c>
      <c r="G70" s="27" t="s">
        <v>4367</v>
      </c>
    </row>
    <row r="71" spans="1:7" x14ac:dyDescent="0.3">
      <c r="A71" s="26">
        <v>761</v>
      </c>
      <c r="B71" s="27" t="s">
        <v>10118</v>
      </c>
      <c r="C71" s="27" t="s">
        <v>4694</v>
      </c>
      <c r="D71" s="26">
        <v>2490</v>
      </c>
      <c r="E71" s="27" t="s">
        <v>132</v>
      </c>
      <c r="F71" s="27" t="s">
        <v>133</v>
      </c>
      <c r="G71" s="27" t="s">
        <v>8200</v>
      </c>
    </row>
    <row r="72" spans="1:7" x14ac:dyDescent="0.3">
      <c r="A72" s="26">
        <v>794</v>
      </c>
      <c r="B72" s="27" t="s">
        <v>9339</v>
      </c>
      <c r="C72" s="27" t="s">
        <v>4695</v>
      </c>
      <c r="D72" s="26">
        <v>2500</v>
      </c>
      <c r="E72" s="27" t="s">
        <v>134</v>
      </c>
      <c r="F72" s="27" t="s">
        <v>135</v>
      </c>
      <c r="G72" s="27" t="s">
        <v>9601</v>
      </c>
    </row>
    <row r="73" spans="1:7" x14ac:dyDescent="0.3">
      <c r="A73" s="26">
        <v>802</v>
      </c>
      <c r="B73" s="27" t="s">
        <v>9340</v>
      </c>
      <c r="C73" s="27" t="s">
        <v>4696</v>
      </c>
      <c r="D73" s="26">
        <v>2500</v>
      </c>
      <c r="E73" s="27" t="s">
        <v>134</v>
      </c>
      <c r="F73" s="27" t="s">
        <v>136</v>
      </c>
      <c r="G73" s="27" t="s">
        <v>4368</v>
      </c>
    </row>
    <row r="74" spans="1:7" x14ac:dyDescent="0.3">
      <c r="A74" s="26">
        <v>811</v>
      </c>
      <c r="B74" s="27" t="s">
        <v>8201</v>
      </c>
      <c r="C74" s="27" t="s">
        <v>4697</v>
      </c>
      <c r="D74" s="26">
        <v>2560</v>
      </c>
      <c r="E74" s="27" t="s">
        <v>137</v>
      </c>
      <c r="F74" s="27" t="s">
        <v>138</v>
      </c>
      <c r="G74" s="27" t="s">
        <v>10119</v>
      </c>
    </row>
    <row r="75" spans="1:7" x14ac:dyDescent="0.3">
      <c r="A75" s="26">
        <v>828</v>
      </c>
      <c r="B75" s="27" t="s">
        <v>8831</v>
      </c>
      <c r="C75" s="27" t="s">
        <v>4698</v>
      </c>
      <c r="D75" s="26">
        <v>2640</v>
      </c>
      <c r="E75" s="27" t="s">
        <v>139</v>
      </c>
      <c r="F75" s="27" t="s">
        <v>140</v>
      </c>
      <c r="G75" s="27" t="s">
        <v>8832</v>
      </c>
    </row>
    <row r="76" spans="1:7" x14ac:dyDescent="0.3">
      <c r="A76" s="26">
        <v>836</v>
      </c>
      <c r="B76" s="27" t="s">
        <v>8202</v>
      </c>
      <c r="C76" s="27" t="s">
        <v>4699</v>
      </c>
      <c r="D76" s="26">
        <v>2650</v>
      </c>
      <c r="E76" s="27" t="s">
        <v>141</v>
      </c>
      <c r="F76" s="27" t="s">
        <v>142</v>
      </c>
      <c r="G76" s="27" t="s">
        <v>4369</v>
      </c>
    </row>
    <row r="77" spans="1:7" x14ac:dyDescent="0.3">
      <c r="A77" s="26">
        <v>844</v>
      </c>
      <c r="B77" s="27" t="s">
        <v>9602</v>
      </c>
      <c r="C77" s="27" t="s">
        <v>8833</v>
      </c>
      <c r="D77" s="26">
        <v>2540</v>
      </c>
      <c r="E77" s="27" t="s">
        <v>143</v>
      </c>
      <c r="F77" s="27" t="s">
        <v>144</v>
      </c>
      <c r="G77" s="27" t="s">
        <v>2859</v>
      </c>
    </row>
    <row r="78" spans="1:7" x14ac:dyDescent="0.3">
      <c r="A78" s="26">
        <v>851</v>
      </c>
      <c r="B78" s="27" t="s">
        <v>8203</v>
      </c>
      <c r="C78" s="27" t="s">
        <v>4700</v>
      </c>
      <c r="D78" s="26">
        <v>2550</v>
      </c>
      <c r="E78" s="27" t="s">
        <v>145</v>
      </c>
      <c r="F78" s="27" t="s">
        <v>146</v>
      </c>
      <c r="G78" s="27" t="s">
        <v>8834</v>
      </c>
    </row>
    <row r="79" spans="1:7" x14ac:dyDescent="0.3">
      <c r="A79" s="26">
        <v>869</v>
      </c>
      <c r="B79" s="27" t="s">
        <v>8204</v>
      </c>
      <c r="C79" s="27" t="s">
        <v>4701</v>
      </c>
      <c r="D79" s="26">
        <v>2570</v>
      </c>
      <c r="E79" s="27" t="s">
        <v>147</v>
      </c>
      <c r="F79" s="27" t="s">
        <v>148</v>
      </c>
      <c r="G79" s="27" t="s">
        <v>8835</v>
      </c>
    </row>
    <row r="80" spans="1:7" x14ac:dyDescent="0.3">
      <c r="A80" s="26">
        <v>877</v>
      </c>
      <c r="B80" s="27" t="s">
        <v>10120</v>
      </c>
      <c r="C80" s="27" t="s">
        <v>4702</v>
      </c>
      <c r="D80" s="26">
        <v>2500</v>
      </c>
      <c r="E80" s="27" t="s">
        <v>1048</v>
      </c>
      <c r="F80" s="27" t="s">
        <v>4703</v>
      </c>
      <c r="G80" s="27" t="s">
        <v>4370</v>
      </c>
    </row>
    <row r="81" spans="1:7" x14ac:dyDescent="0.3">
      <c r="A81" s="26">
        <v>885</v>
      </c>
      <c r="B81" s="27" t="s">
        <v>8836</v>
      </c>
      <c r="C81" s="27" t="s">
        <v>4704</v>
      </c>
      <c r="D81" s="26">
        <v>2610</v>
      </c>
      <c r="E81" s="27" t="s">
        <v>151</v>
      </c>
      <c r="F81" s="27" t="s">
        <v>152</v>
      </c>
      <c r="G81" s="27" t="s">
        <v>4705</v>
      </c>
    </row>
    <row r="82" spans="1:7" x14ac:dyDescent="0.3">
      <c r="A82" s="26">
        <v>893</v>
      </c>
      <c r="B82" s="27" t="s">
        <v>10121</v>
      </c>
      <c r="C82" s="27" t="s">
        <v>4706</v>
      </c>
      <c r="D82" s="26">
        <v>9150</v>
      </c>
      <c r="E82" s="27" t="s">
        <v>153</v>
      </c>
      <c r="F82" s="27" t="s">
        <v>154</v>
      </c>
      <c r="G82" s="27" t="s">
        <v>2860</v>
      </c>
    </row>
    <row r="83" spans="1:7" x14ac:dyDescent="0.3">
      <c r="A83" s="26">
        <v>901</v>
      </c>
      <c r="B83" s="27" t="s">
        <v>8205</v>
      </c>
      <c r="C83" s="27" t="s">
        <v>4707</v>
      </c>
      <c r="D83" s="26">
        <v>2630</v>
      </c>
      <c r="E83" s="27" t="s">
        <v>155</v>
      </c>
      <c r="F83" s="27" t="s">
        <v>156</v>
      </c>
      <c r="G83" s="27" t="s">
        <v>4116</v>
      </c>
    </row>
    <row r="84" spans="1:7" x14ac:dyDescent="0.3">
      <c r="A84" s="26">
        <v>919</v>
      </c>
      <c r="B84" s="27" t="s">
        <v>8206</v>
      </c>
      <c r="C84" s="27" t="s">
        <v>4708</v>
      </c>
      <c r="D84" s="26">
        <v>2850</v>
      </c>
      <c r="E84" s="27" t="s">
        <v>157</v>
      </c>
      <c r="F84" s="27" t="s">
        <v>158</v>
      </c>
      <c r="G84" s="27" t="s">
        <v>3960</v>
      </c>
    </row>
    <row r="85" spans="1:7" x14ac:dyDescent="0.3">
      <c r="A85" s="26">
        <v>927</v>
      </c>
      <c r="B85" s="27" t="s">
        <v>8207</v>
      </c>
      <c r="C85" s="27" t="s">
        <v>4709</v>
      </c>
      <c r="D85" s="26">
        <v>2850</v>
      </c>
      <c r="E85" s="27" t="s">
        <v>157</v>
      </c>
      <c r="F85" s="27" t="s">
        <v>159</v>
      </c>
      <c r="G85" s="27" t="s">
        <v>4371</v>
      </c>
    </row>
    <row r="86" spans="1:7" x14ac:dyDescent="0.3">
      <c r="A86" s="26">
        <v>935</v>
      </c>
      <c r="B86" s="27" t="s">
        <v>8208</v>
      </c>
      <c r="C86" s="27" t="s">
        <v>4710</v>
      </c>
      <c r="D86" s="26">
        <v>2870</v>
      </c>
      <c r="E86" s="27" t="s">
        <v>8209</v>
      </c>
      <c r="F86" s="27" t="s">
        <v>160</v>
      </c>
      <c r="G86" s="27" t="s">
        <v>8837</v>
      </c>
    </row>
    <row r="87" spans="1:7" x14ac:dyDescent="0.3">
      <c r="A87" s="26">
        <v>943</v>
      </c>
      <c r="B87" s="27" t="s">
        <v>7187</v>
      </c>
      <c r="C87" s="27" t="s">
        <v>161</v>
      </c>
      <c r="D87" s="26">
        <v>2880</v>
      </c>
      <c r="E87" s="27" t="s">
        <v>162</v>
      </c>
      <c r="F87" s="27" t="s">
        <v>163</v>
      </c>
      <c r="G87" s="27" t="s">
        <v>4372</v>
      </c>
    </row>
    <row r="88" spans="1:7" x14ac:dyDescent="0.3">
      <c r="A88" s="26">
        <v>951</v>
      </c>
      <c r="B88" s="27" t="s">
        <v>9603</v>
      </c>
      <c r="C88" s="27" t="s">
        <v>4711</v>
      </c>
      <c r="D88" s="26">
        <v>2890</v>
      </c>
      <c r="E88" s="27" t="s">
        <v>8209</v>
      </c>
      <c r="F88" s="27" t="s">
        <v>164</v>
      </c>
      <c r="G88" s="27" t="s">
        <v>4117</v>
      </c>
    </row>
    <row r="89" spans="1:7" x14ac:dyDescent="0.3">
      <c r="A89" s="26">
        <v>968</v>
      </c>
      <c r="B89" s="27" t="s">
        <v>10122</v>
      </c>
      <c r="C89" s="27" t="s">
        <v>4712</v>
      </c>
      <c r="D89" s="26">
        <v>9140</v>
      </c>
      <c r="E89" s="27" t="s">
        <v>165</v>
      </c>
      <c r="F89" s="27" t="s">
        <v>166</v>
      </c>
      <c r="G89" s="27" t="s">
        <v>2861</v>
      </c>
    </row>
    <row r="90" spans="1:7" x14ac:dyDescent="0.3">
      <c r="A90" s="26">
        <v>976</v>
      </c>
      <c r="B90" s="27" t="s">
        <v>10123</v>
      </c>
      <c r="C90" s="27" t="s">
        <v>4713</v>
      </c>
      <c r="D90" s="26">
        <v>9100</v>
      </c>
      <c r="E90" s="27" t="s">
        <v>167</v>
      </c>
      <c r="F90" s="27" t="s">
        <v>168</v>
      </c>
      <c r="G90" s="27" t="s">
        <v>8210</v>
      </c>
    </row>
    <row r="91" spans="1:7" x14ac:dyDescent="0.3">
      <c r="A91" s="26">
        <v>984</v>
      </c>
      <c r="B91" s="27" t="s">
        <v>10124</v>
      </c>
      <c r="C91" s="27" t="s">
        <v>4714</v>
      </c>
      <c r="D91" s="26">
        <v>9100</v>
      </c>
      <c r="E91" s="27" t="s">
        <v>167</v>
      </c>
      <c r="F91" s="27" t="s">
        <v>169</v>
      </c>
      <c r="G91" s="27" t="s">
        <v>10125</v>
      </c>
    </row>
    <row r="92" spans="1:7" x14ac:dyDescent="0.3">
      <c r="A92" s="26">
        <v>1008</v>
      </c>
      <c r="B92" s="27" t="s">
        <v>7188</v>
      </c>
      <c r="C92" s="27" t="s">
        <v>4715</v>
      </c>
      <c r="D92" s="26">
        <v>2070</v>
      </c>
      <c r="E92" s="27" t="s">
        <v>170</v>
      </c>
      <c r="F92" s="27" t="s">
        <v>171</v>
      </c>
      <c r="G92" s="27" t="s">
        <v>4716</v>
      </c>
    </row>
    <row r="93" spans="1:7" x14ac:dyDescent="0.3">
      <c r="A93" s="26">
        <v>1016</v>
      </c>
      <c r="B93" s="27" t="s">
        <v>10126</v>
      </c>
      <c r="C93" s="27" t="s">
        <v>4717</v>
      </c>
      <c r="D93" s="26">
        <v>9120</v>
      </c>
      <c r="E93" s="27" t="s">
        <v>172</v>
      </c>
      <c r="F93" s="27" t="s">
        <v>173</v>
      </c>
      <c r="G93" s="27" t="s">
        <v>4718</v>
      </c>
    </row>
    <row r="94" spans="1:7" x14ac:dyDescent="0.3">
      <c r="A94" s="26">
        <v>1024</v>
      </c>
      <c r="B94" s="27" t="s">
        <v>10127</v>
      </c>
      <c r="C94" s="27" t="s">
        <v>4719</v>
      </c>
      <c r="D94" s="26">
        <v>9150</v>
      </c>
      <c r="E94" s="27" t="s">
        <v>174</v>
      </c>
      <c r="F94" s="27" t="s">
        <v>175</v>
      </c>
      <c r="G94" s="27" t="s">
        <v>2862</v>
      </c>
    </row>
    <row r="95" spans="1:7" x14ac:dyDescent="0.3">
      <c r="A95" s="26">
        <v>1032</v>
      </c>
      <c r="B95" s="27" t="s">
        <v>10128</v>
      </c>
      <c r="C95" s="27" t="s">
        <v>4720</v>
      </c>
      <c r="D95" s="26">
        <v>9170</v>
      </c>
      <c r="E95" s="27" t="s">
        <v>176</v>
      </c>
      <c r="F95" s="27" t="s">
        <v>177</v>
      </c>
      <c r="G95" s="27" t="s">
        <v>2863</v>
      </c>
    </row>
    <row r="96" spans="1:7" x14ac:dyDescent="0.3">
      <c r="A96" s="26">
        <v>1041</v>
      </c>
      <c r="B96" s="27" t="s">
        <v>7195</v>
      </c>
      <c r="C96" s="27" t="s">
        <v>4721</v>
      </c>
      <c r="D96" s="26">
        <v>9130</v>
      </c>
      <c r="E96" s="27" t="s">
        <v>178</v>
      </c>
      <c r="F96" s="27" t="s">
        <v>179</v>
      </c>
      <c r="G96" s="27" t="s">
        <v>4118</v>
      </c>
    </row>
    <row r="97" spans="1:7" x14ac:dyDescent="0.3">
      <c r="A97" s="26">
        <v>1057</v>
      </c>
      <c r="B97" s="27" t="s">
        <v>8211</v>
      </c>
      <c r="C97" s="27" t="s">
        <v>4722</v>
      </c>
      <c r="D97" s="26">
        <v>2800</v>
      </c>
      <c r="E97" s="27" t="s">
        <v>180</v>
      </c>
      <c r="F97" s="27" t="s">
        <v>181</v>
      </c>
      <c r="G97" s="27" t="s">
        <v>9604</v>
      </c>
    </row>
    <row r="98" spans="1:7" x14ac:dyDescent="0.3">
      <c r="A98" s="26">
        <v>1065</v>
      </c>
      <c r="B98" s="27" t="s">
        <v>8212</v>
      </c>
      <c r="C98" s="27" t="s">
        <v>4723</v>
      </c>
      <c r="D98" s="26">
        <v>2800</v>
      </c>
      <c r="E98" s="27" t="s">
        <v>180</v>
      </c>
      <c r="F98" s="27" t="s">
        <v>182</v>
      </c>
      <c r="G98" s="27" t="s">
        <v>8838</v>
      </c>
    </row>
    <row r="99" spans="1:7" x14ac:dyDescent="0.3">
      <c r="A99" s="26">
        <v>1073</v>
      </c>
      <c r="B99" s="27" t="s">
        <v>9605</v>
      </c>
      <c r="C99" s="27" t="s">
        <v>8839</v>
      </c>
      <c r="D99" s="26">
        <v>2800</v>
      </c>
      <c r="E99" s="27" t="s">
        <v>180</v>
      </c>
      <c r="F99" s="27" t="s">
        <v>8840</v>
      </c>
      <c r="G99" s="27" t="s">
        <v>9606</v>
      </c>
    </row>
    <row r="100" spans="1:7" x14ac:dyDescent="0.3">
      <c r="A100" s="26">
        <v>1081</v>
      </c>
      <c r="B100" s="27" t="s">
        <v>8213</v>
      </c>
      <c r="C100" s="27" t="s">
        <v>4725</v>
      </c>
      <c r="D100" s="26">
        <v>3140</v>
      </c>
      <c r="E100" s="27" t="s">
        <v>184</v>
      </c>
      <c r="F100" s="27" t="s">
        <v>185</v>
      </c>
      <c r="G100" s="27" t="s">
        <v>8214</v>
      </c>
    </row>
    <row r="101" spans="1:7" x14ac:dyDescent="0.3">
      <c r="A101" s="26">
        <v>1099</v>
      </c>
      <c r="B101" s="27" t="s">
        <v>8215</v>
      </c>
      <c r="C101" s="27" t="s">
        <v>4726</v>
      </c>
      <c r="D101" s="26">
        <v>2580</v>
      </c>
      <c r="E101" s="27" t="s">
        <v>186</v>
      </c>
      <c r="F101" s="27" t="s">
        <v>187</v>
      </c>
      <c r="G101" s="27" t="s">
        <v>2865</v>
      </c>
    </row>
    <row r="102" spans="1:7" x14ac:dyDescent="0.3">
      <c r="A102" s="26">
        <v>1107</v>
      </c>
      <c r="B102" s="27" t="s">
        <v>8216</v>
      </c>
      <c r="C102" s="27" t="s">
        <v>4727</v>
      </c>
      <c r="D102" s="26">
        <v>2580</v>
      </c>
      <c r="E102" s="27" t="s">
        <v>188</v>
      </c>
      <c r="F102" s="27" t="s">
        <v>189</v>
      </c>
      <c r="G102" s="27" t="s">
        <v>8217</v>
      </c>
    </row>
    <row r="103" spans="1:7" x14ac:dyDescent="0.3">
      <c r="A103" s="26">
        <v>1123</v>
      </c>
      <c r="B103" s="27" t="s">
        <v>8218</v>
      </c>
      <c r="C103" s="27" t="s">
        <v>4728</v>
      </c>
      <c r="D103" s="26">
        <v>1981</v>
      </c>
      <c r="E103" s="27" t="s">
        <v>190</v>
      </c>
      <c r="F103" s="27" t="s">
        <v>191</v>
      </c>
      <c r="G103" s="27" t="s">
        <v>8219</v>
      </c>
    </row>
    <row r="104" spans="1:7" x14ac:dyDescent="0.3">
      <c r="A104" s="26">
        <v>1149</v>
      </c>
      <c r="B104" s="27" t="s">
        <v>10129</v>
      </c>
      <c r="C104" s="27" t="s">
        <v>4729</v>
      </c>
      <c r="D104" s="26">
        <v>3012</v>
      </c>
      <c r="E104" s="27" t="s">
        <v>192</v>
      </c>
      <c r="F104" s="27" t="s">
        <v>193</v>
      </c>
      <c r="G104" s="27" t="s">
        <v>9607</v>
      </c>
    </row>
    <row r="105" spans="1:7" x14ac:dyDescent="0.3">
      <c r="A105" s="26">
        <v>1156</v>
      </c>
      <c r="B105" s="27" t="s">
        <v>8220</v>
      </c>
      <c r="C105" s="27" t="s">
        <v>4730</v>
      </c>
      <c r="D105" s="26">
        <v>3000</v>
      </c>
      <c r="E105" s="27" t="s">
        <v>1236</v>
      </c>
      <c r="F105" s="27" t="s">
        <v>2866</v>
      </c>
      <c r="G105" s="27" t="s">
        <v>8841</v>
      </c>
    </row>
    <row r="106" spans="1:7" x14ac:dyDescent="0.3">
      <c r="A106" s="26">
        <v>1164</v>
      </c>
      <c r="B106" s="27" t="s">
        <v>7189</v>
      </c>
      <c r="C106" s="27" t="s">
        <v>4731</v>
      </c>
      <c r="D106" s="26">
        <v>3001</v>
      </c>
      <c r="E106" s="27" t="s">
        <v>196</v>
      </c>
      <c r="F106" s="27" t="s">
        <v>197</v>
      </c>
      <c r="G106" s="27" t="s">
        <v>10130</v>
      </c>
    </row>
    <row r="107" spans="1:7" x14ac:dyDescent="0.3">
      <c r="A107" s="26">
        <v>1172</v>
      </c>
      <c r="B107" s="27" t="s">
        <v>8221</v>
      </c>
      <c r="C107" s="27" t="s">
        <v>4732</v>
      </c>
      <c r="D107" s="26">
        <v>3070</v>
      </c>
      <c r="E107" s="27" t="s">
        <v>198</v>
      </c>
      <c r="F107" s="27" t="s">
        <v>199</v>
      </c>
      <c r="G107" s="27" t="s">
        <v>9341</v>
      </c>
    </row>
    <row r="108" spans="1:7" x14ac:dyDescent="0.3">
      <c r="A108" s="26">
        <v>1181</v>
      </c>
      <c r="B108" s="27" t="s">
        <v>7190</v>
      </c>
      <c r="C108" s="27" t="s">
        <v>4733</v>
      </c>
      <c r="D108" s="26">
        <v>1910</v>
      </c>
      <c r="E108" s="27" t="s">
        <v>200</v>
      </c>
      <c r="F108" s="27" t="s">
        <v>201</v>
      </c>
      <c r="G108" s="27" t="s">
        <v>9608</v>
      </c>
    </row>
    <row r="109" spans="1:7" x14ac:dyDescent="0.3">
      <c r="A109" s="26">
        <v>1198</v>
      </c>
      <c r="B109" s="27" t="s">
        <v>8222</v>
      </c>
      <c r="C109" s="27" t="s">
        <v>4734</v>
      </c>
      <c r="D109" s="26">
        <v>2220</v>
      </c>
      <c r="E109" s="27" t="s">
        <v>202</v>
      </c>
      <c r="F109" s="27" t="s">
        <v>4735</v>
      </c>
      <c r="G109" s="27" t="s">
        <v>8223</v>
      </c>
    </row>
    <row r="110" spans="1:7" x14ac:dyDescent="0.3">
      <c r="A110" s="26">
        <v>1206</v>
      </c>
      <c r="B110" s="27" t="s">
        <v>8224</v>
      </c>
      <c r="C110" s="27" t="s">
        <v>4736</v>
      </c>
      <c r="D110" s="26">
        <v>3120</v>
      </c>
      <c r="E110" s="27" t="s">
        <v>203</v>
      </c>
      <c r="F110" s="27" t="s">
        <v>204</v>
      </c>
      <c r="G110" s="27" t="s">
        <v>4737</v>
      </c>
    </row>
    <row r="111" spans="1:7" x14ac:dyDescent="0.3">
      <c r="A111" s="26">
        <v>1222</v>
      </c>
      <c r="B111" s="27" t="s">
        <v>10131</v>
      </c>
      <c r="C111" s="27" t="s">
        <v>4738</v>
      </c>
      <c r="D111" s="26">
        <v>2230</v>
      </c>
      <c r="E111" s="27" t="s">
        <v>205</v>
      </c>
      <c r="F111" s="27" t="s">
        <v>206</v>
      </c>
      <c r="G111" s="27" t="s">
        <v>2867</v>
      </c>
    </row>
    <row r="112" spans="1:7" x14ac:dyDescent="0.3">
      <c r="A112" s="26">
        <v>1231</v>
      </c>
      <c r="B112" s="27" t="s">
        <v>10132</v>
      </c>
      <c r="C112" s="27" t="s">
        <v>4739</v>
      </c>
      <c r="D112" s="26">
        <v>2260</v>
      </c>
      <c r="E112" s="27" t="s">
        <v>207</v>
      </c>
      <c r="F112" s="27" t="s">
        <v>10133</v>
      </c>
      <c r="G112" s="27" t="s">
        <v>4373</v>
      </c>
    </row>
    <row r="113" spans="1:7" x14ac:dyDescent="0.3">
      <c r="A113" s="26">
        <v>1248</v>
      </c>
      <c r="B113" s="27" t="s">
        <v>10134</v>
      </c>
      <c r="C113" s="27" t="s">
        <v>4740</v>
      </c>
      <c r="D113" s="26">
        <v>3010</v>
      </c>
      <c r="E113" s="27" t="s">
        <v>208</v>
      </c>
      <c r="F113" s="27" t="s">
        <v>209</v>
      </c>
      <c r="G113" s="27" t="s">
        <v>10135</v>
      </c>
    </row>
    <row r="114" spans="1:7" x14ac:dyDescent="0.3">
      <c r="A114" s="26">
        <v>1255</v>
      </c>
      <c r="B114" s="27" t="s">
        <v>10136</v>
      </c>
      <c r="C114" s="27" t="s">
        <v>4741</v>
      </c>
      <c r="D114" s="26">
        <v>3390</v>
      </c>
      <c r="E114" s="27" t="s">
        <v>210</v>
      </c>
      <c r="F114" s="27" t="s">
        <v>211</v>
      </c>
      <c r="G114" s="27" t="s">
        <v>8842</v>
      </c>
    </row>
    <row r="115" spans="1:7" x14ac:dyDescent="0.3">
      <c r="A115" s="26">
        <v>1263</v>
      </c>
      <c r="B115" s="27" t="s">
        <v>10137</v>
      </c>
      <c r="C115" s="27" t="s">
        <v>4742</v>
      </c>
      <c r="D115" s="26">
        <v>3200</v>
      </c>
      <c r="E115" s="27" t="s">
        <v>212</v>
      </c>
      <c r="F115" s="27" t="s">
        <v>213</v>
      </c>
      <c r="G115" s="27" t="s">
        <v>2868</v>
      </c>
    </row>
    <row r="116" spans="1:7" x14ac:dyDescent="0.3">
      <c r="A116" s="26">
        <v>1271</v>
      </c>
      <c r="B116" s="27" t="s">
        <v>10138</v>
      </c>
      <c r="C116" s="27" t="s">
        <v>4743</v>
      </c>
      <c r="D116" s="26">
        <v>3200</v>
      </c>
      <c r="E116" s="27" t="s">
        <v>212</v>
      </c>
      <c r="F116" s="27" t="s">
        <v>214</v>
      </c>
      <c r="G116" s="27" t="s">
        <v>4374</v>
      </c>
    </row>
    <row r="117" spans="1:7" x14ac:dyDescent="0.3">
      <c r="A117" s="26">
        <v>1289</v>
      </c>
      <c r="B117" s="27" t="s">
        <v>10139</v>
      </c>
      <c r="C117" s="27" t="s">
        <v>4744</v>
      </c>
      <c r="D117" s="26">
        <v>3202</v>
      </c>
      <c r="E117" s="27" t="s">
        <v>215</v>
      </c>
      <c r="F117" s="27" t="s">
        <v>216</v>
      </c>
      <c r="G117" s="27" t="s">
        <v>8225</v>
      </c>
    </row>
    <row r="118" spans="1:7" x14ac:dyDescent="0.3">
      <c r="A118" s="26">
        <v>1297</v>
      </c>
      <c r="B118" s="27" t="s">
        <v>10140</v>
      </c>
      <c r="C118" s="27" t="s">
        <v>4745</v>
      </c>
      <c r="D118" s="26">
        <v>3290</v>
      </c>
      <c r="E118" s="27" t="s">
        <v>217</v>
      </c>
      <c r="F118" s="27" t="s">
        <v>218</v>
      </c>
      <c r="G118" s="27" t="s">
        <v>2869</v>
      </c>
    </row>
    <row r="119" spans="1:7" x14ac:dyDescent="0.3">
      <c r="A119" s="26">
        <v>1305</v>
      </c>
      <c r="B119" s="27" t="s">
        <v>8226</v>
      </c>
      <c r="C119" s="27" t="s">
        <v>8227</v>
      </c>
      <c r="D119" s="26">
        <v>3290</v>
      </c>
      <c r="E119" s="27" t="s">
        <v>217</v>
      </c>
      <c r="F119" s="27" t="s">
        <v>8228</v>
      </c>
      <c r="G119" s="27" t="s">
        <v>8229</v>
      </c>
    </row>
    <row r="120" spans="1:7" x14ac:dyDescent="0.3">
      <c r="A120" s="26">
        <v>1313</v>
      </c>
      <c r="B120" s="27" t="s">
        <v>10141</v>
      </c>
      <c r="C120" s="27" t="s">
        <v>4746</v>
      </c>
      <c r="D120" s="26">
        <v>3300</v>
      </c>
      <c r="E120" s="27" t="s">
        <v>219</v>
      </c>
      <c r="F120" s="27" t="s">
        <v>220</v>
      </c>
      <c r="G120" s="27" t="s">
        <v>8843</v>
      </c>
    </row>
    <row r="121" spans="1:7" x14ac:dyDescent="0.3">
      <c r="A121" s="26">
        <v>1339</v>
      </c>
      <c r="B121" s="27" t="s">
        <v>8811</v>
      </c>
      <c r="C121" s="27" t="s">
        <v>4747</v>
      </c>
      <c r="D121" s="26">
        <v>3000</v>
      </c>
      <c r="E121" s="27" t="s">
        <v>1236</v>
      </c>
      <c r="F121" s="27" t="s">
        <v>3961</v>
      </c>
      <c r="G121" s="27" t="s">
        <v>3962</v>
      </c>
    </row>
    <row r="122" spans="1:7" x14ac:dyDescent="0.3">
      <c r="A122" s="26">
        <v>1354</v>
      </c>
      <c r="B122" s="27" t="s">
        <v>8230</v>
      </c>
      <c r="C122" s="27" t="s">
        <v>4748</v>
      </c>
      <c r="D122" s="26">
        <v>3400</v>
      </c>
      <c r="E122" s="27" t="s">
        <v>223</v>
      </c>
      <c r="F122" s="27" t="s">
        <v>224</v>
      </c>
      <c r="G122" s="27" t="s">
        <v>4119</v>
      </c>
    </row>
    <row r="123" spans="1:7" x14ac:dyDescent="0.3">
      <c r="A123" s="26">
        <v>1362</v>
      </c>
      <c r="B123" s="27" t="s">
        <v>10142</v>
      </c>
      <c r="C123" s="27" t="s">
        <v>4749</v>
      </c>
      <c r="D123" s="26">
        <v>3890</v>
      </c>
      <c r="E123" s="27" t="s">
        <v>225</v>
      </c>
      <c r="F123" s="27" t="s">
        <v>226</v>
      </c>
      <c r="G123" s="27" t="s">
        <v>9609</v>
      </c>
    </row>
    <row r="124" spans="1:7" x14ac:dyDescent="0.3">
      <c r="A124" s="26">
        <v>1388</v>
      </c>
      <c r="B124" s="27" t="s">
        <v>10143</v>
      </c>
      <c r="C124" s="27" t="s">
        <v>4750</v>
      </c>
      <c r="D124" s="26">
        <v>3500</v>
      </c>
      <c r="E124" s="27" t="s">
        <v>227</v>
      </c>
      <c r="F124" s="27" t="s">
        <v>228</v>
      </c>
      <c r="G124" s="27" t="s">
        <v>4375</v>
      </c>
    </row>
    <row r="125" spans="1:7" x14ac:dyDescent="0.3">
      <c r="A125" s="26">
        <v>1396</v>
      </c>
      <c r="B125" s="27" t="s">
        <v>8231</v>
      </c>
      <c r="C125" s="27" t="s">
        <v>4751</v>
      </c>
      <c r="D125" s="26">
        <v>3500</v>
      </c>
      <c r="E125" s="27" t="s">
        <v>227</v>
      </c>
      <c r="F125" s="27" t="s">
        <v>229</v>
      </c>
      <c r="G125" s="27" t="s">
        <v>4120</v>
      </c>
    </row>
    <row r="126" spans="1:7" x14ac:dyDescent="0.3">
      <c r="A126" s="26">
        <v>1404</v>
      </c>
      <c r="B126" s="27" t="s">
        <v>10144</v>
      </c>
      <c r="C126" s="27" t="s">
        <v>4752</v>
      </c>
      <c r="D126" s="26">
        <v>3500</v>
      </c>
      <c r="E126" s="27" t="s">
        <v>227</v>
      </c>
      <c r="F126" s="27" t="s">
        <v>230</v>
      </c>
      <c r="G126" s="27" t="s">
        <v>2870</v>
      </c>
    </row>
    <row r="127" spans="1:7" x14ac:dyDescent="0.3">
      <c r="A127" s="26">
        <v>1412</v>
      </c>
      <c r="B127" s="27" t="s">
        <v>8844</v>
      </c>
      <c r="C127" s="27" t="s">
        <v>4753</v>
      </c>
      <c r="D127" s="26">
        <v>3520</v>
      </c>
      <c r="E127" s="27" t="s">
        <v>231</v>
      </c>
      <c r="F127" s="27" t="s">
        <v>232</v>
      </c>
      <c r="G127" s="27" t="s">
        <v>8845</v>
      </c>
    </row>
    <row r="128" spans="1:7" x14ac:dyDescent="0.3">
      <c r="A128" s="26">
        <v>1421</v>
      </c>
      <c r="B128" s="27" t="s">
        <v>8232</v>
      </c>
      <c r="C128" s="27" t="s">
        <v>4754</v>
      </c>
      <c r="D128" s="26">
        <v>3530</v>
      </c>
      <c r="E128" s="27" t="s">
        <v>233</v>
      </c>
      <c r="F128" s="27" t="s">
        <v>234</v>
      </c>
      <c r="G128" s="27" t="s">
        <v>8233</v>
      </c>
    </row>
    <row r="129" spans="1:7" x14ac:dyDescent="0.3">
      <c r="A129" s="26">
        <v>1438</v>
      </c>
      <c r="B129" s="27" t="s">
        <v>10145</v>
      </c>
      <c r="C129" s="27" t="s">
        <v>4755</v>
      </c>
      <c r="D129" s="26">
        <v>3530</v>
      </c>
      <c r="E129" s="27" t="s">
        <v>233</v>
      </c>
      <c r="F129" s="27" t="s">
        <v>235</v>
      </c>
      <c r="G129" s="27" t="s">
        <v>9342</v>
      </c>
    </row>
    <row r="130" spans="1:7" x14ac:dyDescent="0.3">
      <c r="A130" s="26">
        <v>1446</v>
      </c>
      <c r="B130" s="27" t="s">
        <v>10146</v>
      </c>
      <c r="C130" s="27" t="s">
        <v>4756</v>
      </c>
      <c r="D130" s="26">
        <v>3550</v>
      </c>
      <c r="E130" s="27" t="s">
        <v>236</v>
      </c>
      <c r="F130" s="27" t="s">
        <v>237</v>
      </c>
      <c r="G130" s="27" t="s">
        <v>3963</v>
      </c>
    </row>
    <row r="131" spans="1:7" x14ac:dyDescent="0.3">
      <c r="A131" s="26">
        <v>1453</v>
      </c>
      <c r="B131" s="27" t="s">
        <v>10147</v>
      </c>
      <c r="C131" s="27" t="s">
        <v>4757</v>
      </c>
      <c r="D131" s="26">
        <v>3500</v>
      </c>
      <c r="E131" s="27" t="s">
        <v>227</v>
      </c>
      <c r="F131" s="27" t="s">
        <v>2871</v>
      </c>
      <c r="G131" s="27" t="s">
        <v>10148</v>
      </c>
    </row>
    <row r="132" spans="1:7" x14ac:dyDescent="0.3">
      <c r="A132" s="26">
        <v>1461</v>
      </c>
      <c r="B132" s="27" t="s">
        <v>10149</v>
      </c>
      <c r="C132" s="27" t="s">
        <v>4758</v>
      </c>
      <c r="D132" s="26">
        <v>3582</v>
      </c>
      <c r="E132" s="27" t="s">
        <v>240</v>
      </c>
      <c r="F132" s="27" t="s">
        <v>241</v>
      </c>
      <c r="G132" s="27" t="s">
        <v>10150</v>
      </c>
    </row>
    <row r="133" spans="1:7" x14ac:dyDescent="0.3">
      <c r="A133" s="26">
        <v>1479</v>
      </c>
      <c r="B133" s="27" t="s">
        <v>10151</v>
      </c>
      <c r="C133" s="27" t="s">
        <v>10152</v>
      </c>
      <c r="D133" s="26">
        <v>3900</v>
      </c>
      <c r="E133" s="27" t="s">
        <v>8237</v>
      </c>
      <c r="F133" s="27" t="s">
        <v>10153</v>
      </c>
      <c r="G133" s="27" t="s">
        <v>10154</v>
      </c>
    </row>
    <row r="134" spans="1:7" x14ac:dyDescent="0.3">
      <c r="A134" s="26">
        <v>1487</v>
      </c>
      <c r="B134" s="27" t="s">
        <v>10155</v>
      </c>
      <c r="C134" s="27" t="s">
        <v>4760</v>
      </c>
      <c r="D134" s="26">
        <v>3990</v>
      </c>
      <c r="E134" s="27" t="s">
        <v>244</v>
      </c>
      <c r="F134" s="27" t="s">
        <v>245</v>
      </c>
      <c r="G134" s="27" t="s">
        <v>10156</v>
      </c>
    </row>
    <row r="135" spans="1:7" x14ac:dyDescent="0.3">
      <c r="A135" s="26">
        <v>1495</v>
      </c>
      <c r="B135" s="27" t="s">
        <v>9610</v>
      </c>
      <c r="C135" s="27" t="s">
        <v>4761</v>
      </c>
      <c r="D135" s="26">
        <v>3670</v>
      </c>
      <c r="E135" s="27" t="s">
        <v>8235</v>
      </c>
      <c r="F135" s="27" t="s">
        <v>246</v>
      </c>
      <c r="G135" s="27" t="s">
        <v>4121</v>
      </c>
    </row>
    <row r="136" spans="1:7" x14ac:dyDescent="0.3">
      <c r="A136" s="26">
        <v>1503</v>
      </c>
      <c r="B136" s="27" t="s">
        <v>8236</v>
      </c>
      <c r="C136" s="27" t="s">
        <v>4762</v>
      </c>
      <c r="D136" s="26">
        <v>3900</v>
      </c>
      <c r="E136" s="27" t="s">
        <v>8237</v>
      </c>
      <c r="F136" s="27" t="s">
        <v>8238</v>
      </c>
      <c r="G136" s="27" t="s">
        <v>8846</v>
      </c>
    </row>
    <row r="137" spans="1:7" x14ac:dyDescent="0.3">
      <c r="A137" s="26">
        <v>1511</v>
      </c>
      <c r="B137" s="27" t="s">
        <v>9611</v>
      </c>
      <c r="C137" s="27" t="s">
        <v>4763</v>
      </c>
      <c r="D137" s="26">
        <v>3930</v>
      </c>
      <c r="E137" s="27" t="s">
        <v>247</v>
      </c>
      <c r="F137" s="27" t="s">
        <v>248</v>
      </c>
      <c r="G137" s="27" t="s">
        <v>9612</v>
      </c>
    </row>
    <row r="138" spans="1:7" x14ac:dyDescent="0.3">
      <c r="A138" s="26">
        <v>1529</v>
      </c>
      <c r="B138" s="27" t="s">
        <v>8239</v>
      </c>
      <c r="C138" s="27" t="s">
        <v>4764</v>
      </c>
      <c r="D138" s="26">
        <v>3950</v>
      </c>
      <c r="E138" s="27" t="s">
        <v>249</v>
      </c>
      <c r="F138" s="27" t="s">
        <v>250</v>
      </c>
      <c r="G138" s="27" t="s">
        <v>9613</v>
      </c>
    </row>
    <row r="139" spans="1:7" x14ac:dyDescent="0.3">
      <c r="A139" s="26">
        <v>1537</v>
      </c>
      <c r="B139" s="27" t="s">
        <v>8240</v>
      </c>
      <c r="C139" s="27" t="s">
        <v>8241</v>
      </c>
      <c r="D139" s="26">
        <v>3600</v>
      </c>
      <c r="E139" s="27" t="s">
        <v>251</v>
      </c>
      <c r="F139" s="27" t="s">
        <v>252</v>
      </c>
      <c r="G139" s="27" t="s">
        <v>9614</v>
      </c>
    </row>
    <row r="140" spans="1:7" x14ac:dyDescent="0.3">
      <c r="A140" s="26">
        <v>1545</v>
      </c>
      <c r="B140" s="27" t="s">
        <v>8242</v>
      </c>
      <c r="C140" s="27" t="s">
        <v>4765</v>
      </c>
      <c r="D140" s="26">
        <v>3600</v>
      </c>
      <c r="E140" s="27" t="s">
        <v>251</v>
      </c>
      <c r="F140" s="27" t="s">
        <v>253</v>
      </c>
      <c r="G140" s="27" t="s">
        <v>2872</v>
      </c>
    </row>
    <row r="141" spans="1:7" x14ac:dyDescent="0.3">
      <c r="A141" s="26">
        <v>1552</v>
      </c>
      <c r="B141" s="27" t="s">
        <v>10157</v>
      </c>
      <c r="C141" s="27" t="s">
        <v>4766</v>
      </c>
      <c r="D141" s="26">
        <v>3600</v>
      </c>
      <c r="E141" s="27" t="s">
        <v>251</v>
      </c>
      <c r="F141" s="27" t="s">
        <v>254</v>
      </c>
      <c r="G141" s="27" t="s">
        <v>9343</v>
      </c>
    </row>
    <row r="142" spans="1:7" x14ac:dyDescent="0.3">
      <c r="A142" s="26">
        <v>1561</v>
      </c>
      <c r="B142" s="27" t="s">
        <v>10158</v>
      </c>
      <c r="C142" s="27" t="s">
        <v>4767</v>
      </c>
      <c r="D142" s="26">
        <v>3600</v>
      </c>
      <c r="E142" s="27" t="s">
        <v>251</v>
      </c>
      <c r="F142" s="27" t="s">
        <v>255</v>
      </c>
      <c r="G142" s="27" t="s">
        <v>9615</v>
      </c>
    </row>
    <row r="143" spans="1:7" x14ac:dyDescent="0.3">
      <c r="A143" s="26">
        <v>1578</v>
      </c>
      <c r="B143" s="27" t="s">
        <v>10159</v>
      </c>
      <c r="C143" s="27" t="s">
        <v>4768</v>
      </c>
      <c r="D143" s="26">
        <v>3600</v>
      </c>
      <c r="E143" s="27" t="s">
        <v>251</v>
      </c>
      <c r="F143" s="27" t="s">
        <v>256</v>
      </c>
      <c r="G143" s="27" t="s">
        <v>9616</v>
      </c>
    </row>
    <row r="144" spans="1:7" x14ac:dyDescent="0.3">
      <c r="A144" s="26">
        <v>1602</v>
      </c>
      <c r="B144" s="27" t="s">
        <v>8243</v>
      </c>
      <c r="C144" s="27" t="s">
        <v>4769</v>
      </c>
      <c r="D144" s="26">
        <v>3630</v>
      </c>
      <c r="E144" s="27" t="s">
        <v>257</v>
      </c>
      <c r="F144" s="27" t="s">
        <v>258</v>
      </c>
      <c r="G144" s="27" t="s">
        <v>9617</v>
      </c>
    </row>
    <row r="145" spans="1:7" x14ac:dyDescent="0.3">
      <c r="A145" s="26">
        <v>1611</v>
      </c>
      <c r="B145" s="27" t="s">
        <v>10160</v>
      </c>
      <c r="C145" s="27" t="s">
        <v>4770</v>
      </c>
      <c r="D145" s="26">
        <v>3630</v>
      </c>
      <c r="E145" s="27" t="s">
        <v>259</v>
      </c>
      <c r="F145" s="27" t="s">
        <v>260</v>
      </c>
      <c r="G145" s="27" t="s">
        <v>9344</v>
      </c>
    </row>
    <row r="146" spans="1:7" x14ac:dyDescent="0.3">
      <c r="A146" s="26">
        <v>1628</v>
      </c>
      <c r="B146" s="27" t="s">
        <v>10161</v>
      </c>
      <c r="C146" s="27" t="s">
        <v>4771</v>
      </c>
      <c r="D146" s="26">
        <v>3630</v>
      </c>
      <c r="E146" s="27" t="s">
        <v>257</v>
      </c>
      <c r="F146" s="27" t="s">
        <v>261</v>
      </c>
      <c r="G146" s="27" t="s">
        <v>9618</v>
      </c>
    </row>
    <row r="147" spans="1:7" x14ac:dyDescent="0.3">
      <c r="A147" s="26">
        <v>1636</v>
      </c>
      <c r="B147" s="27" t="s">
        <v>10162</v>
      </c>
      <c r="C147" s="27" t="s">
        <v>4772</v>
      </c>
      <c r="D147" s="26">
        <v>3650</v>
      </c>
      <c r="E147" s="27" t="s">
        <v>262</v>
      </c>
      <c r="F147" s="27" t="s">
        <v>263</v>
      </c>
      <c r="G147" s="27" t="s">
        <v>9619</v>
      </c>
    </row>
    <row r="148" spans="1:7" x14ac:dyDescent="0.3">
      <c r="A148" s="26">
        <v>1644</v>
      </c>
      <c r="B148" s="27" t="s">
        <v>10163</v>
      </c>
      <c r="C148" s="27" t="s">
        <v>4773</v>
      </c>
      <c r="D148" s="26">
        <v>3660</v>
      </c>
      <c r="E148" s="27" t="s">
        <v>8235</v>
      </c>
      <c r="F148" s="27" t="s">
        <v>264</v>
      </c>
      <c r="G148" s="27" t="s">
        <v>10164</v>
      </c>
    </row>
    <row r="149" spans="1:7" x14ac:dyDescent="0.3">
      <c r="A149" s="26">
        <v>1651</v>
      </c>
      <c r="B149" s="27" t="s">
        <v>10165</v>
      </c>
      <c r="C149" s="27" t="s">
        <v>4774</v>
      </c>
      <c r="D149" s="26">
        <v>3665</v>
      </c>
      <c r="E149" s="27" t="s">
        <v>265</v>
      </c>
      <c r="F149" s="27" t="s">
        <v>266</v>
      </c>
      <c r="G149" s="27" t="s">
        <v>9620</v>
      </c>
    </row>
    <row r="150" spans="1:7" x14ac:dyDescent="0.3">
      <c r="A150" s="26">
        <v>1669</v>
      </c>
      <c r="B150" s="27" t="s">
        <v>8245</v>
      </c>
      <c r="C150" s="27" t="s">
        <v>4775</v>
      </c>
      <c r="D150" s="26">
        <v>3680</v>
      </c>
      <c r="E150" s="27" t="s">
        <v>267</v>
      </c>
      <c r="F150" s="27" t="s">
        <v>268</v>
      </c>
      <c r="G150" s="27" t="s">
        <v>9621</v>
      </c>
    </row>
    <row r="151" spans="1:7" x14ac:dyDescent="0.3">
      <c r="A151" s="26">
        <v>1677</v>
      </c>
      <c r="B151" s="27" t="s">
        <v>10166</v>
      </c>
      <c r="C151" s="27" t="s">
        <v>4776</v>
      </c>
      <c r="D151" s="26">
        <v>3680</v>
      </c>
      <c r="E151" s="27" t="s">
        <v>267</v>
      </c>
      <c r="F151" s="27" t="s">
        <v>269</v>
      </c>
      <c r="G151" s="27" t="s">
        <v>10167</v>
      </c>
    </row>
    <row r="152" spans="1:7" x14ac:dyDescent="0.3">
      <c r="A152" s="26">
        <v>1685</v>
      </c>
      <c r="B152" s="27" t="s">
        <v>8246</v>
      </c>
      <c r="C152" s="27" t="s">
        <v>4777</v>
      </c>
      <c r="D152" s="26">
        <v>3960</v>
      </c>
      <c r="E152" s="27" t="s">
        <v>270</v>
      </c>
      <c r="F152" s="27" t="s">
        <v>271</v>
      </c>
      <c r="G152" s="27" t="s">
        <v>9622</v>
      </c>
    </row>
    <row r="153" spans="1:7" x14ac:dyDescent="0.3">
      <c r="A153" s="26">
        <v>1693</v>
      </c>
      <c r="B153" s="27" t="s">
        <v>8247</v>
      </c>
      <c r="C153" s="27" t="s">
        <v>4778</v>
      </c>
      <c r="D153" s="26">
        <v>3700</v>
      </c>
      <c r="E153" s="27" t="s">
        <v>272</v>
      </c>
      <c r="F153" s="27" t="s">
        <v>273</v>
      </c>
      <c r="G153" s="27" t="s">
        <v>4122</v>
      </c>
    </row>
    <row r="154" spans="1:7" x14ac:dyDescent="0.3">
      <c r="A154" s="26">
        <v>1701</v>
      </c>
      <c r="B154" s="27" t="s">
        <v>8248</v>
      </c>
      <c r="C154" s="27" t="s">
        <v>4779</v>
      </c>
      <c r="D154" s="26">
        <v>3700</v>
      </c>
      <c r="E154" s="27" t="s">
        <v>272</v>
      </c>
      <c r="F154" s="27" t="s">
        <v>274</v>
      </c>
      <c r="G154" s="27" t="s">
        <v>8249</v>
      </c>
    </row>
    <row r="155" spans="1:7" x14ac:dyDescent="0.3">
      <c r="A155" s="26">
        <v>1719</v>
      </c>
      <c r="B155" s="27" t="s">
        <v>10168</v>
      </c>
      <c r="C155" s="27" t="s">
        <v>4780</v>
      </c>
      <c r="D155" s="26">
        <v>3700</v>
      </c>
      <c r="E155" s="27" t="s">
        <v>272</v>
      </c>
      <c r="F155" s="27" t="s">
        <v>275</v>
      </c>
      <c r="G155" s="27" t="s">
        <v>2873</v>
      </c>
    </row>
    <row r="156" spans="1:7" x14ac:dyDescent="0.3">
      <c r="A156" s="26">
        <v>1727</v>
      </c>
      <c r="B156" s="27" t="s">
        <v>8250</v>
      </c>
      <c r="C156" s="27" t="s">
        <v>4781</v>
      </c>
      <c r="D156" s="26">
        <v>3740</v>
      </c>
      <c r="E156" s="27" t="s">
        <v>276</v>
      </c>
      <c r="F156" s="27" t="s">
        <v>277</v>
      </c>
      <c r="G156" s="27" t="s">
        <v>9345</v>
      </c>
    </row>
    <row r="157" spans="1:7" x14ac:dyDescent="0.3">
      <c r="A157" s="26">
        <v>1751</v>
      </c>
      <c r="B157" s="27" t="s">
        <v>8251</v>
      </c>
      <c r="C157" s="27" t="s">
        <v>4782</v>
      </c>
      <c r="D157" s="26">
        <v>3800</v>
      </c>
      <c r="E157" s="27" t="s">
        <v>278</v>
      </c>
      <c r="F157" s="27" t="s">
        <v>279</v>
      </c>
      <c r="G157" s="27" t="s">
        <v>8252</v>
      </c>
    </row>
    <row r="158" spans="1:7" x14ac:dyDescent="0.3">
      <c r="A158" s="26">
        <v>1768</v>
      </c>
      <c r="B158" s="27" t="s">
        <v>10169</v>
      </c>
      <c r="C158" s="27" t="s">
        <v>4783</v>
      </c>
      <c r="D158" s="26">
        <v>3800</v>
      </c>
      <c r="E158" s="27" t="s">
        <v>278</v>
      </c>
      <c r="F158" s="27" t="s">
        <v>280</v>
      </c>
      <c r="G158" s="27" t="s">
        <v>9623</v>
      </c>
    </row>
    <row r="159" spans="1:7" x14ac:dyDescent="0.3">
      <c r="A159" s="26">
        <v>1792</v>
      </c>
      <c r="B159" s="27" t="s">
        <v>10170</v>
      </c>
      <c r="C159" s="27" t="s">
        <v>4784</v>
      </c>
      <c r="D159" s="26">
        <v>3830</v>
      </c>
      <c r="E159" s="27" t="s">
        <v>281</v>
      </c>
      <c r="F159" s="27" t="s">
        <v>282</v>
      </c>
      <c r="G159" s="27" t="s">
        <v>8253</v>
      </c>
    </row>
    <row r="160" spans="1:7" x14ac:dyDescent="0.3">
      <c r="A160" s="26">
        <v>1818</v>
      </c>
      <c r="B160" s="27" t="s">
        <v>8254</v>
      </c>
      <c r="C160" s="27" t="s">
        <v>4785</v>
      </c>
      <c r="D160" s="26">
        <v>3870</v>
      </c>
      <c r="E160" s="27" t="s">
        <v>283</v>
      </c>
      <c r="F160" s="27" t="s">
        <v>284</v>
      </c>
      <c r="G160" s="27" t="s">
        <v>9624</v>
      </c>
    </row>
    <row r="161" spans="1:7" x14ac:dyDescent="0.3">
      <c r="A161" s="26">
        <v>1842</v>
      </c>
      <c r="B161" s="27" t="s">
        <v>8255</v>
      </c>
      <c r="C161" s="27" t="s">
        <v>4786</v>
      </c>
      <c r="D161" s="26">
        <v>3540</v>
      </c>
      <c r="E161" s="27" t="s">
        <v>287</v>
      </c>
      <c r="F161" s="27" t="s">
        <v>288</v>
      </c>
      <c r="G161" s="27" t="s">
        <v>8256</v>
      </c>
    </row>
    <row r="162" spans="1:7" x14ac:dyDescent="0.3">
      <c r="A162" s="26">
        <v>1867</v>
      </c>
      <c r="B162" s="27" t="s">
        <v>10171</v>
      </c>
      <c r="C162" s="27" t="s">
        <v>4787</v>
      </c>
      <c r="D162" s="26">
        <v>3583</v>
      </c>
      <c r="E162" s="27" t="s">
        <v>291</v>
      </c>
      <c r="F162" s="27" t="s">
        <v>292</v>
      </c>
      <c r="G162" s="27" t="s">
        <v>2874</v>
      </c>
    </row>
    <row r="163" spans="1:7" x14ac:dyDescent="0.3">
      <c r="A163" s="26">
        <v>1875</v>
      </c>
      <c r="B163" s="27" t="s">
        <v>8257</v>
      </c>
      <c r="C163" s="27" t="s">
        <v>4788</v>
      </c>
      <c r="D163" s="26">
        <v>3945</v>
      </c>
      <c r="E163" s="27" t="s">
        <v>293</v>
      </c>
      <c r="F163" s="27" t="s">
        <v>294</v>
      </c>
      <c r="G163" s="27" t="s">
        <v>2875</v>
      </c>
    </row>
    <row r="164" spans="1:7" x14ac:dyDescent="0.3">
      <c r="A164" s="26">
        <v>1883</v>
      </c>
      <c r="B164" s="27" t="s">
        <v>10172</v>
      </c>
      <c r="C164" s="27" t="s">
        <v>4789</v>
      </c>
      <c r="D164" s="26">
        <v>3970</v>
      </c>
      <c r="E164" s="27" t="s">
        <v>295</v>
      </c>
      <c r="F164" s="27" t="s">
        <v>8847</v>
      </c>
      <c r="G164" s="27" t="s">
        <v>8848</v>
      </c>
    </row>
    <row r="165" spans="1:7" x14ac:dyDescent="0.3">
      <c r="A165" s="26">
        <v>1909</v>
      </c>
      <c r="B165" s="27" t="s">
        <v>10173</v>
      </c>
      <c r="C165" s="27" t="s">
        <v>4790</v>
      </c>
      <c r="D165" s="26">
        <v>3980</v>
      </c>
      <c r="E165" s="27" t="s">
        <v>296</v>
      </c>
      <c r="F165" s="27" t="s">
        <v>297</v>
      </c>
      <c r="G165" s="27" t="s">
        <v>2876</v>
      </c>
    </row>
    <row r="166" spans="1:7" x14ac:dyDescent="0.3">
      <c r="A166" s="26">
        <v>1917</v>
      </c>
      <c r="B166" s="27" t="s">
        <v>8258</v>
      </c>
      <c r="C166" s="27" t="s">
        <v>4791</v>
      </c>
      <c r="D166" s="26">
        <v>2431</v>
      </c>
      <c r="E166" s="27" t="s">
        <v>298</v>
      </c>
      <c r="F166" s="27" t="s">
        <v>299</v>
      </c>
      <c r="G166" s="27" t="s">
        <v>2877</v>
      </c>
    </row>
    <row r="167" spans="1:7" x14ac:dyDescent="0.3">
      <c r="A167" s="26">
        <v>1925</v>
      </c>
      <c r="B167" s="27" t="s">
        <v>10174</v>
      </c>
      <c r="C167" s="27" t="s">
        <v>4792</v>
      </c>
      <c r="D167" s="26">
        <v>2450</v>
      </c>
      <c r="E167" s="27" t="s">
        <v>300</v>
      </c>
      <c r="F167" s="27" t="s">
        <v>301</v>
      </c>
      <c r="G167" s="27" t="s">
        <v>2878</v>
      </c>
    </row>
    <row r="168" spans="1:7" x14ac:dyDescent="0.3">
      <c r="A168" s="26">
        <v>1941</v>
      </c>
      <c r="B168" s="27" t="s">
        <v>10175</v>
      </c>
      <c r="C168" s="27" t="s">
        <v>10176</v>
      </c>
      <c r="D168" s="26">
        <v>7780</v>
      </c>
      <c r="E168" s="27" t="s">
        <v>302</v>
      </c>
      <c r="F168" s="27" t="s">
        <v>303</v>
      </c>
      <c r="G168" s="27" t="s">
        <v>9346</v>
      </c>
    </row>
    <row r="169" spans="1:7" x14ac:dyDescent="0.3">
      <c r="A169" s="26">
        <v>1958</v>
      </c>
      <c r="B169" s="27" t="s">
        <v>10177</v>
      </c>
      <c r="C169" s="27" t="s">
        <v>4793</v>
      </c>
      <c r="D169" s="26">
        <v>8000</v>
      </c>
      <c r="E169" s="27" t="s">
        <v>304</v>
      </c>
      <c r="F169" s="27" t="s">
        <v>305</v>
      </c>
      <c r="G169" s="27" t="s">
        <v>4794</v>
      </c>
    </row>
    <row r="170" spans="1:7" x14ac:dyDescent="0.3">
      <c r="A170" s="26">
        <v>1974</v>
      </c>
      <c r="B170" s="27" t="s">
        <v>8245</v>
      </c>
      <c r="C170" s="27" t="s">
        <v>9347</v>
      </c>
      <c r="D170" s="26">
        <v>8000</v>
      </c>
      <c r="E170" s="27" t="s">
        <v>304</v>
      </c>
      <c r="F170" s="27" t="s">
        <v>306</v>
      </c>
      <c r="G170" s="27" t="s">
        <v>8259</v>
      </c>
    </row>
    <row r="171" spans="1:7" x14ac:dyDescent="0.3">
      <c r="A171" s="26">
        <v>1982</v>
      </c>
      <c r="B171" s="27" t="s">
        <v>10178</v>
      </c>
      <c r="C171" s="27" t="s">
        <v>4795</v>
      </c>
      <c r="D171" s="26">
        <v>8020</v>
      </c>
      <c r="E171" s="27" t="s">
        <v>307</v>
      </c>
      <c r="F171" s="27" t="s">
        <v>308</v>
      </c>
      <c r="G171" s="27" t="s">
        <v>10179</v>
      </c>
    </row>
    <row r="172" spans="1:7" x14ac:dyDescent="0.3">
      <c r="A172" s="26">
        <v>1991</v>
      </c>
      <c r="B172" s="27" t="s">
        <v>10180</v>
      </c>
      <c r="C172" s="27" t="s">
        <v>4796</v>
      </c>
      <c r="D172" s="26">
        <v>8730</v>
      </c>
      <c r="E172" s="27" t="s">
        <v>309</v>
      </c>
      <c r="F172" s="27" t="s">
        <v>310</v>
      </c>
      <c r="G172" s="27" t="s">
        <v>10181</v>
      </c>
    </row>
    <row r="173" spans="1:7" x14ac:dyDescent="0.3">
      <c r="A173" s="26">
        <v>2006</v>
      </c>
      <c r="B173" s="27" t="s">
        <v>10182</v>
      </c>
      <c r="C173" s="27" t="s">
        <v>9348</v>
      </c>
      <c r="D173" s="26">
        <v>8310</v>
      </c>
      <c r="E173" s="27" t="s">
        <v>336</v>
      </c>
      <c r="F173" s="27" t="s">
        <v>9625</v>
      </c>
      <c r="G173" s="27" t="s">
        <v>9626</v>
      </c>
    </row>
    <row r="174" spans="1:7" x14ac:dyDescent="0.3">
      <c r="A174" s="26">
        <v>2014</v>
      </c>
      <c r="B174" s="27" t="s">
        <v>10183</v>
      </c>
      <c r="C174" s="27" t="s">
        <v>4797</v>
      </c>
      <c r="D174" s="26">
        <v>8810</v>
      </c>
      <c r="E174" s="27" t="s">
        <v>312</v>
      </c>
      <c r="F174" s="27" t="s">
        <v>313</v>
      </c>
      <c r="G174" s="27" t="s">
        <v>2879</v>
      </c>
    </row>
    <row r="175" spans="1:7" x14ac:dyDescent="0.3">
      <c r="A175" s="26">
        <v>2022</v>
      </c>
      <c r="B175" s="27" t="s">
        <v>10184</v>
      </c>
      <c r="C175" s="27" t="s">
        <v>4798</v>
      </c>
      <c r="D175" s="26">
        <v>8820</v>
      </c>
      <c r="E175" s="27" t="s">
        <v>314</v>
      </c>
      <c r="F175" s="27" t="s">
        <v>315</v>
      </c>
      <c r="G175" s="27" t="s">
        <v>9627</v>
      </c>
    </row>
    <row r="176" spans="1:7" x14ac:dyDescent="0.3">
      <c r="A176" s="26">
        <v>2031</v>
      </c>
      <c r="B176" s="27" t="s">
        <v>10185</v>
      </c>
      <c r="C176" s="27" t="s">
        <v>4799</v>
      </c>
      <c r="D176" s="26">
        <v>8840</v>
      </c>
      <c r="E176" s="27" t="s">
        <v>316</v>
      </c>
      <c r="F176" s="27" t="s">
        <v>317</v>
      </c>
      <c r="G176" s="27" t="s">
        <v>9628</v>
      </c>
    </row>
    <row r="177" spans="1:7" x14ac:dyDescent="0.3">
      <c r="A177" s="26">
        <v>2048</v>
      </c>
      <c r="B177" s="27" t="s">
        <v>10186</v>
      </c>
      <c r="C177" s="27" t="s">
        <v>4800</v>
      </c>
      <c r="D177" s="26">
        <v>8600</v>
      </c>
      <c r="E177" s="27" t="s">
        <v>318</v>
      </c>
      <c r="F177" s="27" t="s">
        <v>319</v>
      </c>
      <c r="G177" s="27" t="s">
        <v>8260</v>
      </c>
    </row>
    <row r="178" spans="1:7" x14ac:dyDescent="0.3">
      <c r="A178" s="26">
        <v>2071</v>
      </c>
      <c r="B178" s="27" t="s">
        <v>8849</v>
      </c>
      <c r="C178" s="27" t="s">
        <v>4801</v>
      </c>
      <c r="D178" s="26">
        <v>8200</v>
      </c>
      <c r="E178" s="27" t="s">
        <v>320</v>
      </c>
      <c r="F178" s="27" t="s">
        <v>321</v>
      </c>
      <c r="G178" s="27" t="s">
        <v>8261</v>
      </c>
    </row>
    <row r="179" spans="1:7" x14ac:dyDescent="0.3">
      <c r="A179" s="26">
        <v>2089</v>
      </c>
      <c r="B179" s="27" t="s">
        <v>10187</v>
      </c>
      <c r="C179" s="27" t="s">
        <v>4802</v>
      </c>
      <c r="D179" s="26">
        <v>8210</v>
      </c>
      <c r="E179" s="27" t="s">
        <v>322</v>
      </c>
      <c r="F179" s="27" t="s">
        <v>323</v>
      </c>
      <c r="G179" s="27" t="s">
        <v>9349</v>
      </c>
    </row>
    <row r="180" spans="1:7" x14ac:dyDescent="0.3">
      <c r="A180" s="26">
        <v>2097</v>
      </c>
      <c r="B180" s="27" t="s">
        <v>10188</v>
      </c>
      <c r="C180" s="27" t="s">
        <v>4803</v>
      </c>
      <c r="D180" s="26">
        <v>8490</v>
      </c>
      <c r="E180" s="27" t="s">
        <v>324</v>
      </c>
      <c r="F180" s="27" t="s">
        <v>325</v>
      </c>
      <c r="G180" s="27" t="s">
        <v>10189</v>
      </c>
    </row>
    <row r="181" spans="1:7" x14ac:dyDescent="0.3">
      <c r="A181" s="26">
        <v>2105</v>
      </c>
      <c r="B181" s="27" t="s">
        <v>10190</v>
      </c>
      <c r="C181" s="27" t="s">
        <v>4804</v>
      </c>
      <c r="D181" s="26">
        <v>8460</v>
      </c>
      <c r="E181" s="27" t="s">
        <v>326</v>
      </c>
      <c r="F181" s="27" t="s">
        <v>327</v>
      </c>
      <c r="G181" s="27" t="s">
        <v>8262</v>
      </c>
    </row>
    <row r="182" spans="1:7" x14ac:dyDescent="0.3">
      <c r="A182" s="26">
        <v>2113</v>
      </c>
      <c r="B182" s="27" t="s">
        <v>10191</v>
      </c>
      <c r="C182" s="27" t="s">
        <v>4805</v>
      </c>
      <c r="D182" s="26">
        <v>8470</v>
      </c>
      <c r="E182" s="27" t="s">
        <v>328</v>
      </c>
      <c r="F182" s="27" t="s">
        <v>329</v>
      </c>
      <c r="G182" s="27" t="s">
        <v>4123</v>
      </c>
    </row>
    <row r="183" spans="1:7" x14ac:dyDescent="0.3">
      <c r="A183" s="26">
        <v>2139</v>
      </c>
      <c r="B183" s="27" t="s">
        <v>8244</v>
      </c>
      <c r="C183" s="27" t="s">
        <v>4806</v>
      </c>
      <c r="D183" s="26">
        <v>8680</v>
      </c>
      <c r="E183" s="27" t="s">
        <v>330</v>
      </c>
      <c r="F183" s="27" t="s">
        <v>331</v>
      </c>
      <c r="G183" s="27" t="s">
        <v>2880</v>
      </c>
    </row>
    <row r="184" spans="1:7" x14ac:dyDescent="0.3">
      <c r="A184" s="26">
        <v>2147</v>
      </c>
      <c r="B184" s="27" t="s">
        <v>7191</v>
      </c>
      <c r="C184" s="27" t="s">
        <v>4807</v>
      </c>
      <c r="D184" s="26">
        <v>8300</v>
      </c>
      <c r="E184" s="27" t="s">
        <v>332</v>
      </c>
      <c r="F184" s="27" t="s">
        <v>333</v>
      </c>
      <c r="G184" s="27" t="s">
        <v>8850</v>
      </c>
    </row>
    <row r="185" spans="1:7" x14ac:dyDescent="0.3">
      <c r="A185" s="26">
        <v>2154</v>
      </c>
      <c r="B185" s="27" t="s">
        <v>10192</v>
      </c>
      <c r="C185" s="27" t="s">
        <v>4808</v>
      </c>
      <c r="D185" s="26">
        <v>8310</v>
      </c>
      <c r="E185" s="27" t="s">
        <v>334</v>
      </c>
      <c r="F185" s="27" t="s">
        <v>335</v>
      </c>
      <c r="G185" s="27" t="s">
        <v>10193</v>
      </c>
    </row>
    <row r="186" spans="1:7" x14ac:dyDescent="0.3">
      <c r="A186" s="26">
        <v>2162</v>
      </c>
      <c r="B186" s="27" t="s">
        <v>10194</v>
      </c>
      <c r="C186" s="27" t="s">
        <v>10195</v>
      </c>
      <c r="D186" s="26">
        <v>8310</v>
      </c>
      <c r="E186" s="27" t="s">
        <v>336</v>
      </c>
      <c r="F186" s="27" t="s">
        <v>337</v>
      </c>
      <c r="G186" s="27" t="s">
        <v>10196</v>
      </c>
    </row>
    <row r="187" spans="1:7" x14ac:dyDescent="0.3">
      <c r="A187" s="26">
        <v>2171</v>
      </c>
      <c r="B187" s="27" t="s">
        <v>10197</v>
      </c>
      <c r="C187" s="27" t="s">
        <v>4809</v>
      </c>
      <c r="D187" s="26">
        <v>8370</v>
      </c>
      <c r="E187" s="27" t="s">
        <v>338</v>
      </c>
      <c r="F187" s="27" t="s">
        <v>339</v>
      </c>
      <c r="G187" s="27" t="s">
        <v>2881</v>
      </c>
    </row>
    <row r="188" spans="1:7" x14ac:dyDescent="0.3">
      <c r="A188" s="26">
        <v>2188</v>
      </c>
      <c r="B188" s="27" t="s">
        <v>10198</v>
      </c>
      <c r="C188" s="27" t="s">
        <v>4810</v>
      </c>
      <c r="D188" s="26">
        <v>8370</v>
      </c>
      <c r="E188" s="27" t="s">
        <v>338</v>
      </c>
      <c r="F188" s="27" t="s">
        <v>340</v>
      </c>
      <c r="G188" s="27" t="s">
        <v>2882</v>
      </c>
    </row>
    <row r="189" spans="1:7" x14ac:dyDescent="0.3">
      <c r="A189" s="26">
        <v>2204</v>
      </c>
      <c r="B189" s="27" t="s">
        <v>10199</v>
      </c>
      <c r="C189" s="27" t="s">
        <v>4811</v>
      </c>
      <c r="D189" s="26">
        <v>8400</v>
      </c>
      <c r="E189" s="27" t="s">
        <v>341</v>
      </c>
      <c r="F189" s="27" t="s">
        <v>342</v>
      </c>
      <c r="G189" s="27" t="s">
        <v>2883</v>
      </c>
    </row>
    <row r="190" spans="1:7" x14ac:dyDescent="0.3">
      <c r="A190" s="26">
        <v>2212</v>
      </c>
      <c r="B190" s="27" t="s">
        <v>10200</v>
      </c>
      <c r="C190" s="27" t="s">
        <v>4812</v>
      </c>
      <c r="D190" s="26">
        <v>8400</v>
      </c>
      <c r="E190" s="27" t="s">
        <v>341</v>
      </c>
      <c r="F190" s="27" t="s">
        <v>343</v>
      </c>
      <c r="G190" s="27" t="s">
        <v>10201</v>
      </c>
    </row>
    <row r="191" spans="1:7" x14ac:dyDescent="0.3">
      <c r="A191" s="26">
        <v>2221</v>
      </c>
      <c r="B191" s="27" t="s">
        <v>10202</v>
      </c>
      <c r="C191" s="27" t="s">
        <v>4813</v>
      </c>
      <c r="D191" s="26">
        <v>8400</v>
      </c>
      <c r="E191" s="27" t="s">
        <v>341</v>
      </c>
      <c r="F191" s="27" t="s">
        <v>344</v>
      </c>
      <c r="G191" s="27" t="s">
        <v>4124</v>
      </c>
    </row>
    <row r="192" spans="1:7" x14ac:dyDescent="0.3">
      <c r="A192" s="26">
        <v>2246</v>
      </c>
      <c r="B192" s="27" t="s">
        <v>10203</v>
      </c>
      <c r="C192" s="27" t="s">
        <v>4814</v>
      </c>
      <c r="D192" s="26">
        <v>8420</v>
      </c>
      <c r="E192" s="27" t="s">
        <v>345</v>
      </c>
      <c r="F192" s="27" t="s">
        <v>346</v>
      </c>
      <c r="G192" s="27" t="s">
        <v>8851</v>
      </c>
    </row>
    <row r="193" spans="1:7" x14ac:dyDescent="0.3">
      <c r="A193" s="26">
        <v>2261</v>
      </c>
      <c r="B193" s="27" t="s">
        <v>10204</v>
      </c>
      <c r="C193" s="27" t="s">
        <v>4815</v>
      </c>
      <c r="D193" s="26">
        <v>8620</v>
      </c>
      <c r="E193" s="27" t="s">
        <v>347</v>
      </c>
      <c r="F193" s="27" t="s">
        <v>348</v>
      </c>
      <c r="G193" s="27" t="s">
        <v>9629</v>
      </c>
    </row>
    <row r="194" spans="1:7" x14ac:dyDescent="0.3">
      <c r="A194" s="26">
        <v>2279</v>
      </c>
      <c r="B194" s="27" t="s">
        <v>9630</v>
      </c>
      <c r="C194" s="27" t="s">
        <v>4816</v>
      </c>
      <c r="D194" s="26">
        <v>8670</v>
      </c>
      <c r="E194" s="27" t="s">
        <v>349</v>
      </c>
      <c r="F194" s="27" t="s">
        <v>350</v>
      </c>
      <c r="G194" s="27" t="s">
        <v>9631</v>
      </c>
    </row>
    <row r="195" spans="1:7" x14ac:dyDescent="0.3">
      <c r="A195" s="26">
        <v>2287</v>
      </c>
      <c r="B195" s="27" t="s">
        <v>10205</v>
      </c>
      <c r="C195" s="27" t="s">
        <v>4817</v>
      </c>
      <c r="D195" s="26">
        <v>8660</v>
      </c>
      <c r="E195" s="27" t="s">
        <v>351</v>
      </c>
      <c r="F195" s="27" t="s">
        <v>352</v>
      </c>
      <c r="G195" s="27" t="s">
        <v>8263</v>
      </c>
    </row>
    <row r="196" spans="1:7" x14ac:dyDescent="0.3">
      <c r="A196" s="26">
        <v>2295</v>
      </c>
      <c r="B196" s="27" t="s">
        <v>10206</v>
      </c>
      <c r="C196" s="27" t="s">
        <v>8264</v>
      </c>
      <c r="D196" s="26">
        <v>8630</v>
      </c>
      <c r="E196" s="27" t="s">
        <v>353</v>
      </c>
      <c r="F196" s="27" t="s">
        <v>354</v>
      </c>
      <c r="G196" s="27" t="s">
        <v>9632</v>
      </c>
    </row>
    <row r="197" spans="1:7" x14ac:dyDescent="0.3">
      <c r="A197" s="26">
        <v>2303</v>
      </c>
      <c r="B197" s="27" t="s">
        <v>8265</v>
      </c>
      <c r="C197" s="27" t="s">
        <v>4818</v>
      </c>
      <c r="D197" s="26">
        <v>8500</v>
      </c>
      <c r="E197" s="27" t="s">
        <v>355</v>
      </c>
      <c r="F197" s="27" t="s">
        <v>356</v>
      </c>
      <c r="G197" s="27" t="s">
        <v>10207</v>
      </c>
    </row>
    <row r="198" spans="1:7" x14ac:dyDescent="0.3">
      <c r="A198" s="26">
        <v>2311</v>
      </c>
      <c r="B198" s="27" t="s">
        <v>10208</v>
      </c>
      <c r="C198" s="27" t="s">
        <v>4819</v>
      </c>
      <c r="D198" s="26">
        <v>8510</v>
      </c>
      <c r="E198" s="27" t="s">
        <v>357</v>
      </c>
      <c r="F198" s="27" t="s">
        <v>358</v>
      </c>
      <c r="G198" s="27" t="s">
        <v>2884</v>
      </c>
    </row>
    <row r="199" spans="1:7" x14ac:dyDescent="0.3">
      <c r="A199" s="26">
        <v>2329</v>
      </c>
      <c r="B199" s="27" t="s">
        <v>10209</v>
      </c>
      <c r="C199" s="27" t="s">
        <v>4820</v>
      </c>
      <c r="D199" s="26">
        <v>8930</v>
      </c>
      <c r="E199" s="27" t="s">
        <v>359</v>
      </c>
      <c r="F199" s="27" t="s">
        <v>360</v>
      </c>
      <c r="G199" s="27" t="s">
        <v>9350</v>
      </c>
    </row>
    <row r="200" spans="1:7" x14ac:dyDescent="0.3">
      <c r="A200" s="26">
        <v>2345</v>
      </c>
      <c r="B200" s="27" t="s">
        <v>10210</v>
      </c>
      <c r="C200" s="27" t="s">
        <v>4821</v>
      </c>
      <c r="D200" s="26">
        <v>8550</v>
      </c>
      <c r="E200" s="27" t="s">
        <v>362</v>
      </c>
      <c r="F200" s="27" t="s">
        <v>363</v>
      </c>
      <c r="G200" s="27" t="s">
        <v>9351</v>
      </c>
    </row>
    <row r="201" spans="1:7" x14ac:dyDescent="0.3">
      <c r="A201" s="26">
        <v>2352</v>
      </c>
      <c r="B201" s="27" t="s">
        <v>10211</v>
      </c>
      <c r="C201" s="27" t="s">
        <v>4822</v>
      </c>
      <c r="D201" s="26">
        <v>8540</v>
      </c>
      <c r="E201" s="27" t="s">
        <v>364</v>
      </c>
      <c r="F201" s="27" t="s">
        <v>365</v>
      </c>
      <c r="G201" s="27" t="s">
        <v>4823</v>
      </c>
    </row>
    <row r="202" spans="1:7" x14ac:dyDescent="0.3">
      <c r="A202" s="26">
        <v>2361</v>
      </c>
      <c r="B202" s="27" t="s">
        <v>10212</v>
      </c>
      <c r="C202" s="27" t="s">
        <v>4824</v>
      </c>
      <c r="D202" s="26">
        <v>8580</v>
      </c>
      <c r="E202" s="27" t="s">
        <v>366</v>
      </c>
      <c r="F202" s="27" t="s">
        <v>367</v>
      </c>
      <c r="G202" s="27" t="s">
        <v>8852</v>
      </c>
    </row>
    <row r="203" spans="1:7" x14ac:dyDescent="0.3">
      <c r="A203" s="26">
        <v>2394</v>
      </c>
      <c r="B203" s="27" t="s">
        <v>10213</v>
      </c>
      <c r="C203" s="27" t="s">
        <v>4825</v>
      </c>
      <c r="D203" s="26">
        <v>8560</v>
      </c>
      <c r="E203" s="27" t="s">
        <v>368</v>
      </c>
      <c r="F203" s="27" t="s">
        <v>369</v>
      </c>
      <c r="G203" s="27" t="s">
        <v>9352</v>
      </c>
    </row>
    <row r="204" spans="1:7" x14ac:dyDescent="0.3">
      <c r="A204" s="26">
        <v>2402</v>
      </c>
      <c r="B204" s="27" t="s">
        <v>10214</v>
      </c>
      <c r="C204" s="27" t="s">
        <v>4826</v>
      </c>
      <c r="D204" s="26">
        <v>8940</v>
      </c>
      <c r="E204" s="27" t="s">
        <v>370</v>
      </c>
      <c r="F204" s="27" t="s">
        <v>371</v>
      </c>
      <c r="G204" s="27" t="s">
        <v>9353</v>
      </c>
    </row>
    <row r="205" spans="1:7" x14ac:dyDescent="0.3">
      <c r="A205" s="26">
        <v>2411</v>
      </c>
      <c r="B205" s="27" t="s">
        <v>8218</v>
      </c>
      <c r="C205" s="27" t="s">
        <v>4827</v>
      </c>
      <c r="D205" s="26">
        <v>8920</v>
      </c>
      <c r="E205" s="27" t="s">
        <v>372</v>
      </c>
      <c r="F205" s="27" t="s">
        <v>373</v>
      </c>
      <c r="G205" s="27" t="s">
        <v>8266</v>
      </c>
    </row>
    <row r="206" spans="1:7" x14ac:dyDescent="0.3">
      <c r="A206" s="26">
        <v>2428</v>
      </c>
      <c r="B206" s="27" t="s">
        <v>10215</v>
      </c>
      <c r="C206" s="27" t="s">
        <v>4828</v>
      </c>
      <c r="D206" s="26">
        <v>8880</v>
      </c>
      <c r="E206" s="27" t="s">
        <v>374</v>
      </c>
      <c r="F206" s="27" t="s">
        <v>375</v>
      </c>
      <c r="G206" s="27" t="s">
        <v>9633</v>
      </c>
    </row>
    <row r="207" spans="1:7" x14ac:dyDescent="0.3">
      <c r="A207" s="26">
        <v>2436</v>
      </c>
      <c r="B207" s="27" t="s">
        <v>10216</v>
      </c>
      <c r="C207" s="27" t="s">
        <v>4829</v>
      </c>
      <c r="D207" s="26">
        <v>8870</v>
      </c>
      <c r="E207" s="27" t="s">
        <v>376</v>
      </c>
      <c r="F207" s="27" t="s">
        <v>377</v>
      </c>
      <c r="G207" s="27" t="s">
        <v>9634</v>
      </c>
    </row>
    <row r="208" spans="1:7" x14ac:dyDescent="0.3">
      <c r="A208" s="26">
        <v>2444</v>
      </c>
      <c r="B208" s="27" t="s">
        <v>8853</v>
      </c>
      <c r="C208" s="27" t="s">
        <v>4830</v>
      </c>
      <c r="D208" s="26">
        <v>8501</v>
      </c>
      <c r="E208" s="27" t="s">
        <v>378</v>
      </c>
      <c r="F208" s="27" t="s">
        <v>379</v>
      </c>
      <c r="G208" s="27" t="s">
        <v>8267</v>
      </c>
    </row>
    <row r="209" spans="1:7" x14ac:dyDescent="0.3">
      <c r="A209" s="26">
        <v>2451</v>
      </c>
      <c r="B209" s="27" t="s">
        <v>9338</v>
      </c>
      <c r="C209" s="27" t="s">
        <v>4831</v>
      </c>
      <c r="D209" s="26">
        <v>8520</v>
      </c>
      <c r="E209" s="27" t="s">
        <v>380</v>
      </c>
      <c r="F209" s="27" t="s">
        <v>381</v>
      </c>
      <c r="G209" s="27" t="s">
        <v>9354</v>
      </c>
    </row>
    <row r="210" spans="1:7" x14ac:dyDescent="0.3">
      <c r="A210" s="26">
        <v>2469</v>
      </c>
      <c r="B210" s="27" t="s">
        <v>10217</v>
      </c>
      <c r="C210" s="27" t="s">
        <v>4832</v>
      </c>
      <c r="D210" s="26">
        <v>8530</v>
      </c>
      <c r="E210" s="27" t="s">
        <v>382</v>
      </c>
      <c r="F210" s="27" t="s">
        <v>383</v>
      </c>
      <c r="G210" s="27" t="s">
        <v>9635</v>
      </c>
    </row>
    <row r="211" spans="1:7" x14ac:dyDescent="0.3">
      <c r="A211" s="26">
        <v>2485</v>
      </c>
      <c r="B211" s="27" t="s">
        <v>10218</v>
      </c>
      <c r="C211" s="27" t="s">
        <v>4833</v>
      </c>
      <c r="D211" s="26">
        <v>8770</v>
      </c>
      <c r="E211" s="27" t="s">
        <v>384</v>
      </c>
      <c r="F211" s="27" t="s">
        <v>385</v>
      </c>
      <c r="G211" s="27" t="s">
        <v>9355</v>
      </c>
    </row>
    <row r="212" spans="1:7" x14ac:dyDescent="0.3">
      <c r="A212" s="26">
        <v>2501</v>
      </c>
      <c r="B212" s="27" t="s">
        <v>10219</v>
      </c>
      <c r="C212" s="27" t="s">
        <v>4834</v>
      </c>
      <c r="D212" s="26">
        <v>8790</v>
      </c>
      <c r="E212" s="27" t="s">
        <v>386</v>
      </c>
      <c r="F212" s="27" t="s">
        <v>387</v>
      </c>
      <c r="G212" s="27" t="s">
        <v>9636</v>
      </c>
    </row>
    <row r="213" spans="1:7" x14ac:dyDescent="0.3">
      <c r="A213" s="26">
        <v>2519</v>
      </c>
      <c r="B213" s="27" t="s">
        <v>10220</v>
      </c>
      <c r="C213" s="27" t="s">
        <v>4835</v>
      </c>
      <c r="D213" s="26">
        <v>8800</v>
      </c>
      <c r="E213" s="27" t="s">
        <v>388</v>
      </c>
      <c r="F213" s="27" t="s">
        <v>389</v>
      </c>
      <c r="G213" s="27" t="s">
        <v>9356</v>
      </c>
    </row>
    <row r="214" spans="1:7" x14ac:dyDescent="0.3">
      <c r="A214" s="26">
        <v>2527</v>
      </c>
      <c r="B214" s="27" t="s">
        <v>10221</v>
      </c>
      <c r="C214" s="27" t="s">
        <v>4836</v>
      </c>
      <c r="D214" s="26">
        <v>8800</v>
      </c>
      <c r="E214" s="27" t="s">
        <v>388</v>
      </c>
      <c r="F214" s="27" t="s">
        <v>390</v>
      </c>
      <c r="G214" s="27" t="s">
        <v>9357</v>
      </c>
    </row>
    <row r="215" spans="1:7" x14ac:dyDescent="0.3">
      <c r="A215" s="26">
        <v>2535</v>
      </c>
      <c r="B215" s="27" t="s">
        <v>10222</v>
      </c>
      <c r="C215" s="27" t="s">
        <v>4837</v>
      </c>
      <c r="D215" s="26">
        <v>8800</v>
      </c>
      <c r="E215" s="27" t="s">
        <v>391</v>
      </c>
      <c r="F215" s="27" t="s">
        <v>392</v>
      </c>
      <c r="G215" s="27" t="s">
        <v>9637</v>
      </c>
    </row>
    <row r="216" spans="1:7" x14ac:dyDescent="0.3">
      <c r="A216" s="26">
        <v>2543</v>
      </c>
      <c r="B216" s="27" t="s">
        <v>10223</v>
      </c>
      <c r="C216" s="27" t="s">
        <v>4838</v>
      </c>
      <c r="D216" s="26">
        <v>8700</v>
      </c>
      <c r="E216" s="27" t="s">
        <v>393</v>
      </c>
      <c r="F216" s="27" t="s">
        <v>394</v>
      </c>
      <c r="G216" s="27" t="s">
        <v>8854</v>
      </c>
    </row>
    <row r="217" spans="1:7" x14ac:dyDescent="0.3">
      <c r="A217" s="26">
        <v>2551</v>
      </c>
      <c r="B217" s="27" t="s">
        <v>10224</v>
      </c>
      <c r="C217" s="27" t="s">
        <v>8268</v>
      </c>
      <c r="D217" s="26">
        <v>8900</v>
      </c>
      <c r="E217" s="27" t="s">
        <v>395</v>
      </c>
      <c r="F217" s="27" t="s">
        <v>396</v>
      </c>
      <c r="G217" s="27" t="s">
        <v>8269</v>
      </c>
    </row>
    <row r="218" spans="1:7" x14ac:dyDescent="0.3">
      <c r="A218" s="26">
        <v>2576</v>
      </c>
      <c r="B218" s="27" t="s">
        <v>10225</v>
      </c>
      <c r="C218" s="27" t="s">
        <v>4839</v>
      </c>
      <c r="D218" s="26">
        <v>8953</v>
      </c>
      <c r="E218" s="27" t="s">
        <v>397</v>
      </c>
      <c r="F218" s="27" t="s">
        <v>398</v>
      </c>
      <c r="G218" s="27" t="s">
        <v>9638</v>
      </c>
    </row>
    <row r="219" spans="1:7" x14ac:dyDescent="0.3">
      <c r="A219" s="26">
        <v>2584</v>
      </c>
      <c r="B219" s="27" t="s">
        <v>10226</v>
      </c>
      <c r="C219" s="27" t="s">
        <v>4840</v>
      </c>
      <c r="D219" s="26">
        <v>8908</v>
      </c>
      <c r="E219" s="27" t="s">
        <v>399</v>
      </c>
      <c r="F219" s="27" t="s">
        <v>400</v>
      </c>
      <c r="G219" s="27" t="s">
        <v>4376</v>
      </c>
    </row>
    <row r="220" spans="1:7" x14ac:dyDescent="0.3">
      <c r="A220" s="26">
        <v>2592</v>
      </c>
      <c r="B220" s="27" t="s">
        <v>9639</v>
      </c>
      <c r="C220" s="27" t="s">
        <v>9640</v>
      </c>
      <c r="D220" s="26">
        <v>8970</v>
      </c>
      <c r="E220" s="27" t="s">
        <v>401</v>
      </c>
      <c r="F220" s="27" t="s">
        <v>402</v>
      </c>
      <c r="G220" s="27" t="s">
        <v>9641</v>
      </c>
    </row>
    <row r="221" spans="1:7" x14ac:dyDescent="0.3">
      <c r="A221" s="26">
        <v>2601</v>
      </c>
      <c r="B221" s="27" t="s">
        <v>10227</v>
      </c>
      <c r="C221" s="27" t="s">
        <v>4841</v>
      </c>
      <c r="D221" s="26">
        <v>9000</v>
      </c>
      <c r="E221" s="27" t="s">
        <v>403</v>
      </c>
      <c r="F221" s="27" t="s">
        <v>404</v>
      </c>
      <c r="G221" s="27" t="s">
        <v>2885</v>
      </c>
    </row>
    <row r="222" spans="1:7" x14ac:dyDescent="0.3">
      <c r="A222" s="26">
        <v>2618</v>
      </c>
      <c r="B222" s="27" t="s">
        <v>10228</v>
      </c>
      <c r="C222" s="27" t="s">
        <v>4842</v>
      </c>
      <c r="D222" s="26">
        <v>9000</v>
      </c>
      <c r="E222" s="27" t="s">
        <v>403</v>
      </c>
      <c r="F222" s="27" t="s">
        <v>10229</v>
      </c>
      <c r="G222" s="27" t="s">
        <v>9642</v>
      </c>
    </row>
    <row r="223" spans="1:7" x14ac:dyDescent="0.3">
      <c r="A223" s="26">
        <v>2626</v>
      </c>
      <c r="B223" s="27" t="s">
        <v>10230</v>
      </c>
      <c r="C223" s="27" t="s">
        <v>4843</v>
      </c>
      <c r="D223" s="26">
        <v>9041</v>
      </c>
      <c r="E223" s="27" t="s">
        <v>405</v>
      </c>
      <c r="F223" s="27" t="s">
        <v>406</v>
      </c>
      <c r="G223" s="27" t="s">
        <v>4844</v>
      </c>
    </row>
    <row r="224" spans="1:7" x14ac:dyDescent="0.3">
      <c r="A224" s="26">
        <v>2642</v>
      </c>
      <c r="B224" s="27" t="s">
        <v>7192</v>
      </c>
      <c r="C224" s="27" t="s">
        <v>4845</v>
      </c>
      <c r="D224" s="26">
        <v>9940</v>
      </c>
      <c r="E224" s="27" t="s">
        <v>407</v>
      </c>
      <c r="F224" s="27" t="s">
        <v>8270</v>
      </c>
      <c r="G224" s="27" t="s">
        <v>4846</v>
      </c>
    </row>
    <row r="225" spans="1:7" x14ac:dyDescent="0.3">
      <c r="A225" s="26">
        <v>2659</v>
      </c>
      <c r="B225" s="27" t="s">
        <v>10231</v>
      </c>
      <c r="C225" s="27" t="s">
        <v>4847</v>
      </c>
      <c r="D225" s="26">
        <v>9060</v>
      </c>
      <c r="E225" s="27" t="s">
        <v>408</v>
      </c>
      <c r="F225" s="27" t="s">
        <v>409</v>
      </c>
      <c r="G225" s="27" t="s">
        <v>10232</v>
      </c>
    </row>
    <row r="226" spans="1:7" x14ac:dyDescent="0.3">
      <c r="A226" s="26">
        <v>2667</v>
      </c>
      <c r="B226" s="27" t="s">
        <v>10233</v>
      </c>
      <c r="C226" s="27" t="s">
        <v>410</v>
      </c>
      <c r="D226" s="26">
        <v>9940</v>
      </c>
      <c r="E226" s="27" t="s">
        <v>411</v>
      </c>
      <c r="F226" s="27" t="s">
        <v>412</v>
      </c>
      <c r="G226" s="27" t="s">
        <v>8855</v>
      </c>
    </row>
    <row r="227" spans="1:7" x14ac:dyDescent="0.3">
      <c r="A227" s="26">
        <v>2675</v>
      </c>
      <c r="B227" s="27" t="s">
        <v>10234</v>
      </c>
      <c r="C227" s="27" t="s">
        <v>4848</v>
      </c>
      <c r="D227" s="26">
        <v>9185</v>
      </c>
      <c r="E227" s="27" t="s">
        <v>413</v>
      </c>
      <c r="F227" s="27" t="s">
        <v>414</v>
      </c>
      <c r="G227" s="27" t="s">
        <v>4377</v>
      </c>
    </row>
    <row r="228" spans="1:7" x14ac:dyDescent="0.3">
      <c r="A228" s="26">
        <v>2683</v>
      </c>
      <c r="B228" s="27" t="s">
        <v>8856</v>
      </c>
      <c r="C228" s="27" t="s">
        <v>415</v>
      </c>
      <c r="D228" s="26">
        <v>9190</v>
      </c>
      <c r="E228" s="27" t="s">
        <v>416</v>
      </c>
      <c r="F228" s="27" t="s">
        <v>417</v>
      </c>
      <c r="G228" s="27" t="s">
        <v>4849</v>
      </c>
    </row>
    <row r="229" spans="1:7" x14ac:dyDescent="0.3">
      <c r="A229" s="26">
        <v>2691</v>
      </c>
      <c r="B229" s="27" t="s">
        <v>8271</v>
      </c>
      <c r="C229" s="27" t="s">
        <v>9643</v>
      </c>
      <c r="D229" s="26">
        <v>9160</v>
      </c>
      <c r="E229" s="27" t="s">
        <v>418</v>
      </c>
      <c r="F229" s="27" t="s">
        <v>419</v>
      </c>
      <c r="G229" s="27" t="s">
        <v>9644</v>
      </c>
    </row>
    <row r="230" spans="1:7" x14ac:dyDescent="0.3">
      <c r="A230" s="26">
        <v>2709</v>
      </c>
      <c r="B230" s="27" t="s">
        <v>8245</v>
      </c>
      <c r="C230" s="27" t="s">
        <v>4850</v>
      </c>
      <c r="D230" s="26">
        <v>9160</v>
      </c>
      <c r="E230" s="27" t="s">
        <v>418</v>
      </c>
      <c r="F230" s="27" t="s">
        <v>420</v>
      </c>
      <c r="G230" s="27" t="s">
        <v>9645</v>
      </c>
    </row>
    <row r="231" spans="1:7" x14ac:dyDescent="0.3">
      <c r="A231" s="26">
        <v>2717</v>
      </c>
      <c r="B231" s="27" t="s">
        <v>10235</v>
      </c>
      <c r="C231" s="27" t="s">
        <v>4851</v>
      </c>
      <c r="D231" s="26">
        <v>9080</v>
      </c>
      <c r="E231" s="27" t="s">
        <v>421</v>
      </c>
      <c r="F231" s="27" t="s">
        <v>422</v>
      </c>
      <c r="G231" s="27" t="s">
        <v>9646</v>
      </c>
    </row>
    <row r="232" spans="1:7" x14ac:dyDescent="0.3">
      <c r="A232" s="26">
        <v>2725</v>
      </c>
      <c r="B232" s="27" t="s">
        <v>7193</v>
      </c>
      <c r="C232" s="27" t="s">
        <v>4852</v>
      </c>
      <c r="D232" s="26">
        <v>9040</v>
      </c>
      <c r="E232" s="27" t="s">
        <v>423</v>
      </c>
      <c r="F232" s="27" t="s">
        <v>424</v>
      </c>
      <c r="G232" s="27" t="s">
        <v>4853</v>
      </c>
    </row>
    <row r="233" spans="1:7" x14ac:dyDescent="0.3">
      <c r="A233" s="26">
        <v>2741</v>
      </c>
      <c r="B233" s="27" t="s">
        <v>8467</v>
      </c>
      <c r="C233" s="27" t="s">
        <v>9647</v>
      </c>
      <c r="D233" s="26">
        <v>9160</v>
      </c>
      <c r="E233" s="27" t="s">
        <v>418</v>
      </c>
      <c r="F233" s="27" t="s">
        <v>9358</v>
      </c>
      <c r="G233" s="27" t="s">
        <v>9648</v>
      </c>
    </row>
    <row r="234" spans="1:7" x14ac:dyDescent="0.3">
      <c r="A234" s="26">
        <v>2758</v>
      </c>
      <c r="B234" s="27" t="s">
        <v>10236</v>
      </c>
      <c r="C234" s="27" t="s">
        <v>4855</v>
      </c>
      <c r="D234" s="26">
        <v>9220</v>
      </c>
      <c r="E234" s="27" t="s">
        <v>427</v>
      </c>
      <c r="F234" s="27" t="s">
        <v>428</v>
      </c>
      <c r="G234" s="27" t="s">
        <v>9649</v>
      </c>
    </row>
    <row r="235" spans="1:7" x14ac:dyDescent="0.3">
      <c r="A235" s="26">
        <v>2766</v>
      </c>
      <c r="B235" s="27" t="s">
        <v>10237</v>
      </c>
      <c r="C235" s="27" t="s">
        <v>4856</v>
      </c>
      <c r="D235" s="26">
        <v>9250</v>
      </c>
      <c r="E235" s="27" t="s">
        <v>429</v>
      </c>
      <c r="F235" s="27" t="s">
        <v>4125</v>
      </c>
      <c r="G235" s="27" t="s">
        <v>10238</v>
      </c>
    </row>
    <row r="236" spans="1:7" x14ac:dyDescent="0.3">
      <c r="A236" s="26">
        <v>2774</v>
      </c>
      <c r="B236" s="27" t="s">
        <v>8272</v>
      </c>
      <c r="C236" s="27" t="s">
        <v>4857</v>
      </c>
      <c r="D236" s="26">
        <v>9230</v>
      </c>
      <c r="E236" s="27" t="s">
        <v>430</v>
      </c>
      <c r="F236" s="27" t="s">
        <v>431</v>
      </c>
      <c r="G236" s="27" t="s">
        <v>2886</v>
      </c>
    </row>
    <row r="237" spans="1:7" x14ac:dyDescent="0.3">
      <c r="A237" s="26">
        <v>2782</v>
      </c>
      <c r="B237" s="27" t="s">
        <v>10239</v>
      </c>
      <c r="C237" s="27" t="s">
        <v>4858</v>
      </c>
      <c r="D237" s="26">
        <v>9070</v>
      </c>
      <c r="E237" s="27" t="s">
        <v>432</v>
      </c>
      <c r="F237" s="27" t="s">
        <v>433</v>
      </c>
      <c r="G237" s="27" t="s">
        <v>8858</v>
      </c>
    </row>
    <row r="238" spans="1:7" x14ac:dyDescent="0.3">
      <c r="A238" s="26">
        <v>2791</v>
      </c>
      <c r="B238" s="27" t="s">
        <v>10240</v>
      </c>
      <c r="C238" s="27" t="s">
        <v>4859</v>
      </c>
      <c r="D238" s="26">
        <v>9050</v>
      </c>
      <c r="E238" s="27" t="s">
        <v>434</v>
      </c>
      <c r="F238" s="27" t="s">
        <v>435</v>
      </c>
      <c r="G238" s="27" t="s">
        <v>8859</v>
      </c>
    </row>
    <row r="239" spans="1:7" x14ac:dyDescent="0.3">
      <c r="A239" s="26">
        <v>2808</v>
      </c>
      <c r="B239" s="27" t="s">
        <v>10241</v>
      </c>
      <c r="C239" s="27" t="s">
        <v>4860</v>
      </c>
      <c r="D239" s="26">
        <v>9820</v>
      </c>
      <c r="E239" s="27" t="s">
        <v>436</v>
      </c>
      <c r="F239" s="27" t="s">
        <v>437</v>
      </c>
      <c r="G239" s="27" t="s">
        <v>4861</v>
      </c>
    </row>
    <row r="240" spans="1:7" x14ac:dyDescent="0.3">
      <c r="A240" s="26">
        <v>2824</v>
      </c>
      <c r="B240" s="27" t="s">
        <v>10242</v>
      </c>
      <c r="C240" s="27" t="s">
        <v>4862</v>
      </c>
      <c r="D240" s="26">
        <v>9860</v>
      </c>
      <c r="E240" s="27" t="s">
        <v>438</v>
      </c>
      <c r="F240" s="27" t="s">
        <v>439</v>
      </c>
      <c r="G240" s="27" t="s">
        <v>10243</v>
      </c>
    </row>
    <row r="241" spans="1:7" x14ac:dyDescent="0.3">
      <c r="A241" s="26">
        <v>2841</v>
      </c>
      <c r="B241" s="27" t="s">
        <v>8273</v>
      </c>
      <c r="C241" s="27" t="s">
        <v>9359</v>
      </c>
      <c r="D241" s="26">
        <v>9230</v>
      </c>
      <c r="E241" s="27" t="s">
        <v>430</v>
      </c>
      <c r="F241" s="27" t="s">
        <v>9650</v>
      </c>
      <c r="G241" s="27" t="s">
        <v>10244</v>
      </c>
    </row>
    <row r="242" spans="1:7" x14ac:dyDescent="0.3">
      <c r="A242" s="26">
        <v>2857</v>
      </c>
      <c r="B242" s="27" t="s">
        <v>7194</v>
      </c>
      <c r="C242" s="27" t="s">
        <v>4864</v>
      </c>
      <c r="D242" s="26">
        <v>9290</v>
      </c>
      <c r="E242" s="27" t="s">
        <v>442</v>
      </c>
      <c r="F242" s="27" t="s">
        <v>443</v>
      </c>
      <c r="G242" s="27" t="s">
        <v>4865</v>
      </c>
    </row>
    <row r="243" spans="1:7" x14ac:dyDescent="0.3">
      <c r="A243" s="26">
        <v>2865</v>
      </c>
      <c r="B243" s="27" t="s">
        <v>10245</v>
      </c>
      <c r="C243" s="27" t="s">
        <v>4866</v>
      </c>
      <c r="D243" s="26">
        <v>9300</v>
      </c>
      <c r="E243" s="27" t="s">
        <v>444</v>
      </c>
      <c r="F243" s="27" t="s">
        <v>445</v>
      </c>
      <c r="G243" s="27" t="s">
        <v>2887</v>
      </c>
    </row>
    <row r="244" spans="1:7" x14ac:dyDescent="0.3">
      <c r="A244" s="26">
        <v>2873</v>
      </c>
      <c r="B244" s="27" t="s">
        <v>10246</v>
      </c>
      <c r="C244" s="27" t="s">
        <v>4867</v>
      </c>
      <c r="D244" s="26">
        <v>9300</v>
      </c>
      <c r="E244" s="27" t="s">
        <v>444</v>
      </c>
      <c r="F244" s="27" t="s">
        <v>9360</v>
      </c>
      <c r="G244" s="27" t="s">
        <v>2888</v>
      </c>
    </row>
    <row r="245" spans="1:7" x14ac:dyDescent="0.3">
      <c r="A245" s="26">
        <v>2881</v>
      </c>
      <c r="B245" s="27" t="s">
        <v>10247</v>
      </c>
      <c r="C245" s="27" t="s">
        <v>4868</v>
      </c>
      <c r="D245" s="26">
        <v>9300</v>
      </c>
      <c r="E245" s="27" t="s">
        <v>444</v>
      </c>
      <c r="F245" s="27" t="s">
        <v>446</v>
      </c>
      <c r="G245" s="27" t="s">
        <v>10248</v>
      </c>
    </row>
    <row r="246" spans="1:7" x14ac:dyDescent="0.3">
      <c r="A246" s="26">
        <v>2907</v>
      </c>
      <c r="B246" s="27" t="s">
        <v>8226</v>
      </c>
      <c r="C246" s="27" t="s">
        <v>4869</v>
      </c>
      <c r="D246" s="26">
        <v>9340</v>
      </c>
      <c r="E246" s="27" t="s">
        <v>447</v>
      </c>
      <c r="F246" s="27" t="s">
        <v>8274</v>
      </c>
      <c r="G246" s="27" t="s">
        <v>8860</v>
      </c>
    </row>
    <row r="247" spans="1:7" x14ac:dyDescent="0.3">
      <c r="A247" s="26">
        <v>2923</v>
      </c>
      <c r="B247" s="27" t="s">
        <v>8275</v>
      </c>
      <c r="C247" s="27" t="s">
        <v>4870</v>
      </c>
      <c r="D247" s="26">
        <v>9200</v>
      </c>
      <c r="E247" s="27" t="s">
        <v>448</v>
      </c>
      <c r="F247" s="27" t="s">
        <v>8276</v>
      </c>
      <c r="G247" s="27" t="s">
        <v>4126</v>
      </c>
    </row>
    <row r="248" spans="1:7" x14ac:dyDescent="0.3">
      <c r="A248" s="26">
        <v>2931</v>
      </c>
      <c r="B248" s="27" t="s">
        <v>8277</v>
      </c>
      <c r="C248" s="27" t="s">
        <v>4871</v>
      </c>
      <c r="D248" s="26">
        <v>9200</v>
      </c>
      <c r="E248" s="27" t="s">
        <v>449</v>
      </c>
      <c r="F248" s="27" t="s">
        <v>450</v>
      </c>
      <c r="G248" s="27" t="s">
        <v>8861</v>
      </c>
    </row>
    <row r="249" spans="1:7" x14ac:dyDescent="0.3">
      <c r="A249" s="26">
        <v>2949</v>
      </c>
      <c r="B249" s="27" t="s">
        <v>8278</v>
      </c>
      <c r="C249" s="27" t="s">
        <v>4872</v>
      </c>
      <c r="D249" s="26">
        <v>9255</v>
      </c>
      <c r="E249" s="27" t="s">
        <v>451</v>
      </c>
      <c r="F249" s="27" t="s">
        <v>452</v>
      </c>
      <c r="G249" s="27" t="s">
        <v>9652</v>
      </c>
    </row>
    <row r="250" spans="1:7" x14ac:dyDescent="0.3">
      <c r="A250" s="26">
        <v>2956</v>
      </c>
      <c r="B250" s="27" t="s">
        <v>8279</v>
      </c>
      <c r="C250" s="27" t="s">
        <v>4873</v>
      </c>
      <c r="D250" s="26">
        <v>9280</v>
      </c>
      <c r="E250" s="27" t="s">
        <v>453</v>
      </c>
      <c r="F250" s="27" t="s">
        <v>454</v>
      </c>
      <c r="G250" s="27" t="s">
        <v>9653</v>
      </c>
    </row>
    <row r="251" spans="1:7" x14ac:dyDescent="0.3">
      <c r="A251" s="26">
        <v>2964</v>
      </c>
      <c r="B251" s="27" t="s">
        <v>10249</v>
      </c>
      <c r="C251" s="27" t="s">
        <v>4874</v>
      </c>
      <c r="D251" s="26">
        <v>9310</v>
      </c>
      <c r="E251" s="27" t="s">
        <v>455</v>
      </c>
      <c r="F251" s="27" t="s">
        <v>456</v>
      </c>
      <c r="G251" s="27" t="s">
        <v>2889</v>
      </c>
    </row>
    <row r="252" spans="1:7" x14ac:dyDescent="0.3">
      <c r="A252" s="26">
        <v>2972</v>
      </c>
      <c r="B252" s="27" t="s">
        <v>10250</v>
      </c>
      <c r="C252" s="27" t="s">
        <v>4875</v>
      </c>
      <c r="D252" s="26">
        <v>9400</v>
      </c>
      <c r="E252" s="27" t="s">
        <v>457</v>
      </c>
      <c r="F252" s="27" t="s">
        <v>458</v>
      </c>
      <c r="G252" s="27" t="s">
        <v>4378</v>
      </c>
    </row>
    <row r="253" spans="1:7" x14ac:dyDescent="0.3">
      <c r="A253" s="26">
        <v>2981</v>
      </c>
      <c r="B253" s="27" t="s">
        <v>10251</v>
      </c>
      <c r="C253" s="27" t="s">
        <v>4876</v>
      </c>
      <c r="D253" s="26">
        <v>9402</v>
      </c>
      <c r="E253" s="27" t="s">
        <v>459</v>
      </c>
      <c r="F253" s="27" t="s">
        <v>460</v>
      </c>
      <c r="G253" s="27" t="s">
        <v>4877</v>
      </c>
    </row>
    <row r="254" spans="1:7" x14ac:dyDescent="0.3">
      <c r="A254" s="26">
        <v>3004</v>
      </c>
      <c r="B254" s="27" t="s">
        <v>10252</v>
      </c>
      <c r="C254" s="27" t="s">
        <v>4878</v>
      </c>
      <c r="D254" s="26">
        <v>9320</v>
      </c>
      <c r="E254" s="27" t="s">
        <v>461</v>
      </c>
      <c r="F254" s="27" t="s">
        <v>8862</v>
      </c>
      <c r="G254" s="27" t="s">
        <v>2890</v>
      </c>
    </row>
    <row r="255" spans="1:7" x14ac:dyDescent="0.3">
      <c r="A255" s="26">
        <v>3012</v>
      </c>
      <c r="B255" s="27" t="s">
        <v>8863</v>
      </c>
      <c r="C255" s="27" t="s">
        <v>4879</v>
      </c>
      <c r="D255" s="26">
        <v>9450</v>
      </c>
      <c r="E255" s="27" t="s">
        <v>462</v>
      </c>
      <c r="F255" s="27" t="s">
        <v>463</v>
      </c>
      <c r="G255" s="27" t="s">
        <v>9654</v>
      </c>
    </row>
    <row r="256" spans="1:7" x14ac:dyDescent="0.3">
      <c r="A256" s="26">
        <v>3021</v>
      </c>
      <c r="B256" s="27" t="s">
        <v>8280</v>
      </c>
      <c r="C256" s="27" t="s">
        <v>4880</v>
      </c>
      <c r="D256" s="26">
        <v>9470</v>
      </c>
      <c r="E256" s="27" t="s">
        <v>464</v>
      </c>
      <c r="F256" s="27" t="s">
        <v>9655</v>
      </c>
      <c r="G256" s="27" t="s">
        <v>4379</v>
      </c>
    </row>
    <row r="257" spans="1:7" x14ac:dyDescent="0.3">
      <c r="A257" s="26">
        <v>3038</v>
      </c>
      <c r="B257" s="27" t="s">
        <v>8281</v>
      </c>
      <c r="C257" s="27" t="s">
        <v>4881</v>
      </c>
      <c r="D257" s="26">
        <v>9450</v>
      </c>
      <c r="E257" s="27" t="s">
        <v>465</v>
      </c>
      <c r="F257" s="27" t="s">
        <v>466</v>
      </c>
      <c r="G257" s="27" t="s">
        <v>2891</v>
      </c>
    </row>
    <row r="258" spans="1:7" x14ac:dyDescent="0.3">
      <c r="A258" s="26">
        <v>3046</v>
      </c>
      <c r="B258" s="27" t="s">
        <v>10253</v>
      </c>
      <c r="C258" s="27" t="s">
        <v>4882</v>
      </c>
      <c r="D258" s="26">
        <v>9500</v>
      </c>
      <c r="E258" s="27" t="s">
        <v>467</v>
      </c>
      <c r="F258" s="27" t="s">
        <v>468</v>
      </c>
      <c r="G258" s="27" t="s">
        <v>8282</v>
      </c>
    </row>
    <row r="259" spans="1:7" x14ac:dyDescent="0.3">
      <c r="A259" s="26">
        <v>3053</v>
      </c>
      <c r="B259" s="27" t="s">
        <v>10254</v>
      </c>
      <c r="C259" s="27" t="s">
        <v>4883</v>
      </c>
      <c r="D259" s="26">
        <v>9500</v>
      </c>
      <c r="E259" s="27" t="s">
        <v>467</v>
      </c>
      <c r="F259" s="27" t="s">
        <v>469</v>
      </c>
      <c r="G259" s="27" t="s">
        <v>8864</v>
      </c>
    </row>
    <row r="260" spans="1:7" x14ac:dyDescent="0.3">
      <c r="A260" s="26">
        <v>3061</v>
      </c>
      <c r="B260" s="27" t="s">
        <v>8283</v>
      </c>
      <c r="C260" s="27" t="s">
        <v>4884</v>
      </c>
      <c r="D260" s="26">
        <v>9520</v>
      </c>
      <c r="E260" s="27" t="s">
        <v>470</v>
      </c>
      <c r="F260" s="27" t="s">
        <v>471</v>
      </c>
      <c r="G260" s="27" t="s">
        <v>9656</v>
      </c>
    </row>
    <row r="261" spans="1:7" x14ac:dyDescent="0.3">
      <c r="A261" s="26">
        <v>3079</v>
      </c>
      <c r="B261" s="27" t="s">
        <v>10255</v>
      </c>
      <c r="C261" s="27" t="s">
        <v>4885</v>
      </c>
      <c r="D261" s="26">
        <v>9550</v>
      </c>
      <c r="E261" s="27" t="s">
        <v>472</v>
      </c>
      <c r="F261" s="27" t="s">
        <v>4380</v>
      </c>
      <c r="G261" s="27" t="s">
        <v>2892</v>
      </c>
    </row>
    <row r="262" spans="1:7" x14ac:dyDescent="0.3">
      <c r="A262" s="26">
        <v>3087</v>
      </c>
      <c r="B262" s="27" t="s">
        <v>10256</v>
      </c>
      <c r="C262" s="27" t="s">
        <v>4886</v>
      </c>
      <c r="D262" s="26">
        <v>9506</v>
      </c>
      <c r="E262" s="27" t="s">
        <v>473</v>
      </c>
      <c r="F262" s="27" t="s">
        <v>474</v>
      </c>
      <c r="G262" s="27" t="s">
        <v>8284</v>
      </c>
    </row>
    <row r="263" spans="1:7" x14ac:dyDescent="0.3">
      <c r="A263" s="26">
        <v>3095</v>
      </c>
      <c r="B263" s="27" t="s">
        <v>10257</v>
      </c>
      <c r="C263" s="27" t="s">
        <v>4887</v>
      </c>
      <c r="D263" s="26">
        <v>9600</v>
      </c>
      <c r="E263" s="27" t="s">
        <v>475</v>
      </c>
      <c r="F263" s="27" t="s">
        <v>476</v>
      </c>
      <c r="G263" s="27" t="s">
        <v>9657</v>
      </c>
    </row>
    <row r="264" spans="1:7" x14ac:dyDescent="0.3">
      <c r="A264" s="26">
        <v>3103</v>
      </c>
      <c r="B264" s="27" t="s">
        <v>8285</v>
      </c>
      <c r="C264" s="27" t="s">
        <v>8286</v>
      </c>
      <c r="D264" s="26">
        <v>9620</v>
      </c>
      <c r="E264" s="27" t="s">
        <v>477</v>
      </c>
      <c r="F264" s="27" t="s">
        <v>10258</v>
      </c>
      <c r="G264" s="27" t="s">
        <v>4381</v>
      </c>
    </row>
    <row r="265" spans="1:7" x14ac:dyDescent="0.3">
      <c r="A265" s="26">
        <v>3111</v>
      </c>
      <c r="B265" s="27" t="s">
        <v>10259</v>
      </c>
      <c r="C265" s="27" t="s">
        <v>4888</v>
      </c>
      <c r="D265" s="26">
        <v>9620</v>
      </c>
      <c r="E265" s="27" t="s">
        <v>477</v>
      </c>
      <c r="F265" s="27" t="s">
        <v>478</v>
      </c>
      <c r="G265" s="27" t="s">
        <v>4889</v>
      </c>
    </row>
    <row r="266" spans="1:7" x14ac:dyDescent="0.3">
      <c r="A266" s="26">
        <v>3129</v>
      </c>
      <c r="B266" s="27" t="s">
        <v>7195</v>
      </c>
      <c r="C266" s="27" t="s">
        <v>4890</v>
      </c>
      <c r="D266" s="26">
        <v>9630</v>
      </c>
      <c r="E266" s="27" t="s">
        <v>479</v>
      </c>
      <c r="F266" s="27" t="s">
        <v>480</v>
      </c>
      <c r="G266" s="27" t="s">
        <v>4891</v>
      </c>
    </row>
    <row r="267" spans="1:7" x14ac:dyDescent="0.3">
      <c r="A267" s="26">
        <v>3137</v>
      </c>
      <c r="B267" s="27" t="s">
        <v>10260</v>
      </c>
      <c r="C267" s="27" t="s">
        <v>4892</v>
      </c>
      <c r="D267" s="26">
        <v>9660</v>
      </c>
      <c r="E267" s="27" t="s">
        <v>481</v>
      </c>
      <c r="F267" s="27" t="s">
        <v>482</v>
      </c>
      <c r="G267" s="27" t="s">
        <v>4893</v>
      </c>
    </row>
    <row r="268" spans="1:7" x14ac:dyDescent="0.3">
      <c r="A268" s="26">
        <v>3145</v>
      </c>
      <c r="B268" s="27" t="s">
        <v>10261</v>
      </c>
      <c r="C268" s="27" t="s">
        <v>4740</v>
      </c>
      <c r="D268" s="26">
        <v>9688</v>
      </c>
      <c r="E268" s="27" t="s">
        <v>483</v>
      </c>
      <c r="F268" s="27" t="s">
        <v>484</v>
      </c>
      <c r="G268" s="27" t="s">
        <v>9361</v>
      </c>
    </row>
    <row r="269" spans="1:7" x14ac:dyDescent="0.3">
      <c r="A269" s="26">
        <v>3152</v>
      </c>
      <c r="B269" s="27" t="s">
        <v>8287</v>
      </c>
      <c r="C269" s="27" t="s">
        <v>4894</v>
      </c>
      <c r="D269" s="26">
        <v>9700</v>
      </c>
      <c r="E269" s="27" t="s">
        <v>485</v>
      </c>
      <c r="F269" s="27" t="s">
        <v>486</v>
      </c>
      <c r="G269" s="27" t="s">
        <v>8288</v>
      </c>
    </row>
    <row r="270" spans="1:7" x14ac:dyDescent="0.3">
      <c r="A270" s="26">
        <v>3161</v>
      </c>
      <c r="B270" s="27" t="s">
        <v>10262</v>
      </c>
      <c r="C270" s="27" t="s">
        <v>4895</v>
      </c>
      <c r="D270" s="26">
        <v>9840</v>
      </c>
      <c r="E270" s="27" t="s">
        <v>487</v>
      </c>
      <c r="F270" s="27" t="s">
        <v>488</v>
      </c>
      <c r="G270" s="27" t="s">
        <v>4382</v>
      </c>
    </row>
    <row r="271" spans="1:7" x14ac:dyDescent="0.3">
      <c r="A271" s="26">
        <v>3178</v>
      </c>
      <c r="B271" s="27" t="s">
        <v>10263</v>
      </c>
      <c r="C271" s="27" t="s">
        <v>4896</v>
      </c>
      <c r="D271" s="26">
        <v>9810</v>
      </c>
      <c r="E271" s="27" t="s">
        <v>489</v>
      </c>
      <c r="F271" s="27" t="s">
        <v>490</v>
      </c>
      <c r="G271" s="27" t="s">
        <v>8289</v>
      </c>
    </row>
    <row r="272" spans="1:7" x14ac:dyDescent="0.3">
      <c r="A272" s="26">
        <v>3194</v>
      </c>
      <c r="B272" s="27" t="s">
        <v>10264</v>
      </c>
      <c r="C272" s="27" t="s">
        <v>4897</v>
      </c>
      <c r="D272" s="26">
        <v>9770</v>
      </c>
      <c r="E272" s="27" t="s">
        <v>8290</v>
      </c>
      <c r="F272" s="27" t="s">
        <v>491</v>
      </c>
      <c r="G272" s="27" t="s">
        <v>9658</v>
      </c>
    </row>
    <row r="273" spans="1:7" x14ac:dyDescent="0.3">
      <c r="A273" s="26">
        <v>3211</v>
      </c>
      <c r="B273" s="27" t="s">
        <v>10265</v>
      </c>
      <c r="C273" s="27" t="s">
        <v>4898</v>
      </c>
      <c r="D273" s="26">
        <v>9800</v>
      </c>
      <c r="E273" s="27" t="s">
        <v>492</v>
      </c>
      <c r="F273" s="27" t="s">
        <v>493</v>
      </c>
      <c r="G273" s="27" t="s">
        <v>9659</v>
      </c>
    </row>
    <row r="274" spans="1:7" x14ac:dyDescent="0.3">
      <c r="A274" s="26">
        <v>3228</v>
      </c>
      <c r="B274" s="27" t="s">
        <v>10266</v>
      </c>
      <c r="C274" s="27" t="s">
        <v>4899</v>
      </c>
      <c r="D274" s="26">
        <v>9031</v>
      </c>
      <c r="E274" s="27" t="s">
        <v>494</v>
      </c>
      <c r="F274" s="27" t="s">
        <v>495</v>
      </c>
      <c r="G274" s="27" t="s">
        <v>9660</v>
      </c>
    </row>
    <row r="275" spans="1:7" x14ac:dyDescent="0.3">
      <c r="A275" s="26">
        <v>3244</v>
      </c>
      <c r="B275" s="27" t="s">
        <v>10267</v>
      </c>
      <c r="C275" s="27" t="s">
        <v>4900</v>
      </c>
      <c r="D275" s="26">
        <v>9880</v>
      </c>
      <c r="E275" s="27" t="s">
        <v>496</v>
      </c>
      <c r="F275" s="27" t="s">
        <v>497</v>
      </c>
      <c r="G275" s="27" t="s">
        <v>2893</v>
      </c>
    </row>
    <row r="276" spans="1:7" x14ac:dyDescent="0.3">
      <c r="A276" s="26">
        <v>3251</v>
      </c>
      <c r="B276" s="27" t="s">
        <v>10268</v>
      </c>
      <c r="C276" s="27" t="s">
        <v>4901</v>
      </c>
      <c r="D276" s="26">
        <v>9910</v>
      </c>
      <c r="E276" s="27" t="s">
        <v>496</v>
      </c>
      <c r="F276" s="27" t="s">
        <v>498</v>
      </c>
      <c r="G276" s="27" t="s">
        <v>9661</v>
      </c>
    </row>
    <row r="277" spans="1:7" x14ac:dyDescent="0.3">
      <c r="A277" s="26">
        <v>3269</v>
      </c>
      <c r="B277" s="27" t="s">
        <v>8865</v>
      </c>
      <c r="C277" s="27" t="s">
        <v>4902</v>
      </c>
      <c r="D277" s="26">
        <v>9900</v>
      </c>
      <c r="E277" s="27" t="s">
        <v>499</v>
      </c>
      <c r="F277" s="27" t="s">
        <v>500</v>
      </c>
      <c r="G277" s="27" t="s">
        <v>4903</v>
      </c>
    </row>
    <row r="278" spans="1:7" x14ac:dyDescent="0.3">
      <c r="A278" s="26">
        <v>3277</v>
      </c>
      <c r="B278" s="27" t="s">
        <v>7196</v>
      </c>
      <c r="C278" s="27" t="s">
        <v>4904</v>
      </c>
      <c r="D278" s="26">
        <v>9030</v>
      </c>
      <c r="E278" s="27" t="s">
        <v>501</v>
      </c>
      <c r="F278" s="27" t="s">
        <v>502</v>
      </c>
      <c r="G278" s="27" t="s">
        <v>4905</v>
      </c>
    </row>
    <row r="279" spans="1:7" x14ac:dyDescent="0.3">
      <c r="A279" s="26">
        <v>3285</v>
      </c>
      <c r="B279" s="27" t="s">
        <v>10269</v>
      </c>
      <c r="C279" s="27" t="s">
        <v>4906</v>
      </c>
      <c r="D279" s="26">
        <v>9930</v>
      </c>
      <c r="E279" s="27" t="s">
        <v>8291</v>
      </c>
      <c r="F279" s="27" t="s">
        <v>503</v>
      </c>
      <c r="G279" s="27" t="s">
        <v>9362</v>
      </c>
    </row>
    <row r="280" spans="1:7" x14ac:dyDescent="0.3">
      <c r="A280" s="26">
        <v>3293</v>
      </c>
      <c r="B280" s="27" t="s">
        <v>10270</v>
      </c>
      <c r="C280" s="27" t="s">
        <v>4907</v>
      </c>
      <c r="D280" s="26">
        <v>9990</v>
      </c>
      <c r="E280" s="27" t="s">
        <v>504</v>
      </c>
      <c r="F280" s="27" t="s">
        <v>505</v>
      </c>
      <c r="G280" s="27" t="s">
        <v>4908</v>
      </c>
    </row>
    <row r="281" spans="1:7" x14ac:dyDescent="0.3">
      <c r="A281" s="26">
        <v>3301</v>
      </c>
      <c r="B281" s="27" t="s">
        <v>10271</v>
      </c>
      <c r="C281" s="27" t="s">
        <v>8292</v>
      </c>
      <c r="D281" s="26">
        <v>1120</v>
      </c>
      <c r="E281" s="27" t="s">
        <v>24</v>
      </c>
      <c r="F281" s="27" t="s">
        <v>2894</v>
      </c>
      <c r="G281" s="27" t="s">
        <v>9363</v>
      </c>
    </row>
    <row r="282" spans="1:7" x14ac:dyDescent="0.3">
      <c r="A282" s="26">
        <v>3319</v>
      </c>
      <c r="B282" s="27" t="s">
        <v>10272</v>
      </c>
      <c r="C282" s="27" t="s">
        <v>4909</v>
      </c>
      <c r="D282" s="26">
        <v>1750</v>
      </c>
      <c r="E282" s="27" t="s">
        <v>44</v>
      </c>
      <c r="F282" s="27" t="s">
        <v>10273</v>
      </c>
      <c r="G282" s="27" t="s">
        <v>4910</v>
      </c>
    </row>
    <row r="283" spans="1:7" x14ac:dyDescent="0.3">
      <c r="A283" s="26">
        <v>3327</v>
      </c>
      <c r="B283" s="27" t="s">
        <v>10274</v>
      </c>
      <c r="C283" s="27" t="s">
        <v>10275</v>
      </c>
      <c r="D283" s="26">
        <v>1780</v>
      </c>
      <c r="E283" s="27" t="s">
        <v>683</v>
      </c>
      <c r="F283" s="27" t="s">
        <v>2895</v>
      </c>
      <c r="G283" s="27" t="s">
        <v>4911</v>
      </c>
    </row>
    <row r="284" spans="1:7" x14ac:dyDescent="0.3">
      <c r="A284" s="26">
        <v>3335</v>
      </c>
      <c r="B284" s="27" t="s">
        <v>10276</v>
      </c>
      <c r="C284" s="27" t="s">
        <v>4912</v>
      </c>
      <c r="D284" s="26">
        <v>2920</v>
      </c>
      <c r="E284" s="27" t="s">
        <v>94</v>
      </c>
      <c r="F284" s="27" t="s">
        <v>2896</v>
      </c>
      <c r="G284" s="27" t="s">
        <v>4913</v>
      </c>
    </row>
    <row r="285" spans="1:7" x14ac:dyDescent="0.3">
      <c r="A285" s="26">
        <v>3343</v>
      </c>
      <c r="B285" s="27" t="s">
        <v>10277</v>
      </c>
      <c r="C285" s="27" t="s">
        <v>4914</v>
      </c>
      <c r="D285" s="26">
        <v>2970</v>
      </c>
      <c r="E285" s="27" t="s">
        <v>881</v>
      </c>
      <c r="F285" s="27" t="s">
        <v>2897</v>
      </c>
      <c r="G285" s="27" t="s">
        <v>8866</v>
      </c>
    </row>
    <row r="286" spans="1:7" x14ac:dyDescent="0.3">
      <c r="A286" s="26">
        <v>3368</v>
      </c>
      <c r="B286" s="27" t="s">
        <v>10278</v>
      </c>
      <c r="C286" s="27" t="s">
        <v>4915</v>
      </c>
      <c r="D286" s="26">
        <v>2460</v>
      </c>
      <c r="E286" s="27" t="s">
        <v>992</v>
      </c>
      <c r="F286" s="27" t="s">
        <v>2898</v>
      </c>
      <c r="G286" s="27" t="s">
        <v>4383</v>
      </c>
    </row>
    <row r="287" spans="1:7" x14ac:dyDescent="0.3">
      <c r="A287" s="26">
        <v>3384</v>
      </c>
      <c r="B287" s="27" t="s">
        <v>10279</v>
      </c>
      <c r="C287" s="27" t="s">
        <v>4916</v>
      </c>
      <c r="D287" s="26">
        <v>2840</v>
      </c>
      <c r="E287" s="27" t="s">
        <v>1078</v>
      </c>
      <c r="F287" s="27" t="s">
        <v>2899</v>
      </c>
      <c r="G287" s="27" t="s">
        <v>4917</v>
      </c>
    </row>
    <row r="288" spans="1:7" x14ac:dyDescent="0.3">
      <c r="A288" s="26">
        <v>3392</v>
      </c>
      <c r="B288" s="27" t="s">
        <v>10280</v>
      </c>
      <c r="C288" s="27" t="s">
        <v>4918</v>
      </c>
      <c r="D288" s="26">
        <v>9100</v>
      </c>
      <c r="E288" s="27" t="s">
        <v>167</v>
      </c>
      <c r="F288" s="27" t="s">
        <v>2900</v>
      </c>
      <c r="G288" s="27" t="s">
        <v>4127</v>
      </c>
    </row>
    <row r="289" spans="1:7" x14ac:dyDescent="0.3">
      <c r="A289" s="26">
        <v>3401</v>
      </c>
      <c r="B289" s="27" t="s">
        <v>7197</v>
      </c>
      <c r="C289" s="27" t="s">
        <v>4919</v>
      </c>
      <c r="D289" s="26">
        <v>3001</v>
      </c>
      <c r="E289" s="27" t="s">
        <v>196</v>
      </c>
      <c r="F289" s="27" t="s">
        <v>4128</v>
      </c>
      <c r="G289" s="27" t="s">
        <v>4384</v>
      </c>
    </row>
    <row r="290" spans="1:7" x14ac:dyDescent="0.3">
      <c r="A290" s="26">
        <v>3426</v>
      </c>
      <c r="B290" s="27" t="s">
        <v>10281</v>
      </c>
      <c r="C290" s="27" t="s">
        <v>4920</v>
      </c>
      <c r="D290" s="26">
        <v>3800</v>
      </c>
      <c r="E290" s="27" t="s">
        <v>278</v>
      </c>
      <c r="F290" s="27" t="s">
        <v>2901</v>
      </c>
      <c r="G290" s="27" t="s">
        <v>10282</v>
      </c>
    </row>
    <row r="291" spans="1:7" x14ac:dyDescent="0.3">
      <c r="A291" s="26">
        <v>3434</v>
      </c>
      <c r="B291" s="27" t="s">
        <v>8293</v>
      </c>
      <c r="C291" s="27" t="s">
        <v>4921</v>
      </c>
      <c r="D291" s="26">
        <v>3550</v>
      </c>
      <c r="E291" s="27" t="s">
        <v>236</v>
      </c>
      <c r="F291" s="27" t="s">
        <v>2902</v>
      </c>
      <c r="G291" s="27" t="s">
        <v>4129</v>
      </c>
    </row>
    <row r="292" spans="1:7" x14ac:dyDescent="0.3">
      <c r="A292" s="26">
        <v>3442</v>
      </c>
      <c r="B292" s="27" t="s">
        <v>10283</v>
      </c>
      <c r="C292" s="27" t="s">
        <v>4922</v>
      </c>
      <c r="D292" s="26">
        <v>3600</v>
      </c>
      <c r="E292" s="27" t="s">
        <v>251</v>
      </c>
      <c r="F292" s="27" t="s">
        <v>2903</v>
      </c>
      <c r="G292" s="27" t="s">
        <v>9662</v>
      </c>
    </row>
    <row r="293" spans="1:7" x14ac:dyDescent="0.3">
      <c r="A293" s="26">
        <v>3459</v>
      </c>
      <c r="B293" s="27" t="s">
        <v>10284</v>
      </c>
      <c r="C293" s="27" t="s">
        <v>4923</v>
      </c>
      <c r="D293" s="26">
        <v>3630</v>
      </c>
      <c r="E293" s="27" t="s">
        <v>257</v>
      </c>
      <c r="F293" s="27" t="s">
        <v>2904</v>
      </c>
      <c r="G293" s="27" t="s">
        <v>9663</v>
      </c>
    </row>
    <row r="294" spans="1:7" x14ac:dyDescent="0.3">
      <c r="A294" s="26">
        <v>3467</v>
      </c>
      <c r="B294" s="27" t="s">
        <v>8867</v>
      </c>
      <c r="C294" s="27" t="s">
        <v>4924</v>
      </c>
      <c r="D294" s="26">
        <v>3720</v>
      </c>
      <c r="E294" s="27" t="s">
        <v>2905</v>
      </c>
      <c r="F294" s="27" t="s">
        <v>2906</v>
      </c>
      <c r="G294" s="27" t="s">
        <v>4925</v>
      </c>
    </row>
    <row r="295" spans="1:7" x14ac:dyDescent="0.3">
      <c r="A295" s="26">
        <v>3475</v>
      </c>
      <c r="B295" s="27" t="s">
        <v>8294</v>
      </c>
      <c r="C295" s="27" t="s">
        <v>4926</v>
      </c>
      <c r="D295" s="26">
        <v>3920</v>
      </c>
      <c r="E295" s="27" t="s">
        <v>285</v>
      </c>
      <c r="F295" s="27" t="s">
        <v>2907</v>
      </c>
      <c r="G295" s="27" t="s">
        <v>8295</v>
      </c>
    </row>
    <row r="296" spans="1:7" x14ac:dyDescent="0.3">
      <c r="A296" s="26">
        <v>3491</v>
      </c>
      <c r="B296" s="27" t="s">
        <v>10285</v>
      </c>
      <c r="C296" s="27" t="s">
        <v>4927</v>
      </c>
      <c r="D296" s="26">
        <v>8670</v>
      </c>
      <c r="E296" s="27" t="s">
        <v>349</v>
      </c>
      <c r="F296" s="27" t="s">
        <v>2908</v>
      </c>
      <c r="G296" s="27" t="s">
        <v>2909</v>
      </c>
    </row>
    <row r="297" spans="1:7" x14ac:dyDescent="0.3">
      <c r="A297" s="26">
        <v>3509</v>
      </c>
      <c r="B297" s="27" t="s">
        <v>10286</v>
      </c>
      <c r="C297" s="27" t="s">
        <v>4928</v>
      </c>
      <c r="D297" s="26">
        <v>8200</v>
      </c>
      <c r="E297" s="27" t="s">
        <v>1726</v>
      </c>
      <c r="F297" s="27" t="s">
        <v>2910</v>
      </c>
      <c r="G297" s="27" t="s">
        <v>2911</v>
      </c>
    </row>
    <row r="298" spans="1:7" x14ac:dyDescent="0.3">
      <c r="A298" s="26">
        <v>3517</v>
      </c>
      <c r="B298" s="27" t="s">
        <v>10287</v>
      </c>
      <c r="C298" s="27" t="s">
        <v>4929</v>
      </c>
      <c r="D298" s="26">
        <v>8730</v>
      </c>
      <c r="E298" s="27" t="s">
        <v>1765</v>
      </c>
      <c r="F298" s="27" t="s">
        <v>2912</v>
      </c>
      <c r="G298" s="27" t="s">
        <v>8296</v>
      </c>
    </row>
    <row r="299" spans="1:7" x14ac:dyDescent="0.3">
      <c r="A299" s="26">
        <v>3525</v>
      </c>
      <c r="B299" s="27" t="s">
        <v>10288</v>
      </c>
      <c r="C299" s="27" t="s">
        <v>4930</v>
      </c>
      <c r="D299" s="26">
        <v>8400</v>
      </c>
      <c r="E299" s="27" t="s">
        <v>341</v>
      </c>
      <c r="F299" s="27" t="s">
        <v>2913</v>
      </c>
      <c r="G299" s="27" t="s">
        <v>2914</v>
      </c>
    </row>
    <row r="300" spans="1:7" x14ac:dyDescent="0.3">
      <c r="A300" s="26">
        <v>3558</v>
      </c>
      <c r="B300" s="27" t="s">
        <v>10289</v>
      </c>
      <c r="C300" s="27" t="s">
        <v>4931</v>
      </c>
      <c r="D300" s="26">
        <v>8500</v>
      </c>
      <c r="E300" s="27" t="s">
        <v>355</v>
      </c>
      <c r="F300" s="27" t="s">
        <v>2915</v>
      </c>
      <c r="G300" s="27" t="s">
        <v>4385</v>
      </c>
    </row>
    <row r="301" spans="1:7" x14ac:dyDescent="0.3">
      <c r="A301" s="26">
        <v>3566</v>
      </c>
      <c r="B301" s="27" t="s">
        <v>10290</v>
      </c>
      <c r="C301" s="27" t="s">
        <v>4932</v>
      </c>
      <c r="D301" s="26">
        <v>8940</v>
      </c>
      <c r="E301" s="27" t="s">
        <v>370</v>
      </c>
      <c r="F301" s="27" t="s">
        <v>2916</v>
      </c>
      <c r="G301" s="27" t="s">
        <v>8868</v>
      </c>
    </row>
    <row r="302" spans="1:7" x14ac:dyDescent="0.3">
      <c r="A302" s="26">
        <v>3574</v>
      </c>
      <c r="B302" s="27" t="s">
        <v>10291</v>
      </c>
      <c r="C302" s="27" t="s">
        <v>4933</v>
      </c>
      <c r="D302" s="26">
        <v>8800</v>
      </c>
      <c r="E302" s="27" t="s">
        <v>391</v>
      </c>
      <c r="F302" s="27" t="s">
        <v>2917</v>
      </c>
      <c r="G302" s="27" t="s">
        <v>9664</v>
      </c>
    </row>
    <row r="303" spans="1:7" x14ac:dyDescent="0.3">
      <c r="A303" s="26">
        <v>3582</v>
      </c>
      <c r="B303" s="27" t="s">
        <v>10292</v>
      </c>
      <c r="C303" s="27" t="s">
        <v>4934</v>
      </c>
      <c r="D303" s="26">
        <v>9000</v>
      </c>
      <c r="E303" s="27" t="s">
        <v>403</v>
      </c>
      <c r="F303" s="27" t="s">
        <v>2918</v>
      </c>
      <c r="G303" s="27" t="s">
        <v>8297</v>
      </c>
    </row>
    <row r="304" spans="1:7" x14ac:dyDescent="0.3">
      <c r="A304" s="26">
        <v>3591</v>
      </c>
      <c r="B304" s="27" t="s">
        <v>10293</v>
      </c>
      <c r="C304" s="27" t="s">
        <v>4935</v>
      </c>
      <c r="D304" s="26">
        <v>9940</v>
      </c>
      <c r="E304" s="27" t="s">
        <v>407</v>
      </c>
      <c r="F304" s="27" t="s">
        <v>2919</v>
      </c>
      <c r="G304" s="27" t="s">
        <v>8298</v>
      </c>
    </row>
    <row r="305" spans="1:7" x14ac:dyDescent="0.3">
      <c r="A305" s="26">
        <v>3608</v>
      </c>
      <c r="B305" s="27" t="s">
        <v>8869</v>
      </c>
      <c r="C305" s="27" t="s">
        <v>4936</v>
      </c>
      <c r="D305" s="26">
        <v>9160</v>
      </c>
      <c r="E305" s="27" t="s">
        <v>418</v>
      </c>
      <c r="F305" s="27" t="s">
        <v>2920</v>
      </c>
      <c r="G305" s="27" t="s">
        <v>9665</v>
      </c>
    </row>
    <row r="306" spans="1:7" x14ac:dyDescent="0.3">
      <c r="A306" s="26">
        <v>3616</v>
      </c>
      <c r="B306" s="27" t="s">
        <v>10294</v>
      </c>
      <c r="C306" s="27" t="s">
        <v>4937</v>
      </c>
      <c r="D306" s="26">
        <v>9300</v>
      </c>
      <c r="E306" s="27" t="s">
        <v>444</v>
      </c>
      <c r="F306" s="27" t="s">
        <v>2921</v>
      </c>
      <c r="G306" s="27" t="s">
        <v>4130</v>
      </c>
    </row>
    <row r="307" spans="1:7" x14ac:dyDescent="0.3">
      <c r="A307" s="26">
        <v>3624</v>
      </c>
      <c r="B307" s="27" t="s">
        <v>10295</v>
      </c>
      <c r="C307" s="27" t="s">
        <v>4938</v>
      </c>
      <c r="D307" s="26">
        <v>9420</v>
      </c>
      <c r="E307" s="27" t="s">
        <v>2237</v>
      </c>
      <c r="F307" s="27" t="s">
        <v>2922</v>
      </c>
      <c r="G307" s="27" t="s">
        <v>9364</v>
      </c>
    </row>
    <row r="308" spans="1:7" x14ac:dyDescent="0.3">
      <c r="A308" s="26">
        <v>3632</v>
      </c>
      <c r="B308" s="27" t="s">
        <v>10296</v>
      </c>
      <c r="C308" s="27" t="s">
        <v>4939</v>
      </c>
      <c r="D308" s="26">
        <v>9500</v>
      </c>
      <c r="E308" s="27" t="s">
        <v>467</v>
      </c>
      <c r="F308" s="27" t="s">
        <v>2923</v>
      </c>
      <c r="G308" s="27" t="s">
        <v>4940</v>
      </c>
    </row>
    <row r="309" spans="1:7" x14ac:dyDescent="0.3">
      <c r="A309" s="26">
        <v>3641</v>
      </c>
      <c r="B309" s="27" t="s">
        <v>10297</v>
      </c>
      <c r="C309" s="27" t="s">
        <v>4941</v>
      </c>
      <c r="D309" s="26">
        <v>9700</v>
      </c>
      <c r="E309" s="27" t="s">
        <v>485</v>
      </c>
      <c r="F309" s="27" t="s">
        <v>2924</v>
      </c>
      <c r="G309" s="27" t="s">
        <v>2925</v>
      </c>
    </row>
    <row r="310" spans="1:7" x14ac:dyDescent="0.3">
      <c r="A310" s="26">
        <v>3657</v>
      </c>
      <c r="B310" s="27" t="s">
        <v>9666</v>
      </c>
      <c r="C310" s="27" t="s">
        <v>4942</v>
      </c>
      <c r="D310" s="26">
        <v>1000</v>
      </c>
      <c r="E310" s="27" t="s">
        <v>4111</v>
      </c>
      <c r="F310" s="27" t="s">
        <v>2583</v>
      </c>
      <c r="G310" s="27" t="s">
        <v>8870</v>
      </c>
    </row>
    <row r="311" spans="1:7" x14ac:dyDescent="0.3">
      <c r="A311" s="26">
        <v>3673</v>
      </c>
      <c r="B311" s="27" t="s">
        <v>8871</v>
      </c>
      <c r="C311" s="27" t="s">
        <v>4943</v>
      </c>
      <c r="D311" s="26">
        <v>1000</v>
      </c>
      <c r="E311" s="27" t="s">
        <v>4111</v>
      </c>
      <c r="F311" s="27" t="s">
        <v>508</v>
      </c>
      <c r="G311" s="27" t="s">
        <v>8872</v>
      </c>
    </row>
    <row r="312" spans="1:7" x14ac:dyDescent="0.3">
      <c r="A312" s="26">
        <v>3681</v>
      </c>
      <c r="B312" s="27" t="s">
        <v>8873</v>
      </c>
      <c r="C312" s="27" t="s">
        <v>4944</v>
      </c>
      <c r="D312" s="26">
        <v>1000</v>
      </c>
      <c r="E312" s="27" t="s">
        <v>4111</v>
      </c>
      <c r="F312" s="27" t="s">
        <v>509</v>
      </c>
      <c r="G312" s="27" t="s">
        <v>8299</v>
      </c>
    </row>
    <row r="313" spans="1:7" x14ac:dyDescent="0.3">
      <c r="A313" s="26">
        <v>3699</v>
      </c>
      <c r="B313" s="27" t="s">
        <v>7199</v>
      </c>
      <c r="C313" s="27" t="s">
        <v>4945</v>
      </c>
      <c r="D313" s="26">
        <v>1000</v>
      </c>
      <c r="E313" s="27" t="s">
        <v>4111</v>
      </c>
      <c r="F313" s="27" t="s">
        <v>8874</v>
      </c>
      <c r="G313" s="27" t="s">
        <v>4946</v>
      </c>
    </row>
    <row r="314" spans="1:7" x14ac:dyDescent="0.3">
      <c r="A314" s="26">
        <v>3707</v>
      </c>
      <c r="B314" s="27" t="s">
        <v>10298</v>
      </c>
      <c r="C314" s="27" t="s">
        <v>4947</v>
      </c>
      <c r="D314" s="26">
        <v>1120</v>
      </c>
      <c r="E314" s="27" t="s">
        <v>24</v>
      </c>
      <c r="F314" s="27" t="s">
        <v>511</v>
      </c>
      <c r="G314" s="27" t="s">
        <v>10299</v>
      </c>
    </row>
    <row r="315" spans="1:7" x14ac:dyDescent="0.3">
      <c r="A315" s="26">
        <v>3715</v>
      </c>
      <c r="B315" s="27" t="s">
        <v>7200</v>
      </c>
      <c r="C315" s="27" t="s">
        <v>4948</v>
      </c>
      <c r="D315" s="26">
        <v>1020</v>
      </c>
      <c r="E315" s="27" t="s">
        <v>5</v>
      </c>
      <c r="F315" s="27" t="s">
        <v>512</v>
      </c>
      <c r="G315" s="27" t="s">
        <v>2926</v>
      </c>
    </row>
    <row r="316" spans="1:7" x14ac:dyDescent="0.3">
      <c r="A316" s="26">
        <v>3756</v>
      </c>
      <c r="B316" s="27" t="s">
        <v>7201</v>
      </c>
      <c r="C316" s="27" t="s">
        <v>4949</v>
      </c>
      <c r="D316" s="26">
        <v>1080</v>
      </c>
      <c r="E316" s="27" t="s">
        <v>16</v>
      </c>
      <c r="F316" s="27" t="s">
        <v>513</v>
      </c>
      <c r="G316" s="27" t="s">
        <v>2927</v>
      </c>
    </row>
    <row r="317" spans="1:7" x14ac:dyDescent="0.3">
      <c r="A317" s="26">
        <v>3764</v>
      </c>
      <c r="B317" s="27" t="s">
        <v>8875</v>
      </c>
      <c r="C317" s="27" t="s">
        <v>4950</v>
      </c>
      <c r="D317" s="26">
        <v>1020</v>
      </c>
      <c r="E317" s="27" t="s">
        <v>5</v>
      </c>
      <c r="F317" s="27" t="s">
        <v>2446</v>
      </c>
      <c r="G317" s="27" t="s">
        <v>8300</v>
      </c>
    </row>
    <row r="318" spans="1:7" x14ac:dyDescent="0.3">
      <c r="A318" s="26">
        <v>3772</v>
      </c>
      <c r="B318" s="27" t="s">
        <v>8876</v>
      </c>
      <c r="C318" s="27" t="s">
        <v>4951</v>
      </c>
      <c r="D318" s="26">
        <v>1020</v>
      </c>
      <c r="E318" s="27" t="s">
        <v>5</v>
      </c>
      <c r="F318" s="27" t="s">
        <v>514</v>
      </c>
      <c r="G318" s="27" t="s">
        <v>8301</v>
      </c>
    </row>
    <row r="319" spans="1:7" x14ac:dyDescent="0.3">
      <c r="A319" s="26">
        <v>3781</v>
      </c>
      <c r="B319" s="27" t="s">
        <v>9667</v>
      </c>
      <c r="C319" s="27" t="s">
        <v>4952</v>
      </c>
      <c r="D319" s="26">
        <v>1130</v>
      </c>
      <c r="E319" s="27" t="s">
        <v>516</v>
      </c>
      <c r="F319" s="27" t="s">
        <v>517</v>
      </c>
      <c r="G319" s="27" t="s">
        <v>8877</v>
      </c>
    </row>
    <row r="320" spans="1:7" x14ac:dyDescent="0.3">
      <c r="A320" s="26">
        <v>3798</v>
      </c>
      <c r="B320" s="27" t="s">
        <v>7202</v>
      </c>
      <c r="C320" s="27" t="s">
        <v>4953</v>
      </c>
      <c r="D320" s="26">
        <v>1080</v>
      </c>
      <c r="E320" s="27" t="s">
        <v>16</v>
      </c>
      <c r="F320" s="27" t="s">
        <v>518</v>
      </c>
      <c r="G320" s="27" t="s">
        <v>2928</v>
      </c>
    </row>
    <row r="321" spans="1:7" x14ac:dyDescent="0.3">
      <c r="A321" s="26">
        <v>3831</v>
      </c>
      <c r="B321" s="27" t="s">
        <v>7203</v>
      </c>
      <c r="C321" s="27" t="s">
        <v>4954</v>
      </c>
      <c r="D321" s="26">
        <v>1210</v>
      </c>
      <c r="E321" s="27" t="s">
        <v>519</v>
      </c>
      <c r="F321" s="27" t="s">
        <v>8878</v>
      </c>
      <c r="G321" s="27" t="s">
        <v>4131</v>
      </c>
    </row>
    <row r="322" spans="1:7" x14ac:dyDescent="0.3">
      <c r="A322" s="26">
        <v>3848</v>
      </c>
      <c r="B322" s="27" t="s">
        <v>9668</v>
      </c>
      <c r="C322" s="27" t="s">
        <v>4955</v>
      </c>
      <c r="D322" s="26">
        <v>1030</v>
      </c>
      <c r="E322" s="27" t="s">
        <v>7</v>
      </c>
      <c r="F322" s="27" t="s">
        <v>520</v>
      </c>
      <c r="G322" s="27" t="s">
        <v>2929</v>
      </c>
    </row>
    <row r="323" spans="1:7" x14ac:dyDescent="0.3">
      <c r="A323" s="26">
        <v>3855</v>
      </c>
      <c r="B323" s="27" t="s">
        <v>8879</v>
      </c>
      <c r="C323" s="27" t="s">
        <v>8880</v>
      </c>
      <c r="D323" s="26">
        <v>1030</v>
      </c>
      <c r="E323" s="27" t="s">
        <v>7</v>
      </c>
      <c r="F323" s="27" t="s">
        <v>521</v>
      </c>
      <c r="G323" s="27" t="s">
        <v>8881</v>
      </c>
    </row>
    <row r="324" spans="1:7" x14ac:dyDescent="0.3">
      <c r="A324" s="26">
        <v>3863</v>
      </c>
      <c r="B324" s="27" t="s">
        <v>9669</v>
      </c>
      <c r="C324" s="27" t="s">
        <v>4956</v>
      </c>
      <c r="D324" s="26">
        <v>1030</v>
      </c>
      <c r="E324" s="27" t="s">
        <v>7</v>
      </c>
      <c r="F324" s="27" t="s">
        <v>522</v>
      </c>
      <c r="G324" s="27" t="s">
        <v>2930</v>
      </c>
    </row>
    <row r="325" spans="1:7" x14ac:dyDescent="0.3">
      <c r="A325" s="26">
        <v>3871</v>
      </c>
      <c r="B325" s="27" t="s">
        <v>7204</v>
      </c>
      <c r="C325" s="27" t="s">
        <v>4957</v>
      </c>
      <c r="D325" s="26">
        <v>1030</v>
      </c>
      <c r="E325" s="27" t="s">
        <v>7</v>
      </c>
      <c r="F325" s="27" t="s">
        <v>523</v>
      </c>
      <c r="G325" s="27" t="s">
        <v>2931</v>
      </c>
    </row>
    <row r="326" spans="1:7" x14ac:dyDescent="0.3">
      <c r="A326" s="26">
        <v>3889</v>
      </c>
      <c r="B326" s="27" t="s">
        <v>9670</v>
      </c>
      <c r="C326" s="27" t="s">
        <v>4958</v>
      </c>
      <c r="D326" s="26">
        <v>1000</v>
      </c>
      <c r="E326" s="27" t="s">
        <v>4111</v>
      </c>
      <c r="F326" s="27" t="s">
        <v>524</v>
      </c>
      <c r="G326" s="27" t="s">
        <v>4386</v>
      </c>
    </row>
    <row r="327" spans="1:7" x14ac:dyDescent="0.3">
      <c r="A327" s="26">
        <v>3897</v>
      </c>
      <c r="B327" s="27" t="s">
        <v>7205</v>
      </c>
      <c r="C327" s="27" t="s">
        <v>4959</v>
      </c>
      <c r="D327" s="26">
        <v>1040</v>
      </c>
      <c r="E327" s="27" t="s">
        <v>9</v>
      </c>
      <c r="F327" s="27" t="s">
        <v>525</v>
      </c>
      <c r="G327" s="27" t="s">
        <v>2932</v>
      </c>
    </row>
    <row r="328" spans="1:7" x14ac:dyDescent="0.3">
      <c r="A328" s="26">
        <v>3905</v>
      </c>
      <c r="B328" s="27" t="s">
        <v>9671</v>
      </c>
      <c r="C328" s="27" t="s">
        <v>4960</v>
      </c>
      <c r="D328" s="26">
        <v>1050</v>
      </c>
      <c r="E328" s="27" t="s">
        <v>12</v>
      </c>
      <c r="F328" s="27" t="s">
        <v>526</v>
      </c>
      <c r="G328" s="27" t="s">
        <v>10300</v>
      </c>
    </row>
    <row r="329" spans="1:7" x14ac:dyDescent="0.3">
      <c r="A329" s="26">
        <v>3913</v>
      </c>
      <c r="B329" s="27" t="s">
        <v>9672</v>
      </c>
      <c r="C329" s="27" t="s">
        <v>4961</v>
      </c>
      <c r="D329" s="26">
        <v>1060</v>
      </c>
      <c r="E329" s="27" t="s">
        <v>14</v>
      </c>
      <c r="F329" s="27" t="s">
        <v>527</v>
      </c>
      <c r="G329" s="27" t="s">
        <v>4132</v>
      </c>
    </row>
    <row r="330" spans="1:7" x14ac:dyDescent="0.3">
      <c r="A330" s="26">
        <v>3921</v>
      </c>
      <c r="B330" s="27" t="s">
        <v>7206</v>
      </c>
      <c r="C330" s="27" t="s">
        <v>4962</v>
      </c>
      <c r="D330" s="26">
        <v>1080</v>
      </c>
      <c r="E330" s="27" t="s">
        <v>16</v>
      </c>
      <c r="F330" s="27" t="s">
        <v>542</v>
      </c>
      <c r="G330" s="27" t="s">
        <v>10301</v>
      </c>
    </row>
    <row r="331" spans="1:7" x14ac:dyDescent="0.3">
      <c r="A331" s="26">
        <v>3939</v>
      </c>
      <c r="B331" s="27" t="s">
        <v>7207</v>
      </c>
      <c r="C331" s="27" t="s">
        <v>4963</v>
      </c>
      <c r="D331" s="26">
        <v>1070</v>
      </c>
      <c r="E331" s="27" t="s">
        <v>528</v>
      </c>
      <c r="F331" s="27" t="s">
        <v>529</v>
      </c>
      <c r="G331" s="27" t="s">
        <v>10302</v>
      </c>
    </row>
    <row r="332" spans="1:7" x14ac:dyDescent="0.3">
      <c r="A332" s="26">
        <v>3947</v>
      </c>
      <c r="B332" s="27" t="s">
        <v>7208</v>
      </c>
      <c r="C332" s="27" t="s">
        <v>4964</v>
      </c>
      <c r="D332" s="26">
        <v>1070</v>
      </c>
      <c r="E332" s="27" t="s">
        <v>528</v>
      </c>
      <c r="F332" s="27" t="s">
        <v>530</v>
      </c>
      <c r="G332" s="27" t="s">
        <v>4965</v>
      </c>
    </row>
    <row r="333" spans="1:7" x14ac:dyDescent="0.3">
      <c r="A333" s="26">
        <v>3954</v>
      </c>
      <c r="B333" s="27" t="s">
        <v>7209</v>
      </c>
      <c r="C333" s="27" t="s">
        <v>4966</v>
      </c>
      <c r="D333" s="26">
        <v>1070</v>
      </c>
      <c r="E333" s="27" t="s">
        <v>528</v>
      </c>
      <c r="F333" s="27" t="s">
        <v>537</v>
      </c>
      <c r="G333" s="27" t="s">
        <v>4967</v>
      </c>
    </row>
    <row r="334" spans="1:7" x14ac:dyDescent="0.3">
      <c r="A334" s="26">
        <v>3962</v>
      </c>
      <c r="B334" s="27" t="s">
        <v>7210</v>
      </c>
      <c r="C334" s="27" t="s">
        <v>4968</v>
      </c>
      <c r="D334" s="26">
        <v>1070</v>
      </c>
      <c r="E334" s="27" t="s">
        <v>528</v>
      </c>
      <c r="F334" s="27" t="s">
        <v>531</v>
      </c>
      <c r="G334" s="27" t="s">
        <v>4133</v>
      </c>
    </row>
    <row r="335" spans="1:7" x14ac:dyDescent="0.3">
      <c r="A335" s="26">
        <v>3971</v>
      </c>
      <c r="B335" s="27" t="s">
        <v>7211</v>
      </c>
      <c r="C335" s="27" t="s">
        <v>4969</v>
      </c>
      <c r="D335" s="26">
        <v>1070</v>
      </c>
      <c r="E335" s="27" t="s">
        <v>528</v>
      </c>
      <c r="F335" s="27" t="s">
        <v>532</v>
      </c>
      <c r="G335" s="27" t="s">
        <v>4134</v>
      </c>
    </row>
    <row r="336" spans="1:7" x14ac:dyDescent="0.3">
      <c r="A336" s="26">
        <v>3988</v>
      </c>
      <c r="B336" s="27" t="s">
        <v>7212</v>
      </c>
      <c r="C336" s="27" t="s">
        <v>4970</v>
      </c>
      <c r="D336" s="26">
        <v>1070</v>
      </c>
      <c r="E336" s="27" t="s">
        <v>528</v>
      </c>
      <c r="F336" s="27" t="s">
        <v>533</v>
      </c>
      <c r="G336" s="27" t="s">
        <v>4135</v>
      </c>
    </row>
    <row r="337" spans="1:7" x14ac:dyDescent="0.3">
      <c r="A337" s="26">
        <v>3996</v>
      </c>
      <c r="B337" s="27" t="s">
        <v>7213</v>
      </c>
      <c r="C337" s="27" t="s">
        <v>4971</v>
      </c>
      <c r="D337" s="26">
        <v>1070</v>
      </c>
      <c r="E337" s="27" t="s">
        <v>528</v>
      </c>
      <c r="F337" s="27" t="s">
        <v>534</v>
      </c>
      <c r="G337" s="27" t="s">
        <v>4136</v>
      </c>
    </row>
    <row r="338" spans="1:7" x14ac:dyDescent="0.3">
      <c r="A338" s="26">
        <v>4002</v>
      </c>
      <c r="B338" s="27" t="s">
        <v>7214</v>
      </c>
      <c r="C338" s="27" t="s">
        <v>4972</v>
      </c>
      <c r="D338" s="26">
        <v>1070</v>
      </c>
      <c r="E338" s="27" t="s">
        <v>528</v>
      </c>
      <c r="F338" s="27" t="s">
        <v>535</v>
      </c>
      <c r="G338" s="27" t="s">
        <v>4137</v>
      </c>
    </row>
    <row r="339" spans="1:7" x14ac:dyDescent="0.3">
      <c r="A339" s="26">
        <v>4011</v>
      </c>
      <c r="B339" s="27" t="s">
        <v>7215</v>
      </c>
      <c r="C339" s="27" t="s">
        <v>4973</v>
      </c>
      <c r="D339" s="26">
        <v>1070</v>
      </c>
      <c r="E339" s="27" t="s">
        <v>528</v>
      </c>
      <c r="F339" s="27" t="s">
        <v>536</v>
      </c>
      <c r="G339" s="27" t="s">
        <v>4138</v>
      </c>
    </row>
    <row r="340" spans="1:7" x14ac:dyDescent="0.3">
      <c r="A340" s="26">
        <v>4028</v>
      </c>
      <c r="B340" s="27" t="s">
        <v>7216</v>
      </c>
      <c r="C340" s="27" t="s">
        <v>4974</v>
      </c>
      <c r="D340" s="26">
        <v>1070</v>
      </c>
      <c r="E340" s="27" t="s">
        <v>528</v>
      </c>
      <c r="F340" s="27" t="s">
        <v>537</v>
      </c>
      <c r="G340" s="27" t="s">
        <v>4967</v>
      </c>
    </row>
    <row r="341" spans="1:7" x14ac:dyDescent="0.3">
      <c r="A341" s="26">
        <v>4036</v>
      </c>
      <c r="B341" s="27" t="s">
        <v>7217</v>
      </c>
      <c r="C341" s="27" t="s">
        <v>4975</v>
      </c>
      <c r="D341" s="26">
        <v>1070</v>
      </c>
      <c r="E341" s="27" t="s">
        <v>528</v>
      </c>
      <c r="F341" s="27" t="s">
        <v>538</v>
      </c>
      <c r="G341" s="27" t="s">
        <v>4387</v>
      </c>
    </row>
    <row r="342" spans="1:7" x14ac:dyDescent="0.3">
      <c r="A342" s="26">
        <v>4044</v>
      </c>
      <c r="B342" s="27" t="s">
        <v>7218</v>
      </c>
      <c r="C342" s="27" t="s">
        <v>4976</v>
      </c>
      <c r="D342" s="26">
        <v>1070</v>
      </c>
      <c r="E342" s="27" t="s">
        <v>528</v>
      </c>
      <c r="F342" s="27" t="s">
        <v>539</v>
      </c>
      <c r="G342" s="27" t="s">
        <v>10303</v>
      </c>
    </row>
    <row r="343" spans="1:7" x14ac:dyDescent="0.3">
      <c r="A343" s="26">
        <v>4051</v>
      </c>
      <c r="B343" s="27" t="s">
        <v>7219</v>
      </c>
      <c r="C343" s="27" t="s">
        <v>4977</v>
      </c>
      <c r="D343" s="26">
        <v>1070</v>
      </c>
      <c r="E343" s="27" t="s">
        <v>528</v>
      </c>
      <c r="F343" s="27" t="s">
        <v>540</v>
      </c>
      <c r="G343" s="27" t="s">
        <v>2933</v>
      </c>
    </row>
    <row r="344" spans="1:7" x14ac:dyDescent="0.3">
      <c r="A344" s="26">
        <v>4069</v>
      </c>
      <c r="B344" s="27" t="s">
        <v>7220</v>
      </c>
      <c r="C344" s="27" t="s">
        <v>4978</v>
      </c>
      <c r="D344" s="26">
        <v>1082</v>
      </c>
      <c r="E344" s="27" t="s">
        <v>22</v>
      </c>
      <c r="F344" s="27" t="s">
        <v>541</v>
      </c>
      <c r="G344" s="27" t="s">
        <v>3964</v>
      </c>
    </row>
    <row r="345" spans="1:7" x14ac:dyDescent="0.3">
      <c r="A345" s="26">
        <v>4077</v>
      </c>
      <c r="B345" s="27" t="s">
        <v>7221</v>
      </c>
      <c r="C345" s="27" t="s">
        <v>4979</v>
      </c>
      <c r="D345" s="26">
        <v>1082</v>
      </c>
      <c r="E345" s="27" t="s">
        <v>22</v>
      </c>
      <c r="F345" s="27" t="s">
        <v>541</v>
      </c>
      <c r="G345" s="27" t="s">
        <v>3964</v>
      </c>
    </row>
    <row r="346" spans="1:7" x14ac:dyDescent="0.3">
      <c r="A346" s="26">
        <v>4101</v>
      </c>
      <c r="B346" s="27" t="s">
        <v>9673</v>
      </c>
      <c r="C346" s="27" t="s">
        <v>4980</v>
      </c>
      <c r="D346" s="26">
        <v>1080</v>
      </c>
      <c r="E346" s="27" t="s">
        <v>16</v>
      </c>
      <c r="F346" s="27" t="s">
        <v>542</v>
      </c>
      <c r="G346" s="27" t="s">
        <v>10301</v>
      </c>
    </row>
    <row r="347" spans="1:7" x14ac:dyDescent="0.3">
      <c r="A347" s="26">
        <v>4119</v>
      </c>
      <c r="B347" s="27" t="s">
        <v>7222</v>
      </c>
      <c r="C347" s="27" t="s">
        <v>4981</v>
      </c>
      <c r="D347" s="26">
        <v>1080</v>
      </c>
      <c r="E347" s="27" t="s">
        <v>16</v>
      </c>
      <c r="F347" s="27" t="s">
        <v>543</v>
      </c>
      <c r="G347" s="27" t="s">
        <v>2934</v>
      </c>
    </row>
    <row r="348" spans="1:7" x14ac:dyDescent="0.3">
      <c r="A348" s="26">
        <v>4127</v>
      </c>
      <c r="B348" s="27" t="s">
        <v>7223</v>
      </c>
      <c r="C348" s="27" t="s">
        <v>4982</v>
      </c>
      <c r="D348" s="26">
        <v>1080</v>
      </c>
      <c r="E348" s="27" t="s">
        <v>16</v>
      </c>
      <c r="F348" s="27" t="s">
        <v>544</v>
      </c>
      <c r="G348" s="27" t="s">
        <v>3965</v>
      </c>
    </row>
    <row r="349" spans="1:7" x14ac:dyDescent="0.3">
      <c r="A349" s="26">
        <v>4135</v>
      </c>
      <c r="B349" s="27" t="s">
        <v>8882</v>
      </c>
      <c r="C349" s="27" t="s">
        <v>4983</v>
      </c>
      <c r="D349" s="26">
        <v>1080</v>
      </c>
      <c r="E349" s="27" t="s">
        <v>16</v>
      </c>
      <c r="F349" s="27" t="s">
        <v>8883</v>
      </c>
      <c r="G349" s="27" t="s">
        <v>10304</v>
      </c>
    </row>
    <row r="350" spans="1:7" x14ac:dyDescent="0.3">
      <c r="A350" s="26">
        <v>4143</v>
      </c>
      <c r="B350" s="27" t="s">
        <v>7225</v>
      </c>
      <c r="C350" s="27" t="s">
        <v>4984</v>
      </c>
      <c r="D350" s="26">
        <v>1080</v>
      </c>
      <c r="E350" s="27" t="s">
        <v>16</v>
      </c>
      <c r="F350" s="27" t="s">
        <v>545</v>
      </c>
      <c r="G350" s="27" t="s">
        <v>2935</v>
      </c>
    </row>
    <row r="351" spans="1:7" x14ac:dyDescent="0.3">
      <c r="A351" s="26">
        <v>4151</v>
      </c>
      <c r="B351" s="27" t="s">
        <v>7226</v>
      </c>
      <c r="C351" s="27" t="s">
        <v>4985</v>
      </c>
      <c r="D351" s="26">
        <v>1080</v>
      </c>
      <c r="E351" s="27" t="s">
        <v>16</v>
      </c>
      <c r="F351" s="27" t="s">
        <v>546</v>
      </c>
      <c r="G351" s="27" t="s">
        <v>2936</v>
      </c>
    </row>
    <row r="352" spans="1:7" x14ac:dyDescent="0.3">
      <c r="A352" s="26">
        <v>4168</v>
      </c>
      <c r="B352" s="27" t="s">
        <v>7227</v>
      </c>
      <c r="C352" s="27" t="s">
        <v>4986</v>
      </c>
      <c r="D352" s="26">
        <v>1082</v>
      </c>
      <c r="E352" s="27" t="s">
        <v>22</v>
      </c>
      <c r="F352" s="27" t="s">
        <v>547</v>
      </c>
      <c r="G352" s="27" t="s">
        <v>4388</v>
      </c>
    </row>
    <row r="353" spans="1:7" x14ac:dyDescent="0.3">
      <c r="A353" s="26">
        <v>4176</v>
      </c>
      <c r="B353" s="27" t="s">
        <v>7228</v>
      </c>
      <c r="C353" s="27" t="s">
        <v>4987</v>
      </c>
      <c r="D353" s="26">
        <v>1081</v>
      </c>
      <c r="E353" s="27" t="s">
        <v>20</v>
      </c>
      <c r="F353" s="27" t="s">
        <v>548</v>
      </c>
      <c r="G353" s="27" t="s">
        <v>4139</v>
      </c>
    </row>
    <row r="354" spans="1:7" x14ac:dyDescent="0.3">
      <c r="A354" s="26">
        <v>4184</v>
      </c>
      <c r="B354" s="27" t="s">
        <v>7229</v>
      </c>
      <c r="C354" s="27" t="s">
        <v>4988</v>
      </c>
      <c r="D354" s="26">
        <v>1081</v>
      </c>
      <c r="E354" s="27" t="s">
        <v>20</v>
      </c>
      <c r="F354" s="27" t="s">
        <v>549</v>
      </c>
      <c r="G354" s="27" t="s">
        <v>8302</v>
      </c>
    </row>
    <row r="355" spans="1:7" x14ac:dyDescent="0.3">
      <c r="A355" s="26">
        <v>4201</v>
      </c>
      <c r="B355" s="27" t="s">
        <v>7230</v>
      </c>
      <c r="C355" s="27" t="s">
        <v>4989</v>
      </c>
      <c r="D355" s="26">
        <v>1083</v>
      </c>
      <c r="E355" s="27" t="s">
        <v>18</v>
      </c>
      <c r="F355" s="27" t="s">
        <v>550</v>
      </c>
      <c r="G355" s="27" t="s">
        <v>4990</v>
      </c>
    </row>
    <row r="356" spans="1:7" x14ac:dyDescent="0.3">
      <c r="A356" s="26">
        <v>4218</v>
      </c>
      <c r="B356" s="27" t="s">
        <v>7231</v>
      </c>
      <c r="C356" s="27" t="s">
        <v>4991</v>
      </c>
      <c r="D356" s="26">
        <v>1083</v>
      </c>
      <c r="E356" s="27" t="s">
        <v>18</v>
      </c>
      <c r="F356" s="27" t="s">
        <v>551</v>
      </c>
      <c r="G356" s="27" t="s">
        <v>2937</v>
      </c>
    </row>
    <row r="357" spans="1:7" x14ac:dyDescent="0.3">
      <c r="A357" s="26">
        <v>4226</v>
      </c>
      <c r="B357" s="27" t="s">
        <v>7232</v>
      </c>
      <c r="C357" s="27" t="s">
        <v>4992</v>
      </c>
      <c r="D357" s="26">
        <v>1080</v>
      </c>
      <c r="E357" s="27" t="s">
        <v>16</v>
      </c>
      <c r="F357" s="27" t="s">
        <v>10305</v>
      </c>
      <c r="G357" s="27" t="s">
        <v>8884</v>
      </c>
    </row>
    <row r="358" spans="1:7" x14ac:dyDescent="0.3">
      <c r="A358" s="26">
        <v>4234</v>
      </c>
      <c r="B358" s="27" t="s">
        <v>9365</v>
      </c>
      <c r="C358" s="27" t="s">
        <v>4993</v>
      </c>
      <c r="D358" s="26">
        <v>1090</v>
      </c>
      <c r="E358" s="27" t="s">
        <v>552</v>
      </c>
      <c r="F358" s="27" t="s">
        <v>4140</v>
      </c>
      <c r="G358" s="27" t="s">
        <v>2938</v>
      </c>
    </row>
    <row r="359" spans="1:7" x14ac:dyDescent="0.3">
      <c r="A359" s="26">
        <v>4242</v>
      </c>
      <c r="B359" s="27" t="s">
        <v>7233</v>
      </c>
      <c r="C359" s="27" t="s">
        <v>4994</v>
      </c>
      <c r="D359" s="26">
        <v>1090</v>
      </c>
      <c r="E359" s="27" t="s">
        <v>552</v>
      </c>
      <c r="F359" s="27" t="s">
        <v>553</v>
      </c>
      <c r="G359" s="27" t="s">
        <v>2939</v>
      </c>
    </row>
    <row r="360" spans="1:7" x14ac:dyDescent="0.3">
      <c r="A360" s="26">
        <v>4259</v>
      </c>
      <c r="B360" s="27" t="s">
        <v>9674</v>
      </c>
      <c r="C360" s="27" t="s">
        <v>4995</v>
      </c>
      <c r="D360" s="26">
        <v>1090</v>
      </c>
      <c r="E360" s="27" t="s">
        <v>552</v>
      </c>
      <c r="F360" s="27" t="s">
        <v>554</v>
      </c>
      <c r="G360" s="27" t="s">
        <v>2940</v>
      </c>
    </row>
    <row r="361" spans="1:7" x14ac:dyDescent="0.3">
      <c r="A361" s="26">
        <v>4275</v>
      </c>
      <c r="B361" s="27" t="s">
        <v>7234</v>
      </c>
      <c r="C361" s="27" t="s">
        <v>4996</v>
      </c>
      <c r="D361" s="26">
        <v>1090</v>
      </c>
      <c r="E361" s="27" t="s">
        <v>552</v>
      </c>
      <c r="F361" s="27" t="s">
        <v>555</v>
      </c>
      <c r="G361" s="27" t="s">
        <v>4389</v>
      </c>
    </row>
    <row r="362" spans="1:7" x14ac:dyDescent="0.3">
      <c r="A362" s="26">
        <v>4283</v>
      </c>
      <c r="B362" s="27" t="s">
        <v>9675</v>
      </c>
      <c r="C362" s="27" t="s">
        <v>4997</v>
      </c>
      <c r="D362" s="26">
        <v>1090</v>
      </c>
      <c r="E362" s="27" t="s">
        <v>552</v>
      </c>
      <c r="F362" s="27" t="s">
        <v>10306</v>
      </c>
      <c r="G362" s="27" t="s">
        <v>2941</v>
      </c>
    </row>
    <row r="363" spans="1:7" x14ac:dyDescent="0.3">
      <c r="A363" s="26">
        <v>4291</v>
      </c>
      <c r="B363" s="27" t="s">
        <v>8885</v>
      </c>
      <c r="C363" s="27" t="s">
        <v>4998</v>
      </c>
      <c r="D363" s="26">
        <v>1120</v>
      </c>
      <c r="E363" s="27" t="s">
        <v>24</v>
      </c>
      <c r="F363" s="27" t="s">
        <v>556</v>
      </c>
      <c r="G363" s="27" t="s">
        <v>8886</v>
      </c>
    </row>
    <row r="364" spans="1:7" x14ac:dyDescent="0.3">
      <c r="A364" s="26">
        <v>4317</v>
      </c>
      <c r="B364" s="27" t="s">
        <v>7235</v>
      </c>
      <c r="C364" s="27" t="s">
        <v>4999</v>
      </c>
      <c r="D364" s="26">
        <v>1130</v>
      </c>
      <c r="E364" s="27" t="s">
        <v>516</v>
      </c>
      <c r="F364" s="27" t="s">
        <v>557</v>
      </c>
      <c r="G364" s="27" t="s">
        <v>2942</v>
      </c>
    </row>
    <row r="365" spans="1:7" x14ac:dyDescent="0.3">
      <c r="A365" s="26">
        <v>4325</v>
      </c>
      <c r="B365" s="27" t="s">
        <v>7236</v>
      </c>
      <c r="C365" s="27" t="s">
        <v>5000</v>
      </c>
      <c r="D365" s="26">
        <v>1140</v>
      </c>
      <c r="E365" s="27" t="s">
        <v>26</v>
      </c>
      <c r="F365" s="27" t="s">
        <v>8303</v>
      </c>
      <c r="G365" s="27" t="s">
        <v>5001</v>
      </c>
    </row>
    <row r="366" spans="1:7" x14ac:dyDescent="0.3">
      <c r="A366" s="26">
        <v>4333</v>
      </c>
      <c r="B366" s="27" t="s">
        <v>9676</v>
      </c>
      <c r="C366" s="27" t="s">
        <v>5002</v>
      </c>
      <c r="D366" s="26">
        <v>1140</v>
      </c>
      <c r="E366" s="27" t="s">
        <v>26</v>
      </c>
      <c r="F366" s="27" t="s">
        <v>558</v>
      </c>
      <c r="G366" s="27" t="s">
        <v>2943</v>
      </c>
    </row>
    <row r="367" spans="1:7" x14ac:dyDescent="0.3">
      <c r="A367" s="26">
        <v>4341</v>
      </c>
      <c r="B367" s="27" t="s">
        <v>7237</v>
      </c>
      <c r="C367" s="27" t="s">
        <v>5003</v>
      </c>
      <c r="D367" s="26">
        <v>1140</v>
      </c>
      <c r="E367" s="27" t="s">
        <v>26</v>
      </c>
      <c r="F367" s="27" t="s">
        <v>559</v>
      </c>
      <c r="G367" s="27" t="s">
        <v>2944</v>
      </c>
    </row>
    <row r="368" spans="1:7" x14ac:dyDescent="0.3">
      <c r="A368" s="26">
        <v>4358</v>
      </c>
      <c r="B368" s="27" t="s">
        <v>9677</v>
      </c>
      <c r="C368" s="27" t="s">
        <v>5004</v>
      </c>
      <c r="D368" s="26">
        <v>1140</v>
      </c>
      <c r="E368" s="27" t="s">
        <v>26</v>
      </c>
      <c r="F368" s="27" t="s">
        <v>560</v>
      </c>
      <c r="G368" s="27" t="s">
        <v>2945</v>
      </c>
    </row>
    <row r="369" spans="1:7" x14ac:dyDescent="0.3">
      <c r="A369" s="26">
        <v>4366</v>
      </c>
      <c r="B369" s="27" t="s">
        <v>7238</v>
      </c>
      <c r="C369" s="27" t="s">
        <v>5005</v>
      </c>
      <c r="D369" s="26">
        <v>1150</v>
      </c>
      <c r="E369" s="27" t="s">
        <v>28</v>
      </c>
      <c r="F369" s="27" t="s">
        <v>561</v>
      </c>
      <c r="G369" s="27" t="s">
        <v>2946</v>
      </c>
    </row>
    <row r="370" spans="1:7" x14ac:dyDescent="0.3">
      <c r="A370" s="26">
        <v>4374</v>
      </c>
      <c r="B370" s="27" t="s">
        <v>7452</v>
      </c>
      <c r="C370" s="27" t="s">
        <v>5006</v>
      </c>
      <c r="D370" s="26">
        <v>1150</v>
      </c>
      <c r="E370" s="27" t="s">
        <v>28</v>
      </c>
      <c r="F370" s="27" t="s">
        <v>563</v>
      </c>
      <c r="G370" s="27" t="s">
        <v>9366</v>
      </c>
    </row>
    <row r="371" spans="1:7" x14ac:dyDescent="0.3">
      <c r="A371" s="26">
        <v>4382</v>
      </c>
      <c r="B371" s="27" t="s">
        <v>7239</v>
      </c>
      <c r="C371" s="27" t="s">
        <v>5007</v>
      </c>
      <c r="D371" s="26">
        <v>1150</v>
      </c>
      <c r="E371" s="27" t="s">
        <v>28</v>
      </c>
      <c r="F371" s="27" t="s">
        <v>564</v>
      </c>
      <c r="G371" s="27" t="s">
        <v>2947</v>
      </c>
    </row>
    <row r="372" spans="1:7" x14ac:dyDescent="0.3">
      <c r="A372" s="26">
        <v>4391</v>
      </c>
      <c r="B372" s="27" t="s">
        <v>7240</v>
      </c>
      <c r="C372" s="27" t="s">
        <v>5008</v>
      </c>
      <c r="D372" s="26">
        <v>1150</v>
      </c>
      <c r="E372" s="27" t="s">
        <v>28</v>
      </c>
      <c r="F372" s="27" t="s">
        <v>564</v>
      </c>
      <c r="G372" s="27" t="s">
        <v>4390</v>
      </c>
    </row>
    <row r="373" spans="1:7" x14ac:dyDescent="0.3">
      <c r="A373" s="26">
        <v>4416</v>
      </c>
      <c r="B373" s="27" t="s">
        <v>7241</v>
      </c>
      <c r="C373" s="27" t="s">
        <v>5009</v>
      </c>
      <c r="D373" s="26">
        <v>1160</v>
      </c>
      <c r="E373" s="27" t="s">
        <v>30</v>
      </c>
      <c r="F373" s="27" t="s">
        <v>565</v>
      </c>
      <c r="G373" s="27" t="s">
        <v>4391</v>
      </c>
    </row>
    <row r="374" spans="1:7" x14ac:dyDescent="0.3">
      <c r="A374" s="26">
        <v>4432</v>
      </c>
      <c r="B374" s="27" t="s">
        <v>9367</v>
      </c>
      <c r="C374" s="27" t="s">
        <v>5010</v>
      </c>
      <c r="D374" s="26">
        <v>1160</v>
      </c>
      <c r="E374" s="27" t="s">
        <v>30</v>
      </c>
      <c r="F374" s="27" t="s">
        <v>566</v>
      </c>
      <c r="G374" s="27" t="s">
        <v>10307</v>
      </c>
    </row>
    <row r="375" spans="1:7" x14ac:dyDescent="0.3">
      <c r="A375" s="26">
        <v>4441</v>
      </c>
      <c r="B375" s="27" t="s">
        <v>7242</v>
      </c>
      <c r="C375" s="27" t="s">
        <v>5011</v>
      </c>
      <c r="D375" s="26">
        <v>1170</v>
      </c>
      <c r="E375" s="27" t="s">
        <v>32</v>
      </c>
      <c r="F375" s="27" t="s">
        <v>567</v>
      </c>
      <c r="G375" s="27" t="s">
        <v>10308</v>
      </c>
    </row>
    <row r="376" spans="1:7" x14ac:dyDescent="0.3">
      <c r="A376" s="26">
        <v>4457</v>
      </c>
      <c r="B376" s="27" t="s">
        <v>7243</v>
      </c>
      <c r="C376" s="27" t="s">
        <v>5012</v>
      </c>
      <c r="D376" s="26">
        <v>1170</v>
      </c>
      <c r="E376" s="27" t="s">
        <v>32</v>
      </c>
      <c r="F376" s="27" t="s">
        <v>568</v>
      </c>
      <c r="G376" s="27" t="s">
        <v>9678</v>
      </c>
    </row>
    <row r="377" spans="1:7" x14ac:dyDescent="0.3">
      <c r="A377" s="26">
        <v>4465</v>
      </c>
      <c r="B377" s="27" t="s">
        <v>9679</v>
      </c>
      <c r="C377" s="27" t="s">
        <v>5013</v>
      </c>
      <c r="D377" s="26">
        <v>1180</v>
      </c>
      <c r="E377" s="27" t="s">
        <v>34</v>
      </c>
      <c r="F377" s="27" t="s">
        <v>569</v>
      </c>
      <c r="G377" s="27" t="s">
        <v>9368</v>
      </c>
    </row>
    <row r="378" spans="1:7" x14ac:dyDescent="0.3">
      <c r="A378" s="26">
        <v>4473</v>
      </c>
      <c r="B378" s="27" t="s">
        <v>9680</v>
      </c>
      <c r="C378" s="27" t="s">
        <v>5014</v>
      </c>
      <c r="D378" s="26">
        <v>1180</v>
      </c>
      <c r="E378" s="27" t="s">
        <v>34</v>
      </c>
      <c r="F378" s="27" t="s">
        <v>570</v>
      </c>
      <c r="G378" s="27" t="s">
        <v>8887</v>
      </c>
    </row>
    <row r="379" spans="1:7" x14ac:dyDescent="0.3">
      <c r="A379" s="26">
        <v>4481</v>
      </c>
      <c r="B379" s="27" t="s">
        <v>510</v>
      </c>
      <c r="C379" s="27" t="s">
        <v>5015</v>
      </c>
      <c r="D379" s="26">
        <v>1180</v>
      </c>
      <c r="E379" s="27" t="s">
        <v>34</v>
      </c>
      <c r="F379" s="27" t="s">
        <v>571</v>
      </c>
      <c r="G379" s="27" t="s">
        <v>8888</v>
      </c>
    </row>
    <row r="380" spans="1:7" x14ac:dyDescent="0.3">
      <c r="A380" s="26">
        <v>4507</v>
      </c>
      <c r="B380" s="27" t="s">
        <v>7244</v>
      </c>
      <c r="C380" s="27" t="s">
        <v>5016</v>
      </c>
      <c r="D380" s="26">
        <v>1190</v>
      </c>
      <c r="E380" s="27" t="s">
        <v>573</v>
      </c>
      <c r="F380" s="27" t="s">
        <v>574</v>
      </c>
      <c r="G380" s="27" t="s">
        <v>8304</v>
      </c>
    </row>
    <row r="381" spans="1:7" x14ac:dyDescent="0.3">
      <c r="A381" s="26">
        <v>4515</v>
      </c>
      <c r="B381" s="27" t="s">
        <v>8064</v>
      </c>
      <c r="C381" s="27" t="s">
        <v>5017</v>
      </c>
      <c r="D381" s="26">
        <v>1190</v>
      </c>
      <c r="E381" s="27" t="s">
        <v>573</v>
      </c>
      <c r="F381" s="27" t="s">
        <v>575</v>
      </c>
      <c r="G381" s="27" t="s">
        <v>4392</v>
      </c>
    </row>
    <row r="382" spans="1:7" x14ac:dyDescent="0.3">
      <c r="A382" s="26">
        <v>4523</v>
      </c>
      <c r="B382" s="27" t="s">
        <v>7245</v>
      </c>
      <c r="C382" s="27" t="s">
        <v>5018</v>
      </c>
      <c r="D382" s="26">
        <v>1190</v>
      </c>
      <c r="E382" s="27" t="s">
        <v>573</v>
      </c>
      <c r="F382" s="27" t="s">
        <v>576</v>
      </c>
      <c r="G382" s="27" t="s">
        <v>8305</v>
      </c>
    </row>
    <row r="383" spans="1:7" x14ac:dyDescent="0.3">
      <c r="A383" s="26">
        <v>4531</v>
      </c>
      <c r="B383" s="27" t="s">
        <v>7246</v>
      </c>
      <c r="C383" s="27" t="s">
        <v>5019</v>
      </c>
      <c r="D383" s="26">
        <v>1200</v>
      </c>
      <c r="E383" s="27" t="s">
        <v>36</v>
      </c>
      <c r="F383" s="27" t="s">
        <v>577</v>
      </c>
      <c r="G383" s="27" t="s">
        <v>2949</v>
      </c>
    </row>
    <row r="384" spans="1:7" x14ac:dyDescent="0.3">
      <c r="A384" s="26">
        <v>4549</v>
      </c>
      <c r="B384" s="27" t="s">
        <v>7247</v>
      </c>
      <c r="C384" s="27" t="s">
        <v>5020</v>
      </c>
      <c r="D384" s="26">
        <v>1200</v>
      </c>
      <c r="E384" s="27" t="s">
        <v>36</v>
      </c>
      <c r="F384" s="27" t="s">
        <v>578</v>
      </c>
      <c r="G384" s="27" t="s">
        <v>2950</v>
      </c>
    </row>
    <row r="385" spans="1:7" x14ac:dyDescent="0.3">
      <c r="A385" s="26">
        <v>4556</v>
      </c>
      <c r="B385" s="27" t="s">
        <v>7207</v>
      </c>
      <c r="C385" s="27" t="s">
        <v>5021</v>
      </c>
      <c r="D385" s="26">
        <v>1200</v>
      </c>
      <c r="E385" s="27" t="s">
        <v>36</v>
      </c>
      <c r="F385" s="27" t="s">
        <v>579</v>
      </c>
      <c r="G385" s="27" t="s">
        <v>8889</v>
      </c>
    </row>
    <row r="386" spans="1:7" x14ac:dyDescent="0.3">
      <c r="A386" s="26">
        <v>4564</v>
      </c>
      <c r="B386" s="27" t="s">
        <v>7221</v>
      </c>
      <c r="C386" s="27" t="s">
        <v>5022</v>
      </c>
      <c r="D386" s="26">
        <v>1200</v>
      </c>
      <c r="E386" s="27" t="s">
        <v>36</v>
      </c>
      <c r="F386" s="27" t="s">
        <v>580</v>
      </c>
      <c r="G386" s="27" t="s">
        <v>9369</v>
      </c>
    </row>
    <row r="387" spans="1:7" x14ac:dyDescent="0.3">
      <c r="A387" s="26">
        <v>4606</v>
      </c>
      <c r="B387" s="27" t="s">
        <v>10309</v>
      </c>
      <c r="C387" s="27" t="s">
        <v>5023</v>
      </c>
      <c r="D387" s="26">
        <v>1500</v>
      </c>
      <c r="E387" s="27" t="s">
        <v>38</v>
      </c>
      <c r="F387" s="27" t="s">
        <v>581</v>
      </c>
      <c r="G387" s="27" t="s">
        <v>5024</v>
      </c>
    </row>
    <row r="388" spans="1:7" x14ac:dyDescent="0.3">
      <c r="A388" s="26">
        <v>4614</v>
      </c>
      <c r="B388" s="27" t="s">
        <v>7248</v>
      </c>
      <c r="C388" s="27" t="s">
        <v>5025</v>
      </c>
      <c r="D388" s="26">
        <v>1500</v>
      </c>
      <c r="E388" s="27" t="s">
        <v>38</v>
      </c>
      <c r="F388" s="27" t="s">
        <v>582</v>
      </c>
      <c r="G388" s="27" t="s">
        <v>10310</v>
      </c>
    </row>
    <row r="389" spans="1:7" x14ac:dyDescent="0.3">
      <c r="A389" s="26">
        <v>4663</v>
      </c>
      <c r="B389" s="27" t="s">
        <v>7249</v>
      </c>
      <c r="C389" s="27" t="s">
        <v>5026</v>
      </c>
      <c r="D389" s="26">
        <v>1654</v>
      </c>
      <c r="E389" s="27" t="s">
        <v>583</v>
      </c>
      <c r="F389" s="27" t="s">
        <v>584</v>
      </c>
      <c r="G389" s="27" t="s">
        <v>10311</v>
      </c>
    </row>
    <row r="390" spans="1:7" x14ac:dyDescent="0.3">
      <c r="A390" s="26">
        <v>4671</v>
      </c>
      <c r="B390" s="27" t="s">
        <v>7250</v>
      </c>
      <c r="C390" s="27" t="s">
        <v>5027</v>
      </c>
      <c r="D390" s="26">
        <v>1653</v>
      </c>
      <c r="E390" s="27" t="s">
        <v>585</v>
      </c>
      <c r="F390" s="27" t="s">
        <v>586</v>
      </c>
      <c r="G390" s="27" t="s">
        <v>10312</v>
      </c>
    </row>
    <row r="391" spans="1:7" x14ac:dyDescent="0.3">
      <c r="A391" s="26">
        <v>4689</v>
      </c>
      <c r="B391" s="27" t="s">
        <v>10191</v>
      </c>
      <c r="C391" s="27" t="s">
        <v>5028</v>
      </c>
      <c r="D391" s="26">
        <v>1502</v>
      </c>
      <c r="E391" s="27" t="s">
        <v>587</v>
      </c>
      <c r="F391" s="27" t="s">
        <v>588</v>
      </c>
      <c r="G391" s="27" t="s">
        <v>5029</v>
      </c>
    </row>
    <row r="392" spans="1:7" x14ac:dyDescent="0.3">
      <c r="A392" s="26">
        <v>4697</v>
      </c>
      <c r="B392" s="27" t="s">
        <v>9370</v>
      </c>
      <c r="C392" s="27" t="s">
        <v>5030</v>
      </c>
      <c r="D392" s="26">
        <v>1502</v>
      </c>
      <c r="E392" s="27" t="s">
        <v>587</v>
      </c>
      <c r="F392" s="27" t="s">
        <v>589</v>
      </c>
      <c r="G392" s="27" t="s">
        <v>10313</v>
      </c>
    </row>
    <row r="393" spans="1:7" x14ac:dyDescent="0.3">
      <c r="A393" s="26">
        <v>4705</v>
      </c>
      <c r="B393" s="27" t="s">
        <v>7251</v>
      </c>
      <c r="C393" s="27" t="s">
        <v>5031</v>
      </c>
      <c r="D393" s="26">
        <v>1540</v>
      </c>
      <c r="E393" s="27" t="s">
        <v>590</v>
      </c>
      <c r="F393" s="27" t="s">
        <v>591</v>
      </c>
      <c r="G393" s="27" t="s">
        <v>3953</v>
      </c>
    </row>
    <row r="394" spans="1:7" x14ac:dyDescent="0.3">
      <c r="A394" s="26">
        <v>4713</v>
      </c>
      <c r="B394" s="27" t="s">
        <v>7252</v>
      </c>
      <c r="C394" s="27" t="s">
        <v>5032</v>
      </c>
      <c r="D394" s="26">
        <v>1540</v>
      </c>
      <c r="E394" s="27" t="s">
        <v>41</v>
      </c>
      <c r="F394" s="27" t="s">
        <v>592</v>
      </c>
      <c r="G394" s="27" t="s">
        <v>2951</v>
      </c>
    </row>
    <row r="395" spans="1:7" x14ac:dyDescent="0.3">
      <c r="A395" s="26">
        <v>4721</v>
      </c>
      <c r="B395" s="27" t="s">
        <v>7253</v>
      </c>
      <c r="C395" s="27" t="s">
        <v>5033</v>
      </c>
      <c r="D395" s="26">
        <v>1570</v>
      </c>
      <c r="E395" s="27" t="s">
        <v>593</v>
      </c>
      <c r="F395" s="27" t="s">
        <v>9681</v>
      </c>
      <c r="G395" s="27" t="s">
        <v>2952</v>
      </c>
    </row>
    <row r="396" spans="1:7" x14ac:dyDescent="0.3">
      <c r="A396" s="26">
        <v>4739</v>
      </c>
      <c r="B396" s="27" t="s">
        <v>7254</v>
      </c>
      <c r="C396" s="27" t="s">
        <v>5034</v>
      </c>
      <c r="D396" s="26">
        <v>9500</v>
      </c>
      <c r="E396" s="27" t="s">
        <v>594</v>
      </c>
      <c r="F396" s="27" t="s">
        <v>595</v>
      </c>
      <c r="G396" s="27" t="s">
        <v>10314</v>
      </c>
    </row>
    <row r="397" spans="1:7" x14ac:dyDescent="0.3">
      <c r="A397" s="26">
        <v>4747</v>
      </c>
      <c r="B397" s="27" t="s">
        <v>7255</v>
      </c>
      <c r="C397" s="27" t="s">
        <v>5035</v>
      </c>
      <c r="D397" s="26">
        <v>1547</v>
      </c>
      <c r="E397" s="27" t="s">
        <v>596</v>
      </c>
      <c r="F397" s="27" t="s">
        <v>597</v>
      </c>
      <c r="G397" s="27" t="s">
        <v>8890</v>
      </c>
    </row>
    <row r="398" spans="1:7" x14ac:dyDescent="0.3">
      <c r="A398" s="26">
        <v>4762</v>
      </c>
      <c r="B398" s="27" t="s">
        <v>7256</v>
      </c>
      <c r="C398" s="27" t="s">
        <v>5036</v>
      </c>
      <c r="D398" s="26">
        <v>1600</v>
      </c>
      <c r="E398" s="27" t="s">
        <v>42</v>
      </c>
      <c r="F398" s="27" t="s">
        <v>598</v>
      </c>
      <c r="G398" s="27" t="s">
        <v>8891</v>
      </c>
    </row>
    <row r="399" spans="1:7" x14ac:dyDescent="0.3">
      <c r="A399" s="26">
        <v>4771</v>
      </c>
      <c r="B399" s="27" t="s">
        <v>10315</v>
      </c>
      <c r="C399" s="27" t="s">
        <v>5037</v>
      </c>
      <c r="D399" s="26">
        <v>1600</v>
      </c>
      <c r="E399" s="27" t="s">
        <v>42</v>
      </c>
      <c r="F399" s="27" t="s">
        <v>599</v>
      </c>
      <c r="G399" s="27" t="s">
        <v>9371</v>
      </c>
    </row>
    <row r="400" spans="1:7" x14ac:dyDescent="0.3">
      <c r="A400" s="26">
        <v>4788</v>
      </c>
      <c r="B400" s="27" t="s">
        <v>10316</v>
      </c>
      <c r="C400" s="27" t="s">
        <v>5038</v>
      </c>
      <c r="D400" s="26">
        <v>1600</v>
      </c>
      <c r="E400" s="27" t="s">
        <v>42</v>
      </c>
      <c r="F400" s="27" t="s">
        <v>600</v>
      </c>
      <c r="G400" s="27" t="s">
        <v>9372</v>
      </c>
    </row>
    <row r="401" spans="1:7" x14ac:dyDescent="0.3">
      <c r="A401" s="26">
        <v>4796</v>
      </c>
      <c r="B401" s="27" t="s">
        <v>7257</v>
      </c>
      <c r="C401" s="27" t="s">
        <v>5039</v>
      </c>
      <c r="D401" s="26">
        <v>1600</v>
      </c>
      <c r="E401" s="27" t="s">
        <v>42</v>
      </c>
      <c r="F401" s="27" t="s">
        <v>601</v>
      </c>
      <c r="G401" s="27" t="s">
        <v>2953</v>
      </c>
    </row>
    <row r="402" spans="1:7" x14ac:dyDescent="0.3">
      <c r="A402" s="26">
        <v>4804</v>
      </c>
      <c r="B402" s="27" t="s">
        <v>7258</v>
      </c>
      <c r="C402" s="27" t="s">
        <v>5040</v>
      </c>
      <c r="D402" s="26">
        <v>1601</v>
      </c>
      <c r="E402" s="27" t="s">
        <v>602</v>
      </c>
      <c r="F402" s="27" t="s">
        <v>603</v>
      </c>
      <c r="G402" s="27" t="s">
        <v>8306</v>
      </c>
    </row>
    <row r="403" spans="1:7" x14ac:dyDescent="0.3">
      <c r="A403" s="26">
        <v>4812</v>
      </c>
      <c r="B403" s="27" t="s">
        <v>7259</v>
      </c>
      <c r="C403" s="27" t="s">
        <v>5041</v>
      </c>
      <c r="D403" s="26">
        <v>1601</v>
      </c>
      <c r="E403" s="27" t="s">
        <v>602</v>
      </c>
      <c r="F403" s="27" t="s">
        <v>604</v>
      </c>
      <c r="G403" s="27" t="s">
        <v>10317</v>
      </c>
    </row>
    <row r="404" spans="1:7" x14ac:dyDescent="0.3">
      <c r="A404" s="26">
        <v>4821</v>
      </c>
      <c r="B404" s="27" t="s">
        <v>7260</v>
      </c>
      <c r="C404" s="27" t="s">
        <v>5042</v>
      </c>
      <c r="D404" s="26">
        <v>1620</v>
      </c>
      <c r="E404" s="27" t="s">
        <v>605</v>
      </c>
      <c r="F404" s="27" t="s">
        <v>606</v>
      </c>
      <c r="G404" s="27" t="s">
        <v>2954</v>
      </c>
    </row>
    <row r="405" spans="1:7" x14ac:dyDescent="0.3">
      <c r="A405" s="26">
        <v>4838</v>
      </c>
      <c r="B405" s="27" t="s">
        <v>7261</v>
      </c>
      <c r="C405" s="27" t="s">
        <v>5043</v>
      </c>
      <c r="D405" s="26">
        <v>1620</v>
      </c>
      <c r="E405" s="27" t="s">
        <v>605</v>
      </c>
      <c r="F405" s="27" t="s">
        <v>607</v>
      </c>
      <c r="G405" s="27" t="s">
        <v>8307</v>
      </c>
    </row>
    <row r="406" spans="1:7" x14ac:dyDescent="0.3">
      <c r="A406" s="26">
        <v>4846</v>
      </c>
      <c r="B406" s="27" t="s">
        <v>7262</v>
      </c>
      <c r="C406" s="27" t="s">
        <v>5044</v>
      </c>
      <c r="D406" s="26">
        <v>1630</v>
      </c>
      <c r="E406" s="27" t="s">
        <v>608</v>
      </c>
      <c r="F406" s="27" t="s">
        <v>609</v>
      </c>
      <c r="G406" s="27" t="s">
        <v>2955</v>
      </c>
    </row>
    <row r="407" spans="1:7" x14ac:dyDescent="0.3">
      <c r="A407" s="26">
        <v>4853</v>
      </c>
      <c r="B407" s="27" t="s">
        <v>10318</v>
      </c>
      <c r="C407" s="27" t="s">
        <v>5045</v>
      </c>
      <c r="D407" s="26">
        <v>1640</v>
      </c>
      <c r="E407" s="27" t="s">
        <v>610</v>
      </c>
      <c r="F407" s="27" t="s">
        <v>4141</v>
      </c>
      <c r="G407" s="27" t="s">
        <v>8892</v>
      </c>
    </row>
    <row r="408" spans="1:7" x14ac:dyDescent="0.3">
      <c r="A408" s="26">
        <v>4861</v>
      </c>
      <c r="B408" s="27" t="s">
        <v>7263</v>
      </c>
      <c r="C408" s="27" t="s">
        <v>5046</v>
      </c>
      <c r="D408" s="26">
        <v>1640</v>
      </c>
      <c r="E408" s="27" t="s">
        <v>610</v>
      </c>
      <c r="F408" s="27" t="s">
        <v>611</v>
      </c>
      <c r="G408" s="27" t="s">
        <v>2957</v>
      </c>
    </row>
    <row r="409" spans="1:7" x14ac:dyDescent="0.3">
      <c r="A409" s="26">
        <v>4887</v>
      </c>
      <c r="B409" s="27" t="s">
        <v>8893</v>
      </c>
      <c r="C409" s="27" t="s">
        <v>5047</v>
      </c>
      <c r="D409" s="26">
        <v>1640</v>
      </c>
      <c r="E409" s="27" t="s">
        <v>610</v>
      </c>
      <c r="F409" s="27" t="s">
        <v>613</v>
      </c>
      <c r="G409" s="27" t="s">
        <v>8308</v>
      </c>
    </row>
    <row r="410" spans="1:7" x14ac:dyDescent="0.3">
      <c r="A410" s="26">
        <v>4895</v>
      </c>
      <c r="B410" s="27" t="s">
        <v>7261</v>
      </c>
      <c r="C410" s="27" t="s">
        <v>5048</v>
      </c>
      <c r="D410" s="26">
        <v>1640</v>
      </c>
      <c r="E410" s="27" t="s">
        <v>610</v>
      </c>
      <c r="F410" s="27" t="s">
        <v>614</v>
      </c>
      <c r="G410" s="27" t="s">
        <v>10319</v>
      </c>
    </row>
    <row r="411" spans="1:7" x14ac:dyDescent="0.3">
      <c r="A411" s="26">
        <v>4903</v>
      </c>
      <c r="B411" s="27" t="s">
        <v>7264</v>
      </c>
      <c r="C411" s="27" t="s">
        <v>5049</v>
      </c>
      <c r="D411" s="26">
        <v>1652</v>
      </c>
      <c r="E411" s="27" t="s">
        <v>615</v>
      </c>
      <c r="F411" s="27" t="s">
        <v>616</v>
      </c>
      <c r="G411" s="27" t="s">
        <v>4393</v>
      </c>
    </row>
    <row r="412" spans="1:7" x14ac:dyDescent="0.3">
      <c r="A412" s="26">
        <v>4911</v>
      </c>
      <c r="B412" s="27" t="s">
        <v>7265</v>
      </c>
      <c r="C412" s="27" t="s">
        <v>5050</v>
      </c>
      <c r="D412" s="26">
        <v>1650</v>
      </c>
      <c r="E412" s="27" t="s">
        <v>617</v>
      </c>
      <c r="F412" s="27" t="s">
        <v>618</v>
      </c>
      <c r="G412" s="27" t="s">
        <v>4394</v>
      </c>
    </row>
    <row r="413" spans="1:7" x14ac:dyDescent="0.3">
      <c r="A413" s="26">
        <v>4929</v>
      </c>
      <c r="B413" s="27" t="s">
        <v>7266</v>
      </c>
      <c r="C413" s="27" t="s">
        <v>5051</v>
      </c>
      <c r="D413" s="26">
        <v>1651</v>
      </c>
      <c r="E413" s="27" t="s">
        <v>619</v>
      </c>
      <c r="F413" s="27" t="s">
        <v>2958</v>
      </c>
      <c r="G413" s="27" t="s">
        <v>10320</v>
      </c>
    </row>
    <row r="414" spans="1:7" x14ac:dyDescent="0.3">
      <c r="A414" s="26">
        <v>4937</v>
      </c>
      <c r="B414" s="27" t="s">
        <v>7267</v>
      </c>
      <c r="C414" s="27" t="s">
        <v>5052</v>
      </c>
      <c r="D414" s="26">
        <v>1670</v>
      </c>
      <c r="E414" s="27" t="s">
        <v>620</v>
      </c>
      <c r="F414" s="27" t="s">
        <v>621</v>
      </c>
      <c r="G414" s="27" t="s">
        <v>2959</v>
      </c>
    </row>
    <row r="415" spans="1:7" x14ac:dyDescent="0.3">
      <c r="A415" s="26">
        <v>4961</v>
      </c>
      <c r="B415" s="27" t="s">
        <v>10321</v>
      </c>
      <c r="C415" s="27" t="s">
        <v>10322</v>
      </c>
      <c r="D415" s="26">
        <v>1500</v>
      </c>
      <c r="E415" s="27" t="s">
        <v>38</v>
      </c>
      <c r="F415" s="27" t="s">
        <v>10323</v>
      </c>
      <c r="G415" s="27" t="s">
        <v>10324</v>
      </c>
    </row>
    <row r="416" spans="1:7" x14ac:dyDescent="0.3">
      <c r="A416" s="26">
        <v>4978</v>
      </c>
      <c r="B416" s="27" t="s">
        <v>7269</v>
      </c>
      <c r="C416" s="27" t="s">
        <v>5054</v>
      </c>
      <c r="D416" s="26">
        <v>1750</v>
      </c>
      <c r="E416" s="27" t="s">
        <v>44</v>
      </c>
      <c r="F416" s="27" t="s">
        <v>10325</v>
      </c>
      <c r="G416" s="27" t="s">
        <v>2960</v>
      </c>
    </row>
    <row r="417" spans="1:7" x14ac:dyDescent="0.3">
      <c r="A417" s="26">
        <v>4986</v>
      </c>
      <c r="B417" s="27" t="s">
        <v>7270</v>
      </c>
      <c r="C417" s="27" t="s">
        <v>5055</v>
      </c>
      <c r="D417" s="26">
        <v>1750</v>
      </c>
      <c r="E417" s="27" t="s">
        <v>44</v>
      </c>
      <c r="F417" s="27" t="s">
        <v>624</v>
      </c>
      <c r="G417" s="27" t="s">
        <v>2961</v>
      </c>
    </row>
    <row r="418" spans="1:7" x14ac:dyDescent="0.3">
      <c r="A418" s="26">
        <v>4994</v>
      </c>
      <c r="B418" s="27" t="s">
        <v>9373</v>
      </c>
      <c r="C418" s="27" t="s">
        <v>5056</v>
      </c>
      <c r="D418" s="26">
        <v>1750</v>
      </c>
      <c r="E418" s="27" t="s">
        <v>625</v>
      </c>
      <c r="F418" s="27" t="s">
        <v>626</v>
      </c>
      <c r="G418" s="27" t="s">
        <v>2962</v>
      </c>
    </row>
    <row r="419" spans="1:7" x14ac:dyDescent="0.3">
      <c r="A419" s="26">
        <v>5017</v>
      </c>
      <c r="B419" s="27" t="s">
        <v>8309</v>
      </c>
      <c r="C419" s="27" t="s">
        <v>5057</v>
      </c>
      <c r="D419" s="26">
        <v>1755</v>
      </c>
      <c r="E419" s="27" t="s">
        <v>628</v>
      </c>
      <c r="F419" s="27" t="s">
        <v>629</v>
      </c>
      <c r="G419" s="27" t="s">
        <v>2963</v>
      </c>
    </row>
    <row r="420" spans="1:7" x14ac:dyDescent="0.3">
      <c r="A420" s="26">
        <v>5025</v>
      </c>
      <c r="B420" s="27" t="s">
        <v>7271</v>
      </c>
      <c r="C420" s="27" t="s">
        <v>5058</v>
      </c>
      <c r="D420" s="26">
        <v>1755</v>
      </c>
      <c r="E420" s="27" t="s">
        <v>630</v>
      </c>
      <c r="F420" s="27" t="s">
        <v>631</v>
      </c>
      <c r="G420" s="27" t="s">
        <v>2964</v>
      </c>
    </row>
    <row r="421" spans="1:7" x14ac:dyDescent="0.3">
      <c r="A421" s="26">
        <v>5033</v>
      </c>
      <c r="B421" s="27" t="s">
        <v>7272</v>
      </c>
      <c r="C421" s="27" t="s">
        <v>5059</v>
      </c>
      <c r="D421" s="26">
        <v>1755</v>
      </c>
      <c r="E421" s="27" t="s">
        <v>632</v>
      </c>
      <c r="F421" s="27" t="s">
        <v>633</v>
      </c>
      <c r="G421" s="27" t="s">
        <v>4142</v>
      </c>
    </row>
    <row r="422" spans="1:7" x14ac:dyDescent="0.3">
      <c r="A422" s="26">
        <v>5041</v>
      </c>
      <c r="B422" s="27" t="s">
        <v>7273</v>
      </c>
      <c r="C422" s="27" t="s">
        <v>5060</v>
      </c>
      <c r="D422" s="26">
        <v>1755</v>
      </c>
      <c r="E422" s="27" t="s">
        <v>634</v>
      </c>
      <c r="F422" s="27" t="s">
        <v>635</v>
      </c>
      <c r="G422" s="27" t="s">
        <v>4143</v>
      </c>
    </row>
    <row r="423" spans="1:7" x14ac:dyDescent="0.3">
      <c r="A423" s="26">
        <v>5058</v>
      </c>
      <c r="B423" s="27" t="s">
        <v>8894</v>
      </c>
      <c r="C423" s="27" t="s">
        <v>5061</v>
      </c>
      <c r="D423" s="26">
        <v>1730</v>
      </c>
      <c r="E423" s="27" t="s">
        <v>46</v>
      </c>
      <c r="F423" s="27" t="s">
        <v>636</v>
      </c>
      <c r="G423" s="27" t="s">
        <v>4144</v>
      </c>
    </row>
    <row r="424" spans="1:7" x14ac:dyDescent="0.3">
      <c r="A424" s="26">
        <v>5066</v>
      </c>
      <c r="B424" s="27" t="s">
        <v>8310</v>
      </c>
      <c r="C424" s="27" t="s">
        <v>5062</v>
      </c>
      <c r="D424" s="26">
        <v>1730</v>
      </c>
      <c r="E424" s="27" t="s">
        <v>46</v>
      </c>
      <c r="F424" s="27" t="s">
        <v>637</v>
      </c>
      <c r="G424" s="27" t="s">
        <v>8311</v>
      </c>
    </row>
    <row r="425" spans="1:7" x14ac:dyDescent="0.3">
      <c r="A425" s="26">
        <v>5074</v>
      </c>
      <c r="B425" s="27" t="s">
        <v>7274</v>
      </c>
      <c r="C425" s="27" t="s">
        <v>5063</v>
      </c>
      <c r="D425" s="26">
        <v>1730</v>
      </c>
      <c r="E425" s="27" t="s">
        <v>46</v>
      </c>
      <c r="F425" s="27" t="s">
        <v>638</v>
      </c>
      <c r="G425" s="27" t="s">
        <v>5064</v>
      </c>
    </row>
    <row r="426" spans="1:7" x14ac:dyDescent="0.3">
      <c r="A426" s="26">
        <v>5082</v>
      </c>
      <c r="B426" s="27" t="s">
        <v>7275</v>
      </c>
      <c r="C426" s="27" t="s">
        <v>5065</v>
      </c>
      <c r="D426" s="26">
        <v>1730</v>
      </c>
      <c r="E426" s="27" t="s">
        <v>46</v>
      </c>
      <c r="F426" s="27" t="s">
        <v>639</v>
      </c>
      <c r="G426" s="27" t="s">
        <v>4145</v>
      </c>
    </row>
    <row r="427" spans="1:7" x14ac:dyDescent="0.3">
      <c r="A427" s="26">
        <v>5091</v>
      </c>
      <c r="B427" s="27" t="s">
        <v>10326</v>
      </c>
      <c r="C427" s="27" t="s">
        <v>5066</v>
      </c>
      <c r="D427" s="26">
        <v>1730</v>
      </c>
      <c r="E427" s="27" t="s">
        <v>640</v>
      </c>
      <c r="F427" s="27" t="s">
        <v>641</v>
      </c>
      <c r="G427" s="27" t="s">
        <v>4395</v>
      </c>
    </row>
    <row r="428" spans="1:7" x14ac:dyDescent="0.3">
      <c r="A428" s="26">
        <v>5116</v>
      </c>
      <c r="B428" s="27" t="s">
        <v>10327</v>
      </c>
      <c r="C428" s="27" t="s">
        <v>5067</v>
      </c>
      <c r="D428" s="26">
        <v>1700</v>
      </c>
      <c r="E428" s="27" t="s">
        <v>48</v>
      </c>
      <c r="F428" s="27" t="s">
        <v>642</v>
      </c>
      <c r="G428" s="27" t="s">
        <v>8895</v>
      </c>
    </row>
    <row r="429" spans="1:7" x14ac:dyDescent="0.3">
      <c r="A429" s="26">
        <v>5124</v>
      </c>
      <c r="B429" s="27" t="s">
        <v>7276</v>
      </c>
      <c r="C429" s="27" t="s">
        <v>5068</v>
      </c>
      <c r="D429" s="26">
        <v>1700</v>
      </c>
      <c r="E429" s="27" t="s">
        <v>48</v>
      </c>
      <c r="F429" s="27" t="s">
        <v>643</v>
      </c>
      <c r="G429" s="27" t="s">
        <v>8896</v>
      </c>
    </row>
    <row r="430" spans="1:7" x14ac:dyDescent="0.3">
      <c r="A430" s="26">
        <v>5132</v>
      </c>
      <c r="B430" s="27" t="s">
        <v>8312</v>
      </c>
      <c r="C430" s="27" t="s">
        <v>5069</v>
      </c>
      <c r="D430" s="26">
        <v>1700</v>
      </c>
      <c r="E430" s="27" t="s">
        <v>48</v>
      </c>
      <c r="F430" s="27" t="s">
        <v>644</v>
      </c>
      <c r="G430" s="27" t="s">
        <v>2965</v>
      </c>
    </row>
    <row r="431" spans="1:7" x14ac:dyDescent="0.3">
      <c r="A431" s="26">
        <v>5141</v>
      </c>
      <c r="B431" s="27" t="s">
        <v>7277</v>
      </c>
      <c r="C431" s="27" t="s">
        <v>5070</v>
      </c>
      <c r="D431" s="26">
        <v>1602</v>
      </c>
      <c r="E431" s="27" t="s">
        <v>645</v>
      </c>
      <c r="F431" s="27" t="s">
        <v>646</v>
      </c>
      <c r="G431" s="27" t="s">
        <v>9374</v>
      </c>
    </row>
    <row r="432" spans="1:7" x14ac:dyDescent="0.3">
      <c r="A432" s="26">
        <v>5157</v>
      </c>
      <c r="B432" s="27" t="s">
        <v>7278</v>
      </c>
      <c r="C432" s="27" t="s">
        <v>5071</v>
      </c>
      <c r="D432" s="26">
        <v>1702</v>
      </c>
      <c r="E432" s="27" t="s">
        <v>647</v>
      </c>
      <c r="F432" s="27" t="s">
        <v>648</v>
      </c>
      <c r="G432" s="27" t="s">
        <v>2966</v>
      </c>
    </row>
    <row r="433" spans="1:7" x14ac:dyDescent="0.3">
      <c r="A433" s="26">
        <v>5165</v>
      </c>
      <c r="B433" s="27" t="s">
        <v>510</v>
      </c>
      <c r="C433" s="27" t="s">
        <v>5072</v>
      </c>
      <c r="D433" s="26">
        <v>1702</v>
      </c>
      <c r="E433" s="27" t="s">
        <v>647</v>
      </c>
      <c r="F433" s="27" t="s">
        <v>649</v>
      </c>
      <c r="G433" s="27" t="s">
        <v>2966</v>
      </c>
    </row>
    <row r="434" spans="1:7" x14ac:dyDescent="0.3">
      <c r="A434" s="26">
        <v>5173</v>
      </c>
      <c r="B434" s="27" t="s">
        <v>7279</v>
      </c>
      <c r="C434" s="27" t="s">
        <v>5073</v>
      </c>
      <c r="D434" s="26">
        <v>1731</v>
      </c>
      <c r="E434" s="27" t="s">
        <v>650</v>
      </c>
      <c r="F434" s="27" t="s">
        <v>651</v>
      </c>
      <c r="G434" s="27" t="s">
        <v>8313</v>
      </c>
    </row>
    <row r="435" spans="1:7" x14ac:dyDescent="0.3">
      <c r="A435" s="26">
        <v>5199</v>
      </c>
      <c r="B435" s="27" t="s">
        <v>7280</v>
      </c>
      <c r="C435" s="27" t="s">
        <v>5074</v>
      </c>
      <c r="D435" s="26">
        <v>1731</v>
      </c>
      <c r="E435" s="27" t="s">
        <v>650</v>
      </c>
      <c r="F435" s="27" t="s">
        <v>652</v>
      </c>
      <c r="G435" s="27" t="s">
        <v>4396</v>
      </c>
    </row>
    <row r="436" spans="1:7" x14ac:dyDescent="0.3">
      <c r="A436" s="26">
        <v>5231</v>
      </c>
      <c r="B436" s="27" t="s">
        <v>7281</v>
      </c>
      <c r="C436" s="27" t="s">
        <v>5075</v>
      </c>
      <c r="D436" s="26">
        <v>1742</v>
      </c>
      <c r="E436" s="27" t="s">
        <v>653</v>
      </c>
      <c r="F436" s="27" t="s">
        <v>654</v>
      </c>
      <c r="G436" s="27" t="s">
        <v>8897</v>
      </c>
    </row>
    <row r="437" spans="1:7" x14ac:dyDescent="0.3">
      <c r="A437" s="26">
        <v>5249</v>
      </c>
      <c r="B437" s="27" t="s">
        <v>8314</v>
      </c>
      <c r="C437" s="27" t="s">
        <v>5076</v>
      </c>
      <c r="D437" s="26">
        <v>1742</v>
      </c>
      <c r="E437" s="27" t="s">
        <v>653</v>
      </c>
      <c r="F437" s="27" t="s">
        <v>655</v>
      </c>
      <c r="G437" s="27" t="s">
        <v>4397</v>
      </c>
    </row>
    <row r="438" spans="1:7" x14ac:dyDescent="0.3">
      <c r="A438" s="26">
        <v>5256</v>
      </c>
      <c r="B438" s="27" t="s">
        <v>7282</v>
      </c>
      <c r="C438" s="27" t="s">
        <v>5077</v>
      </c>
      <c r="D438" s="26">
        <v>1700</v>
      </c>
      <c r="E438" s="27" t="s">
        <v>656</v>
      </c>
      <c r="F438" s="27" t="s">
        <v>657</v>
      </c>
      <c r="G438" s="27" t="s">
        <v>8898</v>
      </c>
    </row>
    <row r="439" spans="1:7" x14ac:dyDescent="0.3">
      <c r="A439" s="26">
        <v>5264</v>
      </c>
      <c r="B439" s="27" t="s">
        <v>7283</v>
      </c>
      <c r="C439" s="27" t="s">
        <v>5078</v>
      </c>
      <c r="D439" s="26">
        <v>1700</v>
      </c>
      <c r="E439" s="27" t="s">
        <v>658</v>
      </c>
      <c r="F439" s="27" t="s">
        <v>659</v>
      </c>
      <c r="G439" s="27" t="s">
        <v>8899</v>
      </c>
    </row>
    <row r="440" spans="1:7" x14ac:dyDescent="0.3">
      <c r="A440" s="26">
        <v>5272</v>
      </c>
      <c r="B440" s="27" t="s">
        <v>10328</v>
      </c>
      <c r="C440" s="27" t="s">
        <v>5079</v>
      </c>
      <c r="D440" s="26">
        <v>1700</v>
      </c>
      <c r="E440" s="27" t="s">
        <v>658</v>
      </c>
      <c r="F440" s="27" t="s">
        <v>660</v>
      </c>
      <c r="G440" s="27" t="s">
        <v>2967</v>
      </c>
    </row>
    <row r="441" spans="1:7" x14ac:dyDescent="0.3">
      <c r="A441" s="26">
        <v>5281</v>
      </c>
      <c r="B441" s="27" t="s">
        <v>7284</v>
      </c>
      <c r="C441" s="27" t="s">
        <v>5080</v>
      </c>
      <c r="D441" s="26">
        <v>1703</v>
      </c>
      <c r="E441" s="27" t="s">
        <v>661</v>
      </c>
      <c r="F441" s="27" t="s">
        <v>662</v>
      </c>
      <c r="G441" s="27" t="s">
        <v>9375</v>
      </c>
    </row>
    <row r="442" spans="1:7" x14ac:dyDescent="0.3">
      <c r="A442" s="26">
        <v>5298</v>
      </c>
      <c r="B442" s="27" t="s">
        <v>7285</v>
      </c>
      <c r="C442" s="27" t="s">
        <v>5081</v>
      </c>
      <c r="D442" s="26">
        <v>1703</v>
      </c>
      <c r="E442" s="27" t="s">
        <v>661</v>
      </c>
      <c r="F442" s="27" t="s">
        <v>663</v>
      </c>
      <c r="G442" s="27" t="s">
        <v>2968</v>
      </c>
    </row>
    <row r="443" spans="1:7" x14ac:dyDescent="0.3">
      <c r="A443" s="26">
        <v>5306</v>
      </c>
      <c r="B443" s="27" t="s">
        <v>10329</v>
      </c>
      <c r="C443" s="27" t="s">
        <v>5082</v>
      </c>
      <c r="D443" s="26">
        <v>1760</v>
      </c>
      <c r="E443" s="27" t="s">
        <v>664</v>
      </c>
      <c r="F443" s="27" t="s">
        <v>665</v>
      </c>
      <c r="G443" s="27" t="s">
        <v>2969</v>
      </c>
    </row>
    <row r="444" spans="1:7" x14ac:dyDescent="0.3">
      <c r="A444" s="26">
        <v>5314</v>
      </c>
      <c r="B444" s="27" t="s">
        <v>7286</v>
      </c>
      <c r="C444" s="27" t="s">
        <v>5083</v>
      </c>
      <c r="D444" s="26">
        <v>1760</v>
      </c>
      <c r="E444" s="27" t="s">
        <v>664</v>
      </c>
      <c r="F444" s="27" t="s">
        <v>666</v>
      </c>
      <c r="G444" s="27" t="s">
        <v>8900</v>
      </c>
    </row>
    <row r="445" spans="1:7" x14ac:dyDescent="0.3">
      <c r="A445" s="26">
        <v>5322</v>
      </c>
      <c r="B445" s="27" t="s">
        <v>510</v>
      </c>
      <c r="C445" s="27" t="s">
        <v>5084</v>
      </c>
      <c r="D445" s="26">
        <v>1760</v>
      </c>
      <c r="E445" s="27" t="s">
        <v>664</v>
      </c>
      <c r="F445" s="27" t="s">
        <v>667</v>
      </c>
      <c r="G445" s="27" t="s">
        <v>2970</v>
      </c>
    </row>
    <row r="446" spans="1:7" x14ac:dyDescent="0.3">
      <c r="A446" s="26">
        <v>5348</v>
      </c>
      <c r="B446" s="27" t="s">
        <v>7287</v>
      </c>
      <c r="C446" s="27" t="s">
        <v>5085</v>
      </c>
      <c r="D446" s="26">
        <v>1770</v>
      </c>
      <c r="E446" s="27" t="s">
        <v>52</v>
      </c>
      <c r="F446" s="27" t="s">
        <v>668</v>
      </c>
      <c r="G446" s="27" t="s">
        <v>3966</v>
      </c>
    </row>
    <row r="447" spans="1:7" x14ac:dyDescent="0.3">
      <c r="A447" s="26">
        <v>5355</v>
      </c>
      <c r="B447" s="27" t="s">
        <v>510</v>
      </c>
      <c r="C447" s="27" t="s">
        <v>5086</v>
      </c>
      <c r="D447" s="26">
        <v>1770</v>
      </c>
      <c r="E447" s="27" t="s">
        <v>52</v>
      </c>
      <c r="F447" s="27" t="s">
        <v>669</v>
      </c>
      <c r="G447" s="27" t="s">
        <v>2971</v>
      </c>
    </row>
    <row r="448" spans="1:7" x14ac:dyDescent="0.3">
      <c r="A448" s="26">
        <v>5363</v>
      </c>
      <c r="B448" s="27" t="s">
        <v>7288</v>
      </c>
      <c r="C448" s="27" t="s">
        <v>5087</v>
      </c>
      <c r="D448" s="26">
        <v>1770</v>
      </c>
      <c r="E448" s="27" t="s">
        <v>52</v>
      </c>
      <c r="F448" s="27" t="s">
        <v>670</v>
      </c>
      <c r="G448" s="27" t="s">
        <v>2972</v>
      </c>
    </row>
    <row r="449" spans="1:7" x14ac:dyDescent="0.3">
      <c r="A449" s="26">
        <v>5371</v>
      </c>
      <c r="B449" s="27" t="s">
        <v>8315</v>
      </c>
      <c r="C449" s="27" t="s">
        <v>5088</v>
      </c>
      <c r="D449" s="26">
        <v>1790</v>
      </c>
      <c r="E449" s="27" t="s">
        <v>671</v>
      </c>
      <c r="F449" s="27" t="s">
        <v>672</v>
      </c>
      <c r="G449" s="27" t="s">
        <v>9376</v>
      </c>
    </row>
    <row r="450" spans="1:7" x14ac:dyDescent="0.3">
      <c r="A450" s="26">
        <v>5389</v>
      </c>
      <c r="B450" s="27" t="s">
        <v>510</v>
      </c>
      <c r="C450" s="27" t="s">
        <v>5089</v>
      </c>
      <c r="D450" s="26">
        <v>1790</v>
      </c>
      <c r="E450" s="27" t="s">
        <v>673</v>
      </c>
      <c r="F450" s="27" t="s">
        <v>674</v>
      </c>
      <c r="G450" s="27" t="s">
        <v>2973</v>
      </c>
    </row>
    <row r="451" spans="1:7" x14ac:dyDescent="0.3">
      <c r="A451" s="26">
        <v>5397</v>
      </c>
      <c r="B451" s="27" t="s">
        <v>8901</v>
      </c>
      <c r="C451" s="27" t="s">
        <v>5090</v>
      </c>
      <c r="D451" s="26">
        <v>1790</v>
      </c>
      <c r="E451" s="27" t="s">
        <v>673</v>
      </c>
      <c r="F451" s="27" t="s">
        <v>675</v>
      </c>
      <c r="G451" s="27" t="s">
        <v>8902</v>
      </c>
    </row>
    <row r="452" spans="1:7" x14ac:dyDescent="0.3">
      <c r="A452" s="26">
        <v>5405</v>
      </c>
      <c r="B452" s="27" t="s">
        <v>10330</v>
      </c>
      <c r="C452" s="27" t="s">
        <v>5091</v>
      </c>
      <c r="D452" s="26">
        <v>1800</v>
      </c>
      <c r="E452" s="27" t="s">
        <v>53</v>
      </c>
      <c r="F452" s="27" t="s">
        <v>676</v>
      </c>
      <c r="G452" s="27" t="s">
        <v>8316</v>
      </c>
    </row>
    <row r="453" spans="1:7" x14ac:dyDescent="0.3">
      <c r="A453" s="26">
        <v>5439</v>
      </c>
      <c r="B453" s="27" t="s">
        <v>7289</v>
      </c>
      <c r="C453" s="27" t="s">
        <v>5092</v>
      </c>
      <c r="D453" s="26">
        <v>1800</v>
      </c>
      <c r="E453" s="27" t="s">
        <v>53</v>
      </c>
      <c r="F453" s="27" t="s">
        <v>677</v>
      </c>
      <c r="G453" s="27" t="s">
        <v>9682</v>
      </c>
    </row>
    <row r="454" spans="1:7" x14ac:dyDescent="0.3">
      <c r="A454" s="26">
        <v>5447</v>
      </c>
      <c r="B454" s="27" t="s">
        <v>8903</v>
      </c>
      <c r="C454" s="27" t="s">
        <v>5093</v>
      </c>
      <c r="D454" s="26">
        <v>1800</v>
      </c>
      <c r="E454" s="27" t="s">
        <v>53</v>
      </c>
      <c r="F454" s="27" t="s">
        <v>678</v>
      </c>
      <c r="G454" s="27" t="s">
        <v>3967</v>
      </c>
    </row>
    <row r="455" spans="1:7" x14ac:dyDescent="0.3">
      <c r="A455" s="26">
        <v>5454</v>
      </c>
      <c r="B455" s="27" t="s">
        <v>8904</v>
      </c>
      <c r="C455" s="27" t="s">
        <v>5094</v>
      </c>
      <c r="D455" s="26">
        <v>1800</v>
      </c>
      <c r="E455" s="27" t="s">
        <v>53</v>
      </c>
      <c r="F455" s="27" t="s">
        <v>679</v>
      </c>
      <c r="G455" s="27" t="s">
        <v>3968</v>
      </c>
    </row>
    <row r="456" spans="1:7" x14ac:dyDescent="0.3">
      <c r="A456" s="26">
        <v>5462</v>
      </c>
      <c r="B456" s="27" t="s">
        <v>7291</v>
      </c>
      <c r="C456" s="27" t="s">
        <v>5095</v>
      </c>
      <c r="D456" s="26">
        <v>1800</v>
      </c>
      <c r="E456" s="27" t="s">
        <v>53</v>
      </c>
      <c r="F456" s="27" t="s">
        <v>680</v>
      </c>
      <c r="G456" s="27" t="s">
        <v>9683</v>
      </c>
    </row>
    <row r="457" spans="1:7" x14ac:dyDescent="0.3">
      <c r="A457" s="26">
        <v>5471</v>
      </c>
      <c r="B457" s="27" t="s">
        <v>8317</v>
      </c>
      <c r="C457" s="27" t="s">
        <v>5096</v>
      </c>
      <c r="D457" s="26">
        <v>1800</v>
      </c>
      <c r="E457" s="27" t="s">
        <v>53</v>
      </c>
      <c r="F457" s="27" t="s">
        <v>681</v>
      </c>
      <c r="G457" s="27" t="s">
        <v>9684</v>
      </c>
    </row>
    <row r="458" spans="1:7" x14ac:dyDescent="0.3">
      <c r="A458" s="26">
        <v>5488</v>
      </c>
      <c r="B458" s="27" t="s">
        <v>7221</v>
      </c>
      <c r="C458" s="27" t="s">
        <v>5097</v>
      </c>
      <c r="D458" s="26">
        <v>1800</v>
      </c>
      <c r="E458" s="27" t="s">
        <v>53</v>
      </c>
      <c r="F458" s="27" t="s">
        <v>682</v>
      </c>
      <c r="G458" s="27" t="s">
        <v>2974</v>
      </c>
    </row>
    <row r="459" spans="1:7" x14ac:dyDescent="0.3">
      <c r="A459" s="26">
        <v>5496</v>
      </c>
      <c r="B459" s="27" t="s">
        <v>7221</v>
      </c>
      <c r="C459" s="27" t="s">
        <v>5098</v>
      </c>
      <c r="D459" s="26">
        <v>1780</v>
      </c>
      <c r="E459" s="27" t="s">
        <v>683</v>
      </c>
      <c r="F459" s="27" t="s">
        <v>684</v>
      </c>
      <c r="G459" s="27" t="s">
        <v>2975</v>
      </c>
    </row>
    <row r="460" spans="1:7" x14ac:dyDescent="0.3">
      <c r="A460" s="26">
        <v>5504</v>
      </c>
      <c r="B460" s="27" t="s">
        <v>10331</v>
      </c>
      <c r="C460" s="27" t="s">
        <v>5099</v>
      </c>
      <c r="D460" s="26">
        <v>1780</v>
      </c>
      <c r="E460" s="27" t="s">
        <v>683</v>
      </c>
      <c r="F460" s="27" t="s">
        <v>685</v>
      </c>
      <c r="G460" s="27" t="s">
        <v>2976</v>
      </c>
    </row>
    <row r="461" spans="1:7" x14ac:dyDescent="0.3">
      <c r="A461" s="26">
        <v>5512</v>
      </c>
      <c r="B461" s="27" t="s">
        <v>7261</v>
      </c>
      <c r="C461" s="27" t="s">
        <v>5100</v>
      </c>
      <c r="D461" s="26">
        <v>1780</v>
      </c>
      <c r="E461" s="27" t="s">
        <v>683</v>
      </c>
      <c r="F461" s="27" t="s">
        <v>686</v>
      </c>
      <c r="G461" s="27" t="s">
        <v>2977</v>
      </c>
    </row>
    <row r="462" spans="1:7" x14ac:dyDescent="0.3">
      <c r="A462" s="26">
        <v>5521</v>
      </c>
      <c r="B462" s="27" t="s">
        <v>515</v>
      </c>
      <c r="C462" s="27" t="s">
        <v>5101</v>
      </c>
      <c r="D462" s="26">
        <v>1731</v>
      </c>
      <c r="E462" s="27" t="s">
        <v>687</v>
      </c>
      <c r="F462" s="27" t="s">
        <v>688</v>
      </c>
      <c r="G462" s="27" t="s">
        <v>4398</v>
      </c>
    </row>
    <row r="463" spans="1:7" x14ac:dyDescent="0.3">
      <c r="A463" s="26">
        <v>5538</v>
      </c>
      <c r="B463" s="27" t="s">
        <v>7292</v>
      </c>
      <c r="C463" s="27" t="s">
        <v>5102</v>
      </c>
      <c r="D463" s="26">
        <v>1853</v>
      </c>
      <c r="E463" s="27" t="s">
        <v>689</v>
      </c>
      <c r="F463" s="27" t="s">
        <v>690</v>
      </c>
      <c r="G463" s="27" t="s">
        <v>2978</v>
      </c>
    </row>
    <row r="464" spans="1:7" x14ac:dyDescent="0.3">
      <c r="A464" s="26">
        <v>5546</v>
      </c>
      <c r="B464" s="27" t="s">
        <v>7221</v>
      </c>
      <c r="C464" s="27" t="s">
        <v>5103</v>
      </c>
      <c r="D464" s="26">
        <v>1853</v>
      </c>
      <c r="E464" s="27" t="s">
        <v>689</v>
      </c>
      <c r="F464" s="27" t="s">
        <v>691</v>
      </c>
      <c r="G464" s="27" t="s">
        <v>9685</v>
      </c>
    </row>
    <row r="465" spans="1:7" x14ac:dyDescent="0.3">
      <c r="A465" s="26">
        <v>5561</v>
      </c>
      <c r="B465" s="27" t="s">
        <v>7293</v>
      </c>
      <c r="C465" s="27" t="s">
        <v>5104</v>
      </c>
      <c r="D465" s="26">
        <v>1830</v>
      </c>
      <c r="E465" s="27" t="s">
        <v>56</v>
      </c>
      <c r="F465" s="27" t="s">
        <v>692</v>
      </c>
      <c r="G465" s="27" t="s">
        <v>9686</v>
      </c>
    </row>
    <row r="466" spans="1:7" x14ac:dyDescent="0.3">
      <c r="A466" s="26">
        <v>5595</v>
      </c>
      <c r="B466" s="27" t="s">
        <v>8905</v>
      </c>
      <c r="C466" s="27" t="s">
        <v>5105</v>
      </c>
      <c r="D466" s="26">
        <v>1850</v>
      </c>
      <c r="E466" s="27" t="s">
        <v>58</v>
      </c>
      <c r="F466" s="27" t="s">
        <v>693</v>
      </c>
      <c r="G466" s="27" t="s">
        <v>4146</v>
      </c>
    </row>
    <row r="467" spans="1:7" x14ac:dyDescent="0.3">
      <c r="A467" s="26">
        <v>5603</v>
      </c>
      <c r="B467" s="27" t="s">
        <v>7294</v>
      </c>
      <c r="C467" s="27" t="s">
        <v>5106</v>
      </c>
      <c r="D467" s="26">
        <v>1850</v>
      </c>
      <c r="E467" s="27" t="s">
        <v>58</v>
      </c>
      <c r="F467" s="27" t="s">
        <v>694</v>
      </c>
      <c r="G467" s="27" t="s">
        <v>10332</v>
      </c>
    </row>
    <row r="468" spans="1:7" x14ac:dyDescent="0.3">
      <c r="A468" s="26">
        <v>5611</v>
      </c>
      <c r="B468" s="27" t="s">
        <v>7295</v>
      </c>
      <c r="C468" s="27" t="s">
        <v>5107</v>
      </c>
      <c r="D468" s="26">
        <v>1850</v>
      </c>
      <c r="E468" s="27" t="s">
        <v>58</v>
      </c>
      <c r="F468" s="27" t="s">
        <v>694</v>
      </c>
      <c r="G468" s="27" t="s">
        <v>5108</v>
      </c>
    </row>
    <row r="469" spans="1:7" x14ac:dyDescent="0.3">
      <c r="A469" s="26">
        <v>5629</v>
      </c>
      <c r="B469" s="27" t="s">
        <v>7296</v>
      </c>
      <c r="C469" s="27" t="s">
        <v>5109</v>
      </c>
      <c r="D469" s="26">
        <v>1851</v>
      </c>
      <c r="E469" s="27" t="s">
        <v>695</v>
      </c>
      <c r="F469" s="27" t="s">
        <v>696</v>
      </c>
      <c r="G469" s="27" t="s">
        <v>3969</v>
      </c>
    </row>
    <row r="470" spans="1:7" x14ac:dyDescent="0.3">
      <c r="A470" s="26">
        <v>5637</v>
      </c>
      <c r="B470" s="27" t="s">
        <v>7297</v>
      </c>
      <c r="C470" s="27" t="s">
        <v>5110</v>
      </c>
      <c r="D470" s="26">
        <v>1850</v>
      </c>
      <c r="E470" s="27" t="s">
        <v>58</v>
      </c>
      <c r="F470" s="27" t="s">
        <v>697</v>
      </c>
      <c r="G470" s="27" t="s">
        <v>8906</v>
      </c>
    </row>
    <row r="471" spans="1:7" x14ac:dyDescent="0.3">
      <c r="A471" s="26">
        <v>5645</v>
      </c>
      <c r="B471" s="27" t="s">
        <v>7298</v>
      </c>
      <c r="C471" s="27" t="s">
        <v>5111</v>
      </c>
      <c r="D471" s="26">
        <v>1852</v>
      </c>
      <c r="E471" s="27" t="s">
        <v>698</v>
      </c>
      <c r="F471" s="27" t="s">
        <v>699</v>
      </c>
      <c r="G471" s="27" t="s">
        <v>2979</v>
      </c>
    </row>
    <row r="472" spans="1:7" x14ac:dyDescent="0.3">
      <c r="A472" s="26">
        <v>5652</v>
      </c>
      <c r="B472" s="27" t="s">
        <v>7299</v>
      </c>
      <c r="C472" s="27" t="s">
        <v>5112</v>
      </c>
      <c r="D472" s="26">
        <v>1860</v>
      </c>
      <c r="E472" s="27" t="s">
        <v>700</v>
      </c>
      <c r="F472" s="27" t="s">
        <v>701</v>
      </c>
      <c r="G472" s="27" t="s">
        <v>4399</v>
      </c>
    </row>
    <row r="473" spans="1:7" x14ac:dyDescent="0.3">
      <c r="A473" s="26">
        <v>5661</v>
      </c>
      <c r="B473" s="27" t="s">
        <v>7300</v>
      </c>
      <c r="C473" s="27" t="s">
        <v>5113</v>
      </c>
      <c r="D473" s="26">
        <v>1860</v>
      </c>
      <c r="E473" s="27" t="s">
        <v>700</v>
      </c>
      <c r="F473" s="27" t="s">
        <v>4400</v>
      </c>
      <c r="G473" s="27" t="s">
        <v>2980</v>
      </c>
    </row>
    <row r="474" spans="1:7" x14ac:dyDescent="0.3">
      <c r="A474" s="26">
        <v>5686</v>
      </c>
      <c r="B474" s="27" t="s">
        <v>7301</v>
      </c>
      <c r="C474" s="27" t="s">
        <v>5114</v>
      </c>
      <c r="D474" s="26">
        <v>1861</v>
      </c>
      <c r="E474" s="27" t="s">
        <v>60</v>
      </c>
      <c r="F474" s="27" t="s">
        <v>4401</v>
      </c>
      <c r="G474" s="27" t="s">
        <v>8907</v>
      </c>
    </row>
    <row r="475" spans="1:7" x14ac:dyDescent="0.3">
      <c r="A475" s="26">
        <v>5694</v>
      </c>
      <c r="B475" s="27" t="s">
        <v>8908</v>
      </c>
      <c r="C475" s="27" t="s">
        <v>5115</v>
      </c>
      <c r="D475" s="26">
        <v>1861</v>
      </c>
      <c r="E475" s="27" t="s">
        <v>60</v>
      </c>
      <c r="F475" s="27" t="s">
        <v>8318</v>
      </c>
      <c r="G475" s="27" t="s">
        <v>8319</v>
      </c>
    </row>
    <row r="476" spans="1:7" x14ac:dyDescent="0.3">
      <c r="A476" s="26">
        <v>5702</v>
      </c>
      <c r="B476" s="27" t="s">
        <v>7302</v>
      </c>
      <c r="C476" s="27" t="s">
        <v>5116</v>
      </c>
      <c r="D476" s="26">
        <v>1785</v>
      </c>
      <c r="E476" s="27" t="s">
        <v>702</v>
      </c>
      <c r="F476" s="27" t="s">
        <v>703</v>
      </c>
      <c r="G476" s="27" t="s">
        <v>10333</v>
      </c>
    </row>
    <row r="477" spans="1:7" x14ac:dyDescent="0.3">
      <c r="A477" s="26">
        <v>5711</v>
      </c>
      <c r="B477" s="27" t="s">
        <v>7303</v>
      </c>
      <c r="C477" s="27" t="s">
        <v>5117</v>
      </c>
      <c r="D477" s="26">
        <v>1785</v>
      </c>
      <c r="E477" s="27" t="s">
        <v>702</v>
      </c>
      <c r="F477" s="27" t="s">
        <v>704</v>
      </c>
      <c r="G477" s="27" t="s">
        <v>2981</v>
      </c>
    </row>
    <row r="478" spans="1:7" x14ac:dyDescent="0.3">
      <c r="A478" s="26">
        <v>5728</v>
      </c>
      <c r="B478" s="27" t="s">
        <v>9687</v>
      </c>
      <c r="C478" s="27" t="s">
        <v>5118</v>
      </c>
      <c r="D478" s="26">
        <v>1785</v>
      </c>
      <c r="E478" s="27" t="s">
        <v>702</v>
      </c>
      <c r="F478" s="27" t="s">
        <v>705</v>
      </c>
      <c r="G478" s="27" t="s">
        <v>4147</v>
      </c>
    </row>
    <row r="479" spans="1:7" x14ac:dyDescent="0.3">
      <c r="A479" s="26">
        <v>5736</v>
      </c>
      <c r="B479" s="27" t="s">
        <v>9377</v>
      </c>
      <c r="C479" s="27" t="s">
        <v>5119</v>
      </c>
      <c r="D479" s="26">
        <v>1785</v>
      </c>
      <c r="E479" s="27" t="s">
        <v>702</v>
      </c>
      <c r="F479" s="27" t="s">
        <v>706</v>
      </c>
      <c r="G479" s="27" t="s">
        <v>10334</v>
      </c>
    </row>
    <row r="480" spans="1:7" x14ac:dyDescent="0.3">
      <c r="A480" s="26">
        <v>5744</v>
      </c>
      <c r="B480" s="27" t="s">
        <v>7304</v>
      </c>
      <c r="C480" s="27" t="s">
        <v>5120</v>
      </c>
      <c r="D480" s="26">
        <v>1785</v>
      </c>
      <c r="E480" s="27" t="s">
        <v>702</v>
      </c>
      <c r="F480" s="27" t="s">
        <v>707</v>
      </c>
      <c r="G480" s="27" t="s">
        <v>10335</v>
      </c>
    </row>
    <row r="481" spans="1:7" x14ac:dyDescent="0.3">
      <c r="A481" s="26">
        <v>5751</v>
      </c>
      <c r="B481" s="27" t="s">
        <v>10336</v>
      </c>
      <c r="C481" s="27" t="s">
        <v>5121</v>
      </c>
      <c r="D481" s="26">
        <v>1745</v>
      </c>
      <c r="E481" s="27" t="s">
        <v>62</v>
      </c>
      <c r="F481" s="27" t="s">
        <v>708</v>
      </c>
      <c r="G481" s="27" t="s">
        <v>2982</v>
      </c>
    </row>
    <row r="482" spans="1:7" x14ac:dyDescent="0.3">
      <c r="A482" s="26">
        <v>5769</v>
      </c>
      <c r="B482" s="27" t="s">
        <v>7305</v>
      </c>
      <c r="C482" s="27" t="s">
        <v>5122</v>
      </c>
      <c r="D482" s="26">
        <v>1745</v>
      </c>
      <c r="E482" s="27" t="s">
        <v>62</v>
      </c>
      <c r="F482" s="27" t="s">
        <v>709</v>
      </c>
      <c r="G482" s="27" t="s">
        <v>4148</v>
      </c>
    </row>
    <row r="483" spans="1:7" x14ac:dyDescent="0.3">
      <c r="A483" s="26">
        <v>5777</v>
      </c>
      <c r="B483" s="27" t="s">
        <v>7306</v>
      </c>
      <c r="C483" s="27" t="s">
        <v>5123</v>
      </c>
      <c r="D483" s="26">
        <v>1745</v>
      </c>
      <c r="E483" s="27" t="s">
        <v>62</v>
      </c>
      <c r="F483" s="27" t="s">
        <v>710</v>
      </c>
      <c r="G483" s="27" t="s">
        <v>2983</v>
      </c>
    </row>
    <row r="484" spans="1:7" x14ac:dyDescent="0.3">
      <c r="A484" s="26">
        <v>5785</v>
      </c>
      <c r="B484" s="27" t="s">
        <v>7307</v>
      </c>
      <c r="C484" s="27" t="s">
        <v>5124</v>
      </c>
      <c r="D484" s="26">
        <v>1745</v>
      </c>
      <c r="E484" s="27" t="s">
        <v>62</v>
      </c>
      <c r="F484" s="27" t="s">
        <v>711</v>
      </c>
      <c r="G484" s="27" t="s">
        <v>2984</v>
      </c>
    </row>
    <row r="485" spans="1:7" x14ac:dyDescent="0.3">
      <c r="A485" s="26">
        <v>5793</v>
      </c>
      <c r="B485" s="27" t="s">
        <v>515</v>
      </c>
      <c r="C485" s="27" t="s">
        <v>5125</v>
      </c>
      <c r="D485" s="26">
        <v>3090</v>
      </c>
      <c r="E485" s="27" t="s">
        <v>64</v>
      </c>
      <c r="F485" s="27" t="s">
        <v>712</v>
      </c>
      <c r="G485" s="27" t="s">
        <v>5126</v>
      </c>
    </row>
    <row r="486" spans="1:7" x14ac:dyDescent="0.3">
      <c r="A486" s="26">
        <v>5801</v>
      </c>
      <c r="B486" s="27" t="s">
        <v>7308</v>
      </c>
      <c r="C486" s="27" t="s">
        <v>5127</v>
      </c>
      <c r="D486" s="26">
        <v>3090</v>
      </c>
      <c r="E486" s="27" t="s">
        <v>64</v>
      </c>
      <c r="F486" s="27" t="s">
        <v>713</v>
      </c>
      <c r="G486" s="27" t="s">
        <v>10337</v>
      </c>
    </row>
    <row r="487" spans="1:7" x14ac:dyDescent="0.3">
      <c r="A487" s="26">
        <v>5819</v>
      </c>
      <c r="B487" s="27" t="s">
        <v>7221</v>
      </c>
      <c r="C487" s="27" t="s">
        <v>5128</v>
      </c>
      <c r="D487" s="26">
        <v>3090</v>
      </c>
      <c r="E487" s="27" t="s">
        <v>64</v>
      </c>
      <c r="F487" s="27" t="s">
        <v>714</v>
      </c>
      <c r="G487" s="27" t="s">
        <v>10338</v>
      </c>
    </row>
    <row r="488" spans="1:7" x14ac:dyDescent="0.3">
      <c r="A488" s="26">
        <v>5827</v>
      </c>
      <c r="B488" s="27" t="s">
        <v>10339</v>
      </c>
      <c r="C488" s="27" t="s">
        <v>5129</v>
      </c>
      <c r="D488" s="26">
        <v>3090</v>
      </c>
      <c r="E488" s="27" t="s">
        <v>64</v>
      </c>
      <c r="F488" s="27" t="s">
        <v>8909</v>
      </c>
      <c r="G488" s="27" t="s">
        <v>9688</v>
      </c>
    </row>
    <row r="489" spans="1:7" x14ac:dyDescent="0.3">
      <c r="A489" s="26">
        <v>5835</v>
      </c>
      <c r="B489" s="27" t="s">
        <v>7309</v>
      </c>
      <c r="C489" s="27" t="s">
        <v>5130</v>
      </c>
      <c r="D489" s="26">
        <v>3090</v>
      </c>
      <c r="E489" s="27" t="s">
        <v>64</v>
      </c>
      <c r="F489" s="27" t="s">
        <v>715</v>
      </c>
      <c r="G489" s="27" t="s">
        <v>4402</v>
      </c>
    </row>
    <row r="490" spans="1:7" x14ac:dyDescent="0.3">
      <c r="A490" s="26">
        <v>5843</v>
      </c>
      <c r="B490" s="27" t="s">
        <v>7310</v>
      </c>
      <c r="C490" s="27" t="s">
        <v>5131</v>
      </c>
      <c r="D490" s="26">
        <v>3090</v>
      </c>
      <c r="E490" s="27" t="s">
        <v>64</v>
      </c>
      <c r="F490" s="27" t="s">
        <v>716</v>
      </c>
      <c r="G490" s="27" t="s">
        <v>2985</v>
      </c>
    </row>
    <row r="491" spans="1:7" x14ac:dyDescent="0.3">
      <c r="A491" s="26">
        <v>5851</v>
      </c>
      <c r="B491" s="27" t="s">
        <v>506</v>
      </c>
      <c r="C491" s="27" t="s">
        <v>5132</v>
      </c>
      <c r="D491" s="26">
        <v>1820</v>
      </c>
      <c r="E491" s="27" t="s">
        <v>717</v>
      </c>
      <c r="F491" s="27" t="s">
        <v>718</v>
      </c>
      <c r="G491" s="27" t="s">
        <v>5133</v>
      </c>
    </row>
    <row r="492" spans="1:7" x14ac:dyDescent="0.3">
      <c r="A492" s="26">
        <v>5868</v>
      </c>
      <c r="B492" s="27" t="s">
        <v>7311</v>
      </c>
      <c r="C492" s="27" t="s">
        <v>5134</v>
      </c>
      <c r="D492" s="26">
        <v>1831</v>
      </c>
      <c r="E492" s="27" t="s">
        <v>719</v>
      </c>
      <c r="F492" s="27" t="s">
        <v>720</v>
      </c>
      <c r="G492" s="27" t="s">
        <v>4403</v>
      </c>
    </row>
    <row r="493" spans="1:7" x14ac:dyDescent="0.3">
      <c r="A493" s="26">
        <v>5876</v>
      </c>
      <c r="B493" s="27" t="s">
        <v>515</v>
      </c>
      <c r="C493" s="27" t="s">
        <v>5135</v>
      </c>
      <c r="D493" s="26">
        <v>1930</v>
      </c>
      <c r="E493" s="27" t="s">
        <v>66</v>
      </c>
      <c r="F493" s="27" t="s">
        <v>721</v>
      </c>
      <c r="G493" s="27" t="s">
        <v>5136</v>
      </c>
    </row>
    <row r="494" spans="1:7" x14ac:dyDescent="0.3">
      <c r="A494" s="26">
        <v>5901</v>
      </c>
      <c r="B494" s="27" t="s">
        <v>515</v>
      </c>
      <c r="C494" s="27" t="s">
        <v>5137</v>
      </c>
      <c r="D494" s="26">
        <v>1932</v>
      </c>
      <c r="E494" s="27" t="s">
        <v>722</v>
      </c>
      <c r="F494" s="27" t="s">
        <v>723</v>
      </c>
      <c r="G494" s="27" t="s">
        <v>4404</v>
      </c>
    </row>
    <row r="495" spans="1:7" x14ac:dyDescent="0.3">
      <c r="A495" s="26">
        <v>5918</v>
      </c>
      <c r="B495" s="27" t="s">
        <v>7261</v>
      </c>
      <c r="C495" s="27" t="s">
        <v>5138</v>
      </c>
      <c r="D495" s="26">
        <v>1950</v>
      </c>
      <c r="E495" s="27" t="s">
        <v>724</v>
      </c>
      <c r="F495" s="27" t="s">
        <v>725</v>
      </c>
      <c r="G495" s="27" t="s">
        <v>2986</v>
      </c>
    </row>
    <row r="496" spans="1:7" x14ac:dyDescent="0.3">
      <c r="A496" s="26">
        <v>5926</v>
      </c>
      <c r="B496" s="27" t="s">
        <v>8320</v>
      </c>
      <c r="C496" s="27" t="s">
        <v>5139</v>
      </c>
      <c r="D496" s="26">
        <v>1950</v>
      </c>
      <c r="E496" s="27" t="s">
        <v>724</v>
      </c>
      <c r="F496" s="27" t="s">
        <v>726</v>
      </c>
      <c r="G496" s="27" t="s">
        <v>9689</v>
      </c>
    </row>
    <row r="497" spans="1:7" x14ac:dyDescent="0.3">
      <c r="A497" s="26">
        <v>5934</v>
      </c>
      <c r="B497" s="27" t="s">
        <v>510</v>
      </c>
      <c r="C497" s="27" t="s">
        <v>5140</v>
      </c>
      <c r="D497" s="26">
        <v>1933</v>
      </c>
      <c r="E497" s="27" t="s">
        <v>727</v>
      </c>
      <c r="F497" s="27" t="s">
        <v>728</v>
      </c>
      <c r="G497" s="27" t="s">
        <v>10340</v>
      </c>
    </row>
    <row r="498" spans="1:7" x14ac:dyDescent="0.3">
      <c r="A498" s="26">
        <v>5942</v>
      </c>
      <c r="B498" s="27" t="s">
        <v>7263</v>
      </c>
      <c r="C498" s="27" t="s">
        <v>5141</v>
      </c>
      <c r="D498" s="26">
        <v>1970</v>
      </c>
      <c r="E498" s="27" t="s">
        <v>729</v>
      </c>
      <c r="F498" s="27" t="s">
        <v>730</v>
      </c>
      <c r="G498" s="27" t="s">
        <v>4149</v>
      </c>
    </row>
    <row r="499" spans="1:7" x14ac:dyDescent="0.3">
      <c r="A499" s="26">
        <v>5959</v>
      </c>
      <c r="B499" s="27" t="s">
        <v>510</v>
      </c>
      <c r="C499" s="27" t="s">
        <v>5142</v>
      </c>
      <c r="D499" s="26">
        <v>1970</v>
      </c>
      <c r="E499" s="27" t="s">
        <v>729</v>
      </c>
      <c r="F499" s="27" t="s">
        <v>731</v>
      </c>
      <c r="G499" s="27" t="s">
        <v>9690</v>
      </c>
    </row>
    <row r="500" spans="1:7" x14ac:dyDescent="0.3">
      <c r="A500" s="26">
        <v>5967</v>
      </c>
      <c r="B500" s="27" t="s">
        <v>7261</v>
      </c>
      <c r="C500" s="27" t="s">
        <v>5143</v>
      </c>
      <c r="D500" s="26">
        <v>1970</v>
      </c>
      <c r="E500" s="27" t="s">
        <v>729</v>
      </c>
      <c r="F500" s="27" t="s">
        <v>732</v>
      </c>
      <c r="G500" s="27" t="s">
        <v>8321</v>
      </c>
    </row>
    <row r="501" spans="1:7" x14ac:dyDescent="0.3">
      <c r="A501" s="26">
        <v>5975</v>
      </c>
      <c r="B501" s="27" t="s">
        <v>7312</v>
      </c>
      <c r="C501" s="27" t="s">
        <v>10341</v>
      </c>
      <c r="D501" s="26">
        <v>1970</v>
      </c>
      <c r="E501" s="27" t="s">
        <v>729</v>
      </c>
      <c r="F501" s="27" t="s">
        <v>733</v>
      </c>
      <c r="G501" s="27" t="s">
        <v>8910</v>
      </c>
    </row>
    <row r="502" spans="1:7" x14ac:dyDescent="0.3">
      <c r="A502" s="26">
        <v>5983</v>
      </c>
      <c r="B502" s="27" t="s">
        <v>8388</v>
      </c>
      <c r="C502" s="27" t="s">
        <v>5144</v>
      </c>
      <c r="D502" s="26">
        <v>3080</v>
      </c>
      <c r="E502" s="27" t="s">
        <v>68</v>
      </c>
      <c r="F502" s="27" t="s">
        <v>734</v>
      </c>
      <c r="G502" s="27" t="s">
        <v>4150</v>
      </c>
    </row>
    <row r="503" spans="1:7" x14ac:dyDescent="0.3">
      <c r="A503" s="26">
        <v>6007</v>
      </c>
      <c r="B503" s="27" t="s">
        <v>7313</v>
      </c>
      <c r="C503" s="27" t="s">
        <v>5145</v>
      </c>
      <c r="D503" s="26">
        <v>3080</v>
      </c>
      <c r="E503" s="27" t="s">
        <v>68</v>
      </c>
      <c r="F503" s="27" t="s">
        <v>735</v>
      </c>
      <c r="G503" s="27" t="s">
        <v>2987</v>
      </c>
    </row>
    <row r="504" spans="1:7" x14ac:dyDescent="0.3">
      <c r="A504" s="26">
        <v>6015</v>
      </c>
      <c r="B504" s="27" t="s">
        <v>7314</v>
      </c>
      <c r="C504" s="27" t="s">
        <v>5146</v>
      </c>
      <c r="D504" s="26">
        <v>3080</v>
      </c>
      <c r="E504" s="27" t="s">
        <v>736</v>
      </c>
      <c r="F504" s="27" t="s">
        <v>737</v>
      </c>
      <c r="G504" s="27" t="s">
        <v>2988</v>
      </c>
    </row>
    <row r="505" spans="1:7" x14ac:dyDescent="0.3">
      <c r="A505" s="26">
        <v>6023</v>
      </c>
      <c r="B505" s="27" t="s">
        <v>7315</v>
      </c>
      <c r="C505" s="27" t="s">
        <v>5147</v>
      </c>
      <c r="D505" s="26">
        <v>1560</v>
      </c>
      <c r="E505" s="27" t="s">
        <v>70</v>
      </c>
      <c r="F505" s="27" t="s">
        <v>738</v>
      </c>
      <c r="G505" s="27" t="s">
        <v>2989</v>
      </c>
    </row>
    <row r="506" spans="1:7" x14ac:dyDescent="0.3">
      <c r="A506" s="26">
        <v>6031</v>
      </c>
      <c r="B506" s="27" t="s">
        <v>8322</v>
      </c>
      <c r="C506" s="27" t="s">
        <v>5148</v>
      </c>
      <c r="D506" s="26">
        <v>2000</v>
      </c>
      <c r="E506" s="27" t="s">
        <v>4113</v>
      </c>
      <c r="F506" s="27" t="s">
        <v>2990</v>
      </c>
      <c r="G506" s="27" t="s">
        <v>4405</v>
      </c>
    </row>
    <row r="507" spans="1:7" x14ac:dyDescent="0.3">
      <c r="A507" s="26">
        <v>6049</v>
      </c>
      <c r="B507" s="27" t="s">
        <v>4151</v>
      </c>
      <c r="C507" s="27" t="s">
        <v>5149</v>
      </c>
      <c r="D507" s="26">
        <v>2060</v>
      </c>
      <c r="E507" s="27" t="s">
        <v>4113</v>
      </c>
      <c r="F507" s="27" t="s">
        <v>739</v>
      </c>
      <c r="G507" s="27" t="s">
        <v>2991</v>
      </c>
    </row>
    <row r="508" spans="1:7" x14ac:dyDescent="0.3">
      <c r="A508" s="26">
        <v>6056</v>
      </c>
      <c r="B508" s="27" t="s">
        <v>7316</v>
      </c>
      <c r="C508" s="27" t="s">
        <v>5150</v>
      </c>
      <c r="D508" s="26">
        <v>2000</v>
      </c>
      <c r="E508" s="27" t="s">
        <v>4113</v>
      </c>
      <c r="F508" s="27" t="s">
        <v>740</v>
      </c>
      <c r="G508" s="27" t="s">
        <v>4152</v>
      </c>
    </row>
    <row r="509" spans="1:7" x14ac:dyDescent="0.3">
      <c r="A509" s="26">
        <v>6064</v>
      </c>
      <c r="B509" s="27" t="s">
        <v>8911</v>
      </c>
      <c r="C509" s="27" t="s">
        <v>9691</v>
      </c>
      <c r="D509" s="26">
        <v>2018</v>
      </c>
      <c r="E509" s="27" t="s">
        <v>4113</v>
      </c>
      <c r="F509" s="27" t="s">
        <v>10342</v>
      </c>
      <c r="G509" s="27" t="s">
        <v>8912</v>
      </c>
    </row>
    <row r="510" spans="1:7" x14ac:dyDescent="0.3">
      <c r="A510" s="26">
        <v>6072</v>
      </c>
      <c r="B510" s="27" t="s">
        <v>7953</v>
      </c>
      <c r="C510" s="27" t="s">
        <v>5151</v>
      </c>
      <c r="D510" s="26">
        <v>2018</v>
      </c>
      <c r="E510" s="27" t="s">
        <v>4113</v>
      </c>
      <c r="F510" s="27" t="s">
        <v>8323</v>
      </c>
      <c r="G510" s="27" t="s">
        <v>10343</v>
      </c>
    </row>
    <row r="511" spans="1:7" x14ac:dyDescent="0.3">
      <c r="A511" s="26">
        <v>6081</v>
      </c>
      <c r="B511" s="27" t="s">
        <v>8324</v>
      </c>
      <c r="C511" s="27" t="s">
        <v>5152</v>
      </c>
      <c r="D511" s="26">
        <v>2018</v>
      </c>
      <c r="E511" s="27" t="s">
        <v>4113</v>
      </c>
      <c r="F511" s="27" t="s">
        <v>742</v>
      </c>
      <c r="G511" s="27" t="s">
        <v>2992</v>
      </c>
    </row>
    <row r="512" spans="1:7" x14ac:dyDescent="0.3">
      <c r="A512" s="26">
        <v>6098</v>
      </c>
      <c r="B512" s="27" t="s">
        <v>4153</v>
      </c>
      <c r="C512" s="27" t="s">
        <v>5153</v>
      </c>
      <c r="D512" s="26">
        <v>2060</v>
      </c>
      <c r="E512" s="27" t="s">
        <v>4113</v>
      </c>
      <c r="F512" s="27" t="s">
        <v>743</v>
      </c>
      <c r="G512" s="27" t="s">
        <v>2993</v>
      </c>
    </row>
    <row r="513" spans="1:7" x14ac:dyDescent="0.3">
      <c r="A513" s="26">
        <v>6106</v>
      </c>
      <c r="B513" s="27" t="s">
        <v>10344</v>
      </c>
      <c r="C513" s="27" t="s">
        <v>5154</v>
      </c>
      <c r="D513" s="26">
        <v>2060</v>
      </c>
      <c r="E513" s="27" t="s">
        <v>4113</v>
      </c>
      <c r="F513" s="27" t="s">
        <v>744</v>
      </c>
      <c r="G513" s="27" t="s">
        <v>2994</v>
      </c>
    </row>
    <row r="514" spans="1:7" x14ac:dyDescent="0.3">
      <c r="A514" s="26">
        <v>6114</v>
      </c>
      <c r="B514" s="27" t="s">
        <v>7317</v>
      </c>
      <c r="C514" s="27" t="s">
        <v>5155</v>
      </c>
      <c r="D514" s="26">
        <v>2000</v>
      </c>
      <c r="E514" s="27" t="s">
        <v>4113</v>
      </c>
      <c r="F514" s="27" t="s">
        <v>745</v>
      </c>
      <c r="G514" s="27" t="s">
        <v>10345</v>
      </c>
    </row>
    <row r="515" spans="1:7" x14ac:dyDescent="0.3">
      <c r="A515" s="26">
        <v>6122</v>
      </c>
      <c r="B515" s="27" t="s">
        <v>8913</v>
      </c>
      <c r="C515" s="27" t="s">
        <v>5156</v>
      </c>
      <c r="D515" s="26">
        <v>2018</v>
      </c>
      <c r="E515" s="27" t="s">
        <v>4113</v>
      </c>
      <c r="F515" s="27" t="s">
        <v>746</v>
      </c>
      <c r="G515" s="27" t="s">
        <v>10346</v>
      </c>
    </row>
    <row r="516" spans="1:7" x14ac:dyDescent="0.3">
      <c r="A516" s="26">
        <v>6155</v>
      </c>
      <c r="B516" s="27" t="s">
        <v>10347</v>
      </c>
      <c r="C516" s="27" t="s">
        <v>5157</v>
      </c>
      <c r="D516" s="26">
        <v>2000</v>
      </c>
      <c r="E516" s="27" t="s">
        <v>4113</v>
      </c>
      <c r="F516" s="27" t="s">
        <v>747</v>
      </c>
      <c r="G516" s="27" t="s">
        <v>8325</v>
      </c>
    </row>
    <row r="517" spans="1:7" x14ac:dyDescent="0.3">
      <c r="A517" s="26">
        <v>6163</v>
      </c>
      <c r="B517" s="27" t="s">
        <v>8326</v>
      </c>
      <c r="C517" s="27" t="s">
        <v>5158</v>
      </c>
      <c r="D517" s="26">
        <v>2060</v>
      </c>
      <c r="E517" s="27" t="s">
        <v>4113</v>
      </c>
      <c r="F517" s="27" t="s">
        <v>2995</v>
      </c>
      <c r="G517" s="27" t="s">
        <v>3970</v>
      </c>
    </row>
    <row r="518" spans="1:7" x14ac:dyDescent="0.3">
      <c r="A518" s="26">
        <v>6171</v>
      </c>
      <c r="B518" s="27" t="s">
        <v>8327</v>
      </c>
      <c r="C518" s="27" t="s">
        <v>5159</v>
      </c>
      <c r="D518" s="26">
        <v>2018</v>
      </c>
      <c r="E518" s="27" t="s">
        <v>4113</v>
      </c>
      <c r="F518" s="27" t="s">
        <v>748</v>
      </c>
      <c r="G518" s="27" t="s">
        <v>4406</v>
      </c>
    </row>
    <row r="519" spans="1:7" x14ac:dyDescent="0.3">
      <c r="A519" s="26">
        <v>6189</v>
      </c>
      <c r="B519" s="27" t="s">
        <v>8328</v>
      </c>
      <c r="C519" s="27" t="s">
        <v>5160</v>
      </c>
      <c r="D519" s="26">
        <v>2018</v>
      </c>
      <c r="E519" s="27" t="s">
        <v>4113</v>
      </c>
      <c r="F519" s="27" t="s">
        <v>749</v>
      </c>
      <c r="G519" s="27" t="s">
        <v>4407</v>
      </c>
    </row>
    <row r="520" spans="1:7" x14ac:dyDescent="0.3">
      <c r="A520" s="26">
        <v>6197</v>
      </c>
      <c r="B520" s="27" t="s">
        <v>8329</v>
      </c>
      <c r="C520" s="27" t="s">
        <v>5161</v>
      </c>
      <c r="D520" s="26">
        <v>2000</v>
      </c>
      <c r="E520" s="27" t="s">
        <v>4113</v>
      </c>
      <c r="F520" s="27" t="s">
        <v>3971</v>
      </c>
      <c r="G520" s="27" t="s">
        <v>5162</v>
      </c>
    </row>
    <row r="521" spans="1:7" x14ac:dyDescent="0.3">
      <c r="A521" s="26">
        <v>6205</v>
      </c>
      <c r="B521" s="27" t="s">
        <v>8330</v>
      </c>
      <c r="C521" s="27" t="s">
        <v>5163</v>
      </c>
      <c r="D521" s="26">
        <v>2060</v>
      </c>
      <c r="E521" s="27" t="s">
        <v>4113</v>
      </c>
      <c r="F521" s="27" t="s">
        <v>5164</v>
      </c>
      <c r="G521" s="27" t="s">
        <v>4154</v>
      </c>
    </row>
    <row r="522" spans="1:7" x14ac:dyDescent="0.3">
      <c r="A522" s="26">
        <v>6213</v>
      </c>
      <c r="B522" s="27" t="s">
        <v>8331</v>
      </c>
      <c r="C522" s="27" t="s">
        <v>5165</v>
      </c>
      <c r="D522" s="26">
        <v>2000</v>
      </c>
      <c r="E522" s="27" t="s">
        <v>4113</v>
      </c>
      <c r="F522" s="27" t="s">
        <v>750</v>
      </c>
      <c r="G522" s="27" t="s">
        <v>4408</v>
      </c>
    </row>
    <row r="523" spans="1:7" x14ac:dyDescent="0.3">
      <c r="A523" s="26">
        <v>6247</v>
      </c>
      <c r="B523" s="27" t="s">
        <v>8332</v>
      </c>
      <c r="C523" s="27" t="s">
        <v>5166</v>
      </c>
      <c r="D523" s="26">
        <v>2050</v>
      </c>
      <c r="E523" s="27" t="s">
        <v>4113</v>
      </c>
      <c r="F523" s="27" t="s">
        <v>4155</v>
      </c>
      <c r="G523" s="27" t="s">
        <v>3972</v>
      </c>
    </row>
    <row r="524" spans="1:7" x14ac:dyDescent="0.3">
      <c r="A524" s="26">
        <v>6254</v>
      </c>
      <c r="B524" s="27" t="s">
        <v>10348</v>
      </c>
      <c r="C524" s="27" t="s">
        <v>5167</v>
      </c>
      <c r="D524" s="26">
        <v>2018</v>
      </c>
      <c r="E524" s="27" t="s">
        <v>4113</v>
      </c>
      <c r="F524" s="27" t="s">
        <v>2996</v>
      </c>
      <c r="G524" s="27" t="s">
        <v>10349</v>
      </c>
    </row>
    <row r="525" spans="1:7" x14ac:dyDescent="0.3">
      <c r="A525" s="26">
        <v>6262</v>
      </c>
      <c r="B525" s="27" t="s">
        <v>8333</v>
      </c>
      <c r="C525" s="27" t="s">
        <v>5168</v>
      </c>
      <c r="D525" s="26">
        <v>2018</v>
      </c>
      <c r="E525" s="27" t="s">
        <v>4113</v>
      </c>
      <c r="F525" s="27" t="s">
        <v>751</v>
      </c>
      <c r="G525" s="27" t="s">
        <v>4409</v>
      </c>
    </row>
    <row r="526" spans="1:7" x14ac:dyDescent="0.3">
      <c r="A526" s="26">
        <v>6271</v>
      </c>
      <c r="B526" s="27" t="s">
        <v>8334</v>
      </c>
      <c r="C526" s="27" t="s">
        <v>5169</v>
      </c>
      <c r="D526" s="26">
        <v>2018</v>
      </c>
      <c r="E526" s="27" t="s">
        <v>4113</v>
      </c>
      <c r="F526" s="27" t="s">
        <v>8914</v>
      </c>
      <c r="G526" s="27" t="s">
        <v>4410</v>
      </c>
    </row>
    <row r="527" spans="1:7" x14ac:dyDescent="0.3">
      <c r="A527" s="26">
        <v>6312</v>
      </c>
      <c r="B527" s="27" t="s">
        <v>7319</v>
      </c>
      <c r="C527" s="27" t="s">
        <v>5170</v>
      </c>
      <c r="D527" s="26">
        <v>2140</v>
      </c>
      <c r="E527" s="27" t="s">
        <v>97</v>
      </c>
      <c r="F527" s="27" t="s">
        <v>752</v>
      </c>
      <c r="G527" s="27" t="s">
        <v>2997</v>
      </c>
    </row>
    <row r="528" spans="1:7" x14ac:dyDescent="0.3">
      <c r="A528" s="26">
        <v>6321</v>
      </c>
      <c r="B528" s="27" t="s">
        <v>4156</v>
      </c>
      <c r="C528" s="27" t="s">
        <v>5171</v>
      </c>
      <c r="D528" s="26">
        <v>2060</v>
      </c>
      <c r="E528" s="27" t="s">
        <v>4113</v>
      </c>
      <c r="F528" s="27" t="s">
        <v>753</v>
      </c>
      <c r="G528" s="27" t="s">
        <v>9692</v>
      </c>
    </row>
    <row r="529" spans="1:7" x14ac:dyDescent="0.3">
      <c r="A529" s="26">
        <v>6338</v>
      </c>
      <c r="B529" s="27" t="s">
        <v>7320</v>
      </c>
      <c r="C529" s="27" t="s">
        <v>5172</v>
      </c>
      <c r="D529" s="26">
        <v>2000</v>
      </c>
      <c r="E529" s="27" t="s">
        <v>4113</v>
      </c>
      <c r="F529" s="27" t="s">
        <v>754</v>
      </c>
      <c r="G529" s="27" t="s">
        <v>2998</v>
      </c>
    </row>
    <row r="530" spans="1:7" x14ac:dyDescent="0.3">
      <c r="A530" s="26">
        <v>6346</v>
      </c>
      <c r="B530" s="27" t="s">
        <v>4157</v>
      </c>
      <c r="C530" s="27" t="s">
        <v>5173</v>
      </c>
      <c r="D530" s="26">
        <v>2060</v>
      </c>
      <c r="E530" s="27" t="s">
        <v>4113</v>
      </c>
      <c r="F530" s="27" t="s">
        <v>755</v>
      </c>
      <c r="G530" s="27" t="s">
        <v>4158</v>
      </c>
    </row>
    <row r="531" spans="1:7" x14ac:dyDescent="0.3">
      <c r="A531" s="26">
        <v>6353</v>
      </c>
      <c r="B531" s="27" t="s">
        <v>4159</v>
      </c>
      <c r="C531" s="27" t="s">
        <v>5174</v>
      </c>
      <c r="D531" s="26">
        <v>2060</v>
      </c>
      <c r="E531" s="27" t="s">
        <v>4113</v>
      </c>
      <c r="F531" s="27" t="s">
        <v>756</v>
      </c>
      <c r="G531" s="27" t="s">
        <v>2999</v>
      </c>
    </row>
    <row r="532" spans="1:7" x14ac:dyDescent="0.3">
      <c r="A532" s="26">
        <v>6361</v>
      </c>
      <c r="B532" s="27" t="s">
        <v>10350</v>
      </c>
      <c r="C532" s="27" t="s">
        <v>5175</v>
      </c>
      <c r="D532" s="26">
        <v>2018</v>
      </c>
      <c r="E532" s="27" t="s">
        <v>4113</v>
      </c>
      <c r="F532" s="27" t="s">
        <v>757</v>
      </c>
      <c r="G532" s="27" t="s">
        <v>3000</v>
      </c>
    </row>
    <row r="533" spans="1:7" x14ac:dyDescent="0.3">
      <c r="A533" s="26">
        <v>6379</v>
      </c>
      <c r="B533" s="27" t="s">
        <v>8002</v>
      </c>
      <c r="C533" s="27" t="s">
        <v>5176</v>
      </c>
      <c r="D533" s="26">
        <v>2018</v>
      </c>
      <c r="E533" s="27" t="s">
        <v>4113</v>
      </c>
      <c r="F533" s="27" t="s">
        <v>758</v>
      </c>
      <c r="G533" s="27" t="s">
        <v>3001</v>
      </c>
    </row>
    <row r="534" spans="1:7" x14ac:dyDescent="0.3">
      <c r="A534" s="26">
        <v>6387</v>
      </c>
      <c r="B534" s="27" t="s">
        <v>7322</v>
      </c>
      <c r="C534" s="27" t="s">
        <v>5177</v>
      </c>
      <c r="D534" s="26">
        <v>2000</v>
      </c>
      <c r="E534" s="27" t="s">
        <v>4113</v>
      </c>
      <c r="F534" s="27" t="s">
        <v>759</v>
      </c>
      <c r="G534" s="27" t="s">
        <v>9693</v>
      </c>
    </row>
    <row r="535" spans="1:7" x14ac:dyDescent="0.3">
      <c r="A535" s="26">
        <v>6403</v>
      </c>
      <c r="B535" s="27" t="s">
        <v>7371</v>
      </c>
      <c r="C535" s="27" t="s">
        <v>5178</v>
      </c>
      <c r="D535" s="26">
        <v>2018</v>
      </c>
      <c r="E535" s="27" t="s">
        <v>4113</v>
      </c>
      <c r="F535" s="27" t="s">
        <v>760</v>
      </c>
      <c r="G535" s="27" t="s">
        <v>8335</v>
      </c>
    </row>
    <row r="536" spans="1:7" x14ac:dyDescent="0.3">
      <c r="A536" s="26">
        <v>6411</v>
      </c>
      <c r="B536" s="27" t="s">
        <v>8915</v>
      </c>
      <c r="C536" s="27" t="s">
        <v>8336</v>
      </c>
      <c r="D536" s="26">
        <v>2018</v>
      </c>
      <c r="E536" s="27" t="s">
        <v>4113</v>
      </c>
      <c r="F536" s="27" t="s">
        <v>761</v>
      </c>
      <c r="G536" s="27" t="s">
        <v>3002</v>
      </c>
    </row>
    <row r="537" spans="1:7" x14ac:dyDescent="0.3">
      <c r="A537" s="26">
        <v>6429</v>
      </c>
      <c r="B537" s="27" t="s">
        <v>7323</v>
      </c>
      <c r="C537" s="27" t="s">
        <v>5179</v>
      </c>
      <c r="D537" s="26">
        <v>2018</v>
      </c>
      <c r="E537" s="27" t="s">
        <v>4113</v>
      </c>
      <c r="F537" s="27" t="s">
        <v>762</v>
      </c>
      <c r="G537" s="27" t="s">
        <v>9694</v>
      </c>
    </row>
    <row r="538" spans="1:7" x14ac:dyDescent="0.3">
      <c r="A538" s="26">
        <v>6437</v>
      </c>
      <c r="B538" s="27" t="s">
        <v>8337</v>
      </c>
      <c r="C538" s="27" t="s">
        <v>5180</v>
      </c>
      <c r="D538" s="26">
        <v>2030</v>
      </c>
      <c r="E538" s="27" t="s">
        <v>4113</v>
      </c>
      <c r="F538" s="27" t="s">
        <v>3973</v>
      </c>
      <c r="G538" s="27" t="s">
        <v>4411</v>
      </c>
    </row>
    <row r="539" spans="1:7" x14ac:dyDescent="0.3">
      <c r="A539" s="26">
        <v>6445</v>
      </c>
      <c r="B539" s="27" t="s">
        <v>8916</v>
      </c>
      <c r="C539" s="27" t="s">
        <v>5181</v>
      </c>
      <c r="D539" s="26">
        <v>2060</v>
      </c>
      <c r="E539" s="27" t="s">
        <v>4113</v>
      </c>
      <c r="F539" s="27" t="s">
        <v>5182</v>
      </c>
      <c r="G539" s="27" t="s">
        <v>4160</v>
      </c>
    </row>
    <row r="540" spans="1:7" x14ac:dyDescent="0.3">
      <c r="A540" s="26">
        <v>6478</v>
      </c>
      <c r="B540" s="27" t="s">
        <v>7324</v>
      </c>
      <c r="C540" s="27" t="s">
        <v>5183</v>
      </c>
      <c r="D540" s="26">
        <v>2000</v>
      </c>
      <c r="E540" s="27" t="s">
        <v>4113</v>
      </c>
      <c r="F540" s="27" t="s">
        <v>763</v>
      </c>
      <c r="G540" s="27" t="s">
        <v>3003</v>
      </c>
    </row>
    <row r="541" spans="1:7" x14ac:dyDescent="0.3">
      <c r="A541" s="26">
        <v>6486</v>
      </c>
      <c r="B541" s="27" t="s">
        <v>7325</v>
      </c>
      <c r="C541" s="27" t="s">
        <v>5184</v>
      </c>
      <c r="D541" s="26">
        <v>2000</v>
      </c>
      <c r="E541" s="27" t="s">
        <v>4113</v>
      </c>
      <c r="F541" s="27" t="s">
        <v>764</v>
      </c>
      <c r="G541" s="27" t="s">
        <v>3004</v>
      </c>
    </row>
    <row r="542" spans="1:7" x14ac:dyDescent="0.3">
      <c r="A542" s="26">
        <v>6494</v>
      </c>
      <c r="B542" s="27" t="s">
        <v>4161</v>
      </c>
      <c r="C542" s="27" t="s">
        <v>5185</v>
      </c>
      <c r="D542" s="26">
        <v>2060</v>
      </c>
      <c r="E542" s="27" t="s">
        <v>4113</v>
      </c>
      <c r="F542" s="27" t="s">
        <v>765</v>
      </c>
      <c r="G542" s="27" t="s">
        <v>3005</v>
      </c>
    </row>
    <row r="543" spans="1:7" x14ac:dyDescent="0.3">
      <c r="A543" s="26">
        <v>6502</v>
      </c>
      <c r="B543" s="27" t="s">
        <v>8338</v>
      </c>
      <c r="C543" s="27" t="s">
        <v>5186</v>
      </c>
      <c r="D543" s="26">
        <v>2020</v>
      </c>
      <c r="E543" s="27" t="s">
        <v>4113</v>
      </c>
      <c r="F543" s="27" t="s">
        <v>4412</v>
      </c>
      <c r="G543" s="27" t="s">
        <v>4413</v>
      </c>
    </row>
    <row r="544" spans="1:7" x14ac:dyDescent="0.3">
      <c r="A544" s="26">
        <v>6511</v>
      </c>
      <c r="B544" s="27" t="s">
        <v>10351</v>
      </c>
      <c r="C544" s="27" t="s">
        <v>5187</v>
      </c>
      <c r="D544" s="26">
        <v>2060</v>
      </c>
      <c r="E544" s="27" t="s">
        <v>4113</v>
      </c>
      <c r="F544" s="27" t="s">
        <v>4414</v>
      </c>
      <c r="G544" s="27" t="s">
        <v>3974</v>
      </c>
    </row>
    <row r="545" spans="1:7" x14ac:dyDescent="0.3">
      <c r="A545" s="26">
        <v>6536</v>
      </c>
      <c r="B545" s="27" t="s">
        <v>8339</v>
      </c>
      <c r="C545" s="27" t="s">
        <v>5188</v>
      </c>
      <c r="D545" s="26">
        <v>2020</v>
      </c>
      <c r="E545" s="27" t="s">
        <v>4113</v>
      </c>
      <c r="F545" s="27" t="s">
        <v>5189</v>
      </c>
      <c r="G545" s="27" t="s">
        <v>5190</v>
      </c>
    </row>
    <row r="546" spans="1:7" x14ac:dyDescent="0.3">
      <c r="A546" s="26">
        <v>6551</v>
      </c>
      <c r="B546" s="27" t="s">
        <v>10352</v>
      </c>
      <c r="C546" s="27" t="s">
        <v>5191</v>
      </c>
      <c r="D546" s="26">
        <v>2060</v>
      </c>
      <c r="E546" s="27" t="s">
        <v>4113</v>
      </c>
      <c r="F546" s="27" t="s">
        <v>766</v>
      </c>
      <c r="G546" s="27" t="s">
        <v>4415</v>
      </c>
    </row>
    <row r="547" spans="1:7" x14ac:dyDescent="0.3">
      <c r="A547" s="26">
        <v>6577</v>
      </c>
      <c r="B547" s="27" t="s">
        <v>8340</v>
      </c>
      <c r="C547" s="27" t="s">
        <v>5192</v>
      </c>
      <c r="D547" s="26">
        <v>2018</v>
      </c>
      <c r="E547" s="27" t="s">
        <v>4113</v>
      </c>
      <c r="F547" s="27" t="s">
        <v>8341</v>
      </c>
      <c r="G547" s="27" t="s">
        <v>5193</v>
      </c>
    </row>
    <row r="548" spans="1:7" x14ac:dyDescent="0.3">
      <c r="A548" s="26">
        <v>6593</v>
      </c>
      <c r="B548" s="27" t="s">
        <v>8342</v>
      </c>
      <c r="C548" s="27" t="s">
        <v>5194</v>
      </c>
      <c r="D548" s="26">
        <v>2018</v>
      </c>
      <c r="E548" s="27" t="s">
        <v>4113</v>
      </c>
      <c r="F548" s="27" t="s">
        <v>5195</v>
      </c>
      <c r="G548" s="27" t="s">
        <v>4416</v>
      </c>
    </row>
    <row r="549" spans="1:7" x14ac:dyDescent="0.3">
      <c r="A549" s="26">
        <v>6601</v>
      </c>
      <c r="B549" s="27" t="s">
        <v>8917</v>
      </c>
      <c r="C549" s="27" t="s">
        <v>5196</v>
      </c>
      <c r="D549" s="26">
        <v>2018</v>
      </c>
      <c r="E549" s="27" t="s">
        <v>4113</v>
      </c>
      <c r="F549" s="27" t="s">
        <v>767</v>
      </c>
      <c r="G549" s="27" t="s">
        <v>3006</v>
      </c>
    </row>
    <row r="550" spans="1:7" x14ac:dyDescent="0.3">
      <c r="A550" s="26">
        <v>6619</v>
      </c>
      <c r="B550" s="27" t="s">
        <v>8918</v>
      </c>
      <c r="C550" s="27" t="s">
        <v>5197</v>
      </c>
      <c r="D550" s="26">
        <v>2018</v>
      </c>
      <c r="E550" s="27" t="s">
        <v>4113</v>
      </c>
      <c r="F550" s="27" t="s">
        <v>768</v>
      </c>
      <c r="G550" s="27" t="s">
        <v>9695</v>
      </c>
    </row>
    <row r="551" spans="1:7" x14ac:dyDescent="0.3">
      <c r="A551" s="26">
        <v>6627</v>
      </c>
      <c r="B551" s="27" t="s">
        <v>7321</v>
      </c>
      <c r="C551" s="27" t="s">
        <v>5198</v>
      </c>
      <c r="D551" s="26">
        <v>2020</v>
      </c>
      <c r="E551" s="27" t="s">
        <v>4113</v>
      </c>
      <c r="F551" s="27" t="s">
        <v>769</v>
      </c>
      <c r="G551" s="27" t="s">
        <v>3007</v>
      </c>
    </row>
    <row r="552" spans="1:7" x14ac:dyDescent="0.3">
      <c r="A552" s="26">
        <v>6635</v>
      </c>
      <c r="B552" s="27" t="s">
        <v>8343</v>
      </c>
      <c r="C552" s="27" t="s">
        <v>5199</v>
      </c>
      <c r="D552" s="26">
        <v>2020</v>
      </c>
      <c r="E552" s="27" t="s">
        <v>4113</v>
      </c>
      <c r="F552" s="27" t="s">
        <v>770</v>
      </c>
      <c r="G552" s="27" t="s">
        <v>3975</v>
      </c>
    </row>
    <row r="553" spans="1:7" x14ac:dyDescent="0.3">
      <c r="A553" s="26">
        <v>6643</v>
      </c>
      <c r="B553" s="27" t="s">
        <v>8344</v>
      </c>
      <c r="C553" s="27" t="s">
        <v>5200</v>
      </c>
      <c r="D553" s="26">
        <v>2020</v>
      </c>
      <c r="E553" s="27" t="s">
        <v>4113</v>
      </c>
      <c r="F553" s="27" t="s">
        <v>771</v>
      </c>
      <c r="G553" s="27" t="s">
        <v>3008</v>
      </c>
    </row>
    <row r="554" spans="1:7" x14ac:dyDescent="0.3">
      <c r="A554" s="26">
        <v>6651</v>
      </c>
      <c r="B554" s="27" t="s">
        <v>8345</v>
      </c>
      <c r="C554" s="27" t="s">
        <v>5201</v>
      </c>
      <c r="D554" s="26">
        <v>2020</v>
      </c>
      <c r="E554" s="27" t="s">
        <v>4113</v>
      </c>
      <c r="F554" s="27" t="s">
        <v>772</v>
      </c>
      <c r="G554" s="27" t="s">
        <v>4417</v>
      </c>
    </row>
    <row r="555" spans="1:7" x14ac:dyDescent="0.3">
      <c r="A555" s="26">
        <v>6676</v>
      </c>
      <c r="B555" s="27" t="s">
        <v>7326</v>
      </c>
      <c r="C555" s="27" t="s">
        <v>5202</v>
      </c>
      <c r="D555" s="26">
        <v>2020</v>
      </c>
      <c r="E555" s="27" t="s">
        <v>4113</v>
      </c>
      <c r="F555" s="27" t="s">
        <v>773</v>
      </c>
      <c r="G555" s="27" t="s">
        <v>3009</v>
      </c>
    </row>
    <row r="556" spans="1:7" x14ac:dyDescent="0.3">
      <c r="A556" s="26">
        <v>6726</v>
      </c>
      <c r="B556" s="27" t="s">
        <v>8346</v>
      </c>
      <c r="C556" s="27" t="s">
        <v>5203</v>
      </c>
      <c r="D556" s="26">
        <v>2180</v>
      </c>
      <c r="E556" s="27" t="s">
        <v>75</v>
      </c>
      <c r="F556" s="27" t="s">
        <v>4418</v>
      </c>
      <c r="G556" s="27" t="s">
        <v>3010</v>
      </c>
    </row>
    <row r="557" spans="1:7" x14ac:dyDescent="0.3">
      <c r="A557" s="26">
        <v>6742</v>
      </c>
      <c r="B557" s="27" t="s">
        <v>7198</v>
      </c>
      <c r="C557" s="27" t="s">
        <v>5204</v>
      </c>
      <c r="D557" s="26">
        <v>2030</v>
      </c>
      <c r="E557" s="27" t="s">
        <v>4113</v>
      </c>
      <c r="F557" s="27" t="s">
        <v>774</v>
      </c>
      <c r="G557" s="27" t="s">
        <v>9696</v>
      </c>
    </row>
    <row r="558" spans="1:7" x14ac:dyDescent="0.3">
      <c r="A558" s="26">
        <v>6767</v>
      </c>
      <c r="B558" s="27" t="s">
        <v>8347</v>
      </c>
      <c r="C558" s="27" t="s">
        <v>5205</v>
      </c>
      <c r="D558" s="26">
        <v>2040</v>
      </c>
      <c r="E558" s="27" t="s">
        <v>4113</v>
      </c>
      <c r="F558" s="27" t="s">
        <v>4419</v>
      </c>
      <c r="G558" s="27" t="s">
        <v>3976</v>
      </c>
    </row>
    <row r="559" spans="1:7" x14ac:dyDescent="0.3">
      <c r="A559" s="26">
        <v>6775</v>
      </c>
      <c r="B559" s="27" t="s">
        <v>8348</v>
      </c>
      <c r="C559" s="27" t="s">
        <v>5206</v>
      </c>
      <c r="D559" s="26">
        <v>2040</v>
      </c>
      <c r="E559" s="27" t="s">
        <v>4113</v>
      </c>
      <c r="F559" s="27" t="s">
        <v>3011</v>
      </c>
      <c r="G559" s="27" t="s">
        <v>4164</v>
      </c>
    </row>
    <row r="560" spans="1:7" x14ac:dyDescent="0.3">
      <c r="A560" s="26">
        <v>6783</v>
      </c>
      <c r="B560" s="27" t="s">
        <v>10353</v>
      </c>
      <c r="C560" s="27" t="s">
        <v>5207</v>
      </c>
      <c r="D560" s="26">
        <v>2040</v>
      </c>
      <c r="E560" s="27" t="s">
        <v>4113</v>
      </c>
      <c r="F560" s="27" t="s">
        <v>775</v>
      </c>
      <c r="G560" s="27" t="s">
        <v>3012</v>
      </c>
    </row>
    <row r="561" spans="1:7" x14ac:dyDescent="0.3">
      <c r="A561" s="26">
        <v>6791</v>
      </c>
      <c r="B561" s="27" t="s">
        <v>10354</v>
      </c>
      <c r="C561" s="27" t="s">
        <v>5208</v>
      </c>
      <c r="D561" s="26">
        <v>2040</v>
      </c>
      <c r="E561" s="27" t="s">
        <v>4113</v>
      </c>
      <c r="F561" s="27" t="s">
        <v>776</v>
      </c>
      <c r="G561" s="27" t="s">
        <v>4165</v>
      </c>
    </row>
    <row r="562" spans="1:7" x14ac:dyDescent="0.3">
      <c r="A562" s="26">
        <v>6817</v>
      </c>
      <c r="B562" s="27" t="s">
        <v>7327</v>
      </c>
      <c r="C562" s="27" t="s">
        <v>5209</v>
      </c>
      <c r="D562" s="26">
        <v>2050</v>
      </c>
      <c r="E562" s="27" t="s">
        <v>4113</v>
      </c>
      <c r="F562" s="27" t="s">
        <v>4420</v>
      </c>
      <c r="G562" s="27" t="s">
        <v>3013</v>
      </c>
    </row>
    <row r="563" spans="1:7" x14ac:dyDescent="0.3">
      <c r="A563" s="26">
        <v>6833</v>
      </c>
      <c r="B563" s="27" t="s">
        <v>7328</v>
      </c>
      <c r="C563" s="27" t="s">
        <v>5210</v>
      </c>
      <c r="D563" s="26">
        <v>2050</v>
      </c>
      <c r="E563" s="27" t="s">
        <v>4113</v>
      </c>
      <c r="F563" s="27" t="s">
        <v>777</v>
      </c>
      <c r="G563" s="27" t="s">
        <v>3014</v>
      </c>
    </row>
    <row r="564" spans="1:7" x14ac:dyDescent="0.3">
      <c r="A564" s="26">
        <v>6858</v>
      </c>
      <c r="B564" s="27" t="s">
        <v>510</v>
      </c>
      <c r="C564" s="27" t="s">
        <v>5211</v>
      </c>
      <c r="D564" s="26">
        <v>2170</v>
      </c>
      <c r="E564" s="27" t="s">
        <v>73</v>
      </c>
      <c r="F564" s="27" t="s">
        <v>778</v>
      </c>
      <c r="G564" s="27" t="s">
        <v>3977</v>
      </c>
    </row>
    <row r="565" spans="1:7" x14ac:dyDescent="0.3">
      <c r="A565" s="26">
        <v>6882</v>
      </c>
      <c r="B565" s="27" t="s">
        <v>7329</v>
      </c>
      <c r="C565" s="27" t="s">
        <v>5212</v>
      </c>
      <c r="D565" s="26">
        <v>2170</v>
      </c>
      <c r="E565" s="27" t="s">
        <v>73</v>
      </c>
      <c r="F565" s="27" t="s">
        <v>779</v>
      </c>
      <c r="G565" s="27" t="s">
        <v>4166</v>
      </c>
    </row>
    <row r="566" spans="1:7" x14ac:dyDescent="0.3">
      <c r="A566" s="26">
        <v>6916</v>
      </c>
      <c r="B566" s="27" t="s">
        <v>562</v>
      </c>
      <c r="C566" s="27" t="s">
        <v>780</v>
      </c>
      <c r="D566" s="26">
        <v>2170</v>
      </c>
      <c r="E566" s="27" t="s">
        <v>73</v>
      </c>
      <c r="F566" s="27" t="s">
        <v>781</v>
      </c>
      <c r="G566" s="27" t="s">
        <v>3015</v>
      </c>
    </row>
    <row r="567" spans="1:7" x14ac:dyDescent="0.3">
      <c r="A567" s="26">
        <v>6924</v>
      </c>
      <c r="B567" s="27" t="s">
        <v>10355</v>
      </c>
      <c r="C567" s="27" t="s">
        <v>5213</v>
      </c>
      <c r="D567" s="26">
        <v>2170</v>
      </c>
      <c r="E567" s="27" t="s">
        <v>73</v>
      </c>
      <c r="F567" s="27" t="s">
        <v>782</v>
      </c>
      <c r="G567" s="27" t="s">
        <v>3016</v>
      </c>
    </row>
    <row r="568" spans="1:7" x14ac:dyDescent="0.3">
      <c r="A568" s="26">
        <v>6932</v>
      </c>
      <c r="B568" s="27" t="s">
        <v>8919</v>
      </c>
      <c r="C568" s="27" t="s">
        <v>5214</v>
      </c>
      <c r="D568" s="26">
        <v>2170</v>
      </c>
      <c r="E568" s="27" t="s">
        <v>73</v>
      </c>
      <c r="F568" s="27" t="s">
        <v>783</v>
      </c>
      <c r="G568" s="27" t="s">
        <v>3017</v>
      </c>
    </row>
    <row r="569" spans="1:7" x14ac:dyDescent="0.3">
      <c r="A569" s="26">
        <v>6941</v>
      </c>
      <c r="B569" s="27" t="s">
        <v>8349</v>
      </c>
      <c r="C569" s="27" t="s">
        <v>5215</v>
      </c>
      <c r="D569" s="26">
        <v>2170</v>
      </c>
      <c r="E569" s="27" t="s">
        <v>73</v>
      </c>
      <c r="F569" s="27" t="s">
        <v>3978</v>
      </c>
      <c r="G569" s="27" t="s">
        <v>4421</v>
      </c>
    </row>
    <row r="570" spans="1:7" x14ac:dyDescent="0.3">
      <c r="A570" s="26">
        <v>6965</v>
      </c>
      <c r="B570" s="27" t="s">
        <v>510</v>
      </c>
      <c r="C570" s="27" t="s">
        <v>5216</v>
      </c>
      <c r="D570" s="26">
        <v>2180</v>
      </c>
      <c r="E570" s="27" t="s">
        <v>75</v>
      </c>
      <c r="F570" s="27" t="s">
        <v>784</v>
      </c>
      <c r="G570" s="27" t="s">
        <v>10356</v>
      </c>
    </row>
    <row r="571" spans="1:7" x14ac:dyDescent="0.3">
      <c r="A571" s="26">
        <v>6973</v>
      </c>
      <c r="B571" s="27" t="s">
        <v>562</v>
      </c>
      <c r="C571" s="27" t="s">
        <v>5217</v>
      </c>
      <c r="D571" s="26">
        <v>2180</v>
      </c>
      <c r="E571" s="27" t="s">
        <v>75</v>
      </c>
      <c r="F571" s="27" t="s">
        <v>785</v>
      </c>
      <c r="G571" s="27" t="s">
        <v>3018</v>
      </c>
    </row>
    <row r="572" spans="1:7" x14ac:dyDescent="0.3">
      <c r="A572" s="26">
        <v>6981</v>
      </c>
      <c r="B572" s="27" t="s">
        <v>510</v>
      </c>
      <c r="C572" s="27" t="s">
        <v>5218</v>
      </c>
      <c r="D572" s="26">
        <v>2180</v>
      </c>
      <c r="E572" s="27" t="s">
        <v>75</v>
      </c>
      <c r="F572" s="27" t="s">
        <v>786</v>
      </c>
      <c r="G572" s="27" t="s">
        <v>3019</v>
      </c>
    </row>
    <row r="573" spans="1:7" x14ac:dyDescent="0.3">
      <c r="A573" s="26">
        <v>6999</v>
      </c>
      <c r="B573" s="27" t="s">
        <v>7221</v>
      </c>
      <c r="C573" s="27" t="s">
        <v>5219</v>
      </c>
      <c r="D573" s="26">
        <v>2180</v>
      </c>
      <c r="E573" s="27" t="s">
        <v>75</v>
      </c>
      <c r="F573" s="27" t="s">
        <v>787</v>
      </c>
      <c r="G573" s="27" t="s">
        <v>3020</v>
      </c>
    </row>
    <row r="574" spans="1:7" x14ac:dyDescent="0.3">
      <c r="A574" s="26">
        <v>7005</v>
      </c>
      <c r="B574" s="27" t="s">
        <v>8920</v>
      </c>
      <c r="C574" s="27" t="s">
        <v>5220</v>
      </c>
      <c r="D574" s="26">
        <v>2180</v>
      </c>
      <c r="E574" s="27" t="s">
        <v>75</v>
      </c>
      <c r="F574" s="27" t="s">
        <v>788</v>
      </c>
      <c r="G574" s="27" t="s">
        <v>3021</v>
      </c>
    </row>
    <row r="575" spans="1:7" x14ac:dyDescent="0.3">
      <c r="A575" s="26">
        <v>7013</v>
      </c>
      <c r="B575" s="27" t="s">
        <v>10357</v>
      </c>
      <c r="C575" s="27" t="s">
        <v>5221</v>
      </c>
      <c r="D575" s="26">
        <v>2180</v>
      </c>
      <c r="E575" s="27" t="s">
        <v>75</v>
      </c>
      <c r="F575" s="27" t="s">
        <v>789</v>
      </c>
      <c r="G575" s="27" t="s">
        <v>3022</v>
      </c>
    </row>
    <row r="576" spans="1:7" x14ac:dyDescent="0.3">
      <c r="A576" s="26">
        <v>7021</v>
      </c>
      <c r="B576" s="27" t="s">
        <v>4167</v>
      </c>
      <c r="C576" s="27" t="s">
        <v>5222</v>
      </c>
      <c r="D576" s="26">
        <v>2950</v>
      </c>
      <c r="E576" s="27" t="s">
        <v>77</v>
      </c>
      <c r="F576" s="27" t="s">
        <v>790</v>
      </c>
      <c r="G576" s="27" t="s">
        <v>3023</v>
      </c>
    </row>
    <row r="577" spans="1:7" x14ac:dyDescent="0.3">
      <c r="A577" s="26">
        <v>7062</v>
      </c>
      <c r="B577" s="27" t="s">
        <v>7330</v>
      </c>
      <c r="C577" s="27" t="s">
        <v>5223</v>
      </c>
      <c r="D577" s="26">
        <v>2950</v>
      </c>
      <c r="E577" s="27" t="s">
        <v>77</v>
      </c>
      <c r="F577" s="27" t="s">
        <v>791</v>
      </c>
      <c r="G577" s="27" t="s">
        <v>3024</v>
      </c>
    </row>
    <row r="578" spans="1:7" x14ac:dyDescent="0.3">
      <c r="A578" s="26">
        <v>7096</v>
      </c>
      <c r="B578" s="27" t="s">
        <v>4168</v>
      </c>
      <c r="C578" s="27" t="s">
        <v>5224</v>
      </c>
      <c r="D578" s="26">
        <v>2950</v>
      </c>
      <c r="E578" s="27" t="s">
        <v>77</v>
      </c>
      <c r="F578" s="27" t="s">
        <v>792</v>
      </c>
      <c r="G578" s="27" t="s">
        <v>3025</v>
      </c>
    </row>
    <row r="579" spans="1:7" x14ac:dyDescent="0.3">
      <c r="A579" s="26">
        <v>7104</v>
      </c>
      <c r="B579" s="27" t="s">
        <v>510</v>
      </c>
      <c r="C579" s="27" t="s">
        <v>5225</v>
      </c>
      <c r="D579" s="26">
        <v>2940</v>
      </c>
      <c r="E579" s="27" t="s">
        <v>79</v>
      </c>
      <c r="F579" s="27" t="s">
        <v>793</v>
      </c>
      <c r="G579" s="27" t="s">
        <v>8921</v>
      </c>
    </row>
    <row r="580" spans="1:7" x14ac:dyDescent="0.3">
      <c r="A580" s="26">
        <v>7112</v>
      </c>
      <c r="B580" s="27" t="s">
        <v>7331</v>
      </c>
      <c r="C580" s="27" t="s">
        <v>5226</v>
      </c>
      <c r="D580" s="26">
        <v>2940</v>
      </c>
      <c r="E580" s="27" t="s">
        <v>794</v>
      </c>
      <c r="F580" s="27" t="s">
        <v>795</v>
      </c>
      <c r="G580" s="27" t="s">
        <v>3026</v>
      </c>
    </row>
    <row r="581" spans="1:7" x14ac:dyDescent="0.3">
      <c r="A581" s="26">
        <v>7121</v>
      </c>
      <c r="B581" s="27" t="s">
        <v>4169</v>
      </c>
      <c r="C581" s="27" t="s">
        <v>5227</v>
      </c>
      <c r="D581" s="26">
        <v>2940</v>
      </c>
      <c r="E581" s="27" t="s">
        <v>79</v>
      </c>
      <c r="F581" s="27" t="s">
        <v>796</v>
      </c>
      <c r="G581" s="27" t="s">
        <v>3027</v>
      </c>
    </row>
    <row r="582" spans="1:7" x14ac:dyDescent="0.3">
      <c r="A582" s="26">
        <v>7138</v>
      </c>
      <c r="B582" s="27" t="s">
        <v>8350</v>
      </c>
      <c r="C582" s="27" t="s">
        <v>8922</v>
      </c>
      <c r="D582" s="26">
        <v>2100</v>
      </c>
      <c r="E582" s="27" t="s">
        <v>797</v>
      </c>
      <c r="F582" s="27" t="s">
        <v>9378</v>
      </c>
      <c r="G582" s="27" t="s">
        <v>3979</v>
      </c>
    </row>
    <row r="583" spans="1:7" x14ac:dyDescent="0.3">
      <c r="A583" s="26">
        <v>7153</v>
      </c>
      <c r="B583" s="27" t="s">
        <v>8351</v>
      </c>
      <c r="C583" s="27" t="s">
        <v>5228</v>
      </c>
      <c r="D583" s="26">
        <v>2100</v>
      </c>
      <c r="E583" s="27" t="s">
        <v>797</v>
      </c>
      <c r="F583" s="27" t="s">
        <v>798</v>
      </c>
      <c r="G583" s="27" t="s">
        <v>4170</v>
      </c>
    </row>
    <row r="584" spans="1:7" x14ac:dyDescent="0.3">
      <c r="A584" s="26">
        <v>7179</v>
      </c>
      <c r="B584" s="27" t="s">
        <v>8352</v>
      </c>
      <c r="C584" s="27" t="s">
        <v>5229</v>
      </c>
      <c r="D584" s="26">
        <v>2100</v>
      </c>
      <c r="E584" s="27" t="s">
        <v>797</v>
      </c>
      <c r="F584" s="27" t="s">
        <v>3980</v>
      </c>
      <c r="G584" s="27" t="s">
        <v>4171</v>
      </c>
    </row>
    <row r="585" spans="1:7" x14ac:dyDescent="0.3">
      <c r="A585" s="26">
        <v>7187</v>
      </c>
      <c r="B585" s="27" t="s">
        <v>8923</v>
      </c>
      <c r="C585" s="27" t="s">
        <v>8924</v>
      </c>
      <c r="D585" s="26">
        <v>2100</v>
      </c>
      <c r="E585" s="27" t="s">
        <v>797</v>
      </c>
      <c r="F585" s="27" t="s">
        <v>5230</v>
      </c>
      <c r="G585" s="27" t="s">
        <v>4422</v>
      </c>
    </row>
    <row r="586" spans="1:7" x14ac:dyDescent="0.3">
      <c r="A586" s="26">
        <v>7195</v>
      </c>
      <c r="B586" s="27" t="s">
        <v>8353</v>
      </c>
      <c r="C586" s="27" t="s">
        <v>5231</v>
      </c>
      <c r="D586" s="26">
        <v>2100</v>
      </c>
      <c r="E586" s="27" t="s">
        <v>797</v>
      </c>
      <c r="F586" s="27" t="s">
        <v>8354</v>
      </c>
      <c r="G586" s="27" t="s">
        <v>4172</v>
      </c>
    </row>
    <row r="587" spans="1:7" x14ac:dyDescent="0.3">
      <c r="A587" s="26">
        <v>7229</v>
      </c>
      <c r="B587" s="27" t="s">
        <v>8355</v>
      </c>
      <c r="C587" s="27" t="s">
        <v>10358</v>
      </c>
      <c r="D587" s="26">
        <v>2100</v>
      </c>
      <c r="E587" s="27" t="s">
        <v>797</v>
      </c>
      <c r="F587" s="27" t="s">
        <v>799</v>
      </c>
      <c r="G587" s="27" t="s">
        <v>4173</v>
      </c>
    </row>
    <row r="588" spans="1:7" x14ac:dyDescent="0.3">
      <c r="A588" s="26">
        <v>7237</v>
      </c>
      <c r="B588" s="27" t="s">
        <v>8356</v>
      </c>
      <c r="C588" s="27" t="s">
        <v>5232</v>
      </c>
      <c r="D588" s="26">
        <v>2100</v>
      </c>
      <c r="E588" s="27" t="s">
        <v>797</v>
      </c>
      <c r="F588" s="27" t="s">
        <v>800</v>
      </c>
      <c r="G588" s="27" t="s">
        <v>4423</v>
      </c>
    </row>
    <row r="589" spans="1:7" x14ac:dyDescent="0.3">
      <c r="A589" s="26">
        <v>7245</v>
      </c>
      <c r="B589" s="27" t="s">
        <v>8357</v>
      </c>
      <c r="C589" s="27" t="s">
        <v>5233</v>
      </c>
      <c r="D589" s="26">
        <v>2100</v>
      </c>
      <c r="E589" s="27" t="s">
        <v>797</v>
      </c>
      <c r="F589" s="27" t="s">
        <v>4174</v>
      </c>
      <c r="G589" s="27" t="s">
        <v>4175</v>
      </c>
    </row>
    <row r="590" spans="1:7" x14ac:dyDescent="0.3">
      <c r="A590" s="26">
        <v>7252</v>
      </c>
      <c r="B590" s="27" t="s">
        <v>8358</v>
      </c>
      <c r="C590" s="27" t="s">
        <v>5234</v>
      </c>
      <c r="D590" s="26">
        <v>2100</v>
      </c>
      <c r="E590" s="27" t="s">
        <v>797</v>
      </c>
      <c r="F590" s="27" t="s">
        <v>5235</v>
      </c>
      <c r="G590" s="27" t="s">
        <v>4424</v>
      </c>
    </row>
    <row r="591" spans="1:7" x14ac:dyDescent="0.3">
      <c r="A591" s="26">
        <v>7261</v>
      </c>
      <c r="B591" s="27" t="s">
        <v>8359</v>
      </c>
      <c r="C591" s="27" t="s">
        <v>5236</v>
      </c>
      <c r="D591" s="26">
        <v>2100</v>
      </c>
      <c r="E591" s="27" t="s">
        <v>797</v>
      </c>
      <c r="F591" s="27" t="s">
        <v>8360</v>
      </c>
      <c r="G591" s="27" t="s">
        <v>4176</v>
      </c>
    </row>
    <row r="592" spans="1:7" x14ac:dyDescent="0.3">
      <c r="A592" s="26">
        <v>7294</v>
      </c>
      <c r="B592" s="27" t="s">
        <v>8361</v>
      </c>
      <c r="C592" s="27" t="s">
        <v>5237</v>
      </c>
      <c r="D592" s="26">
        <v>2100</v>
      </c>
      <c r="E592" s="27" t="s">
        <v>797</v>
      </c>
      <c r="F592" s="27" t="s">
        <v>801</v>
      </c>
      <c r="G592" s="27" t="s">
        <v>3028</v>
      </c>
    </row>
    <row r="593" spans="1:7" x14ac:dyDescent="0.3">
      <c r="A593" s="26">
        <v>7311</v>
      </c>
      <c r="B593" s="27" t="s">
        <v>7333</v>
      </c>
      <c r="C593" s="27" t="s">
        <v>5238</v>
      </c>
      <c r="D593" s="26">
        <v>2100</v>
      </c>
      <c r="E593" s="27" t="s">
        <v>797</v>
      </c>
      <c r="F593" s="27" t="s">
        <v>802</v>
      </c>
      <c r="G593" s="27" t="s">
        <v>3981</v>
      </c>
    </row>
    <row r="594" spans="1:7" x14ac:dyDescent="0.3">
      <c r="A594" s="26">
        <v>7328</v>
      </c>
      <c r="B594" s="27" t="s">
        <v>7334</v>
      </c>
      <c r="C594" s="27" t="s">
        <v>5239</v>
      </c>
      <c r="D594" s="26">
        <v>2140</v>
      </c>
      <c r="E594" s="27" t="s">
        <v>97</v>
      </c>
      <c r="F594" s="27" t="s">
        <v>803</v>
      </c>
      <c r="G594" s="27" t="s">
        <v>3029</v>
      </c>
    </row>
    <row r="595" spans="1:7" x14ac:dyDescent="0.3">
      <c r="A595" s="26">
        <v>7336</v>
      </c>
      <c r="B595" s="27" t="s">
        <v>7335</v>
      </c>
      <c r="C595" s="27" t="s">
        <v>5240</v>
      </c>
      <c r="D595" s="26">
        <v>2100</v>
      </c>
      <c r="E595" s="27" t="s">
        <v>797</v>
      </c>
      <c r="F595" s="27" t="s">
        <v>804</v>
      </c>
      <c r="G595" s="27" t="s">
        <v>3982</v>
      </c>
    </row>
    <row r="596" spans="1:7" x14ac:dyDescent="0.3">
      <c r="A596" s="26">
        <v>7344</v>
      </c>
      <c r="B596" s="27" t="s">
        <v>7336</v>
      </c>
      <c r="C596" s="27" t="s">
        <v>5241</v>
      </c>
      <c r="D596" s="26">
        <v>2100</v>
      </c>
      <c r="E596" s="27" t="s">
        <v>797</v>
      </c>
      <c r="F596" s="27" t="s">
        <v>805</v>
      </c>
      <c r="G596" s="27" t="s">
        <v>8362</v>
      </c>
    </row>
    <row r="597" spans="1:7" x14ac:dyDescent="0.3">
      <c r="A597" s="26">
        <v>7369</v>
      </c>
      <c r="B597" s="27" t="s">
        <v>8363</v>
      </c>
      <c r="C597" s="27" t="s">
        <v>5242</v>
      </c>
      <c r="D597" s="26">
        <v>2100</v>
      </c>
      <c r="E597" s="27" t="s">
        <v>797</v>
      </c>
      <c r="F597" s="27" t="s">
        <v>806</v>
      </c>
      <c r="G597" s="27" t="s">
        <v>3983</v>
      </c>
    </row>
    <row r="598" spans="1:7" x14ac:dyDescent="0.3">
      <c r="A598" s="26">
        <v>7377</v>
      </c>
      <c r="B598" s="27" t="s">
        <v>9697</v>
      </c>
      <c r="C598" s="27" t="s">
        <v>5243</v>
      </c>
      <c r="D598" s="26">
        <v>2100</v>
      </c>
      <c r="E598" s="27" t="s">
        <v>797</v>
      </c>
      <c r="F598" s="27" t="s">
        <v>807</v>
      </c>
      <c r="G598" s="27" t="s">
        <v>9698</v>
      </c>
    </row>
    <row r="599" spans="1:7" x14ac:dyDescent="0.3">
      <c r="A599" s="26">
        <v>7401</v>
      </c>
      <c r="B599" s="27" t="s">
        <v>7641</v>
      </c>
      <c r="C599" s="27" t="s">
        <v>5244</v>
      </c>
      <c r="D599" s="26">
        <v>2100</v>
      </c>
      <c r="E599" s="27" t="s">
        <v>797</v>
      </c>
      <c r="F599" s="27" t="s">
        <v>808</v>
      </c>
      <c r="G599" s="27" t="s">
        <v>3030</v>
      </c>
    </row>
    <row r="600" spans="1:7" x14ac:dyDescent="0.3">
      <c r="A600" s="26">
        <v>7419</v>
      </c>
      <c r="B600" s="27" t="s">
        <v>7257</v>
      </c>
      <c r="C600" s="27" t="s">
        <v>5245</v>
      </c>
      <c r="D600" s="26">
        <v>2110</v>
      </c>
      <c r="E600" s="27" t="s">
        <v>81</v>
      </c>
      <c r="F600" s="27" t="s">
        <v>809</v>
      </c>
      <c r="G600" s="27" t="s">
        <v>9699</v>
      </c>
    </row>
    <row r="601" spans="1:7" x14ac:dyDescent="0.3">
      <c r="A601" s="26">
        <v>7427</v>
      </c>
      <c r="B601" s="27" t="s">
        <v>7338</v>
      </c>
      <c r="C601" s="27" t="s">
        <v>5246</v>
      </c>
      <c r="D601" s="26">
        <v>2110</v>
      </c>
      <c r="E601" s="27" t="s">
        <v>81</v>
      </c>
      <c r="F601" s="27" t="s">
        <v>810</v>
      </c>
      <c r="G601" s="27" t="s">
        <v>10359</v>
      </c>
    </row>
    <row r="602" spans="1:7" x14ac:dyDescent="0.3">
      <c r="A602" s="26">
        <v>7443</v>
      </c>
      <c r="B602" s="27" t="s">
        <v>8925</v>
      </c>
      <c r="C602" s="27" t="s">
        <v>5247</v>
      </c>
      <c r="D602" s="26">
        <v>2110</v>
      </c>
      <c r="E602" s="27" t="s">
        <v>81</v>
      </c>
      <c r="F602" s="27" t="s">
        <v>811</v>
      </c>
      <c r="G602" s="27" t="s">
        <v>3031</v>
      </c>
    </row>
    <row r="603" spans="1:7" x14ac:dyDescent="0.3">
      <c r="A603" s="26">
        <v>7451</v>
      </c>
      <c r="B603" s="27" t="s">
        <v>7339</v>
      </c>
      <c r="C603" s="27" t="s">
        <v>5248</v>
      </c>
      <c r="D603" s="26">
        <v>2900</v>
      </c>
      <c r="E603" s="27" t="s">
        <v>83</v>
      </c>
      <c r="F603" s="27" t="s">
        <v>812</v>
      </c>
      <c r="G603" s="27" t="s">
        <v>4425</v>
      </c>
    </row>
    <row r="604" spans="1:7" x14ac:dyDescent="0.3">
      <c r="A604" s="26">
        <v>7468</v>
      </c>
      <c r="B604" s="27" t="s">
        <v>7340</v>
      </c>
      <c r="C604" s="27" t="s">
        <v>5249</v>
      </c>
      <c r="D604" s="26">
        <v>2900</v>
      </c>
      <c r="E604" s="27" t="s">
        <v>83</v>
      </c>
      <c r="F604" s="27" t="s">
        <v>813</v>
      </c>
      <c r="G604" s="27" t="s">
        <v>5250</v>
      </c>
    </row>
    <row r="605" spans="1:7" x14ac:dyDescent="0.3">
      <c r="A605" s="26">
        <v>7476</v>
      </c>
      <c r="B605" s="27" t="s">
        <v>8919</v>
      </c>
      <c r="C605" s="27" t="s">
        <v>5251</v>
      </c>
      <c r="D605" s="26">
        <v>2900</v>
      </c>
      <c r="E605" s="27" t="s">
        <v>83</v>
      </c>
      <c r="F605" s="27" t="s">
        <v>814</v>
      </c>
      <c r="G605" s="27" t="s">
        <v>3017</v>
      </c>
    </row>
    <row r="606" spans="1:7" x14ac:dyDescent="0.3">
      <c r="A606" s="26">
        <v>7484</v>
      </c>
      <c r="B606" s="27" t="s">
        <v>7341</v>
      </c>
      <c r="C606" s="27" t="s">
        <v>5252</v>
      </c>
      <c r="D606" s="26">
        <v>2900</v>
      </c>
      <c r="E606" s="27" t="s">
        <v>83</v>
      </c>
      <c r="F606" s="27" t="s">
        <v>815</v>
      </c>
      <c r="G606" s="27" t="s">
        <v>3032</v>
      </c>
    </row>
    <row r="607" spans="1:7" x14ac:dyDescent="0.3">
      <c r="A607" s="26">
        <v>7492</v>
      </c>
      <c r="B607" s="27" t="s">
        <v>8364</v>
      </c>
      <c r="C607" s="27" t="s">
        <v>5253</v>
      </c>
      <c r="D607" s="26">
        <v>2900</v>
      </c>
      <c r="E607" s="27" t="s">
        <v>83</v>
      </c>
      <c r="F607" s="27" t="s">
        <v>816</v>
      </c>
      <c r="G607" s="27" t="s">
        <v>3033</v>
      </c>
    </row>
    <row r="608" spans="1:7" x14ac:dyDescent="0.3">
      <c r="A608" s="26">
        <v>7501</v>
      </c>
      <c r="B608" s="27" t="s">
        <v>7342</v>
      </c>
      <c r="C608" s="27" t="s">
        <v>5254</v>
      </c>
      <c r="D608" s="26">
        <v>2900</v>
      </c>
      <c r="E608" s="27" t="s">
        <v>83</v>
      </c>
      <c r="F608" s="27" t="s">
        <v>817</v>
      </c>
      <c r="G608" s="27" t="s">
        <v>3034</v>
      </c>
    </row>
    <row r="609" spans="1:7" x14ac:dyDescent="0.3">
      <c r="A609" s="26">
        <v>7526</v>
      </c>
      <c r="B609" s="27" t="s">
        <v>7343</v>
      </c>
      <c r="C609" s="27" t="s">
        <v>5255</v>
      </c>
      <c r="D609" s="26">
        <v>2960</v>
      </c>
      <c r="E609" s="27" t="s">
        <v>85</v>
      </c>
      <c r="F609" s="27" t="s">
        <v>818</v>
      </c>
      <c r="G609" s="27" t="s">
        <v>5256</v>
      </c>
    </row>
    <row r="610" spans="1:7" x14ac:dyDescent="0.3">
      <c r="A610" s="26">
        <v>7542</v>
      </c>
      <c r="B610" s="27" t="s">
        <v>7344</v>
      </c>
      <c r="C610" s="27" t="s">
        <v>5257</v>
      </c>
      <c r="D610" s="26">
        <v>2930</v>
      </c>
      <c r="E610" s="27" t="s">
        <v>87</v>
      </c>
      <c r="F610" s="27" t="s">
        <v>819</v>
      </c>
      <c r="G610" s="27" t="s">
        <v>3035</v>
      </c>
    </row>
    <row r="611" spans="1:7" x14ac:dyDescent="0.3">
      <c r="A611" s="26">
        <v>7559</v>
      </c>
      <c r="B611" s="27" t="s">
        <v>4426</v>
      </c>
      <c r="C611" s="27" t="s">
        <v>5258</v>
      </c>
      <c r="D611" s="26">
        <v>2930</v>
      </c>
      <c r="E611" s="27" t="s">
        <v>87</v>
      </c>
      <c r="F611" s="27" t="s">
        <v>820</v>
      </c>
      <c r="G611" s="27" t="s">
        <v>8365</v>
      </c>
    </row>
    <row r="612" spans="1:7" x14ac:dyDescent="0.3">
      <c r="A612" s="26">
        <v>7567</v>
      </c>
      <c r="B612" s="27" t="s">
        <v>7345</v>
      </c>
      <c r="C612" s="27" t="s">
        <v>5259</v>
      </c>
      <c r="D612" s="26">
        <v>2930</v>
      </c>
      <c r="E612" s="27" t="s">
        <v>87</v>
      </c>
      <c r="F612" s="27" t="s">
        <v>821</v>
      </c>
      <c r="G612" s="27" t="s">
        <v>8926</v>
      </c>
    </row>
    <row r="613" spans="1:7" x14ac:dyDescent="0.3">
      <c r="A613" s="26">
        <v>7583</v>
      </c>
      <c r="B613" s="27" t="s">
        <v>7346</v>
      </c>
      <c r="C613" s="27" t="s">
        <v>5260</v>
      </c>
      <c r="D613" s="26">
        <v>2930</v>
      </c>
      <c r="E613" s="27" t="s">
        <v>87</v>
      </c>
      <c r="F613" s="27" t="s">
        <v>822</v>
      </c>
      <c r="G613" s="27" t="s">
        <v>3036</v>
      </c>
    </row>
    <row r="614" spans="1:7" x14ac:dyDescent="0.3">
      <c r="A614" s="26">
        <v>7591</v>
      </c>
      <c r="B614" s="27" t="s">
        <v>7347</v>
      </c>
      <c r="C614" s="27" t="s">
        <v>5261</v>
      </c>
      <c r="D614" s="26">
        <v>2930</v>
      </c>
      <c r="E614" s="27" t="s">
        <v>87</v>
      </c>
      <c r="F614" s="27" t="s">
        <v>823</v>
      </c>
      <c r="G614" s="27" t="s">
        <v>3037</v>
      </c>
    </row>
    <row r="615" spans="1:7" x14ac:dyDescent="0.3">
      <c r="A615" s="26">
        <v>7609</v>
      </c>
      <c r="B615" s="27" t="s">
        <v>7348</v>
      </c>
      <c r="C615" s="27" t="s">
        <v>5262</v>
      </c>
      <c r="D615" s="26">
        <v>2930</v>
      </c>
      <c r="E615" s="27" t="s">
        <v>87</v>
      </c>
      <c r="F615" s="27" t="s">
        <v>824</v>
      </c>
      <c r="G615" s="27" t="s">
        <v>3038</v>
      </c>
    </row>
    <row r="616" spans="1:7" x14ac:dyDescent="0.3">
      <c r="A616" s="26">
        <v>7617</v>
      </c>
      <c r="B616" s="27" t="s">
        <v>7317</v>
      </c>
      <c r="C616" s="27" t="s">
        <v>5263</v>
      </c>
      <c r="D616" s="26">
        <v>2930</v>
      </c>
      <c r="E616" s="27" t="s">
        <v>87</v>
      </c>
      <c r="F616" s="27" t="s">
        <v>825</v>
      </c>
      <c r="G616" s="27" t="s">
        <v>5264</v>
      </c>
    </row>
    <row r="617" spans="1:7" x14ac:dyDescent="0.3">
      <c r="A617" s="26">
        <v>7633</v>
      </c>
      <c r="B617" s="27" t="s">
        <v>510</v>
      </c>
      <c r="C617" s="27" t="s">
        <v>826</v>
      </c>
      <c r="D617" s="26">
        <v>2930</v>
      </c>
      <c r="E617" s="27" t="s">
        <v>87</v>
      </c>
      <c r="F617" s="27" t="s">
        <v>825</v>
      </c>
      <c r="G617" s="27" t="s">
        <v>10360</v>
      </c>
    </row>
    <row r="618" spans="1:7" x14ac:dyDescent="0.3">
      <c r="A618" s="26">
        <v>7641</v>
      </c>
      <c r="B618" s="27" t="s">
        <v>7347</v>
      </c>
      <c r="C618" s="27" t="s">
        <v>5265</v>
      </c>
      <c r="D618" s="26">
        <v>2930</v>
      </c>
      <c r="E618" s="27" t="s">
        <v>87</v>
      </c>
      <c r="F618" s="27" t="s">
        <v>827</v>
      </c>
      <c r="G618" s="27" t="s">
        <v>3039</v>
      </c>
    </row>
    <row r="619" spans="1:7" x14ac:dyDescent="0.3">
      <c r="A619" s="26">
        <v>7658</v>
      </c>
      <c r="B619" s="27" t="s">
        <v>7349</v>
      </c>
      <c r="C619" s="27" t="s">
        <v>5266</v>
      </c>
      <c r="D619" s="26">
        <v>2930</v>
      </c>
      <c r="E619" s="27" t="s">
        <v>87</v>
      </c>
      <c r="F619" s="27" t="s">
        <v>828</v>
      </c>
      <c r="G619" s="27" t="s">
        <v>9700</v>
      </c>
    </row>
    <row r="620" spans="1:7" x14ac:dyDescent="0.3">
      <c r="A620" s="26">
        <v>7674</v>
      </c>
      <c r="B620" s="27" t="s">
        <v>7359</v>
      </c>
      <c r="C620" s="27" t="s">
        <v>5267</v>
      </c>
      <c r="D620" s="26">
        <v>2390</v>
      </c>
      <c r="E620" s="27" t="s">
        <v>829</v>
      </c>
      <c r="F620" s="27" t="s">
        <v>830</v>
      </c>
      <c r="G620" s="27" t="s">
        <v>3040</v>
      </c>
    </row>
    <row r="621" spans="1:7" x14ac:dyDescent="0.3">
      <c r="A621" s="26">
        <v>7682</v>
      </c>
      <c r="B621" s="27" t="s">
        <v>8366</v>
      </c>
      <c r="C621" s="27" t="s">
        <v>5268</v>
      </c>
      <c r="D621" s="26">
        <v>2390</v>
      </c>
      <c r="E621" s="27" t="s">
        <v>829</v>
      </c>
      <c r="F621" s="27" t="s">
        <v>831</v>
      </c>
      <c r="G621" s="27" t="s">
        <v>3041</v>
      </c>
    </row>
    <row r="622" spans="1:7" x14ac:dyDescent="0.3">
      <c r="A622" s="26">
        <v>7708</v>
      </c>
      <c r="B622" s="27" t="s">
        <v>10361</v>
      </c>
      <c r="C622" s="27" t="s">
        <v>5269</v>
      </c>
      <c r="D622" s="26">
        <v>2390</v>
      </c>
      <c r="E622" s="27" t="s">
        <v>829</v>
      </c>
      <c r="F622" s="27" t="s">
        <v>832</v>
      </c>
      <c r="G622" s="27" t="s">
        <v>3042</v>
      </c>
    </row>
    <row r="623" spans="1:7" x14ac:dyDescent="0.3">
      <c r="A623" s="26">
        <v>7716</v>
      </c>
      <c r="B623" s="27" t="s">
        <v>562</v>
      </c>
      <c r="C623" s="27" t="s">
        <v>5270</v>
      </c>
      <c r="D623" s="26">
        <v>2390</v>
      </c>
      <c r="E623" s="27" t="s">
        <v>3601</v>
      </c>
      <c r="F623" s="27" t="s">
        <v>833</v>
      </c>
      <c r="G623" s="27" t="s">
        <v>3043</v>
      </c>
    </row>
    <row r="624" spans="1:7" x14ac:dyDescent="0.3">
      <c r="A624" s="26">
        <v>7724</v>
      </c>
      <c r="B624" s="27" t="s">
        <v>8367</v>
      </c>
      <c r="C624" s="27" t="s">
        <v>5271</v>
      </c>
      <c r="D624" s="26">
        <v>2340</v>
      </c>
      <c r="E624" s="27" t="s">
        <v>834</v>
      </c>
      <c r="F624" s="27" t="s">
        <v>835</v>
      </c>
      <c r="G624" s="27" t="s">
        <v>9701</v>
      </c>
    </row>
    <row r="625" spans="1:7" x14ac:dyDescent="0.3">
      <c r="A625" s="26">
        <v>7741</v>
      </c>
      <c r="B625" s="27" t="s">
        <v>8368</v>
      </c>
      <c r="C625" s="27" t="s">
        <v>10362</v>
      </c>
      <c r="D625" s="26">
        <v>2275</v>
      </c>
      <c r="E625" s="27" t="s">
        <v>836</v>
      </c>
      <c r="F625" s="27" t="s">
        <v>837</v>
      </c>
      <c r="G625" s="27" t="s">
        <v>3044</v>
      </c>
    </row>
    <row r="626" spans="1:7" x14ac:dyDescent="0.3">
      <c r="A626" s="26">
        <v>7757</v>
      </c>
      <c r="B626" s="27" t="s">
        <v>10363</v>
      </c>
      <c r="C626" s="27" t="s">
        <v>5272</v>
      </c>
      <c r="D626" s="26">
        <v>2980</v>
      </c>
      <c r="E626" s="27" t="s">
        <v>90</v>
      </c>
      <c r="F626" s="27" t="s">
        <v>838</v>
      </c>
      <c r="G626" s="27" t="s">
        <v>4177</v>
      </c>
    </row>
    <row r="627" spans="1:7" x14ac:dyDescent="0.3">
      <c r="A627" s="26">
        <v>7765</v>
      </c>
      <c r="B627" s="27" t="s">
        <v>8369</v>
      </c>
      <c r="C627" s="27" t="s">
        <v>5273</v>
      </c>
      <c r="D627" s="26">
        <v>2980</v>
      </c>
      <c r="E627" s="27" t="s">
        <v>90</v>
      </c>
      <c r="F627" s="27" t="s">
        <v>839</v>
      </c>
      <c r="G627" s="27" t="s">
        <v>3045</v>
      </c>
    </row>
    <row r="628" spans="1:7" x14ac:dyDescent="0.3">
      <c r="A628" s="26">
        <v>7773</v>
      </c>
      <c r="B628" s="27" t="s">
        <v>7350</v>
      </c>
      <c r="C628" s="27" t="s">
        <v>5274</v>
      </c>
      <c r="D628" s="26">
        <v>2980</v>
      </c>
      <c r="E628" s="27" t="s">
        <v>90</v>
      </c>
      <c r="F628" s="27" t="s">
        <v>840</v>
      </c>
      <c r="G628" s="27" t="s">
        <v>9702</v>
      </c>
    </row>
    <row r="629" spans="1:7" x14ac:dyDescent="0.3">
      <c r="A629" s="26">
        <v>7781</v>
      </c>
      <c r="B629" s="27" t="s">
        <v>8370</v>
      </c>
      <c r="C629" s="27" t="s">
        <v>5275</v>
      </c>
      <c r="D629" s="26">
        <v>2960</v>
      </c>
      <c r="E629" s="27" t="s">
        <v>841</v>
      </c>
      <c r="F629" s="27" t="s">
        <v>842</v>
      </c>
      <c r="G629" s="27" t="s">
        <v>3046</v>
      </c>
    </row>
    <row r="630" spans="1:7" x14ac:dyDescent="0.3">
      <c r="A630" s="26">
        <v>7799</v>
      </c>
      <c r="B630" s="27" t="s">
        <v>8927</v>
      </c>
      <c r="C630" s="27" t="s">
        <v>5276</v>
      </c>
      <c r="D630" s="26">
        <v>2960</v>
      </c>
      <c r="E630" s="27" t="s">
        <v>841</v>
      </c>
      <c r="F630" s="27" t="s">
        <v>843</v>
      </c>
      <c r="G630" s="27" t="s">
        <v>3047</v>
      </c>
    </row>
    <row r="631" spans="1:7" x14ac:dyDescent="0.3">
      <c r="A631" s="26">
        <v>7807</v>
      </c>
      <c r="B631" s="27" t="s">
        <v>7287</v>
      </c>
      <c r="C631" s="27" t="s">
        <v>5277</v>
      </c>
      <c r="D631" s="26">
        <v>2980</v>
      </c>
      <c r="E631" s="27" t="s">
        <v>90</v>
      </c>
      <c r="F631" s="27" t="s">
        <v>844</v>
      </c>
      <c r="G631" s="27" t="s">
        <v>3984</v>
      </c>
    </row>
    <row r="632" spans="1:7" x14ac:dyDescent="0.3">
      <c r="A632" s="26">
        <v>7823</v>
      </c>
      <c r="B632" s="27" t="s">
        <v>10364</v>
      </c>
      <c r="C632" s="27" t="s">
        <v>5278</v>
      </c>
      <c r="D632" s="26">
        <v>2960</v>
      </c>
      <c r="E632" s="27" t="s">
        <v>845</v>
      </c>
      <c r="F632" s="27" t="s">
        <v>846</v>
      </c>
      <c r="G632" s="27" t="s">
        <v>3048</v>
      </c>
    </row>
    <row r="633" spans="1:7" x14ac:dyDescent="0.3">
      <c r="A633" s="26">
        <v>7831</v>
      </c>
      <c r="B633" s="27" t="s">
        <v>10365</v>
      </c>
      <c r="C633" s="27" t="s">
        <v>5279</v>
      </c>
      <c r="D633" s="26">
        <v>2990</v>
      </c>
      <c r="E633" s="27" t="s">
        <v>92</v>
      </c>
      <c r="F633" s="27" t="s">
        <v>847</v>
      </c>
      <c r="G633" s="27" t="s">
        <v>10366</v>
      </c>
    </row>
    <row r="634" spans="1:7" x14ac:dyDescent="0.3">
      <c r="A634" s="26">
        <v>7849</v>
      </c>
      <c r="B634" s="27" t="s">
        <v>7351</v>
      </c>
      <c r="C634" s="27" t="s">
        <v>5280</v>
      </c>
      <c r="D634" s="26">
        <v>2990</v>
      </c>
      <c r="E634" s="27" t="s">
        <v>92</v>
      </c>
      <c r="F634" s="27" t="s">
        <v>848</v>
      </c>
      <c r="G634" s="27" t="s">
        <v>3049</v>
      </c>
    </row>
    <row r="635" spans="1:7" x14ac:dyDescent="0.3">
      <c r="A635" s="26">
        <v>7856</v>
      </c>
      <c r="B635" s="27" t="s">
        <v>8371</v>
      </c>
      <c r="C635" s="27" t="s">
        <v>5281</v>
      </c>
      <c r="D635" s="26">
        <v>2990</v>
      </c>
      <c r="E635" s="27" t="s">
        <v>92</v>
      </c>
      <c r="F635" s="27" t="s">
        <v>849</v>
      </c>
      <c r="G635" s="27" t="s">
        <v>9703</v>
      </c>
    </row>
    <row r="636" spans="1:7" x14ac:dyDescent="0.3">
      <c r="A636" s="26">
        <v>7864</v>
      </c>
      <c r="B636" s="27" t="s">
        <v>7352</v>
      </c>
      <c r="C636" s="27" t="s">
        <v>5282</v>
      </c>
      <c r="D636" s="26">
        <v>2990</v>
      </c>
      <c r="E636" s="27" t="s">
        <v>92</v>
      </c>
      <c r="F636" s="27" t="s">
        <v>850</v>
      </c>
      <c r="G636" s="27" t="s">
        <v>5283</v>
      </c>
    </row>
    <row r="637" spans="1:7" x14ac:dyDescent="0.3">
      <c r="A637" s="26">
        <v>7872</v>
      </c>
      <c r="B637" s="27" t="s">
        <v>10367</v>
      </c>
      <c r="C637" s="27" t="s">
        <v>5284</v>
      </c>
      <c r="D637" s="26">
        <v>2990</v>
      </c>
      <c r="E637" s="27" t="s">
        <v>92</v>
      </c>
      <c r="F637" s="27" t="s">
        <v>851</v>
      </c>
      <c r="G637" s="27" t="s">
        <v>5285</v>
      </c>
    </row>
    <row r="638" spans="1:7" x14ac:dyDescent="0.3">
      <c r="A638" s="26">
        <v>7881</v>
      </c>
      <c r="B638" s="27" t="s">
        <v>8372</v>
      </c>
      <c r="C638" s="27" t="s">
        <v>10368</v>
      </c>
      <c r="D638" s="26">
        <v>2990</v>
      </c>
      <c r="E638" s="27" t="s">
        <v>852</v>
      </c>
      <c r="F638" s="27" t="s">
        <v>10369</v>
      </c>
      <c r="G638" s="27" t="s">
        <v>5286</v>
      </c>
    </row>
    <row r="639" spans="1:7" x14ac:dyDescent="0.3">
      <c r="A639" s="26">
        <v>7906</v>
      </c>
      <c r="B639" s="27" t="s">
        <v>7221</v>
      </c>
      <c r="C639" s="27" t="s">
        <v>5287</v>
      </c>
      <c r="D639" s="26">
        <v>2920</v>
      </c>
      <c r="E639" s="27" t="s">
        <v>94</v>
      </c>
      <c r="F639" s="27" t="s">
        <v>853</v>
      </c>
      <c r="G639" s="27" t="s">
        <v>3050</v>
      </c>
    </row>
    <row r="640" spans="1:7" x14ac:dyDescent="0.3">
      <c r="A640" s="26">
        <v>7914</v>
      </c>
      <c r="B640" s="27" t="s">
        <v>7563</v>
      </c>
      <c r="C640" s="27" t="s">
        <v>5288</v>
      </c>
      <c r="D640" s="26">
        <v>2920</v>
      </c>
      <c r="E640" s="27" t="s">
        <v>94</v>
      </c>
      <c r="F640" s="27" t="s">
        <v>854</v>
      </c>
      <c r="G640" s="27" t="s">
        <v>3051</v>
      </c>
    </row>
    <row r="641" spans="1:7" x14ac:dyDescent="0.3">
      <c r="A641" s="26">
        <v>7922</v>
      </c>
      <c r="B641" s="27" t="s">
        <v>7451</v>
      </c>
      <c r="C641" s="27" t="s">
        <v>5289</v>
      </c>
      <c r="D641" s="26">
        <v>2920</v>
      </c>
      <c r="E641" s="27" t="s">
        <v>94</v>
      </c>
      <c r="F641" s="27" t="s">
        <v>855</v>
      </c>
      <c r="G641" s="27" t="s">
        <v>10370</v>
      </c>
    </row>
    <row r="642" spans="1:7" x14ac:dyDescent="0.3">
      <c r="A642" s="26">
        <v>7931</v>
      </c>
      <c r="B642" s="27" t="s">
        <v>9704</v>
      </c>
      <c r="C642" s="27" t="s">
        <v>5290</v>
      </c>
      <c r="D642" s="26">
        <v>2920</v>
      </c>
      <c r="E642" s="27" t="s">
        <v>94</v>
      </c>
      <c r="F642" s="27" t="s">
        <v>856</v>
      </c>
      <c r="G642" s="27" t="s">
        <v>10371</v>
      </c>
    </row>
    <row r="643" spans="1:7" x14ac:dyDescent="0.3">
      <c r="A643" s="26">
        <v>7955</v>
      </c>
      <c r="B643" s="27" t="s">
        <v>9379</v>
      </c>
      <c r="C643" s="27" t="s">
        <v>5291</v>
      </c>
      <c r="D643" s="26">
        <v>2920</v>
      </c>
      <c r="E643" s="27" t="s">
        <v>94</v>
      </c>
      <c r="F643" s="27" t="s">
        <v>857</v>
      </c>
      <c r="G643" s="27" t="s">
        <v>9380</v>
      </c>
    </row>
    <row r="644" spans="1:7" x14ac:dyDescent="0.3">
      <c r="A644" s="26">
        <v>7963</v>
      </c>
      <c r="B644" s="27" t="s">
        <v>10372</v>
      </c>
      <c r="C644" s="27" t="s">
        <v>5292</v>
      </c>
      <c r="D644" s="26">
        <v>2920</v>
      </c>
      <c r="E644" s="27" t="s">
        <v>94</v>
      </c>
      <c r="F644" s="27" t="s">
        <v>858</v>
      </c>
      <c r="G644" s="27" t="s">
        <v>3052</v>
      </c>
    </row>
    <row r="645" spans="1:7" x14ac:dyDescent="0.3">
      <c r="A645" s="26">
        <v>7971</v>
      </c>
      <c r="B645" s="27" t="s">
        <v>10373</v>
      </c>
      <c r="C645" s="27" t="s">
        <v>5293</v>
      </c>
      <c r="D645" s="26">
        <v>2910</v>
      </c>
      <c r="E645" s="27" t="s">
        <v>95</v>
      </c>
      <c r="F645" s="27" t="s">
        <v>859</v>
      </c>
      <c r="G645" s="27" t="s">
        <v>3053</v>
      </c>
    </row>
    <row r="646" spans="1:7" x14ac:dyDescent="0.3">
      <c r="A646" s="26">
        <v>7989</v>
      </c>
      <c r="B646" s="27" t="s">
        <v>7353</v>
      </c>
      <c r="C646" s="27" t="s">
        <v>5294</v>
      </c>
      <c r="D646" s="26">
        <v>2910</v>
      </c>
      <c r="E646" s="27" t="s">
        <v>95</v>
      </c>
      <c r="F646" s="27" t="s">
        <v>860</v>
      </c>
      <c r="G646" s="27" t="s">
        <v>4427</v>
      </c>
    </row>
    <row r="647" spans="1:7" x14ac:dyDescent="0.3">
      <c r="A647" s="26">
        <v>7997</v>
      </c>
      <c r="B647" s="27" t="s">
        <v>8373</v>
      </c>
      <c r="C647" s="27" t="s">
        <v>5295</v>
      </c>
      <c r="D647" s="26">
        <v>2910</v>
      </c>
      <c r="E647" s="27" t="s">
        <v>95</v>
      </c>
      <c r="F647" s="27" t="s">
        <v>861</v>
      </c>
      <c r="G647" s="27" t="s">
        <v>3054</v>
      </c>
    </row>
    <row r="648" spans="1:7" x14ac:dyDescent="0.3">
      <c r="A648" s="26">
        <v>8003</v>
      </c>
      <c r="B648" s="27" t="s">
        <v>8928</v>
      </c>
      <c r="C648" s="27" t="s">
        <v>8929</v>
      </c>
      <c r="D648" s="26">
        <v>2910</v>
      </c>
      <c r="E648" s="27" t="s">
        <v>95</v>
      </c>
      <c r="F648" s="27" t="s">
        <v>862</v>
      </c>
      <c r="G648" s="27" t="s">
        <v>3055</v>
      </c>
    </row>
    <row r="649" spans="1:7" x14ac:dyDescent="0.3">
      <c r="A649" s="26">
        <v>8011</v>
      </c>
      <c r="B649" s="27" t="s">
        <v>7354</v>
      </c>
      <c r="C649" s="27" t="s">
        <v>5296</v>
      </c>
      <c r="D649" s="26">
        <v>2910</v>
      </c>
      <c r="E649" s="27" t="s">
        <v>95</v>
      </c>
      <c r="F649" s="27" t="s">
        <v>859</v>
      </c>
      <c r="G649" s="27" t="s">
        <v>3056</v>
      </c>
    </row>
    <row r="650" spans="1:7" x14ac:dyDescent="0.3">
      <c r="A650" s="26">
        <v>8029</v>
      </c>
      <c r="B650" s="27" t="s">
        <v>7355</v>
      </c>
      <c r="C650" s="27" t="s">
        <v>5297</v>
      </c>
      <c r="D650" s="26">
        <v>2910</v>
      </c>
      <c r="E650" s="27" t="s">
        <v>95</v>
      </c>
      <c r="F650" s="27" t="s">
        <v>863</v>
      </c>
      <c r="G650" s="27" t="s">
        <v>3057</v>
      </c>
    </row>
    <row r="651" spans="1:7" x14ac:dyDescent="0.3">
      <c r="A651" s="26">
        <v>8045</v>
      </c>
      <c r="B651" s="27" t="s">
        <v>7356</v>
      </c>
      <c r="C651" s="27" t="s">
        <v>5298</v>
      </c>
      <c r="D651" s="26">
        <v>2140</v>
      </c>
      <c r="E651" s="27" t="s">
        <v>97</v>
      </c>
      <c r="F651" s="27" t="s">
        <v>864</v>
      </c>
      <c r="G651" s="27" t="s">
        <v>3058</v>
      </c>
    </row>
    <row r="652" spans="1:7" x14ac:dyDescent="0.3">
      <c r="A652" s="26">
        <v>8052</v>
      </c>
      <c r="B652" s="27" t="s">
        <v>10374</v>
      </c>
      <c r="C652" s="27" t="s">
        <v>5299</v>
      </c>
      <c r="D652" s="26">
        <v>2140</v>
      </c>
      <c r="E652" s="27" t="s">
        <v>97</v>
      </c>
      <c r="F652" s="27" t="s">
        <v>865</v>
      </c>
      <c r="G652" s="27" t="s">
        <v>3059</v>
      </c>
    </row>
    <row r="653" spans="1:7" x14ac:dyDescent="0.3">
      <c r="A653" s="26">
        <v>8061</v>
      </c>
      <c r="B653" s="27" t="s">
        <v>7357</v>
      </c>
      <c r="C653" s="27" t="s">
        <v>5300</v>
      </c>
      <c r="D653" s="26">
        <v>2140</v>
      </c>
      <c r="E653" s="27" t="s">
        <v>97</v>
      </c>
      <c r="F653" s="27" t="s">
        <v>866</v>
      </c>
      <c r="G653" s="27" t="s">
        <v>3985</v>
      </c>
    </row>
    <row r="654" spans="1:7" x14ac:dyDescent="0.3">
      <c r="A654" s="26">
        <v>8086</v>
      </c>
      <c r="B654" s="27" t="s">
        <v>7358</v>
      </c>
      <c r="C654" s="27" t="s">
        <v>5301</v>
      </c>
      <c r="D654" s="26">
        <v>2140</v>
      </c>
      <c r="E654" s="27" t="s">
        <v>97</v>
      </c>
      <c r="F654" s="27" t="s">
        <v>867</v>
      </c>
      <c r="G654" s="27" t="s">
        <v>3986</v>
      </c>
    </row>
    <row r="655" spans="1:7" x14ac:dyDescent="0.3">
      <c r="A655" s="26">
        <v>8094</v>
      </c>
      <c r="B655" s="27" t="s">
        <v>8374</v>
      </c>
      <c r="C655" s="27" t="s">
        <v>5302</v>
      </c>
      <c r="D655" s="26">
        <v>2140</v>
      </c>
      <c r="E655" s="27" t="s">
        <v>97</v>
      </c>
      <c r="F655" s="27" t="s">
        <v>4428</v>
      </c>
      <c r="G655" s="27" t="s">
        <v>3060</v>
      </c>
    </row>
    <row r="656" spans="1:7" x14ac:dyDescent="0.3">
      <c r="A656" s="26">
        <v>8102</v>
      </c>
      <c r="B656" s="27" t="s">
        <v>8375</v>
      </c>
      <c r="C656" s="27" t="s">
        <v>5303</v>
      </c>
      <c r="D656" s="26">
        <v>2140</v>
      </c>
      <c r="E656" s="27" t="s">
        <v>97</v>
      </c>
      <c r="F656" s="27" t="s">
        <v>8376</v>
      </c>
      <c r="G656" s="27" t="s">
        <v>8377</v>
      </c>
    </row>
    <row r="657" spans="1:7" x14ac:dyDescent="0.3">
      <c r="A657" s="26">
        <v>8111</v>
      </c>
      <c r="B657" s="27" t="s">
        <v>8378</v>
      </c>
      <c r="C657" s="27" t="s">
        <v>5304</v>
      </c>
      <c r="D657" s="26">
        <v>2140</v>
      </c>
      <c r="E657" s="27" t="s">
        <v>97</v>
      </c>
      <c r="F657" s="27" t="s">
        <v>4429</v>
      </c>
      <c r="G657" s="27" t="s">
        <v>4430</v>
      </c>
    </row>
    <row r="658" spans="1:7" x14ac:dyDescent="0.3">
      <c r="A658" s="26">
        <v>8128</v>
      </c>
      <c r="B658" s="27" t="s">
        <v>8379</v>
      </c>
      <c r="C658" s="27" t="s">
        <v>5305</v>
      </c>
      <c r="D658" s="26">
        <v>2140</v>
      </c>
      <c r="E658" s="27" t="s">
        <v>97</v>
      </c>
      <c r="F658" s="27" t="s">
        <v>4162</v>
      </c>
      <c r="G658" s="27" t="s">
        <v>4163</v>
      </c>
    </row>
    <row r="659" spans="1:7" x14ac:dyDescent="0.3">
      <c r="A659" s="26">
        <v>8144</v>
      </c>
      <c r="B659" s="27" t="s">
        <v>7513</v>
      </c>
      <c r="C659" s="27" t="s">
        <v>5306</v>
      </c>
      <c r="D659" s="26">
        <v>2140</v>
      </c>
      <c r="E659" s="27" t="s">
        <v>97</v>
      </c>
      <c r="F659" s="27" t="s">
        <v>4431</v>
      </c>
      <c r="G659" s="27" t="s">
        <v>4432</v>
      </c>
    </row>
    <row r="660" spans="1:7" x14ac:dyDescent="0.3">
      <c r="A660" s="26">
        <v>8151</v>
      </c>
      <c r="B660" s="27" t="s">
        <v>510</v>
      </c>
      <c r="C660" s="27" t="s">
        <v>5307</v>
      </c>
      <c r="D660" s="26">
        <v>2150</v>
      </c>
      <c r="E660" s="27" t="s">
        <v>868</v>
      </c>
      <c r="F660" s="27" t="s">
        <v>869</v>
      </c>
      <c r="G660" s="27" t="s">
        <v>9381</v>
      </c>
    </row>
    <row r="661" spans="1:7" x14ac:dyDescent="0.3">
      <c r="A661" s="26">
        <v>8169</v>
      </c>
      <c r="B661" s="27" t="s">
        <v>7544</v>
      </c>
      <c r="C661" s="27" t="s">
        <v>9382</v>
      </c>
      <c r="D661" s="26">
        <v>2150</v>
      </c>
      <c r="E661" s="27" t="s">
        <v>868</v>
      </c>
      <c r="F661" s="27" t="s">
        <v>870</v>
      </c>
      <c r="G661" s="27" t="s">
        <v>8930</v>
      </c>
    </row>
    <row r="662" spans="1:7" x14ac:dyDescent="0.3">
      <c r="A662" s="26">
        <v>8177</v>
      </c>
      <c r="B662" s="27" t="s">
        <v>10375</v>
      </c>
      <c r="C662" s="27" t="s">
        <v>5308</v>
      </c>
      <c r="D662" s="26">
        <v>2160</v>
      </c>
      <c r="E662" s="27" t="s">
        <v>99</v>
      </c>
      <c r="F662" s="27" t="s">
        <v>871</v>
      </c>
      <c r="G662" s="27" t="s">
        <v>10376</v>
      </c>
    </row>
    <row r="663" spans="1:7" x14ac:dyDescent="0.3">
      <c r="A663" s="26">
        <v>8185</v>
      </c>
      <c r="B663" s="27" t="s">
        <v>7360</v>
      </c>
      <c r="C663" s="27" t="s">
        <v>5309</v>
      </c>
      <c r="D663" s="26">
        <v>2160</v>
      </c>
      <c r="E663" s="27" t="s">
        <v>99</v>
      </c>
      <c r="F663" s="27" t="s">
        <v>872</v>
      </c>
      <c r="G663" s="27" t="s">
        <v>3061</v>
      </c>
    </row>
    <row r="664" spans="1:7" x14ac:dyDescent="0.3">
      <c r="A664" s="26">
        <v>8201</v>
      </c>
      <c r="B664" s="27" t="s">
        <v>8027</v>
      </c>
      <c r="C664" s="27" t="s">
        <v>5310</v>
      </c>
      <c r="D664" s="26">
        <v>2520</v>
      </c>
      <c r="E664" s="27" t="s">
        <v>873</v>
      </c>
      <c r="F664" s="27" t="s">
        <v>874</v>
      </c>
      <c r="G664" s="27" t="s">
        <v>10377</v>
      </c>
    </row>
    <row r="665" spans="1:7" x14ac:dyDescent="0.3">
      <c r="A665" s="26">
        <v>8219</v>
      </c>
      <c r="B665" s="27" t="s">
        <v>8380</v>
      </c>
      <c r="C665" s="27" t="s">
        <v>5311</v>
      </c>
      <c r="D665" s="26">
        <v>2520</v>
      </c>
      <c r="E665" s="27" t="s">
        <v>873</v>
      </c>
      <c r="F665" s="27" t="s">
        <v>875</v>
      </c>
      <c r="G665" s="27" t="s">
        <v>3062</v>
      </c>
    </row>
    <row r="666" spans="1:7" x14ac:dyDescent="0.3">
      <c r="A666" s="26">
        <v>8243</v>
      </c>
      <c r="B666" s="27" t="s">
        <v>7317</v>
      </c>
      <c r="C666" s="27" t="s">
        <v>5312</v>
      </c>
      <c r="D666" s="26">
        <v>2970</v>
      </c>
      <c r="E666" s="27" t="s">
        <v>101</v>
      </c>
      <c r="F666" s="27" t="s">
        <v>876</v>
      </c>
      <c r="G666" s="27" t="s">
        <v>3063</v>
      </c>
    </row>
    <row r="667" spans="1:7" x14ac:dyDescent="0.3">
      <c r="A667" s="26">
        <v>8251</v>
      </c>
      <c r="B667" s="27" t="s">
        <v>10378</v>
      </c>
      <c r="C667" s="27" t="s">
        <v>5313</v>
      </c>
      <c r="D667" s="26">
        <v>2970</v>
      </c>
      <c r="E667" s="27" t="s">
        <v>101</v>
      </c>
      <c r="F667" s="27" t="s">
        <v>877</v>
      </c>
      <c r="G667" s="27" t="s">
        <v>4433</v>
      </c>
    </row>
    <row r="668" spans="1:7" x14ac:dyDescent="0.3">
      <c r="A668" s="26">
        <v>8268</v>
      </c>
      <c r="B668" s="27" t="s">
        <v>8381</v>
      </c>
      <c r="C668" s="27" t="s">
        <v>5314</v>
      </c>
      <c r="D668" s="26">
        <v>2520</v>
      </c>
      <c r="E668" s="27" t="s">
        <v>878</v>
      </c>
      <c r="F668" s="27" t="s">
        <v>879</v>
      </c>
      <c r="G668" s="27" t="s">
        <v>10379</v>
      </c>
    </row>
    <row r="669" spans="1:7" x14ac:dyDescent="0.3">
      <c r="A669" s="26">
        <v>8276</v>
      </c>
      <c r="B669" s="27" t="s">
        <v>10380</v>
      </c>
      <c r="C669" s="27" t="s">
        <v>5315</v>
      </c>
      <c r="D669" s="26">
        <v>2520</v>
      </c>
      <c r="E669" s="27" t="s">
        <v>878</v>
      </c>
      <c r="F669" s="27" t="s">
        <v>880</v>
      </c>
      <c r="G669" s="27" t="s">
        <v>3064</v>
      </c>
    </row>
    <row r="670" spans="1:7" x14ac:dyDescent="0.3">
      <c r="A670" s="26">
        <v>8284</v>
      </c>
      <c r="B670" s="27" t="s">
        <v>10350</v>
      </c>
      <c r="C670" s="27" t="s">
        <v>8383</v>
      </c>
      <c r="D670" s="26">
        <v>2970</v>
      </c>
      <c r="E670" s="27" t="s">
        <v>881</v>
      </c>
      <c r="F670" s="27" t="s">
        <v>882</v>
      </c>
      <c r="G670" s="27" t="s">
        <v>4178</v>
      </c>
    </row>
    <row r="671" spans="1:7" x14ac:dyDescent="0.3">
      <c r="A671" s="26">
        <v>8292</v>
      </c>
      <c r="B671" s="27" t="s">
        <v>7679</v>
      </c>
      <c r="C671" s="27" t="s">
        <v>5316</v>
      </c>
      <c r="D671" s="26">
        <v>2970</v>
      </c>
      <c r="E671" s="27" t="s">
        <v>881</v>
      </c>
      <c r="F671" s="27" t="s">
        <v>883</v>
      </c>
      <c r="G671" s="27" t="s">
        <v>3065</v>
      </c>
    </row>
    <row r="672" spans="1:7" x14ac:dyDescent="0.3">
      <c r="A672" s="26">
        <v>8301</v>
      </c>
      <c r="B672" s="27" t="s">
        <v>515</v>
      </c>
      <c r="C672" s="27" t="s">
        <v>5317</v>
      </c>
      <c r="D672" s="26">
        <v>2240</v>
      </c>
      <c r="E672" s="27" t="s">
        <v>103</v>
      </c>
      <c r="F672" s="27" t="s">
        <v>884</v>
      </c>
      <c r="G672" s="27" t="s">
        <v>10381</v>
      </c>
    </row>
    <row r="673" spans="1:7" x14ac:dyDescent="0.3">
      <c r="A673" s="26">
        <v>8326</v>
      </c>
      <c r="B673" s="27" t="s">
        <v>8931</v>
      </c>
      <c r="C673" s="27" t="s">
        <v>5284</v>
      </c>
      <c r="D673" s="26">
        <v>2243</v>
      </c>
      <c r="E673" s="27" t="s">
        <v>885</v>
      </c>
      <c r="F673" s="27" t="s">
        <v>886</v>
      </c>
      <c r="G673" s="27" t="s">
        <v>8384</v>
      </c>
    </row>
    <row r="674" spans="1:7" x14ac:dyDescent="0.3">
      <c r="A674" s="26">
        <v>8334</v>
      </c>
      <c r="B674" s="27" t="s">
        <v>7804</v>
      </c>
      <c r="C674" s="27" t="s">
        <v>5318</v>
      </c>
      <c r="D674" s="26">
        <v>2520</v>
      </c>
      <c r="E674" s="27" t="s">
        <v>887</v>
      </c>
      <c r="F674" s="27" t="s">
        <v>888</v>
      </c>
      <c r="G674" s="27" t="s">
        <v>3066</v>
      </c>
    </row>
    <row r="675" spans="1:7" x14ac:dyDescent="0.3">
      <c r="A675" s="26">
        <v>8342</v>
      </c>
      <c r="B675" s="27" t="s">
        <v>9383</v>
      </c>
      <c r="C675" s="27" t="s">
        <v>5319</v>
      </c>
      <c r="D675" s="26">
        <v>2520</v>
      </c>
      <c r="E675" s="27" t="s">
        <v>887</v>
      </c>
      <c r="F675" s="27" t="s">
        <v>889</v>
      </c>
      <c r="G675" s="27" t="s">
        <v>10382</v>
      </c>
    </row>
    <row r="676" spans="1:7" x14ac:dyDescent="0.3">
      <c r="A676" s="26">
        <v>8359</v>
      </c>
      <c r="B676" s="27" t="s">
        <v>8385</v>
      </c>
      <c r="C676" s="27" t="s">
        <v>5320</v>
      </c>
      <c r="D676" s="26">
        <v>2240</v>
      </c>
      <c r="E676" s="27" t="s">
        <v>890</v>
      </c>
      <c r="F676" s="27" t="s">
        <v>891</v>
      </c>
      <c r="G676" s="27" t="s">
        <v>3067</v>
      </c>
    </row>
    <row r="677" spans="1:7" x14ac:dyDescent="0.3">
      <c r="A677" s="26">
        <v>8367</v>
      </c>
      <c r="B677" s="27" t="s">
        <v>10383</v>
      </c>
      <c r="C677" s="27" t="s">
        <v>5321</v>
      </c>
      <c r="D677" s="26">
        <v>2240</v>
      </c>
      <c r="E677" s="27" t="s">
        <v>892</v>
      </c>
      <c r="F677" s="27" t="s">
        <v>893</v>
      </c>
      <c r="G677" s="27" t="s">
        <v>3068</v>
      </c>
    </row>
    <row r="678" spans="1:7" x14ac:dyDescent="0.3">
      <c r="A678" s="26">
        <v>8375</v>
      </c>
      <c r="B678" s="27" t="s">
        <v>7361</v>
      </c>
      <c r="C678" s="27" t="s">
        <v>5322</v>
      </c>
      <c r="D678" s="26">
        <v>2520</v>
      </c>
      <c r="E678" s="27" t="s">
        <v>894</v>
      </c>
      <c r="F678" s="27" t="s">
        <v>895</v>
      </c>
      <c r="G678" s="27" t="s">
        <v>3069</v>
      </c>
    </row>
    <row r="679" spans="1:7" x14ac:dyDescent="0.3">
      <c r="A679" s="26">
        <v>8383</v>
      </c>
      <c r="B679" s="27" t="s">
        <v>515</v>
      </c>
      <c r="C679" s="27" t="s">
        <v>5323</v>
      </c>
      <c r="D679" s="26">
        <v>2560</v>
      </c>
      <c r="E679" s="27" t="s">
        <v>105</v>
      </c>
      <c r="F679" s="27" t="s">
        <v>896</v>
      </c>
      <c r="G679" s="27" t="s">
        <v>5324</v>
      </c>
    </row>
    <row r="680" spans="1:7" x14ac:dyDescent="0.3">
      <c r="A680" s="26">
        <v>8391</v>
      </c>
      <c r="B680" s="27" t="s">
        <v>7331</v>
      </c>
      <c r="C680" s="27" t="s">
        <v>5325</v>
      </c>
      <c r="D680" s="26">
        <v>2560</v>
      </c>
      <c r="E680" s="27" t="s">
        <v>105</v>
      </c>
      <c r="F680" s="27" t="s">
        <v>897</v>
      </c>
      <c r="G680" s="27" t="s">
        <v>8932</v>
      </c>
    </row>
    <row r="681" spans="1:7" x14ac:dyDescent="0.3">
      <c r="A681" s="26">
        <v>8409</v>
      </c>
      <c r="B681" s="27" t="s">
        <v>7942</v>
      </c>
      <c r="C681" s="27" t="s">
        <v>5326</v>
      </c>
      <c r="D681" s="26">
        <v>2560</v>
      </c>
      <c r="E681" s="27" t="s">
        <v>105</v>
      </c>
      <c r="F681" s="27" t="s">
        <v>898</v>
      </c>
      <c r="G681" s="27" t="s">
        <v>8386</v>
      </c>
    </row>
    <row r="682" spans="1:7" x14ac:dyDescent="0.3">
      <c r="A682" s="26">
        <v>8425</v>
      </c>
      <c r="B682" s="27" t="s">
        <v>8387</v>
      </c>
      <c r="C682" s="27" t="s">
        <v>5327</v>
      </c>
      <c r="D682" s="26">
        <v>2270</v>
      </c>
      <c r="E682" s="27" t="s">
        <v>107</v>
      </c>
      <c r="F682" s="27" t="s">
        <v>899</v>
      </c>
      <c r="G682" s="27" t="s">
        <v>10384</v>
      </c>
    </row>
    <row r="683" spans="1:7" x14ac:dyDescent="0.3">
      <c r="A683" s="26">
        <v>8433</v>
      </c>
      <c r="B683" s="27" t="s">
        <v>7362</v>
      </c>
      <c r="C683" s="27" t="s">
        <v>5328</v>
      </c>
      <c r="D683" s="26">
        <v>2270</v>
      </c>
      <c r="E683" s="27" t="s">
        <v>107</v>
      </c>
      <c r="F683" s="27" t="s">
        <v>900</v>
      </c>
      <c r="G683" s="27" t="s">
        <v>3070</v>
      </c>
    </row>
    <row r="684" spans="1:7" x14ac:dyDescent="0.3">
      <c r="A684" s="26">
        <v>8441</v>
      </c>
      <c r="B684" s="27" t="s">
        <v>8933</v>
      </c>
      <c r="C684" s="27" t="s">
        <v>5329</v>
      </c>
      <c r="D684" s="26">
        <v>2270</v>
      </c>
      <c r="E684" s="27" t="s">
        <v>107</v>
      </c>
      <c r="F684" s="27" t="s">
        <v>900</v>
      </c>
      <c r="G684" s="27" t="s">
        <v>3071</v>
      </c>
    </row>
    <row r="685" spans="1:7" x14ac:dyDescent="0.3">
      <c r="A685" s="26">
        <v>8458</v>
      </c>
      <c r="B685" s="27" t="s">
        <v>8388</v>
      </c>
      <c r="C685" s="27" t="s">
        <v>5330</v>
      </c>
      <c r="D685" s="26">
        <v>2280</v>
      </c>
      <c r="E685" s="27" t="s">
        <v>109</v>
      </c>
      <c r="F685" s="27" t="s">
        <v>901</v>
      </c>
      <c r="G685" s="27" t="s">
        <v>3072</v>
      </c>
    </row>
    <row r="686" spans="1:7" x14ac:dyDescent="0.3">
      <c r="A686" s="26">
        <v>8466</v>
      </c>
      <c r="B686" s="27" t="s">
        <v>8407</v>
      </c>
      <c r="C686" s="27" t="s">
        <v>5331</v>
      </c>
      <c r="D686" s="26">
        <v>2280</v>
      </c>
      <c r="E686" s="27" t="s">
        <v>109</v>
      </c>
      <c r="F686" s="27" t="s">
        <v>902</v>
      </c>
      <c r="G686" s="27" t="s">
        <v>3073</v>
      </c>
    </row>
    <row r="687" spans="1:7" x14ac:dyDescent="0.3">
      <c r="A687" s="26">
        <v>8474</v>
      </c>
      <c r="B687" s="27" t="s">
        <v>8389</v>
      </c>
      <c r="C687" s="27" t="s">
        <v>5332</v>
      </c>
      <c r="D687" s="26">
        <v>2288</v>
      </c>
      <c r="E687" s="27" t="s">
        <v>903</v>
      </c>
      <c r="F687" s="27" t="s">
        <v>904</v>
      </c>
      <c r="G687" s="27" t="s">
        <v>3074</v>
      </c>
    </row>
    <row r="688" spans="1:7" x14ac:dyDescent="0.3">
      <c r="A688" s="26">
        <v>8482</v>
      </c>
      <c r="B688" s="27" t="s">
        <v>8390</v>
      </c>
      <c r="C688" s="27" t="s">
        <v>5333</v>
      </c>
      <c r="D688" s="26">
        <v>2290</v>
      </c>
      <c r="E688" s="27" t="s">
        <v>905</v>
      </c>
      <c r="F688" s="27" t="s">
        <v>906</v>
      </c>
      <c r="G688" s="27" t="s">
        <v>9705</v>
      </c>
    </row>
    <row r="689" spans="1:7" x14ac:dyDescent="0.3">
      <c r="A689" s="26">
        <v>8491</v>
      </c>
      <c r="B689" s="27" t="s">
        <v>8027</v>
      </c>
      <c r="C689" s="27" t="s">
        <v>5334</v>
      </c>
      <c r="D689" s="26">
        <v>2290</v>
      </c>
      <c r="E689" s="27" t="s">
        <v>905</v>
      </c>
      <c r="F689" s="27" t="s">
        <v>907</v>
      </c>
      <c r="G689" s="27" t="s">
        <v>3075</v>
      </c>
    </row>
    <row r="690" spans="1:7" x14ac:dyDescent="0.3">
      <c r="A690" s="26">
        <v>8508</v>
      </c>
      <c r="B690" s="27" t="s">
        <v>8391</v>
      </c>
      <c r="C690" s="27" t="s">
        <v>5335</v>
      </c>
      <c r="D690" s="26">
        <v>2300</v>
      </c>
      <c r="E690" s="27" t="s">
        <v>111</v>
      </c>
      <c r="F690" s="27" t="s">
        <v>908</v>
      </c>
      <c r="G690" s="27" t="s">
        <v>4179</v>
      </c>
    </row>
    <row r="691" spans="1:7" x14ac:dyDescent="0.3">
      <c r="A691" s="26">
        <v>8532</v>
      </c>
      <c r="B691" s="27" t="s">
        <v>7363</v>
      </c>
      <c r="C691" s="27" t="s">
        <v>5336</v>
      </c>
      <c r="D691" s="26">
        <v>2300</v>
      </c>
      <c r="E691" s="27" t="s">
        <v>111</v>
      </c>
      <c r="F691" s="27" t="s">
        <v>909</v>
      </c>
      <c r="G691" s="27" t="s">
        <v>8934</v>
      </c>
    </row>
    <row r="692" spans="1:7" x14ac:dyDescent="0.3">
      <c r="A692" s="26">
        <v>8541</v>
      </c>
      <c r="B692" s="27" t="s">
        <v>7363</v>
      </c>
      <c r="C692" s="27" t="s">
        <v>5337</v>
      </c>
      <c r="D692" s="26">
        <v>2300</v>
      </c>
      <c r="E692" s="27" t="s">
        <v>111</v>
      </c>
      <c r="F692" s="27" t="s">
        <v>910</v>
      </c>
      <c r="G692" s="27" t="s">
        <v>8935</v>
      </c>
    </row>
    <row r="693" spans="1:7" x14ac:dyDescent="0.3">
      <c r="A693" s="26">
        <v>8557</v>
      </c>
      <c r="B693" s="27" t="s">
        <v>7363</v>
      </c>
      <c r="C693" s="27" t="s">
        <v>5338</v>
      </c>
      <c r="D693" s="26">
        <v>2300</v>
      </c>
      <c r="E693" s="27" t="s">
        <v>111</v>
      </c>
      <c r="F693" s="27" t="s">
        <v>911</v>
      </c>
      <c r="G693" s="27" t="s">
        <v>4434</v>
      </c>
    </row>
    <row r="694" spans="1:7" x14ac:dyDescent="0.3">
      <c r="A694" s="26">
        <v>8565</v>
      </c>
      <c r="B694" s="27" t="s">
        <v>8392</v>
      </c>
      <c r="C694" s="27" t="s">
        <v>5339</v>
      </c>
      <c r="D694" s="26">
        <v>2300</v>
      </c>
      <c r="E694" s="27" t="s">
        <v>111</v>
      </c>
      <c r="F694" s="27" t="s">
        <v>912</v>
      </c>
      <c r="G694" s="27" t="s">
        <v>3076</v>
      </c>
    </row>
    <row r="695" spans="1:7" x14ac:dyDescent="0.3">
      <c r="A695" s="26">
        <v>8573</v>
      </c>
      <c r="B695" s="27" t="s">
        <v>8393</v>
      </c>
      <c r="C695" s="27" t="s">
        <v>5340</v>
      </c>
      <c r="D695" s="26">
        <v>2300</v>
      </c>
      <c r="E695" s="27" t="s">
        <v>111</v>
      </c>
      <c r="F695" s="27" t="s">
        <v>913</v>
      </c>
      <c r="G695" s="27" t="s">
        <v>3077</v>
      </c>
    </row>
    <row r="696" spans="1:7" x14ac:dyDescent="0.3">
      <c r="A696" s="26">
        <v>8599</v>
      </c>
      <c r="B696" s="27" t="s">
        <v>8936</v>
      </c>
      <c r="C696" s="27" t="s">
        <v>5341</v>
      </c>
      <c r="D696" s="26">
        <v>2300</v>
      </c>
      <c r="E696" s="27" t="s">
        <v>111</v>
      </c>
      <c r="F696" s="27" t="s">
        <v>914</v>
      </c>
      <c r="G696" s="27" t="s">
        <v>10385</v>
      </c>
    </row>
    <row r="697" spans="1:7" x14ac:dyDescent="0.3">
      <c r="A697" s="26">
        <v>8607</v>
      </c>
      <c r="B697" s="27" t="s">
        <v>7364</v>
      </c>
      <c r="C697" s="27" t="s">
        <v>5342</v>
      </c>
      <c r="D697" s="26">
        <v>2300</v>
      </c>
      <c r="E697" s="27" t="s">
        <v>111</v>
      </c>
      <c r="F697" s="27" t="s">
        <v>915</v>
      </c>
      <c r="G697" s="27" t="s">
        <v>10386</v>
      </c>
    </row>
    <row r="698" spans="1:7" x14ac:dyDescent="0.3">
      <c r="A698" s="26">
        <v>8615</v>
      </c>
      <c r="B698" s="27" t="s">
        <v>7365</v>
      </c>
      <c r="C698" s="27" t="s">
        <v>5343</v>
      </c>
      <c r="D698" s="26">
        <v>2300</v>
      </c>
      <c r="E698" s="27" t="s">
        <v>111</v>
      </c>
      <c r="F698" s="27" t="s">
        <v>916</v>
      </c>
      <c r="G698" s="27" t="s">
        <v>3078</v>
      </c>
    </row>
    <row r="699" spans="1:7" x14ac:dyDescent="0.3">
      <c r="A699" s="26">
        <v>8649</v>
      </c>
      <c r="B699" s="27" t="s">
        <v>8937</v>
      </c>
      <c r="C699" s="27" t="s">
        <v>5344</v>
      </c>
      <c r="D699" s="26">
        <v>2310</v>
      </c>
      <c r="E699" s="27" t="s">
        <v>917</v>
      </c>
      <c r="F699" s="27" t="s">
        <v>918</v>
      </c>
      <c r="G699" s="27" t="s">
        <v>3079</v>
      </c>
    </row>
    <row r="700" spans="1:7" x14ac:dyDescent="0.3">
      <c r="A700" s="26">
        <v>8656</v>
      </c>
      <c r="B700" s="27" t="s">
        <v>10387</v>
      </c>
      <c r="C700" s="27" t="s">
        <v>4710</v>
      </c>
      <c r="D700" s="26">
        <v>2310</v>
      </c>
      <c r="E700" s="27" t="s">
        <v>917</v>
      </c>
      <c r="F700" s="27" t="s">
        <v>919</v>
      </c>
      <c r="G700" s="27" t="s">
        <v>3080</v>
      </c>
    </row>
    <row r="701" spans="1:7" x14ac:dyDescent="0.3">
      <c r="A701" s="26">
        <v>8664</v>
      </c>
      <c r="B701" s="27" t="s">
        <v>7366</v>
      </c>
      <c r="C701" s="27" t="s">
        <v>5345</v>
      </c>
      <c r="D701" s="26">
        <v>2310</v>
      </c>
      <c r="E701" s="27" t="s">
        <v>917</v>
      </c>
      <c r="F701" s="27" t="s">
        <v>920</v>
      </c>
      <c r="G701" s="27" t="s">
        <v>3081</v>
      </c>
    </row>
    <row r="702" spans="1:7" x14ac:dyDescent="0.3">
      <c r="A702" s="26">
        <v>8672</v>
      </c>
      <c r="B702" s="27" t="s">
        <v>8394</v>
      </c>
      <c r="C702" s="27" t="s">
        <v>5346</v>
      </c>
      <c r="D702" s="26">
        <v>2310</v>
      </c>
      <c r="E702" s="27" t="s">
        <v>917</v>
      </c>
      <c r="F702" s="27" t="s">
        <v>921</v>
      </c>
      <c r="G702" s="27" t="s">
        <v>3082</v>
      </c>
    </row>
    <row r="703" spans="1:7" x14ac:dyDescent="0.3">
      <c r="A703" s="26">
        <v>8681</v>
      </c>
      <c r="B703" s="27" t="s">
        <v>8395</v>
      </c>
      <c r="C703" s="27" t="s">
        <v>5347</v>
      </c>
      <c r="D703" s="26">
        <v>2320</v>
      </c>
      <c r="E703" s="27" t="s">
        <v>922</v>
      </c>
      <c r="F703" s="27" t="s">
        <v>923</v>
      </c>
      <c r="G703" s="27" t="s">
        <v>4180</v>
      </c>
    </row>
    <row r="704" spans="1:7" x14ac:dyDescent="0.3">
      <c r="A704" s="26">
        <v>8698</v>
      </c>
      <c r="B704" s="27" t="s">
        <v>7367</v>
      </c>
      <c r="C704" s="27" t="s">
        <v>5348</v>
      </c>
      <c r="D704" s="26">
        <v>2320</v>
      </c>
      <c r="E704" s="27" t="s">
        <v>922</v>
      </c>
      <c r="F704" s="27" t="s">
        <v>924</v>
      </c>
      <c r="G704" s="27" t="s">
        <v>8938</v>
      </c>
    </row>
    <row r="705" spans="1:7" x14ac:dyDescent="0.3">
      <c r="A705" s="26">
        <v>8706</v>
      </c>
      <c r="B705" s="27" t="s">
        <v>515</v>
      </c>
      <c r="C705" s="27" t="s">
        <v>5349</v>
      </c>
      <c r="D705" s="26">
        <v>2320</v>
      </c>
      <c r="E705" s="27" t="s">
        <v>922</v>
      </c>
      <c r="F705" s="27" t="s">
        <v>925</v>
      </c>
      <c r="G705" s="27" t="s">
        <v>8396</v>
      </c>
    </row>
    <row r="706" spans="1:7" x14ac:dyDescent="0.3">
      <c r="A706" s="26">
        <v>8714</v>
      </c>
      <c r="B706" s="27" t="s">
        <v>8397</v>
      </c>
      <c r="C706" s="27" t="s">
        <v>5350</v>
      </c>
      <c r="D706" s="26">
        <v>2328</v>
      </c>
      <c r="E706" s="27" t="s">
        <v>926</v>
      </c>
      <c r="F706" s="27" t="s">
        <v>927</v>
      </c>
      <c r="G706" s="27" t="s">
        <v>3083</v>
      </c>
    </row>
    <row r="707" spans="1:7" x14ac:dyDescent="0.3">
      <c r="A707" s="26">
        <v>8722</v>
      </c>
      <c r="B707" s="27" t="s">
        <v>8398</v>
      </c>
      <c r="C707" s="27" t="s">
        <v>5351</v>
      </c>
      <c r="D707" s="26">
        <v>2322</v>
      </c>
      <c r="E707" s="27" t="s">
        <v>928</v>
      </c>
      <c r="F707" s="27" t="s">
        <v>929</v>
      </c>
      <c r="G707" s="27" t="s">
        <v>8399</v>
      </c>
    </row>
    <row r="708" spans="1:7" x14ac:dyDescent="0.3">
      <c r="A708" s="26">
        <v>8731</v>
      </c>
      <c r="B708" s="27" t="s">
        <v>510</v>
      </c>
      <c r="C708" s="27" t="s">
        <v>5352</v>
      </c>
      <c r="D708" s="26">
        <v>2328</v>
      </c>
      <c r="E708" s="27" t="s">
        <v>926</v>
      </c>
      <c r="F708" s="27" t="s">
        <v>930</v>
      </c>
      <c r="G708" s="27" t="s">
        <v>3084</v>
      </c>
    </row>
    <row r="709" spans="1:7" x14ac:dyDescent="0.3">
      <c r="A709" s="26">
        <v>8748</v>
      </c>
      <c r="B709" s="27" t="s">
        <v>8400</v>
      </c>
      <c r="C709" s="27" t="s">
        <v>5353</v>
      </c>
      <c r="D709" s="26">
        <v>2330</v>
      </c>
      <c r="E709" s="27" t="s">
        <v>931</v>
      </c>
      <c r="F709" s="27" t="s">
        <v>932</v>
      </c>
      <c r="G709" s="27" t="s">
        <v>3085</v>
      </c>
    </row>
    <row r="710" spans="1:7" x14ac:dyDescent="0.3">
      <c r="A710" s="26">
        <v>8755</v>
      </c>
      <c r="B710" s="27" t="s">
        <v>510</v>
      </c>
      <c r="C710" s="27" t="s">
        <v>5354</v>
      </c>
      <c r="D710" s="26">
        <v>2330</v>
      </c>
      <c r="E710" s="27" t="s">
        <v>931</v>
      </c>
      <c r="F710" s="27" t="s">
        <v>933</v>
      </c>
      <c r="G710" s="27" t="s">
        <v>3086</v>
      </c>
    </row>
    <row r="711" spans="1:7" x14ac:dyDescent="0.3">
      <c r="A711" s="26">
        <v>8763</v>
      </c>
      <c r="B711" s="27" t="s">
        <v>7348</v>
      </c>
      <c r="C711" s="27" t="s">
        <v>8939</v>
      </c>
      <c r="D711" s="26">
        <v>2387</v>
      </c>
      <c r="E711" s="27" t="s">
        <v>934</v>
      </c>
      <c r="F711" s="27" t="s">
        <v>935</v>
      </c>
      <c r="G711" s="27" t="s">
        <v>10388</v>
      </c>
    </row>
    <row r="712" spans="1:7" x14ac:dyDescent="0.3">
      <c r="A712" s="26">
        <v>8771</v>
      </c>
      <c r="B712" s="27" t="s">
        <v>10389</v>
      </c>
      <c r="C712" s="27" t="s">
        <v>4884</v>
      </c>
      <c r="D712" s="26">
        <v>2340</v>
      </c>
      <c r="E712" s="27" t="s">
        <v>114</v>
      </c>
      <c r="F712" s="27" t="s">
        <v>936</v>
      </c>
      <c r="G712" s="27" t="s">
        <v>3987</v>
      </c>
    </row>
    <row r="713" spans="1:7" x14ac:dyDescent="0.3">
      <c r="A713" s="26">
        <v>8789</v>
      </c>
      <c r="B713" s="27" t="s">
        <v>515</v>
      </c>
      <c r="C713" s="27" t="s">
        <v>5355</v>
      </c>
      <c r="D713" s="26">
        <v>2340</v>
      </c>
      <c r="E713" s="27" t="s">
        <v>114</v>
      </c>
      <c r="F713" s="27" t="s">
        <v>937</v>
      </c>
      <c r="G713" s="27" t="s">
        <v>3087</v>
      </c>
    </row>
    <row r="714" spans="1:7" x14ac:dyDescent="0.3">
      <c r="A714" s="26">
        <v>8813</v>
      </c>
      <c r="B714" s="27" t="s">
        <v>8401</v>
      </c>
      <c r="C714" s="27" t="s">
        <v>5356</v>
      </c>
      <c r="D714" s="26">
        <v>2350</v>
      </c>
      <c r="E714" s="27" t="s">
        <v>938</v>
      </c>
      <c r="F714" s="27" t="s">
        <v>939</v>
      </c>
      <c r="G714" s="27" t="s">
        <v>8402</v>
      </c>
    </row>
    <row r="715" spans="1:7" x14ac:dyDescent="0.3">
      <c r="A715" s="26">
        <v>8821</v>
      </c>
      <c r="B715" s="27" t="s">
        <v>10390</v>
      </c>
      <c r="C715" s="27" t="s">
        <v>5356</v>
      </c>
      <c r="D715" s="26">
        <v>2350</v>
      </c>
      <c r="E715" s="27" t="s">
        <v>938</v>
      </c>
      <c r="F715" s="27" t="s">
        <v>939</v>
      </c>
      <c r="G715" s="27" t="s">
        <v>8940</v>
      </c>
    </row>
    <row r="716" spans="1:7" x14ac:dyDescent="0.3">
      <c r="A716" s="26">
        <v>8839</v>
      </c>
      <c r="B716" s="27" t="s">
        <v>8036</v>
      </c>
      <c r="C716" s="27" t="s">
        <v>5357</v>
      </c>
      <c r="D716" s="26">
        <v>2350</v>
      </c>
      <c r="E716" s="27" t="s">
        <v>938</v>
      </c>
      <c r="F716" s="27" t="s">
        <v>940</v>
      </c>
      <c r="G716" s="27" t="s">
        <v>10391</v>
      </c>
    </row>
    <row r="717" spans="1:7" x14ac:dyDescent="0.3">
      <c r="A717" s="26">
        <v>8847</v>
      </c>
      <c r="B717" s="27" t="s">
        <v>7368</v>
      </c>
      <c r="C717" s="27" t="s">
        <v>5358</v>
      </c>
      <c r="D717" s="26">
        <v>2360</v>
      </c>
      <c r="E717" s="27" t="s">
        <v>941</v>
      </c>
      <c r="F717" s="27" t="s">
        <v>942</v>
      </c>
      <c r="G717" s="27" t="s">
        <v>8941</v>
      </c>
    </row>
    <row r="718" spans="1:7" x14ac:dyDescent="0.3">
      <c r="A718" s="26">
        <v>8854</v>
      </c>
      <c r="B718" s="27" t="s">
        <v>10392</v>
      </c>
      <c r="C718" s="27" t="s">
        <v>5359</v>
      </c>
      <c r="D718" s="26">
        <v>2360</v>
      </c>
      <c r="E718" s="27" t="s">
        <v>941</v>
      </c>
      <c r="F718" s="27" t="s">
        <v>943</v>
      </c>
      <c r="G718" s="27" t="s">
        <v>3088</v>
      </c>
    </row>
    <row r="719" spans="1:7" x14ac:dyDescent="0.3">
      <c r="A719" s="26">
        <v>8862</v>
      </c>
      <c r="B719" s="27" t="s">
        <v>10393</v>
      </c>
      <c r="C719" s="27" t="s">
        <v>5360</v>
      </c>
      <c r="D719" s="26">
        <v>2360</v>
      </c>
      <c r="E719" s="27" t="s">
        <v>941</v>
      </c>
      <c r="F719" s="27" t="s">
        <v>944</v>
      </c>
      <c r="G719" s="27" t="s">
        <v>3089</v>
      </c>
    </row>
    <row r="720" spans="1:7" x14ac:dyDescent="0.3">
      <c r="A720" s="26">
        <v>8871</v>
      </c>
      <c r="B720" s="27" t="s">
        <v>10394</v>
      </c>
      <c r="C720" s="27" t="s">
        <v>5361</v>
      </c>
      <c r="D720" s="26">
        <v>2360</v>
      </c>
      <c r="E720" s="27" t="s">
        <v>941</v>
      </c>
      <c r="F720" s="27" t="s">
        <v>945</v>
      </c>
      <c r="G720" s="27" t="s">
        <v>3090</v>
      </c>
    </row>
    <row r="721" spans="1:7" x14ac:dyDescent="0.3">
      <c r="A721" s="26">
        <v>8888</v>
      </c>
      <c r="B721" s="27" t="s">
        <v>8403</v>
      </c>
      <c r="C721" s="27" t="s">
        <v>5362</v>
      </c>
      <c r="D721" s="26">
        <v>2370</v>
      </c>
      <c r="E721" s="27" t="s">
        <v>116</v>
      </c>
      <c r="F721" s="27" t="s">
        <v>946</v>
      </c>
      <c r="G721" s="27" t="s">
        <v>8942</v>
      </c>
    </row>
    <row r="722" spans="1:7" x14ac:dyDescent="0.3">
      <c r="A722" s="26">
        <v>8896</v>
      </c>
      <c r="B722" s="27" t="s">
        <v>8404</v>
      </c>
      <c r="C722" s="27" t="s">
        <v>5363</v>
      </c>
      <c r="D722" s="26">
        <v>2370</v>
      </c>
      <c r="E722" s="27" t="s">
        <v>116</v>
      </c>
      <c r="F722" s="27" t="s">
        <v>947</v>
      </c>
      <c r="G722" s="27" t="s">
        <v>3091</v>
      </c>
    </row>
    <row r="723" spans="1:7" x14ac:dyDescent="0.3">
      <c r="A723" s="26">
        <v>8904</v>
      </c>
      <c r="B723" s="27" t="s">
        <v>8405</v>
      </c>
      <c r="C723" s="27" t="s">
        <v>5364</v>
      </c>
      <c r="D723" s="26">
        <v>2370</v>
      </c>
      <c r="E723" s="27" t="s">
        <v>116</v>
      </c>
      <c r="F723" s="27" t="s">
        <v>948</v>
      </c>
      <c r="G723" s="27" t="s">
        <v>10395</v>
      </c>
    </row>
    <row r="724" spans="1:7" x14ac:dyDescent="0.3">
      <c r="A724" s="26">
        <v>8912</v>
      </c>
      <c r="B724" s="27" t="s">
        <v>8406</v>
      </c>
      <c r="C724" s="27" t="s">
        <v>5365</v>
      </c>
      <c r="D724" s="26">
        <v>2380</v>
      </c>
      <c r="E724" s="27" t="s">
        <v>118</v>
      </c>
      <c r="F724" s="27" t="s">
        <v>949</v>
      </c>
      <c r="G724" s="27" t="s">
        <v>3092</v>
      </c>
    </row>
    <row r="725" spans="1:7" x14ac:dyDescent="0.3">
      <c r="A725" s="26">
        <v>8953</v>
      </c>
      <c r="B725" s="27" t="s">
        <v>8943</v>
      </c>
      <c r="C725" s="27" t="s">
        <v>5366</v>
      </c>
      <c r="D725" s="26">
        <v>2381</v>
      </c>
      <c r="E725" s="27" t="s">
        <v>950</v>
      </c>
      <c r="F725" s="27" t="s">
        <v>3988</v>
      </c>
      <c r="G725" s="27" t="s">
        <v>8944</v>
      </c>
    </row>
    <row r="726" spans="1:7" x14ac:dyDescent="0.3">
      <c r="A726" s="26">
        <v>8961</v>
      </c>
      <c r="B726" s="27" t="s">
        <v>8736</v>
      </c>
      <c r="C726" s="27" t="s">
        <v>5367</v>
      </c>
      <c r="D726" s="26">
        <v>2382</v>
      </c>
      <c r="E726" s="27" t="s">
        <v>951</v>
      </c>
      <c r="F726" s="27" t="s">
        <v>952</v>
      </c>
      <c r="G726" s="27" t="s">
        <v>10396</v>
      </c>
    </row>
    <row r="727" spans="1:7" x14ac:dyDescent="0.3">
      <c r="A727" s="26">
        <v>8987</v>
      </c>
      <c r="B727" s="27" t="s">
        <v>8407</v>
      </c>
      <c r="C727" s="27" t="s">
        <v>5368</v>
      </c>
      <c r="D727" s="26">
        <v>2400</v>
      </c>
      <c r="E727" s="27" t="s">
        <v>120</v>
      </c>
      <c r="F727" s="27" t="s">
        <v>953</v>
      </c>
      <c r="G727" s="27" t="s">
        <v>8408</v>
      </c>
    </row>
    <row r="728" spans="1:7" x14ac:dyDescent="0.3">
      <c r="A728" s="26">
        <v>8995</v>
      </c>
      <c r="B728" s="27" t="s">
        <v>7369</v>
      </c>
      <c r="C728" s="27" t="s">
        <v>5369</v>
      </c>
      <c r="D728" s="26">
        <v>2400</v>
      </c>
      <c r="E728" s="27" t="s">
        <v>120</v>
      </c>
      <c r="F728" s="27" t="s">
        <v>954</v>
      </c>
      <c r="G728" s="27" t="s">
        <v>8409</v>
      </c>
    </row>
    <row r="729" spans="1:7" x14ac:dyDescent="0.3">
      <c r="A729" s="26">
        <v>9001</v>
      </c>
      <c r="B729" s="27" t="s">
        <v>7983</v>
      </c>
      <c r="C729" s="27" t="s">
        <v>5370</v>
      </c>
      <c r="D729" s="26">
        <v>2400</v>
      </c>
      <c r="E729" s="27" t="s">
        <v>120</v>
      </c>
      <c r="F729" s="27" t="s">
        <v>955</v>
      </c>
      <c r="G729" s="27" t="s">
        <v>3093</v>
      </c>
    </row>
    <row r="730" spans="1:7" x14ac:dyDescent="0.3">
      <c r="A730" s="26">
        <v>9019</v>
      </c>
      <c r="B730" s="27" t="s">
        <v>8410</v>
      </c>
      <c r="C730" s="27" t="s">
        <v>5371</v>
      </c>
      <c r="D730" s="26">
        <v>2400</v>
      </c>
      <c r="E730" s="27" t="s">
        <v>120</v>
      </c>
      <c r="F730" s="27" t="s">
        <v>4181</v>
      </c>
      <c r="G730" s="27" t="s">
        <v>8945</v>
      </c>
    </row>
    <row r="731" spans="1:7" x14ac:dyDescent="0.3">
      <c r="A731" s="26">
        <v>9027</v>
      </c>
      <c r="B731" s="27" t="s">
        <v>10397</v>
      </c>
      <c r="C731" s="27" t="s">
        <v>5372</v>
      </c>
      <c r="D731" s="26">
        <v>2400</v>
      </c>
      <c r="E731" s="27" t="s">
        <v>120</v>
      </c>
      <c r="F731" s="27" t="s">
        <v>956</v>
      </c>
      <c r="G731" s="27" t="s">
        <v>3989</v>
      </c>
    </row>
    <row r="732" spans="1:7" x14ac:dyDescent="0.3">
      <c r="A732" s="26">
        <v>9035</v>
      </c>
      <c r="B732" s="27" t="s">
        <v>7370</v>
      </c>
      <c r="C732" s="27" t="s">
        <v>5373</v>
      </c>
      <c r="D732" s="26">
        <v>2400</v>
      </c>
      <c r="E732" s="27" t="s">
        <v>120</v>
      </c>
      <c r="F732" s="27" t="s">
        <v>957</v>
      </c>
      <c r="G732" s="27" t="s">
        <v>9706</v>
      </c>
    </row>
    <row r="733" spans="1:7" x14ac:dyDescent="0.3">
      <c r="A733" s="26">
        <v>9043</v>
      </c>
      <c r="B733" s="27" t="s">
        <v>10398</v>
      </c>
      <c r="C733" s="27" t="s">
        <v>5374</v>
      </c>
      <c r="D733" s="26">
        <v>2400</v>
      </c>
      <c r="E733" s="27" t="s">
        <v>120</v>
      </c>
      <c r="F733" s="27" t="s">
        <v>958</v>
      </c>
      <c r="G733" s="27" t="s">
        <v>3094</v>
      </c>
    </row>
    <row r="734" spans="1:7" x14ac:dyDescent="0.3">
      <c r="A734" s="26">
        <v>9051</v>
      </c>
      <c r="B734" s="27" t="s">
        <v>8411</v>
      </c>
      <c r="C734" s="27" t="s">
        <v>5375</v>
      </c>
      <c r="D734" s="26">
        <v>2400</v>
      </c>
      <c r="E734" s="27" t="s">
        <v>120</v>
      </c>
      <c r="F734" s="27" t="s">
        <v>959</v>
      </c>
      <c r="G734" s="27" t="s">
        <v>8412</v>
      </c>
    </row>
    <row r="735" spans="1:7" x14ac:dyDescent="0.3">
      <c r="A735" s="26">
        <v>9068</v>
      </c>
      <c r="B735" s="27" t="s">
        <v>8413</v>
      </c>
      <c r="C735" s="27" t="s">
        <v>5376</v>
      </c>
      <c r="D735" s="26">
        <v>2400</v>
      </c>
      <c r="E735" s="27" t="s">
        <v>120</v>
      </c>
      <c r="F735" s="27" t="s">
        <v>960</v>
      </c>
      <c r="G735" s="27" t="s">
        <v>10399</v>
      </c>
    </row>
    <row r="736" spans="1:7" x14ac:dyDescent="0.3">
      <c r="A736" s="26">
        <v>9084</v>
      </c>
      <c r="B736" s="27" t="s">
        <v>8946</v>
      </c>
      <c r="C736" s="27" t="s">
        <v>5377</v>
      </c>
      <c r="D736" s="26">
        <v>2400</v>
      </c>
      <c r="E736" s="27" t="s">
        <v>120</v>
      </c>
      <c r="F736" s="27" t="s">
        <v>4181</v>
      </c>
      <c r="G736" s="27" t="s">
        <v>8947</v>
      </c>
    </row>
    <row r="737" spans="1:7" x14ac:dyDescent="0.3">
      <c r="A737" s="26">
        <v>9134</v>
      </c>
      <c r="B737" s="27" t="s">
        <v>8414</v>
      </c>
      <c r="C737" s="27" t="s">
        <v>5378</v>
      </c>
      <c r="D737" s="26">
        <v>2200</v>
      </c>
      <c r="E737" s="27" t="s">
        <v>122</v>
      </c>
      <c r="F737" s="27" t="s">
        <v>961</v>
      </c>
      <c r="G737" s="27" t="s">
        <v>3095</v>
      </c>
    </row>
    <row r="738" spans="1:7" x14ac:dyDescent="0.3">
      <c r="A738" s="26">
        <v>9159</v>
      </c>
      <c r="B738" s="27" t="s">
        <v>7804</v>
      </c>
      <c r="C738" s="27" t="s">
        <v>5379</v>
      </c>
      <c r="D738" s="26">
        <v>2275</v>
      </c>
      <c r="E738" s="27" t="s">
        <v>124</v>
      </c>
      <c r="F738" s="27" t="s">
        <v>962</v>
      </c>
      <c r="G738" s="27" t="s">
        <v>3096</v>
      </c>
    </row>
    <row r="739" spans="1:7" x14ac:dyDescent="0.3">
      <c r="A739" s="26">
        <v>9167</v>
      </c>
      <c r="B739" s="27" t="s">
        <v>8415</v>
      </c>
      <c r="C739" s="27" t="s">
        <v>5380</v>
      </c>
      <c r="D739" s="26">
        <v>2275</v>
      </c>
      <c r="E739" s="27" t="s">
        <v>124</v>
      </c>
      <c r="F739" s="27" t="s">
        <v>963</v>
      </c>
      <c r="G739" s="27" t="s">
        <v>3097</v>
      </c>
    </row>
    <row r="740" spans="1:7" x14ac:dyDescent="0.3">
      <c r="A740" s="26">
        <v>9175</v>
      </c>
      <c r="B740" s="27" t="s">
        <v>7677</v>
      </c>
      <c r="C740" s="27" t="s">
        <v>5381</v>
      </c>
      <c r="D740" s="26">
        <v>2275</v>
      </c>
      <c r="E740" s="27" t="s">
        <v>964</v>
      </c>
      <c r="F740" s="27" t="s">
        <v>965</v>
      </c>
      <c r="G740" s="27" t="s">
        <v>3098</v>
      </c>
    </row>
    <row r="741" spans="1:7" x14ac:dyDescent="0.3">
      <c r="A741" s="26">
        <v>9183</v>
      </c>
      <c r="B741" s="27" t="s">
        <v>7486</v>
      </c>
      <c r="C741" s="27" t="s">
        <v>5382</v>
      </c>
      <c r="D741" s="26">
        <v>2200</v>
      </c>
      <c r="E741" s="27" t="s">
        <v>966</v>
      </c>
      <c r="F741" s="27" t="s">
        <v>967</v>
      </c>
      <c r="G741" s="27" t="s">
        <v>3954</v>
      </c>
    </row>
    <row r="742" spans="1:7" x14ac:dyDescent="0.3">
      <c r="A742" s="26">
        <v>9191</v>
      </c>
      <c r="B742" s="27" t="s">
        <v>7371</v>
      </c>
      <c r="C742" s="27" t="s">
        <v>5383</v>
      </c>
      <c r="D742" s="26">
        <v>2200</v>
      </c>
      <c r="E742" s="27" t="s">
        <v>968</v>
      </c>
      <c r="F742" s="27" t="s">
        <v>969</v>
      </c>
      <c r="G742" s="27" t="s">
        <v>4435</v>
      </c>
    </row>
    <row r="743" spans="1:7" x14ac:dyDescent="0.3">
      <c r="A743" s="26">
        <v>9209</v>
      </c>
      <c r="B743" s="27" t="s">
        <v>10400</v>
      </c>
      <c r="C743" s="27" t="s">
        <v>5384</v>
      </c>
      <c r="D743" s="26">
        <v>2222</v>
      </c>
      <c r="E743" s="27" t="s">
        <v>970</v>
      </c>
      <c r="F743" s="27" t="s">
        <v>971</v>
      </c>
      <c r="G743" s="27" t="s">
        <v>10401</v>
      </c>
    </row>
    <row r="744" spans="1:7" x14ac:dyDescent="0.3">
      <c r="A744" s="26">
        <v>9217</v>
      </c>
      <c r="B744" s="27" t="s">
        <v>8416</v>
      </c>
      <c r="C744" s="27" t="s">
        <v>8948</v>
      </c>
      <c r="D744" s="26">
        <v>2222</v>
      </c>
      <c r="E744" s="27" t="s">
        <v>970</v>
      </c>
      <c r="F744" s="27" t="s">
        <v>972</v>
      </c>
      <c r="G744" s="27" t="s">
        <v>10402</v>
      </c>
    </row>
    <row r="745" spans="1:7" x14ac:dyDescent="0.3">
      <c r="A745" s="26">
        <v>9233</v>
      </c>
      <c r="B745" s="27" t="s">
        <v>7410</v>
      </c>
      <c r="C745" s="27" t="s">
        <v>5385</v>
      </c>
      <c r="D745" s="26">
        <v>2250</v>
      </c>
      <c r="E745" s="27" t="s">
        <v>126</v>
      </c>
      <c r="F745" s="27" t="s">
        <v>973</v>
      </c>
      <c r="G745" s="27" t="s">
        <v>4182</v>
      </c>
    </row>
    <row r="746" spans="1:7" x14ac:dyDescent="0.3">
      <c r="A746" s="26">
        <v>9241</v>
      </c>
      <c r="B746" s="27" t="s">
        <v>8417</v>
      </c>
      <c r="C746" s="27" t="s">
        <v>5386</v>
      </c>
      <c r="D746" s="26">
        <v>2250</v>
      </c>
      <c r="E746" s="27" t="s">
        <v>126</v>
      </c>
      <c r="F746" s="27" t="s">
        <v>974</v>
      </c>
      <c r="G746" s="27" t="s">
        <v>10403</v>
      </c>
    </row>
    <row r="747" spans="1:7" x14ac:dyDescent="0.3">
      <c r="A747" s="26">
        <v>9258</v>
      </c>
      <c r="B747" s="27" t="s">
        <v>8418</v>
      </c>
      <c r="C747" s="27" t="s">
        <v>5387</v>
      </c>
      <c r="D747" s="26">
        <v>2250</v>
      </c>
      <c r="E747" s="27" t="s">
        <v>126</v>
      </c>
      <c r="F747" s="27" t="s">
        <v>975</v>
      </c>
      <c r="G747" s="27" t="s">
        <v>3990</v>
      </c>
    </row>
    <row r="748" spans="1:7" x14ac:dyDescent="0.3">
      <c r="A748" s="26">
        <v>9266</v>
      </c>
      <c r="B748" s="27" t="s">
        <v>8419</v>
      </c>
      <c r="C748" s="27" t="s">
        <v>5388</v>
      </c>
      <c r="D748" s="26">
        <v>2250</v>
      </c>
      <c r="E748" s="27" t="s">
        <v>126</v>
      </c>
      <c r="F748" s="27" t="s">
        <v>976</v>
      </c>
      <c r="G748" s="27" t="s">
        <v>10404</v>
      </c>
    </row>
    <row r="749" spans="1:7" x14ac:dyDescent="0.3">
      <c r="A749" s="26">
        <v>9282</v>
      </c>
      <c r="B749" s="27" t="s">
        <v>10405</v>
      </c>
      <c r="C749" s="27" t="s">
        <v>5389</v>
      </c>
      <c r="D749" s="26">
        <v>2440</v>
      </c>
      <c r="E749" s="27" t="s">
        <v>128</v>
      </c>
      <c r="F749" s="27" t="s">
        <v>977</v>
      </c>
      <c r="G749" s="27" t="s">
        <v>9707</v>
      </c>
    </row>
    <row r="750" spans="1:7" x14ac:dyDescent="0.3">
      <c r="A750" s="26">
        <v>9291</v>
      </c>
      <c r="B750" s="27" t="s">
        <v>10406</v>
      </c>
      <c r="C750" s="27" t="s">
        <v>5390</v>
      </c>
      <c r="D750" s="26">
        <v>2440</v>
      </c>
      <c r="E750" s="27" t="s">
        <v>128</v>
      </c>
      <c r="F750" s="27" t="s">
        <v>978</v>
      </c>
      <c r="G750" s="27" t="s">
        <v>3099</v>
      </c>
    </row>
    <row r="751" spans="1:7" x14ac:dyDescent="0.3">
      <c r="A751" s="26">
        <v>9308</v>
      </c>
      <c r="B751" s="27" t="s">
        <v>10407</v>
      </c>
      <c r="C751" s="27" t="s">
        <v>5391</v>
      </c>
      <c r="D751" s="26">
        <v>2440</v>
      </c>
      <c r="E751" s="27" t="s">
        <v>128</v>
      </c>
      <c r="F751" s="27" t="s">
        <v>979</v>
      </c>
      <c r="G751" s="27" t="s">
        <v>3100</v>
      </c>
    </row>
    <row r="752" spans="1:7" x14ac:dyDescent="0.3">
      <c r="A752" s="26">
        <v>9324</v>
      </c>
      <c r="B752" s="27" t="s">
        <v>8420</v>
      </c>
      <c r="C752" s="27" t="s">
        <v>5392</v>
      </c>
      <c r="D752" s="26">
        <v>2440</v>
      </c>
      <c r="E752" s="27" t="s">
        <v>128</v>
      </c>
      <c r="F752" s="27" t="s">
        <v>980</v>
      </c>
      <c r="G752" s="27" t="s">
        <v>3101</v>
      </c>
    </row>
    <row r="753" spans="1:7" x14ac:dyDescent="0.3">
      <c r="A753" s="26">
        <v>9341</v>
      </c>
      <c r="B753" s="27" t="s">
        <v>7372</v>
      </c>
      <c r="C753" s="27" t="s">
        <v>5393</v>
      </c>
      <c r="D753" s="26">
        <v>2440</v>
      </c>
      <c r="E753" s="27" t="s">
        <v>128</v>
      </c>
      <c r="F753" s="27" t="s">
        <v>981</v>
      </c>
      <c r="G753" s="27" t="s">
        <v>3102</v>
      </c>
    </row>
    <row r="754" spans="1:7" x14ac:dyDescent="0.3">
      <c r="A754" s="26">
        <v>9357</v>
      </c>
      <c r="B754" s="27" t="s">
        <v>7373</v>
      </c>
      <c r="C754" s="27" t="s">
        <v>5394</v>
      </c>
      <c r="D754" s="26">
        <v>2440</v>
      </c>
      <c r="E754" s="27" t="s">
        <v>128</v>
      </c>
      <c r="F754" s="27" t="s">
        <v>982</v>
      </c>
      <c r="G754" s="27" t="s">
        <v>3103</v>
      </c>
    </row>
    <row r="755" spans="1:7" x14ac:dyDescent="0.3">
      <c r="A755" s="26">
        <v>9365</v>
      </c>
      <c r="B755" s="27" t="s">
        <v>7374</v>
      </c>
      <c r="C755" s="27" t="s">
        <v>5395</v>
      </c>
      <c r="D755" s="26">
        <v>2440</v>
      </c>
      <c r="E755" s="27" t="s">
        <v>128</v>
      </c>
      <c r="F755" s="27" t="s">
        <v>983</v>
      </c>
      <c r="G755" s="27" t="s">
        <v>3104</v>
      </c>
    </row>
    <row r="756" spans="1:7" x14ac:dyDescent="0.3">
      <c r="A756" s="26">
        <v>9373</v>
      </c>
      <c r="B756" s="27" t="s">
        <v>8949</v>
      </c>
      <c r="C756" s="27" t="s">
        <v>5396</v>
      </c>
      <c r="D756" s="26">
        <v>2460</v>
      </c>
      <c r="E756" s="27" t="s">
        <v>984</v>
      </c>
      <c r="F756" s="27" t="s">
        <v>985</v>
      </c>
      <c r="G756" s="27" t="s">
        <v>4183</v>
      </c>
    </row>
    <row r="757" spans="1:7" x14ac:dyDescent="0.3">
      <c r="A757" s="26">
        <v>9381</v>
      </c>
      <c r="B757" s="27" t="s">
        <v>10408</v>
      </c>
      <c r="C757" s="27" t="s">
        <v>5397</v>
      </c>
      <c r="D757" s="26">
        <v>2460</v>
      </c>
      <c r="E757" s="27" t="s">
        <v>986</v>
      </c>
      <c r="F757" s="27" t="s">
        <v>987</v>
      </c>
      <c r="G757" s="27" t="s">
        <v>3105</v>
      </c>
    </row>
    <row r="758" spans="1:7" x14ac:dyDescent="0.3">
      <c r="A758" s="26">
        <v>9399</v>
      </c>
      <c r="B758" s="27" t="s">
        <v>7807</v>
      </c>
      <c r="C758" s="27" t="s">
        <v>5398</v>
      </c>
      <c r="D758" s="26">
        <v>2460</v>
      </c>
      <c r="E758" s="27" t="s">
        <v>986</v>
      </c>
      <c r="F758" s="27" t="s">
        <v>988</v>
      </c>
      <c r="G758" s="27" t="s">
        <v>5399</v>
      </c>
    </row>
    <row r="759" spans="1:7" x14ac:dyDescent="0.3">
      <c r="A759" s="26">
        <v>9407</v>
      </c>
      <c r="B759" s="27" t="s">
        <v>8950</v>
      </c>
      <c r="C759" s="27" t="s">
        <v>5400</v>
      </c>
      <c r="D759" s="26">
        <v>2460</v>
      </c>
      <c r="E759" s="27" t="s">
        <v>986</v>
      </c>
      <c r="F759" s="27" t="s">
        <v>989</v>
      </c>
      <c r="G759" s="27" t="s">
        <v>8951</v>
      </c>
    </row>
    <row r="760" spans="1:7" x14ac:dyDescent="0.3">
      <c r="A760" s="26">
        <v>9423</v>
      </c>
      <c r="B760" s="27" t="s">
        <v>515</v>
      </c>
      <c r="C760" s="27" t="s">
        <v>5401</v>
      </c>
      <c r="D760" s="26">
        <v>2275</v>
      </c>
      <c r="E760" s="27" t="s">
        <v>990</v>
      </c>
      <c r="F760" s="27" t="s">
        <v>991</v>
      </c>
      <c r="G760" s="27" t="s">
        <v>3106</v>
      </c>
    </row>
    <row r="761" spans="1:7" x14ac:dyDescent="0.3">
      <c r="A761" s="26">
        <v>9431</v>
      </c>
      <c r="B761" s="27" t="s">
        <v>7691</v>
      </c>
      <c r="C761" s="27" t="s">
        <v>5402</v>
      </c>
      <c r="D761" s="26">
        <v>2460</v>
      </c>
      <c r="E761" s="27" t="s">
        <v>992</v>
      </c>
      <c r="F761" s="27" t="s">
        <v>993</v>
      </c>
      <c r="G761" s="27" t="s">
        <v>8421</v>
      </c>
    </row>
    <row r="762" spans="1:7" x14ac:dyDescent="0.3">
      <c r="A762" s="26">
        <v>9449</v>
      </c>
      <c r="B762" s="27" t="s">
        <v>10409</v>
      </c>
      <c r="C762" s="27" t="s">
        <v>5403</v>
      </c>
      <c r="D762" s="26">
        <v>2460</v>
      </c>
      <c r="E762" s="27" t="s">
        <v>992</v>
      </c>
      <c r="F762" s="27" t="s">
        <v>994</v>
      </c>
      <c r="G762" s="27" t="s">
        <v>3991</v>
      </c>
    </row>
    <row r="763" spans="1:7" x14ac:dyDescent="0.3">
      <c r="A763" s="26">
        <v>9456</v>
      </c>
      <c r="B763" s="27" t="s">
        <v>10410</v>
      </c>
      <c r="C763" s="27" t="s">
        <v>5404</v>
      </c>
      <c r="D763" s="26">
        <v>2460</v>
      </c>
      <c r="E763" s="27" t="s">
        <v>992</v>
      </c>
      <c r="F763" s="27" t="s">
        <v>995</v>
      </c>
      <c r="G763" s="27" t="s">
        <v>4184</v>
      </c>
    </row>
    <row r="764" spans="1:7" x14ac:dyDescent="0.3">
      <c r="A764" s="26">
        <v>9464</v>
      </c>
      <c r="B764" s="27" t="s">
        <v>7375</v>
      </c>
      <c r="C764" s="27" t="s">
        <v>5405</v>
      </c>
      <c r="D764" s="26">
        <v>2460</v>
      </c>
      <c r="E764" s="27" t="s">
        <v>992</v>
      </c>
      <c r="F764" s="27" t="s">
        <v>996</v>
      </c>
      <c r="G764" s="27" t="s">
        <v>10411</v>
      </c>
    </row>
    <row r="765" spans="1:7" x14ac:dyDescent="0.3">
      <c r="A765" s="26">
        <v>9472</v>
      </c>
      <c r="B765" s="27" t="s">
        <v>515</v>
      </c>
      <c r="C765" s="27" t="s">
        <v>5406</v>
      </c>
      <c r="D765" s="26">
        <v>2470</v>
      </c>
      <c r="E765" s="27" t="s">
        <v>997</v>
      </c>
      <c r="F765" s="27" t="s">
        <v>998</v>
      </c>
      <c r="G765" s="27" t="s">
        <v>3107</v>
      </c>
    </row>
    <row r="766" spans="1:7" x14ac:dyDescent="0.3">
      <c r="A766" s="26">
        <v>9481</v>
      </c>
      <c r="B766" s="27" t="s">
        <v>8952</v>
      </c>
      <c r="C766" s="27" t="s">
        <v>5407</v>
      </c>
      <c r="D766" s="26">
        <v>2470</v>
      </c>
      <c r="E766" s="27" t="s">
        <v>997</v>
      </c>
      <c r="F766" s="27" t="s">
        <v>999</v>
      </c>
      <c r="G766" s="27" t="s">
        <v>3108</v>
      </c>
    </row>
    <row r="767" spans="1:7" x14ac:dyDescent="0.3">
      <c r="A767" s="26">
        <v>9498</v>
      </c>
      <c r="B767" s="27" t="s">
        <v>8422</v>
      </c>
      <c r="C767" s="27" t="s">
        <v>5408</v>
      </c>
      <c r="D767" s="26">
        <v>2470</v>
      </c>
      <c r="E767" s="27" t="s">
        <v>997</v>
      </c>
      <c r="F767" s="27" t="s">
        <v>1000</v>
      </c>
      <c r="G767" s="27" t="s">
        <v>8423</v>
      </c>
    </row>
    <row r="768" spans="1:7" x14ac:dyDescent="0.3">
      <c r="A768" s="26">
        <v>9506</v>
      </c>
      <c r="B768" s="27" t="s">
        <v>8424</v>
      </c>
      <c r="C768" s="27" t="s">
        <v>5409</v>
      </c>
      <c r="D768" s="26">
        <v>2480</v>
      </c>
      <c r="E768" s="27" t="s">
        <v>130</v>
      </c>
      <c r="F768" s="27" t="s">
        <v>1001</v>
      </c>
      <c r="G768" s="27" t="s">
        <v>3109</v>
      </c>
    </row>
    <row r="769" spans="1:7" x14ac:dyDescent="0.3">
      <c r="A769" s="26">
        <v>9514</v>
      </c>
      <c r="B769" s="27" t="s">
        <v>7332</v>
      </c>
      <c r="C769" s="27" t="s">
        <v>5410</v>
      </c>
      <c r="D769" s="26">
        <v>2480</v>
      </c>
      <c r="E769" s="27" t="s">
        <v>130</v>
      </c>
      <c r="F769" s="27" t="s">
        <v>1002</v>
      </c>
      <c r="G769" s="27" t="s">
        <v>9708</v>
      </c>
    </row>
    <row r="770" spans="1:7" x14ac:dyDescent="0.3">
      <c r="A770" s="26">
        <v>9522</v>
      </c>
      <c r="B770" s="27" t="s">
        <v>10412</v>
      </c>
      <c r="C770" s="27" t="s">
        <v>5411</v>
      </c>
      <c r="D770" s="26">
        <v>2480</v>
      </c>
      <c r="E770" s="27" t="s">
        <v>130</v>
      </c>
      <c r="F770" s="27" t="s">
        <v>1003</v>
      </c>
      <c r="G770" s="27" t="s">
        <v>5412</v>
      </c>
    </row>
    <row r="771" spans="1:7" x14ac:dyDescent="0.3">
      <c r="A771" s="26">
        <v>9531</v>
      </c>
      <c r="B771" s="27" t="s">
        <v>8425</v>
      </c>
      <c r="C771" s="27" t="s">
        <v>5413</v>
      </c>
      <c r="D771" s="26">
        <v>2490</v>
      </c>
      <c r="E771" s="27" t="s">
        <v>132</v>
      </c>
      <c r="F771" s="27" t="s">
        <v>5414</v>
      </c>
      <c r="G771" s="27" t="s">
        <v>3992</v>
      </c>
    </row>
    <row r="772" spans="1:7" x14ac:dyDescent="0.3">
      <c r="A772" s="26">
        <v>9548</v>
      </c>
      <c r="B772" s="27" t="s">
        <v>7290</v>
      </c>
      <c r="C772" s="27" t="s">
        <v>5415</v>
      </c>
      <c r="D772" s="26">
        <v>2490</v>
      </c>
      <c r="E772" s="27" t="s">
        <v>132</v>
      </c>
      <c r="F772" s="27" t="s">
        <v>5416</v>
      </c>
      <c r="G772" s="27" t="s">
        <v>8426</v>
      </c>
    </row>
    <row r="773" spans="1:7" x14ac:dyDescent="0.3">
      <c r="A773" s="26">
        <v>9555</v>
      </c>
      <c r="B773" s="27" t="s">
        <v>8427</v>
      </c>
      <c r="C773" s="27" t="s">
        <v>5417</v>
      </c>
      <c r="D773" s="26">
        <v>2490</v>
      </c>
      <c r="E773" s="27" t="s">
        <v>132</v>
      </c>
      <c r="F773" s="27" t="s">
        <v>8428</v>
      </c>
      <c r="G773" s="27" t="s">
        <v>10413</v>
      </c>
    </row>
    <row r="774" spans="1:7" x14ac:dyDescent="0.3">
      <c r="A774" s="26">
        <v>9563</v>
      </c>
      <c r="B774" s="27" t="s">
        <v>7376</v>
      </c>
      <c r="C774" s="27" t="s">
        <v>5418</v>
      </c>
      <c r="D774" s="26">
        <v>2490</v>
      </c>
      <c r="E774" s="27" t="s">
        <v>132</v>
      </c>
      <c r="F774" s="27" t="s">
        <v>1004</v>
      </c>
      <c r="G774" s="27" t="s">
        <v>3110</v>
      </c>
    </row>
    <row r="775" spans="1:7" x14ac:dyDescent="0.3">
      <c r="A775" s="26">
        <v>9589</v>
      </c>
      <c r="B775" s="27" t="s">
        <v>10414</v>
      </c>
      <c r="C775" s="27" t="s">
        <v>5369</v>
      </c>
      <c r="D775" s="26">
        <v>2491</v>
      </c>
      <c r="E775" s="27" t="s">
        <v>1005</v>
      </c>
      <c r="F775" s="27" t="s">
        <v>1006</v>
      </c>
      <c r="G775" s="27" t="s">
        <v>4185</v>
      </c>
    </row>
    <row r="776" spans="1:7" x14ac:dyDescent="0.3">
      <c r="A776" s="26">
        <v>9597</v>
      </c>
      <c r="B776" s="27" t="s">
        <v>8953</v>
      </c>
      <c r="C776" s="27" t="s">
        <v>5419</v>
      </c>
      <c r="D776" s="26">
        <v>2500</v>
      </c>
      <c r="E776" s="27" t="s">
        <v>134</v>
      </c>
      <c r="F776" s="27" t="s">
        <v>3993</v>
      </c>
      <c r="G776" s="27" t="s">
        <v>3994</v>
      </c>
    </row>
    <row r="777" spans="1:7" x14ac:dyDescent="0.3">
      <c r="A777" s="26">
        <v>9605</v>
      </c>
      <c r="B777" s="27" t="s">
        <v>7341</v>
      </c>
      <c r="C777" s="27" t="s">
        <v>5420</v>
      </c>
      <c r="D777" s="26">
        <v>2500</v>
      </c>
      <c r="E777" s="27" t="s">
        <v>134</v>
      </c>
      <c r="F777" s="27" t="s">
        <v>1007</v>
      </c>
      <c r="G777" s="27" t="s">
        <v>5421</v>
      </c>
    </row>
    <row r="778" spans="1:7" x14ac:dyDescent="0.3">
      <c r="A778" s="26">
        <v>9639</v>
      </c>
      <c r="B778" s="27" t="s">
        <v>8429</v>
      </c>
      <c r="C778" s="27" t="s">
        <v>5419</v>
      </c>
      <c r="D778" s="26">
        <v>2500</v>
      </c>
      <c r="E778" s="27" t="s">
        <v>134</v>
      </c>
      <c r="F778" s="27" t="s">
        <v>1008</v>
      </c>
      <c r="G778" s="27" t="s">
        <v>3995</v>
      </c>
    </row>
    <row r="779" spans="1:7" x14ac:dyDescent="0.3">
      <c r="A779" s="26">
        <v>9647</v>
      </c>
      <c r="B779" s="27" t="s">
        <v>8430</v>
      </c>
      <c r="C779" s="27" t="s">
        <v>5422</v>
      </c>
      <c r="D779" s="26">
        <v>2500</v>
      </c>
      <c r="E779" s="27" t="s">
        <v>134</v>
      </c>
      <c r="F779" s="27" t="s">
        <v>1009</v>
      </c>
      <c r="G779" s="27" t="s">
        <v>8431</v>
      </c>
    </row>
    <row r="780" spans="1:7" x14ac:dyDescent="0.3">
      <c r="A780" s="26">
        <v>9654</v>
      </c>
      <c r="B780" s="27" t="s">
        <v>7377</v>
      </c>
      <c r="C780" s="27" t="s">
        <v>5423</v>
      </c>
      <c r="D780" s="26">
        <v>2500</v>
      </c>
      <c r="E780" s="27" t="s">
        <v>134</v>
      </c>
      <c r="F780" s="27" t="s">
        <v>1010</v>
      </c>
      <c r="G780" s="27" t="s">
        <v>10415</v>
      </c>
    </row>
    <row r="781" spans="1:7" x14ac:dyDescent="0.3">
      <c r="A781" s="26">
        <v>9662</v>
      </c>
      <c r="B781" s="27" t="s">
        <v>7931</v>
      </c>
      <c r="C781" s="27" t="s">
        <v>5424</v>
      </c>
      <c r="D781" s="26">
        <v>2500</v>
      </c>
      <c r="E781" s="27" t="s">
        <v>134</v>
      </c>
      <c r="F781" s="27" t="s">
        <v>1011</v>
      </c>
      <c r="G781" s="27" t="s">
        <v>3111</v>
      </c>
    </row>
    <row r="782" spans="1:7" x14ac:dyDescent="0.3">
      <c r="A782" s="26">
        <v>9671</v>
      </c>
      <c r="B782" s="27" t="s">
        <v>10416</v>
      </c>
      <c r="C782" s="27" t="s">
        <v>5425</v>
      </c>
      <c r="D782" s="26">
        <v>2560</v>
      </c>
      <c r="E782" s="27" t="s">
        <v>137</v>
      </c>
      <c r="F782" s="27" t="s">
        <v>1012</v>
      </c>
      <c r="G782" s="27" t="s">
        <v>8432</v>
      </c>
    </row>
    <row r="783" spans="1:7" x14ac:dyDescent="0.3">
      <c r="A783" s="26">
        <v>9688</v>
      </c>
      <c r="B783" s="27" t="s">
        <v>10417</v>
      </c>
      <c r="C783" s="27" t="s">
        <v>5426</v>
      </c>
      <c r="D783" s="26">
        <v>2560</v>
      </c>
      <c r="E783" s="27" t="s">
        <v>137</v>
      </c>
      <c r="F783" s="27" t="s">
        <v>1013</v>
      </c>
      <c r="G783" s="27" t="s">
        <v>3112</v>
      </c>
    </row>
    <row r="784" spans="1:7" x14ac:dyDescent="0.3">
      <c r="A784" s="26">
        <v>9696</v>
      </c>
      <c r="B784" s="27" t="s">
        <v>7378</v>
      </c>
      <c r="C784" s="27" t="s">
        <v>5427</v>
      </c>
      <c r="D784" s="26">
        <v>2560</v>
      </c>
      <c r="E784" s="27" t="s">
        <v>1014</v>
      </c>
      <c r="F784" s="27" t="s">
        <v>1015</v>
      </c>
      <c r="G784" s="27" t="s">
        <v>3113</v>
      </c>
    </row>
    <row r="785" spans="1:7" x14ac:dyDescent="0.3">
      <c r="A785" s="26">
        <v>9712</v>
      </c>
      <c r="B785" s="27" t="s">
        <v>9709</v>
      </c>
      <c r="C785" s="27" t="s">
        <v>6973</v>
      </c>
      <c r="D785" s="26">
        <v>2640</v>
      </c>
      <c r="E785" s="27" t="s">
        <v>139</v>
      </c>
      <c r="F785" s="27" t="s">
        <v>1016</v>
      </c>
      <c r="G785" s="27" t="s">
        <v>8433</v>
      </c>
    </row>
    <row r="786" spans="1:7" x14ac:dyDescent="0.3">
      <c r="A786" s="26">
        <v>9753</v>
      </c>
      <c r="B786" s="27" t="s">
        <v>10418</v>
      </c>
      <c r="C786" s="27" t="s">
        <v>5428</v>
      </c>
      <c r="D786" s="26">
        <v>2640</v>
      </c>
      <c r="E786" s="27" t="s">
        <v>139</v>
      </c>
      <c r="F786" s="27" t="s">
        <v>1017</v>
      </c>
      <c r="G786" s="27" t="s">
        <v>8954</v>
      </c>
    </row>
    <row r="787" spans="1:7" x14ac:dyDescent="0.3">
      <c r="A787" s="26">
        <v>9761</v>
      </c>
      <c r="B787" s="27" t="s">
        <v>8955</v>
      </c>
      <c r="C787" s="27" t="s">
        <v>5429</v>
      </c>
      <c r="D787" s="26">
        <v>2640</v>
      </c>
      <c r="E787" s="27" t="s">
        <v>139</v>
      </c>
      <c r="F787" s="27" t="s">
        <v>1018</v>
      </c>
      <c r="G787" s="27" t="s">
        <v>8956</v>
      </c>
    </row>
    <row r="788" spans="1:7" x14ac:dyDescent="0.3">
      <c r="A788" s="26">
        <v>9787</v>
      </c>
      <c r="B788" s="27" t="s">
        <v>8434</v>
      </c>
      <c r="C788" s="27" t="s">
        <v>5430</v>
      </c>
      <c r="D788" s="26">
        <v>2650</v>
      </c>
      <c r="E788" s="27" t="s">
        <v>141</v>
      </c>
      <c r="F788" s="27" t="s">
        <v>1019</v>
      </c>
      <c r="G788" s="27" t="s">
        <v>10419</v>
      </c>
    </row>
    <row r="789" spans="1:7" x14ac:dyDescent="0.3">
      <c r="A789" s="26">
        <v>9803</v>
      </c>
      <c r="B789" s="27" t="s">
        <v>8957</v>
      </c>
      <c r="C789" s="27" t="s">
        <v>5431</v>
      </c>
      <c r="D789" s="26">
        <v>2650</v>
      </c>
      <c r="E789" s="27" t="s">
        <v>141</v>
      </c>
      <c r="F789" s="27" t="s">
        <v>1020</v>
      </c>
      <c r="G789" s="27" t="s">
        <v>10420</v>
      </c>
    </row>
    <row r="790" spans="1:7" x14ac:dyDescent="0.3">
      <c r="A790" s="26">
        <v>9829</v>
      </c>
      <c r="B790" s="27" t="s">
        <v>8958</v>
      </c>
      <c r="C790" s="27" t="s">
        <v>5432</v>
      </c>
      <c r="D790" s="26">
        <v>2650</v>
      </c>
      <c r="E790" s="27" t="s">
        <v>141</v>
      </c>
      <c r="F790" s="27" t="s">
        <v>1021</v>
      </c>
      <c r="G790" s="27" t="s">
        <v>8959</v>
      </c>
    </row>
    <row r="791" spans="1:7" x14ac:dyDescent="0.3">
      <c r="A791" s="26">
        <v>9837</v>
      </c>
      <c r="B791" s="27" t="s">
        <v>8435</v>
      </c>
      <c r="C791" s="27" t="s">
        <v>5433</v>
      </c>
      <c r="D791" s="26">
        <v>2650</v>
      </c>
      <c r="E791" s="27" t="s">
        <v>141</v>
      </c>
      <c r="F791" s="27" t="s">
        <v>1022</v>
      </c>
      <c r="G791" s="27" t="s">
        <v>3114</v>
      </c>
    </row>
    <row r="792" spans="1:7" x14ac:dyDescent="0.3">
      <c r="A792" s="26">
        <v>9845</v>
      </c>
      <c r="B792" s="27" t="s">
        <v>8960</v>
      </c>
      <c r="C792" s="27" t="s">
        <v>8961</v>
      </c>
      <c r="D792" s="26">
        <v>2530</v>
      </c>
      <c r="E792" s="27" t="s">
        <v>1023</v>
      </c>
      <c r="F792" s="27" t="s">
        <v>1024</v>
      </c>
      <c r="G792" s="27" t="s">
        <v>3115</v>
      </c>
    </row>
    <row r="793" spans="1:7" x14ac:dyDescent="0.3">
      <c r="A793" s="26">
        <v>9852</v>
      </c>
      <c r="B793" s="27" t="s">
        <v>8436</v>
      </c>
      <c r="C793" s="27" t="s">
        <v>5434</v>
      </c>
      <c r="D793" s="26">
        <v>2530</v>
      </c>
      <c r="E793" s="27" t="s">
        <v>1023</v>
      </c>
      <c r="F793" s="27" t="s">
        <v>3996</v>
      </c>
      <c r="G793" s="27" t="s">
        <v>8437</v>
      </c>
    </row>
    <row r="794" spans="1:7" x14ac:dyDescent="0.3">
      <c r="A794" s="26">
        <v>9894</v>
      </c>
      <c r="B794" s="27" t="s">
        <v>8438</v>
      </c>
      <c r="C794" s="27" t="s">
        <v>5435</v>
      </c>
      <c r="D794" s="26">
        <v>2531</v>
      </c>
      <c r="E794" s="27" t="s">
        <v>1025</v>
      </c>
      <c r="F794" s="27" t="s">
        <v>1026</v>
      </c>
      <c r="G794" s="27" t="s">
        <v>4436</v>
      </c>
    </row>
    <row r="795" spans="1:7" x14ac:dyDescent="0.3">
      <c r="A795" s="26">
        <v>9902</v>
      </c>
      <c r="B795" s="27" t="s">
        <v>8439</v>
      </c>
      <c r="C795" s="27" t="s">
        <v>5436</v>
      </c>
      <c r="D795" s="26">
        <v>2540</v>
      </c>
      <c r="E795" s="27" t="s">
        <v>143</v>
      </c>
      <c r="F795" s="27" t="s">
        <v>1027</v>
      </c>
      <c r="G795" s="27" t="s">
        <v>3116</v>
      </c>
    </row>
    <row r="796" spans="1:7" x14ac:dyDescent="0.3">
      <c r="A796" s="26">
        <v>9911</v>
      </c>
      <c r="B796" s="27" t="s">
        <v>8440</v>
      </c>
      <c r="C796" s="27" t="s">
        <v>5437</v>
      </c>
      <c r="D796" s="26">
        <v>2540</v>
      </c>
      <c r="E796" s="27" t="s">
        <v>143</v>
      </c>
      <c r="F796" s="27" t="s">
        <v>1028</v>
      </c>
      <c r="G796" s="27" t="s">
        <v>3117</v>
      </c>
    </row>
    <row r="797" spans="1:7" x14ac:dyDescent="0.3">
      <c r="A797" s="26">
        <v>9928</v>
      </c>
      <c r="B797" s="27" t="s">
        <v>10421</v>
      </c>
      <c r="C797" s="27" t="s">
        <v>5438</v>
      </c>
      <c r="D797" s="26">
        <v>2547</v>
      </c>
      <c r="E797" s="27" t="s">
        <v>1029</v>
      </c>
      <c r="F797" s="27" t="s">
        <v>1030</v>
      </c>
      <c r="G797" s="27" t="s">
        <v>4186</v>
      </c>
    </row>
    <row r="798" spans="1:7" x14ac:dyDescent="0.3">
      <c r="A798" s="26">
        <v>9936</v>
      </c>
      <c r="B798" s="27" t="s">
        <v>10422</v>
      </c>
      <c r="C798" s="27" t="s">
        <v>5439</v>
      </c>
      <c r="D798" s="26">
        <v>2547</v>
      </c>
      <c r="E798" s="27" t="s">
        <v>1029</v>
      </c>
      <c r="F798" s="27" t="s">
        <v>1031</v>
      </c>
      <c r="G798" s="27" t="s">
        <v>10423</v>
      </c>
    </row>
    <row r="799" spans="1:7" x14ac:dyDescent="0.3">
      <c r="A799" s="26">
        <v>9944</v>
      </c>
      <c r="B799" s="27" t="s">
        <v>10424</v>
      </c>
      <c r="C799" s="27" t="s">
        <v>5440</v>
      </c>
      <c r="D799" s="26">
        <v>2550</v>
      </c>
      <c r="E799" s="27" t="s">
        <v>145</v>
      </c>
      <c r="F799" s="27" t="s">
        <v>1032</v>
      </c>
      <c r="G799" s="27" t="s">
        <v>4437</v>
      </c>
    </row>
    <row r="800" spans="1:7" x14ac:dyDescent="0.3">
      <c r="A800" s="26">
        <v>9969</v>
      </c>
      <c r="B800" s="27" t="s">
        <v>10425</v>
      </c>
      <c r="C800" s="27" t="s">
        <v>5441</v>
      </c>
      <c r="D800" s="26">
        <v>2550</v>
      </c>
      <c r="E800" s="27" t="s">
        <v>145</v>
      </c>
      <c r="F800" s="27" t="s">
        <v>1033</v>
      </c>
      <c r="G800" s="27" t="s">
        <v>3118</v>
      </c>
    </row>
    <row r="801" spans="1:7" x14ac:dyDescent="0.3">
      <c r="A801" s="26">
        <v>9977</v>
      </c>
      <c r="B801" s="27" t="s">
        <v>7221</v>
      </c>
      <c r="C801" s="27" t="s">
        <v>8441</v>
      </c>
      <c r="D801" s="26">
        <v>2550</v>
      </c>
      <c r="E801" s="27" t="s">
        <v>145</v>
      </c>
      <c r="F801" s="27" t="s">
        <v>1034</v>
      </c>
      <c r="G801" s="27" t="s">
        <v>8442</v>
      </c>
    </row>
    <row r="802" spans="1:7" x14ac:dyDescent="0.3">
      <c r="A802" s="26">
        <v>9993</v>
      </c>
      <c r="B802" s="27" t="s">
        <v>8962</v>
      </c>
      <c r="C802" s="27" t="s">
        <v>5442</v>
      </c>
      <c r="D802" s="26">
        <v>2840</v>
      </c>
      <c r="E802" s="27" t="s">
        <v>1035</v>
      </c>
      <c r="F802" s="27" t="s">
        <v>1036</v>
      </c>
      <c r="G802" s="27" t="s">
        <v>3997</v>
      </c>
    </row>
    <row r="803" spans="1:7" x14ac:dyDescent="0.3">
      <c r="A803" s="26">
        <v>10009</v>
      </c>
      <c r="B803" s="27" t="s">
        <v>7379</v>
      </c>
      <c r="C803" s="27" t="s">
        <v>5443</v>
      </c>
      <c r="D803" s="26">
        <v>2840</v>
      </c>
      <c r="E803" s="27" t="s">
        <v>1035</v>
      </c>
      <c r="F803" s="27" t="s">
        <v>1037</v>
      </c>
      <c r="G803" s="27" t="s">
        <v>3119</v>
      </c>
    </row>
    <row r="804" spans="1:7" x14ac:dyDescent="0.3">
      <c r="A804" s="26">
        <v>10017</v>
      </c>
      <c r="B804" s="27" t="s">
        <v>8443</v>
      </c>
      <c r="C804" s="27" t="s">
        <v>5444</v>
      </c>
      <c r="D804" s="26">
        <v>2840</v>
      </c>
      <c r="E804" s="27" t="s">
        <v>1035</v>
      </c>
      <c r="F804" s="27" t="s">
        <v>1038</v>
      </c>
      <c r="G804" s="27" t="s">
        <v>3120</v>
      </c>
    </row>
    <row r="805" spans="1:7" x14ac:dyDescent="0.3">
      <c r="A805" s="26">
        <v>10025</v>
      </c>
      <c r="B805" s="27" t="s">
        <v>8444</v>
      </c>
      <c r="C805" s="27" t="s">
        <v>5445</v>
      </c>
      <c r="D805" s="26">
        <v>2800</v>
      </c>
      <c r="E805" s="27" t="s">
        <v>1039</v>
      </c>
      <c r="F805" s="27" t="s">
        <v>1040</v>
      </c>
      <c r="G805" s="27" t="s">
        <v>3121</v>
      </c>
    </row>
    <row r="806" spans="1:7" x14ac:dyDescent="0.3">
      <c r="A806" s="26">
        <v>10033</v>
      </c>
      <c r="B806" s="27" t="s">
        <v>8963</v>
      </c>
      <c r="C806" s="27" t="s">
        <v>5446</v>
      </c>
      <c r="D806" s="26">
        <v>2570</v>
      </c>
      <c r="E806" s="27" t="s">
        <v>147</v>
      </c>
      <c r="F806" s="27" t="s">
        <v>1041</v>
      </c>
      <c r="G806" s="27" t="s">
        <v>3122</v>
      </c>
    </row>
    <row r="807" spans="1:7" x14ac:dyDescent="0.3">
      <c r="A807" s="26">
        <v>10041</v>
      </c>
      <c r="B807" s="27" t="s">
        <v>10426</v>
      </c>
      <c r="C807" s="27" t="s">
        <v>5447</v>
      </c>
      <c r="D807" s="26">
        <v>2570</v>
      </c>
      <c r="E807" s="27" t="s">
        <v>147</v>
      </c>
      <c r="F807" s="27" t="s">
        <v>1042</v>
      </c>
      <c r="G807" s="27" t="s">
        <v>3123</v>
      </c>
    </row>
    <row r="808" spans="1:7" x14ac:dyDescent="0.3">
      <c r="A808" s="26">
        <v>10058</v>
      </c>
      <c r="B808" s="27" t="s">
        <v>8964</v>
      </c>
      <c r="C808" s="27" t="s">
        <v>5448</v>
      </c>
      <c r="D808" s="26">
        <v>2570</v>
      </c>
      <c r="E808" s="27" t="s">
        <v>147</v>
      </c>
      <c r="F808" s="27" t="s">
        <v>1043</v>
      </c>
      <c r="G808" s="27" t="s">
        <v>9384</v>
      </c>
    </row>
    <row r="809" spans="1:7" x14ac:dyDescent="0.3">
      <c r="A809" s="26">
        <v>10066</v>
      </c>
      <c r="B809" s="27" t="s">
        <v>8445</v>
      </c>
      <c r="C809" s="27" t="s">
        <v>5449</v>
      </c>
      <c r="D809" s="26">
        <v>2570</v>
      </c>
      <c r="E809" s="27" t="s">
        <v>147</v>
      </c>
      <c r="F809" s="27" t="s">
        <v>1044</v>
      </c>
      <c r="G809" s="27" t="s">
        <v>8965</v>
      </c>
    </row>
    <row r="810" spans="1:7" x14ac:dyDescent="0.3">
      <c r="A810" s="26">
        <v>10074</v>
      </c>
      <c r="B810" s="27" t="s">
        <v>506</v>
      </c>
      <c r="C810" s="27" t="s">
        <v>6933</v>
      </c>
      <c r="D810" s="26">
        <v>2570</v>
      </c>
      <c r="E810" s="27" t="s">
        <v>147</v>
      </c>
      <c r="F810" s="27" t="s">
        <v>1045</v>
      </c>
      <c r="G810" s="27" t="s">
        <v>8966</v>
      </c>
    </row>
    <row r="811" spans="1:7" x14ac:dyDescent="0.3">
      <c r="A811" s="26">
        <v>10082</v>
      </c>
      <c r="B811" s="27" t="s">
        <v>510</v>
      </c>
      <c r="C811" s="27" t="s">
        <v>5451</v>
      </c>
      <c r="D811" s="26">
        <v>2550</v>
      </c>
      <c r="E811" s="27" t="s">
        <v>1046</v>
      </c>
      <c r="F811" s="27" t="s">
        <v>1047</v>
      </c>
      <c r="G811" s="27" t="s">
        <v>4187</v>
      </c>
    </row>
    <row r="812" spans="1:7" x14ac:dyDescent="0.3">
      <c r="A812" s="26">
        <v>10091</v>
      </c>
      <c r="B812" s="27" t="s">
        <v>510</v>
      </c>
      <c r="C812" s="27" t="s">
        <v>4724</v>
      </c>
      <c r="D812" s="26">
        <v>2500</v>
      </c>
      <c r="E812" s="27" t="s">
        <v>1048</v>
      </c>
      <c r="F812" s="27" t="s">
        <v>1049</v>
      </c>
      <c r="G812" s="27" t="s">
        <v>3998</v>
      </c>
    </row>
    <row r="813" spans="1:7" x14ac:dyDescent="0.3">
      <c r="A813" s="26">
        <v>10108</v>
      </c>
      <c r="B813" s="27" t="s">
        <v>7337</v>
      </c>
      <c r="C813" s="27" t="s">
        <v>5452</v>
      </c>
      <c r="D813" s="26">
        <v>2860</v>
      </c>
      <c r="E813" s="27" t="s">
        <v>1050</v>
      </c>
      <c r="F813" s="27" t="s">
        <v>1051</v>
      </c>
      <c r="G813" s="27" t="s">
        <v>10427</v>
      </c>
    </row>
    <row r="814" spans="1:7" x14ac:dyDescent="0.3">
      <c r="A814" s="26">
        <v>10116</v>
      </c>
      <c r="B814" s="27" t="s">
        <v>8446</v>
      </c>
      <c r="C814" s="27" t="s">
        <v>5453</v>
      </c>
      <c r="D814" s="26">
        <v>2860</v>
      </c>
      <c r="E814" s="27" t="s">
        <v>1050</v>
      </c>
      <c r="F814" s="27" t="s">
        <v>1052</v>
      </c>
      <c r="G814" s="27" t="s">
        <v>3124</v>
      </c>
    </row>
    <row r="815" spans="1:7" x14ac:dyDescent="0.3">
      <c r="A815" s="26">
        <v>10124</v>
      </c>
      <c r="B815" s="27" t="s">
        <v>8967</v>
      </c>
      <c r="C815" s="27" t="s">
        <v>5454</v>
      </c>
      <c r="D815" s="26">
        <v>2860</v>
      </c>
      <c r="E815" s="27" t="s">
        <v>1050</v>
      </c>
      <c r="F815" s="27" t="s">
        <v>1053</v>
      </c>
      <c r="G815" s="27" t="s">
        <v>3125</v>
      </c>
    </row>
    <row r="816" spans="1:7" x14ac:dyDescent="0.3">
      <c r="A816" s="26">
        <v>10132</v>
      </c>
      <c r="B816" s="27" t="s">
        <v>8447</v>
      </c>
      <c r="C816" s="27" t="s">
        <v>5455</v>
      </c>
      <c r="D816" s="26">
        <v>2860</v>
      </c>
      <c r="E816" s="27" t="s">
        <v>1050</v>
      </c>
      <c r="F816" s="27" t="s">
        <v>1054</v>
      </c>
      <c r="G816" s="27" t="s">
        <v>3126</v>
      </c>
    </row>
    <row r="817" spans="1:7" x14ac:dyDescent="0.3">
      <c r="A817" s="26">
        <v>10141</v>
      </c>
      <c r="B817" s="27" t="s">
        <v>9710</v>
      </c>
      <c r="C817" s="27" t="s">
        <v>5456</v>
      </c>
      <c r="D817" s="26">
        <v>2860</v>
      </c>
      <c r="E817" s="27" t="s">
        <v>1050</v>
      </c>
      <c r="F817" s="27" t="s">
        <v>4188</v>
      </c>
      <c r="G817" s="27" t="s">
        <v>5457</v>
      </c>
    </row>
    <row r="818" spans="1:7" x14ac:dyDescent="0.3">
      <c r="A818" s="26">
        <v>10165</v>
      </c>
      <c r="B818" s="27" t="s">
        <v>510</v>
      </c>
      <c r="C818" s="27" t="s">
        <v>5458</v>
      </c>
      <c r="D818" s="26">
        <v>2590</v>
      </c>
      <c r="E818" s="27" t="s">
        <v>149</v>
      </c>
      <c r="F818" s="27" t="s">
        <v>1055</v>
      </c>
      <c r="G818" s="27" t="s">
        <v>3999</v>
      </c>
    </row>
    <row r="819" spans="1:7" x14ac:dyDescent="0.3">
      <c r="A819" s="26">
        <v>10173</v>
      </c>
      <c r="B819" s="27" t="s">
        <v>10428</v>
      </c>
      <c r="C819" s="27" t="s">
        <v>5459</v>
      </c>
      <c r="D819" s="26">
        <v>2590</v>
      </c>
      <c r="E819" s="27" t="s">
        <v>149</v>
      </c>
      <c r="F819" s="27" t="s">
        <v>1056</v>
      </c>
      <c r="G819" s="27" t="s">
        <v>5460</v>
      </c>
    </row>
    <row r="820" spans="1:7" x14ac:dyDescent="0.3">
      <c r="A820" s="26">
        <v>10181</v>
      </c>
      <c r="B820" s="27" t="s">
        <v>10429</v>
      </c>
      <c r="C820" s="27" t="s">
        <v>10430</v>
      </c>
      <c r="D820" s="26">
        <v>2590</v>
      </c>
      <c r="E820" s="27" t="s">
        <v>149</v>
      </c>
      <c r="F820" s="27" t="s">
        <v>10431</v>
      </c>
      <c r="G820" s="27" t="s">
        <v>10432</v>
      </c>
    </row>
    <row r="821" spans="1:7" x14ac:dyDescent="0.3">
      <c r="A821" s="26">
        <v>10223</v>
      </c>
      <c r="B821" s="27" t="s">
        <v>8448</v>
      </c>
      <c r="C821" s="27" t="s">
        <v>5462</v>
      </c>
      <c r="D821" s="26">
        <v>2018</v>
      </c>
      <c r="E821" s="27" t="s">
        <v>4113</v>
      </c>
      <c r="F821" s="27" t="s">
        <v>8968</v>
      </c>
      <c r="G821" s="27" t="s">
        <v>4438</v>
      </c>
    </row>
    <row r="822" spans="1:7" x14ac:dyDescent="0.3">
      <c r="A822" s="26">
        <v>10231</v>
      </c>
      <c r="B822" s="27" t="s">
        <v>8969</v>
      </c>
      <c r="C822" s="27" t="s">
        <v>5463</v>
      </c>
      <c r="D822" s="26">
        <v>2600</v>
      </c>
      <c r="E822" s="27" t="s">
        <v>1058</v>
      </c>
      <c r="F822" s="27" t="s">
        <v>4439</v>
      </c>
      <c r="G822" s="27" t="s">
        <v>8970</v>
      </c>
    </row>
    <row r="823" spans="1:7" x14ac:dyDescent="0.3">
      <c r="A823" s="26">
        <v>10249</v>
      </c>
      <c r="B823" s="27" t="s">
        <v>8449</v>
      </c>
      <c r="C823" s="27" t="s">
        <v>5464</v>
      </c>
      <c r="D823" s="26">
        <v>2600</v>
      </c>
      <c r="E823" s="27" t="s">
        <v>1058</v>
      </c>
      <c r="F823" s="27" t="s">
        <v>8450</v>
      </c>
      <c r="G823" s="27" t="s">
        <v>4440</v>
      </c>
    </row>
    <row r="824" spans="1:7" x14ac:dyDescent="0.3">
      <c r="A824" s="26">
        <v>10256</v>
      </c>
      <c r="B824" s="27" t="s">
        <v>8451</v>
      </c>
      <c r="C824" s="27" t="s">
        <v>5465</v>
      </c>
      <c r="D824" s="26">
        <v>2600</v>
      </c>
      <c r="E824" s="27" t="s">
        <v>1058</v>
      </c>
      <c r="F824" s="27" t="s">
        <v>8452</v>
      </c>
      <c r="G824" s="27" t="s">
        <v>4441</v>
      </c>
    </row>
    <row r="825" spans="1:7" x14ac:dyDescent="0.3">
      <c r="A825" s="26">
        <v>10264</v>
      </c>
      <c r="B825" s="27" t="s">
        <v>8453</v>
      </c>
      <c r="C825" s="27" t="s">
        <v>5466</v>
      </c>
      <c r="D825" s="26">
        <v>2600</v>
      </c>
      <c r="E825" s="27" t="s">
        <v>1058</v>
      </c>
      <c r="F825" s="27" t="s">
        <v>9711</v>
      </c>
      <c r="G825" s="27" t="s">
        <v>4442</v>
      </c>
    </row>
    <row r="826" spans="1:7" x14ac:dyDescent="0.3">
      <c r="A826" s="26">
        <v>10306</v>
      </c>
      <c r="B826" s="27" t="s">
        <v>7380</v>
      </c>
      <c r="C826" s="27" t="s">
        <v>5467</v>
      </c>
      <c r="D826" s="26">
        <v>2600</v>
      </c>
      <c r="E826" s="27" t="s">
        <v>1058</v>
      </c>
      <c r="F826" s="27" t="s">
        <v>1059</v>
      </c>
      <c r="G826" s="27" t="s">
        <v>3127</v>
      </c>
    </row>
    <row r="827" spans="1:7" x14ac:dyDescent="0.3">
      <c r="A827" s="26">
        <v>10314</v>
      </c>
      <c r="B827" s="27" t="s">
        <v>7381</v>
      </c>
      <c r="C827" s="27" t="s">
        <v>8971</v>
      </c>
      <c r="D827" s="26">
        <v>2600</v>
      </c>
      <c r="E827" s="27" t="s">
        <v>1058</v>
      </c>
      <c r="F827" s="27" t="s">
        <v>1060</v>
      </c>
      <c r="G827" s="27" t="s">
        <v>4000</v>
      </c>
    </row>
    <row r="828" spans="1:7" x14ac:dyDescent="0.3">
      <c r="A828" s="26">
        <v>10322</v>
      </c>
      <c r="B828" s="27" t="s">
        <v>10433</v>
      </c>
      <c r="C828" s="27" t="s">
        <v>5468</v>
      </c>
      <c r="D828" s="26">
        <v>2600</v>
      </c>
      <c r="E828" s="27" t="s">
        <v>1058</v>
      </c>
      <c r="F828" s="27" t="s">
        <v>1061</v>
      </c>
      <c r="G828" s="27" t="s">
        <v>3128</v>
      </c>
    </row>
    <row r="829" spans="1:7" x14ac:dyDescent="0.3">
      <c r="A829" s="26">
        <v>10331</v>
      </c>
      <c r="B829" s="27" t="s">
        <v>7341</v>
      </c>
      <c r="C829" s="27" t="s">
        <v>5469</v>
      </c>
      <c r="D829" s="26">
        <v>2600</v>
      </c>
      <c r="E829" s="27" t="s">
        <v>1058</v>
      </c>
      <c r="F829" s="27" t="s">
        <v>1062</v>
      </c>
      <c r="G829" s="27" t="s">
        <v>3129</v>
      </c>
    </row>
    <row r="830" spans="1:7" x14ac:dyDescent="0.3">
      <c r="A830" s="26">
        <v>10348</v>
      </c>
      <c r="B830" s="27" t="s">
        <v>506</v>
      </c>
      <c r="C830" s="27" t="s">
        <v>1063</v>
      </c>
      <c r="D830" s="26">
        <v>2600</v>
      </c>
      <c r="E830" s="27" t="s">
        <v>1058</v>
      </c>
      <c r="F830" s="27" t="s">
        <v>1059</v>
      </c>
      <c r="G830" s="27" t="s">
        <v>3130</v>
      </c>
    </row>
    <row r="831" spans="1:7" x14ac:dyDescent="0.3">
      <c r="A831" s="26">
        <v>10363</v>
      </c>
      <c r="B831" s="27" t="s">
        <v>7382</v>
      </c>
      <c r="C831" s="27" t="s">
        <v>5470</v>
      </c>
      <c r="D831" s="26">
        <v>2610</v>
      </c>
      <c r="E831" s="27" t="s">
        <v>151</v>
      </c>
      <c r="F831" s="27" t="s">
        <v>1064</v>
      </c>
      <c r="G831" s="27" t="s">
        <v>8972</v>
      </c>
    </row>
    <row r="832" spans="1:7" x14ac:dyDescent="0.3">
      <c r="A832" s="26">
        <v>10371</v>
      </c>
      <c r="B832" s="27" t="s">
        <v>8454</v>
      </c>
      <c r="C832" s="27" t="s">
        <v>5471</v>
      </c>
      <c r="D832" s="26">
        <v>2610</v>
      </c>
      <c r="E832" s="27" t="s">
        <v>151</v>
      </c>
      <c r="F832" s="27" t="s">
        <v>8973</v>
      </c>
      <c r="G832" s="27" t="s">
        <v>4443</v>
      </c>
    </row>
    <row r="833" spans="1:7" x14ac:dyDescent="0.3">
      <c r="A833" s="26">
        <v>10397</v>
      </c>
      <c r="B833" s="27" t="s">
        <v>8455</v>
      </c>
      <c r="C833" s="27" t="s">
        <v>5472</v>
      </c>
      <c r="D833" s="26">
        <v>2610</v>
      </c>
      <c r="E833" s="27" t="s">
        <v>151</v>
      </c>
      <c r="F833" s="27" t="s">
        <v>5473</v>
      </c>
      <c r="G833" s="27" t="s">
        <v>4444</v>
      </c>
    </row>
    <row r="834" spans="1:7" x14ac:dyDescent="0.3">
      <c r="A834" s="26">
        <v>10405</v>
      </c>
      <c r="B834" s="27" t="s">
        <v>506</v>
      </c>
      <c r="C834" s="27" t="s">
        <v>5474</v>
      </c>
      <c r="D834" s="26">
        <v>2610</v>
      </c>
      <c r="E834" s="27" t="s">
        <v>151</v>
      </c>
      <c r="F834" s="27" t="s">
        <v>1065</v>
      </c>
      <c r="G834" s="27" t="s">
        <v>4445</v>
      </c>
    </row>
    <row r="835" spans="1:7" x14ac:dyDescent="0.3">
      <c r="A835" s="26">
        <v>10413</v>
      </c>
      <c r="B835" s="27" t="s">
        <v>7321</v>
      </c>
      <c r="C835" s="27" t="s">
        <v>5475</v>
      </c>
      <c r="D835" s="26">
        <v>2610</v>
      </c>
      <c r="E835" s="27" t="s">
        <v>151</v>
      </c>
      <c r="F835" s="27" t="s">
        <v>1066</v>
      </c>
      <c r="G835" s="27" t="s">
        <v>3131</v>
      </c>
    </row>
    <row r="836" spans="1:7" x14ac:dyDescent="0.3">
      <c r="A836" s="26">
        <v>10421</v>
      </c>
      <c r="B836" s="27" t="s">
        <v>8456</v>
      </c>
      <c r="C836" s="27" t="s">
        <v>5476</v>
      </c>
      <c r="D836" s="26">
        <v>2610</v>
      </c>
      <c r="E836" s="27" t="s">
        <v>151</v>
      </c>
      <c r="F836" s="27" t="s">
        <v>1065</v>
      </c>
      <c r="G836" s="27" t="s">
        <v>4001</v>
      </c>
    </row>
    <row r="837" spans="1:7" x14ac:dyDescent="0.3">
      <c r="A837" s="26">
        <v>10439</v>
      </c>
      <c r="B837" s="27" t="s">
        <v>10434</v>
      </c>
      <c r="C837" s="27" t="s">
        <v>5477</v>
      </c>
      <c r="D837" s="26">
        <v>2610</v>
      </c>
      <c r="E837" s="27" t="s">
        <v>151</v>
      </c>
      <c r="F837" s="27" t="s">
        <v>1067</v>
      </c>
      <c r="G837" s="27" t="s">
        <v>3132</v>
      </c>
    </row>
    <row r="838" spans="1:7" x14ac:dyDescent="0.3">
      <c r="A838" s="26">
        <v>10447</v>
      </c>
      <c r="B838" s="27" t="s">
        <v>7383</v>
      </c>
      <c r="C838" s="27" t="s">
        <v>5478</v>
      </c>
      <c r="D838" s="26">
        <v>2610</v>
      </c>
      <c r="E838" s="27" t="s">
        <v>151</v>
      </c>
      <c r="F838" s="27" t="s">
        <v>1068</v>
      </c>
      <c r="G838" s="27" t="s">
        <v>4002</v>
      </c>
    </row>
    <row r="839" spans="1:7" x14ac:dyDescent="0.3">
      <c r="A839" s="26">
        <v>10454</v>
      </c>
      <c r="B839" s="27" t="s">
        <v>8457</v>
      </c>
      <c r="C839" s="27" t="s">
        <v>5479</v>
      </c>
      <c r="D839" s="26">
        <v>2620</v>
      </c>
      <c r="E839" s="27" t="s">
        <v>1069</v>
      </c>
      <c r="F839" s="27" t="s">
        <v>1070</v>
      </c>
      <c r="G839" s="27" t="s">
        <v>8458</v>
      </c>
    </row>
    <row r="840" spans="1:7" x14ac:dyDescent="0.3">
      <c r="A840" s="26">
        <v>10462</v>
      </c>
      <c r="B840" s="27" t="s">
        <v>7251</v>
      </c>
      <c r="C840" s="27" t="s">
        <v>8974</v>
      </c>
      <c r="D840" s="26">
        <v>2620</v>
      </c>
      <c r="E840" s="27" t="s">
        <v>1069</v>
      </c>
      <c r="F840" s="27" t="s">
        <v>1071</v>
      </c>
      <c r="G840" s="27" t="s">
        <v>3133</v>
      </c>
    </row>
    <row r="841" spans="1:7" x14ac:dyDescent="0.3">
      <c r="A841" s="26">
        <v>10471</v>
      </c>
      <c r="B841" s="27" t="s">
        <v>7384</v>
      </c>
      <c r="C841" s="27" t="s">
        <v>5480</v>
      </c>
      <c r="D841" s="26">
        <v>2620</v>
      </c>
      <c r="E841" s="27" t="s">
        <v>1069</v>
      </c>
      <c r="F841" s="27" t="s">
        <v>1072</v>
      </c>
      <c r="G841" s="27" t="s">
        <v>10435</v>
      </c>
    </row>
    <row r="842" spans="1:7" x14ac:dyDescent="0.3">
      <c r="A842" s="26">
        <v>10488</v>
      </c>
      <c r="B842" s="27" t="s">
        <v>7230</v>
      </c>
      <c r="C842" s="27" t="s">
        <v>5481</v>
      </c>
      <c r="D842" s="26">
        <v>2627</v>
      </c>
      <c r="E842" s="27" t="s">
        <v>1073</v>
      </c>
      <c r="F842" s="27" t="s">
        <v>1074</v>
      </c>
      <c r="G842" s="27" t="s">
        <v>10436</v>
      </c>
    </row>
    <row r="843" spans="1:7" x14ac:dyDescent="0.3">
      <c r="A843" s="26">
        <v>10496</v>
      </c>
      <c r="B843" s="27" t="s">
        <v>8459</v>
      </c>
      <c r="C843" s="27" t="s">
        <v>5482</v>
      </c>
      <c r="D843" s="26">
        <v>2627</v>
      </c>
      <c r="E843" s="27" t="s">
        <v>1073</v>
      </c>
      <c r="F843" s="27" t="s">
        <v>1075</v>
      </c>
      <c r="G843" s="27" t="s">
        <v>8460</v>
      </c>
    </row>
    <row r="844" spans="1:7" x14ac:dyDescent="0.3">
      <c r="A844" s="26">
        <v>10504</v>
      </c>
      <c r="B844" s="27" t="s">
        <v>10437</v>
      </c>
      <c r="C844" s="27" t="s">
        <v>5483</v>
      </c>
      <c r="D844" s="26">
        <v>9150</v>
      </c>
      <c r="E844" s="27" t="s">
        <v>153</v>
      </c>
      <c r="F844" s="27" t="s">
        <v>1076</v>
      </c>
      <c r="G844" s="27" t="s">
        <v>9712</v>
      </c>
    </row>
    <row r="845" spans="1:7" x14ac:dyDescent="0.3">
      <c r="A845" s="26">
        <v>10538</v>
      </c>
      <c r="B845" s="27" t="s">
        <v>506</v>
      </c>
      <c r="C845" s="27" t="s">
        <v>5484</v>
      </c>
      <c r="D845" s="26">
        <v>2630</v>
      </c>
      <c r="E845" s="27" t="s">
        <v>155</v>
      </c>
      <c r="F845" s="27" t="s">
        <v>1077</v>
      </c>
      <c r="G845" s="27" t="s">
        <v>4189</v>
      </c>
    </row>
    <row r="846" spans="1:7" x14ac:dyDescent="0.3">
      <c r="A846" s="26">
        <v>10546</v>
      </c>
      <c r="B846" s="27" t="s">
        <v>7361</v>
      </c>
      <c r="C846" s="27" t="s">
        <v>5485</v>
      </c>
      <c r="D846" s="26">
        <v>2840</v>
      </c>
      <c r="E846" s="27" t="s">
        <v>1078</v>
      </c>
      <c r="F846" s="27" t="s">
        <v>1079</v>
      </c>
      <c r="G846" s="27" t="s">
        <v>3134</v>
      </c>
    </row>
    <row r="847" spans="1:7" x14ac:dyDescent="0.3">
      <c r="A847" s="26">
        <v>10553</v>
      </c>
      <c r="B847" s="27" t="s">
        <v>7677</v>
      </c>
      <c r="C847" s="27" t="s">
        <v>5486</v>
      </c>
      <c r="D847" s="26">
        <v>2840</v>
      </c>
      <c r="E847" s="27" t="s">
        <v>1078</v>
      </c>
      <c r="F847" s="27" t="s">
        <v>1080</v>
      </c>
      <c r="G847" s="27" t="s">
        <v>10438</v>
      </c>
    </row>
    <row r="848" spans="1:7" x14ac:dyDescent="0.3">
      <c r="A848" s="26">
        <v>10561</v>
      </c>
      <c r="B848" s="27" t="s">
        <v>8461</v>
      </c>
      <c r="C848" s="27" t="s">
        <v>5487</v>
      </c>
      <c r="D848" s="26">
        <v>2840</v>
      </c>
      <c r="E848" s="27" t="s">
        <v>1078</v>
      </c>
      <c r="F848" s="27" t="s">
        <v>1081</v>
      </c>
      <c r="G848" s="27" t="s">
        <v>3135</v>
      </c>
    </row>
    <row r="849" spans="1:7" x14ac:dyDescent="0.3">
      <c r="A849" s="26">
        <v>10579</v>
      </c>
      <c r="B849" s="27" t="s">
        <v>8975</v>
      </c>
      <c r="C849" s="27" t="s">
        <v>10439</v>
      </c>
      <c r="D849" s="26">
        <v>2845</v>
      </c>
      <c r="E849" s="27" t="s">
        <v>1082</v>
      </c>
      <c r="F849" s="27" t="s">
        <v>1083</v>
      </c>
      <c r="G849" s="27" t="s">
        <v>8976</v>
      </c>
    </row>
    <row r="850" spans="1:7" x14ac:dyDescent="0.3">
      <c r="A850" s="26">
        <v>10587</v>
      </c>
      <c r="B850" s="27" t="s">
        <v>510</v>
      </c>
      <c r="C850" s="27" t="s">
        <v>5489</v>
      </c>
      <c r="D850" s="26">
        <v>2845</v>
      </c>
      <c r="E850" s="27" t="s">
        <v>1082</v>
      </c>
      <c r="F850" s="27" t="s">
        <v>1084</v>
      </c>
      <c r="G850" s="27" t="s">
        <v>3136</v>
      </c>
    </row>
    <row r="851" spans="1:7" x14ac:dyDescent="0.3">
      <c r="A851" s="26">
        <v>10595</v>
      </c>
      <c r="B851" s="27" t="s">
        <v>7385</v>
      </c>
      <c r="C851" s="27" t="s">
        <v>5490</v>
      </c>
      <c r="D851" s="26">
        <v>9140</v>
      </c>
      <c r="E851" s="27" t="s">
        <v>1085</v>
      </c>
      <c r="F851" s="27" t="s">
        <v>1086</v>
      </c>
      <c r="G851" s="27" t="s">
        <v>4190</v>
      </c>
    </row>
    <row r="852" spans="1:7" x14ac:dyDescent="0.3">
      <c r="A852" s="26">
        <v>10603</v>
      </c>
      <c r="B852" s="27" t="s">
        <v>7386</v>
      </c>
      <c r="C852" s="27" t="s">
        <v>5491</v>
      </c>
      <c r="D852" s="26">
        <v>2850</v>
      </c>
      <c r="E852" s="27" t="s">
        <v>157</v>
      </c>
      <c r="F852" s="27" t="s">
        <v>1087</v>
      </c>
      <c r="G852" s="27" t="s">
        <v>3137</v>
      </c>
    </row>
    <row r="853" spans="1:7" x14ac:dyDescent="0.3">
      <c r="A853" s="26">
        <v>10611</v>
      </c>
      <c r="B853" s="27" t="s">
        <v>8462</v>
      </c>
      <c r="C853" s="27" t="s">
        <v>5492</v>
      </c>
      <c r="D853" s="26">
        <v>2850</v>
      </c>
      <c r="E853" s="27" t="s">
        <v>157</v>
      </c>
      <c r="F853" s="27" t="s">
        <v>1088</v>
      </c>
      <c r="G853" s="27" t="s">
        <v>8463</v>
      </c>
    </row>
    <row r="854" spans="1:7" x14ac:dyDescent="0.3">
      <c r="A854" s="26">
        <v>10629</v>
      </c>
      <c r="B854" s="27" t="s">
        <v>8464</v>
      </c>
      <c r="C854" s="27" t="s">
        <v>8465</v>
      </c>
      <c r="D854" s="26">
        <v>2870</v>
      </c>
      <c r="E854" s="27" t="s">
        <v>602</v>
      </c>
      <c r="F854" s="27" t="s">
        <v>1089</v>
      </c>
      <c r="G854" s="27" t="s">
        <v>5493</v>
      </c>
    </row>
    <row r="855" spans="1:7" x14ac:dyDescent="0.3">
      <c r="A855" s="26">
        <v>10637</v>
      </c>
      <c r="B855" s="27" t="s">
        <v>9713</v>
      </c>
      <c r="C855" s="27" t="s">
        <v>5322</v>
      </c>
      <c r="D855" s="26">
        <v>2870</v>
      </c>
      <c r="E855" s="27" t="s">
        <v>602</v>
      </c>
      <c r="F855" s="27" t="s">
        <v>1090</v>
      </c>
      <c r="G855" s="27" t="s">
        <v>5494</v>
      </c>
    </row>
    <row r="856" spans="1:7" x14ac:dyDescent="0.3">
      <c r="A856" s="26">
        <v>10645</v>
      </c>
      <c r="B856" s="27" t="s">
        <v>4317</v>
      </c>
      <c r="C856" s="27" t="s">
        <v>5495</v>
      </c>
      <c r="D856" s="26">
        <v>2870</v>
      </c>
      <c r="E856" s="27" t="s">
        <v>1091</v>
      </c>
      <c r="F856" s="27" t="s">
        <v>1092</v>
      </c>
      <c r="G856" s="27" t="s">
        <v>3138</v>
      </c>
    </row>
    <row r="857" spans="1:7" x14ac:dyDescent="0.3">
      <c r="A857" s="26">
        <v>10661</v>
      </c>
      <c r="B857" s="27" t="s">
        <v>7336</v>
      </c>
      <c r="C857" s="27" t="s">
        <v>5496</v>
      </c>
      <c r="D857" s="26">
        <v>2830</v>
      </c>
      <c r="E857" s="27" t="s">
        <v>1093</v>
      </c>
      <c r="F857" s="27" t="s">
        <v>1094</v>
      </c>
      <c r="G857" s="27" t="s">
        <v>3139</v>
      </c>
    </row>
    <row r="858" spans="1:7" x14ac:dyDescent="0.3">
      <c r="A858" s="26">
        <v>10686</v>
      </c>
      <c r="B858" s="27" t="s">
        <v>8466</v>
      </c>
      <c r="C858" s="27" t="s">
        <v>5497</v>
      </c>
      <c r="D858" s="26">
        <v>2830</v>
      </c>
      <c r="E858" s="27" t="s">
        <v>1093</v>
      </c>
      <c r="F858" s="27" t="s">
        <v>1095</v>
      </c>
      <c r="G858" s="27" t="s">
        <v>4446</v>
      </c>
    </row>
    <row r="859" spans="1:7" x14ac:dyDescent="0.3">
      <c r="A859" s="26">
        <v>10702</v>
      </c>
      <c r="B859" s="27" t="s">
        <v>8467</v>
      </c>
      <c r="C859" s="27" t="s">
        <v>5498</v>
      </c>
      <c r="D859" s="26">
        <v>2830</v>
      </c>
      <c r="E859" s="27" t="s">
        <v>1093</v>
      </c>
      <c r="F859" s="27" t="s">
        <v>1096</v>
      </c>
      <c r="G859" s="27" t="s">
        <v>4191</v>
      </c>
    </row>
    <row r="860" spans="1:7" x14ac:dyDescent="0.3">
      <c r="A860" s="26">
        <v>10711</v>
      </c>
      <c r="B860" s="27" t="s">
        <v>7387</v>
      </c>
      <c r="C860" s="27" t="s">
        <v>5499</v>
      </c>
      <c r="D860" s="26">
        <v>2830</v>
      </c>
      <c r="E860" s="27" t="s">
        <v>1093</v>
      </c>
      <c r="F860" s="27" t="s">
        <v>1097</v>
      </c>
      <c r="G860" s="27" t="s">
        <v>4447</v>
      </c>
    </row>
    <row r="861" spans="1:7" x14ac:dyDescent="0.3">
      <c r="A861" s="26">
        <v>10736</v>
      </c>
      <c r="B861" s="27" t="s">
        <v>10440</v>
      </c>
      <c r="C861" s="27" t="s">
        <v>5500</v>
      </c>
      <c r="D861" s="26">
        <v>2830</v>
      </c>
      <c r="E861" s="27" t="s">
        <v>1098</v>
      </c>
      <c r="F861" s="27" t="s">
        <v>1099</v>
      </c>
      <c r="G861" s="27" t="s">
        <v>10441</v>
      </c>
    </row>
    <row r="862" spans="1:7" x14ac:dyDescent="0.3">
      <c r="A862" s="26">
        <v>10744</v>
      </c>
      <c r="B862" s="27" t="s">
        <v>7567</v>
      </c>
      <c r="C862" s="27" t="s">
        <v>5501</v>
      </c>
      <c r="D862" s="26">
        <v>2830</v>
      </c>
      <c r="E862" s="27" t="s">
        <v>1100</v>
      </c>
      <c r="F862" s="27" t="s">
        <v>1101</v>
      </c>
      <c r="G862" s="27" t="s">
        <v>3140</v>
      </c>
    </row>
    <row r="863" spans="1:7" x14ac:dyDescent="0.3">
      <c r="A863" s="26">
        <v>10751</v>
      </c>
      <c r="B863" s="27" t="s">
        <v>8468</v>
      </c>
      <c r="C863" s="27" t="s">
        <v>5502</v>
      </c>
      <c r="D863" s="26">
        <v>2830</v>
      </c>
      <c r="E863" s="27" t="s">
        <v>1093</v>
      </c>
      <c r="F863" s="27" t="s">
        <v>1102</v>
      </c>
      <c r="G863" s="27" t="s">
        <v>4192</v>
      </c>
    </row>
    <row r="864" spans="1:7" x14ac:dyDescent="0.3">
      <c r="A864" s="26">
        <v>10769</v>
      </c>
      <c r="B864" s="27" t="s">
        <v>8469</v>
      </c>
      <c r="C864" s="27" t="s">
        <v>5503</v>
      </c>
      <c r="D864" s="26">
        <v>2870</v>
      </c>
      <c r="E864" s="27" t="s">
        <v>8209</v>
      </c>
      <c r="F864" s="27" t="s">
        <v>1103</v>
      </c>
      <c r="G864" s="27" t="s">
        <v>3141</v>
      </c>
    </row>
    <row r="865" spans="1:7" x14ac:dyDescent="0.3">
      <c r="A865" s="26">
        <v>10793</v>
      </c>
      <c r="B865" s="27" t="s">
        <v>10442</v>
      </c>
      <c r="C865" s="27" t="s">
        <v>5504</v>
      </c>
      <c r="D865" s="26">
        <v>2870</v>
      </c>
      <c r="E865" s="27" t="s">
        <v>8209</v>
      </c>
      <c r="F865" s="27" t="s">
        <v>1104</v>
      </c>
      <c r="G865" s="27" t="s">
        <v>4193</v>
      </c>
    </row>
    <row r="866" spans="1:7" x14ac:dyDescent="0.3">
      <c r="A866" s="26">
        <v>10801</v>
      </c>
      <c r="B866" s="27" t="s">
        <v>8470</v>
      </c>
      <c r="C866" s="27" t="s">
        <v>5505</v>
      </c>
      <c r="D866" s="26">
        <v>2880</v>
      </c>
      <c r="E866" s="27" t="s">
        <v>162</v>
      </c>
      <c r="F866" s="27" t="s">
        <v>1105</v>
      </c>
      <c r="G866" s="27" t="s">
        <v>4003</v>
      </c>
    </row>
    <row r="867" spans="1:7" x14ac:dyDescent="0.3">
      <c r="A867" s="26">
        <v>10819</v>
      </c>
      <c r="B867" s="27" t="s">
        <v>7388</v>
      </c>
      <c r="C867" s="27" t="s">
        <v>5506</v>
      </c>
      <c r="D867" s="26">
        <v>2870</v>
      </c>
      <c r="E867" s="27" t="s">
        <v>1106</v>
      </c>
      <c r="F867" s="27" t="s">
        <v>1107</v>
      </c>
      <c r="G867" s="27" t="s">
        <v>5507</v>
      </c>
    </row>
    <row r="868" spans="1:7" x14ac:dyDescent="0.3">
      <c r="A868" s="26">
        <v>10827</v>
      </c>
      <c r="B868" s="27" t="s">
        <v>10443</v>
      </c>
      <c r="C868" s="27" t="s">
        <v>5508</v>
      </c>
      <c r="D868" s="26">
        <v>2890</v>
      </c>
      <c r="E868" s="27" t="s">
        <v>1108</v>
      </c>
      <c r="F868" s="27" t="s">
        <v>1109</v>
      </c>
      <c r="G868" s="27" t="s">
        <v>4194</v>
      </c>
    </row>
    <row r="869" spans="1:7" x14ac:dyDescent="0.3">
      <c r="A869" s="26">
        <v>10835</v>
      </c>
      <c r="B869" s="27" t="s">
        <v>7558</v>
      </c>
      <c r="C869" s="27" t="s">
        <v>5509</v>
      </c>
      <c r="D869" s="26">
        <v>2890</v>
      </c>
      <c r="E869" s="27" t="s">
        <v>1110</v>
      </c>
      <c r="F869" s="27" t="s">
        <v>1111</v>
      </c>
      <c r="G869" s="27" t="s">
        <v>8977</v>
      </c>
    </row>
    <row r="870" spans="1:7" x14ac:dyDescent="0.3">
      <c r="A870" s="26">
        <v>10851</v>
      </c>
      <c r="B870" s="27" t="s">
        <v>10444</v>
      </c>
      <c r="C870" s="27" t="s">
        <v>5510</v>
      </c>
      <c r="D870" s="26">
        <v>2880</v>
      </c>
      <c r="E870" s="27" t="s">
        <v>162</v>
      </c>
      <c r="F870" s="27" t="s">
        <v>1112</v>
      </c>
      <c r="G870" s="27" t="s">
        <v>10445</v>
      </c>
    </row>
    <row r="871" spans="1:7" x14ac:dyDescent="0.3">
      <c r="A871" s="26">
        <v>10868</v>
      </c>
      <c r="B871" s="27" t="s">
        <v>8471</v>
      </c>
      <c r="C871" s="27" t="s">
        <v>5511</v>
      </c>
      <c r="D871" s="26">
        <v>2880</v>
      </c>
      <c r="E871" s="27" t="s">
        <v>162</v>
      </c>
      <c r="F871" s="27" t="s">
        <v>1113</v>
      </c>
      <c r="G871" s="27" t="s">
        <v>3142</v>
      </c>
    </row>
    <row r="872" spans="1:7" x14ac:dyDescent="0.3">
      <c r="A872" s="26">
        <v>10876</v>
      </c>
      <c r="B872" s="27" t="s">
        <v>8472</v>
      </c>
      <c r="C872" s="27" t="s">
        <v>5512</v>
      </c>
      <c r="D872" s="26">
        <v>2880</v>
      </c>
      <c r="E872" s="27" t="s">
        <v>162</v>
      </c>
      <c r="F872" s="27" t="s">
        <v>1114</v>
      </c>
      <c r="G872" s="27" t="s">
        <v>10446</v>
      </c>
    </row>
    <row r="873" spans="1:7" x14ac:dyDescent="0.3">
      <c r="A873" s="26">
        <v>10884</v>
      </c>
      <c r="B873" s="27" t="s">
        <v>8978</v>
      </c>
      <c r="C873" s="27" t="s">
        <v>5513</v>
      </c>
      <c r="D873" s="26">
        <v>2890</v>
      </c>
      <c r="E873" s="27" t="s">
        <v>8209</v>
      </c>
      <c r="F873" s="27" t="s">
        <v>1115</v>
      </c>
      <c r="G873" s="27" t="s">
        <v>3143</v>
      </c>
    </row>
    <row r="874" spans="1:7" x14ac:dyDescent="0.3">
      <c r="A874" s="26">
        <v>10892</v>
      </c>
      <c r="B874" s="27" t="s">
        <v>506</v>
      </c>
      <c r="C874" s="27" t="s">
        <v>5513</v>
      </c>
      <c r="D874" s="26">
        <v>2890</v>
      </c>
      <c r="E874" s="27" t="s">
        <v>8209</v>
      </c>
      <c r="F874" s="27" t="s">
        <v>1116</v>
      </c>
      <c r="G874" s="27" t="s">
        <v>3144</v>
      </c>
    </row>
    <row r="875" spans="1:7" x14ac:dyDescent="0.3">
      <c r="A875" s="26">
        <v>10901</v>
      </c>
      <c r="B875" s="27" t="s">
        <v>10447</v>
      </c>
      <c r="C875" s="27" t="s">
        <v>5514</v>
      </c>
      <c r="D875" s="26">
        <v>2880</v>
      </c>
      <c r="E875" s="27" t="s">
        <v>1117</v>
      </c>
      <c r="F875" s="27" t="s">
        <v>1118</v>
      </c>
      <c r="G875" s="27" t="s">
        <v>10448</v>
      </c>
    </row>
    <row r="876" spans="1:7" x14ac:dyDescent="0.3">
      <c r="A876" s="26">
        <v>10934</v>
      </c>
      <c r="B876" s="27" t="s">
        <v>510</v>
      </c>
      <c r="C876" s="27" t="s">
        <v>5515</v>
      </c>
      <c r="D876" s="26">
        <v>9140</v>
      </c>
      <c r="E876" s="27" t="s">
        <v>1119</v>
      </c>
      <c r="F876" s="27" t="s">
        <v>1120</v>
      </c>
      <c r="G876" s="27" t="s">
        <v>8979</v>
      </c>
    </row>
    <row r="877" spans="1:7" x14ac:dyDescent="0.3">
      <c r="A877" s="26">
        <v>10942</v>
      </c>
      <c r="B877" s="27" t="s">
        <v>10449</v>
      </c>
      <c r="C877" s="27" t="s">
        <v>5516</v>
      </c>
      <c r="D877" s="26">
        <v>9140</v>
      </c>
      <c r="E877" s="27" t="s">
        <v>165</v>
      </c>
      <c r="F877" s="27" t="s">
        <v>1121</v>
      </c>
      <c r="G877" s="27" t="s">
        <v>3145</v>
      </c>
    </row>
    <row r="878" spans="1:7" x14ac:dyDescent="0.3">
      <c r="A878" s="26">
        <v>10959</v>
      </c>
      <c r="B878" s="27" t="s">
        <v>10450</v>
      </c>
      <c r="C878" s="27" t="s">
        <v>5517</v>
      </c>
      <c r="D878" s="26">
        <v>9140</v>
      </c>
      <c r="E878" s="27" t="s">
        <v>165</v>
      </c>
      <c r="F878" s="27" t="s">
        <v>1122</v>
      </c>
      <c r="G878" s="27" t="s">
        <v>3146</v>
      </c>
    </row>
    <row r="879" spans="1:7" x14ac:dyDescent="0.3">
      <c r="A879" s="26">
        <v>10967</v>
      </c>
      <c r="B879" s="27" t="s">
        <v>7221</v>
      </c>
      <c r="C879" s="27" t="s">
        <v>5518</v>
      </c>
      <c r="D879" s="26">
        <v>9140</v>
      </c>
      <c r="E879" s="27" t="s">
        <v>165</v>
      </c>
      <c r="F879" s="27" t="s">
        <v>1123</v>
      </c>
      <c r="G879" s="27" t="s">
        <v>5519</v>
      </c>
    </row>
    <row r="880" spans="1:7" x14ac:dyDescent="0.3">
      <c r="A880" s="26">
        <v>10975</v>
      </c>
      <c r="B880" s="27" t="s">
        <v>510</v>
      </c>
      <c r="C880" s="27" t="s">
        <v>5520</v>
      </c>
      <c r="D880" s="26">
        <v>9100</v>
      </c>
      <c r="E880" s="27" t="s">
        <v>167</v>
      </c>
      <c r="F880" s="27" t="s">
        <v>1124</v>
      </c>
      <c r="G880" s="27" t="s">
        <v>3147</v>
      </c>
    </row>
    <row r="881" spans="1:7" x14ac:dyDescent="0.3">
      <c r="A881" s="26">
        <v>11007</v>
      </c>
      <c r="B881" s="27" t="s">
        <v>510</v>
      </c>
      <c r="C881" s="27" t="s">
        <v>5521</v>
      </c>
      <c r="D881" s="26">
        <v>9100</v>
      </c>
      <c r="E881" s="27" t="s">
        <v>167</v>
      </c>
      <c r="F881" s="27" t="s">
        <v>1125</v>
      </c>
      <c r="G881" s="27" t="s">
        <v>10451</v>
      </c>
    </row>
    <row r="882" spans="1:7" x14ac:dyDescent="0.3">
      <c r="A882" s="26">
        <v>11023</v>
      </c>
      <c r="B882" s="27" t="s">
        <v>7389</v>
      </c>
      <c r="C882" s="27" t="s">
        <v>5522</v>
      </c>
      <c r="D882" s="26">
        <v>9100</v>
      </c>
      <c r="E882" s="27" t="s">
        <v>167</v>
      </c>
      <c r="F882" s="27" t="s">
        <v>1126</v>
      </c>
      <c r="G882" s="27" t="s">
        <v>4195</v>
      </c>
    </row>
    <row r="883" spans="1:7" x14ac:dyDescent="0.3">
      <c r="A883" s="26">
        <v>11049</v>
      </c>
      <c r="B883" s="27" t="s">
        <v>7390</v>
      </c>
      <c r="C883" s="27" t="s">
        <v>5523</v>
      </c>
      <c r="D883" s="26">
        <v>9100</v>
      </c>
      <c r="E883" s="27" t="s">
        <v>167</v>
      </c>
      <c r="F883" s="27" t="s">
        <v>1127</v>
      </c>
      <c r="G883" s="27" t="s">
        <v>4004</v>
      </c>
    </row>
    <row r="884" spans="1:7" x14ac:dyDescent="0.3">
      <c r="A884" s="26">
        <v>11056</v>
      </c>
      <c r="B884" s="27" t="s">
        <v>7391</v>
      </c>
      <c r="C884" s="27" t="s">
        <v>5524</v>
      </c>
      <c r="D884" s="26">
        <v>9100</v>
      </c>
      <c r="E884" s="27" t="s">
        <v>167</v>
      </c>
      <c r="F884" s="27" t="s">
        <v>1128</v>
      </c>
      <c r="G884" s="27" t="s">
        <v>3148</v>
      </c>
    </row>
    <row r="885" spans="1:7" x14ac:dyDescent="0.3">
      <c r="A885" s="26">
        <v>11064</v>
      </c>
      <c r="B885" s="27" t="s">
        <v>10452</v>
      </c>
      <c r="C885" s="27" t="s">
        <v>5525</v>
      </c>
      <c r="D885" s="26">
        <v>9100</v>
      </c>
      <c r="E885" s="27" t="s">
        <v>167</v>
      </c>
      <c r="F885" s="27" t="s">
        <v>1129</v>
      </c>
      <c r="G885" s="27" t="s">
        <v>9714</v>
      </c>
    </row>
    <row r="886" spans="1:7" x14ac:dyDescent="0.3">
      <c r="A886" s="26">
        <v>11081</v>
      </c>
      <c r="B886" s="27" t="s">
        <v>7392</v>
      </c>
      <c r="C886" s="27" t="s">
        <v>5526</v>
      </c>
      <c r="D886" s="26">
        <v>9100</v>
      </c>
      <c r="E886" s="27" t="s">
        <v>167</v>
      </c>
      <c r="F886" s="27" t="s">
        <v>1130</v>
      </c>
      <c r="G886" s="27" t="s">
        <v>9385</v>
      </c>
    </row>
    <row r="887" spans="1:7" x14ac:dyDescent="0.3">
      <c r="A887" s="26">
        <v>11098</v>
      </c>
      <c r="B887" s="27" t="s">
        <v>7337</v>
      </c>
      <c r="C887" s="27" t="s">
        <v>5527</v>
      </c>
      <c r="D887" s="26">
        <v>9100</v>
      </c>
      <c r="E887" s="27" t="s">
        <v>167</v>
      </c>
      <c r="F887" s="27" t="s">
        <v>1131</v>
      </c>
      <c r="G887" s="27" t="s">
        <v>3149</v>
      </c>
    </row>
    <row r="888" spans="1:7" x14ac:dyDescent="0.3">
      <c r="A888" s="26">
        <v>11114</v>
      </c>
      <c r="B888" s="27" t="s">
        <v>8473</v>
      </c>
      <c r="C888" s="27" t="s">
        <v>5528</v>
      </c>
      <c r="D888" s="26">
        <v>2660</v>
      </c>
      <c r="E888" s="27" t="s">
        <v>1132</v>
      </c>
      <c r="F888" s="27" t="s">
        <v>1133</v>
      </c>
      <c r="G888" s="27" t="s">
        <v>4005</v>
      </c>
    </row>
    <row r="889" spans="1:7" x14ac:dyDescent="0.3">
      <c r="A889" s="26">
        <v>11131</v>
      </c>
      <c r="B889" s="27" t="s">
        <v>9715</v>
      </c>
      <c r="C889" s="27" t="s">
        <v>5529</v>
      </c>
      <c r="D889" s="26">
        <v>2660</v>
      </c>
      <c r="E889" s="27" t="s">
        <v>1132</v>
      </c>
      <c r="F889" s="27" t="s">
        <v>10453</v>
      </c>
      <c r="G889" s="27" t="s">
        <v>10454</v>
      </c>
    </row>
    <row r="890" spans="1:7" x14ac:dyDescent="0.3">
      <c r="A890" s="26">
        <v>11148</v>
      </c>
      <c r="B890" s="27" t="s">
        <v>8474</v>
      </c>
      <c r="C890" s="27" t="s">
        <v>5530</v>
      </c>
      <c r="D890" s="26">
        <v>2660</v>
      </c>
      <c r="E890" s="27" t="s">
        <v>1132</v>
      </c>
      <c r="F890" s="27" t="s">
        <v>8980</v>
      </c>
      <c r="G890" s="27" t="s">
        <v>4448</v>
      </c>
    </row>
    <row r="891" spans="1:7" x14ac:dyDescent="0.3">
      <c r="A891" s="26">
        <v>11155</v>
      </c>
      <c r="B891" s="27" t="s">
        <v>8475</v>
      </c>
      <c r="C891" s="27" t="s">
        <v>5531</v>
      </c>
      <c r="D891" s="26">
        <v>2660</v>
      </c>
      <c r="E891" s="27" t="s">
        <v>1132</v>
      </c>
      <c r="F891" s="27" t="s">
        <v>5532</v>
      </c>
      <c r="G891" s="27" t="s">
        <v>4196</v>
      </c>
    </row>
    <row r="892" spans="1:7" x14ac:dyDescent="0.3">
      <c r="A892" s="26">
        <v>11163</v>
      </c>
      <c r="B892" s="27" t="s">
        <v>7393</v>
      </c>
      <c r="C892" s="27" t="s">
        <v>5533</v>
      </c>
      <c r="D892" s="26">
        <v>2660</v>
      </c>
      <c r="E892" s="27" t="s">
        <v>1132</v>
      </c>
      <c r="F892" s="27" t="s">
        <v>1134</v>
      </c>
      <c r="G892" s="27" t="s">
        <v>9716</v>
      </c>
    </row>
    <row r="893" spans="1:7" x14ac:dyDescent="0.3">
      <c r="A893" s="26">
        <v>11171</v>
      </c>
      <c r="B893" s="27" t="s">
        <v>562</v>
      </c>
      <c r="C893" s="27" t="s">
        <v>5534</v>
      </c>
      <c r="D893" s="26">
        <v>2660</v>
      </c>
      <c r="E893" s="27" t="s">
        <v>1132</v>
      </c>
      <c r="F893" s="27" t="s">
        <v>1135</v>
      </c>
      <c r="G893" s="27" t="s">
        <v>3150</v>
      </c>
    </row>
    <row r="894" spans="1:7" x14ac:dyDescent="0.3">
      <c r="A894" s="26">
        <v>11189</v>
      </c>
      <c r="B894" s="27" t="s">
        <v>7394</v>
      </c>
      <c r="C894" s="27" t="s">
        <v>5535</v>
      </c>
      <c r="D894" s="26">
        <v>2660</v>
      </c>
      <c r="E894" s="27" t="s">
        <v>1132</v>
      </c>
      <c r="F894" s="27" t="s">
        <v>1136</v>
      </c>
      <c r="G894" s="27" t="s">
        <v>3151</v>
      </c>
    </row>
    <row r="895" spans="1:7" x14ac:dyDescent="0.3">
      <c r="A895" s="26">
        <v>11197</v>
      </c>
      <c r="B895" s="27" t="s">
        <v>7257</v>
      </c>
      <c r="C895" s="27" t="s">
        <v>5536</v>
      </c>
      <c r="D895" s="26">
        <v>2660</v>
      </c>
      <c r="E895" s="27" t="s">
        <v>1132</v>
      </c>
      <c r="F895" s="27" t="s">
        <v>1137</v>
      </c>
      <c r="G895" s="27" t="s">
        <v>3152</v>
      </c>
    </row>
    <row r="896" spans="1:7" x14ac:dyDescent="0.3">
      <c r="A896" s="26">
        <v>11213</v>
      </c>
      <c r="B896" s="27" t="s">
        <v>506</v>
      </c>
      <c r="C896" s="27" t="s">
        <v>5537</v>
      </c>
      <c r="D896" s="26">
        <v>2660</v>
      </c>
      <c r="E896" s="27" t="s">
        <v>1132</v>
      </c>
      <c r="F896" s="27" t="s">
        <v>1138</v>
      </c>
      <c r="G896" s="27" t="s">
        <v>3153</v>
      </c>
    </row>
    <row r="897" spans="1:7" x14ac:dyDescent="0.3">
      <c r="A897" s="26">
        <v>11221</v>
      </c>
      <c r="B897" s="27" t="s">
        <v>7222</v>
      </c>
      <c r="C897" s="27" t="s">
        <v>5538</v>
      </c>
      <c r="D897" s="26">
        <v>2070</v>
      </c>
      <c r="E897" s="27" t="s">
        <v>1139</v>
      </c>
      <c r="F897" s="27" t="s">
        <v>1140</v>
      </c>
      <c r="G897" s="27" t="s">
        <v>3154</v>
      </c>
    </row>
    <row r="898" spans="1:7" x14ac:dyDescent="0.3">
      <c r="A898" s="26">
        <v>11239</v>
      </c>
      <c r="B898" s="27" t="s">
        <v>7222</v>
      </c>
      <c r="C898" s="27" t="s">
        <v>5539</v>
      </c>
      <c r="D898" s="26">
        <v>2070</v>
      </c>
      <c r="E898" s="27" t="s">
        <v>1139</v>
      </c>
      <c r="F898" s="27" t="s">
        <v>1140</v>
      </c>
      <c r="G898" s="27" t="s">
        <v>3154</v>
      </c>
    </row>
    <row r="899" spans="1:7" x14ac:dyDescent="0.3">
      <c r="A899" s="26">
        <v>11247</v>
      </c>
      <c r="B899" s="27" t="s">
        <v>7395</v>
      </c>
      <c r="C899" s="27" t="s">
        <v>5540</v>
      </c>
      <c r="D899" s="26">
        <v>2070</v>
      </c>
      <c r="E899" s="27" t="s">
        <v>170</v>
      </c>
      <c r="F899" s="27" t="s">
        <v>1141</v>
      </c>
      <c r="G899" s="27" t="s">
        <v>3155</v>
      </c>
    </row>
    <row r="900" spans="1:7" x14ac:dyDescent="0.3">
      <c r="A900" s="26">
        <v>11254</v>
      </c>
      <c r="B900" s="27" t="s">
        <v>10455</v>
      </c>
      <c r="C900" s="27" t="s">
        <v>5541</v>
      </c>
      <c r="D900" s="26">
        <v>2070</v>
      </c>
      <c r="E900" s="27" t="s">
        <v>170</v>
      </c>
      <c r="F900" s="27" t="s">
        <v>10456</v>
      </c>
      <c r="G900" s="27" t="s">
        <v>3156</v>
      </c>
    </row>
    <row r="901" spans="1:7" x14ac:dyDescent="0.3">
      <c r="A901" s="26">
        <v>11262</v>
      </c>
      <c r="B901" s="27" t="s">
        <v>7396</v>
      </c>
      <c r="C901" s="27" t="s">
        <v>5542</v>
      </c>
      <c r="D901" s="26">
        <v>2070</v>
      </c>
      <c r="E901" s="27" t="s">
        <v>170</v>
      </c>
      <c r="F901" s="27" t="s">
        <v>1142</v>
      </c>
      <c r="G901" s="27" t="s">
        <v>3157</v>
      </c>
    </row>
    <row r="902" spans="1:7" x14ac:dyDescent="0.3">
      <c r="A902" s="26">
        <v>11271</v>
      </c>
      <c r="B902" s="27" t="s">
        <v>7397</v>
      </c>
      <c r="C902" s="27" t="s">
        <v>5543</v>
      </c>
      <c r="D902" s="26">
        <v>9120</v>
      </c>
      <c r="E902" s="27" t="s">
        <v>1143</v>
      </c>
      <c r="F902" s="27" t="s">
        <v>1144</v>
      </c>
      <c r="G902" s="27" t="s">
        <v>8476</v>
      </c>
    </row>
    <row r="903" spans="1:7" x14ac:dyDescent="0.3">
      <c r="A903" s="26">
        <v>11288</v>
      </c>
      <c r="B903" s="27" t="s">
        <v>8981</v>
      </c>
      <c r="C903" s="27" t="s">
        <v>5544</v>
      </c>
      <c r="D903" s="26">
        <v>9120</v>
      </c>
      <c r="E903" s="27" t="s">
        <v>1143</v>
      </c>
      <c r="F903" s="27" t="s">
        <v>1145</v>
      </c>
      <c r="G903" s="27" t="s">
        <v>9386</v>
      </c>
    </row>
    <row r="904" spans="1:7" x14ac:dyDescent="0.3">
      <c r="A904" s="26">
        <v>11296</v>
      </c>
      <c r="B904" s="27" t="s">
        <v>10457</v>
      </c>
      <c r="C904" s="27" t="s">
        <v>5545</v>
      </c>
      <c r="D904" s="26">
        <v>9120</v>
      </c>
      <c r="E904" s="27" t="s">
        <v>1143</v>
      </c>
      <c r="F904" s="27" t="s">
        <v>4449</v>
      </c>
      <c r="G904" s="27" t="s">
        <v>3158</v>
      </c>
    </row>
    <row r="905" spans="1:7" x14ac:dyDescent="0.3">
      <c r="A905" s="26">
        <v>11312</v>
      </c>
      <c r="B905" s="27" t="s">
        <v>8477</v>
      </c>
      <c r="C905" s="27" t="s">
        <v>5546</v>
      </c>
      <c r="D905" s="26">
        <v>9120</v>
      </c>
      <c r="E905" s="27" t="s">
        <v>172</v>
      </c>
      <c r="F905" s="27" t="s">
        <v>4450</v>
      </c>
      <c r="G905" s="27" t="s">
        <v>10458</v>
      </c>
    </row>
    <row r="906" spans="1:7" x14ac:dyDescent="0.3">
      <c r="A906" s="26">
        <v>11321</v>
      </c>
      <c r="B906" s="27" t="s">
        <v>7222</v>
      </c>
      <c r="C906" s="27" t="s">
        <v>5547</v>
      </c>
      <c r="D906" s="26">
        <v>9120</v>
      </c>
      <c r="E906" s="27" t="s">
        <v>172</v>
      </c>
      <c r="F906" s="27" t="s">
        <v>1146</v>
      </c>
      <c r="G906" s="27" t="s">
        <v>4451</v>
      </c>
    </row>
    <row r="907" spans="1:7" x14ac:dyDescent="0.3">
      <c r="A907" s="26">
        <v>11338</v>
      </c>
      <c r="B907" s="27" t="s">
        <v>7398</v>
      </c>
      <c r="C907" s="27" t="s">
        <v>5548</v>
      </c>
      <c r="D907" s="26">
        <v>9120</v>
      </c>
      <c r="E907" s="27" t="s">
        <v>172</v>
      </c>
      <c r="F907" s="27" t="s">
        <v>1147</v>
      </c>
      <c r="G907" s="27" t="s">
        <v>4197</v>
      </c>
    </row>
    <row r="908" spans="1:7" x14ac:dyDescent="0.3">
      <c r="A908" s="26">
        <v>11346</v>
      </c>
      <c r="B908" s="27" t="s">
        <v>7399</v>
      </c>
      <c r="C908" s="27" t="s">
        <v>5549</v>
      </c>
      <c r="D908" s="26">
        <v>9120</v>
      </c>
      <c r="E908" s="27" t="s">
        <v>172</v>
      </c>
      <c r="F908" s="27" t="s">
        <v>1148</v>
      </c>
      <c r="G908" s="27" t="s">
        <v>4452</v>
      </c>
    </row>
    <row r="909" spans="1:7" x14ac:dyDescent="0.3">
      <c r="A909" s="26">
        <v>11353</v>
      </c>
      <c r="B909" s="27" t="s">
        <v>7400</v>
      </c>
      <c r="C909" s="27" t="s">
        <v>5550</v>
      </c>
      <c r="D909" s="26">
        <v>9120</v>
      </c>
      <c r="E909" s="27" t="s">
        <v>172</v>
      </c>
      <c r="F909" s="27" t="s">
        <v>1149</v>
      </c>
      <c r="G909" s="27" t="s">
        <v>4453</v>
      </c>
    </row>
    <row r="910" spans="1:7" x14ac:dyDescent="0.3">
      <c r="A910" s="26">
        <v>11361</v>
      </c>
      <c r="B910" s="27" t="s">
        <v>510</v>
      </c>
      <c r="C910" s="27" t="s">
        <v>5551</v>
      </c>
      <c r="D910" s="26">
        <v>9120</v>
      </c>
      <c r="E910" s="27" t="s">
        <v>1150</v>
      </c>
      <c r="F910" s="27" t="s">
        <v>1151</v>
      </c>
      <c r="G910" s="27" t="s">
        <v>4454</v>
      </c>
    </row>
    <row r="911" spans="1:7" x14ac:dyDescent="0.3">
      <c r="A911" s="26">
        <v>11379</v>
      </c>
      <c r="B911" s="27" t="s">
        <v>515</v>
      </c>
      <c r="C911" s="27" t="s">
        <v>5552</v>
      </c>
      <c r="D911" s="26">
        <v>9150</v>
      </c>
      <c r="E911" s="27" t="s">
        <v>174</v>
      </c>
      <c r="F911" s="27" t="s">
        <v>1152</v>
      </c>
      <c r="G911" s="27" t="s">
        <v>9717</v>
      </c>
    </row>
    <row r="912" spans="1:7" x14ac:dyDescent="0.3">
      <c r="A912" s="26">
        <v>11387</v>
      </c>
      <c r="B912" s="27" t="s">
        <v>10459</v>
      </c>
      <c r="C912" s="27" t="s">
        <v>5553</v>
      </c>
      <c r="D912" s="26">
        <v>9150</v>
      </c>
      <c r="E912" s="27" t="s">
        <v>174</v>
      </c>
      <c r="F912" s="27" t="s">
        <v>1153</v>
      </c>
      <c r="G912" s="27" t="s">
        <v>4006</v>
      </c>
    </row>
    <row r="913" spans="1:7" x14ac:dyDescent="0.3">
      <c r="A913" s="26">
        <v>11411</v>
      </c>
      <c r="B913" s="27" t="s">
        <v>10460</v>
      </c>
      <c r="C913" s="27" t="s">
        <v>5554</v>
      </c>
      <c r="D913" s="26">
        <v>9100</v>
      </c>
      <c r="E913" s="27" t="s">
        <v>1154</v>
      </c>
      <c r="F913" s="27" t="s">
        <v>1155</v>
      </c>
      <c r="G913" s="27" t="s">
        <v>8982</v>
      </c>
    </row>
    <row r="914" spans="1:7" x14ac:dyDescent="0.3">
      <c r="A914" s="26">
        <v>11429</v>
      </c>
      <c r="B914" s="27" t="s">
        <v>10461</v>
      </c>
      <c r="C914" s="27" t="s">
        <v>5555</v>
      </c>
      <c r="D914" s="26">
        <v>9111</v>
      </c>
      <c r="E914" s="27" t="s">
        <v>1156</v>
      </c>
      <c r="F914" s="27" t="s">
        <v>3159</v>
      </c>
      <c r="G914" s="27" t="s">
        <v>9718</v>
      </c>
    </row>
    <row r="915" spans="1:7" x14ac:dyDescent="0.3">
      <c r="A915" s="26">
        <v>11437</v>
      </c>
      <c r="B915" s="27" t="s">
        <v>7401</v>
      </c>
      <c r="C915" s="27" t="s">
        <v>5556</v>
      </c>
      <c r="D915" s="26">
        <v>9170</v>
      </c>
      <c r="E915" s="27" t="s">
        <v>1157</v>
      </c>
      <c r="F915" s="27" t="s">
        <v>1158</v>
      </c>
      <c r="G915" s="27" t="s">
        <v>3160</v>
      </c>
    </row>
    <row r="916" spans="1:7" x14ac:dyDescent="0.3">
      <c r="A916" s="26">
        <v>11445</v>
      </c>
      <c r="B916" s="27" t="s">
        <v>7402</v>
      </c>
      <c r="C916" s="27" t="s">
        <v>5557</v>
      </c>
      <c r="D916" s="26">
        <v>9170</v>
      </c>
      <c r="E916" s="27" t="s">
        <v>176</v>
      </c>
      <c r="F916" s="27" t="s">
        <v>1159</v>
      </c>
      <c r="G916" s="27" t="s">
        <v>3161</v>
      </c>
    </row>
    <row r="917" spans="1:7" x14ac:dyDescent="0.3">
      <c r="A917" s="26">
        <v>11452</v>
      </c>
      <c r="B917" s="27" t="s">
        <v>7403</v>
      </c>
      <c r="C917" s="27" t="s">
        <v>5558</v>
      </c>
      <c r="D917" s="26">
        <v>9170</v>
      </c>
      <c r="E917" s="27" t="s">
        <v>176</v>
      </c>
      <c r="F917" s="27" t="s">
        <v>1160</v>
      </c>
      <c r="G917" s="27" t="s">
        <v>8983</v>
      </c>
    </row>
    <row r="918" spans="1:7" x14ac:dyDescent="0.3">
      <c r="A918" s="26">
        <v>11461</v>
      </c>
      <c r="B918" s="27" t="s">
        <v>507</v>
      </c>
      <c r="C918" s="27" t="s">
        <v>5559</v>
      </c>
      <c r="D918" s="26">
        <v>9170</v>
      </c>
      <c r="E918" s="27" t="s">
        <v>1157</v>
      </c>
      <c r="F918" s="27" t="s">
        <v>1161</v>
      </c>
      <c r="G918" s="27" t="s">
        <v>3162</v>
      </c>
    </row>
    <row r="919" spans="1:7" x14ac:dyDescent="0.3">
      <c r="A919" s="26">
        <v>11478</v>
      </c>
      <c r="B919" s="27" t="s">
        <v>7404</v>
      </c>
      <c r="C919" s="27" t="s">
        <v>5560</v>
      </c>
      <c r="D919" s="26">
        <v>9190</v>
      </c>
      <c r="E919" s="27" t="s">
        <v>416</v>
      </c>
      <c r="F919" s="27" t="s">
        <v>1162</v>
      </c>
      <c r="G919" s="27" t="s">
        <v>3163</v>
      </c>
    </row>
    <row r="920" spans="1:7" x14ac:dyDescent="0.3">
      <c r="A920" s="26">
        <v>11486</v>
      </c>
      <c r="B920" s="27" t="s">
        <v>9719</v>
      </c>
      <c r="C920" s="27" t="s">
        <v>5561</v>
      </c>
      <c r="D920" s="26">
        <v>9170</v>
      </c>
      <c r="E920" s="27" t="s">
        <v>1163</v>
      </c>
      <c r="F920" s="27" t="s">
        <v>1164</v>
      </c>
      <c r="G920" s="27" t="s">
        <v>3164</v>
      </c>
    </row>
    <row r="921" spans="1:7" x14ac:dyDescent="0.3">
      <c r="A921" s="26">
        <v>11494</v>
      </c>
      <c r="B921" s="27" t="s">
        <v>7405</v>
      </c>
      <c r="C921" s="27" t="s">
        <v>5562</v>
      </c>
      <c r="D921" s="26">
        <v>9120</v>
      </c>
      <c r="E921" s="27" t="s">
        <v>1165</v>
      </c>
      <c r="F921" s="27" t="s">
        <v>1166</v>
      </c>
      <c r="G921" s="27" t="s">
        <v>4455</v>
      </c>
    </row>
    <row r="922" spans="1:7" x14ac:dyDescent="0.3">
      <c r="A922" s="26">
        <v>11502</v>
      </c>
      <c r="B922" s="27" t="s">
        <v>10462</v>
      </c>
      <c r="C922" s="27" t="s">
        <v>5563</v>
      </c>
      <c r="D922" s="26">
        <v>9120</v>
      </c>
      <c r="E922" s="27" t="s">
        <v>1150</v>
      </c>
      <c r="F922" s="27" t="s">
        <v>4456</v>
      </c>
      <c r="G922" s="27" t="s">
        <v>3165</v>
      </c>
    </row>
    <row r="923" spans="1:7" x14ac:dyDescent="0.3">
      <c r="A923" s="26">
        <v>11511</v>
      </c>
      <c r="B923" s="27" t="s">
        <v>9720</v>
      </c>
      <c r="C923" s="27" t="s">
        <v>5564</v>
      </c>
      <c r="D923" s="26">
        <v>9130</v>
      </c>
      <c r="E923" s="27" t="s">
        <v>1167</v>
      </c>
      <c r="F923" s="27" t="s">
        <v>1168</v>
      </c>
      <c r="G923" s="27" t="s">
        <v>3166</v>
      </c>
    </row>
    <row r="924" spans="1:7" x14ac:dyDescent="0.3">
      <c r="A924" s="26">
        <v>11528</v>
      </c>
      <c r="B924" s="27" t="s">
        <v>7406</v>
      </c>
      <c r="C924" s="27" t="s">
        <v>5565</v>
      </c>
      <c r="D924" s="26">
        <v>9130</v>
      </c>
      <c r="E924" s="27" t="s">
        <v>178</v>
      </c>
      <c r="F924" s="27" t="s">
        <v>8984</v>
      </c>
      <c r="G924" s="27" t="s">
        <v>10463</v>
      </c>
    </row>
    <row r="925" spans="1:7" x14ac:dyDescent="0.3">
      <c r="A925" s="26">
        <v>11536</v>
      </c>
      <c r="B925" s="27" t="s">
        <v>8985</v>
      </c>
      <c r="C925" s="27" t="s">
        <v>5566</v>
      </c>
      <c r="D925" s="26">
        <v>9130</v>
      </c>
      <c r="E925" s="27" t="s">
        <v>178</v>
      </c>
      <c r="F925" s="27" t="s">
        <v>1169</v>
      </c>
      <c r="G925" s="27" t="s">
        <v>3167</v>
      </c>
    </row>
    <row r="926" spans="1:7" x14ac:dyDescent="0.3">
      <c r="A926" s="26">
        <v>11551</v>
      </c>
      <c r="B926" s="27" t="s">
        <v>7407</v>
      </c>
      <c r="C926" s="27" t="s">
        <v>5567</v>
      </c>
      <c r="D926" s="26">
        <v>2800</v>
      </c>
      <c r="E926" s="27" t="s">
        <v>180</v>
      </c>
      <c r="F926" s="27" t="s">
        <v>9721</v>
      </c>
      <c r="G926" s="27" t="s">
        <v>10464</v>
      </c>
    </row>
    <row r="927" spans="1:7" x14ac:dyDescent="0.3">
      <c r="A927" s="26">
        <v>11569</v>
      </c>
      <c r="B927" s="27" t="s">
        <v>7257</v>
      </c>
      <c r="C927" s="27" t="s">
        <v>5568</v>
      </c>
      <c r="D927" s="26">
        <v>2800</v>
      </c>
      <c r="E927" s="27" t="s">
        <v>180</v>
      </c>
      <c r="F927" s="27" t="s">
        <v>1170</v>
      </c>
      <c r="G927" s="27" t="s">
        <v>4198</v>
      </c>
    </row>
    <row r="928" spans="1:7" x14ac:dyDescent="0.3">
      <c r="A928" s="26">
        <v>11585</v>
      </c>
      <c r="B928" s="27" t="s">
        <v>7209</v>
      </c>
      <c r="C928" s="27" t="s">
        <v>5569</v>
      </c>
      <c r="D928" s="26">
        <v>2800</v>
      </c>
      <c r="E928" s="27" t="s">
        <v>180</v>
      </c>
      <c r="F928" s="27" t="s">
        <v>1171</v>
      </c>
      <c r="G928" s="27" t="s">
        <v>8478</v>
      </c>
    </row>
    <row r="929" spans="1:7" x14ac:dyDescent="0.3">
      <c r="A929" s="26">
        <v>11601</v>
      </c>
      <c r="B929" s="27" t="s">
        <v>9722</v>
      </c>
      <c r="C929" s="27" t="s">
        <v>5570</v>
      </c>
      <c r="D929" s="26">
        <v>2800</v>
      </c>
      <c r="E929" s="27" t="s">
        <v>180</v>
      </c>
      <c r="F929" s="27" t="s">
        <v>1172</v>
      </c>
      <c r="G929" s="27" t="s">
        <v>10465</v>
      </c>
    </row>
    <row r="930" spans="1:7" x14ac:dyDescent="0.3">
      <c r="A930" s="26">
        <v>11619</v>
      </c>
      <c r="B930" s="27" t="s">
        <v>8479</v>
      </c>
      <c r="C930" s="27" t="s">
        <v>5571</v>
      </c>
      <c r="D930" s="26">
        <v>2800</v>
      </c>
      <c r="E930" s="27" t="s">
        <v>180</v>
      </c>
      <c r="F930" s="27" t="s">
        <v>1173</v>
      </c>
      <c r="G930" s="27" t="s">
        <v>4457</v>
      </c>
    </row>
    <row r="931" spans="1:7" x14ac:dyDescent="0.3">
      <c r="A931" s="26">
        <v>11635</v>
      </c>
      <c r="B931" s="27" t="s">
        <v>7408</v>
      </c>
      <c r="C931" s="27" t="s">
        <v>5572</v>
      </c>
      <c r="D931" s="26">
        <v>2800</v>
      </c>
      <c r="E931" s="27" t="s">
        <v>180</v>
      </c>
      <c r="F931" s="27" t="s">
        <v>1174</v>
      </c>
      <c r="G931" s="27" t="s">
        <v>10466</v>
      </c>
    </row>
    <row r="932" spans="1:7" x14ac:dyDescent="0.3">
      <c r="A932" s="26">
        <v>11643</v>
      </c>
      <c r="B932" s="27" t="s">
        <v>7409</v>
      </c>
      <c r="C932" s="27" t="s">
        <v>5573</v>
      </c>
      <c r="D932" s="26">
        <v>2800</v>
      </c>
      <c r="E932" s="27" t="s">
        <v>180</v>
      </c>
      <c r="F932" s="27" t="s">
        <v>1175</v>
      </c>
      <c r="G932" s="27" t="s">
        <v>5574</v>
      </c>
    </row>
    <row r="933" spans="1:7" x14ac:dyDescent="0.3">
      <c r="A933" s="26">
        <v>11651</v>
      </c>
      <c r="B933" s="27" t="s">
        <v>8480</v>
      </c>
      <c r="C933" s="27" t="s">
        <v>5575</v>
      </c>
      <c r="D933" s="26">
        <v>2800</v>
      </c>
      <c r="E933" s="27" t="s">
        <v>180</v>
      </c>
      <c r="F933" s="27" t="s">
        <v>1176</v>
      </c>
      <c r="G933" s="27" t="s">
        <v>8481</v>
      </c>
    </row>
    <row r="934" spans="1:7" x14ac:dyDescent="0.3">
      <c r="A934" s="26">
        <v>11676</v>
      </c>
      <c r="B934" s="27" t="s">
        <v>8482</v>
      </c>
      <c r="C934" s="27" t="s">
        <v>5576</v>
      </c>
      <c r="D934" s="26">
        <v>2800</v>
      </c>
      <c r="E934" s="27" t="s">
        <v>180</v>
      </c>
      <c r="F934" s="27" t="s">
        <v>1177</v>
      </c>
      <c r="G934" s="27" t="s">
        <v>3168</v>
      </c>
    </row>
    <row r="935" spans="1:7" x14ac:dyDescent="0.3">
      <c r="A935" s="26">
        <v>11692</v>
      </c>
      <c r="B935" s="27" t="s">
        <v>9387</v>
      </c>
      <c r="C935" s="27" t="s">
        <v>5577</v>
      </c>
      <c r="D935" s="26">
        <v>2800</v>
      </c>
      <c r="E935" s="27" t="s">
        <v>180</v>
      </c>
      <c r="F935" s="27" t="s">
        <v>1178</v>
      </c>
      <c r="G935" s="27" t="s">
        <v>3169</v>
      </c>
    </row>
    <row r="936" spans="1:7" x14ac:dyDescent="0.3">
      <c r="A936" s="26">
        <v>11726</v>
      </c>
      <c r="B936" s="27" t="s">
        <v>8483</v>
      </c>
      <c r="C936" s="27" t="s">
        <v>5578</v>
      </c>
      <c r="D936" s="26">
        <v>2800</v>
      </c>
      <c r="E936" s="27" t="s">
        <v>180</v>
      </c>
      <c r="F936" s="27" t="s">
        <v>1179</v>
      </c>
      <c r="G936" s="27" t="s">
        <v>8484</v>
      </c>
    </row>
    <row r="937" spans="1:7" x14ac:dyDescent="0.3">
      <c r="A937" s="26">
        <v>11742</v>
      </c>
      <c r="B937" s="27" t="s">
        <v>8485</v>
      </c>
      <c r="C937" s="27" t="s">
        <v>5579</v>
      </c>
      <c r="D937" s="26">
        <v>2800</v>
      </c>
      <c r="E937" s="27" t="s">
        <v>180</v>
      </c>
      <c r="F937" s="27" t="s">
        <v>1180</v>
      </c>
      <c r="G937" s="27" t="s">
        <v>3170</v>
      </c>
    </row>
    <row r="938" spans="1:7" x14ac:dyDescent="0.3">
      <c r="A938" s="26">
        <v>11759</v>
      </c>
      <c r="B938" s="27" t="s">
        <v>10467</v>
      </c>
      <c r="C938" s="27" t="s">
        <v>5580</v>
      </c>
      <c r="D938" s="26">
        <v>2800</v>
      </c>
      <c r="E938" s="27" t="s">
        <v>180</v>
      </c>
      <c r="F938" s="27" t="s">
        <v>1181</v>
      </c>
      <c r="G938" s="27" t="s">
        <v>3171</v>
      </c>
    </row>
    <row r="939" spans="1:7" x14ac:dyDescent="0.3">
      <c r="A939" s="26">
        <v>11767</v>
      </c>
      <c r="B939" s="27" t="s">
        <v>8486</v>
      </c>
      <c r="C939" s="27" t="s">
        <v>5581</v>
      </c>
      <c r="D939" s="26">
        <v>2800</v>
      </c>
      <c r="E939" s="27" t="s">
        <v>180</v>
      </c>
      <c r="F939" s="27" t="s">
        <v>1182</v>
      </c>
      <c r="G939" s="27" t="s">
        <v>3172</v>
      </c>
    </row>
    <row r="940" spans="1:7" x14ac:dyDescent="0.3">
      <c r="A940" s="26">
        <v>11775</v>
      </c>
      <c r="B940" s="27" t="s">
        <v>8487</v>
      </c>
      <c r="C940" s="27" t="s">
        <v>5582</v>
      </c>
      <c r="D940" s="26">
        <v>2800</v>
      </c>
      <c r="E940" s="27" t="s">
        <v>180</v>
      </c>
      <c r="F940" s="27" t="s">
        <v>1183</v>
      </c>
      <c r="G940" s="27" t="s">
        <v>3173</v>
      </c>
    </row>
    <row r="941" spans="1:7" x14ac:dyDescent="0.3">
      <c r="A941" s="26">
        <v>11783</v>
      </c>
      <c r="B941" s="27" t="s">
        <v>10468</v>
      </c>
      <c r="C941" s="27" t="s">
        <v>5583</v>
      </c>
      <c r="D941" s="26">
        <v>2800</v>
      </c>
      <c r="E941" s="27" t="s">
        <v>180</v>
      </c>
      <c r="F941" s="27" t="s">
        <v>1184</v>
      </c>
      <c r="G941" s="27" t="s">
        <v>3174</v>
      </c>
    </row>
    <row r="942" spans="1:7" x14ac:dyDescent="0.3">
      <c r="A942" s="26">
        <v>11809</v>
      </c>
      <c r="B942" s="27" t="s">
        <v>507</v>
      </c>
      <c r="C942" s="27" t="s">
        <v>5584</v>
      </c>
      <c r="D942" s="26">
        <v>2820</v>
      </c>
      <c r="E942" s="27" t="s">
        <v>183</v>
      </c>
      <c r="F942" s="27" t="s">
        <v>1185</v>
      </c>
      <c r="G942" s="27" t="s">
        <v>3175</v>
      </c>
    </row>
    <row r="943" spans="1:7" x14ac:dyDescent="0.3">
      <c r="A943" s="26">
        <v>11817</v>
      </c>
      <c r="B943" s="27" t="s">
        <v>8488</v>
      </c>
      <c r="C943" s="27" t="s">
        <v>5585</v>
      </c>
      <c r="D943" s="26">
        <v>2820</v>
      </c>
      <c r="E943" s="27" t="s">
        <v>183</v>
      </c>
      <c r="F943" s="27" t="s">
        <v>1186</v>
      </c>
      <c r="G943" s="27" t="s">
        <v>4199</v>
      </c>
    </row>
    <row r="944" spans="1:7" x14ac:dyDescent="0.3">
      <c r="A944" s="26">
        <v>11825</v>
      </c>
      <c r="B944" s="27" t="s">
        <v>8489</v>
      </c>
      <c r="C944" s="27" t="s">
        <v>5586</v>
      </c>
      <c r="D944" s="26">
        <v>2820</v>
      </c>
      <c r="E944" s="27" t="s">
        <v>183</v>
      </c>
      <c r="F944" s="27" t="s">
        <v>1187</v>
      </c>
      <c r="G944" s="27" t="s">
        <v>8490</v>
      </c>
    </row>
    <row r="945" spans="1:7" x14ac:dyDescent="0.3">
      <c r="A945" s="26">
        <v>11833</v>
      </c>
      <c r="B945" s="27" t="s">
        <v>10469</v>
      </c>
      <c r="C945" s="27" t="s">
        <v>5587</v>
      </c>
      <c r="D945" s="26">
        <v>2580</v>
      </c>
      <c r="E945" s="27" t="s">
        <v>186</v>
      </c>
      <c r="F945" s="27" t="s">
        <v>1188</v>
      </c>
      <c r="G945" s="27" t="s">
        <v>3176</v>
      </c>
    </row>
    <row r="946" spans="1:7" x14ac:dyDescent="0.3">
      <c r="A946" s="26">
        <v>11841</v>
      </c>
      <c r="B946" s="27" t="s">
        <v>7410</v>
      </c>
      <c r="C946" s="27" t="s">
        <v>5588</v>
      </c>
      <c r="D946" s="26">
        <v>2820</v>
      </c>
      <c r="E946" s="27" t="s">
        <v>1189</v>
      </c>
      <c r="F946" s="27" t="s">
        <v>1190</v>
      </c>
      <c r="G946" s="27" t="s">
        <v>3177</v>
      </c>
    </row>
    <row r="947" spans="1:7" x14ac:dyDescent="0.3">
      <c r="A947" s="26">
        <v>11858</v>
      </c>
      <c r="B947" s="27" t="s">
        <v>515</v>
      </c>
      <c r="C947" s="27" t="s">
        <v>5589</v>
      </c>
      <c r="D947" s="26">
        <v>3150</v>
      </c>
      <c r="E947" s="27" t="s">
        <v>1191</v>
      </c>
      <c r="F947" s="27" t="s">
        <v>1192</v>
      </c>
      <c r="G947" s="27" t="s">
        <v>3178</v>
      </c>
    </row>
    <row r="948" spans="1:7" x14ac:dyDescent="0.3">
      <c r="A948" s="26">
        <v>11866</v>
      </c>
      <c r="B948" s="27" t="s">
        <v>7411</v>
      </c>
      <c r="C948" s="27" t="s">
        <v>5590</v>
      </c>
      <c r="D948" s="26">
        <v>3150</v>
      </c>
      <c r="E948" s="27" t="s">
        <v>1191</v>
      </c>
      <c r="F948" s="27" t="s">
        <v>1193</v>
      </c>
      <c r="G948" s="27" t="s">
        <v>8986</v>
      </c>
    </row>
    <row r="949" spans="1:7" x14ac:dyDescent="0.3">
      <c r="A949" s="26">
        <v>11874</v>
      </c>
      <c r="B949" s="27" t="s">
        <v>515</v>
      </c>
      <c r="C949" s="27" t="s">
        <v>5591</v>
      </c>
      <c r="D949" s="26">
        <v>3140</v>
      </c>
      <c r="E949" s="27" t="s">
        <v>184</v>
      </c>
      <c r="F949" s="27" t="s">
        <v>4007</v>
      </c>
      <c r="G949" s="27" t="s">
        <v>10470</v>
      </c>
    </row>
    <row r="950" spans="1:7" x14ac:dyDescent="0.3">
      <c r="A950" s="26">
        <v>11882</v>
      </c>
      <c r="B950" s="27" t="s">
        <v>7412</v>
      </c>
      <c r="C950" s="27" t="s">
        <v>5592</v>
      </c>
      <c r="D950" s="26">
        <v>3140</v>
      </c>
      <c r="E950" s="27" t="s">
        <v>184</v>
      </c>
      <c r="F950" s="27" t="s">
        <v>1194</v>
      </c>
      <c r="G950" s="27" t="s">
        <v>10471</v>
      </c>
    </row>
    <row r="951" spans="1:7" x14ac:dyDescent="0.3">
      <c r="A951" s="26">
        <v>11891</v>
      </c>
      <c r="B951" s="27" t="s">
        <v>8491</v>
      </c>
      <c r="C951" s="27" t="s">
        <v>5593</v>
      </c>
      <c r="D951" s="26">
        <v>2861</v>
      </c>
      <c r="E951" s="27" t="s">
        <v>1195</v>
      </c>
      <c r="F951" s="27" t="s">
        <v>1196</v>
      </c>
      <c r="G951" s="27" t="s">
        <v>8492</v>
      </c>
    </row>
    <row r="952" spans="1:7" x14ac:dyDescent="0.3">
      <c r="A952" s="26">
        <v>11908</v>
      </c>
      <c r="B952" s="27" t="s">
        <v>10472</v>
      </c>
      <c r="C952" s="27" t="s">
        <v>5594</v>
      </c>
      <c r="D952" s="26">
        <v>2860</v>
      </c>
      <c r="E952" s="27" t="s">
        <v>1050</v>
      </c>
      <c r="F952" s="27" t="s">
        <v>1197</v>
      </c>
      <c r="G952" s="27" t="s">
        <v>3179</v>
      </c>
    </row>
    <row r="953" spans="1:7" x14ac:dyDescent="0.3">
      <c r="A953" s="26">
        <v>11916</v>
      </c>
      <c r="B953" s="27" t="s">
        <v>10473</v>
      </c>
      <c r="C953" s="27" t="s">
        <v>5595</v>
      </c>
      <c r="D953" s="26">
        <v>2580</v>
      </c>
      <c r="E953" s="27" t="s">
        <v>186</v>
      </c>
      <c r="F953" s="27" t="s">
        <v>1198</v>
      </c>
      <c r="G953" s="27" t="s">
        <v>5596</v>
      </c>
    </row>
    <row r="954" spans="1:7" x14ac:dyDescent="0.3">
      <c r="A954" s="26">
        <v>11924</v>
      </c>
      <c r="B954" s="27" t="s">
        <v>10474</v>
      </c>
      <c r="C954" s="27" t="s">
        <v>5597</v>
      </c>
      <c r="D954" s="26">
        <v>2580</v>
      </c>
      <c r="E954" s="27" t="s">
        <v>186</v>
      </c>
      <c r="F954" s="27" t="s">
        <v>1199</v>
      </c>
      <c r="G954" s="27" t="s">
        <v>3180</v>
      </c>
    </row>
    <row r="955" spans="1:7" x14ac:dyDescent="0.3">
      <c r="A955" s="26">
        <v>11932</v>
      </c>
      <c r="B955" s="27" t="s">
        <v>10475</v>
      </c>
      <c r="C955" s="27" t="s">
        <v>5598</v>
      </c>
      <c r="D955" s="26">
        <v>2580</v>
      </c>
      <c r="E955" s="27" t="s">
        <v>188</v>
      </c>
      <c r="F955" s="27" t="s">
        <v>1200</v>
      </c>
      <c r="G955" s="27" t="s">
        <v>3181</v>
      </c>
    </row>
    <row r="956" spans="1:7" x14ac:dyDescent="0.3">
      <c r="A956" s="26">
        <v>11941</v>
      </c>
      <c r="B956" s="27" t="s">
        <v>8493</v>
      </c>
      <c r="C956" s="27" t="s">
        <v>5599</v>
      </c>
      <c r="D956" s="26">
        <v>2223</v>
      </c>
      <c r="E956" s="27" t="s">
        <v>1201</v>
      </c>
      <c r="F956" s="27" t="s">
        <v>1202</v>
      </c>
      <c r="G956" s="27" t="s">
        <v>3182</v>
      </c>
    </row>
    <row r="957" spans="1:7" x14ac:dyDescent="0.3">
      <c r="A957" s="26">
        <v>11957</v>
      </c>
      <c r="B957" s="27" t="s">
        <v>7413</v>
      </c>
      <c r="C957" s="27" t="s">
        <v>5600</v>
      </c>
      <c r="D957" s="26">
        <v>1840</v>
      </c>
      <c r="E957" s="27" t="s">
        <v>1203</v>
      </c>
      <c r="F957" s="27" t="s">
        <v>1204</v>
      </c>
      <c r="G957" s="27" t="s">
        <v>3183</v>
      </c>
    </row>
    <row r="958" spans="1:7" x14ac:dyDescent="0.3">
      <c r="A958" s="26">
        <v>11965</v>
      </c>
      <c r="B958" s="27" t="s">
        <v>9388</v>
      </c>
      <c r="C958" s="27" t="s">
        <v>5601</v>
      </c>
      <c r="D958" s="26">
        <v>1840</v>
      </c>
      <c r="E958" s="27" t="s">
        <v>1205</v>
      </c>
      <c r="F958" s="27" t="s">
        <v>1206</v>
      </c>
      <c r="G958" s="27" t="s">
        <v>4458</v>
      </c>
    </row>
    <row r="959" spans="1:7" x14ac:dyDescent="0.3">
      <c r="A959" s="26">
        <v>11973</v>
      </c>
      <c r="B959" s="27" t="s">
        <v>7414</v>
      </c>
      <c r="C959" s="27" t="s">
        <v>5602</v>
      </c>
      <c r="D959" s="26">
        <v>1840</v>
      </c>
      <c r="E959" s="27" t="s">
        <v>1203</v>
      </c>
      <c r="F959" s="27" t="s">
        <v>1207</v>
      </c>
      <c r="G959" s="27" t="s">
        <v>8494</v>
      </c>
    </row>
    <row r="960" spans="1:7" x14ac:dyDescent="0.3">
      <c r="A960" s="26">
        <v>11981</v>
      </c>
      <c r="B960" s="27" t="s">
        <v>7415</v>
      </c>
      <c r="C960" s="27" t="s">
        <v>5603</v>
      </c>
      <c r="D960" s="26">
        <v>1840</v>
      </c>
      <c r="E960" s="27" t="s">
        <v>1203</v>
      </c>
      <c r="F960" s="27" t="s">
        <v>1208</v>
      </c>
      <c r="G960" s="27" t="s">
        <v>3184</v>
      </c>
    </row>
    <row r="961" spans="1:7" x14ac:dyDescent="0.3">
      <c r="A961" s="26">
        <v>11999</v>
      </c>
      <c r="B961" s="27" t="s">
        <v>9389</v>
      </c>
      <c r="C961" s="27" t="s">
        <v>5604</v>
      </c>
      <c r="D961" s="26">
        <v>1840</v>
      </c>
      <c r="E961" s="27" t="s">
        <v>1209</v>
      </c>
      <c r="F961" s="27" t="s">
        <v>1210</v>
      </c>
      <c r="G961" s="27" t="s">
        <v>3185</v>
      </c>
    </row>
    <row r="962" spans="1:7" x14ac:dyDescent="0.3">
      <c r="A962" s="26">
        <v>12005</v>
      </c>
      <c r="B962" s="27" t="s">
        <v>7416</v>
      </c>
      <c r="C962" s="27" t="s">
        <v>4740</v>
      </c>
      <c r="D962" s="26">
        <v>1840</v>
      </c>
      <c r="E962" s="27" t="s">
        <v>1209</v>
      </c>
      <c r="F962" s="27" t="s">
        <v>1211</v>
      </c>
      <c r="G962" s="27" t="s">
        <v>3186</v>
      </c>
    </row>
    <row r="963" spans="1:7" x14ac:dyDescent="0.3">
      <c r="A963" s="26">
        <v>12013</v>
      </c>
      <c r="B963" s="27" t="s">
        <v>8495</v>
      </c>
      <c r="C963" s="27" t="s">
        <v>5605</v>
      </c>
      <c r="D963" s="26">
        <v>1840</v>
      </c>
      <c r="E963" s="27" t="s">
        <v>1203</v>
      </c>
      <c r="F963" s="27" t="s">
        <v>1212</v>
      </c>
      <c r="G963" s="27" t="s">
        <v>3187</v>
      </c>
    </row>
    <row r="964" spans="1:7" x14ac:dyDescent="0.3">
      <c r="A964" s="26">
        <v>12021</v>
      </c>
      <c r="B964" s="27" t="s">
        <v>7417</v>
      </c>
      <c r="C964" s="27" t="s">
        <v>5606</v>
      </c>
      <c r="D964" s="26">
        <v>1880</v>
      </c>
      <c r="E964" s="27" t="s">
        <v>1213</v>
      </c>
      <c r="F964" s="27" t="s">
        <v>1214</v>
      </c>
      <c r="G964" s="27" t="s">
        <v>10476</v>
      </c>
    </row>
    <row r="965" spans="1:7" x14ac:dyDescent="0.3">
      <c r="A965" s="26">
        <v>12039</v>
      </c>
      <c r="B965" s="27" t="s">
        <v>515</v>
      </c>
      <c r="C965" s="27" t="s">
        <v>5607</v>
      </c>
      <c r="D965" s="26">
        <v>1880</v>
      </c>
      <c r="E965" s="27" t="s">
        <v>1213</v>
      </c>
      <c r="F965" s="27" t="s">
        <v>1215</v>
      </c>
      <c r="G965" s="27" t="s">
        <v>3188</v>
      </c>
    </row>
    <row r="966" spans="1:7" x14ac:dyDescent="0.3">
      <c r="A966" s="26">
        <v>12047</v>
      </c>
      <c r="B966" s="27" t="s">
        <v>8987</v>
      </c>
      <c r="C966" s="27" t="s">
        <v>5608</v>
      </c>
      <c r="D966" s="26">
        <v>2811</v>
      </c>
      <c r="E966" s="27" t="s">
        <v>1216</v>
      </c>
      <c r="F966" s="27" t="s">
        <v>1217</v>
      </c>
      <c r="G966" s="27" t="s">
        <v>3189</v>
      </c>
    </row>
    <row r="967" spans="1:7" x14ac:dyDescent="0.3">
      <c r="A967" s="26">
        <v>12054</v>
      </c>
      <c r="B967" s="27" t="s">
        <v>8496</v>
      </c>
      <c r="C967" s="27" t="s">
        <v>5609</v>
      </c>
      <c r="D967" s="26">
        <v>2811</v>
      </c>
      <c r="E967" s="27" t="s">
        <v>1218</v>
      </c>
      <c r="F967" s="27" t="s">
        <v>1219</v>
      </c>
      <c r="G967" s="27" t="s">
        <v>10477</v>
      </c>
    </row>
    <row r="968" spans="1:7" x14ac:dyDescent="0.3">
      <c r="A968" s="26">
        <v>12062</v>
      </c>
      <c r="B968" s="27" t="s">
        <v>8025</v>
      </c>
      <c r="C968" s="27" t="s">
        <v>5610</v>
      </c>
      <c r="D968" s="26">
        <v>2811</v>
      </c>
      <c r="E968" s="27" t="s">
        <v>1218</v>
      </c>
      <c r="F968" s="27" t="s">
        <v>1220</v>
      </c>
      <c r="G968" s="27" t="s">
        <v>8497</v>
      </c>
    </row>
    <row r="969" spans="1:7" x14ac:dyDescent="0.3">
      <c r="A969" s="26">
        <v>12071</v>
      </c>
      <c r="B969" s="27" t="s">
        <v>7418</v>
      </c>
      <c r="C969" s="27" t="s">
        <v>5611</v>
      </c>
      <c r="D969" s="26">
        <v>1980</v>
      </c>
      <c r="E969" s="27" t="s">
        <v>1221</v>
      </c>
      <c r="F969" s="27" t="s">
        <v>3190</v>
      </c>
      <c r="G969" s="27" t="s">
        <v>3191</v>
      </c>
    </row>
    <row r="970" spans="1:7" x14ac:dyDescent="0.3">
      <c r="A970" s="26">
        <v>12088</v>
      </c>
      <c r="B970" s="27" t="s">
        <v>7419</v>
      </c>
      <c r="C970" s="27" t="s">
        <v>5612</v>
      </c>
      <c r="D970" s="26">
        <v>1980</v>
      </c>
      <c r="E970" s="27" t="s">
        <v>1221</v>
      </c>
      <c r="F970" s="27" t="s">
        <v>1222</v>
      </c>
      <c r="G970" s="27" t="s">
        <v>3192</v>
      </c>
    </row>
    <row r="971" spans="1:7" x14ac:dyDescent="0.3">
      <c r="A971" s="26">
        <v>12104</v>
      </c>
      <c r="B971" s="27" t="s">
        <v>8498</v>
      </c>
      <c r="C971" s="27" t="s">
        <v>5613</v>
      </c>
      <c r="D971" s="26">
        <v>1981</v>
      </c>
      <c r="E971" s="27" t="s">
        <v>190</v>
      </c>
      <c r="F971" s="27" t="s">
        <v>1223</v>
      </c>
      <c r="G971" s="27" t="s">
        <v>3193</v>
      </c>
    </row>
    <row r="972" spans="1:7" x14ac:dyDescent="0.3">
      <c r="A972" s="26">
        <v>12112</v>
      </c>
      <c r="B972" s="27" t="s">
        <v>7251</v>
      </c>
      <c r="C972" s="27" t="s">
        <v>5614</v>
      </c>
      <c r="D972" s="26">
        <v>1982</v>
      </c>
      <c r="E972" s="27" t="s">
        <v>1224</v>
      </c>
      <c r="F972" s="27" t="s">
        <v>4200</v>
      </c>
      <c r="G972" s="27" t="s">
        <v>3194</v>
      </c>
    </row>
    <row r="973" spans="1:7" x14ac:dyDescent="0.3">
      <c r="A973" s="26">
        <v>12121</v>
      </c>
      <c r="B973" s="27" t="s">
        <v>8499</v>
      </c>
      <c r="C973" s="27" t="s">
        <v>5615</v>
      </c>
      <c r="D973" s="26">
        <v>2812</v>
      </c>
      <c r="E973" s="27" t="s">
        <v>1225</v>
      </c>
      <c r="F973" s="27" t="s">
        <v>1226</v>
      </c>
      <c r="G973" s="27" t="s">
        <v>3195</v>
      </c>
    </row>
    <row r="974" spans="1:7" x14ac:dyDescent="0.3">
      <c r="A974" s="26">
        <v>12138</v>
      </c>
      <c r="B974" s="27" t="s">
        <v>7420</v>
      </c>
      <c r="C974" s="27" t="s">
        <v>5616</v>
      </c>
      <c r="D974" s="26">
        <v>3191</v>
      </c>
      <c r="E974" s="27" t="s">
        <v>1227</v>
      </c>
      <c r="F974" s="27" t="s">
        <v>1228</v>
      </c>
      <c r="G974" s="27" t="s">
        <v>3196</v>
      </c>
    </row>
    <row r="975" spans="1:7" x14ac:dyDescent="0.3">
      <c r="A975" s="26">
        <v>12146</v>
      </c>
      <c r="B975" s="27" t="s">
        <v>8988</v>
      </c>
      <c r="C975" s="27" t="s">
        <v>5617</v>
      </c>
      <c r="D975" s="26">
        <v>3190</v>
      </c>
      <c r="E975" s="27" t="s">
        <v>1229</v>
      </c>
      <c r="F975" s="27" t="s">
        <v>1230</v>
      </c>
      <c r="G975" s="27" t="s">
        <v>4201</v>
      </c>
    </row>
    <row r="976" spans="1:7" x14ac:dyDescent="0.3">
      <c r="A976" s="26">
        <v>12153</v>
      </c>
      <c r="B976" s="27" t="s">
        <v>8320</v>
      </c>
      <c r="C976" s="27" t="s">
        <v>5618</v>
      </c>
      <c r="D976" s="26">
        <v>3190</v>
      </c>
      <c r="E976" s="27" t="s">
        <v>1229</v>
      </c>
      <c r="F976" s="27" t="s">
        <v>1231</v>
      </c>
      <c r="G976" s="27" t="s">
        <v>3197</v>
      </c>
    </row>
    <row r="977" spans="1:7" x14ac:dyDescent="0.3">
      <c r="A977" s="26">
        <v>12161</v>
      </c>
      <c r="B977" s="27" t="s">
        <v>7421</v>
      </c>
      <c r="C977" s="27" t="s">
        <v>5619</v>
      </c>
      <c r="D977" s="26">
        <v>3150</v>
      </c>
      <c r="E977" s="27" t="s">
        <v>1232</v>
      </c>
      <c r="F977" s="27" t="s">
        <v>1233</v>
      </c>
      <c r="G977" s="27" t="s">
        <v>8500</v>
      </c>
    </row>
    <row r="978" spans="1:7" x14ac:dyDescent="0.3">
      <c r="A978" s="26">
        <v>12179</v>
      </c>
      <c r="B978" s="27" t="s">
        <v>7422</v>
      </c>
      <c r="C978" s="27" t="s">
        <v>5620</v>
      </c>
      <c r="D978" s="26">
        <v>3150</v>
      </c>
      <c r="E978" s="27" t="s">
        <v>1232</v>
      </c>
      <c r="F978" s="27" t="s">
        <v>1234</v>
      </c>
      <c r="G978" s="27" t="s">
        <v>4459</v>
      </c>
    </row>
    <row r="979" spans="1:7" x14ac:dyDescent="0.3">
      <c r="A979" s="26">
        <v>12187</v>
      </c>
      <c r="B979" s="27" t="s">
        <v>7423</v>
      </c>
      <c r="C979" s="27" t="s">
        <v>5621</v>
      </c>
      <c r="D979" s="26">
        <v>3150</v>
      </c>
      <c r="E979" s="27" t="s">
        <v>1235</v>
      </c>
      <c r="F979" s="27" t="s">
        <v>4202</v>
      </c>
      <c r="G979" s="27" t="s">
        <v>4203</v>
      </c>
    </row>
    <row r="980" spans="1:7" x14ac:dyDescent="0.3">
      <c r="A980" s="26">
        <v>12195</v>
      </c>
      <c r="B980" s="27" t="s">
        <v>7424</v>
      </c>
      <c r="C980" s="27" t="s">
        <v>5622</v>
      </c>
      <c r="D980" s="26">
        <v>3000</v>
      </c>
      <c r="E980" s="27" t="s">
        <v>1236</v>
      </c>
      <c r="F980" s="27" t="s">
        <v>1237</v>
      </c>
      <c r="G980" s="27" t="s">
        <v>3198</v>
      </c>
    </row>
    <row r="981" spans="1:7" x14ac:dyDescent="0.3">
      <c r="A981" s="26">
        <v>12211</v>
      </c>
      <c r="B981" s="27" t="s">
        <v>9390</v>
      </c>
      <c r="C981" s="27" t="s">
        <v>5623</v>
      </c>
      <c r="D981" s="26">
        <v>3000</v>
      </c>
      <c r="E981" s="27" t="s">
        <v>1236</v>
      </c>
      <c r="F981" s="27" t="s">
        <v>1238</v>
      </c>
      <c r="G981" s="27" t="s">
        <v>8989</v>
      </c>
    </row>
    <row r="982" spans="1:7" x14ac:dyDescent="0.3">
      <c r="A982" s="26">
        <v>12229</v>
      </c>
      <c r="B982" s="27" t="s">
        <v>7239</v>
      </c>
      <c r="C982" s="27" t="s">
        <v>8501</v>
      </c>
      <c r="D982" s="26">
        <v>3000</v>
      </c>
      <c r="E982" s="27" t="s">
        <v>1236</v>
      </c>
      <c r="F982" s="27" t="s">
        <v>1239</v>
      </c>
      <c r="G982" s="27" t="s">
        <v>3199</v>
      </c>
    </row>
    <row r="983" spans="1:7" x14ac:dyDescent="0.3">
      <c r="A983" s="26">
        <v>12237</v>
      </c>
      <c r="B983" s="27" t="s">
        <v>9391</v>
      </c>
      <c r="C983" s="27" t="s">
        <v>5624</v>
      </c>
      <c r="D983" s="26">
        <v>3000</v>
      </c>
      <c r="E983" s="27" t="s">
        <v>1236</v>
      </c>
      <c r="F983" s="27" t="s">
        <v>1240</v>
      </c>
      <c r="G983" s="27" t="s">
        <v>4008</v>
      </c>
    </row>
    <row r="984" spans="1:7" x14ac:dyDescent="0.3">
      <c r="A984" s="26">
        <v>12278</v>
      </c>
      <c r="B984" s="27" t="s">
        <v>7425</v>
      </c>
      <c r="C984" s="27" t="s">
        <v>5625</v>
      </c>
      <c r="D984" s="26">
        <v>3020</v>
      </c>
      <c r="E984" s="27" t="s">
        <v>1241</v>
      </c>
      <c r="F984" s="27" t="s">
        <v>1242</v>
      </c>
      <c r="G984" s="27" t="s">
        <v>3200</v>
      </c>
    </row>
    <row r="985" spans="1:7" x14ac:dyDescent="0.3">
      <c r="A985" s="26">
        <v>12286</v>
      </c>
      <c r="B985" s="27" t="s">
        <v>9392</v>
      </c>
      <c r="C985" s="27" t="s">
        <v>5626</v>
      </c>
      <c r="D985" s="26">
        <v>3020</v>
      </c>
      <c r="E985" s="27" t="s">
        <v>1241</v>
      </c>
      <c r="F985" s="27" t="s">
        <v>1243</v>
      </c>
      <c r="G985" s="27" t="s">
        <v>10478</v>
      </c>
    </row>
    <row r="986" spans="1:7" x14ac:dyDescent="0.3">
      <c r="A986" s="26">
        <v>12311</v>
      </c>
      <c r="B986" s="27" t="s">
        <v>7426</v>
      </c>
      <c r="C986" s="27" t="s">
        <v>5627</v>
      </c>
      <c r="D986" s="26">
        <v>3012</v>
      </c>
      <c r="E986" s="27" t="s">
        <v>192</v>
      </c>
      <c r="F986" s="27" t="s">
        <v>1244</v>
      </c>
      <c r="G986" s="27" t="s">
        <v>4009</v>
      </c>
    </row>
    <row r="987" spans="1:7" x14ac:dyDescent="0.3">
      <c r="A987" s="26">
        <v>12328</v>
      </c>
      <c r="B987" s="27" t="s">
        <v>8990</v>
      </c>
      <c r="C987" s="27" t="s">
        <v>5084</v>
      </c>
      <c r="D987" s="26">
        <v>3012</v>
      </c>
      <c r="E987" s="27" t="s">
        <v>192</v>
      </c>
      <c r="F987" s="27" t="s">
        <v>1245</v>
      </c>
      <c r="G987" s="27" t="s">
        <v>4204</v>
      </c>
    </row>
    <row r="988" spans="1:7" x14ac:dyDescent="0.3">
      <c r="A988" s="26">
        <v>12351</v>
      </c>
      <c r="B988" s="27" t="s">
        <v>10479</v>
      </c>
      <c r="C988" s="27" t="s">
        <v>5628</v>
      </c>
      <c r="D988" s="26">
        <v>3001</v>
      </c>
      <c r="E988" s="27" t="s">
        <v>196</v>
      </c>
      <c r="F988" s="27" t="s">
        <v>1246</v>
      </c>
      <c r="G988" s="27" t="s">
        <v>10480</v>
      </c>
    </row>
    <row r="989" spans="1:7" x14ac:dyDescent="0.3">
      <c r="A989" s="26">
        <v>12369</v>
      </c>
      <c r="B989" s="27" t="s">
        <v>7427</v>
      </c>
      <c r="C989" s="27" t="s">
        <v>5629</v>
      </c>
      <c r="D989" s="26">
        <v>3010</v>
      </c>
      <c r="E989" s="27" t="s">
        <v>208</v>
      </c>
      <c r="F989" s="27" t="s">
        <v>1247</v>
      </c>
      <c r="G989" s="27" t="s">
        <v>3201</v>
      </c>
    </row>
    <row r="990" spans="1:7" x14ac:dyDescent="0.3">
      <c r="A990" s="26">
        <v>12377</v>
      </c>
      <c r="B990" s="27" t="s">
        <v>7428</v>
      </c>
      <c r="C990" s="27" t="s">
        <v>5630</v>
      </c>
      <c r="D990" s="26">
        <v>3001</v>
      </c>
      <c r="E990" s="27" t="s">
        <v>196</v>
      </c>
      <c r="F990" s="27" t="s">
        <v>1248</v>
      </c>
      <c r="G990" s="27" t="s">
        <v>9723</v>
      </c>
    </row>
    <row r="991" spans="1:7" x14ac:dyDescent="0.3">
      <c r="A991" s="26">
        <v>12385</v>
      </c>
      <c r="B991" s="27" t="s">
        <v>8502</v>
      </c>
      <c r="C991" s="27" t="s">
        <v>5631</v>
      </c>
      <c r="D991" s="26">
        <v>3001</v>
      </c>
      <c r="E991" s="27" t="s">
        <v>196</v>
      </c>
      <c r="F991" s="27" t="s">
        <v>1249</v>
      </c>
      <c r="G991" s="27" t="s">
        <v>8991</v>
      </c>
    </row>
    <row r="992" spans="1:7" x14ac:dyDescent="0.3">
      <c r="A992" s="26">
        <v>12393</v>
      </c>
      <c r="B992" s="27" t="s">
        <v>9393</v>
      </c>
      <c r="C992" s="27" t="s">
        <v>5632</v>
      </c>
      <c r="D992" s="26">
        <v>3001</v>
      </c>
      <c r="E992" s="27" t="s">
        <v>196</v>
      </c>
      <c r="F992" s="27" t="s">
        <v>9394</v>
      </c>
      <c r="G992" s="27" t="s">
        <v>10481</v>
      </c>
    </row>
    <row r="993" spans="1:7" x14ac:dyDescent="0.3">
      <c r="A993" s="26">
        <v>12401</v>
      </c>
      <c r="B993" s="27" t="s">
        <v>7257</v>
      </c>
      <c r="C993" s="27" t="s">
        <v>5633</v>
      </c>
      <c r="D993" s="26">
        <v>3001</v>
      </c>
      <c r="E993" s="27" t="s">
        <v>196</v>
      </c>
      <c r="F993" s="27" t="s">
        <v>1250</v>
      </c>
      <c r="G993" s="27" t="s">
        <v>3202</v>
      </c>
    </row>
    <row r="994" spans="1:7" x14ac:dyDescent="0.3">
      <c r="A994" s="26">
        <v>12427</v>
      </c>
      <c r="B994" s="27" t="s">
        <v>7429</v>
      </c>
      <c r="C994" s="27" t="s">
        <v>5634</v>
      </c>
      <c r="D994" s="26">
        <v>3050</v>
      </c>
      <c r="E994" s="27" t="s">
        <v>1251</v>
      </c>
      <c r="F994" s="27" t="s">
        <v>5635</v>
      </c>
      <c r="G994" s="27" t="s">
        <v>4010</v>
      </c>
    </row>
    <row r="995" spans="1:7" x14ac:dyDescent="0.3">
      <c r="A995" s="26">
        <v>12435</v>
      </c>
      <c r="B995" s="27" t="s">
        <v>9395</v>
      </c>
      <c r="C995" s="27" t="s">
        <v>5636</v>
      </c>
      <c r="D995" s="26">
        <v>3360</v>
      </c>
      <c r="E995" s="27" t="s">
        <v>1252</v>
      </c>
      <c r="F995" s="27" t="s">
        <v>1253</v>
      </c>
      <c r="G995" s="27" t="s">
        <v>10482</v>
      </c>
    </row>
    <row r="996" spans="1:7" x14ac:dyDescent="0.3">
      <c r="A996" s="26">
        <v>12451</v>
      </c>
      <c r="B996" s="27" t="s">
        <v>9396</v>
      </c>
      <c r="C996" s="27" t="s">
        <v>5637</v>
      </c>
      <c r="D996" s="26">
        <v>3360</v>
      </c>
      <c r="E996" s="27" t="s">
        <v>1254</v>
      </c>
      <c r="F996" s="27" t="s">
        <v>1255</v>
      </c>
      <c r="G996" s="27" t="s">
        <v>3203</v>
      </c>
    </row>
    <row r="997" spans="1:7" x14ac:dyDescent="0.3">
      <c r="A997" s="26">
        <v>12468</v>
      </c>
      <c r="B997" s="27" t="s">
        <v>7430</v>
      </c>
      <c r="C997" s="27" t="s">
        <v>5638</v>
      </c>
      <c r="D997" s="26">
        <v>3360</v>
      </c>
      <c r="E997" s="27" t="s">
        <v>1254</v>
      </c>
      <c r="F997" s="27" t="s">
        <v>1256</v>
      </c>
      <c r="G997" s="27" t="s">
        <v>3204</v>
      </c>
    </row>
    <row r="998" spans="1:7" x14ac:dyDescent="0.3">
      <c r="A998" s="26">
        <v>12476</v>
      </c>
      <c r="B998" s="27" t="s">
        <v>515</v>
      </c>
      <c r="C998" s="27" t="s">
        <v>5639</v>
      </c>
      <c r="D998" s="26">
        <v>3053</v>
      </c>
      <c r="E998" s="27" t="s">
        <v>1257</v>
      </c>
      <c r="F998" s="27" t="s">
        <v>4460</v>
      </c>
      <c r="G998" s="27" t="s">
        <v>8992</v>
      </c>
    </row>
    <row r="999" spans="1:7" x14ac:dyDescent="0.3">
      <c r="A999" s="26">
        <v>12484</v>
      </c>
      <c r="B999" s="27" t="s">
        <v>7431</v>
      </c>
      <c r="C999" s="27" t="s">
        <v>5640</v>
      </c>
      <c r="D999" s="26">
        <v>3052</v>
      </c>
      <c r="E999" s="27" t="s">
        <v>1258</v>
      </c>
      <c r="F999" s="27" t="s">
        <v>4461</v>
      </c>
      <c r="G999" s="27" t="s">
        <v>4011</v>
      </c>
    </row>
    <row r="1000" spans="1:7" x14ac:dyDescent="0.3">
      <c r="A1000" s="26">
        <v>12492</v>
      </c>
      <c r="B1000" s="27" t="s">
        <v>510</v>
      </c>
      <c r="C1000" s="27" t="s">
        <v>5641</v>
      </c>
      <c r="D1000" s="26">
        <v>3051</v>
      </c>
      <c r="E1000" s="27" t="s">
        <v>1259</v>
      </c>
      <c r="F1000" s="27" t="s">
        <v>1260</v>
      </c>
      <c r="G1000" s="27" t="s">
        <v>10483</v>
      </c>
    </row>
    <row r="1001" spans="1:7" x14ac:dyDescent="0.3">
      <c r="A1001" s="26">
        <v>12501</v>
      </c>
      <c r="B1001" s="27" t="s">
        <v>7432</v>
      </c>
      <c r="C1001" s="27" t="s">
        <v>5642</v>
      </c>
      <c r="D1001" s="26">
        <v>3040</v>
      </c>
      <c r="E1001" s="27" t="s">
        <v>1261</v>
      </c>
      <c r="F1001" s="27" t="s">
        <v>5643</v>
      </c>
      <c r="G1001" s="27" t="s">
        <v>5644</v>
      </c>
    </row>
    <row r="1002" spans="1:7" x14ac:dyDescent="0.3">
      <c r="A1002" s="26">
        <v>12518</v>
      </c>
      <c r="B1002" s="27" t="s">
        <v>7433</v>
      </c>
      <c r="C1002" s="27" t="s">
        <v>5645</v>
      </c>
      <c r="D1002" s="26">
        <v>3040</v>
      </c>
      <c r="E1002" s="27" t="s">
        <v>1262</v>
      </c>
      <c r="F1002" s="27" t="s">
        <v>5646</v>
      </c>
      <c r="G1002" s="27" t="s">
        <v>5647</v>
      </c>
    </row>
    <row r="1003" spans="1:7" x14ac:dyDescent="0.3">
      <c r="A1003" s="26">
        <v>12526</v>
      </c>
      <c r="B1003" s="27" t="s">
        <v>7434</v>
      </c>
      <c r="C1003" s="27" t="s">
        <v>5648</v>
      </c>
      <c r="D1003" s="26">
        <v>3060</v>
      </c>
      <c r="E1003" s="27" t="s">
        <v>1263</v>
      </c>
      <c r="F1003" s="27" t="s">
        <v>1264</v>
      </c>
      <c r="G1003" s="27" t="s">
        <v>10484</v>
      </c>
    </row>
    <row r="1004" spans="1:7" x14ac:dyDescent="0.3">
      <c r="A1004" s="26">
        <v>12534</v>
      </c>
      <c r="B1004" s="27" t="s">
        <v>7435</v>
      </c>
      <c r="C1004" s="27" t="s">
        <v>5649</v>
      </c>
      <c r="D1004" s="26">
        <v>3060</v>
      </c>
      <c r="E1004" s="27" t="s">
        <v>1263</v>
      </c>
      <c r="F1004" s="27" t="s">
        <v>1265</v>
      </c>
      <c r="G1004" s="27" t="s">
        <v>3205</v>
      </c>
    </row>
    <row r="1005" spans="1:7" x14ac:dyDescent="0.3">
      <c r="A1005" s="26">
        <v>12542</v>
      </c>
      <c r="B1005" s="27" t="s">
        <v>10485</v>
      </c>
      <c r="C1005" s="27" t="s">
        <v>5650</v>
      </c>
      <c r="D1005" s="26">
        <v>3061</v>
      </c>
      <c r="E1005" s="27" t="s">
        <v>1266</v>
      </c>
      <c r="F1005" s="27" t="s">
        <v>1267</v>
      </c>
      <c r="G1005" s="27" t="s">
        <v>3206</v>
      </c>
    </row>
    <row r="1006" spans="1:7" x14ac:dyDescent="0.3">
      <c r="A1006" s="26">
        <v>12559</v>
      </c>
      <c r="B1006" s="27" t="s">
        <v>7251</v>
      </c>
      <c r="C1006" s="27" t="s">
        <v>5651</v>
      </c>
      <c r="D1006" s="26">
        <v>3070</v>
      </c>
      <c r="E1006" s="27" t="s">
        <v>198</v>
      </c>
      <c r="F1006" s="27" t="s">
        <v>1268</v>
      </c>
      <c r="G1006" s="27" t="s">
        <v>3207</v>
      </c>
    </row>
    <row r="1007" spans="1:7" x14ac:dyDescent="0.3">
      <c r="A1007" s="26">
        <v>12567</v>
      </c>
      <c r="B1007" s="27" t="s">
        <v>7436</v>
      </c>
      <c r="C1007" s="27" t="s">
        <v>5652</v>
      </c>
      <c r="D1007" s="26">
        <v>3071</v>
      </c>
      <c r="E1007" s="27" t="s">
        <v>1269</v>
      </c>
      <c r="F1007" s="27" t="s">
        <v>1270</v>
      </c>
      <c r="G1007" s="27" t="s">
        <v>3208</v>
      </c>
    </row>
    <row r="1008" spans="1:7" x14ac:dyDescent="0.3">
      <c r="A1008" s="26">
        <v>12575</v>
      </c>
      <c r="B1008" s="27" t="s">
        <v>7347</v>
      </c>
      <c r="C1008" s="27" t="s">
        <v>5653</v>
      </c>
      <c r="D1008" s="26">
        <v>3071</v>
      </c>
      <c r="E1008" s="27" t="s">
        <v>1269</v>
      </c>
      <c r="F1008" s="27" t="s">
        <v>1271</v>
      </c>
      <c r="G1008" s="27" t="s">
        <v>3209</v>
      </c>
    </row>
    <row r="1009" spans="1:7" x14ac:dyDescent="0.3">
      <c r="A1009" s="26">
        <v>12583</v>
      </c>
      <c r="B1009" s="27" t="s">
        <v>8499</v>
      </c>
      <c r="C1009" s="27" t="s">
        <v>5654</v>
      </c>
      <c r="D1009" s="26">
        <v>1930</v>
      </c>
      <c r="E1009" s="27" t="s">
        <v>1272</v>
      </c>
      <c r="F1009" s="27" t="s">
        <v>1273</v>
      </c>
      <c r="G1009" s="27" t="s">
        <v>3210</v>
      </c>
    </row>
    <row r="1010" spans="1:7" x14ac:dyDescent="0.3">
      <c r="A1010" s="26">
        <v>12591</v>
      </c>
      <c r="B1010" s="27" t="s">
        <v>7437</v>
      </c>
      <c r="C1010" s="27" t="s">
        <v>5655</v>
      </c>
      <c r="D1010" s="26">
        <v>3078</v>
      </c>
      <c r="E1010" s="27" t="s">
        <v>1274</v>
      </c>
      <c r="F1010" s="27" t="s">
        <v>1275</v>
      </c>
      <c r="G1010" s="27" t="s">
        <v>3211</v>
      </c>
    </row>
    <row r="1011" spans="1:7" x14ac:dyDescent="0.3">
      <c r="A1011" s="26">
        <v>12609</v>
      </c>
      <c r="B1011" s="27" t="s">
        <v>7438</v>
      </c>
      <c r="C1011" s="27" t="s">
        <v>5656</v>
      </c>
      <c r="D1011" s="26">
        <v>3078</v>
      </c>
      <c r="E1011" s="27" t="s">
        <v>1276</v>
      </c>
      <c r="F1011" s="27" t="s">
        <v>1277</v>
      </c>
      <c r="G1011" s="27" t="s">
        <v>3212</v>
      </c>
    </row>
    <row r="1012" spans="1:7" x14ac:dyDescent="0.3">
      <c r="A1012" s="26">
        <v>12617</v>
      </c>
      <c r="B1012" s="27" t="s">
        <v>10486</v>
      </c>
      <c r="C1012" s="27" t="s">
        <v>5657</v>
      </c>
      <c r="D1012" s="26">
        <v>1820</v>
      </c>
      <c r="E1012" s="27" t="s">
        <v>1278</v>
      </c>
      <c r="F1012" s="27" t="s">
        <v>1279</v>
      </c>
      <c r="G1012" s="27" t="s">
        <v>3213</v>
      </c>
    </row>
    <row r="1013" spans="1:7" x14ac:dyDescent="0.3">
      <c r="A1013" s="26">
        <v>12625</v>
      </c>
      <c r="B1013" s="27" t="s">
        <v>7439</v>
      </c>
      <c r="C1013" s="27" t="s">
        <v>5658</v>
      </c>
      <c r="D1013" s="26">
        <v>1820</v>
      </c>
      <c r="E1013" s="27" t="s">
        <v>1278</v>
      </c>
      <c r="F1013" s="27" t="s">
        <v>1280</v>
      </c>
      <c r="G1013" s="27" t="s">
        <v>10487</v>
      </c>
    </row>
    <row r="1014" spans="1:7" x14ac:dyDescent="0.3">
      <c r="A1014" s="26">
        <v>12633</v>
      </c>
      <c r="B1014" s="27" t="s">
        <v>7500</v>
      </c>
      <c r="C1014" s="27" t="s">
        <v>5659</v>
      </c>
      <c r="D1014" s="26">
        <v>1910</v>
      </c>
      <c r="E1014" s="27" t="s">
        <v>200</v>
      </c>
      <c r="F1014" s="27" t="s">
        <v>1281</v>
      </c>
      <c r="G1014" s="27" t="s">
        <v>3214</v>
      </c>
    </row>
    <row r="1015" spans="1:7" x14ac:dyDescent="0.3">
      <c r="A1015" s="26">
        <v>12641</v>
      </c>
      <c r="B1015" s="27" t="s">
        <v>8503</v>
      </c>
      <c r="C1015" s="27" t="s">
        <v>5660</v>
      </c>
      <c r="D1015" s="26">
        <v>1910</v>
      </c>
      <c r="E1015" s="27" t="s">
        <v>1282</v>
      </c>
      <c r="F1015" s="27" t="s">
        <v>1283</v>
      </c>
      <c r="G1015" s="27" t="s">
        <v>3215</v>
      </c>
    </row>
    <row r="1016" spans="1:7" x14ac:dyDescent="0.3">
      <c r="A1016" s="26">
        <v>12658</v>
      </c>
      <c r="B1016" s="27" t="s">
        <v>7440</v>
      </c>
      <c r="C1016" s="27" t="s">
        <v>5661</v>
      </c>
      <c r="D1016" s="26">
        <v>1910</v>
      </c>
      <c r="E1016" s="27" t="s">
        <v>1284</v>
      </c>
      <c r="F1016" s="27" t="s">
        <v>1285</v>
      </c>
      <c r="G1016" s="27" t="s">
        <v>8993</v>
      </c>
    </row>
    <row r="1017" spans="1:7" x14ac:dyDescent="0.3">
      <c r="A1017" s="26">
        <v>12666</v>
      </c>
      <c r="B1017" s="27" t="s">
        <v>7231</v>
      </c>
      <c r="C1017" s="27" t="s">
        <v>5662</v>
      </c>
      <c r="D1017" s="26">
        <v>2220</v>
      </c>
      <c r="E1017" s="27" t="s">
        <v>202</v>
      </c>
      <c r="F1017" s="27" t="s">
        <v>5663</v>
      </c>
      <c r="G1017" s="27" t="s">
        <v>8504</v>
      </c>
    </row>
    <row r="1018" spans="1:7" x14ac:dyDescent="0.3">
      <c r="A1018" s="26">
        <v>12674</v>
      </c>
      <c r="B1018" s="27" t="s">
        <v>8505</v>
      </c>
      <c r="C1018" s="27" t="s">
        <v>5476</v>
      </c>
      <c r="D1018" s="26">
        <v>2220</v>
      </c>
      <c r="E1018" s="27" t="s">
        <v>202</v>
      </c>
      <c r="F1018" s="27" t="s">
        <v>1286</v>
      </c>
      <c r="G1018" s="27" t="s">
        <v>10488</v>
      </c>
    </row>
    <row r="1019" spans="1:7" x14ac:dyDescent="0.3">
      <c r="A1019" s="26">
        <v>12682</v>
      </c>
      <c r="B1019" s="27" t="s">
        <v>510</v>
      </c>
      <c r="C1019" s="27" t="s">
        <v>5664</v>
      </c>
      <c r="D1019" s="26">
        <v>2220</v>
      </c>
      <c r="E1019" s="27" t="s">
        <v>202</v>
      </c>
      <c r="F1019" s="27" t="s">
        <v>1287</v>
      </c>
      <c r="G1019" s="27" t="s">
        <v>10489</v>
      </c>
    </row>
    <row r="1020" spans="1:7" x14ac:dyDescent="0.3">
      <c r="A1020" s="26">
        <v>12691</v>
      </c>
      <c r="B1020" s="27" t="s">
        <v>510</v>
      </c>
      <c r="C1020" s="27" t="s">
        <v>5665</v>
      </c>
      <c r="D1020" s="26">
        <v>2220</v>
      </c>
      <c r="E1020" s="27" t="s">
        <v>1288</v>
      </c>
      <c r="F1020" s="27" t="s">
        <v>1289</v>
      </c>
      <c r="G1020" s="27" t="s">
        <v>10490</v>
      </c>
    </row>
    <row r="1021" spans="1:7" x14ac:dyDescent="0.3">
      <c r="A1021" s="26">
        <v>12708</v>
      </c>
      <c r="B1021" s="27" t="s">
        <v>7441</v>
      </c>
      <c r="C1021" s="27" t="s">
        <v>5666</v>
      </c>
      <c r="D1021" s="26">
        <v>3110</v>
      </c>
      <c r="E1021" s="27" t="s">
        <v>1290</v>
      </c>
      <c r="F1021" s="27" t="s">
        <v>1291</v>
      </c>
      <c r="G1021" s="27" t="s">
        <v>5667</v>
      </c>
    </row>
    <row r="1022" spans="1:7" x14ac:dyDescent="0.3">
      <c r="A1022" s="26">
        <v>12716</v>
      </c>
      <c r="B1022" s="27" t="s">
        <v>515</v>
      </c>
      <c r="C1022" s="27" t="s">
        <v>5668</v>
      </c>
      <c r="D1022" s="26">
        <v>3110</v>
      </c>
      <c r="E1022" s="27" t="s">
        <v>1290</v>
      </c>
      <c r="F1022" s="27" t="s">
        <v>1292</v>
      </c>
      <c r="G1022" s="27" t="s">
        <v>3217</v>
      </c>
    </row>
    <row r="1023" spans="1:7" x14ac:dyDescent="0.3">
      <c r="A1023" s="26">
        <v>12724</v>
      </c>
      <c r="B1023" s="27" t="s">
        <v>10491</v>
      </c>
      <c r="C1023" s="27" t="s">
        <v>5669</v>
      </c>
      <c r="D1023" s="26">
        <v>3111</v>
      </c>
      <c r="E1023" s="27" t="s">
        <v>1293</v>
      </c>
      <c r="F1023" s="27" t="s">
        <v>1294</v>
      </c>
      <c r="G1023" s="27" t="s">
        <v>8506</v>
      </c>
    </row>
    <row r="1024" spans="1:7" x14ac:dyDescent="0.3">
      <c r="A1024" s="26">
        <v>12732</v>
      </c>
      <c r="B1024" s="27" t="s">
        <v>7442</v>
      </c>
      <c r="C1024" s="27" t="s">
        <v>5670</v>
      </c>
      <c r="D1024" s="26">
        <v>3111</v>
      </c>
      <c r="E1024" s="27" t="s">
        <v>1293</v>
      </c>
      <c r="F1024" s="27" t="s">
        <v>1295</v>
      </c>
      <c r="G1024" s="27" t="s">
        <v>3218</v>
      </c>
    </row>
    <row r="1025" spans="1:7" x14ac:dyDescent="0.3">
      <c r="A1025" s="26">
        <v>12757</v>
      </c>
      <c r="B1025" s="27" t="s">
        <v>10492</v>
      </c>
      <c r="C1025" s="27" t="s">
        <v>5671</v>
      </c>
      <c r="D1025" s="26">
        <v>3150</v>
      </c>
      <c r="E1025" s="27" t="s">
        <v>1191</v>
      </c>
      <c r="F1025" s="27" t="s">
        <v>1296</v>
      </c>
      <c r="G1025" s="27" t="s">
        <v>10493</v>
      </c>
    </row>
    <row r="1026" spans="1:7" x14ac:dyDescent="0.3">
      <c r="A1026" s="26">
        <v>12765</v>
      </c>
      <c r="B1026" s="27" t="s">
        <v>10494</v>
      </c>
      <c r="C1026" s="27" t="s">
        <v>5672</v>
      </c>
      <c r="D1026" s="26">
        <v>3120</v>
      </c>
      <c r="E1026" s="27" t="s">
        <v>203</v>
      </c>
      <c r="F1026" s="27" t="s">
        <v>1297</v>
      </c>
      <c r="G1026" s="27" t="s">
        <v>10495</v>
      </c>
    </row>
    <row r="1027" spans="1:7" x14ac:dyDescent="0.3">
      <c r="A1027" s="26">
        <v>12773</v>
      </c>
      <c r="B1027" s="27" t="s">
        <v>7443</v>
      </c>
      <c r="C1027" s="27" t="s">
        <v>5673</v>
      </c>
      <c r="D1027" s="26">
        <v>3128</v>
      </c>
      <c r="E1027" s="27" t="s">
        <v>1298</v>
      </c>
      <c r="F1027" s="27" t="s">
        <v>1299</v>
      </c>
      <c r="G1027" s="27" t="s">
        <v>5674</v>
      </c>
    </row>
    <row r="1028" spans="1:7" x14ac:dyDescent="0.3">
      <c r="A1028" s="26">
        <v>12781</v>
      </c>
      <c r="B1028" s="27" t="s">
        <v>7290</v>
      </c>
      <c r="C1028" s="27" t="s">
        <v>5675</v>
      </c>
      <c r="D1028" s="26">
        <v>3130</v>
      </c>
      <c r="E1028" s="27" t="s">
        <v>1300</v>
      </c>
      <c r="F1028" s="27" t="s">
        <v>1301</v>
      </c>
      <c r="G1028" s="27" t="s">
        <v>3219</v>
      </c>
    </row>
    <row r="1029" spans="1:7" x14ac:dyDescent="0.3">
      <c r="A1029" s="26">
        <v>12799</v>
      </c>
      <c r="B1029" s="27" t="s">
        <v>510</v>
      </c>
      <c r="C1029" s="27" t="s">
        <v>5676</v>
      </c>
      <c r="D1029" s="26">
        <v>2230</v>
      </c>
      <c r="E1029" s="27" t="s">
        <v>1302</v>
      </c>
      <c r="F1029" s="27" t="s">
        <v>1303</v>
      </c>
      <c r="G1029" s="27" t="s">
        <v>3220</v>
      </c>
    </row>
    <row r="1030" spans="1:7" x14ac:dyDescent="0.3">
      <c r="A1030" s="26">
        <v>12807</v>
      </c>
      <c r="B1030" s="27" t="s">
        <v>7444</v>
      </c>
      <c r="C1030" s="27" t="s">
        <v>5677</v>
      </c>
      <c r="D1030" s="26">
        <v>2235</v>
      </c>
      <c r="E1030" s="27" t="s">
        <v>1304</v>
      </c>
      <c r="F1030" s="27" t="s">
        <v>1305</v>
      </c>
      <c r="G1030" s="27" t="s">
        <v>4462</v>
      </c>
    </row>
    <row r="1031" spans="1:7" x14ac:dyDescent="0.3">
      <c r="A1031" s="26">
        <v>12815</v>
      </c>
      <c r="B1031" s="27" t="s">
        <v>8994</v>
      </c>
      <c r="C1031" s="27" t="s">
        <v>5678</v>
      </c>
      <c r="D1031" s="26">
        <v>2221</v>
      </c>
      <c r="E1031" s="27" t="s">
        <v>1306</v>
      </c>
      <c r="F1031" s="27" t="s">
        <v>8995</v>
      </c>
      <c r="G1031" s="27" t="s">
        <v>8996</v>
      </c>
    </row>
    <row r="1032" spans="1:7" x14ac:dyDescent="0.3">
      <c r="A1032" s="26">
        <v>12823</v>
      </c>
      <c r="B1032" s="27" t="s">
        <v>8507</v>
      </c>
      <c r="C1032" s="27" t="s">
        <v>5679</v>
      </c>
      <c r="D1032" s="26">
        <v>2221</v>
      </c>
      <c r="E1032" s="27" t="s">
        <v>1306</v>
      </c>
      <c r="F1032" s="27" t="s">
        <v>1307</v>
      </c>
      <c r="G1032" s="27" t="s">
        <v>10496</v>
      </c>
    </row>
    <row r="1033" spans="1:7" x14ac:dyDescent="0.3">
      <c r="A1033" s="26">
        <v>12831</v>
      </c>
      <c r="B1033" s="27" t="s">
        <v>7381</v>
      </c>
      <c r="C1033" s="27" t="s">
        <v>5680</v>
      </c>
      <c r="D1033" s="26">
        <v>2235</v>
      </c>
      <c r="E1033" s="27" t="s">
        <v>1308</v>
      </c>
      <c r="F1033" s="27" t="s">
        <v>1309</v>
      </c>
      <c r="G1033" s="27" t="s">
        <v>3221</v>
      </c>
    </row>
    <row r="1034" spans="1:7" x14ac:dyDescent="0.3">
      <c r="A1034" s="26">
        <v>12849</v>
      </c>
      <c r="B1034" s="27" t="s">
        <v>515</v>
      </c>
      <c r="C1034" s="27" t="s">
        <v>5681</v>
      </c>
      <c r="D1034" s="26">
        <v>2235</v>
      </c>
      <c r="E1034" s="27" t="s">
        <v>1310</v>
      </c>
      <c r="F1034" s="27" t="s">
        <v>1311</v>
      </c>
      <c r="G1034" s="27" t="s">
        <v>10497</v>
      </c>
    </row>
    <row r="1035" spans="1:7" x14ac:dyDescent="0.3">
      <c r="A1035" s="26">
        <v>12856</v>
      </c>
      <c r="B1035" s="27" t="s">
        <v>8050</v>
      </c>
      <c r="C1035" s="27" t="s">
        <v>5682</v>
      </c>
      <c r="D1035" s="26">
        <v>2230</v>
      </c>
      <c r="E1035" s="27" t="s">
        <v>205</v>
      </c>
      <c r="F1035" s="27" t="s">
        <v>1312</v>
      </c>
      <c r="G1035" s="27" t="s">
        <v>3222</v>
      </c>
    </row>
    <row r="1036" spans="1:7" x14ac:dyDescent="0.3">
      <c r="A1036" s="26">
        <v>12864</v>
      </c>
      <c r="B1036" s="27" t="s">
        <v>8997</v>
      </c>
      <c r="C1036" s="27" t="s">
        <v>5683</v>
      </c>
      <c r="D1036" s="26">
        <v>2230</v>
      </c>
      <c r="E1036" s="27" t="s">
        <v>205</v>
      </c>
      <c r="F1036" s="27" t="s">
        <v>1313</v>
      </c>
      <c r="G1036" s="27" t="s">
        <v>8998</v>
      </c>
    </row>
    <row r="1037" spans="1:7" x14ac:dyDescent="0.3">
      <c r="A1037" s="26">
        <v>12872</v>
      </c>
      <c r="B1037" s="27" t="s">
        <v>8508</v>
      </c>
      <c r="C1037" s="27" t="s">
        <v>5684</v>
      </c>
      <c r="D1037" s="26">
        <v>2230</v>
      </c>
      <c r="E1037" s="27" t="s">
        <v>205</v>
      </c>
      <c r="F1037" s="27" t="s">
        <v>1314</v>
      </c>
      <c r="G1037" s="27" t="s">
        <v>9724</v>
      </c>
    </row>
    <row r="1038" spans="1:7" x14ac:dyDescent="0.3">
      <c r="A1038" s="26">
        <v>12881</v>
      </c>
      <c r="B1038" s="27" t="s">
        <v>8999</v>
      </c>
      <c r="C1038" s="27" t="s">
        <v>5685</v>
      </c>
      <c r="D1038" s="26">
        <v>2260</v>
      </c>
      <c r="E1038" s="27" t="s">
        <v>207</v>
      </c>
      <c r="F1038" s="27" t="s">
        <v>1315</v>
      </c>
      <c r="G1038" s="27" t="s">
        <v>9725</v>
      </c>
    </row>
    <row r="1039" spans="1:7" x14ac:dyDescent="0.3">
      <c r="A1039" s="26">
        <v>12898</v>
      </c>
      <c r="B1039" s="27" t="s">
        <v>8509</v>
      </c>
      <c r="C1039" s="27" t="s">
        <v>5686</v>
      </c>
      <c r="D1039" s="26">
        <v>2260</v>
      </c>
      <c r="E1039" s="27" t="s">
        <v>207</v>
      </c>
      <c r="F1039" s="27" t="s">
        <v>1316</v>
      </c>
      <c r="G1039" s="27" t="s">
        <v>3223</v>
      </c>
    </row>
    <row r="1040" spans="1:7" x14ac:dyDescent="0.3">
      <c r="A1040" s="26">
        <v>12906</v>
      </c>
      <c r="B1040" s="27" t="s">
        <v>7804</v>
      </c>
      <c r="C1040" s="27" t="s">
        <v>5687</v>
      </c>
      <c r="D1040" s="26">
        <v>2260</v>
      </c>
      <c r="E1040" s="27" t="s">
        <v>207</v>
      </c>
      <c r="F1040" s="27" t="s">
        <v>1317</v>
      </c>
      <c r="G1040" s="27" t="s">
        <v>3224</v>
      </c>
    </row>
    <row r="1041" spans="1:7" x14ac:dyDescent="0.3">
      <c r="A1041" s="26">
        <v>12914</v>
      </c>
      <c r="B1041" s="27" t="s">
        <v>7445</v>
      </c>
      <c r="C1041" s="27" t="s">
        <v>5688</v>
      </c>
      <c r="D1041" s="26">
        <v>2260</v>
      </c>
      <c r="E1041" s="27" t="s">
        <v>1318</v>
      </c>
      <c r="F1041" s="27" t="s">
        <v>1319</v>
      </c>
      <c r="G1041" s="27" t="s">
        <v>3225</v>
      </c>
    </row>
    <row r="1042" spans="1:7" x14ac:dyDescent="0.3">
      <c r="A1042" s="26">
        <v>12922</v>
      </c>
      <c r="B1042" s="27" t="s">
        <v>10498</v>
      </c>
      <c r="C1042" s="27" t="s">
        <v>5689</v>
      </c>
      <c r="D1042" s="26">
        <v>2260</v>
      </c>
      <c r="E1042" s="27" t="s">
        <v>207</v>
      </c>
      <c r="F1042" s="27" t="s">
        <v>1320</v>
      </c>
      <c r="G1042" s="27" t="s">
        <v>10499</v>
      </c>
    </row>
    <row r="1043" spans="1:7" x14ac:dyDescent="0.3">
      <c r="A1043" s="26">
        <v>12948</v>
      </c>
      <c r="B1043" s="27" t="s">
        <v>9000</v>
      </c>
      <c r="C1043" s="27" t="s">
        <v>5690</v>
      </c>
      <c r="D1043" s="26">
        <v>2260</v>
      </c>
      <c r="E1043" s="27" t="s">
        <v>1321</v>
      </c>
      <c r="F1043" s="27" t="s">
        <v>1322</v>
      </c>
      <c r="G1043" s="27" t="s">
        <v>3226</v>
      </c>
    </row>
    <row r="1044" spans="1:7" x14ac:dyDescent="0.3">
      <c r="A1044" s="26">
        <v>12955</v>
      </c>
      <c r="B1044" s="27" t="s">
        <v>7446</v>
      </c>
      <c r="C1044" s="27" t="s">
        <v>5388</v>
      </c>
      <c r="D1044" s="26">
        <v>2260</v>
      </c>
      <c r="E1044" s="27" t="s">
        <v>207</v>
      </c>
      <c r="F1044" s="27" t="s">
        <v>1323</v>
      </c>
      <c r="G1044" s="27" t="s">
        <v>3227</v>
      </c>
    </row>
    <row r="1045" spans="1:7" x14ac:dyDescent="0.3">
      <c r="A1045" s="26">
        <v>12971</v>
      </c>
      <c r="B1045" s="27" t="s">
        <v>10500</v>
      </c>
      <c r="C1045" s="27" t="s">
        <v>5691</v>
      </c>
      <c r="D1045" s="26">
        <v>3010</v>
      </c>
      <c r="E1045" s="27" t="s">
        <v>208</v>
      </c>
      <c r="F1045" s="27" t="s">
        <v>1324</v>
      </c>
      <c r="G1045" s="27" t="s">
        <v>10501</v>
      </c>
    </row>
    <row r="1046" spans="1:7" x14ac:dyDescent="0.3">
      <c r="A1046" s="26">
        <v>12989</v>
      </c>
      <c r="B1046" s="27" t="s">
        <v>7447</v>
      </c>
      <c r="C1046" s="27" t="s">
        <v>9397</v>
      </c>
      <c r="D1046" s="26">
        <v>3010</v>
      </c>
      <c r="E1046" s="27" t="s">
        <v>208</v>
      </c>
      <c r="F1046" s="27" t="s">
        <v>1325</v>
      </c>
      <c r="G1046" s="27" t="s">
        <v>9726</v>
      </c>
    </row>
    <row r="1047" spans="1:7" x14ac:dyDescent="0.3">
      <c r="A1047" s="26">
        <v>12997</v>
      </c>
      <c r="B1047" s="27" t="s">
        <v>7448</v>
      </c>
      <c r="C1047" s="27" t="s">
        <v>5692</v>
      </c>
      <c r="D1047" s="26">
        <v>3010</v>
      </c>
      <c r="E1047" s="27" t="s">
        <v>208</v>
      </c>
      <c r="F1047" s="27" t="s">
        <v>1326</v>
      </c>
      <c r="G1047" s="27" t="s">
        <v>10502</v>
      </c>
    </row>
    <row r="1048" spans="1:7" x14ac:dyDescent="0.3">
      <c r="A1048" s="26">
        <v>13003</v>
      </c>
      <c r="B1048" s="27" t="s">
        <v>7449</v>
      </c>
      <c r="C1048" s="27" t="s">
        <v>5693</v>
      </c>
      <c r="D1048" s="26">
        <v>3010</v>
      </c>
      <c r="E1048" s="27" t="s">
        <v>208</v>
      </c>
      <c r="F1048" s="27" t="s">
        <v>1327</v>
      </c>
      <c r="G1048" s="27" t="s">
        <v>10503</v>
      </c>
    </row>
    <row r="1049" spans="1:7" x14ac:dyDescent="0.3">
      <c r="A1049" s="26">
        <v>13037</v>
      </c>
      <c r="B1049" s="27" t="s">
        <v>7450</v>
      </c>
      <c r="C1049" s="27" t="s">
        <v>5694</v>
      </c>
      <c r="D1049" s="26">
        <v>3220</v>
      </c>
      <c r="E1049" s="27" t="s">
        <v>1328</v>
      </c>
      <c r="F1049" s="27" t="s">
        <v>1329</v>
      </c>
      <c r="G1049" s="27" t="s">
        <v>9001</v>
      </c>
    </row>
    <row r="1050" spans="1:7" x14ac:dyDescent="0.3">
      <c r="A1050" s="26">
        <v>13052</v>
      </c>
      <c r="B1050" s="27" t="s">
        <v>7451</v>
      </c>
      <c r="C1050" s="27" t="s">
        <v>5696</v>
      </c>
      <c r="D1050" s="26">
        <v>3210</v>
      </c>
      <c r="E1050" s="27" t="s">
        <v>1330</v>
      </c>
      <c r="F1050" s="27" t="s">
        <v>1331</v>
      </c>
      <c r="G1050" s="27" t="s">
        <v>4463</v>
      </c>
    </row>
    <row r="1051" spans="1:7" x14ac:dyDescent="0.3">
      <c r="A1051" s="26">
        <v>13061</v>
      </c>
      <c r="B1051" s="27" t="s">
        <v>7199</v>
      </c>
      <c r="C1051" s="27" t="s">
        <v>5697</v>
      </c>
      <c r="D1051" s="26">
        <v>3390</v>
      </c>
      <c r="E1051" s="27" t="s">
        <v>210</v>
      </c>
      <c r="F1051" s="27" t="s">
        <v>1332</v>
      </c>
      <c r="G1051" s="27" t="s">
        <v>8510</v>
      </c>
    </row>
    <row r="1052" spans="1:7" x14ac:dyDescent="0.3">
      <c r="A1052" s="26">
        <v>13078</v>
      </c>
      <c r="B1052" s="27" t="s">
        <v>10504</v>
      </c>
      <c r="C1052" s="27" t="s">
        <v>5698</v>
      </c>
      <c r="D1052" s="26">
        <v>3390</v>
      </c>
      <c r="E1052" s="27" t="s">
        <v>393</v>
      </c>
      <c r="F1052" s="27" t="s">
        <v>1333</v>
      </c>
      <c r="G1052" s="27" t="s">
        <v>10505</v>
      </c>
    </row>
    <row r="1053" spans="1:7" x14ac:dyDescent="0.3">
      <c r="A1053" s="26">
        <v>13086</v>
      </c>
      <c r="B1053" s="27" t="s">
        <v>9118</v>
      </c>
      <c r="C1053" s="27" t="s">
        <v>5699</v>
      </c>
      <c r="D1053" s="26">
        <v>3210</v>
      </c>
      <c r="E1053" s="27" t="s">
        <v>1334</v>
      </c>
      <c r="F1053" s="27" t="s">
        <v>1335</v>
      </c>
      <c r="G1053" s="27" t="s">
        <v>9002</v>
      </c>
    </row>
    <row r="1054" spans="1:7" x14ac:dyDescent="0.3">
      <c r="A1054" s="26">
        <v>13094</v>
      </c>
      <c r="B1054" s="27" t="s">
        <v>510</v>
      </c>
      <c r="C1054" s="27" t="s">
        <v>5700</v>
      </c>
      <c r="D1054" s="26">
        <v>3390</v>
      </c>
      <c r="E1054" s="27" t="s">
        <v>1336</v>
      </c>
      <c r="F1054" s="27" t="s">
        <v>1337</v>
      </c>
      <c r="G1054" s="27" t="s">
        <v>3228</v>
      </c>
    </row>
    <row r="1055" spans="1:7" x14ac:dyDescent="0.3">
      <c r="A1055" s="26">
        <v>13102</v>
      </c>
      <c r="B1055" s="27" t="s">
        <v>7452</v>
      </c>
      <c r="C1055" s="27" t="s">
        <v>5701</v>
      </c>
      <c r="D1055" s="26">
        <v>3200</v>
      </c>
      <c r="E1055" s="27" t="s">
        <v>212</v>
      </c>
      <c r="F1055" s="27" t="s">
        <v>1338</v>
      </c>
      <c r="G1055" s="27" t="s">
        <v>3229</v>
      </c>
    </row>
    <row r="1056" spans="1:7" x14ac:dyDescent="0.3">
      <c r="A1056" s="26">
        <v>13111</v>
      </c>
      <c r="B1056" s="27" t="s">
        <v>7336</v>
      </c>
      <c r="C1056" s="27" t="s">
        <v>5702</v>
      </c>
      <c r="D1056" s="26">
        <v>3200</v>
      </c>
      <c r="E1056" s="27" t="s">
        <v>212</v>
      </c>
      <c r="F1056" s="27" t="s">
        <v>1339</v>
      </c>
      <c r="G1056" s="27" t="s">
        <v>4205</v>
      </c>
    </row>
    <row r="1057" spans="1:7" x14ac:dyDescent="0.3">
      <c r="A1057" s="26">
        <v>13128</v>
      </c>
      <c r="B1057" s="27" t="s">
        <v>10506</v>
      </c>
      <c r="C1057" s="27" t="s">
        <v>5703</v>
      </c>
      <c r="D1057" s="26">
        <v>3200</v>
      </c>
      <c r="E1057" s="27" t="s">
        <v>212</v>
      </c>
      <c r="F1057" s="27" t="s">
        <v>1340</v>
      </c>
      <c r="G1057" s="27" t="s">
        <v>3230</v>
      </c>
    </row>
    <row r="1058" spans="1:7" x14ac:dyDescent="0.3">
      <c r="A1058" s="26">
        <v>13151</v>
      </c>
      <c r="B1058" s="27" t="s">
        <v>10507</v>
      </c>
      <c r="C1058" s="27" t="s">
        <v>5704</v>
      </c>
      <c r="D1058" s="26">
        <v>3200</v>
      </c>
      <c r="E1058" s="27" t="s">
        <v>1341</v>
      </c>
      <c r="F1058" s="27" t="s">
        <v>1342</v>
      </c>
      <c r="G1058" s="27" t="s">
        <v>3231</v>
      </c>
    </row>
    <row r="1059" spans="1:7" x14ac:dyDescent="0.3">
      <c r="A1059" s="26">
        <v>13169</v>
      </c>
      <c r="B1059" s="27" t="s">
        <v>510</v>
      </c>
      <c r="C1059" s="27" t="s">
        <v>5705</v>
      </c>
      <c r="D1059" s="26">
        <v>3130</v>
      </c>
      <c r="E1059" s="27" t="s">
        <v>1343</v>
      </c>
      <c r="F1059" s="27" t="s">
        <v>1344</v>
      </c>
      <c r="G1059" s="27" t="s">
        <v>4012</v>
      </c>
    </row>
    <row r="1060" spans="1:7" x14ac:dyDescent="0.3">
      <c r="A1060" s="26">
        <v>13177</v>
      </c>
      <c r="B1060" s="27" t="s">
        <v>10508</v>
      </c>
      <c r="C1060" s="27" t="s">
        <v>5706</v>
      </c>
      <c r="D1060" s="26">
        <v>3130</v>
      </c>
      <c r="E1060" s="27" t="s">
        <v>1343</v>
      </c>
      <c r="F1060" s="27" t="s">
        <v>1345</v>
      </c>
      <c r="G1060" s="27" t="s">
        <v>3232</v>
      </c>
    </row>
    <row r="1061" spans="1:7" x14ac:dyDescent="0.3">
      <c r="A1061" s="26">
        <v>13185</v>
      </c>
      <c r="B1061" s="27" t="s">
        <v>510</v>
      </c>
      <c r="C1061" s="27" t="s">
        <v>5707</v>
      </c>
      <c r="D1061" s="26">
        <v>3201</v>
      </c>
      <c r="E1061" s="27" t="s">
        <v>1346</v>
      </c>
      <c r="F1061" s="27" t="s">
        <v>1347</v>
      </c>
      <c r="G1061" s="27" t="s">
        <v>10509</v>
      </c>
    </row>
    <row r="1062" spans="1:7" x14ac:dyDescent="0.3">
      <c r="A1062" s="26">
        <v>13193</v>
      </c>
      <c r="B1062" s="27" t="s">
        <v>510</v>
      </c>
      <c r="C1062" s="27" t="s">
        <v>5708</v>
      </c>
      <c r="D1062" s="26">
        <v>3201</v>
      </c>
      <c r="E1062" s="27" t="s">
        <v>1346</v>
      </c>
      <c r="F1062" s="27" t="s">
        <v>1348</v>
      </c>
      <c r="G1062" s="27" t="s">
        <v>10510</v>
      </c>
    </row>
    <row r="1063" spans="1:7" x14ac:dyDescent="0.3">
      <c r="A1063" s="26">
        <v>13227</v>
      </c>
      <c r="B1063" s="27" t="s">
        <v>10511</v>
      </c>
      <c r="C1063" s="27" t="s">
        <v>5709</v>
      </c>
      <c r="D1063" s="26">
        <v>3460</v>
      </c>
      <c r="E1063" s="27" t="s">
        <v>1349</v>
      </c>
      <c r="F1063" s="27" t="s">
        <v>1350</v>
      </c>
      <c r="G1063" s="27" t="s">
        <v>3233</v>
      </c>
    </row>
    <row r="1064" spans="1:7" x14ac:dyDescent="0.3">
      <c r="A1064" s="26">
        <v>13235</v>
      </c>
      <c r="B1064" s="27" t="s">
        <v>8511</v>
      </c>
      <c r="C1064" s="27" t="s">
        <v>5710</v>
      </c>
      <c r="D1064" s="26">
        <v>3460</v>
      </c>
      <c r="E1064" s="27" t="s">
        <v>1351</v>
      </c>
      <c r="F1064" s="27" t="s">
        <v>1352</v>
      </c>
      <c r="G1064" s="27" t="s">
        <v>9003</v>
      </c>
    </row>
    <row r="1065" spans="1:7" x14ac:dyDescent="0.3">
      <c r="A1065" s="26">
        <v>13243</v>
      </c>
      <c r="B1065" s="27" t="s">
        <v>7517</v>
      </c>
      <c r="C1065" s="27" t="s">
        <v>5711</v>
      </c>
      <c r="D1065" s="26">
        <v>3473</v>
      </c>
      <c r="E1065" s="27" t="s">
        <v>1353</v>
      </c>
      <c r="F1065" s="27" t="s">
        <v>1354</v>
      </c>
      <c r="G1065" s="27" t="s">
        <v>9004</v>
      </c>
    </row>
    <row r="1066" spans="1:7" x14ac:dyDescent="0.3">
      <c r="A1066" s="26">
        <v>13251</v>
      </c>
      <c r="B1066" s="27" t="s">
        <v>9005</v>
      </c>
      <c r="C1066" s="27" t="s">
        <v>5712</v>
      </c>
      <c r="D1066" s="26">
        <v>3270</v>
      </c>
      <c r="E1066" s="27" t="s">
        <v>1355</v>
      </c>
      <c r="F1066" s="27" t="s">
        <v>1356</v>
      </c>
      <c r="G1066" s="27" t="s">
        <v>10512</v>
      </c>
    </row>
    <row r="1067" spans="1:7" x14ac:dyDescent="0.3">
      <c r="A1067" s="26">
        <v>13268</v>
      </c>
      <c r="B1067" s="27" t="s">
        <v>10459</v>
      </c>
      <c r="C1067" s="27" t="s">
        <v>5713</v>
      </c>
      <c r="D1067" s="26">
        <v>3270</v>
      </c>
      <c r="E1067" s="27" t="s">
        <v>1355</v>
      </c>
      <c r="F1067" s="27" t="s">
        <v>1357</v>
      </c>
      <c r="G1067" s="27" t="s">
        <v>9006</v>
      </c>
    </row>
    <row r="1068" spans="1:7" x14ac:dyDescent="0.3">
      <c r="A1068" s="26">
        <v>13276</v>
      </c>
      <c r="B1068" s="27" t="s">
        <v>9398</v>
      </c>
      <c r="C1068" s="27" t="s">
        <v>5714</v>
      </c>
      <c r="D1068" s="26">
        <v>3271</v>
      </c>
      <c r="E1068" s="27" t="s">
        <v>1358</v>
      </c>
      <c r="F1068" s="27" t="s">
        <v>1359</v>
      </c>
      <c r="G1068" s="27" t="s">
        <v>10513</v>
      </c>
    </row>
    <row r="1069" spans="1:7" x14ac:dyDescent="0.3">
      <c r="A1069" s="26">
        <v>13292</v>
      </c>
      <c r="B1069" s="27" t="s">
        <v>7453</v>
      </c>
      <c r="C1069" s="27" t="s">
        <v>5715</v>
      </c>
      <c r="D1069" s="26">
        <v>3271</v>
      </c>
      <c r="E1069" s="27" t="s">
        <v>1360</v>
      </c>
      <c r="F1069" s="27" t="s">
        <v>1361</v>
      </c>
      <c r="G1069" s="27" t="s">
        <v>9007</v>
      </c>
    </row>
    <row r="1070" spans="1:7" x14ac:dyDescent="0.3">
      <c r="A1070" s="26">
        <v>13318</v>
      </c>
      <c r="B1070" s="27" t="s">
        <v>9399</v>
      </c>
      <c r="C1070" s="27" t="s">
        <v>5716</v>
      </c>
      <c r="D1070" s="26">
        <v>3272</v>
      </c>
      <c r="E1070" s="27" t="s">
        <v>1362</v>
      </c>
      <c r="F1070" s="27" t="s">
        <v>1363</v>
      </c>
      <c r="G1070" s="27" t="s">
        <v>3234</v>
      </c>
    </row>
    <row r="1071" spans="1:7" x14ac:dyDescent="0.3">
      <c r="A1071" s="26">
        <v>13326</v>
      </c>
      <c r="B1071" s="27" t="s">
        <v>9008</v>
      </c>
      <c r="C1071" s="27" t="s">
        <v>9009</v>
      </c>
      <c r="D1071" s="26">
        <v>3271</v>
      </c>
      <c r="E1071" s="27" t="s">
        <v>1358</v>
      </c>
      <c r="F1071" s="27" t="s">
        <v>9010</v>
      </c>
      <c r="G1071" s="27" t="s">
        <v>9011</v>
      </c>
    </row>
    <row r="1072" spans="1:7" x14ac:dyDescent="0.3">
      <c r="A1072" s="26">
        <v>13334</v>
      </c>
      <c r="B1072" s="27" t="s">
        <v>7207</v>
      </c>
      <c r="C1072" s="27" t="s">
        <v>5717</v>
      </c>
      <c r="D1072" s="26">
        <v>3290</v>
      </c>
      <c r="E1072" s="27" t="s">
        <v>217</v>
      </c>
      <c r="F1072" s="27" t="s">
        <v>1365</v>
      </c>
      <c r="G1072" s="27" t="s">
        <v>4464</v>
      </c>
    </row>
    <row r="1073" spans="1:7" x14ac:dyDescent="0.3">
      <c r="A1073" s="26">
        <v>13367</v>
      </c>
      <c r="B1073" s="27" t="s">
        <v>7454</v>
      </c>
      <c r="C1073" s="27" t="s">
        <v>5718</v>
      </c>
      <c r="D1073" s="26">
        <v>3293</v>
      </c>
      <c r="E1073" s="27" t="s">
        <v>1366</v>
      </c>
      <c r="F1073" s="27" t="s">
        <v>9727</v>
      </c>
      <c r="G1073" s="27" t="s">
        <v>10514</v>
      </c>
    </row>
    <row r="1074" spans="1:7" x14ac:dyDescent="0.3">
      <c r="A1074" s="26">
        <v>13383</v>
      </c>
      <c r="B1074" s="27" t="s">
        <v>515</v>
      </c>
      <c r="C1074" s="27" t="s">
        <v>5719</v>
      </c>
      <c r="D1074" s="26">
        <v>3290</v>
      </c>
      <c r="E1074" s="27" t="s">
        <v>1367</v>
      </c>
      <c r="F1074" s="27" t="s">
        <v>3235</v>
      </c>
      <c r="G1074" s="27" t="s">
        <v>4206</v>
      </c>
    </row>
    <row r="1075" spans="1:7" x14ac:dyDescent="0.3">
      <c r="A1075" s="26">
        <v>13391</v>
      </c>
      <c r="B1075" s="27" t="s">
        <v>510</v>
      </c>
      <c r="C1075" s="27" t="s">
        <v>10515</v>
      </c>
      <c r="D1075" s="26">
        <v>3290</v>
      </c>
      <c r="E1075" s="27" t="s">
        <v>1367</v>
      </c>
      <c r="F1075" s="27" t="s">
        <v>1369</v>
      </c>
      <c r="G1075" s="27" t="s">
        <v>3236</v>
      </c>
    </row>
    <row r="1076" spans="1:7" x14ac:dyDescent="0.3">
      <c r="A1076" s="26">
        <v>13409</v>
      </c>
      <c r="B1076" s="27" t="s">
        <v>7641</v>
      </c>
      <c r="C1076" s="27" t="s">
        <v>5720</v>
      </c>
      <c r="D1076" s="26">
        <v>3300</v>
      </c>
      <c r="E1076" s="27" t="s">
        <v>219</v>
      </c>
      <c r="F1076" s="27" t="s">
        <v>8512</v>
      </c>
      <c r="G1076" s="27" t="s">
        <v>8513</v>
      </c>
    </row>
    <row r="1077" spans="1:7" x14ac:dyDescent="0.3">
      <c r="A1077" s="26">
        <v>13417</v>
      </c>
      <c r="B1077" s="27" t="s">
        <v>7221</v>
      </c>
      <c r="C1077" s="27" t="s">
        <v>5721</v>
      </c>
      <c r="D1077" s="26">
        <v>3300</v>
      </c>
      <c r="E1077" s="27" t="s">
        <v>219</v>
      </c>
      <c r="F1077" s="27" t="s">
        <v>1370</v>
      </c>
      <c r="G1077" s="27" t="s">
        <v>3237</v>
      </c>
    </row>
    <row r="1078" spans="1:7" x14ac:dyDescent="0.3">
      <c r="A1078" s="26">
        <v>13425</v>
      </c>
      <c r="B1078" s="27" t="s">
        <v>7455</v>
      </c>
      <c r="C1078" s="27" t="s">
        <v>5722</v>
      </c>
      <c r="D1078" s="26">
        <v>3300</v>
      </c>
      <c r="E1078" s="27" t="s">
        <v>1371</v>
      </c>
      <c r="F1078" s="27" t="s">
        <v>1372</v>
      </c>
      <c r="G1078" s="27" t="s">
        <v>3238</v>
      </c>
    </row>
    <row r="1079" spans="1:7" x14ac:dyDescent="0.3">
      <c r="A1079" s="26">
        <v>13433</v>
      </c>
      <c r="B1079" s="27" t="s">
        <v>10516</v>
      </c>
      <c r="C1079" s="27" t="s">
        <v>5723</v>
      </c>
      <c r="D1079" s="26">
        <v>3300</v>
      </c>
      <c r="E1079" s="27" t="s">
        <v>219</v>
      </c>
      <c r="F1079" s="27" t="s">
        <v>1373</v>
      </c>
      <c r="G1079" s="27" t="s">
        <v>9728</v>
      </c>
    </row>
    <row r="1080" spans="1:7" x14ac:dyDescent="0.3">
      <c r="A1080" s="26">
        <v>13458</v>
      </c>
      <c r="B1080" s="27" t="s">
        <v>10459</v>
      </c>
      <c r="C1080" s="27" t="s">
        <v>5724</v>
      </c>
      <c r="D1080" s="26">
        <v>3300</v>
      </c>
      <c r="E1080" s="27" t="s">
        <v>219</v>
      </c>
      <c r="F1080" s="27" t="s">
        <v>1374</v>
      </c>
      <c r="G1080" s="27" t="s">
        <v>3239</v>
      </c>
    </row>
    <row r="1081" spans="1:7" x14ac:dyDescent="0.3">
      <c r="A1081" s="26">
        <v>13474</v>
      </c>
      <c r="B1081" s="27" t="s">
        <v>7456</v>
      </c>
      <c r="C1081" s="27" t="s">
        <v>5725</v>
      </c>
      <c r="D1081" s="26">
        <v>3380</v>
      </c>
      <c r="E1081" s="27" t="s">
        <v>1375</v>
      </c>
      <c r="F1081" s="27" t="s">
        <v>1376</v>
      </c>
      <c r="G1081" s="27" t="s">
        <v>3240</v>
      </c>
    </row>
    <row r="1082" spans="1:7" x14ac:dyDescent="0.3">
      <c r="A1082" s="26">
        <v>13482</v>
      </c>
      <c r="B1082" s="27" t="s">
        <v>7457</v>
      </c>
      <c r="C1082" s="27" t="s">
        <v>5726</v>
      </c>
      <c r="D1082" s="26">
        <v>3300</v>
      </c>
      <c r="E1082" s="27" t="s">
        <v>1377</v>
      </c>
      <c r="F1082" s="27" t="s">
        <v>1378</v>
      </c>
      <c r="G1082" s="27" t="s">
        <v>3241</v>
      </c>
    </row>
    <row r="1083" spans="1:7" x14ac:dyDescent="0.3">
      <c r="A1083" s="26">
        <v>13491</v>
      </c>
      <c r="B1083" s="27" t="s">
        <v>9400</v>
      </c>
      <c r="C1083" s="27" t="s">
        <v>5727</v>
      </c>
      <c r="D1083" s="26">
        <v>3300</v>
      </c>
      <c r="E1083" s="27" t="s">
        <v>1379</v>
      </c>
      <c r="F1083" s="27" t="s">
        <v>1380</v>
      </c>
      <c r="G1083" s="27" t="s">
        <v>3242</v>
      </c>
    </row>
    <row r="1084" spans="1:7" x14ac:dyDescent="0.3">
      <c r="A1084" s="26">
        <v>13508</v>
      </c>
      <c r="B1084" s="27" t="s">
        <v>7458</v>
      </c>
      <c r="C1084" s="27" t="s">
        <v>5728</v>
      </c>
      <c r="D1084" s="26">
        <v>3320</v>
      </c>
      <c r="E1084" s="27" t="s">
        <v>1381</v>
      </c>
      <c r="F1084" s="27" t="s">
        <v>1382</v>
      </c>
      <c r="G1084" s="27" t="s">
        <v>4207</v>
      </c>
    </row>
    <row r="1085" spans="1:7" x14ac:dyDescent="0.3">
      <c r="A1085" s="26">
        <v>13524</v>
      </c>
      <c r="B1085" s="27" t="s">
        <v>515</v>
      </c>
      <c r="C1085" s="27" t="s">
        <v>5729</v>
      </c>
      <c r="D1085" s="26">
        <v>3320</v>
      </c>
      <c r="E1085" s="27" t="s">
        <v>1381</v>
      </c>
      <c r="F1085" s="27" t="s">
        <v>1383</v>
      </c>
      <c r="G1085" s="27" t="s">
        <v>3243</v>
      </c>
    </row>
    <row r="1086" spans="1:7" x14ac:dyDescent="0.3">
      <c r="A1086" s="26">
        <v>13532</v>
      </c>
      <c r="B1086" s="27" t="s">
        <v>510</v>
      </c>
      <c r="C1086" s="27" t="s">
        <v>5730</v>
      </c>
      <c r="D1086" s="26">
        <v>3300</v>
      </c>
      <c r="E1086" s="27" t="s">
        <v>3244</v>
      </c>
      <c r="F1086" s="27" t="s">
        <v>1384</v>
      </c>
      <c r="G1086" s="27" t="s">
        <v>3245</v>
      </c>
    </row>
    <row r="1087" spans="1:7" x14ac:dyDescent="0.3">
      <c r="A1087" s="26">
        <v>13541</v>
      </c>
      <c r="B1087" s="27" t="s">
        <v>8420</v>
      </c>
      <c r="C1087" s="27" t="s">
        <v>5731</v>
      </c>
      <c r="D1087" s="26">
        <v>3350</v>
      </c>
      <c r="E1087" s="27" t="s">
        <v>1385</v>
      </c>
      <c r="F1087" s="27" t="s">
        <v>1386</v>
      </c>
      <c r="G1087" s="27" t="s">
        <v>3246</v>
      </c>
    </row>
    <row r="1088" spans="1:7" x14ac:dyDescent="0.3">
      <c r="A1088" s="26">
        <v>13565</v>
      </c>
      <c r="B1088" s="27" t="s">
        <v>7459</v>
      </c>
      <c r="C1088" s="27" t="s">
        <v>5732</v>
      </c>
      <c r="D1088" s="26">
        <v>3350</v>
      </c>
      <c r="E1088" s="27" t="s">
        <v>1387</v>
      </c>
      <c r="F1088" s="27" t="s">
        <v>1388</v>
      </c>
      <c r="G1088" s="27" t="s">
        <v>3247</v>
      </c>
    </row>
    <row r="1089" spans="1:7" x14ac:dyDescent="0.3">
      <c r="A1089" s="26">
        <v>13573</v>
      </c>
      <c r="B1089" s="27" t="s">
        <v>506</v>
      </c>
      <c r="C1089" s="27" t="s">
        <v>5733</v>
      </c>
      <c r="D1089" s="26">
        <v>3470</v>
      </c>
      <c r="E1089" s="27" t="s">
        <v>3248</v>
      </c>
      <c r="F1089" s="27" t="s">
        <v>1390</v>
      </c>
      <c r="G1089" s="27" t="s">
        <v>3249</v>
      </c>
    </row>
    <row r="1090" spans="1:7" x14ac:dyDescent="0.3">
      <c r="A1090" s="26">
        <v>13581</v>
      </c>
      <c r="B1090" s="27" t="s">
        <v>515</v>
      </c>
      <c r="C1090" s="27" t="s">
        <v>5734</v>
      </c>
      <c r="D1090" s="26">
        <v>3370</v>
      </c>
      <c r="E1090" s="27" t="s">
        <v>221</v>
      </c>
      <c r="F1090" s="27" t="s">
        <v>1391</v>
      </c>
      <c r="G1090" s="27" t="s">
        <v>3250</v>
      </c>
    </row>
    <row r="1091" spans="1:7" x14ac:dyDescent="0.3">
      <c r="A1091" s="26">
        <v>13599</v>
      </c>
      <c r="B1091" s="27" t="s">
        <v>7722</v>
      </c>
      <c r="C1091" s="27" t="s">
        <v>5735</v>
      </c>
      <c r="D1091" s="26">
        <v>3370</v>
      </c>
      <c r="E1091" s="27" t="s">
        <v>221</v>
      </c>
      <c r="F1091" s="27" t="s">
        <v>1392</v>
      </c>
      <c r="G1091" s="27" t="s">
        <v>4465</v>
      </c>
    </row>
    <row r="1092" spans="1:7" x14ac:dyDescent="0.3">
      <c r="A1092" s="26">
        <v>13607</v>
      </c>
      <c r="B1092" s="27" t="s">
        <v>7460</v>
      </c>
      <c r="C1092" s="27" t="s">
        <v>5736</v>
      </c>
      <c r="D1092" s="26">
        <v>3380</v>
      </c>
      <c r="E1092" s="27" t="s">
        <v>1393</v>
      </c>
      <c r="F1092" s="27" t="s">
        <v>1394</v>
      </c>
      <c r="G1092" s="27" t="s">
        <v>3251</v>
      </c>
    </row>
    <row r="1093" spans="1:7" x14ac:dyDescent="0.3">
      <c r="A1093" s="26">
        <v>13623</v>
      </c>
      <c r="B1093" s="27" t="s">
        <v>627</v>
      </c>
      <c r="C1093" s="27" t="s">
        <v>5737</v>
      </c>
      <c r="D1093" s="26">
        <v>3472</v>
      </c>
      <c r="E1093" s="27" t="s">
        <v>1395</v>
      </c>
      <c r="F1093" s="27" t="s">
        <v>1396</v>
      </c>
      <c r="G1093" s="27" t="s">
        <v>3252</v>
      </c>
    </row>
    <row r="1094" spans="1:7" x14ac:dyDescent="0.3">
      <c r="A1094" s="26">
        <v>13631</v>
      </c>
      <c r="B1094" s="27" t="s">
        <v>7461</v>
      </c>
      <c r="C1094" s="27" t="s">
        <v>5738</v>
      </c>
      <c r="D1094" s="26">
        <v>3471</v>
      </c>
      <c r="E1094" s="27" t="s">
        <v>1397</v>
      </c>
      <c r="F1094" s="27" t="s">
        <v>1398</v>
      </c>
      <c r="G1094" s="27" t="s">
        <v>9401</v>
      </c>
    </row>
    <row r="1095" spans="1:7" x14ac:dyDescent="0.3">
      <c r="A1095" s="26">
        <v>13649</v>
      </c>
      <c r="B1095" s="27" t="s">
        <v>7462</v>
      </c>
      <c r="C1095" s="27" t="s">
        <v>5739</v>
      </c>
      <c r="D1095" s="26">
        <v>3461</v>
      </c>
      <c r="E1095" s="27" t="s">
        <v>1399</v>
      </c>
      <c r="F1095" s="27" t="s">
        <v>1400</v>
      </c>
      <c r="G1095" s="27" t="s">
        <v>9012</v>
      </c>
    </row>
    <row r="1096" spans="1:7" x14ac:dyDescent="0.3">
      <c r="A1096" s="26">
        <v>13656</v>
      </c>
      <c r="B1096" s="27" t="s">
        <v>9013</v>
      </c>
      <c r="C1096" s="27" t="s">
        <v>5740</v>
      </c>
      <c r="D1096" s="26">
        <v>3401</v>
      </c>
      <c r="E1096" s="27" t="s">
        <v>5741</v>
      </c>
      <c r="F1096" s="27" t="s">
        <v>5742</v>
      </c>
      <c r="G1096" s="27" t="s">
        <v>9014</v>
      </c>
    </row>
    <row r="1097" spans="1:7" x14ac:dyDescent="0.3">
      <c r="A1097" s="26">
        <v>13681</v>
      </c>
      <c r="B1097" s="27" t="s">
        <v>10517</v>
      </c>
      <c r="C1097" s="27" t="s">
        <v>5743</v>
      </c>
      <c r="D1097" s="26">
        <v>3890</v>
      </c>
      <c r="E1097" s="27" t="s">
        <v>1403</v>
      </c>
      <c r="F1097" s="27" t="s">
        <v>1404</v>
      </c>
      <c r="G1097" s="27" t="s">
        <v>4208</v>
      </c>
    </row>
    <row r="1098" spans="1:7" x14ac:dyDescent="0.3">
      <c r="A1098" s="26">
        <v>13706</v>
      </c>
      <c r="B1098" s="27" t="s">
        <v>8514</v>
      </c>
      <c r="C1098" s="27" t="s">
        <v>5744</v>
      </c>
      <c r="D1098" s="26">
        <v>3440</v>
      </c>
      <c r="E1098" s="27" t="s">
        <v>1405</v>
      </c>
      <c r="F1098" s="27" t="s">
        <v>1406</v>
      </c>
      <c r="G1098" s="27" t="s">
        <v>4466</v>
      </c>
    </row>
    <row r="1099" spans="1:7" x14ac:dyDescent="0.3">
      <c r="A1099" s="26">
        <v>13714</v>
      </c>
      <c r="B1099" s="27" t="s">
        <v>7463</v>
      </c>
      <c r="C1099" s="27" t="s">
        <v>5745</v>
      </c>
      <c r="D1099" s="26">
        <v>3350</v>
      </c>
      <c r="E1099" s="27" t="s">
        <v>1407</v>
      </c>
      <c r="F1099" s="27" t="s">
        <v>1408</v>
      </c>
      <c r="G1099" s="27" t="s">
        <v>5746</v>
      </c>
    </row>
    <row r="1100" spans="1:7" x14ac:dyDescent="0.3">
      <c r="A1100" s="26">
        <v>13731</v>
      </c>
      <c r="B1100" s="27" t="s">
        <v>510</v>
      </c>
      <c r="C1100" s="27" t="s">
        <v>5747</v>
      </c>
      <c r="D1100" s="26">
        <v>3440</v>
      </c>
      <c r="E1100" s="27" t="s">
        <v>1409</v>
      </c>
      <c r="F1100" s="27" t="s">
        <v>1410</v>
      </c>
      <c r="G1100" s="27" t="s">
        <v>3253</v>
      </c>
    </row>
    <row r="1101" spans="1:7" x14ac:dyDescent="0.3">
      <c r="A1101" s="26">
        <v>13748</v>
      </c>
      <c r="B1101" s="27" t="s">
        <v>510</v>
      </c>
      <c r="C1101" s="27" t="s">
        <v>5748</v>
      </c>
      <c r="D1101" s="26">
        <v>3440</v>
      </c>
      <c r="E1101" s="27" t="s">
        <v>1411</v>
      </c>
      <c r="F1101" s="27" t="s">
        <v>1412</v>
      </c>
      <c r="G1101" s="27" t="s">
        <v>3254</v>
      </c>
    </row>
    <row r="1102" spans="1:7" x14ac:dyDescent="0.3">
      <c r="A1102" s="26">
        <v>13763</v>
      </c>
      <c r="B1102" s="27" t="s">
        <v>510</v>
      </c>
      <c r="C1102" s="27" t="s">
        <v>5749</v>
      </c>
      <c r="D1102" s="26">
        <v>3450</v>
      </c>
      <c r="E1102" s="27" t="s">
        <v>1413</v>
      </c>
      <c r="F1102" s="27" t="s">
        <v>1414</v>
      </c>
      <c r="G1102" s="27" t="s">
        <v>3255</v>
      </c>
    </row>
    <row r="1103" spans="1:7" x14ac:dyDescent="0.3">
      <c r="A1103" s="26">
        <v>13771</v>
      </c>
      <c r="B1103" s="27" t="s">
        <v>510</v>
      </c>
      <c r="C1103" s="27" t="s">
        <v>5388</v>
      </c>
      <c r="D1103" s="26">
        <v>3470</v>
      </c>
      <c r="E1103" s="27" t="s">
        <v>1389</v>
      </c>
      <c r="F1103" s="27" t="s">
        <v>1415</v>
      </c>
      <c r="G1103" s="27" t="s">
        <v>3256</v>
      </c>
    </row>
    <row r="1104" spans="1:7" x14ac:dyDescent="0.3">
      <c r="A1104" s="26">
        <v>13797</v>
      </c>
      <c r="B1104" s="27" t="s">
        <v>7410</v>
      </c>
      <c r="C1104" s="27" t="s">
        <v>5750</v>
      </c>
      <c r="D1104" s="26">
        <v>3454</v>
      </c>
      <c r="E1104" s="27" t="s">
        <v>1416</v>
      </c>
      <c r="F1104" s="27" t="s">
        <v>1417</v>
      </c>
      <c r="G1104" s="27" t="s">
        <v>3257</v>
      </c>
    </row>
    <row r="1105" spans="1:7" x14ac:dyDescent="0.3">
      <c r="A1105" s="26">
        <v>13805</v>
      </c>
      <c r="B1105" s="27" t="s">
        <v>515</v>
      </c>
      <c r="C1105" s="27" t="s">
        <v>5751</v>
      </c>
      <c r="D1105" s="26">
        <v>3545</v>
      </c>
      <c r="E1105" s="27" t="s">
        <v>1418</v>
      </c>
      <c r="F1105" s="27" t="s">
        <v>1419</v>
      </c>
      <c r="G1105" s="27" t="s">
        <v>8515</v>
      </c>
    </row>
    <row r="1106" spans="1:7" x14ac:dyDescent="0.3">
      <c r="A1106" s="26">
        <v>13839</v>
      </c>
      <c r="B1106" s="27" t="s">
        <v>7464</v>
      </c>
      <c r="C1106" s="27" t="s">
        <v>5752</v>
      </c>
      <c r="D1106" s="26">
        <v>3500</v>
      </c>
      <c r="E1106" s="27" t="s">
        <v>227</v>
      </c>
      <c r="F1106" s="27" t="s">
        <v>1420</v>
      </c>
      <c r="G1106" s="27" t="s">
        <v>4013</v>
      </c>
    </row>
    <row r="1107" spans="1:7" x14ac:dyDescent="0.3">
      <c r="A1107" s="26">
        <v>13847</v>
      </c>
      <c r="B1107" s="27" t="s">
        <v>7465</v>
      </c>
      <c r="C1107" s="27" t="s">
        <v>5753</v>
      </c>
      <c r="D1107" s="26">
        <v>3500</v>
      </c>
      <c r="E1107" s="27" t="s">
        <v>227</v>
      </c>
      <c r="F1107" s="27" t="s">
        <v>1421</v>
      </c>
      <c r="G1107" s="27" t="s">
        <v>3258</v>
      </c>
    </row>
    <row r="1108" spans="1:7" x14ac:dyDescent="0.3">
      <c r="A1108" s="26">
        <v>13862</v>
      </c>
      <c r="B1108" s="27" t="s">
        <v>7466</v>
      </c>
      <c r="C1108" s="27" t="s">
        <v>5754</v>
      </c>
      <c r="D1108" s="26">
        <v>3500</v>
      </c>
      <c r="E1108" s="27" t="s">
        <v>227</v>
      </c>
      <c r="F1108" s="27" t="s">
        <v>1422</v>
      </c>
      <c r="G1108" s="27" t="s">
        <v>3259</v>
      </c>
    </row>
    <row r="1109" spans="1:7" x14ac:dyDescent="0.3">
      <c r="A1109" s="26">
        <v>13888</v>
      </c>
      <c r="B1109" s="27" t="s">
        <v>7467</v>
      </c>
      <c r="C1109" s="27" t="s">
        <v>5755</v>
      </c>
      <c r="D1109" s="26">
        <v>3500</v>
      </c>
      <c r="E1109" s="27" t="s">
        <v>227</v>
      </c>
      <c r="F1109" s="27" t="s">
        <v>1423</v>
      </c>
      <c r="G1109" s="27" t="s">
        <v>9402</v>
      </c>
    </row>
    <row r="1110" spans="1:7" x14ac:dyDescent="0.3">
      <c r="A1110" s="26">
        <v>13896</v>
      </c>
      <c r="B1110" s="27" t="s">
        <v>7468</v>
      </c>
      <c r="C1110" s="27" t="s">
        <v>5756</v>
      </c>
      <c r="D1110" s="26">
        <v>3500</v>
      </c>
      <c r="E1110" s="27" t="s">
        <v>227</v>
      </c>
      <c r="F1110" s="27" t="s">
        <v>1424</v>
      </c>
      <c r="G1110" s="27" t="s">
        <v>9015</v>
      </c>
    </row>
    <row r="1111" spans="1:7" x14ac:dyDescent="0.3">
      <c r="A1111" s="26">
        <v>13904</v>
      </c>
      <c r="B1111" s="27" t="s">
        <v>10518</v>
      </c>
      <c r="C1111" s="27" t="s">
        <v>5757</v>
      </c>
      <c r="D1111" s="26">
        <v>3500</v>
      </c>
      <c r="E1111" s="27" t="s">
        <v>227</v>
      </c>
      <c r="F1111" s="27" t="s">
        <v>1425</v>
      </c>
      <c r="G1111" s="27" t="s">
        <v>3260</v>
      </c>
    </row>
    <row r="1112" spans="1:7" x14ac:dyDescent="0.3">
      <c r="A1112" s="26">
        <v>13912</v>
      </c>
      <c r="B1112" s="27" t="s">
        <v>7469</v>
      </c>
      <c r="C1112" s="27" t="s">
        <v>5758</v>
      </c>
      <c r="D1112" s="26">
        <v>3500</v>
      </c>
      <c r="E1112" s="27" t="s">
        <v>227</v>
      </c>
      <c r="F1112" s="27" t="s">
        <v>1426</v>
      </c>
      <c r="G1112" s="27" t="s">
        <v>3261</v>
      </c>
    </row>
    <row r="1113" spans="1:7" x14ac:dyDescent="0.3">
      <c r="A1113" s="26">
        <v>13938</v>
      </c>
      <c r="B1113" s="27" t="s">
        <v>8516</v>
      </c>
      <c r="C1113" s="27" t="s">
        <v>5759</v>
      </c>
      <c r="D1113" s="26">
        <v>3500</v>
      </c>
      <c r="E1113" s="27" t="s">
        <v>227</v>
      </c>
      <c r="F1113" s="27" t="s">
        <v>1427</v>
      </c>
      <c r="G1113" s="27" t="s">
        <v>3262</v>
      </c>
    </row>
    <row r="1114" spans="1:7" x14ac:dyDescent="0.3">
      <c r="A1114" s="26">
        <v>13953</v>
      </c>
      <c r="B1114" s="27" t="s">
        <v>9403</v>
      </c>
      <c r="C1114" s="27" t="s">
        <v>5760</v>
      </c>
      <c r="D1114" s="26">
        <v>3510</v>
      </c>
      <c r="E1114" s="27" t="s">
        <v>1428</v>
      </c>
      <c r="F1114" s="27" t="s">
        <v>1429</v>
      </c>
      <c r="G1114" s="27" t="s">
        <v>4467</v>
      </c>
    </row>
    <row r="1115" spans="1:7" x14ac:dyDescent="0.3">
      <c r="A1115" s="26">
        <v>13961</v>
      </c>
      <c r="B1115" s="27" t="s">
        <v>10519</v>
      </c>
      <c r="C1115" s="27" t="s">
        <v>5761</v>
      </c>
      <c r="D1115" s="26">
        <v>3510</v>
      </c>
      <c r="E1115" s="27" t="s">
        <v>1428</v>
      </c>
      <c r="F1115" s="27" t="s">
        <v>1430</v>
      </c>
      <c r="G1115" s="27" t="s">
        <v>3263</v>
      </c>
    </row>
    <row r="1116" spans="1:7" x14ac:dyDescent="0.3">
      <c r="A1116" s="26">
        <v>13995</v>
      </c>
      <c r="B1116" s="27" t="s">
        <v>10520</v>
      </c>
      <c r="C1116" s="27" t="s">
        <v>5762</v>
      </c>
      <c r="D1116" s="26">
        <v>3511</v>
      </c>
      <c r="E1116" s="27" t="s">
        <v>1431</v>
      </c>
      <c r="F1116" s="27" t="s">
        <v>1432</v>
      </c>
      <c r="G1116" s="27" t="s">
        <v>9016</v>
      </c>
    </row>
    <row r="1117" spans="1:7" x14ac:dyDescent="0.3">
      <c r="A1117" s="26">
        <v>14027</v>
      </c>
      <c r="B1117" s="27" t="s">
        <v>7470</v>
      </c>
      <c r="C1117" s="27" t="s">
        <v>5763</v>
      </c>
      <c r="D1117" s="26">
        <v>3520</v>
      </c>
      <c r="E1117" s="27" t="s">
        <v>231</v>
      </c>
      <c r="F1117" s="27" t="s">
        <v>1433</v>
      </c>
      <c r="G1117" s="27" t="s">
        <v>10521</v>
      </c>
    </row>
    <row r="1118" spans="1:7" x14ac:dyDescent="0.3">
      <c r="A1118" s="26">
        <v>14035</v>
      </c>
      <c r="B1118" s="27" t="s">
        <v>7471</v>
      </c>
      <c r="C1118" s="27" t="s">
        <v>5764</v>
      </c>
      <c r="D1118" s="26">
        <v>3520</v>
      </c>
      <c r="E1118" s="27" t="s">
        <v>231</v>
      </c>
      <c r="F1118" s="27" t="s">
        <v>1434</v>
      </c>
      <c r="G1118" s="27" t="s">
        <v>10522</v>
      </c>
    </row>
    <row r="1119" spans="1:7" x14ac:dyDescent="0.3">
      <c r="A1119" s="26">
        <v>14043</v>
      </c>
      <c r="B1119" s="27" t="s">
        <v>10523</v>
      </c>
      <c r="C1119" s="27" t="s">
        <v>5765</v>
      </c>
      <c r="D1119" s="26">
        <v>3520</v>
      </c>
      <c r="E1119" s="27" t="s">
        <v>231</v>
      </c>
      <c r="F1119" s="27" t="s">
        <v>1435</v>
      </c>
      <c r="G1119" s="27" t="s">
        <v>10524</v>
      </c>
    </row>
    <row r="1120" spans="1:7" x14ac:dyDescent="0.3">
      <c r="A1120" s="26">
        <v>14051</v>
      </c>
      <c r="B1120" s="27" t="s">
        <v>10525</v>
      </c>
      <c r="C1120" s="27" t="s">
        <v>5766</v>
      </c>
      <c r="D1120" s="26">
        <v>3520</v>
      </c>
      <c r="E1120" s="27" t="s">
        <v>231</v>
      </c>
      <c r="F1120" s="27" t="s">
        <v>1436</v>
      </c>
      <c r="G1120" s="27" t="s">
        <v>10526</v>
      </c>
    </row>
    <row r="1121" spans="1:7" x14ac:dyDescent="0.3">
      <c r="A1121" s="26">
        <v>14068</v>
      </c>
      <c r="B1121" s="27" t="s">
        <v>7472</v>
      </c>
      <c r="C1121" s="27" t="s">
        <v>5767</v>
      </c>
      <c r="D1121" s="26">
        <v>3530</v>
      </c>
      <c r="E1121" s="27" t="s">
        <v>233</v>
      </c>
      <c r="F1121" s="27" t="s">
        <v>1437</v>
      </c>
      <c r="G1121" s="27" t="s">
        <v>4014</v>
      </c>
    </row>
    <row r="1122" spans="1:7" x14ac:dyDescent="0.3">
      <c r="A1122" s="26">
        <v>14076</v>
      </c>
      <c r="B1122" s="27" t="s">
        <v>7473</v>
      </c>
      <c r="C1122" s="27" t="s">
        <v>5768</v>
      </c>
      <c r="D1122" s="26">
        <v>3530</v>
      </c>
      <c r="E1122" s="27" t="s">
        <v>233</v>
      </c>
      <c r="F1122" s="27" t="s">
        <v>4015</v>
      </c>
      <c r="G1122" s="27" t="s">
        <v>9729</v>
      </c>
    </row>
    <row r="1123" spans="1:7" x14ac:dyDescent="0.3">
      <c r="A1123" s="26">
        <v>14084</v>
      </c>
      <c r="B1123" s="27" t="s">
        <v>7474</v>
      </c>
      <c r="C1123" s="27" t="s">
        <v>5769</v>
      </c>
      <c r="D1123" s="26">
        <v>3530</v>
      </c>
      <c r="E1123" s="27" t="s">
        <v>233</v>
      </c>
      <c r="F1123" s="27" t="s">
        <v>3264</v>
      </c>
      <c r="G1123" s="27" t="s">
        <v>10527</v>
      </c>
    </row>
    <row r="1124" spans="1:7" x14ac:dyDescent="0.3">
      <c r="A1124" s="26">
        <v>14092</v>
      </c>
      <c r="B1124" s="27" t="s">
        <v>7475</v>
      </c>
      <c r="C1124" s="27" t="s">
        <v>5770</v>
      </c>
      <c r="D1124" s="26">
        <v>3530</v>
      </c>
      <c r="E1124" s="27" t="s">
        <v>233</v>
      </c>
      <c r="F1124" s="27" t="s">
        <v>3265</v>
      </c>
      <c r="G1124" s="27" t="s">
        <v>10528</v>
      </c>
    </row>
    <row r="1125" spans="1:7" x14ac:dyDescent="0.3">
      <c r="A1125" s="26">
        <v>14101</v>
      </c>
      <c r="B1125" s="27" t="s">
        <v>7476</v>
      </c>
      <c r="C1125" s="27" t="s">
        <v>5771</v>
      </c>
      <c r="D1125" s="26">
        <v>3530</v>
      </c>
      <c r="E1125" s="27" t="s">
        <v>233</v>
      </c>
      <c r="F1125" s="27" t="s">
        <v>3266</v>
      </c>
      <c r="G1125" s="27" t="s">
        <v>10529</v>
      </c>
    </row>
    <row r="1126" spans="1:7" x14ac:dyDescent="0.3">
      <c r="A1126" s="26">
        <v>14118</v>
      </c>
      <c r="B1126" s="27" t="s">
        <v>7477</v>
      </c>
      <c r="C1126" s="27" t="s">
        <v>5772</v>
      </c>
      <c r="D1126" s="26">
        <v>3530</v>
      </c>
      <c r="E1126" s="27" t="s">
        <v>233</v>
      </c>
      <c r="F1126" s="27" t="s">
        <v>1438</v>
      </c>
      <c r="G1126" s="27" t="s">
        <v>3267</v>
      </c>
    </row>
    <row r="1127" spans="1:7" x14ac:dyDescent="0.3">
      <c r="A1127" s="26">
        <v>14126</v>
      </c>
      <c r="B1127" s="27" t="s">
        <v>7478</v>
      </c>
      <c r="C1127" s="27" t="s">
        <v>5773</v>
      </c>
      <c r="D1127" s="26">
        <v>3530</v>
      </c>
      <c r="E1127" s="27" t="s">
        <v>233</v>
      </c>
      <c r="F1127" s="27" t="s">
        <v>1439</v>
      </c>
      <c r="G1127" s="27" t="s">
        <v>4209</v>
      </c>
    </row>
    <row r="1128" spans="1:7" x14ac:dyDescent="0.3">
      <c r="A1128" s="26">
        <v>14159</v>
      </c>
      <c r="B1128" s="27" t="s">
        <v>8084</v>
      </c>
      <c r="C1128" s="27" t="s">
        <v>5774</v>
      </c>
      <c r="D1128" s="26">
        <v>3530</v>
      </c>
      <c r="E1128" s="27" t="s">
        <v>233</v>
      </c>
      <c r="F1128" s="27" t="s">
        <v>1440</v>
      </c>
      <c r="G1128" s="27" t="s">
        <v>3268</v>
      </c>
    </row>
    <row r="1129" spans="1:7" x14ac:dyDescent="0.3">
      <c r="A1129" s="26">
        <v>14167</v>
      </c>
      <c r="B1129" s="27" t="s">
        <v>9017</v>
      </c>
      <c r="C1129" s="27" t="s">
        <v>5775</v>
      </c>
      <c r="D1129" s="26">
        <v>3530</v>
      </c>
      <c r="E1129" s="27" t="s">
        <v>1441</v>
      </c>
      <c r="F1129" s="27" t="s">
        <v>1442</v>
      </c>
      <c r="G1129" s="27" t="s">
        <v>3269</v>
      </c>
    </row>
    <row r="1130" spans="1:7" x14ac:dyDescent="0.3">
      <c r="A1130" s="26">
        <v>14175</v>
      </c>
      <c r="B1130" s="27" t="s">
        <v>7479</v>
      </c>
      <c r="C1130" s="27" t="s">
        <v>8517</v>
      </c>
      <c r="D1130" s="26">
        <v>3550</v>
      </c>
      <c r="E1130" s="27" t="s">
        <v>1443</v>
      </c>
      <c r="F1130" s="27" t="s">
        <v>1444</v>
      </c>
      <c r="G1130" s="27" t="s">
        <v>3270</v>
      </c>
    </row>
    <row r="1131" spans="1:7" x14ac:dyDescent="0.3">
      <c r="A1131" s="26">
        <v>14183</v>
      </c>
      <c r="B1131" s="27" t="s">
        <v>7480</v>
      </c>
      <c r="C1131" s="27" t="s">
        <v>5777</v>
      </c>
      <c r="D1131" s="26">
        <v>3550</v>
      </c>
      <c r="E1131" s="27" t="s">
        <v>1443</v>
      </c>
      <c r="F1131" s="27" t="s">
        <v>1445</v>
      </c>
      <c r="G1131" s="27" t="s">
        <v>9018</v>
      </c>
    </row>
    <row r="1132" spans="1:7" x14ac:dyDescent="0.3">
      <c r="A1132" s="26">
        <v>14191</v>
      </c>
      <c r="B1132" s="27" t="s">
        <v>7481</v>
      </c>
      <c r="C1132" s="27" t="s">
        <v>5778</v>
      </c>
      <c r="D1132" s="26">
        <v>3550</v>
      </c>
      <c r="E1132" s="27" t="s">
        <v>1443</v>
      </c>
      <c r="F1132" s="27" t="s">
        <v>1446</v>
      </c>
      <c r="G1132" s="27" t="s">
        <v>3271</v>
      </c>
    </row>
    <row r="1133" spans="1:7" x14ac:dyDescent="0.3">
      <c r="A1133" s="26">
        <v>14209</v>
      </c>
      <c r="B1133" s="27" t="s">
        <v>7482</v>
      </c>
      <c r="C1133" s="27" t="s">
        <v>5779</v>
      </c>
      <c r="D1133" s="26">
        <v>3550</v>
      </c>
      <c r="E1133" s="27" t="s">
        <v>236</v>
      </c>
      <c r="F1133" s="27" t="s">
        <v>1447</v>
      </c>
      <c r="G1133" s="27" t="s">
        <v>9730</v>
      </c>
    </row>
    <row r="1134" spans="1:7" x14ac:dyDescent="0.3">
      <c r="A1134" s="26">
        <v>14217</v>
      </c>
      <c r="B1134" s="27" t="s">
        <v>7483</v>
      </c>
      <c r="C1134" s="27" t="s">
        <v>5780</v>
      </c>
      <c r="D1134" s="26">
        <v>3550</v>
      </c>
      <c r="E1134" s="27" t="s">
        <v>236</v>
      </c>
      <c r="F1134" s="27" t="s">
        <v>1448</v>
      </c>
      <c r="G1134" s="27" t="s">
        <v>10530</v>
      </c>
    </row>
    <row r="1135" spans="1:7" x14ac:dyDescent="0.3">
      <c r="A1135" s="26">
        <v>14225</v>
      </c>
      <c r="B1135" s="27" t="s">
        <v>7484</v>
      </c>
      <c r="C1135" s="27" t="s">
        <v>5781</v>
      </c>
      <c r="D1135" s="26">
        <v>3550</v>
      </c>
      <c r="E1135" s="27" t="s">
        <v>1443</v>
      </c>
      <c r="F1135" s="27" t="s">
        <v>1449</v>
      </c>
      <c r="G1135" s="27" t="s">
        <v>10531</v>
      </c>
    </row>
    <row r="1136" spans="1:7" x14ac:dyDescent="0.3">
      <c r="A1136" s="26">
        <v>14233</v>
      </c>
      <c r="B1136" s="27" t="s">
        <v>510</v>
      </c>
      <c r="C1136" s="27" t="s">
        <v>5782</v>
      </c>
      <c r="D1136" s="26">
        <v>3550</v>
      </c>
      <c r="E1136" s="27" t="s">
        <v>1443</v>
      </c>
      <c r="F1136" s="27" t="s">
        <v>3272</v>
      </c>
      <c r="G1136" s="27" t="s">
        <v>9731</v>
      </c>
    </row>
    <row r="1137" spans="1:7" x14ac:dyDescent="0.3">
      <c r="A1137" s="26">
        <v>14241</v>
      </c>
      <c r="B1137" s="27" t="s">
        <v>562</v>
      </c>
      <c r="C1137" s="27" t="s">
        <v>8518</v>
      </c>
      <c r="D1137" s="26">
        <v>3550</v>
      </c>
      <c r="E1137" s="27" t="s">
        <v>1443</v>
      </c>
      <c r="F1137" s="27" t="s">
        <v>1450</v>
      </c>
      <c r="G1137" s="27" t="s">
        <v>4210</v>
      </c>
    </row>
    <row r="1138" spans="1:7" x14ac:dyDescent="0.3">
      <c r="A1138" s="26">
        <v>14258</v>
      </c>
      <c r="B1138" s="27" t="s">
        <v>7485</v>
      </c>
      <c r="C1138" s="27" t="s">
        <v>5783</v>
      </c>
      <c r="D1138" s="26">
        <v>3550</v>
      </c>
      <c r="E1138" s="27" t="s">
        <v>1443</v>
      </c>
      <c r="F1138" s="27" t="s">
        <v>1451</v>
      </c>
      <c r="G1138" s="27" t="s">
        <v>4468</v>
      </c>
    </row>
    <row r="1139" spans="1:7" x14ac:dyDescent="0.3">
      <c r="A1139" s="26">
        <v>14266</v>
      </c>
      <c r="B1139" s="27" t="s">
        <v>10532</v>
      </c>
      <c r="C1139" s="27" t="s">
        <v>5784</v>
      </c>
      <c r="D1139" s="26">
        <v>3550</v>
      </c>
      <c r="E1139" s="27" t="s">
        <v>1443</v>
      </c>
      <c r="F1139" s="27" t="s">
        <v>1452</v>
      </c>
      <c r="G1139" s="27" t="s">
        <v>10533</v>
      </c>
    </row>
    <row r="1140" spans="1:7" x14ac:dyDescent="0.3">
      <c r="A1140" s="26">
        <v>14274</v>
      </c>
      <c r="B1140" s="27" t="s">
        <v>10534</v>
      </c>
      <c r="C1140" s="27" t="s">
        <v>5785</v>
      </c>
      <c r="D1140" s="26">
        <v>3582</v>
      </c>
      <c r="E1140" s="27" t="s">
        <v>240</v>
      </c>
      <c r="F1140" s="27" t="s">
        <v>1453</v>
      </c>
      <c r="G1140" s="27" t="s">
        <v>3273</v>
      </c>
    </row>
    <row r="1141" spans="1:7" x14ac:dyDescent="0.3">
      <c r="A1141" s="26">
        <v>14282</v>
      </c>
      <c r="B1141" s="27" t="s">
        <v>7486</v>
      </c>
      <c r="C1141" s="27" t="s">
        <v>5786</v>
      </c>
      <c r="D1141" s="26">
        <v>3582</v>
      </c>
      <c r="E1141" s="27" t="s">
        <v>240</v>
      </c>
      <c r="F1141" s="27" t="s">
        <v>1454</v>
      </c>
      <c r="G1141" s="27" t="s">
        <v>3274</v>
      </c>
    </row>
    <row r="1142" spans="1:7" x14ac:dyDescent="0.3">
      <c r="A1142" s="26">
        <v>14308</v>
      </c>
      <c r="B1142" s="27" t="s">
        <v>10535</v>
      </c>
      <c r="C1142" s="27" t="s">
        <v>5787</v>
      </c>
      <c r="D1142" s="26">
        <v>3582</v>
      </c>
      <c r="E1142" s="27" t="s">
        <v>240</v>
      </c>
      <c r="F1142" s="27" t="s">
        <v>1455</v>
      </c>
      <c r="G1142" s="27" t="s">
        <v>3275</v>
      </c>
    </row>
    <row r="1143" spans="1:7" x14ac:dyDescent="0.3">
      <c r="A1143" s="26">
        <v>14316</v>
      </c>
      <c r="B1143" s="27" t="s">
        <v>7487</v>
      </c>
      <c r="C1143" s="27" t="s">
        <v>5788</v>
      </c>
      <c r="D1143" s="26">
        <v>3940</v>
      </c>
      <c r="E1143" s="27" t="s">
        <v>242</v>
      </c>
      <c r="F1143" s="27" t="s">
        <v>1456</v>
      </c>
      <c r="G1143" s="27" t="s">
        <v>5789</v>
      </c>
    </row>
    <row r="1144" spans="1:7" x14ac:dyDescent="0.3">
      <c r="A1144" s="26">
        <v>14324</v>
      </c>
      <c r="B1144" s="27" t="s">
        <v>7488</v>
      </c>
      <c r="C1144" s="27" t="s">
        <v>5790</v>
      </c>
      <c r="D1144" s="26">
        <v>3940</v>
      </c>
      <c r="E1144" s="27" t="s">
        <v>242</v>
      </c>
      <c r="F1144" s="27" t="s">
        <v>1456</v>
      </c>
      <c r="G1144" s="27" t="s">
        <v>4211</v>
      </c>
    </row>
    <row r="1145" spans="1:7" x14ac:dyDescent="0.3">
      <c r="A1145" s="26">
        <v>14357</v>
      </c>
      <c r="B1145" s="27" t="s">
        <v>7489</v>
      </c>
      <c r="C1145" s="27" t="s">
        <v>5791</v>
      </c>
      <c r="D1145" s="26">
        <v>3990</v>
      </c>
      <c r="E1145" s="27" t="s">
        <v>244</v>
      </c>
      <c r="F1145" s="27" t="s">
        <v>1457</v>
      </c>
      <c r="G1145" s="27" t="s">
        <v>3276</v>
      </c>
    </row>
    <row r="1146" spans="1:7" x14ac:dyDescent="0.3">
      <c r="A1146" s="26">
        <v>14365</v>
      </c>
      <c r="B1146" s="27" t="s">
        <v>7490</v>
      </c>
      <c r="C1146" s="27" t="s">
        <v>5792</v>
      </c>
      <c r="D1146" s="26">
        <v>3990</v>
      </c>
      <c r="E1146" s="27" t="s">
        <v>1458</v>
      </c>
      <c r="F1146" s="27" t="s">
        <v>1459</v>
      </c>
      <c r="G1146" s="27" t="s">
        <v>8519</v>
      </c>
    </row>
    <row r="1147" spans="1:7" x14ac:dyDescent="0.3">
      <c r="A1147" s="26">
        <v>14373</v>
      </c>
      <c r="B1147" s="27" t="s">
        <v>7491</v>
      </c>
      <c r="C1147" s="27" t="s">
        <v>5793</v>
      </c>
      <c r="D1147" s="26">
        <v>3990</v>
      </c>
      <c r="E1147" s="27" t="s">
        <v>1460</v>
      </c>
      <c r="F1147" s="27" t="s">
        <v>1461</v>
      </c>
      <c r="G1147" s="27" t="s">
        <v>4212</v>
      </c>
    </row>
    <row r="1148" spans="1:7" x14ac:dyDescent="0.3">
      <c r="A1148" s="26">
        <v>14381</v>
      </c>
      <c r="B1148" s="27" t="s">
        <v>7492</v>
      </c>
      <c r="C1148" s="27" t="s">
        <v>5794</v>
      </c>
      <c r="D1148" s="26">
        <v>3670</v>
      </c>
      <c r="E1148" s="27" t="s">
        <v>8235</v>
      </c>
      <c r="F1148" s="27" t="s">
        <v>1462</v>
      </c>
      <c r="G1148" s="27" t="s">
        <v>3277</v>
      </c>
    </row>
    <row r="1149" spans="1:7" x14ac:dyDescent="0.3">
      <c r="A1149" s="26">
        <v>14399</v>
      </c>
      <c r="B1149" s="27" t="s">
        <v>510</v>
      </c>
      <c r="C1149" s="27" t="s">
        <v>4740</v>
      </c>
      <c r="D1149" s="26">
        <v>3670</v>
      </c>
      <c r="E1149" s="27" t="s">
        <v>8235</v>
      </c>
      <c r="F1149" s="27" t="s">
        <v>1463</v>
      </c>
      <c r="G1149" s="27" t="s">
        <v>10536</v>
      </c>
    </row>
    <row r="1150" spans="1:7" x14ac:dyDescent="0.3">
      <c r="A1150" s="26">
        <v>14407</v>
      </c>
      <c r="B1150" s="27" t="s">
        <v>7493</v>
      </c>
      <c r="C1150" s="27" t="s">
        <v>5795</v>
      </c>
      <c r="D1150" s="26">
        <v>3670</v>
      </c>
      <c r="E1150" s="27" t="s">
        <v>8235</v>
      </c>
      <c r="F1150" s="27" t="s">
        <v>1464</v>
      </c>
      <c r="G1150" s="27" t="s">
        <v>9404</v>
      </c>
    </row>
    <row r="1151" spans="1:7" x14ac:dyDescent="0.3">
      <c r="A1151" s="26">
        <v>14415</v>
      </c>
      <c r="B1151" s="27" t="s">
        <v>7494</v>
      </c>
      <c r="C1151" s="27" t="s">
        <v>5795</v>
      </c>
      <c r="D1151" s="26">
        <v>3670</v>
      </c>
      <c r="E1151" s="27" t="s">
        <v>8235</v>
      </c>
      <c r="F1151" s="27" t="s">
        <v>1465</v>
      </c>
      <c r="G1151" s="27" t="s">
        <v>10537</v>
      </c>
    </row>
    <row r="1152" spans="1:7" x14ac:dyDescent="0.3">
      <c r="A1152" s="26">
        <v>14431</v>
      </c>
      <c r="B1152" s="27" t="s">
        <v>9732</v>
      </c>
      <c r="C1152" s="27" t="s">
        <v>5796</v>
      </c>
      <c r="D1152" s="26">
        <v>3910</v>
      </c>
      <c r="E1152" s="27" t="s">
        <v>8237</v>
      </c>
      <c r="F1152" s="27" t="s">
        <v>1466</v>
      </c>
      <c r="G1152" s="27" t="s">
        <v>3278</v>
      </c>
    </row>
    <row r="1153" spans="1:7" x14ac:dyDescent="0.3">
      <c r="A1153" s="26">
        <v>14449</v>
      </c>
      <c r="B1153" s="27" t="s">
        <v>7495</v>
      </c>
      <c r="C1153" s="27" t="s">
        <v>5797</v>
      </c>
      <c r="D1153" s="26">
        <v>3910</v>
      </c>
      <c r="E1153" s="27" t="s">
        <v>8237</v>
      </c>
      <c r="F1153" s="27" t="s">
        <v>1467</v>
      </c>
      <c r="G1153" s="27" t="s">
        <v>10538</v>
      </c>
    </row>
    <row r="1154" spans="1:7" x14ac:dyDescent="0.3">
      <c r="A1154" s="26">
        <v>14456</v>
      </c>
      <c r="B1154" s="27" t="s">
        <v>9405</v>
      </c>
      <c r="C1154" s="27" t="s">
        <v>5798</v>
      </c>
      <c r="D1154" s="26">
        <v>3910</v>
      </c>
      <c r="E1154" s="27" t="s">
        <v>8237</v>
      </c>
      <c r="F1154" s="27" t="s">
        <v>1468</v>
      </c>
      <c r="G1154" s="27" t="s">
        <v>8520</v>
      </c>
    </row>
    <row r="1155" spans="1:7" x14ac:dyDescent="0.3">
      <c r="A1155" s="26">
        <v>14464</v>
      </c>
      <c r="B1155" s="27" t="s">
        <v>9019</v>
      </c>
      <c r="C1155" s="27" t="s">
        <v>5799</v>
      </c>
      <c r="D1155" s="26">
        <v>3930</v>
      </c>
      <c r="E1155" s="27" t="s">
        <v>247</v>
      </c>
      <c r="F1155" s="27" t="s">
        <v>1469</v>
      </c>
      <c r="G1155" s="27" t="s">
        <v>8521</v>
      </c>
    </row>
    <row r="1156" spans="1:7" x14ac:dyDescent="0.3">
      <c r="A1156" s="26">
        <v>14481</v>
      </c>
      <c r="B1156" s="27" t="s">
        <v>7496</v>
      </c>
      <c r="C1156" s="27" t="s">
        <v>5800</v>
      </c>
      <c r="D1156" s="26">
        <v>3900</v>
      </c>
      <c r="E1156" s="27" t="s">
        <v>8237</v>
      </c>
      <c r="F1156" s="27" t="s">
        <v>1470</v>
      </c>
      <c r="G1156" s="27" t="s">
        <v>4213</v>
      </c>
    </row>
    <row r="1157" spans="1:7" x14ac:dyDescent="0.3">
      <c r="A1157" s="26">
        <v>14498</v>
      </c>
      <c r="B1157" s="27" t="s">
        <v>7497</v>
      </c>
      <c r="C1157" s="27" t="s">
        <v>5801</v>
      </c>
      <c r="D1157" s="26">
        <v>3900</v>
      </c>
      <c r="E1157" s="27" t="s">
        <v>8237</v>
      </c>
      <c r="F1157" s="27" t="s">
        <v>1471</v>
      </c>
      <c r="G1157" s="27" t="s">
        <v>3279</v>
      </c>
    </row>
    <row r="1158" spans="1:7" x14ac:dyDescent="0.3">
      <c r="A1158" s="26">
        <v>14506</v>
      </c>
      <c r="B1158" s="27" t="s">
        <v>7498</v>
      </c>
      <c r="C1158" s="27" t="s">
        <v>9733</v>
      </c>
      <c r="D1158" s="26">
        <v>3900</v>
      </c>
      <c r="E1158" s="27" t="s">
        <v>8237</v>
      </c>
      <c r="F1158" s="27" t="s">
        <v>1471</v>
      </c>
      <c r="G1158" s="27" t="s">
        <v>3279</v>
      </c>
    </row>
    <row r="1159" spans="1:7" x14ac:dyDescent="0.3">
      <c r="A1159" s="26">
        <v>14514</v>
      </c>
      <c r="B1159" s="27" t="s">
        <v>515</v>
      </c>
      <c r="C1159" s="27" t="s">
        <v>5802</v>
      </c>
      <c r="D1159" s="26">
        <v>3941</v>
      </c>
      <c r="E1159" s="27" t="s">
        <v>4214</v>
      </c>
      <c r="F1159" s="27" t="s">
        <v>1472</v>
      </c>
      <c r="G1159" s="27" t="s">
        <v>3280</v>
      </c>
    </row>
    <row r="1160" spans="1:7" x14ac:dyDescent="0.3">
      <c r="A1160" s="26">
        <v>14531</v>
      </c>
      <c r="B1160" s="27" t="s">
        <v>7499</v>
      </c>
      <c r="C1160" s="27" t="s">
        <v>5803</v>
      </c>
      <c r="D1160" s="26">
        <v>3941</v>
      </c>
      <c r="E1160" s="27" t="s">
        <v>4214</v>
      </c>
      <c r="F1160" s="27" t="s">
        <v>1473</v>
      </c>
      <c r="G1160" s="27" t="s">
        <v>3281</v>
      </c>
    </row>
    <row r="1161" spans="1:7" x14ac:dyDescent="0.3">
      <c r="A1161" s="26">
        <v>14555</v>
      </c>
      <c r="B1161" s="27" t="s">
        <v>510</v>
      </c>
      <c r="C1161" s="27" t="s">
        <v>5804</v>
      </c>
      <c r="D1161" s="26">
        <v>3930</v>
      </c>
      <c r="E1161" s="27" t="s">
        <v>247</v>
      </c>
      <c r="F1161" s="27" t="s">
        <v>1474</v>
      </c>
      <c r="G1161" s="27" t="s">
        <v>8522</v>
      </c>
    </row>
    <row r="1162" spans="1:7" x14ac:dyDescent="0.3">
      <c r="A1162" s="26">
        <v>14571</v>
      </c>
      <c r="B1162" s="27" t="s">
        <v>506</v>
      </c>
      <c r="C1162" s="27" t="s">
        <v>5805</v>
      </c>
      <c r="D1162" s="26">
        <v>3930</v>
      </c>
      <c r="E1162" s="27" t="s">
        <v>247</v>
      </c>
      <c r="F1162" s="27" t="s">
        <v>1475</v>
      </c>
      <c r="G1162" s="27" t="s">
        <v>3282</v>
      </c>
    </row>
    <row r="1163" spans="1:7" x14ac:dyDescent="0.3">
      <c r="A1163" s="26">
        <v>14589</v>
      </c>
      <c r="B1163" s="27" t="s">
        <v>7500</v>
      </c>
      <c r="C1163" s="27" t="s">
        <v>5806</v>
      </c>
      <c r="D1163" s="26">
        <v>3950</v>
      </c>
      <c r="E1163" s="27" t="s">
        <v>249</v>
      </c>
      <c r="F1163" s="27" t="s">
        <v>1476</v>
      </c>
      <c r="G1163" s="27" t="s">
        <v>4469</v>
      </c>
    </row>
    <row r="1164" spans="1:7" x14ac:dyDescent="0.3">
      <c r="A1164" s="26">
        <v>14613</v>
      </c>
      <c r="B1164" s="27" t="s">
        <v>10539</v>
      </c>
      <c r="C1164" s="27" t="s">
        <v>5807</v>
      </c>
      <c r="D1164" s="26">
        <v>3950</v>
      </c>
      <c r="E1164" s="27" t="s">
        <v>249</v>
      </c>
      <c r="F1164" s="27" t="s">
        <v>4470</v>
      </c>
      <c r="G1164" s="27" t="s">
        <v>9734</v>
      </c>
    </row>
    <row r="1165" spans="1:7" x14ac:dyDescent="0.3">
      <c r="A1165" s="26">
        <v>14621</v>
      </c>
      <c r="B1165" s="27" t="s">
        <v>7501</v>
      </c>
      <c r="C1165" s="27" t="s">
        <v>5808</v>
      </c>
      <c r="D1165" s="26">
        <v>3950</v>
      </c>
      <c r="E1165" s="27" t="s">
        <v>1477</v>
      </c>
      <c r="F1165" s="27" t="s">
        <v>1478</v>
      </c>
      <c r="G1165" s="27" t="s">
        <v>4471</v>
      </c>
    </row>
    <row r="1166" spans="1:7" x14ac:dyDescent="0.3">
      <c r="A1166" s="26">
        <v>14639</v>
      </c>
      <c r="B1166" s="27" t="s">
        <v>10540</v>
      </c>
      <c r="C1166" s="27" t="s">
        <v>5809</v>
      </c>
      <c r="D1166" s="26">
        <v>3950</v>
      </c>
      <c r="E1166" s="27" t="s">
        <v>1477</v>
      </c>
      <c r="F1166" s="27" t="s">
        <v>1479</v>
      </c>
      <c r="G1166" s="27" t="s">
        <v>4215</v>
      </c>
    </row>
    <row r="1167" spans="1:7" x14ac:dyDescent="0.3">
      <c r="A1167" s="26">
        <v>14662</v>
      </c>
      <c r="B1167" s="27" t="s">
        <v>7347</v>
      </c>
      <c r="C1167" s="27" t="s">
        <v>5810</v>
      </c>
      <c r="D1167" s="26">
        <v>3600</v>
      </c>
      <c r="E1167" s="27" t="s">
        <v>251</v>
      </c>
      <c r="F1167" s="27" t="s">
        <v>1480</v>
      </c>
      <c r="G1167" s="27" t="s">
        <v>3283</v>
      </c>
    </row>
    <row r="1168" spans="1:7" x14ac:dyDescent="0.3">
      <c r="A1168" s="26">
        <v>14671</v>
      </c>
      <c r="B1168" s="27" t="s">
        <v>7502</v>
      </c>
      <c r="C1168" s="27" t="s">
        <v>5811</v>
      </c>
      <c r="D1168" s="26">
        <v>3600</v>
      </c>
      <c r="E1168" s="27" t="s">
        <v>251</v>
      </c>
      <c r="F1168" s="27" t="s">
        <v>1481</v>
      </c>
      <c r="G1168" s="27" t="s">
        <v>10541</v>
      </c>
    </row>
    <row r="1169" spans="1:7" x14ac:dyDescent="0.3">
      <c r="A1169" s="26">
        <v>14696</v>
      </c>
      <c r="B1169" s="27" t="s">
        <v>7503</v>
      </c>
      <c r="C1169" s="27" t="s">
        <v>5812</v>
      </c>
      <c r="D1169" s="26">
        <v>3600</v>
      </c>
      <c r="E1169" s="27" t="s">
        <v>251</v>
      </c>
      <c r="F1169" s="27" t="s">
        <v>1482</v>
      </c>
      <c r="G1169" s="27" t="s">
        <v>4216</v>
      </c>
    </row>
    <row r="1170" spans="1:7" x14ac:dyDescent="0.3">
      <c r="A1170" s="26">
        <v>14712</v>
      </c>
      <c r="B1170" s="27" t="s">
        <v>506</v>
      </c>
      <c r="C1170" s="27" t="s">
        <v>5813</v>
      </c>
      <c r="D1170" s="26">
        <v>3600</v>
      </c>
      <c r="E1170" s="27" t="s">
        <v>251</v>
      </c>
      <c r="F1170" s="27" t="s">
        <v>1483</v>
      </c>
      <c r="G1170" s="27" t="s">
        <v>3284</v>
      </c>
    </row>
    <row r="1171" spans="1:7" x14ac:dyDescent="0.3">
      <c r="A1171" s="26">
        <v>14803</v>
      </c>
      <c r="B1171" s="27" t="s">
        <v>510</v>
      </c>
      <c r="C1171" s="27" t="s">
        <v>5814</v>
      </c>
      <c r="D1171" s="26">
        <v>3600</v>
      </c>
      <c r="E1171" s="27" t="s">
        <v>251</v>
      </c>
      <c r="F1171" s="27" t="s">
        <v>1484</v>
      </c>
      <c r="G1171" s="27" t="s">
        <v>3285</v>
      </c>
    </row>
    <row r="1172" spans="1:7" x14ac:dyDescent="0.3">
      <c r="A1172" s="26">
        <v>14811</v>
      </c>
      <c r="B1172" s="27" t="s">
        <v>7504</v>
      </c>
      <c r="C1172" s="27" t="s">
        <v>5815</v>
      </c>
      <c r="D1172" s="26">
        <v>3600</v>
      </c>
      <c r="E1172" s="27" t="s">
        <v>251</v>
      </c>
      <c r="F1172" s="27" t="s">
        <v>1485</v>
      </c>
      <c r="G1172" s="27" t="s">
        <v>3286</v>
      </c>
    </row>
    <row r="1173" spans="1:7" x14ac:dyDescent="0.3">
      <c r="A1173" s="26">
        <v>14837</v>
      </c>
      <c r="B1173" s="27" t="s">
        <v>7505</v>
      </c>
      <c r="C1173" s="27" t="s">
        <v>9735</v>
      </c>
      <c r="D1173" s="26">
        <v>3600</v>
      </c>
      <c r="E1173" s="27" t="s">
        <v>251</v>
      </c>
      <c r="F1173" s="27" t="s">
        <v>1486</v>
      </c>
      <c r="G1173" s="27" t="s">
        <v>9736</v>
      </c>
    </row>
    <row r="1174" spans="1:7" x14ac:dyDescent="0.3">
      <c r="A1174" s="26">
        <v>14845</v>
      </c>
      <c r="B1174" s="27" t="s">
        <v>510</v>
      </c>
      <c r="C1174" s="27" t="s">
        <v>5816</v>
      </c>
      <c r="D1174" s="26">
        <v>3600</v>
      </c>
      <c r="E1174" s="27" t="s">
        <v>251</v>
      </c>
      <c r="F1174" s="27" t="s">
        <v>1487</v>
      </c>
      <c r="G1174" s="27" t="s">
        <v>3287</v>
      </c>
    </row>
    <row r="1175" spans="1:7" x14ac:dyDescent="0.3">
      <c r="A1175" s="26">
        <v>14852</v>
      </c>
      <c r="B1175" s="27" t="s">
        <v>9020</v>
      </c>
      <c r="C1175" s="27" t="s">
        <v>5817</v>
      </c>
      <c r="D1175" s="26">
        <v>3600</v>
      </c>
      <c r="E1175" s="27" t="s">
        <v>251</v>
      </c>
      <c r="F1175" s="27" t="s">
        <v>1488</v>
      </c>
      <c r="G1175" s="27" t="s">
        <v>3288</v>
      </c>
    </row>
    <row r="1176" spans="1:7" x14ac:dyDescent="0.3">
      <c r="A1176" s="26">
        <v>14861</v>
      </c>
      <c r="B1176" s="27" t="s">
        <v>510</v>
      </c>
      <c r="C1176" s="27" t="s">
        <v>5818</v>
      </c>
      <c r="D1176" s="26">
        <v>3600</v>
      </c>
      <c r="E1176" s="27" t="s">
        <v>251</v>
      </c>
      <c r="F1176" s="27" t="s">
        <v>1489</v>
      </c>
      <c r="G1176" s="27" t="s">
        <v>3289</v>
      </c>
    </row>
    <row r="1177" spans="1:7" x14ac:dyDescent="0.3">
      <c r="A1177" s="26">
        <v>14886</v>
      </c>
      <c r="B1177" s="27" t="s">
        <v>7807</v>
      </c>
      <c r="C1177" s="27" t="s">
        <v>5819</v>
      </c>
      <c r="D1177" s="26">
        <v>3690</v>
      </c>
      <c r="E1177" s="27" t="s">
        <v>1490</v>
      </c>
      <c r="F1177" s="27" t="s">
        <v>1491</v>
      </c>
      <c r="G1177" s="27" t="s">
        <v>4016</v>
      </c>
    </row>
    <row r="1178" spans="1:7" x14ac:dyDescent="0.3">
      <c r="A1178" s="26">
        <v>14894</v>
      </c>
      <c r="B1178" s="27" t="s">
        <v>7506</v>
      </c>
      <c r="C1178" s="27" t="s">
        <v>5820</v>
      </c>
      <c r="D1178" s="26">
        <v>3690</v>
      </c>
      <c r="E1178" s="27" t="s">
        <v>1490</v>
      </c>
      <c r="F1178" s="27" t="s">
        <v>1492</v>
      </c>
      <c r="G1178" s="27" t="s">
        <v>3290</v>
      </c>
    </row>
    <row r="1179" spans="1:7" x14ac:dyDescent="0.3">
      <c r="A1179" s="26">
        <v>14902</v>
      </c>
      <c r="B1179" s="27" t="s">
        <v>7507</v>
      </c>
      <c r="C1179" s="27" t="s">
        <v>5821</v>
      </c>
      <c r="D1179" s="26">
        <v>3690</v>
      </c>
      <c r="E1179" s="27" t="s">
        <v>1490</v>
      </c>
      <c r="F1179" s="27" t="s">
        <v>1493</v>
      </c>
      <c r="G1179" s="27" t="s">
        <v>4016</v>
      </c>
    </row>
    <row r="1180" spans="1:7" x14ac:dyDescent="0.3">
      <c r="A1180" s="26">
        <v>14911</v>
      </c>
      <c r="B1180" s="27" t="s">
        <v>515</v>
      </c>
      <c r="C1180" s="27" t="s">
        <v>5822</v>
      </c>
      <c r="D1180" s="26">
        <v>3590</v>
      </c>
      <c r="E1180" s="27" t="s">
        <v>1494</v>
      </c>
      <c r="F1180" s="27" t="s">
        <v>1495</v>
      </c>
      <c r="G1180" s="27" t="s">
        <v>3291</v>
      </c>
    </row>
    <row r="1181" spans="1:7" x14ac:dyDescent="0.3">
      <c r="A1181" s="26">
        <v>14928</v>
      </c>
      <c r="B1181" s="27" t="s">
        <v>506</v>
      </c>
      <c r="C1181" s="27" t="s">
        <v>5823</v>
      </c>
      <c r="D1181" s="26">
        <v>3590</v>
      </c>
      <c r="E1181" s="27" t="s">
        <v>1494</v>
      </c>
      <c r="F1181" s="27" t="s">
        <v>1496</v>
      </c>
      <c r="G1181" s="27" t="s">
        <v>3292</v>
      </c>
    </row>
    <row r="1182" spans="1:7" x14ac:dyDescent="0.3">
      <c r="A1182" s="26">
        <v>14936</v>
      </c>
      <c r="B1182" s="27" t="s">
        <v>562</v>
      </c>
      <c r="C1182" s="27" t="s">
        <v>5824</v>
      </c>
      <c r="D1182" s="26">
        <v>3590</v>
      </c>
      <c r="E1182" s="27" t="s">
        <v>1494</v>
      </c>
      <c r="F1182" s="27" t="s">
        <v>1497</v>
      </c>
      <c r="G1182" s="27" t="s">
        <v>9406</v>
      </c>
    </row>
    <row r="1183" spans="1:7" x14ac:dyDescent="0.3">
      <c r="A1183" s="26">
        <v>14969</v>
      </c>
      <c r="B1183" s="27" t="s">
        <v>10542</v>
      </c>
      <c r="C1183" s="27" t="s">
        <v>5825</v>
      </c>
      <c r="D1183" s="26">
        <v>3590</v>
      </c>
      <c r="E1183" s="27" t="s">
        <v>1494</v>
      </c>
      <c r="F1183" s="27" t="s">
        <v>1498</v>
      </c>
      <c r="G1183" s="27" t="s">
        <v>10543</v>
      </c>
    </row>
    <row r="1184" spans="1:7" x14ac:dyDescent="0.3">
      <c r="A1184" s="26">
        <v>14985</v>
      </c>
      <c r="B1184" s="27" t="s">
        <v>7508</v>
      </c>
      <c r="C1184" s="27" t="s">
        <v>5826</v>
      </c>
      <c r="D1184" s="26">
        <v>3740</v>
      </c>
      <c r="E1184" s="27" t="s">
        <v>276</v>
      </c>
      <c r="F1184" s="27" t="s">
        <v>1499</v>
      </c>
      <c r="G1184" s="27" t="s">
        <v>10544</v>
      </c>
    </row>
    <row r="1185" spans="1:7" x14ac:dyDescent="0.3">
      <c r="A1185" s="26">
        <v>14993</v>
      </c>
      <c r="B1185" s="27" t="s">
        <v>7509</v>
      </c>
      <c r="C1185" s="27" t="s">
        <v>9737</v>
      </c>
      <c r="D1185" s="26">
        <v>3740</v>
      </c>
      <c r="E1185" s="27" t="s">
        <v>276</v>
      </c>
      <c r="F1185" s="27" t="s">
        <v>1500</v>
      </c>
      <c r="G1185" s="27" t="s">
        <v>3293</v>
      </c>
    </row>
    <row r="1186" spans="1:7" x14ac:dyDescent="0.3">
      <c r="A1186" s="26">
        <v>15008</v>
      </c>
      <c r="B1186" s="27" t="s">
        <v>9407</v>
      </c>
      <c r="C1186" s="27" t="s">
        <v>5827</v>
      </c>
      <c r="D1186" s="26">
        <v>3621</v>
      </c>
      <c r="E1186" s="27" t="s">
        <v>1501</v>
      </c>
      <c r="F1186" s="27" t="s">
        <v>1502</v>
      </c>
      <c r="G1186" s="27" t="s">
        <v>9408</v>
      </c>
    </row>
    <row r="1187" spans="1:7" x14ac:dyDescent="0.3">
      <c r="A1187" s="26">
        <v>15041</v>
      </c>
      <c r="B1187" s="27" t="s">
        <v>7510</v>
      </c>
      <c r="C1187" s="27" t="s">
        <v>5541</v>
      </c>
      <c r="D1187" s="26">
        <v>3630</v>
      </c>
      <c r="E1187" s="27" t="s">
        <v>1503</v>
      </c>
      <c r="F1187" s="27" t="s">
        <v>1504</v>
      </c>
      <c r="G1187" s="27" t="s">
        <v>5828</v>
      </c>
    </row>
    <row r="1188" spans="1:7" x14ac:dyDescent="0.3">
      <c r="A1188" s="26">
        <v>15073</v>
      </c>
      <c r="B1188" s="27" t="s">
        <v>7511</v>
      </c>
      <c r="C1188" s="27" t="s">
        <v>5829</v>
      </c>
      <c r="D1188" s="26">
        <v>3630</v>
      </c>
      <c r="E1188" s="27" t="s">
        <v>259</v>
      </c>
      <c r="F1188" s="27" t="s">
        <v>1505</v>
      </c>
      <c r="G1188" s="27" t="s">
        <v>4017</v>
      </c>
    </row>
    <row r="1189" spans="1:7" x14ac:dyDescent="0.3">
      <c r="A1189" s="26">
        <v>15107</v>
      </c>
      <c r="B1189" s="27" t="s">
        <v>515</v>
      </c>
      <c r="C1189" s="27" t="s">
        <v>5830</v>
      </c>
      <c r="D1189" s="26">
        <v>3631</v>
      </c>
      <c r="E1189" s="27" t="s">
        <v>1506</v>
      </c>
      <c r="F1189" s="27" t="s">
        <v>1507</v>
      </c>
      <c r="G1189" s="27" t="s">
        <v>3294</v>
      </c>
    </row>
    <row r="1190" spans="1:7" x14ac:dyDescent="0.3">
      <c r="A1190" s="26">
        <v>15115</v>
      </c>
      <c r="B1190" s="27" t="s">
        <v>506</v>
      </c>
      <c r="C1190" s="27" t="s">
        <v>5831</v>
      </c>
      <c r="D1190" s="26">
        <v>3630</v>
      </c>
      <c r="E1190" s="27" t="s">
        <v>1508</v>
      </c>
      <c r="F1190" s="27" t="s">
        <v>1509</v>
      </c>
      <c r="G1190" s="27" t="s">
        <v>10545</v>
      </c>
    </row>
    <row r="1191" spans="1:7" x14ac:dyDescent="0.3">
      <c r="A1191" s="26">
        <v>15123</v>
      </c>
      <c r="B1191" s="27" t="s">
        <v>7512</v>
      </c>
      <c r="C1191" s="27" t="s">
        <v>5832</v>
      </c>
      <c r="D1191" s="26">
        <v>3630</v>
      </c>
      <c r="E1191" s="27" t="s">
        <v>257</v>
      </c>
      <c r="F1191" s="27" t="s">
        <v>1510</v>
      </c>
      <c r="G1191" s="27" t="s">
        <v>4018</v>
      </c>
    </row>
    <row r="1192" spans="1:7" x14ac:dyDescent="0.3">
      <c r="A1192" s="26">
        <v>15131</v>
      </c>
      <c r="B1192" s="27" t="s">
        <v>8523</v>
      </c>
      <c r="C1192" s="27" t="s">
        <v>5833</v>
      </c>
      <c r="D1192" s="26">
        <v>3650</v>
      </c>
      <c r="E1192" s="27" t="s">
        <v>262</v>
      </c>
      <c r="F1192" s="27" t="s">
        <v>1511</v>
      </c>
      <c r="G1192" s="27" t="s">
        <v>3295</v>
      </c>
    </row>
    <row r="1193" spans="1:7" x14ac:dyDescent="0.3">
      <c r="A1193" s="26">
        <v>15149</v>
      </c>
      <c r="B1193" s="27" t="s">
        <v>7513</v>
      </c>
      <c r="C1193" s="27" t="s">
        <v>5834</v>
      </c>
      <c r="D1193" s="26">
        <v>3650</v>
      </c>
      <c r="E1193" s="27" t="s">
        <v>262</v>
      </c>
      <c r="F1193" s="27" t="s">
        <v>1512</v>
      </c>
      <c r="G1193" s="27" t="s">
        <v>3296</v>
      </c>
    </row>
    <row r="1194" spans="1:7" x14ac:dyDescent="0.3">
      <c r="A1194" s="26">
        <v>15156</v>
      </c>
      <c r="B1194" s="27" t="s">
        <v>10546</v>
      </c>
      <c r="C1194" s="27" t="s">
        <v>5833</v>
      </c>
      <c r="D1194" s="26">
        <v>3650</v>
      </c>
      <c r="E1194" s="27" t="s">
        <v>262</v>
      </c>
      <c r="F1194" s="27" t="s">
        <v>1513</v>
      </c>
      <c r="G1194" s="27" t="s">
        <v>3297</v>
      </c>
    </row>
    <row r="1195" spans="1:7" x14ac:dyDescent="0.3">
      <c r="A1195" s="26">
        <v>15172</v>
      </c>
      <c r="B1195" s="27" t="s">
        <v>7514</v>
      </c>
      <c r="C1195" s="27" t="s">
        <v>5835</v>
      </c>
      <c r="D1195" s="26">
        <v>3650</v>
      </c>
      <c r="E1195" s="27" t="s">
        <v>262</v>
      </c>
      <c r="F1195" s="27" t="s">
        <v>1514</v>
      </c>
      <c r="G1195" s="27" t="s">
        <v>3298</v>
      </c>
    </row>
    <row r="1196" spans="1:7" x14ac:dyDescent="0.3">
      <c r="A1196" s="26">
        <v>15181</v>
      </c>
      <c r="B1196" s="27" t="s">
        <v>7515</v>
      </c>
      <c r="C1196" s="27" t="s">
        <v>5836</v>
      </c>
      <c r="D1196" s="26">
        <v>3650</v>
      </c>
      <c r="E1196" s="27" t="s">
        <v>262</v>
      </c>
      <c r="F1196" s="27" t="s">
        <v>1515</v>
      </c>
      <c r="G1196" s="27" t="s">
        <v>3299</v>
      </c>
    </row>
    <row r="1197" spans="1:7" x14ac:dyDescent="0.3">
      <c r="A1197" s="26">
        <v>15198</v>
      </c>
      <c r="B1197" s="27" t="s">
        <v>7516</v>
      </c>
      <c r="C1197" s="27" t="s">
        <v>5837</v>
      </c>
      <c r="D1197" s="26">
        <v>3650</v>
      </c>
      <c r="E1197" s="27" t="s">
        <v>262</v>
      </c>
      <c r="F1197" s="27" t="s">
        <v>1516</v>
      </c>
      <c r="G1197" s="27" t="s">
        <v>3300</v>
      </c>
    </row>
    <row r="1198" spans="1:7" x14ac:dyDescent="0.3">
      <c r="A1198" s="26">
        <v>15206</v>
      </c>
      <c r="B1198" s="27" t="s">
        <v>7517</v>
      </c>
      <c r="C1198" s="27" t="s">
        <v>5838</v>
      </c>
      <c r="D1198" s="26">
        <v>8830</v>
      </c>
      <c r="E1198" s="27" t="s">
        <v>1517</v>
      </c>
      <c r="F1198" s="27" t="s">
        <v>1518</v>
      </c>
      <c r="G1198" s="27" t="s">
        <v>3301</v>
      </c>
    </row>
    <row r="1199" spans="1:7" x14ac:dyDescent="0.3">
      <c r="A1199" s="26">
        <v>15222</v>
      </c>
      <c r="B1199" s="27" t="s">
        <v>7518</v>
      </c>
      <c r="C1199" s="27" t="s">
        <v>8524</v>
      </c>
      <c r="D1199" s="26">
        <v>3660</v>
      </c>
      <c r="E1199" s="27" t="s">
        <v>8235</v>
      </c>
      <c r="F1199" s="27" t="s">
        <v>1519</v>
      </c>
      <c r="G1199" s="27" t="s">
        <v>4217</v>
      </c>
    </row>
    <row r="1200" spans="1:7" x14ac:dyDescent="0.3">
      <c r="A1200" s="26">
        <v>15231</v>
      </c>
      <c r="B1200" s="27" t="s">
        <v>7519</v>
      </c>
      <c r="C1200" s="27" t="s">
        <v>5840</v>
      </c>
      <c r="D1200" s="26">
        <v>3660</v>
      </c>
      <c r="E1200" s="27" t="s">
        <v>8235</v>
      </c>
      <c r="F1200" s="27" t="s">
        <v>1520</v>
      </c>
      <c r="G1200" s="27" t="s">
        <v>9409</v>
      </c>
    </row>
    <row r="1201" spans="1:7" x14ac:dyDescent="0.3">
      <c r="A1201" s="26">
        <v>15248</v>
      </c>
      <c r="B1201" s="27" t="s">
        <v>7520</v>
      </c>
      <c r="C1201" s="27" t="s">
        <v>8525</v>
      </c>
      <c r="D1201" s="26">
        <v>3660</v>
      </c>
      <c r="E1201" s="27" t="s">
        <v>8235</v>
      </c>
      <c r="F1201" s="27" t="s">
        <v>1521</v>
      </c>
      <c r="G1201" s="27" t="s">
        <v>4218</v>
      </c>
    </row>
    <row r="1202" spans="1:7" x14ac:dyDescent="0.3">
      <c r="A1202" s="26">
        <v>15255</v>
      </c>
      <c r="B1202" s="27" t="s">
        <v>510</v>
      </c>
      <c r="C1202" s="27" t="s">
        <v>5841</v>
      </c>
      <c r="D1202" s="26">
        <v>3665</v>
      </c>
      <c r="E1202" s="27" t="s">
        <v>265</v>
      </c>
      <c r="F1202" s="27" t="s">
        <v>1522</v>
      </c>
      <c r="G1202" s="27" t="s">
        <v>10547</v>
      </c>
    </row>
    <row r="1203" spans="1:7" x14ac:dyDescent="0.3">
      <c r="A1203" s="26">
        <v>15271</v>
      </c>
      <c r="B1203" s="27" t="s">
        <v>7521</v>
      </c>
      <c r="C1203" s="27" t="s">
        <v>5388</v>
      </c>
      <c r="D1203" s="26">
        <v>3668</v>
      </c>
      <c r="E1203" s="27" t="s">
        <v>3302</v>
      </c>
      <c r="F1203" s="27" t="s">
        <v>3303</v>
      </c>
      <c r="G1203" s="27" t="s">
        <v>3304</v>
      </c>
    </row>
    <row r="1204" spans="1:7" x14ac:dyDescent="0.3">
      <c r="A1204" s="26">
        <v>15289</v>
      </c>
      <c r="B1204" s="27" t="s">
        <v>7522</v>
      </c>
      <c r="C1204" s="27" t="s">
        <v>5842</v>
      </c>
      <c r="D1204" s="26">
        <v>3680</v>
      </c>
      <c r="E1204" s="27" t="s">
        <v>1523</v>
      </c>
      <c r="F1204" s="27" t="s">
        <v>1524</v>
      </c>
      <c r="G1204" s="27" t="s">
        <v>4019</v>
      </c>
    </row>
    <row r="1205" spans="1:7" x14ac:dyDescent="0.3">
      <c r="A1205" s="26">
        <v>15297</v>
      </c>
      <c r="B1205" s="27" t="s">
        <v>7523</v>
      </c>
      <c r="C1205" s="27" t="s">
        <v>5843</v>
      </c>
      <c r="D1205" s="26">
        <v>3680</v>
      </c>
      <c r="E1205" s="27" t="s">
        <v>1523</v>
      </c>
      <c r="F1205" s="27" t="s">
        <v>1525</v>
      </c>
      <c r="G1205" s="27" t="s">
        <v>9021</v>
      </c>
    </row>
    <row r="1206" spans="1:7" x14ac:dyDescent="0.3">
      <c r="A1206" s="26">
        <v>15305</v>
      </c>
      <c r="B1206" s="27" t="s">
        <v>7524</v>
      </c>
      <c r="C1206" s="27" t="s">
        <v>5844</v>
      </c>
      <c r="D1206" s="26">
        <v>3680</v>
      </c>
      <c r="E1206" s="27" t="s">
        <v>1526</v>
      </c>
      <c r="F1206" s="27" t="s">
        <v>1527</v>
      </c>
      <c r="G1206" s="27" t="s">
        <v>9738</v>
      </c>
    </row>
    <row r="1207" spans="1:7" x14ac:dyDescent="0.3">
      <c r="A1207" s="26">
        <v>15313</v>
      </c>
      <c r="B1207" s="27" t="s">
        <v>7525</v>
      </c>
      <c r="C1207" s="27" t="s">
        <v>4724</v>
      </c>
      <c r="D1207" s="26">
        <v>3680</v>
      </c>
      <c r="E1207" s="27" t="s">
        <v>1526</v>
      </c>
      <c r="F1207" s="27" t="s">
        <v>1528</v>
      </c>
      <c r="G1207" s="27" t="s">
        <v>3305</v>
      </c>
    </row>
    <row r="1208" spans="1:7" x14ac:dyDescent="0.3">
      <c r="A1208" s="26">
        <v>15347</v>
      </c>
      <c r="B1208" s="27" t="s">
        <v>7526</v>
      </c>
      <c r="C1208" s="27" t="s">
        <v>5845</v>
      </c>
      <c r="D1208" s="26">
        <v>3680</v>
      </c>
      <c r="E1208" s="27" t="s">
        <v>267</v>
      </c>
      <c r="F1208" s="27" t="s">
        <v>1529</v>
      </c>
      <c r="G1208" s="27" t="s">
        <v>3306</v>
      </c>
    </row>
    <row r="1209" spans="1:7" x14ac:dyDescent="0.3">
      <c r="A1209" s="26">
        <v>15354</v>
      </c>
      <c r="B1209" s="27" t="s">
        <v>515</v>
      </c>
      <c r="C1209" s="27" t="s">
        <v>5846</v>
      </c>
      <c r="D1209" s="26">
        <v>3640</v>
      </c>
      <c r="E1209" s="27" t="s">
        <v>1530</v>
      </c>
      <c r="F1209" s="27" t="s">
        <v>1531</v>
      </c>
      <c r="G1209" s="27" t="s">
        <v>3307</v>
      </c>
    </row>
    <row r="1210" spans="1:7" x14ac:dyDescent="0.3">
      <c r="A1210" s="26">
        <v>15362</v>
      </c>
      <c r="B1210" s="27" t="s">
        <v>7527</v>
      </c>
      <c r="C1210" s="27" t="s">
        <v>5847</v>
      </c>
      <c r="D1210" s="26">
        <v>3640</v>
      </c>
      <c r="E1210" s="27" t="s">
        <v>1530</v>
      </c>
      <c r="F1210" s="27" t="s">
        <v>1532</v>
      </c>
      <c r="G1210" s="27" t="s">
        <v>3308</v>
      </c>
    </row>
    <row r="1211" spans="1:7" x14ac:dyDescent="0.3">
      <c r="A1211" s="26">
        <v>15371</v>
      </c>
      <c r="B1211" s="27" t="s">
        <v>7528</v>
      </c>
      <c r="C1211" s="27" t="s">
        <v>5848</v>
      </c>
      <c r="D1211" s="26">
        <v>3640</v>
      </c>
      <c r="E1211" s="27" t="s">
        <v>1530</v>
      </c>
      <c r="F1211" s="27" t="s">
        <v>1533</v>
      </c>
      <c r="G1211" s="27" t="s">
        <v>3309</v>
      </c>
    </row>
    <row r="1212" spans="1:7" x14ac:dyDescent="0.3">
      <c r="A1212" s="26">
        <v>15388</v>
      </c>
      <c r="B1212" s="27" t="s">
        <v>7529</v>
      </c>
      <c r="C1212" s="27" t="s">
        <v>5849</v>
      </c>
      <c r="D1212" s="26">
        <v>3640</v>
      </c>
      <c r="E1212" s="27" t="s">
        <v>1530</v>
      </c>
      <c r="F1212" s="27" t="s">
        <v>1534</v>
      </c>
      <c r="G1212" s="27" t="s">
        <v>3310</v>
      </c>
    </row>
    <row r="1213" spans="1:7" x14ac:dyDescent="0.3">
      <c r="A1213" s="26">
        <v>15396</v>
      </c>
      <c r="B1213" s="27" t="s">
        <v>10548</v>
      </c>
      <c r="C1213" s="27" t="s">
        <v>5850</v>
      </c>
      <c r="D1213" s="26">
        <v>3960</v>
      </c>
      <c r="E1213" s="27" t="s">
        <v>270</v>
      </c>
      <c r="F1213" s="27" t="s">
        <v>1535</v>
      </c>
      <c r="G1213" s="27" t="s">
        <v>4219</v>
      </c>
    </row>
    <row r="1214" spans="1:7" x14ac:dyDescent="0.3">
      <c r="A1214" s="26">
        <v>15404</v>
      </c>
      <c r="B1214" s="27" t="s">
        <v>7530</v>
      </c>
      <c r="C1214" s="27" t="s">
        <v>5851</v>
      </c>
      <c r="D1214" s="26">
        <v>3960</v>
      </c>
      <c r="E1214" s="27" t="s">
        <v>270</v>
      </c>
      <c r="F1214" s="27" t="s">
        <v>1536</v>
      </c>
      <c r="G1214" s="27" t="s">
        <v>4220</v>
      </c>
    </row>
    <row r="1215" spans="1:7" x14ac:dyDescent="0.3">
      <c r="A1215" s="26">
        <v>15412</v>
      </c>
      <c r="B1215" s="27" t="s">
        <v>8526</v>
      </c>
      <c r="C1215" s="27" t="s">
        <v>5852</v>
      </c>
      <c r="D1215" s="26">
        <v>3960</v>
      </c>
      <c r="E1215" s="27" t="s">
        <v>270</v>
      </c>
      <c r="F1215" s="27" t="s">
        <v>1537</v>
      </c>
      <c r="G1215" s="27" t="s">
        <v>9739</v>
      </c>
    </row>
    <row r="1216" spans="1:7" x14ac:dyDescent="0.3">
      <c r="A1216" s="26">
        <v>15438</v>
      </c>
      <c r="B1216" s="27" t="s">
        <v>7522</v>
      </c>
      <c r="C1216" s="27" t="s">
        <v>1538</v>
      </c>
      <c r="D1216" s="26">
        <v>3960</v>
      </c>
      <c r="E1216" s="27" t="s">
        <v>1539</v>
      </c>
      <c r="F1216" s="27" t="s">
        <v>1540</v>
      </c>
      <c r="G1216" s="27" t="s">
        <v>9022</v>
      </c>
    </row>
    <row r="1217" spans="1:7" x14ac:dyDescent="0.3">
      <c r="A1217" s="26">
        <v>15446</v>
      </c>
      <c r="B1217" s="27" t="s">
        <v>7531</v>
      </c>
      <c r="C1217" s="27" t="s">
        <v>5853</v>
      </c>
      <c r="D1217" s="26">
        <v>3960</v>
      </c>
      <c r="E1217" s="27" t="s">
        <v>270</v>
      </c>
      <c r="F1217" s="27" t="s">
        <v>1541</v>
      </c>
      <c r="G1217" s="27" t="s">
        <v>10549</v>
      </c>
    </row>
    <row r="1218" spans="1:7" x14ac:dyDescent="0.3">
      <c r="A1218" s="26">
        <v>15453</v>
      </c>
      <c r="B1218" s="27" t="s">
        <v>7532</v>
      </c>
      <c r="C1218" s="27" t="s">
        <v>5854</v>
      </c>
      <c r="D1218" s="26">
        <v>3670</v>
      </c>
      <c r="E1218" s="27" t="s">
        <v>8235</v>
      </c>
      <c r="F1218" s="27" t="s">
        <v>1542</v>
      </c>
      <c r="G1218" s="27" t="s">
        <v>5855</v>
      </c>
    </row>
    <row r="1219" spans="1:7" x14ac:dyDescent="0.3">
      <c r="A1219" s="26">
        <v>15461</v>
      </c>
      <c r="B1219" s="27" t="s">
        <v>7533</v>
      </c>
      <c r="C1219" s="27" t="s">
        <v>5856</v>
      </c>
      <c r="D1219" s="26">
        <v>3670</v>
      </c>
      <c r="E1219" s="27" t="s">
        <v>8235</v>
      </c>
      <c r="F1219" s="27" t="s">
        <v>1543</v>
      </c>
      <c r="G1219" s="27" t="s">
        <v>5857</v>
      </c>
    </row>
    <row r="1220" spans="1:7" x14ac:dyDescent="0.3">
      <c r="A1220" s="26">
        <v>15479</v>
      </c>
      <c r="B1220" s="27" t="s">
        <v>7534</v>
      </c>
      <c r="C1220" s="27" t="s">
        <v>5858</v>
      </c>
      <c r="D1220" s="26">
        <v>3700</v>
      </c>
      <c r="E1220" s="27" t="s">
        <v>272</v>
      </c>
      <c r="F1220" s="27" t="s">
        <v>1544</v>
      </c>
      <c r="G1220" s="27" t="s">
        <v>3311</v>
      </c>
    </row>
    <row r="1221" spans="1:7" x14ac:dyDescent="0.3">
      <c r="A1221" s="26">
        <v>15487</v>
      </c>
      <c r="B1221" s="27" t="s">
        <v>10550</v>
      </c>
      <c r="C1221" s="27" t="s">
        <v>5859</v>
      </c>
      <c r="D1221" s="26">
        <v>3700</v>
      </c>
      <c r="E1221" s="27" t="s">
        <v>272</v>
      </c>
      <c r="F1221" s="27" t="s">
        <v>9023</v>
      </c>
      <c r="G1221" s="27" t="s">
        <v>4221</v>
      </c>
    </row>
    <row r="1222" spans="1:7" x14ac:dyDescent="0.3">
      <c r="A1222" s="26">
        <v>15503</v>
      </c>
      <c r="B1222" s="27" t="s">
        <v>9410</v>
      </c>
      <c r="C1222" s="27" t="s">
        <v>9411</v>
      </c>
      <c r="D1222" s="26">
        <v>3700</v>
      </c>
      <c r="E1222" s="27" t="s">
        <v>272</v>
      </c>
      <c r="F1222" s="27" t="s">
        <v>1545</v>
      </c>
      <c r="G1222" s="27" t="s">
        <v>10551</v>
      </c>
    </row>
    <row r="1223" spans="1:7" x14ac:dyDescent="0.3">
      <c r="A1223" s="26">
        <v>15537</v>
      </c>
      <c r="B1223" s="27" t="s">
        <v>7535</v>
      </c>
      <c r="C1223" s="27" t="s">
        <v>5860</v>
      </c>
      <c r="D1223" s="26">
        <v>3700</v>
      </c>
      <c r="E1223" s="27" t="s">
        <v>272</v>
      </c>
      <c r="F1223" s="27" t="s">
        <v>1546</v>
      </c>
      <c r="G1223" s="27" t="s">
        <v>3312</v>
      </c>
    </row>
    <row r="1224" spans="1:7" x14ac:dyDescent="0.3">
      <c r="A1224" s="26">
        <v>15545</v>
      </c>
      <c r="B1224" s="27" t="s">
        <v>7536</v>
      </c>
      <c r="C1224" s="27" t="s">
        <v>5861</v>
      </c>
      <c r="D1224" s="26">
        <v>3700</v>
      </c>
      <c r="E1224" s="27" t="s">
        <v>272</v>
      </c>
      <c r="F1224" s="27" t="s">
        <v>4472</v>
      </c>
      <c r="G1224" s="27" t="s">
        <v>4550</v>
      </c>
    </row>
    <row r="1225" spans="1:7" x14ac:dyDescent="0.3">
      <c r="A1225" s="26">
        <v>15578</v>
      </c>
      <c r="B1225" s="27" t="s">
        <v>7537</v>
      </c>
      <c r="C1225" s="27" t="s">
        <v>5862</v>
      </c>
      <c r="D1225" s="26">
        <v>3700</v>
      </c>
      <c r="E1225" s="27" t="s">
        <v>1547</v>
      </c>
      <c r="F1225" s="27" t="s">
        <v>1548</v>
      </c>
      <c r="G1225" s="27" t="s">
        <v>4222</v>
      </c>
    </row>
    <row r="1226" spans="1:7" x14ac:dyDescent="0.3">
      <c r="A1226" s="26">
        <v>15586</v>
      </c>
      <c r="B1226" s="27" t="s">
        <v>7538</v>
      </c>
      <c r="C1226" s="27" t="s">
        <v>5863</v>
      </c>
      <c r="D1226" s="26">
        <v>3700</v>
      </c>
      <c r="E1226" s="27" t="s">
        <v>272</v>
      </c>
      <c r="F1226" s="27" t="s">
        <v>1549</v>
      </c>
      <c r="G1226" s="27" t="s">
        <v>10552</v>
      </c>
    </row>
    <row r="1227" spans="1:7" x14ac:dyDescent="0.3">
      <c r="A1227" s="26">
        <v>15602</v>
      </c>
      <c r="B1227" s="27" t="s">
        <v>515</v>
      </c>
      <c r="C1227" s="27" t="s">
        <v>5864</v>
      </c>
      <c r="D1227" s="26">
        <v>3721</v>
      </c>
      <c r="E1227" s="27" t="s">
        <v>1550</v>
      </c>
      <c r="F1227" s="27" t="s">
        <v>1551</v>
      </c>
      <c r="G1227" s="27" t="s">
        <v>3313</v>
      </c>
    </row>
    <row r="1228" spans="1:7" x14ac:dyDescent="0.3">
      <c r="A1228" s="26">
        <v>15628</v>
      </c>
      <c r="B1228" s="27" t="s">
        <v>627</v>
      </c>
      <c r="C1228" s="27" t="s">
        <v>5865</v>
      </c>
      <c r="D1228" s="26">
        <v>3723</v>
      </c>
      <c r="E1228" s="27" t="s">
        <v>1552</v>
      </c>
      <c r="F1228" s="27" t="s">
        <v>1553</v>
      </c>
      <c r="G1228" s="27" t="s">
        <v>4223</v>
      </c>
    </row>
    <row r="1229" spans="1:7" x14ac:dyDescent="0.3">
      <c r="A1229" s="26">
        <v>15644</v>
      </c>
      <c r="B1229" s="27" t="s">
        <v>10553</v>
      </c>
      <c r="C1229" s="27" t="s">
        <v>5866</v>
      </c>
      <c r="D1229" s="26">
        <v>3730</v>
      </c>
      <c r="E1229" s="27" t="s">
        <v>1554</v>
      </c>
      <c r="F1229" s="27" t="s">
        <v>1555</v>
      </c>
      <c r="G1229" s="27" t="s">
        <v>9024</v>
      </c>
    </row>
    <row r="1230" spans="1:7" x14ac:dyDescent="0.3">
      <c r="A1230" s="26">
        <v>15651</v>
      </c>
      <c r="B1230" s="27" t="s">
        <v>10554</v>
      </c>
      <c r="C1230" s="27" t="s">
        <v>5867</v>
      </c>
      <c r="D1230" s="26">
        <v>3730</v>
      </c>
      <c r="E1230" s="27" t="s">
        <v>1554</v>
      </c>
      <c r="F1230" s="27" t="s">
        <v>1556</v>
      </c>
      <c r="G1230" s="27" t="s">
        <v>10555</v>
      </c>
    </row>
    <row r="1231" spans="1:7" x14ac:dyDescent="0.3">
      <c r="A1231" s="26">
        <v>15677</v>
      </c>
      <c r="B1231" s="27" t="s">
        <v>7539</v>
      </c>
      <c r="C1231" s="27" t="s">
        <v>5868</v>
      </c>
      <c r="D1231" s="26">
        <v>3730</v>
      </c>
      <c r="E1231" s="27" t="s">
        <v>1554</v>
      </c>
      <c r="F1231" s="27" t="s">
        <v>1557</v>
      </c>
      <c r="G1231" s="27" t="s">
        <v>3314</v>
      </c>
    </row>
    <row r="1232" spans="1:7" x14ac:dyDescent="0.3">
      <c r="A1232" s="26">
        <v>15685</v>
      </c>
      <c r="B1232" s="27" t="s">
        <v>10556</v>
      </c>
      <c r="C1232" s="27" t="s">
        <v>5869</v>
      </c>
      <c r="D1232" s="26">
        <v>3730</v>
      </c>
      <c r="E1232" s="27" t="s">
        <v>1554</v>
      </c>
      <c r="F1232" s="27" t="s">
        <v>1558</v>
      </c>
      <c r="G1232" s="27" t="s">
        <v>9740</v>
      </c>
    </row>
    <row r="1233" spans="1:7" x14ac:dyDescent="0.3">
      <c r="A1233" s="26">
        <v>15693</v>
      </c>
      <c r="B1233" s="27" t="s">
        <v>7540</v>
      </c>
      <c r="C1233" s="27" t="s">
        <v>5870</v>
      </c>
      <c r="D1233" s="26">
        <v>3740</v>
      </c>
      <c r="E1233" s="27" t="s">
        <v>276</v>
      </c>
      <c r="F1233" s="27" t="s">
        <v>1559</v>
      </c>
      <c r="G1233" s="27" t="s">
        <v>9741</v>
      </c>
    </row>
    <row r="1234" spans="1:7" x14ac:dyDescent="0.3">
      <c r="A1234" s="26">
        <v>15701</v>
      </c>
      <c r="B1234" s="27" t="s">
        <v>7541</v>
      </c>
      <c r="C1234" s="27" t="s">
        <v>5871</v>
      </c>
      <c r="D1234" s="26">
        <v>3740</v>
      </c>
      <c r="E1234" s="27" t="s">
        <v>276</v>
      </c>
      <c r="F1234" s="27" t="s">
        <v>1560</v>
      </c>
      <c r="G1234" s="27" t="s">
        <v>9025</v>
      </c>
    </row>
    <row r="1235" spans="1:7" x14ac:dyDescent="0.3">
      <c r="A1235" s="26">
        <v>15719</v>
      </c>
      <c r="B1235" s="27" t="s">
        <v>9412</v>
      </c>
      <c r="C1235" s="27" t="s">
        <v>5872</v>
      </c>
      <c r="D1235" s="26">
        <v>3740</v>
      </c>
      <c r="E1235" s="27" t="s">
        <v>1561</v>
      </c>
      <c r="F1235" s="27" t="s">
        <v>1562</v>
      </c>
      <c r="G1235" s="27" t="s">
        <v>10557</v>
      </c>
    </row>
    <row r="1236" spans="1:7" x14ac:dyDescent="0.3">
      <c r="A1236" s="26">
        <v>15727</v>
      </c>
      <c r="B1236" s="27" t="s">
        <v>9413</v>
      </c>
      <c r="C1236" s="27" t="s">
        <v>5873</v>
      </c>
      <c r="D1236" s="26">
        <v>3740</v>
      </c>
      <c r="E1236" s="27" t="s">
        <v>1563</v>
      </c>
      <c r="F1236" s="27" t="s">
        <v>1564</v>
      </c>
      <c r="G1236" s="27" t="s">
        <v>9742</v>
      </c>
    </row>
    <row r="1237" spans="1:7" x14ac:dyDescent="0.3">
      <c r="A1237" s="26">
        <v>15735</v>
      </c>
      <c r="B1237" s="27" t="s">
        <v>7542</v>
      </c>
      <c r="C1237" s="27" t="s">
        <v>5874</v>
      </c>
      <c r="D1237" s="26">
        <v>3740</v>
      </c>
      <c r="E1237" s="27" t="s">
        <v>1565</v>
      </c>
      <c r="F1237" s="27" t="s">
        <v>1566</v>
      </c>
      <c r="G1237" s="27" t="s">
        <v>9743</v>
      </c>
    </row>
    <row r="1238" spans="1:7" x14ac:dyDescent="0.3">
      <c r="A1238" s="26">
        <v>15743</v>
      </c>
      <c r="B1238" s="27" t="s">
        <v>510</v>
      </c>
      <c r="C1238" s="27" t="s">
        <v>5875</v>
      </c>
      <c r="D1238" s="26">
        <v>3740</v>
      </c>
      <c r="E1238" s="27" t="s">
        <v>1567</v>
      </c>
      <c r="F1238" s="27" t="s">
        <v>1568</v>
      </c>
      <c r="G1238" s="27" t="s">
        <v>9026</v>
      </c>
    </row>
    <row r="1239" spans="1:7" x14ac:dyDescent="0.3">
      <c r="A1239" s="26">
        <v>15751</v>
      </c>
      <c r="B1239" s="27" t="s">
        <v>7543</v>
      </c>
      <c r="C1239" s="27" t="s">
        <v>5876</v>
      </c>
      <c r="D1239" s="26">
        <v>3740</v>
      </c>
      <c r="E1239" s="27" t="s">
        <v>1567</v>
      </c>
      <c r="F1239" s="27" t="s">
        <v>10558</v>
      </c>
      <c r="G1239" s="27" t="s">
        <v>10559</v>
      </c>
    </row>
    <row r="1240" spans="1:7" x14ac:dyDescent="0.3">
      <c r="A1240" s="26">
        <v>15768</v>
      </c>
      <c r="B1240" s="27" t="s">
        <v>10560</v>
      </c>
      <c r="C1240" s="27" t="s">
        <v>5877</v>
      </c>
      <c r="D1240" s="26">
        <v>3770</v>
      </c>
      <c r="E1240" s="27" t="s">
        <v>1569</v>
      </c>
      <c r="F1240" s="27" t="s">
        <v>1570</v>
      </c>
      <c r="G1240" s="27" t="s">
        <v>8527</v>
      </c>
    </row>
    <row r="1241" spans="1:7" x14ac:dyDescent="0.3">
      <c r="A1241" s="26">
        <v>15776</v>
      </c>
      <c r="B1241" s="27" t="s">
        <v>7544</v>
      </c>
      <c r="C1241" s="27" t="s">
        <v>5878</v>
      </c>
      <c r="D1241" s="26">
        <v>3770</v>
      </c>
      <c r="E1241" s="27" t="s">
        <v>1569</v>
      </c>
      <c r="F1241" s="27" t="s">
        <v>8528</v>
      </c>
      <c r="G1241" s="27" t="s">
        <v>4224</v>
      </c>
    </row>
    <row r="1242" spans="1:7" x14ac:dyDescent="0.3">
      <c r="A1242" s="26">
        <v>15792</v>
      </c>
      <c r="B1242" s="27" t="s">
        <v>7545</v>
      </c>
      <c r="C1242" s="27" t="s">
        <v>5879</v>
      </c>
      <c r="D1242" s="26">
        <v>3620</v>
      </c>
      <c r="E1242" s="27" t="s">
        <v>1571</v>
      </c>
      <c r="F1242" s="27" t="s">
        <v>1572</v>
      </c>
      <c r="G1242" s="27" t="s">
        <v>3315</v>
      </c>
    </row>
    <row r="1243" spans="1:7" x14ac:dyDescent="0.3">
      <c r="A1243" s="26">
        <v>15818</v>
      </c>
      <c r="B1243" s="27" t="s">
        <v>7546</v>
      </c>
      <c r="C1243" s="27" t="s">
        <v>5880</v>
      </c>
      <c r="D1243" s="26">
        <v>3620</v>
      </c>
      <c r="E1243" s="27" t="s">
        <v>1573</v>
      </c>
      <c r="F1243" s="27" t="s">
        <v>1574</v>
      </c>
      <c r="G1243" s="27" t="s">
        <v>3316</v>
      </c>
    </row>
    <row r="1244" spans="1:7" x14ac:dyDescent="0.3">
      <c r="A1244" s="26">
        <v>15826</v>
      </c>
      <c r="B1244" s="27" t="s">
        <v>7547</v>
      </c>
      <c r="C1244" s="27" t="s">
        <v>5881</v>
      </c>
      <c r="D1244" s="26">
        <v>3620</v>
      </c>
      <c r="E1244" s="27" t="s">
        <v>1575</v>
      </c>
      <c r="F1244" s="27" t="s">
        <v>1576</v>
      </c>
      <c r="G1244" s="27" t="s">
        <v>3317</v>
      </c>
    </row>
    <row r="1245" spans="1:7" x14ac:dyDescent="0.3">
      <c r="A1245" s="26">
        <v>15834</v>
      </c>
      <c r="B1245" s="27" t="s">
        <v>7548</v>
      </c>
      <c r="C1245" s="27" t="s">
        <v>5882</v>
      </c>
      <c r="D1245" s="26">
        <v>3620</v>
      </c>
      <c r="E1245" s="27" t="s">
        <v>1571</v>
      </c>
      <c r="F1245" s="27" t="s">
        <v>1577</v>
      </c>
      <c r="G1245" s="27" t="s">
        <v>3318</v>
      </c>
    </row>
    <row r="1246" spans="1:7" x14ac:dyDescent="0.3">
      <c r="A1246" s="26">
        <v>15842</v>
      </c>
      <c r="B1246" s="27" t="s">
        <v>7549</v>
      </c>
      <c r="C1246" s="27" t="s">
        <v>5883</v>
      </c>
      <c r="D1246" s="26">
        <v>3620</v>
      </c>
      <c r="E1246" s="27" t="s">
        <v>1578</v>
      </c>
      <c r="F1246" s="27" t="s">
        <v>1579</v>
      </c>
      <c r="G1246" s="27" t="s">
        <v>3319</v>
      </c>
    </row>
    <row r="1247" spans="1:7" x14ac:dyDescent="0.3">
      <c r="A1247" s="26">
        <v>15859</v>
      </c>
      <c r="B1247" s="27" t="s">
        <v>510</v>
      </c>
      <c r="C1247" s="27" t="s">
        <v>5884</v>
      </c>
      <c r="D1247" s="26">
        <v>3770</v>
      </c>
      <c r="E1247" s="27" t="s">
        <v>1569</v>
      </c>
      <c r="F1247" s="27" t="s">
        <v>1580</v>
      </c>
      <c r="G1247" s="27" t="s">
        <v>4473</v>
      </c>
    </row>
    <row r="1248" spans="1:7" x14ac:dyDescent="0.3">
      <c r="A1248" s="26">
        <v>15875</v>
      </c>
      <c r="B1248" s="27" t="s">
        <v>9027</v>
      </c>
      <c r="C1248" s="27" t="s">
        <v>5885</v>
      </c>
      <c r="D1248" s="26">
        <v>3700</v>
      </c>
      <c r="E1248" s="27" t="s">
        <v>272</v>
      </c>
      <c r="F1248" s="27" t="s">
        <v>4225</v>
      </c>
      <c r="G1248" s="27" t="s">
        <v>4226</v>
      </c>
    </row>
    <row r="1249" spans="1:7" x14ac:dyDescent="0.3">
      <c r="A1249" s="26">
        <v>15891</v>
      </c>
      <c r="B1249" s="27" t="s">
        <v>10561</v>
      </c>
      <c r="C1249" s="27" t="s">
        <v>5886</v>
      </c>
      <c r="D1249" s="26">
        <v>3700</v>
      </c>
      <c r="E1249" s="27" t="s">
        <v>1581</v>
      </c>
      <c r="F1249" s="27" t="s">
        <v>4227</v>
      </c>
      <c r="G1249" s="27" t="s">
        <v>4228</v>
      </c>
    </row>
    <row r="1250" spans="1:7" x14ac:dyDescent="0.3">
      <c r="A1250" s="26">
        <v>15909</v>
      </c>
      <c r="B1250" s="27" t="s">
        <v>8529</v>
      </c>
      <c r="C1250" s="27" t="s">
        <v>5887</v>
      </c>
      <c r="D1250" s="26">
        <v>3770</v>
      </c>
      <c r="E1250" s="27" t="s">
        <v>1569</v>
      </c>
      <c r="F1250" s="27" t="s">
        <v>8530</v>
      </c>
      <c r="G1250" s="27" t="s">
        <v>4229</v>
      </c>
    </row>
    <row r="1251" spans="1:7" x14ac:dyDescent="0.3">
      <c r="A1251" s="26">
        <v>15917</v>
      </c>
      <c r="B1251" s="27" t="s">
        <v>7550</v>
      </c>
      <c r="C1251" s="27" t="s">
        <v>5888</v>
      </c>
      <c r="D1251" s="26">
        <v>3770</v>
      </c>
      <c r="E1251" s="27" t="s">
        <v>1569</v>
      </c>
      <c r="F1251" s="27" t="s">
        <v>1582</v>
      </c>
      <c r="G1251" s="27" t="s">
        <v>4474</v>
      </c>
    </row>
    <row r="1252" spans="1:7" x14ac:dyDescent="0.3">
      <c r="A1252" s="26">
        <v>15925</v>
      </c>
      <c r="B1252" s="27" t="s">
        <v>7551</v>
      </c>
      <c r="C1252" s="27" t="s">
        <v>5889</v>
      </c>
      <c r="D1252" s="26">
        <v>3790</v>
      </c>
      <c r="E1252" s="27" t="s">
        <v>1583</v>
      </c>
      <c r="F1252" s="27" t="s">
        <v>1584</v>
      </c>
      <c r="G1252" s="27" t="s">
        <v>4475</v>
      </c>
    </row>
    <row r="1253" spans="1:7" x14ac:dyDescent="0.3">
      <c r="A1253" s="26">
        <v>15958</v>
      </c>
      <c r="B1253" s="27" t="s">
        <v>1585</v>
      </c>
      <c r="C1253" s="27" t="s">
        <v>5890</v>
      </c>
      <c r="D1253" s="26">
        <v>3798</v>
      </c>
      <c r="E1253" s="27" t="s">
        <v>1586</v>
      </c>
      <c r="F1253" s="27" t="s">
        <v>1587</v>
      </c>
      <c r="G1253" s="27" t="s">
        <v>10562</v>
      </c>
    </row>
    <row r="1254" spans="1:7" x14ac:dyDescent="0.3">
      <c r="A1254" s="26">
        <v>15966</v>
      </c>
      <c r="B1254" s="27" t="s">
        <v>7552</v>
      </c>
      <c r="C1254" s="27" t="s">
        <v>5891</v>
      </c>
      <c r="D1254" s="26">
        <v>3800</v>
      </c>
      <c r="E1254" s="27" t="s">
        <v>278</v>
      </c>
      <c r="F1254" s="27" t="s">
        <v>1588</v>
      </c>
      <c r="G1254" s="27" t="s">
        <v>3320</v>
      </c>
    </row>
    <row r="1255" spans="1:7" x14ac:dyDescent="0.3">
      <c r="A1255" s="26">
        <v>16014</v>
      </c>
      <c r="B1255" s="27" t="s">
        <v>8068</v>
      </c>
      <c r="C1255" s="27" t="s">
        <v>8531</v>
      </c>
      <c r="D1255" s="26">
        <v>3800</v>
      </c>
      <c r="E1255" s="27" t="s">
        <v>278</v>
      </c>
      <c r="F1255" s="27" t="s">
        <v>1589</v>
      </c>
      <c r="G1255" s="27" t="s">
        <v>3321</v>
      </c>
    </row>
    <row r="1256" spans="1:7" x14ac:dyDescent="0.3">
      <c r="A1256" s="26">
        <v>16055</v>
      </c>
      <c r="B1256" s="27" t="s">
        <v>10563</v>
      </c>
      <c r="C1256" s="27" t="s">
        <v>10564</v>
      </c>
      <c r="D1256" s="26">
        <v>3803</v>
      </c>
      <c r="E1256" s="27" t="s">
        <v>1590</v>
      </c>
      <c r="F1256" s="27" t="s">
        <v>1591</v>
      </c>
      <c r="G1256" s="27" t="s">
        <v>8532</v>
      </c>
    </row>
    <row r="1257" spans="1:7" x14ac:dyDescent="0.3">
      <c r="A1257" s="26">
        <v>16063</v>
      </c>
      <c r="B1257" s="27" t="s">
        <v>7553</v>
      </c>
      <c r="C1257" s="27" t="s">
        <v>5776</v>
      </c>
      <c r="D1257" s="26">
        <v>3850</v>
      </c>
      <c r="E1257" s="27" t="s">
        <v>1592</v>
      </c>
      <c r="F1257" s="27" t="s">
        <v>1593</v>
      </c>
      <c r="G1257" s="27" t="s">
        <v>3322</v>
      </c>
    </row>
    <row r="1258" spans="1:7" x14ac:dyDescent="0.3">
      <c r="A1258" s="26">
        <v>16071</v>
      </c>
      <c r="B1258" s="27" t="s">
        <v>7554</v>
      </c>
      <c r="C1258" s="27" t="s">
        <v>5892</v>
      </c>
      <c r="D1258" s="26">
        <v>3800</v>
      </c>
      <c r="E1258" s="27" t="s">
        <v>1594</v>
      </c>
      <c r="F1258" s="27" t="s">
        <v>1595</v>
      </c>
      <c r="G1258" s="27" t="s">
        <v>3323</v>
      </c>
    </row>
    <row r="1259" spans="1:7" x14ac:dyDescent="0.3">
      <c r="A1259" s="26">
        <v>16089</v>
      </c>
      <c r="B1259" s="27" t="s">
        <v>7500</v>
      </c>
      <c r="C1259" s="27" t="s">
        <v>5893</v>
      </c>
      <c r="D1259" s="26">
        <v>3800</v>
      </c>
      <c r="E1259" s="27" t="s">
        <v>1596</v>
      </c>
      <c r="F1259" s="27" t="s">
        <v>1597</v>
      </c>
      <c r="G1259" s="27" t="s">
        <v>3324</v>
      </c>
    </row>
    <row r="1260" spans="1:7" x14ac:dyDescent="0.3">
      <c r="A1260" s="26">
        <v>16097</v>
      </c>
      <c r="B1260" s="27" t="s">
        <v>7555</v>
      </c>
      <c r="C1260" s="27" t="s">
        <v>5894</v>
      </c>
      <c r="D1260" s="26">
        <v>3850</v>
      </c>
      <c r="E1260" s="27" t="s">
        <v>1598</v>
      </c>
      <c r="F1260" s="27" t="s">
        <v>1599</v>
      </c>
      <c r="G1260" s="27" t="s">
        <v>8533</v>
      </c>
    </row>
    <row r="1261" spans="1:7" x14ac:dyDescent="0.3">
      <c r="A1261" s="26">
        <v>16105</v>
      </c>
      <c r="B1261" s="27" t="s">
        <v>7556</v>
      </c>
      <c r="C1261" s="27" t="s">
        <v>5895</v>
      </c>
      <c r="D1261" s="26">
        <v>3570</v>
      </c>
      <c r="E1261" s="27" t="s">
        <v>1600</v>
      </c>
      <c r="F1261" s="27" t="s">
        <v>1601</v>
      </c>
      <c r="G1261" s="27" t="s">
        <v>9744</v>
      </c>
    </row>
    <row r="1262" spans="1:7" x14ac:dyDescent="0.3">
      <c r="A1262" s="26">
        <v>16113</v>
      </c>
      <c r="B1262" s="27" t="s">
        <v>7199</v>
      </c>
      <c r="C1262" s="27" t="s">
        <v>5896</v>
      </c>
      <c r="D1262" s="26">
        <v>3570</v>
      </c>
      <c r="E1262" s="27" t="s">
        <v>1600</v>
      </c>
      <c r="F1262" s="27" t="s">
        <v>1602</v>
      </c>
      <c r="G1262" s="27" t="s">
        <v>4230</v>
      </c>
    </row>
    <row r="1263" spans="1:7" x14ac:dyDescent="0.3">
      <c r="A1263" s="26">
        <v>16121</v>
      </c>
      <c r="B1263" s="27" t="s">
        <v>7557</v>
      </c>
      <c r="C1263" s="27" t="s">
        <v>5897</v>
      </c>
      <c r="D1263" s="26">
        <v>3570</v>
      </c>
      <c r="E1263" s="27" t="s">
        <v>1600</v>
      </c>
      <c r="F1263" s="27" t="s">
        <v>1603</v>
      </c>
      <c r="G1263" s="27" t="s">
        <v>8534</v>
      </c>
    </row>
    <row r="1264" spans="1:7" x14ac:dyDescent="0.3">
      <c r="A1264" s="26">
        <v>16139</v>
      </c>
      <c r="B1264" s="27" t="s">
        <v>9028</v>
      </c>
      <c r="C1264" s="27" t="s">
        <v>5898</v>
      </c>
      <c r="D1264" s="26">
        <v>3570</v>
      </c>
      <c r="E1264" s="27" t="s">
        <v>1600</v>
      </c>
      <c r="F1264" s="27" t="s">
        <v>1604</v>
      </c>
      <c r="G1264" s="27" t="s">
        <v>3325</v>
      </c>
    </row>
    <row r="1265" spans="1:7" x14ac:dyDescent="0.3">
      <c r="A1265" s="26">
        <v>16171</v>
      </c>
      <c r="B1265" s="27" t="s">
        <v>7558</v>
      </c>
      <c r="C1265" s="27" t="s">
        <v>5899</v>
      </c>
      <c r="D1265" s="26">
        <v>3500</v>
      </c>
      <c r="E1265" s="27" t="s">
        <v>1605</v>
      </c>
      <c r="F1265" s="27" t="s">
        <v>1606</v>
      </c>
      <c r="G1265" s="27" t="s">
        <v>5900</v>
      </c>
    </row>
    <row r="1266" spans="1:7" x14ac:dyDescent="0.3">
      <c r="A1266" s="26">
        <v>16188</v>
      </c>
      <c r="B1266" s="27" t="s">
        <v>7273</v>
      </c>
      <c r="C1266" s="27" t="s">
        <v>5901</v>
      </c>
      <c r="D1266" s="26">
        <v>3830</v>
      </c>
      <c r="E1266" s="27" t="s">
        <v>281</v>
      </c>
      <c r="F1266" s="27" t="s">
        <v>1607</v>
      </c>
      <c r="G1266" s="27" t="s">
        <v>3326</v>
      </c>
    </row>
    <row r="1267" spans="1:7" x14ac:dyDescent="0.3">
      <c r="A1267" s="26">
        <v>16196</v>
      </c>
      <c r="B1267" s="27" t="s">
        <v>7559</v>
      </c>
      <c r="C1267" s="27" t="s">
        <v>5902</v>
      </c>
      <c r="D1267" s="26">
        <v>3840</v>
      </c>
      <c r="E1267" s="27" t="s">
        <v>1608</v>
      </c>
      <c r="F1267" s="27" t="s">
        <v>1609</v>
      </c>
      <c r="G1267" s="27" t="s">
        <v>3327</v>
      </c>
    </row>
    <row r="1268" spans="1:7" x14ac:dyDescent="0.3">
      <c r="A1268" s="26">
        <v>16212</v>
      </c>
      <c r="B1268" s="27" t="s">
        <v>7560</v>
      </c>
      <c r="C1268" s="27" t="s">
        <v>5903</v>
      </c>
      <c r="D1268" s="26">
        <v>3840</v>
      </c>
      <c r="E1268" s="27" t="s">
        <v>1608</v>
      </c>
      <c r="F1268" s="27" t="s">
        <v>1610</v>
      </c>
      <c r="G1268" s="27" t="s">
        <v>3328</v>
      </c>
    </row>
    <row r="1269" spans="1:7" x14ac:dyDescent="0.3">
      <c r="A1269" s="26">
        <v>16221</v>
      </c>
      <c r="B1269" s="27" t="s">
        <v>7465</v>
      </c>
      <c r="C1269" s="27" t="s">
        <v>1611</v>
      </c>
      <c r="D1269" s="26">
        <v>3840</v>
      </c>
      <c r="E1269" s="27" t="s">
        <v>1612</v>
      </c>
      <c r="F1269" s="27" t="s">
        <v>1613</v>
      </c>
      <c r="G1269" s="27" t="s">
        <v>3329</v>
      </c>
    </row>
    <row r="1270" spans="1:7" x14ac:dyDescent="0.3">
      <c r="A1270" s="26">
        <v>16238</v>
      </c>
      <c r="B1270" s="27" t="s">
        <v>10565</v>
      </c>
      <c r="C1270" s="27" t="s">
        <v>5904</v>
      </c>
      <c r="D1270" s="26">
        <v>3840</v>
      </c>
      <c r="E1270" s="27" t="s">
        <v>1614</v>
      </c>
      <c r="F1270" s="27" t="s">
        <v>1615</v>
      </c>
      <c r="G1270" s="27" t="s">
        <v>3330</v>
      </c>
    </row>
    <row r="1271" spans="1:7" x14ac:dyDescent="0.3">
      <c r="A1271" s="26">
        <v>16279</v>
      </c>
      <c r="B1271" s="27" t="s">
        <v>7561</v>
      </c>
      <c r="C1271" s="27" t="s">
        <v>5905</v>
      </c>
      <c r="D1271" s="26">
        <v>3870</v>
      </c>
      <c r="E1271" s="27" t="s">
        <v>283</v>
      </c>
      <c r="F1271" s="27" t="s">
        <v>1616</v>
      </c>
      <c r="G1271" s="27" t="s">
        <v>3331</v>
      </c>
    </row>
    <row r="1272" spans="1:7" x14ac:dyDescent="0.3">
      <c r="A1272" s="26">
        <v>16303</v>
      </c>
      <c r="B1272" s="27" t="s">
        <v>9029</v>
      </c>
      <c r="C1272" s="27" t="s">
        <v>5906</v>
      </c>
      <c r="D1272" s="26">
        <v>3870</v>
      </c>
      <c r="E1272" s="27" t="s">
        <v>1617</v>
      </c>
      <c r="F1272" s="27" t="s">
        <v>1618</v>
      </c>
      <c r="G1272" s="27" t="s">
        <v>9030</v>
      </c>
    </row>
    <row r="1273" spans="1:7" x14ac:dyDescent="0.3">
      <c r="A1273" s="26">
        <v>16329</v>
      </c>
      <c r="B1273" s="27" t="s">
        <v>7562</v>
      </c>
      <c r="C1273" s="27" t="s">
        <v>5907</v>
      </c>
      <c r="D1273" s="26">
        <v>3890</v>
      </c>
      <c r="E1273" s="27" t="s">
        <v>1619</v>
      </c>
      <c r="F1273" s="27" t="s">
        <v>3332</v>
      </c>
      <c r="G1273" s="27" t="s">
        <v>4231</v>
      </c>
    </row>
    <row r="1274" spans="1:7" x14ac:dyDescent="0.3">
      <c r="A1274" s="26">
        <v>16337</v>
      </c>
      <c r="B1274" s="27" t="s">
        <v>9031</v>
      </c>
      <c r="C1274" s="27" t="s">
        <v>5908</v>
      </c>
      <c r="D1274" s="26">
        <v>3920</v>
      </c>
      <c r="E1274" s="27" t="s">
        <v>285</v>
      </c>
      <c r="F1274" s="27" t="s">
        <v>1620</v>
      </c>
      <c r="G1274" s="27" t="s">
        <v>3333</v>
      </c>
    </row>
    <row r="1275" spans="1:7" x14ac:dyDescent="0.3">
      <c r="A1275" s="26">
        <v>16345</v>
      </c>
      <c r="B1275" s="27" t="s">
        <v>7563</v>
      </c>
      <c r="C1275" s="27" t="s">
        <v>5909</v>
      </c>
      <c r="D1275" s="26">
        <v>3920</v>
      </c>
      <c r="E1275" s="27" t="s">
        <v>285</v>
      </c>
      <c r="F1275" s="27" t="s">
        <v>1621</v>
      </c>
      <c r="G1275" s="27" t="s">
        <v>9414</v>
      </c>
    </row>
    <row r="1276" spans="1:7" x14ac:dyDescent="0.3">
      <c r="A1276" s="26">
        <v>16352</v>
      </c>
      <c r="B1276" s="27" t="s">
        <v>7564</v>
      </c>
      <c r="C1276" s="27" t="s">
        <v>5910</v>
      </c>
      <c r="D1276" s="26">
        <v>3920</v>
      </c>
      <c r="E1276" s="27" t="s">
        <v>285</v>
      </c>
      <c r="F1276" s="27" t="s">
        <v>1622</v>
      </c>
      <c r="G1276" s="27" t="s">
        <v>4476</v>
      </c>
    </row>
    <row r="1277" spans="1:7" x14ac:dyDescent="0.3">
      <c r="A1277" s="26">
        <v>16361</v>
      </c>
      <c r="B1277" s="27" t="s">
        <v>7565</v>
      </c>
      <c r="C1277" s="27" t="s">
        <v>5911</v>
      </c>
      <c r="D1277" s="26">
        <v>3920</v>
      </c>
      <c r="E1277" s="27" t="s">
        <v>285</v>
      </c>
      <c r="F1277" s="27" t="s">
        <v>1623</v>
      </c>
      <c r="G1277" s="27" t="s">
        <v>3334</v>
      </c>
    </row>
    <row r="1278" spans="1:7" x14ac:dyDescent="0.3">
      <c r="A1278" s="26">
        <v>16378</v>
      </c>
      <c r="B1278" s="27" t="s">
        <v>7566</v>
      </c>
      <c r="C1278" s="27" t="s">
        <v>5284</v>
      </c>
      <c r="D1278" s="26">
        <v>3920</v>
      </c>
      <c r="E1278" s="27" t="s">
        <v>285</v>
      </c>
      <c r="F1278" s="27" t="s">
        <v>1624</v>
      </c>
      <c r="G1278" s="27" t="s">
        <v>4232</v>
      </c>
    </row>
    <row r="1279" spans="1:7" x14ac:dyDescent="0.3">
      <c r="A1279" s="26">
        <v>16386</v>
      </c>
      <c r="B1279" s="27" t="s">
        <v>7567</v>
      </c>
      <c r="C1279" s="27" t="s">
        <v>5912</v>
      </c>
      <c r="D1279" s="26">
        <v>3920</v>
      </c>
      <c r="E1279" s="27" t="s">
        <v>285</v>
      </c>
      <c r="F1279" s="27" t="s">
        <v>1625</v>
      </c>
      <c r="G1279" s="27" t="s">
        <v>10566</v>
      </c>
    </row>
    <row r="1280" spans="1:7" x14ac:dyDescent="0.3">
      <c r="A1280" s="26">
        <v>16394</v>
      </c>
      <c r="B1280" s="27" t="s">
        <v>7568</v>
      </c>
      <c r="C1280" s="27" t="s">
        <v>5913</v>
      </c>
      <c r="D1280" s="26">
        <v>3920</v>
      </c>
      <c r="E1280" s="27" t="s">
        <v>285</v>
      </c>
      <c r="F1280" s="27" t="s">
        <v>1626</v>
      </c>
      <c r="G1280" s="27" t="s">
        <v>9032</v>
      </c>
    </row>
    <row r="1281" spans="1:7" x14ac:dyDescent="0.3">
      <c r="A1281" s="26">
        <v>16402</v>
      </c>
      <c r="B1281" s="27" t="s">
        <v>7569</v>
      </c>
      <c r="C1281" s="27" t="s">
        <v>5914</v>
      </c>
      <c r="D1281" s="26">
        <v>3920</v>
      </c>
      <c r="E1281" s="27" t="s">
        <v>285</v>
      </c>
      <c r="F1281" s="27" t="s">
        <v>1627</v>
      </c>
      <c r="G1281" s="27" t="s">
        <v>4020</v>
      </c>
    </row>
    <row r="1282" spans="1:7" x14ac:dyDescent="0.3">
      <c r="A1282" s="26">
        <v>16411</v>
      </c>
      <c r="B1282" s="27" t="s">
        <v>7570</v>
      </c>
      <c r="C1282" s="27" t="s">
        <v>5915</v>
      </c>
      <c r="D1282" s="26">
        <v>3920</v>
      </c>
      <c r="E1282" s="27" t="s">
        <v>285</v>
      </c>
      <c r="F1282" s="27" t="s">
        <v>1628</v>
      </c>
      <c r="G1282" s="27" t="s">
        <v>9745</v>
      </c>
    </row>
    <row r="1283" spans="1:7" x14ac:dyDescent="0.3">
      <c r="A1283" s="26">
        <v>16428</v>
      </c>
      <c r="B1283" s="27" t="s">
        <v>10567</v>
      </c>
      <c r="C1283" s="27" t="s">
        <v>5916</v>
      </c>
      <c r="D1283" s="26">
        <v>3920</v>
      </c>
      <c r="E1283" s="27" t="s">
        <v>285</v>
      </c>
      <c r="F1283" s="27" t="s">
        <v>1629</v>
      </c>
      <c r="G1283" s="27" t="s">
        <v>3335</v>
      </c>
    </row>
    <row r="1284" spans="1:7" x14ac:dyDescent="0.3">
      <c r="A1284" s="26">
        <v>16436</v>
      </c>
      <c r="B1284" s="27" t="s">
        <v>7571</v>
      </c>
      <c r="C1284" s="27" t="s">
        <v>5917</v>
      </c>
      <c r="D1284" s="26">
        <v>3540</v>
      </c>
      <c r="E1284" s="27" t="s">
        <v>287</v>
      </c>
      <c r="F1284" s="27" t="s">
        <v>1630</v>
      </c>
      <c r="G1284" s="27" t="s">
        <v>4021</v>
      </c>
    </row>
    <row r="1285" spans="1:7" x14ac:dyDescent="0.3">
      <c r="A1285" s="26">
        <v>16444</v>
      </c>
      <c r="B1285" s="27" t="s">
        <v>7222</v>
      </c>
      <c r="C1285" s="27" t="s">
        <v>5918</v>
      </c>
      <c r="D1285" s="26">
        <v>3540</v>
      </c>
      <c r="E1285" s="27" t="s">
        <v>287</v>
      </c>
      <c r="F1285" s="27" t="s">
        <v>1631</v>
      </c>
      <c r="G1285" s="27" t="s">
        <v>9415</v>
      </c>
    </row>
    <row r="1286" spans="1:7" x14ac:dyDescent="0.3">
      <c r="A1286" s="26">
        <v>16451</v>
      </c>
      <c r="B1286" s="27" t="s">
        <v>7572</v>
      </c>
      <c r="C1286" s="27" t="s">
        <v>5919</v>
      </c>
      <c r="D1286" s="26">
        <v>3540</v>
      </c>
      <c r="E1286" s="27" t="s">
        <v>1632</v>
      </c>
      <c r="F1286" s="27" t="s">
        <v>1633</v>
      </c>
      <c r="G1286" s="27" t="s">
        <v>4022</v>
      </c>
    </row>
    <row r="1287" spans="1:7" x14ac:dyDescent="0.3">
      <c r="A1287" s="26">
        <v>16469</v>
      </c>
      <c r="B1287" s="27" t="s">
        <v>10568</v>
      </c>
      <c r="C1287" s="27" t="s">
        <v>5920</v>
      </c>
      <c r="D1287" s="26">
        <v>3540</v>
      </c>
      <c r="E1287" s="27" t="s">
        <v>1634</v>
      </c>
      <c r="F1287" s="27" t="s">
        <v>1635</v>
      </c>
      <c r="G1287" s="27" t="s">
        <v>3336</v>
      </c>
    </row>
    <row r="1288" spans="1:7" x14ac:dyDescent="0.3">
      <c r="A1288" s="26">
        <v>16477</v>
      </c>
      <c r="B1288" s="27" t="s">
        <v>7567</v>
      </c>
      <c r="C1288" s="27" t="s">
        <v>5839</v>
      </c>
      <c r="D1288" s="26">
        <v>3540</v>
      </c>
      <c r="E1288" s="27" t="s">
        <v>287</v>
      </c>
      <c r="F1288" s="27" t="s">
        <v>1636</v>
      </c>
      <c r="G1288" s="27" t="s">
        <v>3337</v>
      </c>
    </row>
    <row r="1289" spans="1:7" x14ac:dyDescent="0.3">
      <c r="A1289" s="26">
        <v>16493</v>
      </c>
      <c r="B1289" s="27" t="s">
        <v>7573</v>
      </c>
      <c r="C1289" s="27" t="s">
        <v>5921</v>
      </c>
      <c r="D1289" s="26">
        <v>3512</v>
      </c>
      <c r="E1289" s="27" t="s">
        <v>1637</v>
      </c>
      <c r="F1289" s="27" t="s">
        <v>1638</v>
      </c>
      <c r="G1289" s="27" t="s">
        <v>4477</v>
      </c>
    </row>
    <row r="1290" spans="1:7" x14ac:dyDescent="0.3">
      <c r="A1290" s="26">
        <v>16501</v>
      </c>
      <c r="B1290" s="27" t="s">
        <v>7574</v>
      </c>
      <c r="C1290" s="27" t="s">
        <v>5922</v>
      </c>
      <c r="D1290" s="26">
        <v>3560</v>
      </c>
      <c r="E1290" s="27" t="s">
        <v>289</v>
      </c>
      <c r="F1290" s="27" t="s">
        <v>4023</v>
      </c>
      <c r="G1290" s="27" t="s">
        <v>3338</v>
      </c>
    </row>
    <row r="1291" spans="1:7" x14ac:dyDescent="0.3">
      <c r="A1291" s="26">
        <v>16543</v>
      </c>
      <c r="B1291" s="27" t="s">
        <v>7575</v>
      </c>
      <c r="C1291" s="27" t="s">
        <v>5923</v>
      </c>
      <c r="D1291" s="26">
        <v>3560</v>
      </c>
      <c r="E1291" s="27" t="s">
        <v>289</v>
      </c>
      <c r="F1291" s="27" t="s">
        <v>1639</v>
      </c>
      <c r="G1291" s="27" t="s">
        <v>9033</v>
      </c>
    </row>
    <row r="1292" spans="1:7" x14ac:dyDescent="0.3">
      <c r="A1292" s="26">
        <v>16551</v>
      </c>
      <c r="B1292" s="27" t="s">
        <v>7576</v>
      </c>
      <c r="C1292" s="27" t="s">
        <v>5924</v>
      </c>
      <c r="D1292" s="26">
        <v>3560</v>
      </c>
      <c r="E1292" s="27" t="s">
        <v>289</v>
      </c>
      <c r="F1292" s="27" t="s">
        <v>1640</v>
      </c>
      <c r="G1292" s="27" t="s">
        <v>4478</v>
      </c>
    </row>
    <row r="1293" spans="1:7" x14ac:dyDescent="0.3">
      <c r="A1293" s="26">
        <v>16568</v>
      </c>
      <c r="B1293" s="27" t="s">
        <v>7577</v>
      </c>
      <c r="C1293" s="27" t="s">
        <v>5925</v>
      </c>
      <c r="D1293" s="26">
        <v>3583</v>
      </c>
      <c r="E1293" s="27" t="s">
        <v>291</v>
      </c>
      <c r="F1293" s="27" t="s">
        <v>1641</v>
      </c>
      <c r="G1293" s="27" t="s">
        <v>5926</v>
      </c>
    </row>
    <row r="1294" spans="1:7" x14ac:dyDescent="0.3">
      <c r="A1294" s="26">
        <v>16576</v>
      </c>
      <c r="B1294" s="27" t="s">
        <v>7578</v>
      </c>
      <c r="C1294" s="27" t="s">
        <v>5605</v>
      </c>
      <c r="D1294" s="26">
        <v>3583</v>
      </c>
      <c r="E1294" s="27" t="s">
        <v>291</v>
      </c>
      <c r="F1294" s="27" t="s">
        <v>3339</v>
      </c>
      <c r="G1294" s="27" t="s">
        <v>4024</v>
      </c>
    </row>
    <row r="1295" spans="1:7" x14ac:dyDescent="0.3">
      <c r="A1295" s="26">
        <v>16584</v>
      </c>
      <c r="B1295" s="27" t="s">
        <v>9034</v>
      </c>
      <c r="C1295" s="27" t="s">
        <v>5927</v>
      </c>
      <c r="D1295" s="26">
        <v>3580</v>
      </c>
      <c r="E1295" s="27" t="s">
        <v>1642</v>
      </c>
      <c r="F1295" s="27" t="s">
        <v>8535</v>
      </c>
      <c r="G1295" s="27" t="s">
        <v>3340</v>
      </c>
    </row>
    <row r="1296" spans="1:7" x14ac:dyDescent="0.3">
      <c r="A1296" s="26">
        <v>16592</v>
      </c>
      <c r="B1296" s="27" t="s">
        <v>9034</v>
      </c>
      <c r="C1296" s="27" t="s">
        <v>5928</v>
      </c>
      <c r="D1296" s="26">
        <v>3580</v>
      </c>
      <c r="E1296" s="27" t="s">
        <v>1642</v>
      </c>
      <c r="F1296" s="27" t="s">
        <v>1643</v>
      </c>
      <c r="G1296" s="27" t="s">
        <v>9035</v>
      </c>
    </row>
    <row r="1297" spans="1:7" x14ac:dyDescent="0.3">
      <c r="A1297" s="26">
        <v>16601</v>
      </c>
      <c r="B1297" s="27" t="s">
        <v>10569</v>
      </c>
      <c r="C1297" s="27" t="s">
        <v>9746</v>
      </c>
      <c r="D1297" s="26">
        <v>3582</v>
      </c>
      <c r="E1297" s="27" t="s">
        <v>240</v>
      </c>
      <c r="F1297" s="27" t="s">
        <v>1645</v>
      </c>
      <c r="G1297" s="27" t="s">
        <v>9747</v>
      </c>
    </row>
    <row r="1298" spans="1:7" x14ac:dyDescent="0.3">
      <c r="A1298" s="26">
        <v>16618</v>
      </c>
      <c r="B1298" s="27" t="s">
        <v>10570</v>
      </c>
      <c r="C1298" s="27" t="s">
        <v>9746</v>
      </c>
      <c r="D1298" s="26">
        <v>3582</v>
      </c>
      <c r="E1298" s="27" t="s">
        <v>240</v>
      </c>
      <c r="F1298" s="27" t="s">
        <v>1645</v>
      </c>
      <c r="G1298" s="27" t="s">
        <v>9747</v>
      </c>
    </row>
    <row r="1299" spans="1:7" x14ac:dyDescent="0.3">
      <c r="A1299" s="26">
        <v>16626</v>
      </c>
      <c r="B1299" s="27" t="s">
        <v>7579</v>
      </c>
      <c r="C1299" s="27" t="s">
        <v>5929</v>
      </c>
      <c r="D1299" s="26">
        <v>3581</v>
      </c>
      <c r="E1299" s="27" t="s">
        <v>1644</v>
      </c>
      <c r="F1299" s="27" t="s">
        <v>1646</v>
      </c>
      <c r="G1299" s="27" t="s">
        <v>3341</v>
      </c>
    </row>
    <row r="1300" spans="1:7" x14ac:dyDescent="0.3">
      <c r="A1300" s="26">
        <v>16634</v>
      </c>
      <c r="B1300" s="27" t="s">
        <v>7580</v>
      </c>
      <c r="C1300" s="27" t="s">
        <v>5930</v>
      </c>
      <c r="D1300" s="26">
        <v>3581</v>
      </c>
      <c r="E1300" s="27" t="s">
        <v>1644</v>
      </c>
      <c r="F1300" s="27" t="s">
        <v>1647</v>
      </c>
      <c r="G1300" s="27" t="s">
        <v>3342</v>
      </c>
    </row>
    <row r="1301" spans="1:7" x14ac:dyDescent="0.3">
      <c r="A1301" s="26">
        <v>16642</v>
      </c>
      <c r="B1301" s="27" t="s">
        <v>510</v>
      </c>
      <c r="C1301" s="27" t="s">
        <v>5931</v>
      </c>
      <c r="D1301" s="26">
        <v>3945</v>
      </c>
      <c r="E1301" s="27" t="s">
        <v>293</v>
      </c>
      <c r="F1301" s="27" t="s">
        <v>1648</v>
      </c>
      <c r="G1301" s="27" t="s">
        <v>3343</v>
      </c>
    </row>
    <row r="1302" spans="1:7" x14ac:dyDescent="0.3">
      <c r="A1302" s="26">
        <v>16659</v>
      </c>
      <c r="B1302" s="27" t="s">
        <v>510</v>
      </c>
      <c r="C1302" s="27" t="s">
        <v>5932</v>
      </c>
      <c r="D1302" s="26">
        <v>3945</v>
      </c>
      <c r="E1302" s="27" t="s">
        <v>293</v>
      </c>
      <c r="F1302" s="27" t="s">
        <v>1649</v>
      </c>
      <c r="G1302" s="27" t="s">
        <v>3344</v>
      </c>
    </row>
    <row r="1303" spans="1:7" x14ac:dyDescent="0.3">
      <c r="A1303" s="26">
        <v>16667</v>
      </c>
      <c r="B1303" s="27" t="s">
        <v>8536</v>
      </c>
      <c r="C1303" s="27" t="s">
        <v>5933</v>
      </c>
      <c r="D1303" s="26">
        <v>3970</v>
      </c>
      <c r="E1303" s="27" t="s">
        <v>295</v>
      </c>
      <c r="F1303" s="27" t="s">
        <v>1650</v>
      </c>
      <c r="G1303" s="27" t="s">
        <v>9416</v>
      </c>
    </row>
    <row r="1304" spans="1:7" x14ac:dyDescent="0.3">
      <c r="A1304" s="26">
        <v>16675</v>
      </c>
      <c r="B1304" s="27" t="s">
        <v>7412</v>
      </c>
      <c r="C1304" s="27" t="s">
        <v>5934</v>
      </c>
      <c r="D1304" s="26">
        <v>3970</v>
      </c>
      <c r="E1304" s="27" t="s">
        <v>295</v>
      </c>
      <c r="F1304" s="27" t="s">
        <v>1651</v>
      </c>
      <c r="G1304" s="27" t="s">
        <v>9416</v>
      </c>
    </row>
    <row r="1305" spans="1:7" x14ac:dyDescent="0.3">
      <c r="A1305" s="26">
        <v>16683</v>
      </c>
      <c r="B1305" s="27" t="s">
        <v>7581</v>
      </c>
      <c r="C1305" s="27" t="s">
        <v>10571</v>
      </c>
      <c r="D1305" s="26">
        <v>3971</v>
      </c>
      <c r="E1305" s="27" t="s">
        <v>1652</v>
      </c>
      <c r="F1305" s="27" t="s">
        <v>1653</v>
      </c>
      <c r="G1305" s="27" t="s">
        <v>3345</v>
      </c>
    </row>
    <row r="1306" spans="1:7" x14ac:dyDescent="0.3">
      <c r="A1306" s="26">
        <v>16691</v>
      </c>
      <c r="B1306" s="27" t="s">
        <v>9036</v>
      </c>
      <c r="C1306" s="27" t="s">
        <v>5935</v>
      </c>
      <c r="D1306" s="26">
        <v>3980</v>
      </c>
      <c r="E1306" s="27" t="s">
        <v>296</v>
      </c>
      <c r="F1306" s="27" t="s">
        <v>1654</v>
      </c>
      <c r="G1306" s="27" t="s">
        <v>9417</v>
      </c>
    </row>
    <row r="1307" spans="1:7" x14ac:dyDescent="0.3">
      <c r="A1307" s="26">
        <v>16709</v>
      </c>
      <c r="B1307" s="27" t="s">
        <v>7582</v>
      </c>
      <c r="C1307" s="27" t="s">
        <v>5936</v>
      </c>
      <c r="D1307" s="26">
        <v>3980</v>
      </c>
      <c r="E1307" s="27" t="s">
        <v>296</v>
      </c>
      <c r="F1307" s="27" t="s">
        <v>1655</v>
      </c>
      <c r="G1307" s="27" t="s">
        <v>10572</v>
      </c>
    </row>
    <row r="1308" spans="1:7" x14ac:dyDescent="0.3">
      <c r="A1308" s="26">
        <v>16717</v>
      </c>
      <c r="B1308" s="27" t="s">
        <v>7583</v>
      </c>
      <c r="C1308" s="27" t="s">
        <v>5937</v>
      </c>
      <c r="D1308" s="26">
        <v>3980</v>
      </c>
      <c r="E1308" s="27" t="s">
        <v>296</v>
      </c>
      <c r="F1308" s="27" t="s">
        <v>1656</v>
      </c>
      <c r="G1308" s="27" t="s">
        <v>10573</v>
      </c>
    </row>
    <row r="1309" spans="1:7" x14ac:dyDescent="0.3">
      <c r="A1309" s="26">
        <v>16725</v>
      </c>
      <c r="B1309" s="27" t="s">
        <v>9418</v>
      </c>
      <c r="C1309" s="27" t="s">
        <v>5935</v>
      </c>
      <c r="D1309" s="26">
        <v>3980</v>
      </c>
      <c r="E1309" s="27" t="s">
        <v>296</v>
      </c>
      <c r="F1309" s="27" t="s">
        <v>1654</v>
      </c>
      <c r="G1309" s="27" t="s">
        <v>9417</v>
      </c>
    </row>
    <row r="1310" spans="1:7" x14ac:dyDescent="0.3">
      <c r="A1310" s="26">
        <v>16733</v>
      </c>
      <c r="B1310" s="27" t="s">
        <v>10574</v>
      </c>
      <c r="C1310" s="27" t="s">
        <v>8537</v>
      </c>
      <c r="D1310" s="26">
        <v>3980</v>
      </c>
      <c r="E1310" s="27" t="s">
        <v>296</v>
      </c>
      <c r="F1310" s="27" t="s">
        <v>1657</v>
      </c>
      <c r="G1310" s="27" t="s">
        <v>9417</v>
      </c>
    </row>
    <row r="1311" spans="1:7" x14ac:dyDescent="0.3">
      <c r="A1311" s="26">
        <v>16758</v>
      </c>
      <c r="B1311" s="27" t="s">
        <v>7584</v>
      </c>
      <c r="C1311" s="27" t="s">
        <v>5938</v>
      </c>
      <c r="D1311" s="26">
        <v>3980</v>
      </c>
      <c r="E1311" s="27" t="s">
        <v>296</v>
      </c>
      <c r="F1311" s="27" t="s">
        <v>1654</v>
      </c>
      <c r="G1311" s="27" t="s">
        <v>9417</v>
      </c>
    </row>
    <row r="1312" spans="1:7" x14ac:dyDescent="0.3">
      <c r="A1312" s="26">
        <v>16774</v>
      </c>
      <c r="B1312" s="27" t="s">
        <v>8538</v>
      </c>
      <c r="C1312" s="27" t="s">
        <v>5939</v>
      </c>
      <c r="D1312" s="26">
        <v>2431</v>
      </c>
      <c r="E1312" s="27" t="s">
        <v>298</v>
      </c>
      <c r="F1312" s="27" t="s">
        <v>1658</v>
      </c>
      <c r="G1312" s="27" t="s">
        <v>9037</v>
      </c>
    </row>
    <row r="1313" spans="1:7" x14ac:dyDescent="0.3">
      <c r="A1313" s="26">
        <v>16782</v>
      </c>
      <c r="B1313" s="27" t="s">
        <v>9038</v>
      </c>
      <c r="C1313" s="27" t="s">
        <v>5940</v>
      </c>
      <c r="D1313" s="26">
        <v>2431</v>
      </c>
      <c r="E1313" s="27" t="s">
        <v>298</v>
      </c>
      <c r="F1313" s="27" t="s">
        <v>1659</v>
      </c>
      <c r="G1313" s="27" t="s">
        <v>5941</v>
      </c>
    </row>
    <row r="1314" spans="1:7" x14ac:dyDescent="0.3">
      <c r="A1314" s="26">
        <v>16791</v>
      </c>
      <c r="B1314" s="27" t="s">
        <v>8539</v>
      </c>
      <c r="C1314" s="27" t="s">
        <v>5388</v>
      </c>
      <c r="D1314" s="26">
        <v>2450</v>
      </c>
      <c r="E1314" s="27" t="s">
        <v>300</v>
      </c>
      <c r="F1314" s="27" t="s">
        <v>1660</v>
      </c>
      <c r="G1314" s="27" t="s">
        <v>9039</v>
      </c>
    </row>
    <row r="1315" spans="1:7" x14ac:dyDescent="0.3">
      <c r="A1315" s="26">
        <v>16816</v>
      </c>
      <c r="B1315" s="27" t="s">
        <v>9748</v>
      </c>
      <c r="C1315" s="27" t="s">
        <v>9419</v>
      </c>
      <c r="D1315" s="26">
        <v>2450</v>
      </c>
      <c r="E1315" s="27" t="s">
        <v>300</v>
      </c>
      <c r="F1315" s="27" t="s">
        <v>9749</v>
      </c>
      <c r="G1315" s="27" t="s">
        <v>9750</v>
      </c>
    </row>
    <row r="1316" spans="1:7" x14ac:dyDescent="0.3">
      <c r="A1316" s="26">
        <v>16824</v>
      </c>
      <c r="B1316" s="27" t="s">
        <v>10575</v>
      </c>
      <c r="C1316" s="27" t="s">
        <v>5943</v>
      </c>
      <c r="D1316" s="26">
        <v>2430</v>
      </c>
      <c r="E1316" s="27" t="s">
        <v>1661</v>
      </c>
      <c r="F1316" s="27" t="s">
        <v>1662</v>
      </c>
      <c r="G1316" s="27" t="s">
        <v>5944</v>
      </c>
    </row>
    <row r="1317" spans="1:7" x14ac:dyDescent="0.3">
      <c r="A1317" s="26">
        <v>16832</v>
      </c>
      <c r="B1317" s="27" t="s">
        <v>10576</v>
      </c>
      <c r="C1317" s="27" t="s">
        <v>5945</v>
      </c>
      <c r="D1317" s="26">
        <v>2430</v>
      </c>
      <c r="E1317" s="27" t="s">
        <v>1661</v>
      </c>
      <c r="F1317" s="27" t="s">
        <v>1663</v>
      </c>
      <c r="G1317" s="27" t="s">
        <v>3955</v>
      </c>
    </row>
    <row r="1318" spans="1:7" x14ac:dyDescent="0.3">
      <c r="A1318" s="26">
        <v>16857</v>
      </c>
      <c r="B1318" s="27" t="s">
        <v>515</v>
      </c>
      <c r="C1318" s="27" t="s">
        <v>5946</v>
      </c>
      <c r="D1318" s="26">
        <v>2430</v>
      </c>
      <c r="E1318" s="27" t="s">
        <v>1664</v>
      </c>
      <c r="F1318" s="27" t="s">
        <v>1665</v>
      </c>
      <c r="G1318" s="27" t="s">
        <v>4479</v>
      </c>
    </row>
    <row r="1319" spans="1:7" x14ac:dyDescent="0.3">
      <c r="A1319" s="26">
        <v>16865</v>
      </c>
      <c r="B1319" s="27" t="s">
        <v>7585</v>
      </c>
      <c r="C1319" s="27" t="s">
        <v>5947</v>
      </c>
      <c r="D1319" s="26">
        <v>8000</v>
      </c>
      <c r="E1319" s="27" t="s">
        <v>304</v>
      </c>
      <c r="F1319" s="27" t="s">
        <v>1666</v>
      </c>
      <c r="G1319" s="27" t="s">
        <v>3346</v>
      </c>
    </row>
    <row r="1320" spans="1:7" x14ac:dyDescent="0.3">
      <c r="A1320" s="26">
        <v>16873</v>
      </c>
      <c r="B1320" s="27" t="s">
        <v>7586</v>
      </c>
      <c r="C1320" s="27" t="s">
        <v>5948</v>
      </c>
      <c r="D1320" s="26">
        <v>8380</v>
      </c>
      <c r="E1320" s="27" t="s">
        <v>1667</v>
      </c>
      <c r="F1320" s="27" t="s">
        <v>1668</v>
      </c>
      <c r="G1320" s="27" t="s">
        <v>4480</v>
      </c>
    </row>
    <row r="1321" spans="1:7" x14ac:dyDescent="0.3">
      <c r="A1321" s="26">
        <v>16881</v>
      </c>
      <c r="B1321" s="27" t="s">
        <v>8540</v>
      </c>
      <c r="C1321" s="27" t="s">
        <v>5949</v>
      </c>
      <c r="D1321" s="26">
        <v>8000</v>
      </c>
      <c r="E1321" s="27" t="s">
        <v>304</v>
      </c>
      <c r="F1321" s="27" t="s">
        <v>1669</v>
      </c>
      <c r="G1321" s="27" t="s">
        <v>8541</v>
      </c>
    </row>
    <row r="1322" spans="1:7" x14ac:dyDescent="0.3">
      <c r="A1322" s="26">
        <v>16899</v>
      </c>
      <c r="B1322" s="27" t="s">
        <v>8542</v>
      </c>
      <c r="C1322" s="27" t="s">
        <v>5950</v>
      </c>
      <c r="D1322" s="26">
        <v>8000</v>
      </c>
      <c r="E1322" s="27" t="s">
        <v>304</v>
      </c>
      <c r="F1322" s="27" t="s">
        <v>5951</v>
      </c>
      <c r="G1322" s="27" t="s">
        <v>9751</v>
      </c>
    </row>
    <row r="1323" spans="1:7" x14ac:dyDescent="0.3">
      <c r="A1323" s="26">
        <v>16931</v>
      </c>
      <c r="B1323" s="27" t="s">
        <v>7587</v>
      </c>
      <c r="C1323" s="27" t="s">
        <v>10577</v>
      </c>
      <c r="D1323" s="26">
        <v>8000</v>
      </c>
      <c r="E1323" s="27" t="s">
        <v>304</v>
      </c>
      <c r="F1323" s="27" t="s">
        <v>10578</v>
      </c>
      <c r="G1323" s="27" t="s">
        <v>10579</v>
      </c>
    </row>
    <row r="1324" spans="1:7" x14ac:dyDescent="0.3">
      <c r="A1324" s="26">
        <v>16949</v>
      </c>
      <c r="B1324" s="27" t="s">
        <v>9040</v>
      </c>
      <c r="C1324" s="27" t="s">
        <v>5952</v>
      </c>
      <c r="D1324" s="26">
        <v>8000</v>
      </c>
      <c r="E1324" s="27" t="s">
        <v>304</v>
      </c>
      <c r="F1324" s="27" t="s">
        <v>1670</v>
      </c>
      <c r="G1324" s="27" t="s">
        <v>10580</v>
      </c>
    </row>
    <row r="1325" spans="1:7" x14ac:dyDescent="0.3">
      <c r="A1325" s="26">
        <v>16956</v>
      </c>
      <c r="B1325" s="27" t="s">
        <v>7588</v>
      </c>
      <c r="C1325" s="27" t="s">
        <v>5953</v>
      </c>
      <c r="D1325" s="26">
        <v>8000</v>
      </c>
      <c r="E1325" s="27" t="s">
        <v>304</v>
      </c>
      <c r="F1325" s="27" t="s">
        <v>1670</v>
      </c>
      <c r="G1325" s="27" t="s">
        <v>9041</v>
      </c>
    </row>
    <row r="1326" spans="1:7" x14ac:dyDescent="0.3">
      <c r="A1326" s="26">
        <v>16964</v>
      </c>
      <c r="B1326" s="27" t="s">
        <v>8543</v>
      </c>
      <c r="C1326" s="27" t="s">
        <v>5950</v>
      </c>
      <c r="D1326" s="26">
        <v>8000</v>
      </c>
      <c r="E1326" s="27" t="s">
        <v>304</v>
      </c>
      <c r="F1326" s="27" t="s">
        <v>5951</v>
      </c>
      <c r="G1326" s="27" t="s">
        <v>8544</v>
      </c>
    </row>
    <row r="1327" spans="1:7" x14ac:dyDescent="0.3">
      <c r="A1327" s="26">
        <v>16981</v>
      </c>
      <c r="B1327" s="27" t="s">
        <v>7589</v>
      </c>
      <c r="C1327" s="27" t="s">
        <v>5954</v>
      </c>
      <c r="D1327" s="26">
        <v>8000</v>
      </c>
      <c r="E1327" s="27" t="s">
        <v>304</v>
      </c>
      <c r="F1327" s="27" t="s">
        <v>1671</v>
      </c>
      <c r="G1327" s="27" t="s">
        <v>3347</v>
      </c>
    </row>
    <row r="1328" spans="1:7" x14ac:dyDescent="0.3">
      <c r="A1328" s="26">
        <v>17012</v>
      </c>
      <c r="B1328" s="27" t="s">
        <v>7209</v>
      </c>
      <c r="C1328" s="27" t="s">
        <v>5955</v>
      </c>
      <c r="D1328" s="26">
        <v>8020</v>
      </c>
      <c r="E1328" s="27" t="s">
        <v>307</v>
      </c>
      <c r="F1328" s="27" t="s">
        <v>1672</v>
      </c>
      <c r="G1328" s="27" t="s">
        <v>4481</v>
      </c>
    </row>
    <row r="1329" spans="1:7" x14ac:dyDescent="0.3">
      <c r="A1329" s="26">
        <v>17038</v>
      </c>
      <c r="B1329" s="27" t="s">
        <v>7590</v>
      </c>
      <c r="C1329" s="27" t="s">
        <v>5956</v>
      </c>
      <c r="D1329" s="26">
        <v>8020</v>
      </c>
      <c r="E1329" s="27" t="s">
        <v>307</v>
      </c>
      <c r="F1329" s="27" t="s">
        <v>1673</v>
      </c>
      <c r="G1329" s="27" t="s">
        <v>4482</v>
      </c>
    </row>
    <row r="1330" spans="1:7" x14ac:dyDescent="0.3">
      <c r="A1330" s="26">
        <v>17046</v>
      </c>
      <c r="B1330" s="27" t="s">
        <v>7591</v>
      </c>
      <c r="C1330" s="27" t="s">
        <v>5957</v>
      </c>
      <c r="D1330" s="26">
        <v>8210</v>
      </c>
      <c r="E1330" s="27" t="s">
        <v>1674</v>
      </c>
      <c r="F1330" s="27" t="s">
        <v>1675</v>
      </c>
      <c r="G1330" s="27" t="s">
        <v>10581</v>
      </c>
    </row>
    <row r="1331" spans="1:7" x14ac:dyDescent="0.3">
      <c r="A1331" s="26">
        <v>17061</v>
      </c>
      <c r="B1331" s="27" t="s">
        <v>8420</v>
      </c>
      <c r="C1331" s="27" t="s">
        <v>5958</v>
      </c>
      <c r="D1331" s="26">
        <v>8730</v>
      </c>
      <c r="E1331" s="27" t="s">
        <v>309</v>
      </c>
      <c r="F1331" s="27" t="s">
        <v>1676</v>
      </c>
      <c r="G1331" s="27" t="s">
        <v>4233</v>
      </c>
    </row>
    <row r="1332" spans="1:7" x14ac:dyDescent="0.3">
      <c r="A1332" s="26">
        <v>17079</v>
      </c>
      <c r="B1332" s="27" t="s">
        <v>7592</v>
      </c>
      <c r="C1332" s="27" t="s">
        <v>5959</v>
      </c>
      <c r="D1332" s="26">
        <v>8730</v>
      </c>
      <c r="E1332" s="27" t="s">
        <v>309</v>
      </c>
      <c r="F1332" s="27" t="s">
        <v>1677</v>
      </c>
      <c r="G1332" s="27" t="s">
        <v>4025</v>
      </c>
    </row>
    <row r="1333" spans="1:7" x14ac:dyDescent="0.3">
      <c r="A1333" s="26">
        <v>17087</v>
      </c>
      <c r="B1333" s="27" t="s">
        <v>7199</v>
      </c>
      <c r="C1333" s="27" t="s">
        <v>5443</v>
      </c>
      <c r="D1333" s="26">
        <v>8730</v>
      </c>
      <c r="E1333" s="27" t="s">
        <v>1678</v>
      </c>
      <c r="F1333" s="27" t="s">
        <v>1679</v>
      </c>
      <c r="G1333" s="27" t="s">
        <v>10582</v>
      </c>
    </row>
    <row r="1334" spans="1:7" x14ac:dyDescent="0.3">
      <c r="A1334" s="26">
        <v>17103</v>
      </c>
      <c r="B1334" s="27" t="s">
        <v>7593</v>
      </c>
      <c r="C1334" s="27" t="s">
        <v>5960</v>
      </c>
      <c r="D1334" s="26">
        <v>8020</v>
      </c>
      <c r="E1334" s="27" t="s">
        <v>311</v>
      </c>
      <c r="F1334" s="27" t="s">
        <v>1680</v>
      </c>
      <c r="G1334" s="27" t="s">
        <v>5961</v>
      </c>
    </row>
    <row r="1335" spans="1:7" x14ac:dyDescent="0.3">
      <c r="A1335" s="26">
        <v>17111</v>
      </c>
      <c r="B1335" s="27" t="s">
        <v>7594</v>
      </c>
      <c r="C1335" s="27" t="s">
        <v>5962</v>
      </c>
      <c r="D1335" s="26">
        <v>8020</v>
      </c>
      <c r="E1335" s="27" t="s">
        <v>311</v>
      </c>
      <c r="F1335" s="27" t="s">
        <v>1681</v>
      </c>
      <c r="G1335" s="27" t="s">
        <v>4483</v>
      </c>
    </row>
    <row r="1336" spans="1:7" x14ac:dyDescent="0.3">
      <c r="A1336" s="26">
        <v>17129</v>
      </c>
      <c r="B1336" s="27" t="s">
        <v>7595</v>
      </c>
      <c r="C1336" s="27" t="s">
        <v>9752</v>
      </c>
      <c r="D1336" s="26">
        <v>8020</v>
      </c>
      <c r="E1336" s="27" t="s">
        <v>1682</v>
      </c>
      <c r="F1336" s="27" t="s">
        <v>1683</v>
      </c>
      <c r="G1336" s="27" t="s">
        <v>4484</v>
      </c>
    </row>
    <row r="1337" spans="1:7" x14ac:dyDescent="0.3">
      <c r="A1337" s="26">
        <v>17137</v>
      </c>
      <c r="B1337" s="27" t="s">
        <v>562</v>
      </c>
      <c r="C1337" s="27" t="s">
        <v>9753</v>
      </c>
      <c r="D1337" s="26">
        <v>8750</v>
      </c>
      <c r="E1337" s="27" t="s">
        <v>1684</v>
      </c>
      <c r="F1337" s="27" t="s">
        <v>1685</v>
      </c>
      <c r="G1337" s="27" t="s">
        <v>10583</v>
      </c>
    </row>
    <row r="1338" spans="1:7" x14ac:dyDescent="0.3">
      <c r="A1338" s="26">
        <v>17145</v>
      </c>
      <c r="B1338" s="27" t="s">
        <v>7567</v>
      </c>
      <c r="C1338" s="27" t="s">
        <v>5963</v>
      </c>
      <c r="D1338" s="26">
        <v>8750</v>
      </c>
      <c r="E1338" s="27" t="s">
        <v>1684</v>
      </c>
      <c r="F1338" s="27" t="s">
        <v>1686</v>
      </c>
      <c r="G1338" s="27" t="s">
        <v>4026</v>
      </c>
    </row>
    <row r="1339" spans="1:7" x14ac:dyDescent="0.3">
      <c r="A1339" s="26">
        <v>17152</v>
      </c>
      <c r="B1339" s="27" t="s">
        <v>7596</v>
      </c>
      <c r="C1339" s="27" t="s">
        <v>5964</v>
      </c>
      <c r="D1339" s="26">
        <v>8750</v>
      </c>
      <c r="E1339" s="27" t="s">
        <v>1684</v>
      </c>
      <c r="F1339" s="27" t="s">
        <v>1686</v>
      </c>
      <c r="G1339" s="27" t="s">
        <v>4027</v>
      </c>
    </row>
    <row r="1340" spans="1:7" x14ac:dyDescent="0.3">
      <c r="A1340" s="26">
        <v>17161</v>
      </c>
      <c r="B1340" s="27" t="s">
        <v>7597</v>
      </c>
      <c r="C1340" s="27" t="s">
        <v>8545</v>
      </c>
      <c r="D1340" s="26">
        <v>8750</v>
      </c>
      <c r="E1340" s="27" t="s">
        <v>1687</v>
      </c>
      <c r="F1340" s="27" t="s">
        <v>1688</v>
      </c>
      <c r="G1340" s="27" t="s">
        <v>4485</v>
      </c>
    </row>
    <row r="1341" spans="1:7" x14ac:dyDescent="0.3">
      <c r="A1341" s="26">
        <v>17178</v>
      </c>
      <c r="B1341" s="27" t="s">
        <v>7598</v>
      </c>
      <c r="C1341" s="27" t="s">
        <v>5965</v>
      </c>
      <c r="D1341" s="26">
        <v>8750</v>
      </c>
      <c r="E1341" s="27" t="s">
        <v>1687</v>
      </c>
      <c r="F1341" s="27" t="s">
        <v>8546</v>
      </c>
      <c r="G1341" s="27" t="s">
        <v>9042</v>
      </c>
    </row>
    <row r="1342" spans="1:7" x14ac:dyDescent="0.3">
      <c r="A1342" s="26">
        <v>17186</v>
      </c>
      <c r="B1342" s="27" t="s">
        <v>7599</v>
      </c>
      <c r="C1342" s="27" t="s">
        <v>5966</v>
      </c>
      <c r="D1342" s="26">
        <v>8810</v>
      </c>
      <c r="E1342" s="27" t="s">
        <v>312</v>
      </c>
      <c r="F1342" s="27" t="s">
        <v>1689</v>
      </c>
      <c r="G1342" s="27" t="s">
        <v>3348</v>
      </c>
    </row>
    <row r="1343" spans="1:7" x14ac:dyDescent="0.3">
      <c r="A1343" s="26">
        <v>17194</v>
      </c>
      <c r="B1343" s="27" t="s">
        <v>7600</v>
      </c>
      <c r="C1343" s="27" t="s">
        <v>5967</v>
      </c>
      <c r="D1343" s="26">
        <v>8810</v>
      </c>
      <c r="E1343" s="27" t="s">
        <v>312</v>
      </c>
      <c r="F1343" s="27" t="s">
        <v>1690</v>
      </c>
      <c r="G1343" s="27" t="s">
        <v>3349</v>
      </c>
    </row>
    <row r="1344" spans="1:7" x14ac:dyDescent="0.3">
      <c r="A1344" s="26">
        <v>17202</v>
      </c>
      <c r="B1344" s="27" t="s">
        <v>9043</v>
      </c>
      <c r="C1344" s="27" t="s">
        <v>5968</v>
      </c>
      <c r="D1344" s="26">
        <v>8755</v>
      </c>
      <c r="E1344" s="27" t="s">
        <v>1691</v>
      </c>
      <c r="F1344" s="27" t="s">
        <v>1692</v>
      </c>
      <c r="G1344" s="27" t="s">
        <v>4028</v>
      </c>
    </row>
    <row r="1345" spans="1:7" x14ac:dyDescent="0.3">
      <c r="A1345" s="26">
        <v>17211</v>
      </c>
      <c r="B1345" s="27" t="s">
        <v>7451</v>
      </c>
      <c r="C1345" s="27" t="s">
        <v>5969</v>
      </c>
      <c r="D1345" s="26">
        <v>8755</v>
      </c>
      <c r="E1345" s="27" t="s">
        <v>1691</v>
      </c>
      <c r="F1345" s="27" t="s">
        <v>1693</v>
      </c>
      <c r="G1345" s="27" t="s">
        <v>9044</v>
      </c>
    </row>
    <row r="1346" spans="1:7" x14ac:dyDescent="0.3">
      <c r="A1346" s="26">
        <v>17228</v>
      </c>
      <c r="B1346" s="27" t="s">
        <v>9045</v>
      </c>
      <c r="C1346" s="27" t="s">
        <v>5968</v>
      </c>
      <c r="D1346" s="26">
        <v>8755</v>
      </c>
      <c r="E1346" s="27" t="s">
        <v>1691</v>
      </c>
      <c r="F1346" s="27" t="s">
        <v>1694</v>
      </c>
      <c r="G1346" s="27" t="s">
        <v>4028</v>
      </c>
    </row>
    <row r="1347" spans="1:7" x14ac:dyDescent="0.3">
      <c r="A1347" s="26">
        <v>17236</v>
      </c>
      <c r="B1347" s="27" t="s">
        <v>510</v>
      </c>
      <c r="C1347" s="27" t="s">
        <v>5970</v>
      </c>
      <c r="D1347" s="26">
        <v>8820</v>
      </c>
      <c r="E1347" s="27" t="s">
        <v>314</v>
      </c>
      <c r="F1347" s="27" t="s">
        <v>1695</v>
      </c>
      <c r="G1347" s="27" t="s">
        <v>4029</v>
      </c>
    </row>
    <row r="1348" spans="1:7" x14ac:dyDescent="0.3">
      <c r="A1348" s="26">
        <v>17244</v>
      </c>
      <c r="B1348" s="27" t="s">
        <v>7601</v>
      </c>
      <c r="C1348" s="27" t="s">
        <v>5971</v>
      </c>
      <c r="D1348" s="26">
        <v>8820</v>
      </c>
      <c r="E1348" s="27" t="s">
        <v>314</v>
      </c>
      <c r="F1348" s="27" t="s">
        <v>1696</v>
      </c>
      <c r="G1348" s="27" t="s">
        <v>9420</v>
      </c>
    </row>
    <row r="1349" spans="1:7" x14ac:dyDescent="0.3">
      <c r="A1349" s="26">
        <v>17251</v>
      </c>
      <c r="B1349" s="27" t="s">
        <v>7500</v>
      </c>
      <c r="C1349" s="27" t="s">
        <v>5972</v>
      </c>
      <c r="D1349" s="26">
        <v>8820</v>
      </c>
      <c r="E1349" s="27" t="s">
        <v>314</v>
      </c>
      <c r="F1349" s="27" t="s">
        <v>1697</v>
      </c>
      <c r="G1349" s="27" t="s">
        <v>10584</v>
      </c>
    </row>
    <row r="1350" spans="1:7" x14ac:dyDescent="0.3">
      <c r="A1350" s="26">
        <v>17269</v>
      </c>
      <c r="B1350" s="27" t="s">
        <v>7602</v>
      </c>
      <c r="C1350" s="27" t="s">
        <v>5973</v>
      </c>
      <c r="D1350" s="26">
        <v>8820</v>
      </c>
      <c r="E1350" s="27" t="s">
        <v>314</v>
      </c>
      <c r="F1350" s="27" t="s">
        <v>1698</v>
      </c>
      <c r="G1350" s="27" t="s">
        <v>3350</v>
      </c>
    </row>
    <row r="1351" spans="1:7" x14ac:dyDescent="0.3">
      <c r="A1351" s="26">
        <v>17277</v>
      </c>
      <c r="B1351" s="27" t="s">
        <v>7603</v>
      </c>
      <c r="C1351" s="27" t="s">
        <v>5974</v>
      </c>
      <c r="D1351" s="26">
        <v>8820</v>
      </c>
      <c r="E1351" s="27" t="s">
        <v>314</v>
      </c>
      <c r="F1351" s="27" t="s">
        <v>1699</v>
      </c>
      <c r="G1351" s="27" t="s">
        <v>5975</v>
      </c>
    </row>
    <row r="1352" spans="1:7" x14ac:dyDescent="0.3">
      <c r="A1352" s="26">
        <v>17285</v>
      </c>
      <c r="B1352" s="27" t="s">
        <v>510</v>
      </c>
      <c r="C1352" s="27" t="s">
        <v>5976</v>
      </c>
      <c r="D1352" s="26">
        <v>8610</v>
      </c>
      <c r="E1352" s="27" t="s">
        <v>1700</v>
      </c>
      <c r="F1352" s="27" t="s">
        <v>1701</v>
      </c>
      <c r="G1352" s="27" t="s">
        <v>3351</v>
      </c>
    </row>
    <row r="1353" spans="1:7" x14ac:dyDescent="0.3">
      <c r="A1353" s="26">
        <v>17293</v>
      </c>
      <c r="B1353" s="27" t="s">
        <v>10585</v>
      </c>
      <c r="C1353" s="27" t="s">
        <v>5977</v>
      </c>
      <c r="D1353" s="26">
        <v>8610</v>
      </c>
      <c r="E1353" s="27" t="s">
        <v>1700</v>
      </c>
      <c r="F1353" s="27" t="s">
        <v>1702</v>
      </c>
      <c r="G1353" s="27" t="s">
        <v>3352</v>
      </c>
    </row>
    <row r="1354" spans="1:7" x14ac:dyDescent="0.3">
      <c r="A1354" s="26">
        <v>17301</v>
      </c>
      <c r="B1354" s="27" t="s">
        <v>7604</v>
      </c>
      <c r="C1354" s="27" t="s">
        <v>5978</v>
      </c>
      <c r="D1354" s="26">
        <v>8610</v>
      </c>
      <c r="E1354" s="27" t="s">
        <v>1703</v>
      </c>
      <c r="F1354" s="27" t="s">
        <v>1704</v>
      </c>
      <c r="G1354" s="27" t="s">
        <v>9046</v>
      </c>
    </row>
    <row r="1355" spans="1:7" x14ac:dyDescent="0.3">
      <c r="A1355" s="26">
        <v>17319</v>
      </c>
      <c r="B1355" s="27" t="s">
        <v>7605</v>
      </c>
      <c r="C1355" s="27" t="s">
        <v>5979</v>
      </c>
      <c r="D1355" s="26">
        <v>8610</v>
      </c>
      <c r="E1355" s="27" t="s">
        <v>1700</v>
      </c>
      <c r="F1355" s="27" t="s">
        <v>1705</v>
      </c>
      <c r="G1355" s="27" t="s">
        <v>4234</v>
      </c>
    </row>
    <row r="1356" spans="1:7" x14ac:dyDescent="0.3">
      <c r="A1356" s="26">
        <v>17368</v>
      </c>
      <c r="B1356" s="27" t="s">
        <v>8002</v>
      </c>
      <c r="C1356" s="27" t="s">
        <v>5980</v>
      </c>
      <c r="D1356" s="26">
        <v>8840</v>
      </c>
      <c r="E1356" s="27" t="s">
        <v>316</v>
      </c>
      <c r="F1356" s="27" t="s">
        <v>1706</v>
      </c>
      <c r="G1356" s="27" t="s">
        <v>10586</v>
      </c>
    </row>
    <row r="1357" spans="1:7" x14ac:dyDescent="0.3">
      <c r="A1357" s="26">
        <v>17376</v>
      </c>
      <c r="B1357" s="27" t="s">
        <v>7606</v>
      </c>
      <c r="C1357" s="27" t="s">
        <v>9421</v>
      </c>
      <c r="D1357" s="26">
        <v>8650</v>
      </c>
      <c r="E1357" s="27" t="s">
        <v>3686</v>
      </c>
      <c r="F1357" s="27" t="s">
        <v>1708</v>
      </c>
      <c r="G1357" s="27" t="s">
        <v>9582</v>
      </c>
    </row>
    <row r="1358" spans="1:7" x14ac:dyDescent="0.3">
      <c r="A1358" s="26">
        <v>17384</v>
      </c>
      <c r="B1358" s="27" t="s">
        <v>8547</v>
      </c>
      <c r="C1358" s="27" t="s">
        <v>5982</v>
      </c>
      <c r="D1358" s="26">
        <v>8650</v>
      </c>
      <c r="E1358" s="27" t="s">
        <v>1707</v>
      </c>
      <c r="F1358" s="27" t="s">
        <v>1709</v>
      </c>
      <c r="G1358" s="27" t="s">
        <v>4486</v>
      </c>
    </row>
    <row r="1359" spans="1:7" x14ac:dyDescent="0.3">
      <c r="A1359" s="26">
        <v>17401</v>
      </c>
      <c r="B1359" s="27" t="s">
        <v>7607</v>
      </c>
      <c r="C1359" s="27" t="s">
        <v>5983</v>
      </c>
      <c r="D1359" s="26">
        <v>8650</v>
      </c>
      <c r="E1359" s="27" t="s">
        <v>1710</v>
      </c>
      <c r="F1359" s="27" t="s">
        <v>1711</v>
      </c>
      <c r="G1359" s="27" t="s">
        <v>4235</v>
      </c>
    </row>
    <row r="1360" spans="1:7" x14ac:dyDescent="0.3">
      <c r="A1360" s="26">
        <v>17434</v>
      </c>
      <c r="B1360" s="27" t="s">
        <v>9047</v>
      </c>
      <c r="C1360" s="27" t="s">
        <v>5984</v>
      </c>
      <c r="D1360" s="26">
        <v>8600</v>
      </c>
      <c r="E1360" s="27" t="s">
        <v>1712</v>
      </c>
      <c r="F1360" s="27" t="s">
        <v>10587</v>
      </c>
      <c r="G1360" s="27" t="s">
        <v>10588</v>
      </c>
    </row>
    <row r="1361" spans="1:7" x14ac:dyDescent="0.3">
      <c r="A1361" s="26">
        <v>17442</v>
      </c>
      <c r="B1361" s="27" t="s">
        <v>510</v>
      </c>
      <c r="C1361" s="27" t="s">
        <v>5985</v>
      </c>
      <c r="D1361" s="26">
        <v>8600</v>
      </c>
      <c r="E1361" s="27" t="s">
        <v>1713</v>
      </c>
      <c r="F1361" s="27" t="s">
        <v>1714</v>
      </c>
      <c r="G1361" s="27" t="s">
        <v>3353</v>
      </c>
    </row>
    <row r="1362" spans="1:7" x14ac:dyDescent="0.3">
      <c r="A1362" s="26">
        <v>17467</v>
      </c>
      <c r="B1362" s="27" t="s">
        <v>510</v>
      </c>
      <c r="C1362" s="27" t="s">
        <v>5986</v>
      </c>
      <c r="D1362" s="26">
        <v>8600</v>
      </c>
      <c r="E1362" s="27" t="s">
        <v>1715</v>
      </c>
      <c r="F1362" s="27" t="s">
        <v>1716</v>
      </c>
      <c r="G1362" s="27" t="s">
        <v>10589</v>
      </c>
    </row>
    <row r="1363" spans="1:7" x14ac:dyDescent="0.3">
      <c r="A1363" s="26">
        <v>17475</v>
      </c>
      <c r="B1363" s="27" t="s">
        <v>10590</v>
      </c>
      <c r="C1363" s="27" t="s">
        <v>5987</v>
      </c>
      <c r="D1363" s="26">
        <v>8600</v>
      </c>
      <c r="E1363" s="27" t="s">
        <v>1717</v>
      </c>
      <c r="F1363" s="27" t="s">
        <v>1718</v>
      </c>
      <c r="G1363" s="27" t="s">
        <v>3354</v>
      </c>
    </row>
    <row r="1364" spans="1:7" x14ac:dyDescent="0.3">
      <c r="A1364" s="26">
        <v>17483</v>
      </c>
      <c r="B1364" s="27" t="s">
        <v>507</v>
      </c>
      <c r="C1364" s="27" t="s">
        <v>5988</v>
      </c>
      <c r="D1364" s="26">
        <v>8650</v>
      </c>
      <c r="E1364" s="27" t="s">
        <v>1707</v>
      </c>
      <c r="F1364" s="27" t="s">
        <v>1719</v>
      </c>
      <c r="G1364" s="27" t="s">
        <v>3355</v>
      </c>
    </row>
    <row r="1365" spans="1:7" x14ac:dyDescent="0.3">
      <c r="A1365" s="26">
        <v>17509</v>
      </c>
      <c r="B1365" s="27" t="s">
        <v>510</v>
      </c>
      <c r="C1365" s="27" t="s">
        <v>5989</v>
      </c>
      <c r="D1365" s="26">
        <v>8690</v>
      </c>
      <c r="E1365" s="27" t="s">
        <v>1720</v>
      </c>
      <c r="F1365" s="27" t="s">
        <v>1721</v>
      </c>
      <c r="G1365" s="27" t="s">
        <v>9422</v>
      </c>
    </row>
    <row r="1366" spans="1:7" x14ac:dyDescent="0.3">
      <c r="A1366" s="26">
        <v>17517</v>
      </c>
      <c r="B1366" s="27" t="s">
        <v>7609</v>
      </c>
      <c r="C1366" s="27" t="s">
        <v>5990</v>
      </c>
      <c r="D1366" s="26">
        <v>8690</v>
      </c>
      <c r="E1366" s="27" t="s">
        <v>1720</v>
      </c>
      <c r="F1366" s="27" t="s">
        <v>1722</v>
      </c>
      <c r="G1366" s="27" t="s">
        <v>3356</v>
      </c>
    </row>
    <row r="1367" spans="1:7" x14ac:dyDescent="0.3">
      <c r="A1367" s="26">
        <v>17541</v>
      </c>
      <c r="B1367" s="27" t="s">
        <v>510</v>
      </c>
      <c r="C1367" s="27" t="s">
        <v>5991</v>
      </c>
      <c r="D1367" s="26">
        <v>8200</v>
      </c>
      <c r="E1367" s="27" t="s">
        <v>320</v>
      </c>
      <c r="F1367" s="27" t="s">
        <v>1723</v>
      </c>
      <c r="G1367" s="27" t="s">
        <v>3357</v>
      </c>
    </row>
    <row r="1368" spans="1:7" x14ac:dyDescent="0.3">
      <c r="A1368" s="26">
        <v>17558</v>
      </c>
      <c r="B1368" s="27" t="s">
        <v>9754</v>
      </c>
      <c r="C1368" s="27" t="s">
        <v>5992</v>
      </c>
      <c r="D1368" s="26">
        <v>8200</v>
      </c>
      <c r="E1368" s="27" t="s">
        <v>320</v>
      </c>
      <c r="F1368" s="27" t="s">
        <v>1724</v>
      </c>
      <c r="G1368" s="27" t="s">
        <v>10591</v>
      </c>
    </row>
    <row r="1369" spans="1:7" x14ac:dyDescent="0.3">
      <c r="A1369" s="26">
        <v>17566</v>
      </c>
      <c r="B1369" s="27" t="s">
        <v>7611</v>
      </c>
      <c r="C1369" s="27" t="s">
        <v>5993</v>
      </c>
      <c r="D1369" s="26">
        <v>8200</v>
      </c>
      <c r="E1369" s="27" t="s">
        <v>320</v>
      </c>
      <c r="F1369" s="27" t="s">
        <v>1725</v>
      </c>
      <c r="G1369" s="27" t="s">
        <v>3358</v>
      </c>
    </row>
    <row r="1370" spans="1:7" x14ac:dyDescent="0.3">
      <c r="A1370" s="26">
        <v>17574</v>
      </c>
      <c r="B1370" s="27" t="s">
        <v>7612</v>
      </c>
      <c r="C1370" s="27" t="s">
        <v>5994</v>
      </c>
      <c r="D1370" s="26">
        <v>8200</v>
      </c>
      <c r="E1370" s="27" t="s">
        <v>1726</v>
      </c>
      <c r="F1370" s="27" t="s">
        <v>1727</v>
      </c>
      <c r="G1370" s="27" t="s">
        <v>3359</v>
      </c>
    </row>
    <row r="1371" spans="1:7" x14ac:dyDescent="0.3">
      <c r="A1371" s="26">
        <v>17582</v>
      </c>
      <c r="B1371" s="27" t="s">
        <v>7610</v>
      </c>
      <c r="C1371" s="27" t="s">
        <v>5995</v>
      </c>
      <c r="D1371" s="26">
        <v>8200</v>
      </c>
      <c r="E1371" s="27" t="s">
        <v>1726</v>
      </c>
      <c r="F1371" s="27" t="s">
        <v>1728</v>
      </c>
      <c r="G1371" s="27" t="s">
        <v>5996</v>
      </c>
    </row>
    <row r="1372" spans="1:7" x14ac:dyDescent="0.3">
      <c r="A1372" s="26">
        <v>17591</v>
      </c>
      <c r="B1372" s="27" t="s">
        <v>8548</v>
      </c>
      <c r="C1372" s="27" t="s">
        <v>5997</v>
      </c>
      <c r="D1372" s="26">
        <v>8200</v>
      </c>
      <c r="E1372" s="27" t="s">
        <v>320</v>
      </c>
      <c r="F1372" s="27" t="s">
        <v>1729</v>
      </c>
      <c r="G1372" s="27" t="s">
        <v>3360</v>
      </c>
    </row>
    <row r="1373" spans="1:7" x14ac:dyDescent="0.3">
      <c r="A1373" s="26">
        <v>17608</v>
      </c>
      <c r="B1373" s="27" t="s">
        <v>7613</v>
      </c>
      <c r="C1373" s="27" t="s">
        <v>5998</v>
      </c>
      <c r="D1373" s="26">
        <v>8490</v>
      </c>
      <c r="E1373" s="27" t="s">
        <v>1730</v>
      </c>
      <c r="F1373" s="27" t="s">
        <v>1731</v>
      </c>
      <c r="G1373" s="27" t="s">
        <v>3361</v>
      </c>
    </row>
    <row r="1374" spans="1:7" x14ac:dyDescent="0.3">
      <c r="A1374" s="26">
        <v>17616</v>
      </c>
      <c r="B1374" s="27" t="s">
        <v>7614</v>
      </c>
      <c r="C1374" s="27" t="s">
        <v>5999</v>
      </c>
      <c r="D1374" s="26">
        <v>8210</v>
      </c>
      <c r="E1374" s="27" t="s">
        <v>322</v>
      </c>
      <c r="F1374" s="27" t="s">
        <v>1732</v>
      </c>
      <c r="G1374" s="27" t="s">
        <v>9048</v>
      </c>
    </row>
    <row r="1375" spans="1:7" x14ac:dyDescent="0.3">
      <c r="A1375" s="26">
        <v>17624</v>
      </c>
      <c r="B1375" s="27" t="s">
        <v>7615</v>
      </c>
      <c r="C1375" s="27" t="s">
        <v>6000</v>
      </c>
      <c r="D1375" s="26">
        <v>8210</v>
      </c>
      <c r="E1375" s="27" t="s">
        <v>322</v>
      </c>
      <c r="F1375" s="27" t="s">
        <v>1733</v>
      </c>
      <c r="G1375" s="27" t="s">
        <v>6001</v>
      </c>
    </row>
    <row r="1376" spans="1:7" x14ac:dyDescent="0.3">
      <c r="A1376" s="26">
        <v>17632</v>
      </c>
      <c r="B1376" s="27" t="s">
        <v>7506</v>
      </c>
      <c r="C1376" s="27" t="s">
        <v>10592</v>
      </c>
      <c r="D1376" s="26">
        <v>8210</v>
      </c>
      <c r="E1376" s="27" t="s">
        <v>322</v>
      </c>
      <c r="F1376" s="27" t="s">
        <v>1734</v>
      </c>
      <c r="G1376" s="27" t="s">
        <v>9049</v>
      </c>
    </row>
    <row r="1377" spans="1:7" x14ac:dyDescent="0.3">
      <c r="A1377" s="26">
        <v>17657</v>
      </c>
      <c r="B1377" s="27" t="s">
        <v>7569</v>
      </c>
      <c r="C1377" s="27" t="s">
        <v>6002</v>
      </c>
      <c r="D1377" s="26">
        <v>8490</v>
      </c>
      <c r="E1377" s="27" t="s">
        <v>324</v>
      </c>
      <c r="F1377" s="27" t="s">
        <v>1735</v>
      </c>
      <c r="G1377" s="27" t="s">
        <v>6003</v>
      </c>
    </row>
    <row r="1378" spans="1:7" x14ac:dyDescent="0.3">
      <c r="A1378" s="26">
        <v>17665</v>
      </c>
      <c r="B1378" s="27" t="s">
        <v>9755</v>
      </c>
      <c r="C1378" s="27" t="s">
        <v>6004</v>
      </c>
      <c r="D1378" s="26">
        <v>8490</v>
      </c>
      <c r="E1378" s="27" t="s">
        <v>1736</v>
      </c>
      <c r="F1378" s="27" t="s">
        <v>1737</v>
      </c>
      <c r="G1378" s="27" t="s">
        <v>9756</v>
      </c>
    </row>
    <row r="1379" spans="1:7" x14ac:dyDescent="0.3">
      <c r="A1379" s="26">
        <v>17673</v>
      </c>
      <c r="B1379" s="27" t="s">
        <v>7616</v>
      </c>
      <c r="C1379" s="27" t="s">
        <v>6005</v>
      </c>
      <c r="D1379" s="26">
        <v>8490</v>
      </c>
      <c r="E1379" s="27" t="s">
        <v>1738</v>
      </c>
      <c r="F1379" s="27" t="s">
        <v>1739</v>
      </c>
      <c r="G1379" s="27" t="s">
        <v>3362</v>
      </c>
    </row>
    <row r="1380" spans="1:7" x14ac:dyDescent="0.3">
      <c r="A1380" s="26">
        <v>17699</v>
      </c>
      <c r="B1380" s="27" t="s">
        <v>7617</v>
      </c>
      <c r="C1380" s="27" t="s">
        <v>6006</v>
      </c>
      <c r="D1380" s="26">
        <v>8460</v>
      </c>
      <c r="E1380" s="27" t="s">
        <v>326</v>
      </c>
      <c r="F1380" s="27" t="s">
        <v>1740</v>
      </c>
      <c r="G1380" s="27" t="s">
        <v>3363</v>
      </c>
    </row>
    <row r="1381" spans="1:7" x14ac:dyDescent="0.3">
      <c r="A1381" s="26">
        <v>17715</v>
      </c>
      <c r="B1381" s="27" t="s">
        <v>10593</v>
      </c>
      <c r="C1381" s="27" t="s">
        <v>6007</v>
      </c>
      <c r="D1381" s="26">
        <v>8470</v>
      </c>
      <c r="E1381" s="27" t="s">
        <v>328</v>
      </c>
      <c r="F1381" s="27" t="s">
        <v>1741</v>
      </c>
      <c r="G1381" s="27" t="s">
        <v>4236</v>
      </c>
    </row>
    <row r="1382" spans="1:7" x14ac:dyDescent="0.3">
      <c r="A1382" s="26">
        <v>17723</v>
      </c>
      <c r="B1382" s="27" t="s">
        <v>7618</v>
      </c>
      <c r="C1382" s="27" t="s">
        <v>6008</v>
      </c>
      <c r="D1382" s="26">
        <v>8470</v>
      </c>
      <c r="E1382" s="27" t="s">
        <v>328</v>
      </c>
      <c r="F1382" s="27" t="s">
        <v>1742</v>
      </c>
      <c r="G1382" s="27" t="s">
        <v>4030</v>
      </c>
    </row>
    <row r="1383" spans="1:7" x14ac:dyDescent="0.3">
      <c r="A1383" s="26">
        <v>17756</v>
      </c>
      <c r="B1383" s="27" t="s">
        <v>515</v>
      </c>
      <c r="C1383" s="27" t="s">
        <v>6009</v>
      </c>
      <c r="D1383" s="26">
        <v>8470</v>
      </c>
      <c r="E1383" s="27" t="s">
        <v>1743</v>
      </c>
      <c r="F1383" s="27" t="s">
        <v>1744</v>
      </c>
      <c r="G1383" s="27" t="s">
        <v>3364</v>
      </c>
    </row>
    <row r="1384" spans="1:7" x14ac:dyDescent="0.3">
      <c r="A1384" s="26">
        <v>17764</v>
      </c>
      <c r="B1384" s="27" t="s">
        <v>10594</v>
      </c>
      <c r="C1384" s="27" t="s">
        <v>6010</v>
      </c>
      <c r="D1384" s="26">
        <v>8480</v>
      </c>
      <c r="E1384" s="27" t="s">
        <v>1745</v>
      </c>
      <c r="F1384" s="27" t="s">
        <v>1746</v>
      </c>
      <c r="G1384" s="27" t="s">
        <v>4237</v>
      </c>
    </row>
    <row r="1385" spans="1:7" x14ac:dyDescent="0.3">
      <c r="A1385" s="26">
        <v>17772</v>
      </c>
      <c r="B1385" s="27" t="s">
        <v>10595</v>
      </c>
      <c r="C1385" s="27" t="s">
        <v>6011</v>
      </c>
      <c r="D1385" s="26">
        <v>8480</v>
      </c>
      <c r="E1385" s="27" t="s">
        <v>1745</v>
      </c>
      <c r="F1385" s="27" t="s">
        <v>1747</v>
      </c>
      <c r="G1385" s="27" t="s">
        <v>4238</v>
      </c>
    </row>
    <row r="1386" spans="1:7" x14ac:dyDescent="0.3">
      <c r="A1386" s="26">
        <v>17781</v>
      </c>
      <c r="B1386" s="27" t="s">
        <v>8549</v>
      </c>
      <c r="C1386" s="27" t="s">
        <v>4839</v>
      </c>
      <c r="D1386" s="26">
        <v>8211</v>
      </c>
      <c r="E1386" s="27" t="s">
        <v>1748</v>
      </c>
      <c r="F1386" s="27" t="s">
        <v>1749</v>
      </c>
      <c r="G1386" s="27" t="s">
        <v>8550</v>
      </c>
    </row>
    <row r="1387" spans="1:7" x14ac:dyDescent="0.3">
      <c r="A1387" s="26">
        <v>17798</v>
      </c>
      <c r="B1387" s="27" t="s">
        <v>7381</v>
      </c>
      <c r="C1387" s="27" t="s">
        <v>6012</v>
      </c>
      <c r="D1387" s="26">
        <v>8480</v>
      </c>
      <c r="E1387" s="27" t="s">
        <v>1750</v>
      </c>
      <c r="F1387" s="27" t="s">
        <v>1751</v>
      </c>
      <c r="G1387" s="27" t="s">
        <v>8551</v>
      </c>
    </row>
    <row r="1388" spans="1:7" x14ac:dyDescent="0.3">
      <c r="A1388" s="26">
        <v>17814</v>
      </c>
      <c r="B1388" s="27" t="s">
        <v>10596</v>
      </c>
      <c r="C1388" s="27" t="s">
        <v>9050</v>
      </c>
      <c r="D1388" s="26">
        <v>8680</v>
      </c>
      <c r="E1388" s="27" t="s">
        <v>330</v>
      </c>
      <c r="F1388" s="27" t="s">
        <v>1752</v>
      </c>
      <c r="G1388" s="27" t="s">
        <v>8552</v>
      </c>
    </row>
    <row r="1389" spans="1:7" x14ac:dyDescent="0.3">
      <c r="A1389" s="26">
        <v>17831</v>
      </c>
      <c r="B1389" s="27" t="s">
        <v>9051</v>
      </c>
      <c r="C1389" s="27" t="s">
        <v>6013</v>
      </c>
      <c r="D1389" s="26">
        <v>8300</v>
      </c>
      <c r="E1389" s="27" t="s">
        <v>1753</v>
      </c>
      <c r="F1389" s="27" t="s">
        <v>1754</v>
      </c>
      <c r="G1389" s="27" t="s">
        <v>9052</v>
      </c>
    </row>
    <row r="1390" spans="1:7" x14ac:dyDescent="0.3">
      <c r="A1390" s="26">
        <v>17848</v>
      </c>
      <c r="B1390" s="27" t="s">
        <v>10597</v>
      </c>
      <c r="C1390" s="27" t="s">
        <v>6014</v>
      </c>
      <c r="D1390" s="26">
        <v>8300</v>
      </c>
      <c r="E1390" s="27" t="s">
        <v>1753</v>
      </c>
      <c r="F1390" s="27" t="s">
        <v>1755</v>
      </c>
      <c r="G1390" s="27" t="s">
        <v>3365</v>
      </c>
    </row>
    <row r="1391" spans="1:7" x14ac:dyDescent="0.3">
      <c r="A1391" s="26">
        <v>17855</v>
      </c>
      <c r="B1391" s="27" t="s">
        <v>7619</v>
      </c>
      <c r="C1391" s="27" t="s">
        <v>6015</v>
      </c>
      <c r="D1391" s="26">
        <v>8300</v>
      </c>
      <c r="E1391" s="27" t="s">
        <v>1753</v>
      </c>
      <c r="F1391" s="27" t="s">
        <v>1756</v>
      </c>
      <c r="G1391" s="27" t="s">
        <v>9053</v>
      </c>
    </row>
    <row r="1392" spans="1:7" x14ac:dyDescent="0.3">
      <c r="A1392" s="26">
        <v>17863</v>
      </c>
      <c r="B1392" s="27" t="s">
        <v>8416</v>
      </c>
      <c r="C1392" s="27" t="s">
        <v>6016</v>
      </c>
      <c r="D1392" s="26">
        <v>8300</v>
      </c>
      <c r="E1392" s="27" t="s">
        <v>1753</v>
      </c>
      <c r="F1392" s="27" t="s">
        <v>1757</v>
      </c>
      <c r="G1392" s="27" t="s">
        <v>9054</v>
      </c>
    </row>
    <row r="1393" spans="1:7" x14ac:dyDescent="0.3">
      <c r="A1393" s="26">
        <v>17871</v>
      </c>
      <c r="B1393" s="27" t="s">
        <v>7620</v>
      </c>
      <c r="C1393" s="27" t="s">
        <v>6017</v>
      </c>
      <c r="D1393" s="26">
        <v>8300</v>
      </c>
      <c r="E1393" s="27" t="s">
        <v>332</v>
      </c>
      <c r="F1393" s="27" t="s">
        <v>1758</v>
      </c>
      <c r="G1393" s="27" t="s">
        <v>8553</v>
      </c>
    </row>
    <row r="1394" spans="1:7" x14ac:dyDescent="0.3">
      <c r="A1394" s="26">
        <v>17889</v>
      </c>
      <c r="B1394" s="27" t="s">
        <v>10598</v>
      </c>
      <c r="C1394" s="27" t="s">
        <v>6018</v>
      </c>
      <c r="D1394" s="26">
        <v>8310</v>
      </c>
      <c r="E1394" s="27" t="s">
        <v>334</v>
      </c>
      <c r="F1394" s="27" t="s">
        <v>1759</v>
      </c>
      <c r="G1394" s="27" t="s">
        <v>3366</v>
      </c>
    </row>
    <row r="1395" spans="1:7" x14ac:dyDescent="0.3">
      <c r="A1395" s="26">
        <v>17905</v>
      </c>
      <c r="B1395" s="27" t="s">
        <v>8554</v>
      </c>
      <c r="C1395" s="27" t="s">
        <v>6019</v>
      </c>
      <c r="D1395" s="26">
        <v>8310</v>
      </c>
      <c r="E1395" s="27" t="s">
        <v>334</v>
      </c>
      <c r="F1395" s="27" t="s">
        <v>1760</v>
      </c>
      <c r="G1395" s="27" t="s">
        <v>4239</v>
      </c>
    </row>
    <row r="1396" spans="1:7" x14ac:dyDescent="0.3">
      <c r="A1396" s="26">
        <v>17921</v>
      </c>
      <c r="B1396" s="27" t="s">
        <v>10599</v>
      </c>
      <c r="C1396" s="27" t="s">
        <v>3367</v>
      </c>
      <c r="D1396" s="26">
        <v>8310</v>
      </c>
      <c r="E1396" s="27" t="s">
        <v>336</v>
      </c>
      <c r="F1396" s="27" t="s">
        <v>1761</v>
      </c>
      <c r="G1396" s="27" t="s">
        <v>4240</v>
      </c>
    </row>
    <row r="1397" spans="1:7" x14ac:dyDescent="0.3">
      <c r="A1397" s="26">
        <v>17939</v>
      </c>
      <c r="B1397" s="27" t="s">
        <v>7621</v>
      </c>
      <c r="C1397" s="27" t="s">
        <v>6020</v>
      </c>
      <c r="D1397" s="26">
        <v>8310</v>
      </c>
      <c r="E1397" s="27" t="s">
        <v>336</v>
      </c>
      <c r="F1397" s="27" t="s">
        <v>1762</v>
      </c>
      <c r="G1397" s="27" t="s">
        <v>10600</v>
      </c>
    </row>
    <row r="1398" spans="1:7" x14ac:dyDescent="0.3">
      <c r="A1398" s="26">
        <v>17947</v>
      </c>
      <c r="B1398" s="27" t="s">
        <v>7622</v>
      </c>
      <c r="C1398" s="27" t="s">
        <v>6021</v>
      </c>
      <c r="D1398" s="26">
        <v>8310</v>
      </c>
      <c r="E1398" s="27" t="s">
        <v>336</v>
      </c>
      <c r="F1398" s="27" t="s">
        <v>1763</v>
      </c>
      <c r="G1398" s="27" t="s">
        <v>3368</v>
      </c>
    </row>
    <row r="1399" spans="1:7" x14ac:dyDescent="0.3">
      <c r="A1399" s="26">
        <v>17954</v>
      </c>
      <c r="B1399" s="27" t="s">
        <v>7623</v>
      </c>
      <c r="C1399" s="27" t="s">
        <v>6022</v>
      </c>
      <c r="D1399" s="26">
        <v>8310</v>
      </c>
      <c r="E1399" s="27" t="s">
        <v>336</v>
      </c>
      <c r="F1399" s="27" t="s">
        <v>1764</v>
      </c>
      <c r="G1399" s="27" t="s">
        <v>6023</v>
      </c>
    </row>
    <row r="1400" spans="1:7" x14ac:dyDescent="0.3">
      <c r="A1400" s="26">
        <v>17962</v>
      </c>
      <c r="B1400" s="27" t="s">
        <v>7624</v>
      </c>
      <c r="C1400" s="27" t="s">
        <v>6024</v>
      </c>
      <c r="D1400" s="26">
        <v>8730</v>
      </c>
      <c r="E1400" s="27" t="s">
        <v>1765</v>
      </c>
      <c r="F1400" s="27" t="s">
        <v>1766</v>
      </c>
      <c r="G1400" s="27" t="s">
        <v>3369</v>
      </c>
    </row>
    <row r="1401" spans="1:7" x14ac:dyDescent="0.3">
      <c r="A1401" s="26">
        <v>17971</v>
      </c>
      <c r="B1401" s="27" t="s">
        <v>8555</v>
      </c>
      <c r="C1401" s="27" t="s">
        <v>6025</v>
      </c>
      <c r="D1401" s="26">
        <v>8340</v>
      </c>
      <c r="E1401" s="27" t="s">
        <v>4241</v>
      </c>
      <c r="F1401" s="27" t="s">
        <v>1768</v>
      </c>
      <c r="G1401" s="27" t="s">
        <v>3370</v>
      </c>
    </row>
    <row r="1402" spans="1:7" x14ac:dyDescent="0.3">
      <c r="A1402" s="26">
        <v>17988</v>
      </c>
      <c r="B1402" s="27" t="s">
        <v>8556</v>
      </c>
      <c r="C1402" s="27" t="s">
        <v>6026</v>
      </c>
      <c r="D1402" s="26">
        <v>8340</v>
      </c>
      <c r="E1402" s="27" t="s">
        <v>4241</v>
      </c>
      <c r="F1402" s="27" t="s">
        <v>1769</v>
      </c>
      <c r="G1402" s="27" t="s">
        <v>6027</v>
      </c>
    </row>
    <row r="1403" spans="1:7" x14ac:dyDescent="0.3">
      <c r="A1403" s="26">
        <v>17996</v>
      </c>
      <c r="B1403" s="27" t="s">
        <v>10601</v>
      </c>
      <c r="C1403" s="27" t="s">
        <v>6028</v>
      </c>
      <c r="D1403" s="26">
        <v>8340</v>
      </c>
      <c r="E1403" s="27" t="s">
        <v>1767</v>
      </c>
      <c r="F1403" s="27" t="s">
        <v>1770</v>
      </c>
      <c r="G1403" s="27" t="s">
        <v>3371</v>
      </c>
    </row>
    <row r="1404" spans="1:7" x14ac:dyDescent="0.3">
      <c r="A1404" s="26">
        <v>18002</v>
      </c>
      <c r="B1404" s="27" t="s">
        <v>10602</v>
      </c>
      <c r="C1404" s="27" t="s">
        <v>10603</v>
      </c>
      <c r="D1404" s="26">
        <v>8340</v>
      </c>
      <c r="E1404" s="27" t="s">
        <v>1771</v>
      </c>
      <c r="F1404" s="27" t="s">
        <v>6029</v>
      </c>
      <c r="G1404" s="27" t="s">
        <v>6030</v>
      </c>
    </row>
    <row r="1405" spans="1:7" x14ac:dyDescent="0.3">
      <c r="A1405" s="26">
        <v>18011</v>
      </c>
      <c r="B1405" s="27" t="s">
        <v>7625</v>
      </c>
      <c r="C1405" s="27" t="s">
        <v>6031</v>
      </c>
      <c r="D1405" s="26">
        <v>8370</v>
      </c>
      <c r="E1405" s="27" t="s">
        <v>338</v>
      </c>
      <c r="F1405" s="27" t="s">
        <v>1773</v>
      </c>
      <c r="G1405" s="27" t="s">
        <v>10604</v>
      </c>
    </row>
    <row r="1406" spans="1:7" x14ac:dyDescent="0.3">
      <c r="A1406" s="26">
        <v>18028</v>
      </c>
      <c r="B1406" s="27" t="s">
        <v>7626</v>
      </c>
      <c r="C1406" s="27" t="s">
        <v>6032</v>
      </c>
      <c r="D1406" s="26">
        <v>8370</v>
      </c>
      <c r="E1406" s="27" t="s">
        <v>338</v>
      </c>
      <c r="F1406" s="27" t="s">
        <v>1774</v>
      </c>
      <c r="G1406" s="27" t="s">
        <v>9757</v>
      </c>
    </row>
    <row r="1407" spans="1:7" x14ac:dyDescent="0.3">
      <c r="A1407" s="26">
        <v>18036</v>
      </c>
      <c r="B1407" s="27" t="s">
        <v>7627</v>
      </c>
      <c r="C1407" s="27" t="s">
        <v>6033</v>
      </c>
      <c r="D1407" s="26">
        <v>8380</v>
      </c>
      <c r="E1407" s="27" t="s">
        <v>1775</v>
      </c>
      <c r="F1407" s="27" t="s">
        <v>1776</v>
      </c>
      <c r="G1407" s="27" t="s">
        <v>4487</v>
      </c>
    </row>
    <row r="1408" spans="1:7" x14ac:dyDescent="0.3">
      <c r="A1408" s="26">
        <v>18044</v>
      </c>
      <c r="B1408" s="27" t="s">
        <v>7628</v>
      </c>
      <c r="C1408" s="27" t="s">
        <v>6034</v>
      </c>
      <c r="D1408" s="26">
        <v>8380</v>
      </c>
      <c r="E1408" s="27" t="s">
        <v>1775</v>
      </c>
      <c r="F1408" s="27" t="s">
        <v>1777</v>
      </c>
      <c r="G1408" s="27" t="s">
        <v>8557</v>
      </c>
    </row>
    <row r="1409" spans="1:7" x14ac:dyDescent="0.3">
      <c r="A1409" s="26">
        <v>18051</v>
      </c>
      <c r="B1409" s="27" t="s">
        <v>7629</v>
      </c>
      <c r="C1409" s="27" t="s">
        <v>6035</v>
      </c>
      <c r="D1409" s="26">
        <v>8380</v>
      </c>
      <c r="E1409" s="27" t="s">
        <v>1778</v>
      </c>
      <c r="F1409" s="27" t="s">
        <v>1779</v>
      </c>
      <c r="G1409" s="27" t="s">
        <v>9055</v>
      </c>
    </row>
    <row r="1410" spans="1:7" x14ac:dyDescent="0.3">
      <c r="A1410" s="26">
        <v>18077</v>
      </c>
      <c r="B1410" s="27" t="s">
        <v>7630</v>
      </c>
      <c r="C1410" s="27" t="s">
        <v>6036</v>
      </c>
      <c r="D1410" s="26">
        <v>8301</v>
      </c>
      <c r="E1410" s="27" t="s">
        <v>1780</v>
      </c>
      <c r="F1410" s="27" t="s">
        <v>1781</v>
      </c>
      <c r="G1410" s="27" t="s">
        <v>3373</v>
      </c>
    </row>
    <row r="1411" spans="1:7" x14ac:dyDescent="0.3">
      <c r="A1411" s="26">
        <v>18085</v>
      </c>
      <c r="B1411" s="27" t="s">
        <v>7631</v>
      </c>
      <c r="C1411" s="27" t="s">
        <v>6037</v>
      </c>
      <c r="D1411" s="26">
        <v>8301</v>
      </c>
      <c r="E1411" s="27" t="s">
        <v>1780</v>
      </c>
      <c r="F1411" s="27" t="s">
        <v>1782</v>
      </c>
      <c r="G1411" s="27" t="s">
        <v>8558</v>
      </c>
    </row>
    <row r="1412" spans="1:7" x14ac:dyDescent="0.3">
      <c r="A1412" s="26">
        <v>18093</v>
      </c>
      <c r="B1412" s="27" t="s">
        <v>7632</v>
      </c>
      <c r="C1412" s="27" t="s">
        <v>6038</v>
      </c>
      <c r="D1412" s="26">
        <v>8400</v>
      </c>
      <c r="E1412" s="27" t="s">
        <v>341</v>
      </c>
      <c r="F1412" s="27" t="s">
        <v>1783</v>
      </c>
      <c r="G1412" s="27" t="s">
        <v>4242</v>
      </c>
    </row>
    <row r="1413" spans="1:7" x14ac:dyDescent="0.3">
      <c r="A1413" s="26">
        <v>18119</v>
      </c>
      <c r="B1413" s="27" t="s">
        <v>10605</v>
      </c>
      <c r="C1413" s="27" t="s">
        <v>6039</v>
      </c>
      <c r="D1413" s="26">
        <v>8400</v>
      </c>
      <c r="E1413" s="27" t="s">
        <v>341</v>
      </c>
      <c r="F1413" s="27" t="s">
        <v>1784</v>
      </c>
      <c r="G1413" s="27" t="s">
        <v>4243</v>
      </c>
    </row>
    <row r="1414" spans="1:7" x14ac:dyDescent="0.3">
      <c r="A1414" s="26">
        <v>18127</v>
      </c>
      <c r="B1414" s="27" t="s">
        <v>10606</v>
      </c>
      <c r="C1414" s="27" t="s">
        <v>6040</v>
      </c>
      <c r="D1414" s="26">
        <v>8400</v>
      </c>
      <c r="E1414" s="27" t="s">
        <v>341</v>
      </c>
      <c r="F1414" s="27" t="s">
        <v>1785</v>
      </c>
      <c r="G1414" s="27" t="s">
        <v>4244</v>
      </c>
    </row>
    <row r="1415" spans="1:7" x14ac:dyDescent="0.3">
      <c r="A1415" s="26">
        <v>18135</v>
      </c>
      <c r="B1415" s="27" t="s">
        <v>10607</v>
      </c>
      <c r="C1415" s="27" t="s">
        <v>6041</v>
      </c>
      <c r="D1415" s="26">
        <v>8400</v>
      </c>
      <c r="E1415" s="27" t="s">
        <v>341</v>
      </c>
      <c r="F1415" s="27" t="s">
        <v>1786</v>
      </c>
      <c r="G1415" s="27" t="s">
        <v>4245</v>
      </c>
    </row>
    <row r="1416" spans="1:7" x14ac:dyDescent="0.3">
      <c r="A1416" s="26">
        <v>18143</v>
      </c>
      <c r="B1416" s="27" t="s">
        <v>7633</v>
      </c>
      <c r="C1416" s="27" t="s">
        <v>6042</v>
      </c>
      <c r="D1416" s="26">
        <v>8400</v>
      </c>
      <c r="E1416" s="27" t="s">
        <v>341</v>
      </c>
      <c r="F1416" s="27" t="s">
        <v>1787</v>
      </c>
      <c r="G1416" s="27" t="s">
        <v>6043</v>
      </c>
    </row>
    <row r="1417" spans="1:7" x14ac:dyDescent="0.3">
      <c r="A1417" s="26">
        <v>18176</v>
      </c>
      <c r="B1417" s="27" t="s">
        <v>510</v>
      </c>
      <c r="C1417" s="27" t="s">
        <v>5636</v>
      </c>
      <c r="D1417" s="26">
        <v>8400</v>
      </c>
      <c r="E1417" s="27" t="s">
        <v>341</v>
      </c>
      <c r="F1417" s="27" t="s">
        <v>1789</v>
      </c>
      <c r="G1417" s="27" t="s">
        <v>3374</v>
      </c>
    </row>
    <row r="1418" spans="1:7" x14ac:dyDescent="0.3">
      <c r="A1418" s="26">
        <v>18184</v>
      </c>
      <c r="B1418" s="27" t="s">
        <v>510</v>
      </c>
      <c r="C1418" s="27" t="s">
        <v>6044</v>
      </c>
      <c r="D1418" s="26">
        <v>8400</v>
      </c>
      <c r="E1418" s="27" t="s">
        <v>341</v>
      </c>
      <c r="F1418" s="27" t="s">
        <v>1790</v>
      </c>
      <c r="G1418" s="27" t="s">
        <v>3375</v>
      </c>
    </row>
    <row r="1419" spans="1:7" x14ac:dyDescent="0.3">
      <c r="A1419" s="26">
        <v>18192</v>
      </c>
      <c r="B1419" s="27" t="s">
        <v>510</v>
      </c>
      <c r="C1419" s="27" t="s">
        <v>6045</v>
      </c>
      <c r="D1419" s="26">
        <v>8400</v>
      </c>
      <c r="E1419" s="27" t="s">
        <v>341</v>
      </c>
      <c r="F1419" s="27" t="s">
        <v>1791</v>
      </c>
      <c r="G1419" s="27" t="s">
        <v>10608</v>
      </c>
    </row>
    <row r="1420" spans="1:7" x14ac:dyDescent="0.3">
      <c r="A1420" s="26">
        <v>18218</v>
      </c>
      <c r="B1420" s="27" t="s">
        <v>10609</v>
      </c>
      <c r="C1420" s="27" t="s">
        <v>6046</v>
      </c>
      <c r="D1420" s="26">
        <v>8400</v>
      </c>
      <c r="E1420" s="27" t="s">
        <v>341</v>
      </c>
      <c r="F1420" s="27" t="s">
        <v>1792</v>
      </c>
      <c r="G1420" s="27" t="s">
        <v>10610</v>
      </c>
    </row>
    <row r="1421" spans="1:7" x14ac:dyDescent="0.3">
      <c r="A1421" s="26">
        <v>18226</v>
      </c>
      <c r="B1421" s="27" t="s">
        <v>10611</v>
      </c>
      <c r="C1421" s="27" t="s">
        <v>6047</v>
      </c>
      <c r="D1421" s="26">
        <v>8400</v>
      </c>
      <c r="E1421" s="27" t="s">
        <v>341</v>
      </c>
      <c r="F1421" s="27" t="s">
        <v>1793</v>
      </c>
      <c r="G1421" s="27" t="s">
        <v>10612</v>
      </c>
    </row>
    <row r="1422" spans="1:7" x14ac:dyDescent="0.3">
      <c r="A1422" s="26">
        <v>18234</v>
      </c>
      <c r="B1422" s="27" t="s">
        <v>7634</v>
      </c>
      <c r="C1422" s="27" t="s">
        <v>6048</v>
      </c>
      <c r="D1422" s="26">
        <v>8400</v>
      </c>
      <c r="E1422" s="27" t="s">
        <v>341</v>
      </c>
      <c r="F1422" s="27" t="s">
        <v>1794</v>
      </c>
      <c r="G1422" s="27" t="s">
        <v>3376</v>
      </c>
    </row>
    <row r="1423" spans="1:7" x14ac:dyDescent="0.3">
      <c r="A1423" s="26">
        <v>18242</v>
      </c>
      <c r="B1423" s="27" t="s">
        <v>10613</v>
      </c>
      <c r="C1423" s="27" t="s">
        <v>6049</v>
      </c>
      <c r="D1423" s="26">
        <v>8400</v>
      </c>
      <c r="E1423" s="27" t="s">
        <v>341</v>
      </c>
      <c r="F1423" s="27" t="s">
        <v>1795</v>
      </c>
      <c r="G1423" s="27" t="s">
        <v>10612</v>
      </c>
    </row>
    <row r="1424" spans="1:7" x14ac:dyDescent="0.3">
      <c r="A1424" s="26">
        <v>18259</v>
      </c>
      <c r="B1424" s="27" t="s">
        <v>10614</v>
      </c>
      <c r="C1424" s="27" t="s">
        <v>4488</v>
      </c>
      <c r="D1424" s="26">
        <v>8400</v>
      </c>
      <c r="E1424" s="27" t="s">
        <v>341</v>
      </c>
      <c r="F1424" s="27" t="s">
        <v>4489</v>
      </c>
      <c r="G1424" s="27" t="s">
        <v>3377</v>
      </c>
    </row>
    <row r="1425" spans="1:7" x14ac:dyDescent="0.3">
      <c r="A1425" s="26">
        <v>18275</v>
      </c>
      <c r="B1425" s="27" t="s">
        <v>7635</v>
      </c>
      <c r="C1425" s="27" t="s">
        <v>6050</v>
      </c>
      <c r="D1425" s="26">
        <v>8400</v>
      </c>
      <c r="E1425" s="27" t="s">
        <v>341</v>
      </c>
      <c r="F1425" s="27" t="s">
        <v>1796</v>
      </c>
      <c r="G1425" s="27" t="s">
        <v>10615</v>
      </c>
    </row>
    <row r="1426" spans="1:7" x14ac:dyDescent="0.3">
      <c r="A1426" s="26">
        <v>18283</v>
      </c>
      <c r="B1426" s="27" t="s">
        <v>510</v>
      </c>
      <c r="C1426" s="27" t="s">
        <v>6051</v>
      </c>
      <c r="D1426" s="26">
        <v>8400</v>
      </c>
      <c r="E1426" s="27" t="s">
        <v>341</v>
      </c>
      <c r="F1426" s="27" t="s">
        <v>1797</v>
      </c>
      <c r="G1426" s="27" t="s">
        <v>10616</v>
      </c>
    </row>
    <row r="1427" spans="1:7" x14ac:dyDescent="0.3">
      <c r="A1427" s="26">
        <v>18291</v>
      </c>
      <c r="B1427" s="27" t="s">
        <v>510</v>
      </c>
      <c r="C1427" s="27" t="s">
        <v>6052</v>
      </c>
      <c r="D1427" s="26">
        <v>8450</v>
      </c>
      <c r="E1427" s="27" t="s">
        <v>1798</v>
      </c>
      <c r="F1427" s="27" t="s">
        <v>1799</v>
      </c>
      <c r="G1427" s="27" t="s">
        <v>9758</v>
      </c>
    </row>
    <row r="1428" spans="1:7" x14ac:dyDescent="0.3">
      <c r="A1428" s="26">
        <v>18309</v>
      </c>
      <c r="B1428" s="27" t="s">
        <v>7257</v>
      </c>
      <c r="C1428" s="27" t="s">
        <v>6053</v>
      </c>
      <c r="D1428" s="26">
        <v>8450</v>
      </c>
      <c r="E1428" s="27" t="s">
        <v>1798</v>
      </c>
      <c r="F1428" s="27" t="s">
        <v>1800</v>
      </c>
      <c r="G1428" s="27" t="s">
        <v>10617</v>
      </c>
    </row>
    <row r="1429" spans="1:7" x14ac:dyDescent="0.3">
      <c r="A1429" s="26">
        <v>18317</v>
      </c>
      <c r="B1429" s="27" t="s">
        <v>8559</v>
      </c>
      <c r="C1429" s="27" t="s">
        <v>6054</v>
      </c>
      <c r="D1429" s="26">
        <v>8450</v>
      </c>
      <c r="E1429" s="27" t="s">
        <v>1798</v>
      </c>
      <c r="F1429" s="27" t="s">
        <v>1801</v>
      </c>
      <c r="G1429" s="27" t="s">
        <v>4246</v>
      </c>
    </row>
    <row r="1430" spans="1:7" x14ac:dyDescent="0.3">
      <c r="A1430" s="26">
        <v>18325</v>
      </c>
      <c r="B1430" s="27" t="s">
        <v>7636</v>
      </c>
      <c r="C1430" s="27" t="s">
        <v>6055</v>
      </c>
      <c r="D1430" s="26">
        <v>8420</v>
      </c>
      <c r="E1430" s="27" t="s">
        <v>1802</v>
      </c>
      <c r="F1430" s="27" t="s">
        <v>1803</v>
      </c>
      <c r="G1430" s="27" t="s">
        <v>9759</v>
      </c>
    </row>
    <row r="1431" spans="1:7" x14ac:dyDescent="0.3">
      <c r="A1431" s="26">
        <v>18333</v>
      </c>
      <c r="B1431" s="27" t="s">
        <v>10618</v>
      </c>
      <c r="C1431" s="27" t="s">
        <v>6056</v>
      </c>
      <c r="D1431" s="26">
        <v>8420</v>
      </c>
      <c r="E1431" s="27" t="s">
        <v>1802</v>
      </c>
      <c r="F1431" s="27" t="s">
        <v>1804</v>
      </c>
      <c r="G1431" s="27" t="s">
        <v>10619</v>
      </c>
    </row>
    <row r="1432" spans="1:7" x14ac:dyDescent="0.3">
      <c r="A1432" s="26">
        <v>18341</v>
      </c>
      <c r="B1432" s="27" t="s">
        <v>10620</v>
      </c>
      <c r="C1432" s="27" t="s">
        <v>6057</v>
      </c>
      <c r="D1432" s="26">
        <v>8377</v>
      </c>
      <c r="E1432" s="27" t="s">
        <v>1805</v>
      </c>
      <c r="F1432" s="27" t="s">
        <v>1806</v>
      </c>
      <c r="G1432" s="27" t="s">
        <v>3378</v>
      </c>
    </row>
    <row r="1433" spans="1:7" x14ac:dyDescent="0.3">
      <c r="A1433" s="26">
        <v>18358</v>
      </c>
      <c r="B1433" s="27" t="s">
        <v>8560</v>
      </c>
      <c r="C1433" s="27" t="s">
        <v>6058</v>
      </c>
      <c r="D1433" s="26">
        <v>8420</v>
      </c>
      <c r="E1433" s="27" t="s">
        <v>345</v>
      </c>
      <c r="F1433" s="27" t="s">
        <v>1807</v>
      </c>
      <c r="G1433" s="27" t="s">
        <v>10621</v>
      </c>
    </row>
    <row r="1434" spans="1:7" x14ac:dyDescent="0.3">
      <c r="A1434" s="26">
        <v>18366</v>
      </c>
      <c r="B1434" s="27" t="s">
        <v>8561</v>
      </c>
      <c r="C1434" s="27" t="s">
        <v>6059</v>
      </c>
      <c r="D1434" s="26">
        <v>8420</v>
      </c>
      <c r="E1434" s="27" t="s">
        <v>345</v>
      </c>
      <c r="F1434" s="27" t="s">
        <v>1808</v>
      </c>
      <c r="G1434" s="27" t="s">
        <v>10622</v>
      </c>
    </row>
    <row r="1435" spans="1:7" x14ac:dyDescent="0.3">
      <c r="A1435" s="26">
        <v>18374</v>
      </c>
      <c r="B1435" s="27" t="s">
        <v>510</v>
      </c>
      <c r="C1435" s="27" t="s">
        <v>6060</v>
      </c>
      <c r="D1435" s="26">
        <v>8430</v>
      </c>
      <c r="E1435" s="27" t="s">
        <v>1809</v>
      </c>
      <c r="F1435" s="27" t="s">
        <v>1810</v>
      </c>
      <c r="G1435" s="27" t="s">
        <v>10623</v>
      </c>
    </row>
    <row r="1436" spans="1:7" x14ac:dyDescent="0.3">
      <c r="A1436" s="26">
        <v>18382</v>
      </c>
      <c r="B1436" s="27" t="s">
        <v>7637</v>
      </c>
      <c r="C1436" s="27" t="s">
        <v>6061</v>
      </c>
      <c r="D1436" s="26">
        <v>8430</v>
      </c>
      <c r="E1436" s="27" t="s">
        <v>1809</v>
      </c>
      <c r="F1436" s="27" t="s">
        <v>1811</v>
      </c>
      <c r="G1436" s="27" t="s">
        <v>4490</v>
      </c>
    </row>
    <row r="1437" spans="1:7" x14ac:dyDescent="0.3">
      <c r="A1437" s="26">
        <v>18391</v>
      </c>
      <c r="B1437" s="27" t="s">
        <v>7638</v>
      </c>
      <c r="C1437" s="27" t="s">
        <v>6062</v>
      </c>
      <c r="D1437" s="26">
        <v>8432</v>
      </c>
      <c r="E1437" s="27" t="s">
        <v>1812</v>
      </c>
      <c r="F1437" s="27" t="s">
        <v>1813</v>
      </c>
      <c r="G1437" s="27" t="s">
        <v>3379</v>
      </c>
    </row>
    <row r="1438" spans="1:7" x14ac:dyDescent="0.3">
      <c r="A1438" s="26">
        <v>18424</v>
      </c>
      <c r="B1438" s="27" t="s">
        <v>510</v>
      </c>
      <c r="C1438" s="27" t="s">
        <v>6063</v>
      </c>
      <c r="D1438" s="26">
        <v>8434</v>
      </c>
      <c r="E1438" s="27" t="s">
        <v>1814</v>
      </c>
      <c r="F1438" s="27" t="s">
        <v>1815</v>
      </c>
      <c r="G1438" s="27" t="s">
        <v>10624</v>
      </c>
    </row>
    <row r="1439" spans="1:7" x14ac:dyDescent="0.3">
      <c r="A1439" s="26">
        <v>18432</v>
      </c>
      <c r="B1439" s="27" t="s">
        <v>7639</v>
      </c>
      <c r="C1439" s="27" t="s">
        <v>6064</v>
      </c>
      <c r="D1439" s="26">
        <v>8434</v>
      </c>
      <c r="E1439" s="27" t="s">
        <v>1816</v>
      </c>
      <c r="F1439" s="27" t="s">
        <v>1817</v>
      </c>
      <c r="G1439" s="27" t="s">
        <v>10625</v>
      </c>
    </row>
    <row r="1440" spans="1:7" x14ac:dyDescent="0.3">
      <c r="A1440" s="26">
        <v>18441</v>
      </c>
      <c r="B1440" s="27" t="s">
        <v>8562</v>
      </c>
      <c r="C1440" s="27" t="s">
        <v>6065</v>
      </c>
      <c r="D1440" s="26">
        <v>8620</v>
      </c>
      <c r="E1440" s="27" t="s">
        <v>347</v>
      </c>
      <c r="F1440" s="27" t="s">
        <v>1818</v>
      </c>
      <c r="G1440" s="27" t="s">
        <v>4031</v>
      </c>
    </row>
    <row r="1441" spans="1:7" x14ac:dyDescent="0.3">
      <c r="A1441" s="26">
        <v>18457</v>
      </c>
      <c r="B1441" s="27" t="s">
        <v>7640</v>
      </c>
      <c r="C1441" s="27" t="s">
        <v>6066</v>
      </c>
      <c r="D1441" s="26">
        <v>8620</v>
      </c>
      <c r="E1441" s="27" t="s">
        <v>347</v>
      </c>
      <c r="F1441" s="27" t="s">
        <v>1819</v>
      </c>
      <c r="G1441" s="27" t="s">
        <v>3380</v>
      </c>
    </row>
    <row r="1442" spans="1:7" x14ac:dyDescent="0.3">
      <c r="A1442" s="26">
        <v>18473</v>
      </c>
      <c r="B1442" s="27" t="s">
        <v>510</v>
      </c>
      <c r="C1442" s="27" t="s">
        <v>6067</v>
      </c>
      <c r="D1442" s="26">
        <v>8670</v>
      </c>
      <c r="E1442" s="27" t="s">
        <v>1820</v>
      </c>
      <c r="F1442" s="27" t="s">
        <v>1821</v>
      </c>
      <c r="G1442" s="27" t="s">
        <v>4247</v>
      </c>
    </row>
    <row r="1443" spans="1:7" x14ac:dyDescent="0.3">
      <c r="A1443" s="26">
        <v>18481</v>
      </c>
      <c r="B1443" s="27" t="s">
        <v>515</v>
      </c>
      <c r="C1443" s="27" t="s">
        <v>6068</v>
      </c>
      <c r="D1443" s="26">
        <v>8670</v>
      </c>
      <c r="E1443" s="27" t="s">
        <v>1820</v>
      </c>
      <c r="F1443" s="27" t="s">
        <v>1822</v>
      </c>
      <c r="G1443" s="27" t="s">
        <v>3381</v>
      </c>
    </row>
    <row r="1444" spans="1:7" x14ac:dyDescent="0.3">
      <c r="A1444" s="26">
        <v>18499</v>
      </c>
      <c r="B1444" s="27" t="s">
        <v>8479</v>
      </c>
      <c r="C1444" s="27" t="s">
        <v>6069</v>
      </c>
      <c r="D1444" s="26">
        <v>8670</v>
      </c>
      <c r="E1444" s="27" t="s">
        <v>349</v>
      </c>
      <c r="F1444" s="27" t="s">
        <v>1823</v>
      </c>
      <c r="G1444" s="27" t="s">
        <v>4491</v>
      </c>
    </row>
    <row r="1445" spans="1:7" x14ac:dyDescent="0.3">
      <c r="A1445" s="26">
        <v>18515</v>
      </c>
      <c r="B1445" s="27" t="s">
        <v>515</v>
      </c>
      <c r="C1445" s="27" t="s">
        <v>6070</v>
      </c>
      <c r="D1445" s="26">
        <v>8670</v>
      </c>
      <c r="E1445" s="27" t="s">
        <v>349</v>
      </c>
      <c r="F1445" s="27" t="s">
        <v>1824</v>
      </c>
      <c r="G1445" s="27" t="s">
        <v>3382</v>
      </c>
    </row>
    <row r="1446" spans="1:7" x14ac:dyDescent="0.3">
      <c r="A1446" s="26">
        <v>18531</v>
      </c>
      <c r="B1446" s="27" t="s">
        <v>7209</v>
      </c>
      <c r="C1446" s="27" t="s">
        <v>6071</v>
      </c>
      <c r="D1446" s="26">
        <v>8660</v>
      </c>
      <c r="E1446" s="27" t="s">
        <v>351</v>
      </c>
      <c r="F1446" s="27" t="s">
        <v>1825</v>
      </c>
      <c r="G1446" s="27" t="s">
        <v>10626</v>
      </c>
    </row>
    <row r="1447" spans="1:7" x14ac:dyDescent="0.3">
      <c r="A1447" s="26">
        <v>18549</v>
      </c>
      <c r="B1447" s="27" t="s">
        <v>7641</v>
      </c>
      <c r="C1447" s="27" t="s">
        <v>6072</v>
      </c>
      <c r="D1447" s="26">
        <v>8660</v>
      </c>
      <c r="E1447" s="27" t="s">
        <v>351</v>
      </c>
      <c r="F1447" s="27" t="s">
        <v>1826</v>
      </c>
      <c r="G1447" s="27" t="s">
        <v>9760</v>
      </c>
    </row>
    <row r="1448" spans="1:7" x14ac:dyDescent="0.3">
      <c r="A1448" s="26">
        <v>18556</v>
      </c>
      <c r="B1448" s="27" t="s">
        <v>7642</v>
      </c>
      <c r="C1448" s="27" t="s">
        <v>6073</v>
      </c>
      <c r="D1448" s="26">
        <v>8660</v>
      </c>
      <c r="E1448" s="27" t="s">
        <v>1827</v>
      </c>
      <c r="F1448" s="27" t="s">
        <v>1828</v>
      </c>
      <c r="G1448" s="27" t="s">
        <v>3383</v>
      </c>
    </row>
    <row r="1449" spans="1:7" x14ac:dyDescent="0.3">
      <c r="A1449" s="26">
        <v>18564</v>
      </c>
      <c r="B1449" s="27" t="s">
        <v>7643</v>
      </c>
      <c r="C1449" s="27" t="s">
        <v>6074</v>
      </c>
      <c r="D1449" s="26">
        <v>8630</v>
      </c>
      <c r="E1449" s="27" t="s">
        <v>353</v>
      </c>
      <c r="F1449" s="27" t="s">
        <v>1829</v>
      </c>
      <c r="G1449" s="27" t="s">
        <v>8563</v>
      </c>
    </row>
    <row r="1450" spans="1:7" x14ac:dyDescent="0.3">
      <c r="A1450" s="26">
        <v>18572</v>
      </c>
      <c r="B1450" s="27" t="s">
        <v>7644</v>
      </c>
      <c r="C1450" s="27" t="s">
        <v>6074</v>
      </c>
      <c r="D1450" s="26">
        <v>8630</v>
      </c>
      <c r="E1450" s="27" t="s">
        <v>353</v>
      </c>
      <c r="F1450" s="27" t="s">
        <v>1829</v>
      </c>
      <c r="G1450" s="27" t="s">
        <v>8563</v>
      </c>
    </row>
    <row r="1451" spans="1:7" x14ac:dyDescent="0.3">
      <c r="A1451" s="26">
        <v>18581</v>
      </c>
      <c r="B1451" s="27" t="s">
        <v>9761</v>
      </c>
      <c r="C1451" s="27" t="s">
        <v>6075</v>
      </c>
      <c r="D1451" s="26">
        <v>8630</v>
      </c>
      <c r="E1451" s="27" t="s">
        <v>353</v>
      </c>
      <c r="F1451" s="27" t="s">
        <v>1830</v>
      </c>
      <c r="G1451" s="27" t="s">
        <v>10627</v>
      </c>
    </row>
    <row r="1452" spans="1:7" x14ac:dyDescent="0.3">
      <c r="A1452" s="26">
        <v>18598</v>
      </c>
      <c r="B1452" s="27" t="s">
        <v>7645</v>
      </c>
      <c r="C1452" s="27" t="s">
        <v>6075</v>
      </c>
      <c r="D1452" s="26">
        <v>8630</v>
      </c>
      <c r="E1452" s="27" t="s">
        <v>353</v>
      </c>
      <c r="F1452" s="27" t="s">
        <v>1830</v>
      </c>
      <c r="G1452" s="27" t="s">
        <v>9056</v>
      </c>
    </row>
    <row r="1453" spans="1:7" x14ac:dyDescent="0.3">
      <c r="A1453" s="26">
        <v>18622</v>
      </c>
      <c r="B1453" s="27" t="s">
        <v>510</v>
      </c>
      <c r="C1453" s="27" t="s">
        <v>6076</v>
      </c>
      <c r="D1453" s="26">
        <v>8630</v>
      </c>
      <c r="E1453" s="27" t="s">
        <v>1831</v>
      </c>
      <c r="F1453" s="27" t="s">
        <v>1832</v>
      </c>
      <c r="G1453" s="27" t="s">
        <v>3384</v>
      </c>
    </row>
    <row r="1454" spans="1:7" x14ac:dyDescent="0.3">
      <c r="A1454" s="26">
        <v>18631</v>
      </c>
      <c r="B1454" s="27" t="s">
        <v>7646</v>
      </c>
      <c r="C1454" s="27" t="s">
        <v>6077</v>
      </c>
      <c r="D1454" s="26">
        <v>8630</v>
      </c>
      <c r="E1454" s="27" t="s">
        <v>1833</v>
      </c>
      <c r="F1454" s="27" t="s">
        <v>1834</v>
      </c>
      <c r="G1454" s="27" t="s">
        <v>3385</v>
      </c>
    </row>
    <row r="1455" spans="1:7" x14ac:dyDescent="0.3">
      <c r="A1455" s="26">
        <v>18655</v>
      </c>
      <c r="B1455" s="27" t="s">
        <v>10628</v>
      </c>
      <c r="C1455" s="27" t="s">
        <v>6078</v>
      </c>
      <c r="D1455" s="26">
        <v>8500</v>
      </c>
      <c r="E1455" s="27" t="s">
        <v>355</v>
      </c>
      <c r="F1455" s="27" t="s">
        <v>1835</v>
      </c>
      <c r="G1455" s="27" t="s">
        <v>3386</v>
      </c>
    </row>
    <row r="1456" spans="1:7" x14ac:dyDescent="0.3">
      <c r="A1456" s="26">
        <v>18663</v>
      </c>
      <c r="B1456" s="27" t="s">
        <v>9057</v>
      </c>
      <c r="C1456" s="27" t="s">
        <v>6079</v>
      </c>
      <c r="D1456" s="26">
        <v>8500</v>
      </c>
      <c r="E1456" s="27" t="s">
        <v>355</v>
      </c>
      <c r="F1456" s="27" t="s">
        <v>1836</v>
      </c>
      <c r="G1456" s="27" t="s">
        <v>3387</v>
      </c>
    </row>
    <row r="1457" spans="1:7" x14ac:dyDescent="0.3">
      <c r="A1457" s="26">
        <v>18689</v>
      </c>
      <c r="B1457" s="27" t="s">
        <v>510</v>
      </c>
      <c r="C1457" s="27" t="s">
        <v>6080</v>
      </c>
      <c r="D1457" s="26">
        <v>8500</v>
      </c>
      <c r="E1457" s="27" t="s">
        <v>355</v>
      </c>
      <c r="F1457" s="27" t="s">
        <v>1837</v>
      </c>
      <c r="G1457" s="27" t="s">
        <v>9762</v>
      </c>
    </row>
    <row r="1458" spans="1:7" x14ac:dyDescent="0.3">
      <c r="A1458" s="26">
        <v>18697</v>
      </c>
      <c r="B1458" s="27" t="s">
        <v>9763</v>
      </c>
      <c r="C1458" s="27" t="s">
        <v>6081</v>
      </c>
      <c r="D1458" s="26">
        <v>8500</v>
      </c>
      <c r="E1458" s="27" t="s">
        <v>355</v>
      </c>
      <c r="F1458" s="27" t="s">
        <v>4248</v>
      </c>
      <c r="G1458" s="27" t="s">
        <v>9764</v>
      </c>
    </row>
    <row r="1459" spans="1:7" x14ac:dyDescent="0.3">
      <c r="A1459" s="26">
        <v>18705</v>
      </c>
      <c r="B1459" s="27" t="s">
        <v>7648</v>
      </c>
      <c r="C1459" s="27" t="s">
        <v>6082</v>
      </c>
      <c r="D1459" s="26">
        <v>8500</v>
      </c>
      <c r="E1459" s="27" t="s">
        <v>355</v>
      </c>
      <c r="F1459" s="27" t="s">
        <v>1838</v>
      </c>
      <c r="G1459" s="27" t="s">
        <v>3388</v>
      </c>
    </row>
    <row r="1460" spans="1:7" x14ac:dyDescent="0.3">
      <c r="A1460" s="26">
        <v>18713</v>
      </c>
      <c r="B1460" s="27" t="s">
        <v>7221</v>
      </c>
      <c r="C1460" s="27" t="s">
        <v>9423</v>
      </c>
      <c r="D1460" s="26">
        <v>8500</v>
      </c>
      <c r="E1460" s="27" t="s">
        <v>355</v>
      </c>
      <c r="F1460" s="27" t="s">
        <v>1839</v>
      </c>
      <c r="G1460" s="27" t="s">
        <v>6083</v>
      </c>
    </row>
    <row r="1461" spans="1:7" x14ac:dyDescent="0.3">
      <c r="A1461" s="26">
        <v>18721</v>
      </c>
      <c r="B1461" s="27" t="s">
        <v>7649</v>
      </c>
      <c r="C1461" s="27" t="s">
        <v>6084</v>
      </c>
      <c r="D1461" s="26">
        <v>8500</v>
      </c>
      <c r="E1461" s="27" t="s">
        <v>355</v>
      </c>
      <c r="F1461" s="27" t="s">
        <v>9765</v>
      </c>
      <c r="G1461" s="27" t="s">
        <v>3389</v>
      </c>
    </row>
    <row r="1462" spans="1:7" x14ac:dyDescent="0.3">
      <c r="A1462" s="26">
        <v>18739</v>
      </c>
      <c r="B1462" s="27" t="s">
        <v>7650</v>
      </c>
      <c r="C1462" s="27" t="s">
        <v>6085</v>
      </c>
      <c r="D1462" s="26">
        <v>8500</v>
      </c>
      <c r="E1462" s="27" t="s">
        <v>355</v>
      </c>
      <c r="F1462" s="27" t="s">
        <v>1840</v>
      </c>
      <c r="G1462" s="27" t="s">
        <v>6086</v>
      </c>
    </row>
    <row r="1463" spans="1:7" x14ac:dyDescent="0.3">
      <c r="A1463" s="26">
        <v>18747</v>
      </c>
      <c r="B1463" s="27" t="s">
        <v>7651</v>
      </c>
      <c r="C1463" s="27" t="s">
        <v>10629</v>
      </c>
      <c r="D1463" s="26">
        <v>8500</v>
      </c>
      <c r="E1463" s="27" t="s">
        <v>355</v>
      </c>
      <c r="F1463" s="27" t="s">
        <v>1841</v>
      </c>
      <c r="G1463" s="27" t="s">
        <v>3390</v>
      </c>
    </row>
    <row r="1464" spans="1:7" x14ac:dyDescent="0.3">
      <c r="A1464" s="26">
        <v>18754</v>
      </c>
      <c r="B1464" s="27" t="s">
        <v>7652</v>
      </c>
      <c r="C1464" s="27" t="s">
        <v>6087</v>
      </c>
      <c r="D1464" s="26">
        <v>8500</v>
      </c>
      <c r="E1464" s="27" t="s">
        <v>355</v>
      </c>
      <c r="F1464" s="27" t="s">
        <v>1842</v>
      </c>
      <c r="G1464" s="27" t="s">
        <v>3391</v>
      </c>
    </row>
    <row r="1465" spans="1:7" x14ac:dyDescent="0.3">
      <c r="A1465" s="26">
        <v>18762</v>
      </c>
      <c r="B1465" s="27" t="s">
        <v>510</v>
      </c>
      <c r="C1465" s="27" t="s">
        <v>4662</v>
      </c>
      <c r="D1465" s="26">
        <v>8510</v>
      </c>
      <c r="E1465" s="27" t="s">
        <v>357</v>
      </c>
      <c r="F1465" s="27" t="s">
        <v>1843</v>
      </c>
      <c r="G1465" s="27" t="s">
        <v>3392</v>
      </c>
    </row>
    <row r="1466" spans="1:7" x14ac:dyDescent="0.3">
      <c r="A1466" s="26">
        <v>18771</v>
      </c>
      <c r="B1466" s="27" t="s">
        <v>7653</v>
      </c>
      <c r="C1466" s="27" t="s">
        <v>6088</v>
      </c>
      <c r="D1466" s="26">
        <v>8510</v>
      </c>
      <c r="E1466" s="27" t="s">
        <v>357</v>
      </c>
      <c r="F1466" s="27" t="s">
        <v>1844</v>
      </c>
      <c r="G1466" s="27" t="s">
        <v>3393</v>
      </c>
    </row>
    <row r="1467" spans="1:7" x14ac:dyDescent="0.3">
      <c r="A1467" s="26">
        <v>18788</v>
      </c>
      <c r="B1467" s="27" t="s">
        <v>510</v>
      </c>
      <c r="C1467" s="27" t="s">
        <v>6089</v>
      </c>
      <c r="D1467" s="26">
        <v>8511</v>
      </c>
      <c r="E1467" s="27" t="s">
        <v>1845</v>
      </c>
      <c r="F1467" s="27" t="s">
        <v>1846</v>
      </c>
      <c r="G1467" s="27" t="s">
        <v>4249</v>
      </c>
    </row>
    <row r="1468" spans="1:7" x14ac:dyDescent="0.3">
      <c r="A1468" s="26">
        <v>18796</v>
      </c>
      <c r="B1468" s="27" t="s">
        <v>7654</v>
      </c>
      <c r="C1468" s="27" t="s">
        <v>6090</v>
      </c>
      <c r="D1468" s="26">
        <v>8930</v>
      </c>
      <c r="E1468" s="27" t="s">
        <v>359</v>
      </c>
      <c r="F1468" s="27" t="s">
        <v>1847</v>
      </c>
      <c r="G1468" s="27" t="s">
        <v>3394</v>
      </c>
    </row>
    <row r="1469" spans="1:7" x14ac:dyDescent="0.3">
      <c r="A1469" s="26">
        <v>18804</v>
      </c>
      <c r="B1469" s="27" t="s">
        <v>7260</v>
      </c>
      <c r="C1469" s="27" t="s">
        <v>6091</v>
      </c>
      <c r="D1469" s="26">
        <v>8930</v>
      </c>
      <c r="E1469" s="27" t="s">
        <v>359</v>
      </c>
      <c r="F1469" s="27" t="s">
        <v>1848</v>
      </c>
      <c r="G1469" s="27" t="s">
        <v>4250</v>
      </c>
    </row>
    <row r="1470" spans="1:7" x14ac:dyDescent="0.3">
      <c r="A1470" s="26">
        <v>18812</v>
      </c>
      <c r="B1470" s="27" t="s">
        <v>10630</v>
      </c>
      <c r="C1470" s="27" t="s">
        <v>6092</v>
      </c>
      <c r="D1470" s="26">
        <v>8930</v>
      </c>
      <c r="E1470" s="27" t="s">
        <v>1849</v>
      </c>
      <c r="F1470" s="27" t="s">
        <v>1850</v>
      </c>
      <c r="G1470" s="27" t="s">
        <v>6093</v>
      </c>
    </row>
    <row r="1471" spans="1:7" x14ac:dyDescent="0.3">
      <c r="A1471" s="26">
        <v>18821</v>
      </c>
      <c r="B1471" s="27" t="s">
        <v>7655</v>
      </c>
      <c r="C1471" s="27" t="s">
        <v>6094</v>
      </c>
      <c r="D1471" s="26">
        <v>8930</v>
      </c>
      <c r="E1471" s="27" t="s">
        <v>1849</v>
      </c>
      <c r="F1471" s="27" t="s">
        <v>1851</v>
      </c>
      <c r="G1471" s="27" t="s">
        <v>9766</v>
      </c>
    </row>
    <row r="1472" spans="1:7" x14ac:dyDescent="0.3">
      <c r="A1472" s="26">
        <v>18838</v>
      </c>
      <c r="B1472" s="27" t="s">
        <v>510</v>
      </c>
      <c r="C1472" s="27" t="s">
        <v>6095</v>
      </c>
      <c r="D1472" s="26">
        <v>8510</v>
      </c>
      <c r="E1472" s="27" t="s">
        <v>361</v>
      </c>
      <c r="F1472" s="27" t="s">
        <v>1852</v>
      </c>
      <c r="G1472" s="27" t="s">
        <v>3395</v>
      </c>
    </row>
    <row r="1473" spans="1:7" x14ac:dyDescent="0.3">
      <c r="A1473" s="26">
        <v>18846</v>
      </c>
      <c r="B1473" s="27" t="s">
        <v>515</v>
      </c>
      <c r="C1473" s="27" t="s">
        <v>6096</v>
      </c>
      <c r="D1473" s="26">
        <v>8500</v>
      </c>
      <c r="E1473" s="27" t="s">
        <v>355</v>
      </c>
      <c r="F1473" s="27" t="s">
        <v>1853</v>
      </c>
      <c r="G1473" s="27" t="s">
        <v>3396</v>
      </c>
    </row>
    <row r="1474" spans="1:7" x14ac:dyDescent="0.3">
      <c r="A1474" s="26">
        <v>18853</v>
      </c>
      <c r="B1474" s="27" t="s">
        <v>510</v>
      </c>
      <c r="C1474" s="27" t="s">
        <v>6097</v>
      </c>
      <c r="D1474" s="26">
        <v>8550</v>
      </c>
      <c r="E1474" s="27" t="s">
        <v>362</v>
      </c>
      <c r="F1474" s="27" t="s">
        <v>1854</v>
      </c>
      <c r="G1474" s="27" t="s">
        <v>3397</v>
      </c>
    </row>
    <row r="1475" spans="1:7" x14ac:dyDescent="0.3">
      <c r="A1475" s="26">
        <v>18861</v>
      </c>
      <c r="B1475" s="27" t="s">
        <v>510</v>
      </c>
      <c r="C1475" s="27" t="s">
        <v>6098</v>
      </c>
      <c r="D1475" s="26">
        <v>8550</v>
      </c>
      <c r="E1475" s="27" t="s">
        <v>362</v>
      </c>
      <c r="F1475" s="27" t="s">
        <v>1855</v>
      </c>
      <c r="G1475" s="27" t="s">
        <v>10631</v>
      </c>
    </row>
    <row r="1476" spans="1:7" x14ac:dyDescent="0.3">
      <c r="A1476" s="26">
        <v>18879</v>
      </c>
      <c r="B1476" s="27" t="s">
        <v>7656</v>
      </c>
      <c r="C1476" s="27" t="s">
        <v>6099</v>
      </c>
      <c r="D1476" s="26">
        <v>8553</v>
      </c>
      <c r="E1476" s="27" t="s">
        <v>1856</v>
      </c>
      <c r="F1476" s="27" t="s">
        <v>1857</v>
      </c>
      <c r="G1476" s="27" t="s">
        <v>4492</v>
      </c>
    </row>
    <row r="1477" spans="1:7" x14ac:dyDescent="0.3">
      <c r="A1477" s="26">
        <v>18887</v>
      </c>
      <c r="B1477" s="27" t="s">
        <v>627</v>
      </c>
      <c r="C1477" s="27" t="s">
        <v>6100</v>
      </c>
      <c r="D1477" s="26">
        <v>8550</v>
      </c>
      <c r="E1477" s="27" t="s">
        <v>362</v>
      </c>
      <c r="F1477" s="27" t="s">
        <v>1858</v>
      </c>
      <c r="G1477" s="27" t="s">
        <v>9767</v>
      </c>
    </row>
    <row r="1478" spans="1:7" x14ac:dyDescent="0.3">
      <c r="A1478" s="26">
        <v>18903</v>
      </c>
      <c r="B1478" s="27" t="s">
        <v>10632</v>
      </c>
      <c r="C1478" s="27" t="s">
        <v>6101</v>
      </c>
      <c r="D1478" s="26">
        <v>8570</v>
      </c>
      <c r="E1478" s="27" t="s">
        <v>1859</v>
      </c>
      <c r="F1478" s="27" t="s">
        <v>1860</v>
      </c>
      <c r="G1478" s="27" t="s">
        <v>4493</v>
      </c>
    </row>
    <row r="1479" spans="1:7" x14ac:dyDescent="0.3">
      <c r="A1479" s="26">
        <v>18911</v>
      </c>
      <c r="B1479" s="27" t="s">
        <v>9768</v>
      </c>
      <c r="C1479" s="27" t="s">
        <v>9424</v>
      </c>
      <c r="D1479" s="26">
        <v>8570</v>
      </c>
      <c r="E1479" s="27" t="s">
        <v>9425</v>
      </c>
      <c r="F1479" s="27" t="s">
        <v>9426</v>
      </c>
      <c r="G1479" s="27" t="s">
        <v>9769</v>
      </c>
    </row>
    <row r="1480" spans="1:7" x14ac:dyDescent="0.3">
      <c r="A1480" s="26">
        <v>18929</v>
      </c>
      <c r="B1480" s="27" t="s">
        <v>510</v>
      </c>
      <c r="C1480" s="27" t="s">
        <v>10633</v>
      </c>
      <c r="D1480" s="26">
        <v>8570</v>
      </c>
      <c r="E1480" s="27" t="s">
        <v>1861</v>
      </c>
      <c r="F1480" s="27" t="s">
        <v>1862</v>
      </c>
      <c r="G1480" s="27" t="s">
        <v>3398</v>
      </c>
    </row>
    <row r="1481" spans="1:7" x14ac:dyDescent="0.3">
      <c r="A1481" s="26">
        <v>18937</v>
      </c>
      <c r="B1481" s="27" t="s">
        <v>7647</v>
      </c>
      <c r="C1481" s="27" t="s">
        <v>6102</v>
      </c>
      <c r="D1481" s="26">
        <v>8570</v>
      </c>
      <c r="E1481" s="27" t="s">
        <v>1861</v>
      </c>
      <c r="F1481" s="27" t="s">
        <v>1863</v>
      </c>
      <c r="G1481" s="27" t="s">
        <v>10634</v>
      </c>
    </row>
    <row r="1482" spans="1:7" x14ac:dyDescent="0.3">
      <c r="A1482" s="26">
        <v>18945</v>
      </c>
      <c r="B1482" s="27" t="s">
        <v>7657</v>
      </c>
      <c r="C1482" s="27" t="s">
        <v>6103</v>
      </c>
      <c r="D1482" s="26">
        <v>8572</v>
      </c>
      <c r="E1482" s="27" t="s">
        <v>1864</v>
      </c>
      <c r="F1482" s="27" t="s">
        <v>1865</v>
      </c>
      <c r="G1482" s="27" t="s">
        <v>3399</v>
      </c>
    </row>
    <row r="1483" spans="1:7" x14ac:dyDescent="0.3">
      <c r="A1483" s="26">
        <v>18952</v>
      </c>
      <c r="B1483" s="27" t="s">
        <v>10635</v>
      </c>
      <c r="C1483" s="27" t="s">
        <v>6104</v>
      </c>
      <c r="D1483" s="26">
        <v>8573</v>
      </c>
      <c r="E1483" s="27" t="s">
        <v>1866</v>
      </c>
      <c r="F1483" s="27" t="s">
        <v>1867</v>
      </c>
      <c r="G1483" s="27" t="s">
        <v>3400</v>
      </c>
    </row>
    <row r="1484" spans="1:7" x14ac:dyDescent="0.3">
      <c r="A1484" s="26">
        <v>18961</v>
      </c>
      <c r="B1484" s="27" t="s">
        <v>506</v>
      </c>
      <c r="C1484" s="27" t="s">
        <v>6105</v>
      </c>
      <c r="D1484" s="26">
        <v>8580</v>
      </c>
      <c r="E1484" s="27" t="s">
        <v>366</v>
      </c>
      <c r="F1484" s="27" t="s">
        <v>1868</v>
      </c>
      <c r="G1484" s="27" t="s">
        <v>4251</v>
      </c>
    </row>
    <row r="1485" spans="1:7" x14ac:dyDescent="0.3">
      <c r="A1485" s="26">
        <v>18978</v>
      </c>
      <c r="B1485" s="27" t="s">
        <v>10636</v>
      </c>
      <c r="C1485" s="27" t="s">
        <v>5322</v>
      </c>
      <c r="D1485" s="26">
        <v>8580</v>
      </c>
      <c r="E1485" s="27" t="s">
        <v>366</v>
      </c>
      <c r="F1485" s="27" t="s">
        <v>1869</v>
      </c>
      <c r="G1485" s="27" t="s">
        <v>3401</v>
      </c>
    </row>
    <row r="1486" spans="1:7" x14ac:dyDescent="0.3">
      <c r="A1486" s="26">
        <v>18994</v>
      </c>
      <c r="B1486" s="27" t="s">
        <v>10637</v>
      </c>
      <c r="C1486" s="27" t="s">
        <v>6106</v>
      </c>
      <c r="D1486" s="26">
        <v>8583</v>
      </c>
      <c r="E1486" s="27" t="s">
        <v>1870</v>
      </c>
      <c r="F1486" s="27" t="s">
        <v>1871</v>
      </c>
      <c r="G1486" s="27" t="s">
        <v>4032</v>
      </c>
    </row>
    <row r="1487" spans="1:7" x14ac:dyDescent="0.3">
      <c r="A1487" s="26">
        <v>19001</v>
      </c>
      <c r="B1487" s="27" t="s">
        <v>10638</v>
      </c>
      <c r="C1487" s="27" t="s">
        <v>6107</v>
      </c>
      <c r="D1487" s="26">
        <v>8587</v>
      </c>
      <c r="E1487" s="27" t="s">
        <v>1872</v>
      </c>
      <c r="F1487" s="27" t="s">
        <v>1873</v>
      </c>
      <c r="G1487" s="27" t="s">
        <v>6108</v>
      </c>
    </row>
    <row r="1488" spans="1:7" x14ac:dyDescent="0.3">
      <c r="A1488" s="26">
        <v>19026</v>
      </c>
      <c r="B1488" s="27" t="s">
        <v>510</v>
      </c>
      <c r="C1488" s="27" t="s">
        <v>6109</v>
      </c>
      <c r="D1488" s="26">
        <v>8552</v>
      </c>
      <c r="E1488" s="27" t="s">
        <v>1874</v>
      </c>
      <c r="F1488" s="27" t="s">
        <v>1875</v>
      </c>
      <c r="G1488" s="27" t="s">
        <v>3402</v>
      </c>
    </row>
    <row r="1489" spans="1:7" x14ac:dyDescent="0.3">
      <c r="A1489" s="26">
        <v>19034</v>
      </c>
      <c r="B1489" s="27" t="s">
        <v>515</v>
      </c>
      <c r="C1489" s="27" t="s">
        <v>6110</v>
      </c>
      <c r="D1489" s="26">
        <v>8554</v>
      </c>
      <c r="E1489" s="27" t="s">
        <v>1876</v>
      </c>
      <c r="F1489" s="27" t="s">
        <v>1877</v>
      </c>
      <c r="G1489" s="27" t="s">
        <v>4252</v>
      </c>
    </row>
    <row r="1490" spans="1:7" x14ac:dyDescent="0.3">
      <c r="A1490" s="26">
        <v>19042</v>
      </c>
      <c r="B1490" s="27" t="s">
        <v>515</v>
      </c>
      <c r="C1490" s="27" t="s">
        <v>9427</v>
      </c>
      <c r="D1490" s="26">
        <v>8551</v>
      </c>
      <c r="E1490" s="27" t="s">
        <v>1878</v>
      </c>
      <c r="F1490" s="27" t="s">
        <v>9770</v>
      </c>
      <c r="G1490" s="27" t="s">
        <v>10639</v>
      </c>
    </row>
    <row r="1491" spans="1:7" x14ac:dyDescent="0.3">
      <c r="A1491" s="26">
        <v>19059</v>
      </c>
      <c r="B1491" s="27" t="s">
        <v>510</v>
      </c>
      <c r="C1491" s="27" t="s">
        <v>6111</v>
      </c>
      <c r="D1491" s="26">
        <v>8930</v>
      </c>
      <c r="E1491" s="27" t="s">
        <v>1879</v>
      </c>
      <c r="F1491" s="27" t="s">
        <v>1880</v>
      </c>
      <c r="G1491" s="27" t="s">
        <v>4494</v>
      </c>
    </row>
    <row r="1492" spans="1:7" x14ac:dyDescent="0.3">
      <c r="A1492" s="26">
        <v>19067</v>
      </c>
      <c r="B1492" s="27" t="s">
        <v>9058</v>
      </c>
      <c r="C1492" s="27" t="s">
        <v>6112</v>
      </c>
      <c r="D1492" s="26">
        <v>8930</v>
      </c>
      <c r="E1492" s="27" t="s">
        <v>1879</v>
      </c>
      <c r="F1492" s="27" t="s">
        <v>1881</v>
      </c>
      <c r="G1492" s="27" t="s">
        <v>3403</v>
      </c>
    </row>
    <row r="1493" spans="1:7" x14ac:dyDescent="0.3">
      <c r="A1493" s="26">
        <v>19083</v>
      </c>
      <c r="B1493" s="27" t="s">
        <v>7199</v>
      </c>
      <c r="C1493" s="27" t="s">
        <v>6113</v>
      </c>
      <c r="D1493" s="26">
        <v>8930</v>
      </c>
      <c r="E1493" s="27" t="s">
        <v>1879</v>
      </c>
      <c r="F1493" s="27" t="s">
        <v>1882</v>
      </c>
      <c r="G1493" s="27" t="s">
        <v>6114</v>
      </c>
    </row>
    <row r="1494" spans="1:7" x14ac:dyDescent="0.3">
      <c r="A1494" s="26">
        <v>19091</v>
      </c>
      <c r="B1494" s="27" t="s">
        <v>7658</v>
      </c>
      <c r="C1494" s="27" t="s">
        <v>6115</v>
      </c>
      <c r="D1494" s="26">
        <v>8930</v>
      </c>
      <c r="E1494" s="27" t="s">
        <v>1879</v>
      </c>
      <c r="F1494" s="27" t="s">
        <v>1883</v>
      </c>
      <c r="G1494" s="27" t="s">
        <v>6116</v>
      </c>
    </row>
    <row r="1495" spans="1:7" x14ac:dyDescent="0.3">
      <c r="A1495" s="26">
        <v>19109</v>
      </c>
      <c r="B1495" s="27" t="s">
        <v>8564</v>
      </c>
      <c r="C1495" s="27" t="s">
        <v>6117</v>
      </c>
      <c r="D1495" s="26">
        <v>8930</v>
      </c>
      <c r="E1495" s="27" t="s">
        <v>1879</v>
      </c>
      <c r="F1495" s="27" t="s">
        <v>1884</v>
      </c>
      <c r="G1495" s="27" t="s">
        <v>3404</v>
      </c>
    </row>
    <row r="1496" spans="1:7" x14ac:dyDescent="0.3">
      <c r="A1496" s="26">
        <v>19117</v>
      </c>
      <c r="B1496" s="27" t="s">
        <v>7659</v>
      </c>
      <c r="C1496" s="27" t="s">
        <v>6118</v>
      </c>
      <c r="D1496" s="26">
        <v>8560</v>
      </c>
      <c r="E1496" s="27" t="s">
        <v>368</v>
      </c>
      <c r="F1496" s="27" t="s">
        <v>1885</v>
      </c>
      <c r="G1496" s="27" t="s">
        <v>3405</v>
      </c>
    </row>
    <row r="1497" spans="1:7" x14ac:dyDescent="0.3">
      <c r="A1497" s="26">
        <v>19125</v>
      </c>
      <c r="B1497" s="27" t="s">
        <v>10640</v>
      </c>
      <c r="C1497" s="27" t="s">
        <v>4839</v>
      </c>
      <c r="D1497" s="26">
        <v>8560</v>
      </c>
      <c r="E1497" s="27" t="s">
        <v>368</v>
      </c>
      <c r="F1497" s="27" t="s">
        <v>1886</v>
      </c>
      <c r="G1497" s="27" t="s">
        <v>9428</v>
      </c>
    </row>
    <row r="1498" spans="1:7" x14ac:dyDescent="0.3">
      <c r="A1498" s="26">
        <v>19133</v>
      </c>
      <c r="B1498" s="27" t="s">
        <v>510</v>
      </c>
      <c r="C1498" s="27" t="s">
        <v>6119</v>
      </c>
      <c r="D1498" s="26">
        <v>8560</v>
      </c>
      <c r="E1498" s="27" t="s">
        <v>368</v>
      </c>
      <c r="F1498" s="27" t="s">
        <v>1887</v>
      </c>
      <c r="G1498" s="27" t="s">
        <v>9771</v>
      </c>
    </row>
    <row r="1499" spans="1:7" x14ac:dyDescent="0.3">
      <c r="A1499" s="26">
        <v>19141</v>
      </c>
      <c r="B1499" s="27" t="s">
        <v>515</v>
      </c>
      <c r="C1499" s="27" t="s">
        <v>6120</v>
      </c>
      <c r="D1499" s="26">
        <v>8560</v>
      </c>
      <c r="E1499" s="27" t="s">
        <v>368</v>
      </c>
      <c r="F1499" s="27" t="s">
        <v>1888</v>
      </c>
      <c r="G1499" s="27" t="s">
        <v>3406</v>
      </c>
    </row>
    <row r="1500" spans="1:7" x14ac:dyDescent="0.3">
      <c r="A1500" s="26">
        <v>19158</v>
      </c>
      <c r="B1500" s="27" t="s">
        <v>10641</v>
      </c>
      <c r="C1500" s="27" t="s">
        <v>6121</v>
      </c>
      <c r="D1500" s="26">
        <v>8501</v>
      </c>
      <c r="E1500" s="27" t="s">
        <v>1889</v>
      </c>
      <c r="F1500" s="27" t="s">
        <v>1890</v>
      </c>
      <c r="G1500" s="27" t="s">
        <v>9059</v>
      </c>
    </row>
    <row r="1501" spans="1:7" x14ac:dyDescent="0.3">
      <c r="A1501" s="26">
        <v>19166</v>
      </c>
      <c r="B1501" s="27" t="s">
        <v>10642</v>
      </c>
      <c r="C1501" s="27" t="s">
        <v>6122</v>
      </c>
      <c r="D1501" s="26">
        <v>8501</v>
      </c>
      <c r="E1501" s="27" t="s">
        <v>1889</v>
      </c>
      <c r="F1501" s="27" t="s">
        <v>1890</v>
      </c>
      <c r="G1501" s="27" t="s">
        <v>9059</v>
      </c>
    </row>
    <row r="1502" spans="1:7" x14ac:dyDescent="0.3">
      <c r="A1502" s="26">
        <v>19174</v>
      </c>
      <c r="B1502" s="27" t="s">
        <v>506</v>
      </c>
      <c r="C1502" s="27" t="s">
        <v>6123</v>
      </c>
      <c r="D1502" s="26">
        <v>8560</v>
      </c>
      <c r="E1502" s="27" t="s">
        <v>1891</v>
      </c>
      <c r="F1502" s="27" t="s">
        <v>1892</v>
      </c>
      <c r="G1502" s="27" t="s">
        <v>10643</v>
      </c>
    </row>
    <row r="1503" spans="1:7" x14ac:dyDescent="0.3">
      <c r="A1503" s="26">
        <v>19182</v>
      </c>
      <c r="B1503" s="27" t="s">
        <v>10644</v>
      </c>
      <c r="C1503" s="27" t="s">
        <v>6124</v>
      </c>
      <c r="D1503" s="26">
        <v>8560</v>
      </c>
      <c r="E1503" s="27" t="s">
        <v>1891</v>
      </c>
      <c r="F1503" s="27" t="s">
        <v>1893</v>
      </c>
      <c r="G1503" s="27" t="s">
        <v>3407</v>
      </c>
    </row>
    <row r="1504" spans="1:7" x14ac:dyDescent="0.3">
      <c r="A1504" s="26">
        <v>19191</v>
      </c>
      <c r="B1504" s="27" t="s">
        <v>10644</v>
      </c>
      <c r="C1504" s="27" t="s">
        <v>6125</v>
      </c>
      <c r="D1504" s="26">
        <v>8560</v>
      </c>
      <c r="E1504" s="27" t="s">
        <v>1891</v>
      </c>
      <c r="F1504" s="27" t="s">
        <v>1894</v>
      </c>
      <c r="G1504" s="27" t="s">
        <v>10645</v>
      </c>
    </row>
    <row r="1505" spans="1:7" x14ac:dyDescent="0.3">
      <c r="A1505" s="26">
        <v>19208</v>
      </c>
      <c r="B1505" s="27" t="s">
        <v>7660</v>
      </c>
      <c r="C1505" s="27" t="s">
        <v>8565</v>
      </c>
      <c r="D1505" s="26">
        <v>8560</v>
      </c>
      <c r="E1505" s="27" t="s">
        <v>1895</v>
      </c>
      <c r="F1505" s="27" t="s">
        <v>1896</v>
      </c>
      <c r="G1505" s="27" t="s">
        <v>10646</v>
      </c>
    </row>
    <row r="1506" spans="1:7" x14ac:dyDescent="0.3">
      <c r="A1506" s="26">
        <v>19216</v>
      </c>
      <c r="B1506" s="27" t="s">
        <v>510</v>
      </c>
      <c r="C1506" s="27" t="s">
        <v>6126</v>
      </c>
      <c r="D1506" s="26">
        <v>8560</v>
      </c>
      <c r="E1506" s="27" t="s">
        <v>1895</v>
      </c>
      <c r="F1506" s="27" t="s">
        <v>1896</v>
      </c>
      <c r="G1506" s="27" t="s">
        <v>3408</v>
      </c>
    </row>
    <row r="1507" spans="1:7" x14ac:dyDescent="0.3">
      <c r="A1507" s="26">
        <v>19224</v>
      </c>
      <c r="B1507" s="27" t="s">
        <v>7661</v>
      </c>
      <c r="C1507" s="27" t="s">
        <v>6127</v>
      </c>
      <c r="D1507" s="26">
        <v>8880</v>
      </c>
      <c r="E1507" s="27" t="s">
        <v>374</v>
      </c>
      <c r="F1507" s="27" t="s">
        <v>1897</v>
      </c>
      <c r="G1507" s="27" t="s">
        <v>3409</v>
      </c>
    </row>
    <row r="1508" spans="1:7" x14ac:dyDescent="0.3">
      <c r="A1508" s="26">
        <v>19232</v>
      </c>
      <c r="B1508" s="27" t="s">
        <v>7567</v>
      </c>
      <c r="C1508" s="27" t="s">
        <v>6128</v>
      </c>
      <c r="D1508" s="26">
        <v>8880</v>
      </c>
      <c r="E1508" s="27" t="s">
        <v>1898</v>
      </c>
      <c r="F1508" s="27" t="s">
        <v>9772</v>
      </c>
      <c r="G1508" s="27" t="s">
        <v>3410</v>
      </c>
    </row>
    <row r="1509" spans="1:7" x14ac:dyDescent="0.3">
      <c r="A1509" s="26">
        <v>19241</v>
      </c>
      <c r="B1509" s="27" t="s">
        <v>7662</v>
      </c>
      <c r="C1509" s="27" t="s">
        <v>6129</v>
      </c>
      <c r="D1509" s="26">
        <v>8890</v>
      </c>
      <c r="E1509" s="27" t="s">
        <v>1899</v>
      </c>
      <c r="F1509" s="27" t="s">
        <v>1900</v>
      </c>
      <c r="G1509" s="27" t="s">
        <v>3411</v>
      </c>
    </row>
    <row r="1510" spans="1:7" x14ac:dyDescent="0.3">
      <c r="A1510" s="26">
        <v>19265</v>
      </c>
      <c r="B1510" s="27" t="s">
        <v>7663</v>
      </c>
      <c r="C1510" s="27" t="s">
        <v>6130</v>
      </c>
      <c r="D1510" s="26">
        <v>8890</v>
      </c>
      <c r="E1510" s="27" t="s">
        <v>1901</v>
      </c>
      <c r="F1510" s="27" t="s">
        <v>1902</v>
      </c>
      <c r="G1510" s="27" t="s">
        <v>3412</v>
      </c>
    </row>
    <row r="1511" spans="1:7" x14ac:dyDescent="0.3">
      <c r="A1511" s="26">
        <v>19323</v>
      </c>
      <c r="B1511" s="27" t="s">
        <v>7251</v>
      </c>
      <c r="C1511" s="27" t="s">
        <v>6131</v>
      </c>
      <c r="D1511" s="26">
        <v>8980</v>
      </c>
      <c r="E1511" s="27" t="s">
        <v>1903</v>
      </c>
      <c r="F1511" s="27" t="s">
        <v>1904</v>
      </c>
      <c r="G1511" s="27" t="s">
        <v>3413</v>
      </c>
    </row>
    <row r="1512" spans="1:7" x14ac:dyDescent="0.3">
      <c r="A1512" s="26">
        <v>19331</v>
      </c>
      <c r="B1512" s="27" t="s">
        <v>8566</v>
      </c>
      <c r="C1512" s="27" t="s">
        <v>6132</v>
      </c>
      <c r="D1512" s="26">
        <v>8980</v>
      </c>
      <c r="E1512" s="27" t="s">
        <v>1905</v>
      </c>
      <c r="F1512" s="27" t="s">
        <v>1906</v>
      </c>
      <c r="G1512" s="27" t="s">
        <v>8567</v>
      </c>
    </row>
    <row r="1513" spans="1:7" x14ac:dyDescent="0.3">
      <c r="A1513" s="26">
        <v>19364</v>
      </c>
      <c r="B1513" s="27" t="s">
        <v>10647</v>
      </c>
      <c r="C1513" s="27" t="s">
        <v>6133</v>
      </c>
      <c r="D1513" s="26">
        <v>8980</v>
      </c>
      <c r="E1513" s="27" t="s">
        <v>1907</v>
      </c>
      <c r="F1513" s="27" t="s">
        <v>1908</v>
      </c>
      <c r="G1513" s="27" t="s">
        <v>3414</v>
      </c>
    </row>
    <row r="1514" spans="1:7" x14ac:dyDescent="0.3">
      <c r="A1514" s="26">
        <v>19372</v>
      </c>
      <c r="B1514" s="27" t="s">
        <v>7664</v>
      </c>
      <c r="C1514" s="27" t="s">
        <v>6134</v>
      </c>
      <c r="D1514" s="26">
        <v>8980</v>
      </c>
      <c r="E1514" s="27" t="s">
        <v>1907</v>
      </c>
      <c r="F1514" s="27" t="s">
        <v>1909</v>
      </c>
      <c r="G1514" s="27" t="s">
        <v>3415</v>
      </c>
    </row>
    <row r="1515" spans="1:7" x14ac:dyDescent="0.3">
      <c r="A1515" s="26">
        <v>19381</v>
      </c>
      <c r="B1515" s="27" t="s">
        <v>7665</v>
      </c>
      <c r="C1515" s="27" t="s">
        <v>6135</v>
      </c>
      <c r="D1515" s="26">
        <v>8890</v>
      </c>
      <c r="E1515" s="27" t="s">
        <v>1901</v>
      </c>
      <c r="F1515" s="27" t="s">
        <v>1910</v>
      </c>
      <c r="G1515" s="27" t="s">
        <v>3416</v>
      </c>
    </row>
    <row r="1516" spans="1:7" x14ac:dyDescent="0.3">
      <c r="A1516" s="26">
        <v>19398</v>
      </c>
      <c r="B1516" s="27" t="s">
        <v>7608</v>
      </c>
      <c r="C1516" s="27" t="s">
        <v>6136</v>
      </c>
      <c r="D1516" s="26">
        <v>8890</v>
      </c>
      <c r="E1516" s="27" t="s">
        <v>1901</v>
      </c>
      <c r="F1516" s="27" t="s">
        <v>1911</v>
      </c>
      <c r="G1516" s="27" t="s">
        <v>4253</v>
      </c>
    </row>
    <row r="1517" spans="1:7" x14ac:dyDescent="0.3">
      <c r="A1517" s="26">
        <v>19431</v>
      </c>
      <c r="B1517" s="27" t="s">
        <v>7666</v>
      </c>
      <c r="C1517" s="27" t="s">
        <v>6137</v>
      </c>
      <c r="D1517" s="26">
        <v>8870</v>
      </c>
      <c r="E1517" s="27" t="s">
        <v>376</v>
      </c>
      <c r="F1517" s="27" t="s">
        <v>1912</v>
      </c>
      <c r="G1517" s="27" t="s">
        <v>9773</v>
      </c>
    </row>
    <row r="1518" spans="1:7" x14ac:dyDescent="0.3">
      <c r="A1518" s="26">
        <v>19448</v>
      </c>
      <c r="B1518" s="27" t="s">
        <v>7667</v>
      </c>
      <c r="C1518" s="27" t="s">
        <v>6138</v>
      </c>
      <c r="D1518" s="26">
        <v>8870</v>
      </c>
      <c r="E1518" s="27" t="s">
        <v>376</v>
      </c>
      <c r="F1518" s="27" t="s">
        <v>1913</v>
      </c>
      <c r="G1518" s="27" t="s">
        <v>9774</v>
      </c>
    </row>
    <row r="1519" spans="1:7" x14ac:dyDescent="0.3">
      <c r="A1519" s="26">
        <v>19463</v>
      </c>
      <c r="B1519" s="27" t="s">
        <v>7668</v>
      </c>
      <c r="C1519" s="27" t="s">
        <v>6139</v>
      </c>
      <c r="D1519" s="26">
        <v>8870</v>
      </c>
      <c r="E1519" s="27" t="s">
        <v>376</v>
      </c>
      <c r="F1519" s="27" t="s">
        <v>1914</v>
      </c>
      <c r="G1519" s="27" t="s">
        <v>9775</v>
      </c>
    </row>
    <row r="1520" spans="1:7" x14ac:dyDescent="0.3">
      <c r="A1520" s="26">
        <v>19489</v>
      </c>
      <c r="B1520" s="27" t="s">
        <v>7209</v>
      </c>
      <c r="C1520" s="27" t="s">
        <v>6140</v>
      </c>
      <c r="D1520" s="26">
        <v>8870</v>
      </c>
      <c r="E1520" s="27" t="s">
        <v>376</v>
      </c>
      <c r="F1520" s="27" t="s">
        <v>1915</v>
      </c>
      <c r="G1520" s="27" t="s">
        <v>9060</v>
      </c>
    </row>
    <row r="1521" spans="1:7" x14ac:dyDescent="0.3">
      <c r="A1521" s="26">
        <v>19497</v>
      </c>
      <c r="B1521" s="27" t="s">
        <v>7759</v>
      </c>
      <c r="C1521" s="27" t="s">
        <v>6141</v>
      </c>
      <c r="D1521" s="26">
        <v>8870</v>
      </c>
      <c r="E1521" s="27" t="s">
        <v>1916</v>
      </c>
      <c r="F1521" s="27" t="s">
        <v>1917</v>
      </c>
      <c r="G1521" s="27" t="s">
        <v>3417</v>
      </c>
    </row>
    <row r="1522" spans="1:7" x14ac:dyDescent="0.3">
      <c r="A1522" s="26">
        <v>19505</v>
      </c>
      <c r="B1522" s="27" t="s">
        <v>7669</v>
      </c>
      <c r="C1522" s="27" t="s">
        <v>6142</v>
      </c>
      <c r="D1522" s="26">
        <v>8501</v>
      </c>
      <c r="E1522" s="27" t="s">
        <v>378</v>
      </c>
      <c r="F1522" s="27" t="s">
        <v>1918</v>
      </c>
      <c r="G1522" s="27" t="s">
        <v>3418</v>
      </c>
    </row>
    <row r="1523" spans="1:7" x14ac:dyDescent="0.3">
      <c r="A1523" s="26">
        <v>19513</v>
      </c>
      <c r="B1523" s="27" t="s">
        <v>10648</v>
      </c>
      <c r="C1523" s="27" t="s">
        <v>6143</v>
      </c>
      <c r="D1523" s="26">
        <v>8501</v>
      </c>
      <c r="E1523" s="27" t="s">
        <v>378</v>
      </c>
      <c r="F1523" s="27" t="s">
        <v>1919</v>
      </c>
      <c r="G1523" s="27" t="s">
        <v>9061</v>
      </c>
    </row>
    <row r="1524" spans="1:7" x14ac:dyDescent="0.3">
      <c r="A1524" s="26">
        <v>19521</v>
      </c>
      <c r="B1524" s="27" t="s">
        <v>7669</v>
      </c>
      <c r="C1524" s="27" t="s">
        <v>4740</v>
      </c>
      <c r="D1524" s="26">
        <v>8501</v>
      </c>
      <c r="E1524" s="27" t="s">
        <v>378</v>
      </c>
      <c r="F1524" s="27" t="s">
        <v>1920</v>
      </c>
      <c r="G1524" s="27" t="s">
        <v>3419</v>
      </c>
    </row>
    <row r="1525" spans="1:7" x14ac:dyDescent="0.3">
      <c r="A1525" s="26">
        <v>19539</v>
      </c>
      <c r="B1525" s="27" t="s">
        <v>7670</v>
      </c>
      <c r="C1525" s="27" t="s">
        <v>6144</v>
      </c>
      <c r="D1525" s="26">
        <v>8501</v>
      </c>
      <c r="E1525" s="27" t="s">
        <v>378</v>
      </c>
      <c r="F1525" s="27" t="s">
        <v>1918</v>
      </c>
      <c r="G1525" s="27" t="s">
        <v>3420</v>
      </c>
    </row>
    <row r="1526" spans="1:7" x14ac:dyDescent="0.3">
      <c r="A1526" s="26">
        <v>19547</v>
      </c>
      <c r="B1526" s="27" t="s">
        <v>7671</v>
      </c>
      <c r="C1526" s="27" t="s">
        <v>6145</v>
      </c>
      <c r="D1526" s="26">
        <v>8520</v>
      </c>
      <c r="E1526" s="27" t="s">
        <v>380</v>
      </c>
      <c r="F1526" s="27" t="s">
        <v>1921</v>
      </c>
      <c r="G1526" s="27" t="s">
        <v>8568</v>
      </c>
    </row>
    <row r="1527" spans="1:7" x14ac:dyDescent="0.3">
      <c r="A1527" s="26">
        <v>19554</v>
      </c>
      <c r="B1527" s="27" t="s">
        <v>10649</v>
      </c>
      <c r="C1527" s="27" t="s">
        <v>6146</v>
      </c>
      <c r="D1527" s="26">
        <v>8520</v>
      </c>
      <c r="E1527" s="27" t="s">
        <v>380</v>
      </c>
      <c r="F1527" s="27" t="s">
        <v>1922</v>
      </c>
      <c r="G1527" s="27" t="s">
        <v>9776</v>
      </c>
    </row>
    <row r="1528" spans="1:7" x14ac:dyDescent="0.3">
      <c r="A1528" s="26">
        <v>19562</v>
      </c>
      <c r="B1528" s="27" t="s">
        <v>7672</v>
      </c>
      <c r="C1528" s="27" t="s">
        <v>6147</v>
      </c>
      <c r="D1528" s="26">
        <v>8520</v>
      </c>
      <c r="E1528" s="27" t="s">
        <v>380</v>
      </c>
      <c r="F1528" s="27" t="s">
        <v>1923</v>
      </c>
      <c r="G1528" s="27" t="s">
        <v>9062</v>
      </c>
    </row>
    <row r="1529" spans="1:7" x14ac:dyDescent="0.3">
      <c r="A1529" s="26">
        <v>19571</v>
      </c>
      <c r="B1529" s="27" t="s">
        <v>506</v>
      </c>
      <c r="C1529" s="27" t="s">
        <v>1924</v>
      </c>
      <c r="D1529" s="26">
        <v>8520</v>
      </c>
      <c r="E1529" s="27" t="s">
        <v>380</v>
      </c>
      <c r="F1529" s="27" t="s">
        <v>1923</v>
      </c>
      <c r="G1529" s="27" t="s">
        <v>9777</v>
      </c>
    </row>
    <row r="1530" spans="1:7" x14ac:dyDescent="0.3">
      <c r="A1530" s="26">
        <v>19588</v>
      </c>
      <c r="B1530" s="27" t="s">
        <v>7209</v>
      </c>
      <c r="C1530" s="27" t="s">
        <v>6148</v>
      </c>
      <c r="D1530" s="26">
        <v>8520</v>
      </c>
      <c r="E1530" s="27" t="s">
        <v>380</v>
      </c>
      <c r="F1530" s="27" t="s">
        <v>1925</v>
      </c>
      <c r="G1530" s="27" t="s">
        <v>6149</v>
      </c>
    </row>
    <row r="1531" spans="1:7" x14ac:dyDescent="0.3">
      <c r="A1531" s="26">
        <v>19596</v>
      </c>
      <c r="B1531" s="27" t="s">
        <v>7673</v>
      </c>
      <c r="C1531" s="27" t="s">
        <v>6150</v>
      </c>
      <c r="D1531" s="26">
        <v>8531</v>
      </c>
      <c r="E1531" s="27" t="s">
        <v>1926</v>
      </c>
      <c r="F1531" s="27" t="s">
        <v>6151</v>
      </c>
      <c r="G1531" s="27" t="s">
        <v>4254</v>
      </c>
    </row>
    <row r="1532" spans="1:7" x14ac:dyDescent="0.3">
      <c r="A1532" s="26">
        <v>19604</v>
      </c>
      <c r="B1532" s="27" t="s">
        <v>7674</v>
      </c>
      <c r="C1532" s="27" t="s">
        <v>6152</v>
      </c>
      <c r="D1532" s="26">
        <v>8530</v>
      </c>
      <c r="E1532" s="27" t="s">
        <v>382</v>
      </c>
      <c r="F1532" s="27" t="s">
        <v>4255</v>
      </c>
      <c r="G1532" s="27" t="s">
        <v>10650</v>
      </c>
    </row>
    <row r="1533" spans="1:7" x14ac:dyDescent="0.3">
      <c r="A1533" s="26">
        <v>19612</v>
      </c>
      <c r="B1533" s="27" t="s">
        <v>7337</v>
      </c>
      <c r="C1533" s="27" t="s">
        <v>6153</v>
      </c>
      <c r="D1533" s="26">
        <v>8530</v>
      </c>
      <c r="E1533" s="27" t="s">
        <v>382</v>
      </c>
      <c r="F1533" s="27" t="s">
        <v>1927</v>
      </c>
      <c r="G1533" s="27" t="s">
        <v>3421</v>
      </c>
    </row>
    <row r="1534" spans="1:7" x14ac:dyDescent="0.3">
      <c r="A1534" s="26">
        <v>19621</v>
      </c>
      <c r="B1534" s="27" t="s">
        <v>7675</v>
      </c>
      <c r="C1534" s="27" t="s">
        <v>6154</v>
      </c>
      <c r="D1534" s="26">
        <v>8530</v>
      </c>
      <c r="E1534" s="27" t="s">
        <v>382</v>
      </c>
      <c r="F1534" s="27" t="s">
        <v>1928</v>
      </c>
      <c r="G1534" s="27" t="s">
        <v>3422</v>
      </c>
    </row>
    <row r="1535" spans="1:7" x14ac:dyDescent="0.3">
      <c r="A1535" s="26">
        <v>19638</v>
      </c>
      <c r="B1535" s="27" t="s">
        <v>510</v>
      </c>
      <c r="C1535" s="27" t="s">
        <v>6155</v>
      </c>
      <c r="D1535" s="26">
        <v>8540</v>
      </c>
      <c r="E1535" s="27" t="s">
        <v>364</v>
      </c>
      <c r="F1535" s="27" t="s">
        <v>1929</v>
      </c>
      <c r="G1535" s="27" t="s">
        <v>3423</v>
      </c>
    </row>
    <row r="1536" spans="1:7" x14ac:dyDescent="0.3">
      <c r="A1536" s="26">
        <v>19653</v>
      </c>
      <c r="B1536" s="27" t="s">
        <v>510</v>
      </c>
      <c r="C1536" s="27" t="s">
        <v>6156</v>
      </c>
      <c r="D1536" s="26">
        <v>8540</v>
      </c>
      <c r="E1536" s="27" t="s">
        <v>364</v>
      </c>
      <c r="F1536" s="27" t="s">
        <v>1930</v>
      </c>
      <c r="G1536" s="27" t="s">
        <v>4256</v>
      </c>
    </row>
    <row r="1537" spans="1:7" x14ac:dyDescent="0.3">
      <c r="A1537" s="26">
        <v>19661</v>
      </c>
      <c r="B1537" s="27" t="s">
        <v>7676</v>
      </c>
      <c r="C1537" s="27" t="s">
        <v>6157</v>
      </c>
      <c r="D1537" s="26">
        <v>8540</v>
      </c>
      <c r="E1537" s="27" t="s">
        <v>364</v>
      </c>
      <c r="F1537" s="27" t="s">
        <v>1931</v>
      </c>
      <c r="G1537" s="27" t="s">
        <v>3424</v>
      </c>
    </row>
    <row r="1538" spans="1:7" x14ac:dyDescent="0.3">
      <c r="A1538" s="26">
        <v>19679</v>
      </c>
      <c r="B1538" s="27" t="s">
        <v>507</v>
      </c>
      <c r="C1538" s="27" t="s">
        <v>6158</v>
      </c>
      <c r="D1538" s="26">
        <v>8540</v>
      </c>
      <c r="E1538" s="27" t="s">
        <v>364</v>
      </c>
      <c r="F1538" s="27" t="s">
        <v>1932</v>
      </c>
      <c r="G1538" s="27" t="s">
        <v>3425</v>
      </c>
    </row>
    <row r="1539" spans="1:7" x14ac:dyDescent="0.3">
      <c r="A1539" s="26">
        <v>19687</v>
      </c>
      <c r="B1539" s="27" t="s">
        <v>10651</v>
      </c>
      <c r="C1539" s="27" t="s">
        <v>6159</v>
      </c>
      <c r="D1539" s="26">
        <v>8792</v>
      </c>
      <c r="E1539" s="27" t="s">
        <v>1933</v>
      </c>
      <c r="F1539" s="27" t="s">
        <v>1934</v>
      </c>
      <c r="G1539" s="27" t="s">
        <v>4495</v>
      </c>
    </row>
    <row r="1540" spans="1:7" x14ac:dyDescent="0.3">
      <c r="A1540" s="26">
        <v>19695</v>
      </c>
      <c r="B1540" s="27" t="s">
        <v>2208</v>
      </c>
      <c r="C1540" s="27" t="s">
        <v>6160</v>
      </c>
      <c r="D1540" s="26">
        <v>8793</v>
      </c>
      <c r="E1540" s="27" t="s">
        <v>1935</v>
      </c>
      <c r="F1540" s="27" t="s">
        <v>1936</v>
      </c>
      <c r="G1540" s="27" t="s">
        <v>3426</v>
      </c>
    </row>
    <row r="1541" spans="1:7" x14ac:dyDescent="0.3">
      <c r="A1541" s="26">
        <v>19703</v>
      </c>
      <c r="B1541" s="27" t="s">
        <v>2208</v>
      </c>
      <c r="C1541" s="27" t="s">
        <v>6161</v>
      </c>
      <c r="D1541" s="26">
        <v>8791</v>
      </c>
      <c r="E1541" s="27" t="s">
        <v>1937</v>
      </c>
      <c r="F1541" s="27" t="s">
        <v>1938</v>
      </c>
      <c r="G1541" s="27" t="s">
        <v>3427</v>
      </c>
    </row>
    <row r="1542" spans="1:7" x14ac:dyDescent="0.3">
      <c r="A1542" s="26">
        <v>19711</v>
      </c>
      <c r="B1542" s="27" t="s">
        <v>10652</v>
      </c>
      <c r="C1542" s="27" t="s">
        <v>6162</v>
      </c>
      <c r="D1542" s="26">
        <v>8791</v>
      </c>
      <c r="E1542" s="27" t="s">
        <v>1937</v>
      </c>
      <c r="F1542" s="27" t="s">
        <v>1939</v>
      </c>
      <c r="G1542" s="27" t="s">
        <v>4496</v>
      </c>
    </row>
    <row r="1543" spans="1:7" x14ac:dyDescent="0.3">
      <c r="A1543" s="26">
        <v>19729</v>
      </c>
      <c r="B1543" s="27" t="s">
        <v>9063</v>
      </c>
      <c r="C1543" s="27" t="s">
        <v>6163</v>
      </c>
      <c r="D1543" s="26">
        <v>8710</v>
      </c>
      <c r="E1543" s="27" t="s">
        <v>1940</v>
      </c>
      <c r="F1543" s="27" t="s">
        <v>1941</v>
      </c>
      <c r="G1543" s="27" t="s">
        <v>8569</v>
      </c>
    </row>
    <row r="1544" spans="1:7" x14ac:dyDescent="0.3">
      <c r="A1544" s="26">
        <v>19737</v>
      </c>
      <c r="B1544" s="27" t="s">
        <v>7677</v>
      </c>
      <c r="C1544" s="27" t="s">
        <v>6164</v>
      </c>
      <c r="D1544" s="26">
        <v>8531</v>
      </c>
      <c r="E1544" s="27" t="s">
        <v>1942</v>
      </c>
      <c r="F1544" s="27" t="s">
        <v>1943</v>
      </c>
      <c r="G1544" s="27" t="s">
        <v>3428</v>
      </c>
    </row>
    <row r="1545" spans="1:7" x14ac:dyDescent="0.3">
      <c r="A1545" s="26">
        <v>19745</v>
      </c>
      <c r="B1545" s="27" t="s">
        <v>10653</v>
      </c>
      <c r="C1545" s="27" t="s">
        <v>6165</v>
      </c>
      <c r="D1545" s="26">
        <v>8860</v>
      </c>
      <c r="E1545" s="27" t="s">
        <v>1944</v>
      </c>
      <c r="F1545" s="27" t="s">
        <v>1945</v>
      </c>
      <c r="G1545" s="27" t="s">
        <v>9778</v>
      </c>
    </row>
    <row r="1546" spans="1:7" x14ac:dyDescent="0.3">
      <c r="A1546" s="26">
        <v>19752</v>
      </c>
      <c r="B1546" s="27" t="s">
        <v>10654</v>
      </c>
      <c r="C1546" s="27" t="s">
        <v>5322</v>
      </c>
      <c r="D1546" s="26">
        <v>8880</v>
      </c>
      <c r="E1546" s="27" t="s">
        <v>1946</v>
      </c>
      <c r="F1546" s="27" t="s">
        <v>9064</v>
      </c>
      <c r="G1546" s="27" t="s">
        <v>3429</v>
      </c>
    </row>
    <row r="1547" spans="1:7" x14ac:dyDescent="0.3">
      <c r="A1547" s="26">
        <v>19761</v>
      </c>
      <c r="B1547" s="27" t="s">
        <v>9065</v>
      </c>
      <c r="C1547" s="27" t="s">
        <v>5891</v>
      </c>
      <c r="D1547" s="26">
        <v>8770</v>
      </c>
      <c r="E1547" s="27" t="s">
        <v>384</v>
      </c>
      <c r="F1547" s="27" t="s">
        <v>1947</v>
      </c>
      <c r="G1547" s="27" t="s">
        <v>9779</v>
      </c>
    </row>
    <row r="1548" spans="1:7" x14ac:dyDescent="0.3">
      <c r="A1548" s="26">
        <v>19794</v>
      </c>
      <c r="B1548" s="27" t="s">
        <v>7679</v>
      </c>
      <c r="C1548" s="27" t="s">
        <v>6166</v>
      </c>
      <c r="D1548" s="26">
        <v>8770</v>
      </c>
      <c r="E1548" s="27" t="s">
        <v>384</v>
      </c>
      <c r="F1548" s="27" t="s">
        <v>1948</v>
      </c>
      <c r="G1548" s="27" t="s">
        <v>9066</v>
      </c>
    </row>
    <row r="1549" spans="1:7" x14ac:dyDescent="0.3">
      <c r="A1549" s="26">
        <v>19811</v>
      </c>
      <c r="B1549" s="27" t="s">
        <v>10655</v>
      </c>
      <c r="C1549" s="27" t="s">
        <v>6167</v>
      </c>
      <c r="D1549" s="26">
        <v>8780</v>
      </c>
      <c r="E1549" s="27" t="s">
        <v>1949</v>
      </c>
      <c r="F1549" s="27" t="s">
        <v>1950</v>
      </c>
      <c r="G1549" s="27" t="s">
        <v>8570</v>
      </c>
    </row>
    <row r="1550" spans="1:7" x14ac:dyDescent="0.3">
      <c r="A1550" s="26">
        <v>19828</v>
      </c>
      <c r="B1550" s="27" t="s">
        <v>6168</v>
      </c>
      <c r="C1550" s="27" t="s">
        <v>6169</v>
      </c>
      <c r="D1550" s="26">
        <v>8780</v>
      </c>
      <c r="E1550" s="27" t="s">
        <v>1949</v>
      </c>
      <c r="F1550" s="27" t="s">
        <v>1951</v>
      </c>
      <c r="G1550" s="27" t="s">
        <v>9429</v>
      </c>
    </row>
    <row r="1551" spans="1:7" x14ac:dyDescent="0.3">
      <c r="A1551" s="26">
        <v>19836</v>
      </c>
      <c r="B1551" s="27" t="s">
        <v>7680</v>
      </c>
      <c r="C1551" s="27" t="s">
        <v>6170</v>
      </c>
      <c r="D1551" s="26">
        <v>8710</v>
      </c>
      <c r="E1551" s="27" t="s">
        <v>1952</v>
      </c>
      <c r="F1551" s="27" t="s">
        <v>1953</v>
      </c>
      <c r="G1551" s="27" t="s">
        <v>6171</v>
      </c>
    </row>
    <row r="1552" spans="1:7" x14ac:dyDescent="0.3">
      <c r="A1552" s="26">
        <v>19844</v>
      </c>
      <c r="B1552" s="27" t="s">
        <v>9067</v>
      </c>
      <c r="C1552" s="27" t="s">
        <v>6172</v>
      </c>
      <c r="D1552" s="26">
        <v>8720</v>
      </c>
      <c r="E1552" s="27" t="s">
        <v>1954</v>
      </c>
      <c r="F1552" s="27" t="s">
        <v>1955</v>
      </c>
      <c r="G1552" s="27" t="s">
        <v>3430</v>
      </c>
    </row>
    <row r="1553" spans="1:7" x14ac:dyDescent="0.3">
      <c r="A1553" s="26">
        <v>19851</v>
      </c>
      <c r="B1553" s="27" t="s">
        <v>510</v>
      </c>
      <c r="C1553" s="27" t="s">
        <v>6173</v>
      </c>
      <c r="D1553" s="26">
        <v>8720</v>
      </c>
      <c r="E1553" s="27" t="s">
        <v>1956</v>
      </c>
      <c r="F1553" s="27" t="s">
        <v>1957</v>
      </c>
      <c r="G1553" s="27" t="s">
        <v>6174</v>
      </c>
    </row>
    <row r="1554" spans="1:7" x14ac:dyDescent="0.3">
      <c r="A1554" s="26">
        <v>19869</v>
      </c>
      <c r="B1554" s="27" t="s">
        <v>7681</v>
      </c>
      <c r="C1554" s="27" t="s">
        <v>6175</v>
      </c>
      <c r="D1554" s="26">
        <v>8790</v>
      </c>
      <c r="E1554" s="27" t="s">
        <v>386</v>
      </c>
      <c r="F1554" s="27" t="s">
        <v>1958</v>
      </c>
      <c r="G1554" s="27" t="s">
        <v>6176</v>
      </c>
    </row>
    <row r="1555" spans="1:7" x14ac:dyDescent="0.3">
      <c r="A1555" s="26">
        <v>19877</v>
      </c>
      <c r="B1555" s="27" t="s">
        <v>7682</v>
      </c>
      <c r="C1555" s="27" t="s">
        <v>6177</v>
      </c>
      <c r="D1555" s="26">
        <v>8793</v>
      </c>
      <c r="E1555" s="27" t="s">
        <v>1935</v>
      </c>
      <c r="F1555" s="27" t="s">
        <v>1959</v>
      </c>
      <c r="G1555" s="27" t="s">
        <v>6178</v>
      </c>
    </row>
    <row r="1556" spans="1:7" x14ac:dyDescent="0.3">
      <c r="A1556" s="26">
        <v>19885</v>
      </c>
      <c r="B1556" s="27" t="s">
        <v>10656</v>
      </c>
      <c r="C1556" s="27" t="s">
        <v>6179</v>
      </c>
      <c r="D1556" s="26">
        <v>8790</v>
      </c>
      <c r="E1556" s="27" t="s">
        <v>386</v>
      </c>
      <c r="F1556" s="27" t="s">
        <v>1960</v>
      </c>
      <c r="G1556" s="27" t="s">
        <v>4497</v>
      </c>
    </row>
    <row r="1557" spans="1:7" x14ac:dyDescent="0.3">
      <c r="A1557" s="26">
        <v>19893</v>
      </c>
      <c r="B1557" s="27" t="s">
        <v>10657</v>
      </c>
      <c r="C1557" s="27" t="s">
        <v>6180</v>
      </c>
      <c r="D1557" s="26">
        <v>8790</v>
      </c>
      <c r="E1557" s="27" t="s">
        <v>386</v>
      </c>
      <c r="F1557" s="27" t="s">
        <v>1961</v>
      </c>
      <c r="G1557" s="27" t="s">
        <v>4498</v>
      </c>
    </row>
    <row r="1558" spans="1:7" x14ac:dyDescent="0.3">
      <c r="A1558" s="26">
        <v>19901</v>
      </c>
      <c r="B1558" s="27" t="s">
        <v>10658</v>
      </c>
      <c r="C1558" s="27" t="s">
        <v>6181</v>
      </c>
      <c r="D1558" s="26">
        <v>8790</v>
      </c>
      <c r="E1558" s="27" t="s">
        <v>386</v>
      </c>
      <c r="F1558" s="27" t="s">
        <v>1962</v>
      </c>
      <c r="G1558" s="27" t="s">
        <v>4499</v>
      </c>
    </row>
    <row r="1559" spans="1:7" x14ac:dyDescent="0.3">
      <c r="A1559" s="26">
        <v>19919</v>
      </c>
      <c r="B1559" s="27" t="s">
        <v>9430</v>
      </c>
      <c r="C1559" s="27" t="s">
        <v>6182</v>
      </c>
      <c r="D1559" s="26">
        <v>8790</v>
      </c>
      <c r="E1559" s="27" t="s">
        <v>386</v>
      </c>
      <c r="F1559" s="27" t="s">
        <v>1963</v>
      </c>
      <c r="G1559" s="27" t="s">
        <v>3431</v>
      </c>
    </row>
    <row r="1560" spans="1:7" x14ac:dyDescent="0.3">
      <c r="A1560" s="26">
        <v>19927</v>
      </c>
      <c r="B1560" s="27" t="s">
        <v>9431</v>
      </c>
      <c r="C1560" s="27" t="s">
        <v>6183</v>
      </c>
      <c r="D1560" s="26">
        <v>8790</v>
      </c>
      <c r="E1560" s="27" t="s">
        <v>386</v>
      </c>
      <c r="F1560" s="27" t="s">
        <v>1964</v>
      </c>
      <c r="G1560" s="27" t="s">
        <v>3432</v>
      </c>
    </row>
    <row r="1561" spans="1:7" x14ac:dyDescent="0.3">
      <c r="A1561" s="26">
        <v>19935</v>
      </c>
      <c r="B1561" s="27" t="s">
        <v>7683</v>
      </c>
      <c r="C1561" s="27" t="s">
        <v>6184</v>
      </c>
      <c r="D1561" s="26">
        <v>8710</v>
      </c>
      <c r="E1561" s="27" t="s">
        <v>1965</v>
      </c>
      <c r="F1561" s="27" t="s">
        <v>1966</v>
      </c>
      <c r="G1561" s="27" t="s">
        <v>3433</v>
      </c>
    </row>
    <row r="1562" spans="1:7" x14ac:dyDescent="0.3">
      <c r="A1562" s="26">
        <v>19943</v>
      </c>
      <c r="B1562" s="27" t="s">
        <v>8571</v>
      </c>
      <c r="C1562" s="27" t="s">
        <v>6185</v>
      </c>
      <c r="D1562" s="26">
        <v>8800</v>
      </c>
      <c r="E1562" s="27" t="s">
        <v>388</v>
      </c>
      <c r="F1562" s="27" t="s">
        <v>1967</v>
      </c>
      <c r="G1562" s="27" t="s">
        <v>6186</v>
      </c>
    </row>
    <row r="1563" spans="1:7" x14ac:dyDescent="0.3">
      <c r="A1563" s="26">
        <v>19951</v>
      </c>
      <c r="B1563" s="27" t="s">
        <v>8572</v>
      </c>
      <c r="C1563" s="27" t="s">
        <v>6187</v>
      </c>
      <c r="D1563" s="26">
        <v>8800</v>
      </c>
      <c r="E1563" s="27" t="s">
        <v>388</v>
      </c>
      <c r="F1563" s="27" t="s">
        <v>1968</v>
      </c>
      <c r="G1563" s="27" t="s">
        <v>6188</v>
      </c>
    </row>
    <row r="1564" spans="1:7" x14ac:dyDescent="0.3">
      <c r="A1564" s="26">
        <v>19968</v>
      </c>
      <c r="B1564" s="27" t="s">
        <v>7684</v>
      </c>
      <c r="C1564" s="27" t="s">
        <v>6189</v>
      </c>
      <c r="D1564" s="26">
        <v>8800</v>
      </c>
      <c r="E1564" s="27" t="s">
        <v>388</v>
      </c>
      <c r="F1564" s="27" t="s">
        <v>1969</v>
      </c>
      <c r="G1564" s="27" t="s">
        <v>3434</v>
      </c>
    </row>
    <row r="1565" spans="1:7" x14ac:dyDescent="0.3">
      <c r="A1565" s="26">
        <v>19976</v>
      </c>
      <c r="B1565" s="27" t="s">
        <v>7685</v>
      </c>
      <c r="C1565" s="27" t="s">
        <v>6190</v>
      </c>
      <c r="D1565" s="26">
        <v>8800</v>
      </c>
      <c r="E1565" s="27" t="s">
        <v>388</v>
      </c>
      <c r="F1565" s="27" t="s">
        <v>1970</v>
      </c>
      <c r="G1565" s="27" t="s">
        <v>3435</v>
      </c>
    </row>
    <row r="1566" spans="1:7" x14ac:dyDescent="0.3">
      <c r="A1566" s="26">
        <v>19992</v>
      </c>
      <c r="B1566" s="27" t="s">
        <v>7686</v>
      </c>
      <c r="C1566" s="27" t="s">
        <v>6191</v>
      </c>
      <c r="D1566" s="26">
        <v>8800</v>
      </c>
      <c r="E1566" s="27" t="s">
        <v>388</v>
      </c>
      <c r="F1566" s="27" t="s">
        <v>1971</v>
      </c>
      <c r="G1566" s="27" t="s">
        <v>8573</v>
      </c>
    </row>
    <row r="1567" spans="1:7" x14ac:dyDescent="0.3">
      <c r="A1567" s="26">
        <v>20008</v>
      </c>
      <c r="B1567" s="27" t="s">
        <v>7687</v>
      </c>
      <c r="C1567" s="27" t="s">
        <v>6192</v>
      </c>
      <c r="D1567" s="26">
        <v>8800</v>
      </c>
      <c r="E1567" s="27" t="s">
        <v>388</v>
      </c>
      <c r="F1567" s="27" t="s">
        <v>1972</v>
      </c>
      <c r="G1567" s="27" t="s">
        <v>9780</v>
      </c>
    </row>
    <row r="1568" spans="1:7" x14ac:dyDescent="0.3">
      <c r="A1568" s="26">
        <v>20016</v>
      </c>
      <c r="B1568" s="27" t="s">
        <v>10659</v>
      </c>
      <c r="C1568" s="27" t="s">
        <v>6193</v>
      </c>
      <c r="D1568" s="26">
        <v>8800</v>
      </c>
      <c r="E1568" s="27" t="s">
        <v>388</v>
      </c>
      <c r="F1568" s="27" t="s">
        <v>1973</v>
      </c>
      <c r="G1568" s="27" t="s">
        <v>8699</v>
      </c>
    </row>
    <row r="1569" spans="1:7" x14ac:dyDescent="0.3">
      <c r="A1569" s="26">
        <v>20024</v>
      </c>
      <c r="B1569" s="27" t="s">
        <v>7688</v>
      </c>
      <c r="C1569" s="27" t="s">
        <v>6194</v>
      </c>
      <c r="D1569" s="26">
        <v>8800</v>
      </c>
      <c r="E1569" s="27" t="s">
        <v>388</v>
      </c>
      <c r="F1569" s="27" t="s">
        <v>1974</v>
      </c>
      <c r="G1569" s="27" t="s">
        <v>3436</v>
      </c>
    </row>
    <row r="1570" spans="1:7" x14ac:dyDescent="0.3">
      <c r="A1570" s="26">
        <v>20032</v>
      </c>
      <c r="B1570" s="27" t="s">
        <v>10660</v>
      </c>
      <c r="C1570" s="27" t="s">
        <v>6195</v>
      </c>
      <c r="D1570" s="26">
        <v>8800</v>
      </c>
      <c r="E1570" s="27" t="s">
        <v>388</v>
      </c>
      <c r="F1570" s="27" t="s">
        <v>1975</v>
      </c>
      <c r="G1570" s="27" t="s">
        <v>8574</v>
      </c>
    </row>
    <row r="1571" spans="1:7" x14ac:dyDescent="0.3">
      <c r="A1571" s="26">
        <v>20041</v>
      </c>
      <c r="B1571" s="27" t="s">
        <v>7689</v>
      </c>
      <c r="C1571" s="27" t="s">
        <v>6196</v>
      </c>
      <c r="D1571" s="26">
        <v>8800</v>
      </c>
      <c r="E1571" s="27" t="s">
        <v>388</v>
      </c>
      <c r="F1571" s="27" t="s">
        <v>1976</v>
      </c>
      <c r="G1571" s="27" t="s">
        <v>6197</v>
      </c>
    </row>
    <row r="1572" spans="1:7" x14ac:dyDescent="0.3">
      <c r="A1572" s="26">
        <v>20065</v>
      </c>
      <c r="B1572" s="27" t="s">
        <v>7690</v>
      </c>
      <c r="C1572" s="27" t="s">
        <v>6198</v>
      </c>
      <c r="D1572" s="26">
        <v>8800</v>
      </c>
      <c r="E1572" s="27" t="s">
        <v>388</v>
      </c>
      <c r="F1572" s="27" t="s">
        <v>1977</v>
      </c>
      <c r="G1572" s="27" t="s">
        <v>10661</v>
      </c>
    </row>
    <row r="1573" spans="1:7" x14ac:dyDescent="0.3">
      <c r="A1573" s="26">
        <v>20073</v>
      </c>
      <c r="B1573" s="27" t="s">
        <v>8575</v>
      </c>
      <c r="C1573" s="27" t="s">
        <v>6199</v>
      </c>
      <c r="D1573" s="26">
        <v>8800</v>
      </c>
      <c r="E1573" s="27" t="s">
        <v>391</v>
      </c>
      <c r="F1573" s="27" t="s">
        <v>1978</v>
      </c>
      <c r="G1573" s="27" t="s">
        <v>9068</v>
      </c>
    </row>
    <row r="1574" spans="1:7" x14ac:dyDescent="0.3">
      <c r="A1574" s="26">
        <v>20081</v>
      </c>
      <c r="B1574" s="27" t="s">
        <v>7692</v>
      </c>
      <c r="C1574" s="27" t="s">
        <v>5322</v>
      </c>
      <c r="D1574" s="26">
        <v>8800</v>
      </c>
      <c r="E1574" s="27" t="s">
        <v>391</v>
      </c>
      <c r="F1574" s="27" t="s">
        <v>1979</v>
      </c>
      <c r="G1574" s="27" t="s">
        <v>3437</v>
      </c>
    </row>
    <row r="1575" spans="1:7" x14ac:dyDescent="0.3">
      <c r="A1575" s="26">
        <v>20099</v>
      </c>
      <c r="B1575" s="27" t="s">
        <v>10662</v>
      </c>
      <c r="C1575" s="27" t="s">
        <v>6200</v>
      </c>
      <c r="D1575" s="26">
        <v>8800</v>
      </c>
      <c r="E1575" s="27" t="s">
        <v>391</v>
      </c>
      <c r="F1575" s="27" t="s">
        <v>1980</v>
      </c>
      <c r="G1575" s="27" t="s">
        <v>10663</v>
      </c>
    </row>
    <row r="1576" spans="1:7" x14ac:dyDescent="0.3">
      <c r="A1576" s="26">
        <v>20107</v>
      </c>
      <c r="B1576" s="27" t="s">
        <v>7693</v>
      </c>
      <c r="C1576" s="27" t="s">
        <v>6201</v>
      </c>
      <c r="D1576" s="26">
        <v>8800</v>
      </c>
      <c r="E1576" s="27" t="s">
        <v>391</v>
      </c>
      <c r="F1576" s="27" t="s">
        <v>1981</v>
      </c>
      <c r="G1576" s="27" t="s">
        <v>3438</v>
      </c>
    </row>
    <row r="1577" spans="1:7" x14ac:dyDescent="0.3">
      <c r="A1577" s="26">
        <v>20123</v>
      </c>
      <c r="B1577" s="27" t="s">
        <v>7694</v>
      </c>
      <c r="C1577" s="27" t="s">
        <v>6202</v>
      </c>
      <c r="D1577" s="26">
        <v>8800</v>
      </c>
      <c r="E1577" s="27" t="s">
        <v>1982</v>
      </c>
      <c r="F1577" s="27" t="s">
        <v>6203</v>
      </c>
      <c r="G1577" s="27" t="s">
        <v>3439</v>
      </c>
    </row>
    <row r="1578" spans="1:7" x14ac:dyDescent="0.3">
      <c r="A1578" s="26">
        <v>20131</v>
      </c>
      <c r="B1578" s="27" t="s">
        <v>10664</v>
      </c>
      <c r="C1578" s="27" t="s">
        <v>9781</v>
      </c>
      <c r="D1578" s="26">
        <v>8840</v>
      </c>
      <c r="E1578" s="27" t="s">
        <v>1983</v>
      </c>
      <c r="F1578" s="27" t="s">
        <v>1984</v>
      </c>
      <c r="G1578" s="27" t="s">
        <v>4500</v>
      </c>
    </row>
    <row r="1579" spans="1:7" x14ac:dyDescent="0.3">
      <c r="A1579" s="26">
        <v>20149</v>
      </c>
      <c r="B1579" s="27" t="s">
        <v>515</v>
      </c>
      <c r="C1579" s="27" t="s">
        <v>6204</v>
      </c>
      <c r="D1579" s="26">
        <v>8830</v>
      </c>
      <c r="E1579" s="27" t="s">
        <v>1517</v>
      </c>
      <c r="F1579" s="27" t="s">
        <v>1985</v>
      </c>
      <c r="G1579" s="27" t="s">
        <v>3440</v>
      </c>
    </row>
    <row r="1580" spans="1:7" x14ac:dyDescent="0.3">
      <c r="A1580" s="26">
        <v>20164</v>
      </c>
      <c r="B1580" s="27" t="s">
        <v>7695</v>
      </c>
      <c r="C1580" s="27" t="s">
        <v>6205</v>
      </c>
      <c r="D1580" s="26">
        <v>8830</v>
      </c>
      <c r="E1580" s="27" t="s">
        <v>1517</v>
      </c>
      <c r="F1580" s="27" t="s">
        <v>1986</v>
      </c>
      <c r="G1580" s="27" t="s">
        <v>3441</v>
      </c>
    </row>
    <row r="1581" spans="1:7" x14ac:dyDescent="0.3">
      <c r="A1581" s="26">
        <v>20198</v>
      </c>
      <c r="B1581" s="27" t="s">
        <v>7696</v>
      </c>
      <c r="C1581" s="27" t="s">
        <v>6206</v>
      </c>
      <c r="D1581" s="26">
        <v>8850</v>
      </c>
      <c r="E1581" s="27" t="s">
        <v>1987</v>
      </c>
      <c r="F1581" s="27" t="s">
        <v>1988</v>
      </c>
      <c r="G1581" s="27" t="s">
        <v>6207</v>
      </c>
    </row>
    <row r="1582" spans="1:7" x14ac:dyDescent="0.3">
      <c r="A1582" s="26">
        <v>20206</v>
      </c>
      <c r="B1582" s="27" t="s">
        <v>7697</v>
      </c>
      <c r="C1582" s="27" t="s">
        <v>6208</v>
      </c>
      <c r="D1582" s="26">
        <v>8851</v>
      </c>
      <c r="E1582" s="27" t="s">
        <v>1989</v>
      </c>
      <c r="F1582" s="27" t="s">
        <v>1990</v>
      </c>
      <c r="G1582" s="27" t="s">
        <v>8576</v>
      </c>
    </row>
    <row r="1583" spans="1:7" x14ac:dyDescent="0.3">
      <c r="A1583" s="26">
        <v>20222</v>
      </c>
      <c r="B1583" s="27" t="s">
        <v>515</v>
      </c>
      <c r="C1583" s="27" t="s">
        <v>6209</v>
      </c>
      <c r="D1583" s="26">
        <v>8850</v>
      </c>
      <c r="E1583" s="27" t="s">
        <v>1987</v>
      </c>
      <c r="F1583" s="27" t="s">
        <v>1991</v>
      </c>
      <c r="G1583" s="27" t="s">
        <v>8577</v>
      </c>
    </row>
    <row r="1584" spans="1:7" x14ac:dyDescent="0.3">
      <c r="A1584" s="26">
        <v>20231</v>
      </c>
      <c r="B1584" s="27" t="s">
        <v>9432</v>
      </c>
      <c r="C1584" s="27" t="s">
        <v>6210</v>
      </c>
      <c r="D1584" s="26">
        <v>8760</v>
      </c>
      <c r="E1584" s="27" t="s">
        <v>1992</v>
      </c>
      <c r="F1584" s="27" t="s">
        <v>1993</v>
      </c>
      <c r="G1584" s="27" t="s">
        <v>9069</v>
      </c>
    </row>
    <row r="1585" spans="1:7" x14ac:dyDescent="0.3">
      <c r="A1585" s="26">
        <v>20248</v>
      </c>
      <c r="B1585" s="27" t="s">
        <v>9782</v>
      </c>
      <c r="C1585" s="27" t="s">
        <v>6211</v>
      </c>
      <c r="D1585" s="26">
        <v>8760</v>
      </c>
      <c r="E1585" s="27" t="s">
        <v>1992</v>
      </c>
      <c r="F1585" s="27" t="s">
        <v>1994</v>
      </c>
      <c r="G1585" s="27" t="s">
        <v>9783</v>
      </c>
    </row>
    <row r="1586" spans="1:7" x14ac:dyDescent="0.3">
      <c r="A1586" s="26">
        <v>20255</v>
      </c>
      <c r="B1586" s="27" t="s">
        <v>9433</v>
      </c>
      <c r="C1586" s="27" t="s">
        <v>6212</v>
      </c>
      <c r="D1586" s="26">
        <v>8760</v>
      </c>
      <c r="E1586" s="27" t="s">
        <v>1992</v>
      </c>
      <c r="F1586" s="27" t="s">
        <v>1995</v>
      </c>
      <c r="G1586" s="27" t="s">
        <v>4033</v>
      </c>
    </row>
    <row r="1587" spans="1:7" x14ac:dyDescent="0.3">
      <c r="A1587" s="26">
        <v>20263</v>
      </c>
      <c r="B1587" s="27" t="s">
        <v>7698</v>
      </c>
      <c r="C1587" s="27" t="s">
        <v>6213</v>
      </c>
      <c r="D1587" s="26">
        <v>8760</v>
      </c>
      <c r="E1587" s="27" t="s">
        <v>1992</v>
      </c>
      <c r="F1587" s="27" t="s">
        <v>1996</v>
      </c>
      <c r="G1587" s="27" t="s">
        <v>9070</v>
      </c>
    </row>
    <row r="1588" spans="1:7" x14ac:dyDescent="0.3">
      <c r="A1588" s="26">
        <v>20271</v>
      </c>
      <c r="B1588" s="27" t="s">
        <v>8578</v>
      </c>
      <c r="C1588" s="27" t="s">
        <v>6214</v>
      </c>
      <c r="D1588" s="26">
        <v>8740</v>
      </c>
      <c r="E1588" s="27" t="s">
        <v>1997</v>
      </c>
      <c r="F1588" s="27" t="s">
        <v>1998</v>
      </c>
      <c r="G1588" s="27" t="s">
        <v>8579</v>
      </c>
    </row>
    <row r="1589" spans="1:7" x14ac:dyDescent="0.3">
      <c r="A1589" s="26">
        <v>20289</v>
      </c>
      <c r="B1589" s="27" t="s">
        <v>7699</v>
      </c>
      <c r="C1589" s="27" t="s">
        <v>6215</v>
      </c>
      <c r="D1589" s="26">
        <v>8740</v>
      </c>
      <c r="E1589" s="27" t="s">
        <v>1999</v>
      </c>
      <c r="F1589" s="27" t="s">
        <v>2000</v>
      </c>
      <c r="G1589" s="27" t="s">
        <v>9071</v>
      </c>
    </row>
    <row r="1590" spans="1:7" x14ac:dyDescent="0.3">
      <c r="A1590" s="26">
        <v>20305</v>
      </c>
      <c r="B1590" s="27" t="s">
        <v>7700</v>
      </c>
      <c r="C1590" s="27" t="s">
        <v>6216</v>
      </c>
      <c r="D1590" s="26">
        <v>8700</v>
      </c>
      <c r="E1590" s="27" t="s">
        <v>393</v>
      </c>
      <c r="F1590" s="27" t="s">
        <v>2001</v>
      </c>
      <c r="G1590" s="27" t="s">
        <v>8580</v>
      </c>
    </row>
    <row r="1591" spans="1:7" x14ac:dyDescent="0.3">
      <c r="A1591" s="26">
        <v>20313</v>
      </c>
      <c r="B1591" s="27" t="s">
        <v>7341</v>
      </c>
      <c r="C1591" s="27" t="s">
        <v>6217</v>
      </c>
      <c r="D1591" s="26">
        <v>8700</v>
      </c>
      <c r="E1591" s="27" t="s">
        <v>393</v>
      </c>
      <c r="F1591" s="27" t="s">
        <v>2002</v>
      </c>
      <c r="G1591" s="27" t="s">
        <v>6218</v>
      </c>
    </row>
    <row r="1592" spans="1:7" x14ac:dyDescent="0.3">
      <c r="A1592" s="26">
        <v>20347</v>
      </c>
      <c r="B1592" s="27" t="s">
        <v>7701</v>
      </c>
      <c r="C1592" s="27" t="s">
        <v>6219</v>
      </c>
      <c r="D1592" s="26">
        <v>8700</v>
      </c>
      <c r="E1592" s="27" t="s">
        <v>2003</v>
      </c>
      <c r="F1592" s="27" t="s">
        <v>2004</v>
      </c>
      <c r="G1592" s="27" t="s">
        <v>6220</v>
      </c>
    </row>
    <row r="1593" spans="1:7" x14ac:dyDescent="0.3">
      <c r="A1593" s="26">
        <v>20354</v>
      </c>
      <c r="B1593" s="27" t="s">
        <v>7702</v>
      </c>
      <c r="C1593" s="27" t="s">
        <v>6221</v>
      </c>
      <c r="D1593" s="26">
        <v>8720</v>
      </c>
      <c r="E1593" s="27" t="s">
        <v>2005</v>
      </c>
      <c r="F1593" s="27" t="s">
        <v>2006</v>
      </c>
      <c r="G1593" s="27" t="s">
        <v>3442</v>
      </c>
    </row>
    <row r="1594" spans="1:7" x14ac:dyDescent="0.3">
      <c r="A1594" s="26">
        <v>20362</v>
      </c>
      <c r="B1594" s="27" t="s">
        <v>515</v>
      </c>
      <c r="C1594" s="27" t="s">
        <v>6222</v>
      </c>
      <c r="D1594" s="26">
        <v>8720</v>
      </c>
      <c r="E1594" s="27" t="s">
        <v>2005</v>
      </c>
      <c r="F1594" s="27" t="s">
        <v>2007</v>
      </c>
      <c r="G1594" s="27" t="s">
        <v>3443</v>
      </c>
    </row>
    <row r="1595" spans="1:7" x14ac:dyDescent="0.3">
      <c r="A1595" s="26">
        <v>20371</v>
      </c>
      <c r="B1595" s="27" t="s">
        <v>7703</v>
      </c>
      <c r="C1595" s="27" t="s">
        <v>6223</v>
      </c>
      <c r="D1595" s="26">
        <v>8900</v>
      </c>
      <c r="E1595" s="27" t="s">
        <v>395</v>
      </c>
      <c r="F1595" s="27" t="s">
        <v>2008</v>
      </c>
      <c r="G1595" s="27" t="s">
        <v>3444</v>
      </c>
    </row>
    <row r="1596" spans="1:7" x14ac:dyDescent="0.3">
      <c r="A1596" s="26">
        <v>20388</v>
      </c>
      <c r="B1596" s="27" t="s">
        <v>7704</v>
      </c>
      <c r="C1596" s="27" t="s">
        <v>6224</v>
      </c>
      <c r="D1596" s="26">
        <v>8900</v>
      </c>
      <c r="E1596" s="27" t="s">
        <v>395</v>
      </c>
      <c r="F1596" s="27" t="s">
        <v>2009</v>
      </c>
      <c r="G1596" s="27" t="s">
        <v>3445</v>
      </c>
    </row>
    <row r="1597" spans="1:7" x14ac:dyDescent="0.3">
      <c r="A1597" s="26">
        <v>20396</v>
      </c>
      <c r="B1597" s="27" t="s">
        <v>510</v>
      </c>
      <c r="C1597" s="27" t="s">
        <v>6225</v>
      </c>
      <c r="D1597" s="26">
        <v>8900</v>
      </c>
      <c r="E1597" s="27" t="s">
        <v>395</v>
      </c>
      <c r="F1597" s="27" t="s">
        <v>2010</v>
      </c>
      <c r="G1597" s="27" t="s">
        <v>3446</v>
      </c>
    </row>
    <row r="1598" spans="1:7" x14ac:dyDescent="0.3">
      <c r="A1598" s="26">
        <v>20404</v>
      </c>
      <c r="B1598" s="27" t="s">
        <v>7641</v>
      </c>
      <c r="C1598" s="27" t="s">
        <v>6226</v>
      </c>
      <c r="D1598" s="26">
        <v>8900</v>
      </c>
      <c r="E1598" s="27" t="s">
        <v>395</v>
      </c>
      <c r="F1598" s="27" t="s">
        <v>2011</v>
      </c>
      <c r="G1598" s="27" t="s">
        <v>3447</v>
      </c>
    </row>
    <row r="1599" spans="1:7" x14ac:dyDescent="0.3">
      <c r="A1599" s="26">
        <v>20412</v>
      </c>
      <c r="B1599" s="27" t="s">
        <v>7705</v>
      </c>
      <c r="C1599" s="27" t="s">
        <v>6227</v>
      </c>
      <c r="D1599" s="26">
        <v>8900</v>
      </c>
      <c r="E1599" s="27" t="s">
        <v>395</v>
      </c>
      <c r="F1599" s="27" t="s">
        <v>2012</v>
      </c>
      <c r="G1599" s="27" t="s">
        <v>3448</v>
      </c>
    </row>
    <row r="1600" spans="1:7" x14ac:dyDescent="0.3">
      <c r="A1600" s="26">
        <v>20421</v>
      </c>
      <c r="B1600" s="27" t="s">
        <v>510</v>
      </c>
      <c r="C1600" s="27" t="s">
        <v>6228</v>
      </c>
      <c r="D1600" s="26">
        <v>8900</v>
      </c>
      <c r="E1600" s="27" t="s">
        <v>395</v>
      </c>
      <c r="F1600" s="27" t="s">
        <v>2013</v>
      </c>
      <c r="G1600" s="27" t="s">
        <v>3449</v>
      </c>
    </row>
    <row r="1601" spans="1:7" x14ac:dyDescent="0.3">
      <c r="A1601" s="26">
        <v>20446</v>
      </c>
      <c r="B1601" s="27" t="s">
        <v>506</v>
      </c>
      <c r="C1601" s="27" t="s">
        <v>6229</v>
      </c>
      <c r="D1601" s="26">
        <v>8900</v>
      </c>
      <c r="E1601" s="27" t="s">
        <v>395</v>
      </c>
      <c r="F1601" s="27" t="s">
        <v>2014</v>
      </c>
      <c r="G1601" s="27" t="s">
        <v>3450</v>
      </c>
    </row>
    <row r="1602" spans="1:7" x14ac:dyDescent="0.3">
      <c r="A1602" s="26">
        <v>20487</v>
      </c>
      <c r="B1602" s="27" t="s">
        <v>9434</v>
      </c>
      <c r="C1602" s="27" t="s">
        <v>6230</v>
      </c>
      <c r="D1602" s="26">
        <v>8900</v>
      </c>
      <c r="E1602" s="27" t="s">
        <v>2015</v>
      </c>
      <c r="F1602" s="27" t="s">
        <v>2016</v>
      </c>
      <c r="G1602" s="27" t="s">
        <v>4034</v>
      </c>
    </row>
    <row r="1603" spans="1:7" x14ac:dyDescent="0.3">
      <c r="A1603" s="26">
        <v>20495</v>
      </c>
      <c r="B1603" s="27" t="s">
        <v>7706</v>
      </c>
      <c r="C1603" s="27" t="s">
        <v>6231</v>
      </c>
      <c r="D1603" s="26">
        <v>8920</v>
      </c>
      <c r="E1603" s="27" t="s">
        <v>2017</v>
      </c>
      <c r="F1603" s="27" t="s">
        <v>2018</v>
      </c>
      <c r="G1603" s="27" t="s">
        <v>3451</v>
      </c>
    </row>
    <row r="1604" spans="1:7" x14ac:dyDescent="0.3">
      <c r="A1604" s="26">
        <v>20503</v>
      </c>
      <c r="B1604" s="27" t="s">
        <v>7707</v>
      </c>
      <c r="C1604" s="27" t="s">
        <v>6232</v>
      </c>
      <c r="D1604" s="26">
        <v>8920</v>
      </c>
      <c r="E1604" s="27" t="s">
        <v>2019</v>
      </c>
      <c r="F1604" s="27" t="s">
        <v>2020</v>
      </c>
      <c r="G1604" s="27" t="s">
        <v>10665</v>
      </c>
    </row>
    <row r="1605" spans="1:7" x14ac:dyDescent="0.3">
      <c r="A1605" s="26">
        <v>20511</v>
      </c>
      <c r="B1605" s="27" t="s">
        <v>510</v>
      </c>
      <c r="C1605" s="27" t="s">
        <v>6233</v>
      </c>
      <c r="D1605" s="26">
        <v>8920</v>
      </c>
      <c r="E1605" s="27" t="s">
        <v>2019</v>
      </c>
      <c r="F1605" s="27" t="s">
        <v>2021</v>
      </c>
      <c r="G1605" s="27" t="s">
        <v>3452</v>
      </c>
    </row>
    <row r="1606" spans="1:7" x14ac:dyDescent="0.3">
      <c r="A1606" s="26">
        <v>20537</v>
      </c>
      <c r="B1606" s="27" t="s">
        <v>7708</v>
      </c>
      <c r="C1606" s="27" t="s">
        <v>6234</v>
      </c>
      <c r="D1606" s="26">
        <v>8920</v>
      </c>
      <c r="E1606" s="27" t="s">
        <v>2022</v>
      </c>
      <c r="F1606" s="27" t="s">
        <v>2023</v>
      </c>
      <c r="G1606" s="27" t="s">
        <v>3453</v>
      </c>
    </row>
    <row r="1607" spans="1:7" x14ac:dyDescent="0.3">
      <c r="A1607" s="26">
        <v>20545</v>
      </c>
      <c r="B1607" s="27" t="s">
        <v>7709</v>
      </c>
      <c r="C1607" s="27" t="s">
        <v>6235</v>
      </c>
      <c r="D1607" s="26">
        <v>8904</v>
      </c>
      <c r="E1607" s="27" t="s">
        <v>2024</v>
      </c>
      <c r="F1607" s="27" t="s">
        <v>2025</v>
      </c>
      <c r="G1607" s="27" t="s">
        <v>3454</v>
      </c>
    </row>
    <row r="1608" spans="1:7" x14ac:dyDescent="0.3">
      <c r="A1608" s="26">
        <v>20552</v>
      </c>
      <c r="B1608" s="27" t="s">
        <v>510</v>
      </c>
      <c r="C1608" s="27" t="s">
        <v>6236</v>
      </c>
      <c r="D1608" s="26">
        <v>8906</v>
      </c>
      <c r="E1608" s="27" t="s">
        <v>2026</v>
      </c>
      <c r="F1608" s="27" t="s">
        <v>2027</v>
      </c>
      <c r="G1608" s="27" t="s">
        <v>3956</v>
      </c>
    </row>
    <row r="1609" spans="1:7" x14ac:dyDescent="0.3">
      <c r="A1609" s="26">
        <v>20578</v>
      </c>
      <c r="B1609" s="27" t="s">
        <v>510</v>
      </c>
      <c r="C1609" s="27" t="s">
        <v>6237</v>
      </c>
      <c r="D1609" s="26">
        <v>8953</v>
      </c>
      <c r="E1609" s="27" t="s">
        <v>397</v>
      </c>
      <c r="F1609" s="27" t="s">
        <v>2028</v>
      </c>
      <c r="G1609" s="27" t="s">
        <v>9072</v>
      </c>
    </row>
    <row r="1610" spans="1:7" x14ac:dyDescent="0.3">
      <c r="A1610" s="26">
        <v>20594</v>
      </c>
      <c r="B1610" s="27" t="s">
        <v>510</v>
      </c>
      <c r="C1610" s="27" t="s">
        <v>6238</v>
      </c>
      <c r="D1610" s="26">
        <v>8957</v>
      </c>
      <c r="E1610" s="27" t="s">
        <v>2029</v>
      </c>
      <c r="F1610" s="27" t="s">
        <v>2030</v>
      </c>
      <c r="G1610" s="27" t="s">
        <v>9784</v>
      </c>
    </row>
    <row r="1611" spans="1:7" x14ac:dyDescent="0.3">
      <c r="A1611" s="26">
        <v>20602</v>
      </c>
      <c r="B1611" s="27" t="s">
        <v>7710</v>
      </c>
      <c r="C1611" s="27" t="s">
        <v>6239</v>
      </c>
      <c r="D1611" s="26">
        <v>8956</v>
      </c>
      <c r="E1611" s="27" t="s">
        <v>2031</v>
      </c>
      <c r="F1611" s="27" t="s">
        <v>2032</v>
      </c>
      <c r="G1611" s="27" t="s">
        <v>8581</v>
      </c>
    </row>
    <row r="1612" spans="1:7" x14ac:dyDescent="0.3">
      <c r="A1612" s="26">
        <v>20611</v>
      </c>
      <c r="B1612" s="27" t="s">
        <v>8582</v>
      </c>
      <c r="C1612" s="27" t="s">
        <v>6240</v>
      </c>
      <c r="D1612" s="26">
        <v>8950</v>
      </c>
      <c r="E1612" s="27" t="s">
        <v>2033</v>
      </c>
      <c r="F1612" s="27" t="s">
        <v>2034</v>
      </c>
      <c r="G1612" s="27" t="s">
        <v>4257</v>
      </c>
    </row>
    <row r="1613" spans="1:7" x14ac:dyDescent="0.3">
      <c r="A1613" s="26">
        <v>20628</v>
      </c>
      <c r="B1613" s="27" t="s">
        <v>7711</v>
      </c>
      <c r="C1613" s="27" t="s">
        <v>6241</v>
      </c>
      <c r="D1613" s="26">
        <v>8951</v>
      </c>
      <c r="E1613" s="27" t="s">
        <v>2035</v>
      </c>
      <c r="F1613" s="27" t="s">
        <v>2036</v>
      </c>
      <c r="G1613" s="27" t="s">
        <v>4258</v>
      </c>
    </row>
    <row r="1614" spans="1:7" x14ac:dyDescent="0.3">
      <c r="A1614" s="26">
        <v>20644</v>
      </c>
      <c r="B1614" s="27" t="s">
        <v>7510</v>
      </c>
      <c r="C1614" s="27" t="s">
        <v>6242</v>
      </c>
      <c r="D1614" s="26">
        <v>8970</v>
      </c>
      <c r="E1614" s="27" t="s">
        <v>401</v>
      </c>
      <c r="F1614" s="27" t="s">
        <v>2037</v>
      </c>
      <c r="G1614" s="27" t="s">
        <v>3455</v>
      </c>
    </row>
    <row r="1615" spans="1:7" x14ac:dyDescent="0.3">
      <c r="A1615" s="26">
        <v>20651</v>
      </c>
      <c r="B1615" s="27" t="s">
        <v>510</v>
      </c>
      <c r="C1615" s="27" t="s">
        <v>6243</v>
      </c>
      <c r="D1615" s="26">
        <v>8954</v>
      </c>
      <c r="E1615" s="27" t="s">
        <v>2038</v>
      </c>
      <c r="F1615" s="27" t="s">
        <v>2039</v>
      </c>
      <c r="G1615" s="27" t="s">
        <v>3456</v>
      </c>
    </row>
    <row r="1616" spans="1:7" x14ac:dyDescent="0.3">
      <c r="A1616" s="26">
        <v>20669</v>
      </c>
      <c r="B1616" s="27" t="s">
        <v>510</v>
      </c>
      <c r="C1616" s="27" t="s">
        <v>6244</v>
      </c>
      <c r="D1616" s="26">
        <v>8908</v>
      </c>
      <c r="E1616" s="27" t="s">
        <v>399</v>
      </c>
      <c r="F1616" s="27" t="s">
        <v>2040</v>
      </c>
      <c r="G1616" s="27" t="s">
        <v>3457</v>
      </c>
    </row>
    <row r="1617" spans="1:7" x14ac:dyDescent="0.3">
      <c r="A1617" s="26">
        <v>20677</v>
      </c>
      <c r="B1617" s="27" t="s">
        <v>7712</v>
      </c>
      <c r="C1617" s="27" t="s">
        <v>6245</v>
      </c>
      <c r="D1617" s="26">
        <v>8970</v>
      </c>
      <c r="E1617" s="27" t="s">
        <v>401</v>
      </c>
      <c r="F1617" s="27" t="s">
        <v>2041</v>
      </c>
      <c r="G1617" s="27" t="s">
        <v>3458</v>
      </c>
    </row>
    <row r="1618" spans="1:7" x14ac:dyDescent="0.3">
      <c r="A1618" s="26">
        <v>20685</v>
      </c>
      <c r="B1618" s="27" t="s">
        <v>510</v>
      </c>
      <c r="C1618" s="27" t="s">
        <v>6246</v>
      </c>
      <c r="D1618" s="26">
        <v>8970</v>
      </c>
      <c r="E1618" s="27" t="s">
        <v>401</v>
      </c>
      <c r="F1618" s="27" t="s">
        <v>3459</v>
      </c>
      <c r="G1618" s="27" t="s">
        <v>3460</v>
      </c>
    </row>
    <row r="1619" spans="1:7" x14ac:dyDescent="0.3">
      <c r="A1619" s="26">
        <v>20693</v>
      </c>
      <c r="B1619" s="27" t="s">
        <v>510</v>
      </c>
      <c r="C1619" s="27" t="s">
        <v>6247</v>
      </c>
      <c r="D1619" s="26">
        <v>8970</v>
      </c>
      <c r="E1619" s="27" t="s">
        <v>401</v>
      </c>
      <c r="F1619" s="27" t="s">
        <v>3459</v>
      </c>
      <c r="G1619" s="27" t="s">
        <v>3460</v>
      </c>
    </row>
    <row r="1620" spans="1:7" x14ac:dyDescent="0.3">
      <c r="A1620" s="26">
        <v>20719</v>
      </c>
      <c r="B1620" s="27" t="s">
        <v>7435</v>
      </c>
      <c r="C1620" s="27" t="s">
        <v>6248</v>
      </c>
      <c r="D1620" s="26">
        <v>8978</v>
      </c>
      <c r="E1620" s="27" t="s">
        <v>2042</v>
      </c>
      <c r="F1620" s="27" t="s">
        <v>2043</v>
      </c>
      <c r="G1620" s="27" t="s">
        <v>3461</v>
      </c>
    </row>
    <row r="1621" spans="1:7" x14ac:dyDescent="0.3">
      <c r="A1621" s="26">
        <v>20727</v>
      </c>
      <c r="B1621" s="27" t="s">
        <v>7269</v>
      </c>
      <c r="C1621" s="27" t="s">
        <v>6249</v>
      </c>
      <c r="D1621" s="26">
        <v>8978</v>
      </c>
      <c r="E1621" s="27" t="s">
        <v>2042</v>
      </c>
      <c r="F1621" s="27" t="s">
        <v>2044</v>
      </c>
      <c r="G1621" s="27" t="s">
        <v>3462</v>
      </c>
    </row>
    <row r="1622" spans="1:7" x14ac:dyDescent="0.3">
      <c r="A1622" s="26">
        <v>20735</v>
      </c>
      <c r="B1622" s="27" t="s">
        <v>7713</v>
      </c>
      <c r="C1622" s="27" t="s">
        <v>6250</v>
      </c>
      <c r="D1622" s="26">
        <v>8640</v>
      </c>
      <c r="E1622" s="27" t="s">
        <v>2045</v>
      </c>
      <c r="F1622" s="27" t="s">
        <v>2046</v>
      </c>
      <c r="G1622" s="27" t="s">
        <v>3463</v>
      </c>
    </row>
    <row r="1623" spans="1:7" x14ac:dyDescent="0.3">
      <c r="A1623" s="26">
        <v>20776</v>
      </c>
      <c r="B1623" s="27" t="s">
        <v>7714</v>
      </c>
      <c r="C1623" s="27" t="s">
        <v>6251</v>
      </c>
      <c r="D1623" s="26">
        <v>8640</v>
      </c>
      <c r="E1623" s="27" t="s">
        <v>2047</v>
      </c>
      <c r="F1623" s="27" t="s">
        <v>2048</v>
      </c>
      <c r="G1623" s="27" t="s">
        <v>3464</v>
      </c>
    </row>
    <row r="1624" spans="1:7" x14ac:dyDescent="0.3">
      <c r="A1624" s="26">
        <v>20784</v>
      </c>
      <c r="B1624" s="27" t="s">
        <v>7715</v>
      </c>
      <c r="C1624" s="27" t="s">
        <v>6252</v>
      </c>
      <c r="D1624" s="26">
        <v>8972</v>
      </c>
      <c r="E1624" s="27" t="s">
        <v>2049</v>
      </c>
      <c r="F1624" s="27" t="s">
        <v>2050</v>
      </c>
      <c r="G1624" s="27" t="s">
        <v>3465</v>
      </c>
    </row>
    <row r="1625" spans="1:7" x14ac:dyDescent="0.3">
      <c r="A1625" s="26">
        <v>20818</v>
      </c>
      <c r="B1625" s="27" t="s">
        <v>7716</v>
      </c>
      <c r="C1625" s="27" t="s">
        <v>6253</v>
      </c>
      <c r="D1625" s="26">
        <v>8691</v>
      </c>
      <c r="E1625" s="27" t="s">
        <v>2051</v>
      </c>
      <c r="F1625" s="27" t="s">
        <v>2052</v>
      </c>
      <c r="G1625" s="27" t="s">
        <v>4259</v>
      </c>
    </row>
    <row r="1626" spans="1:7" x14ac:dyDescent="0.3">
      <c r="A1626" s="26">
        <v>20834</v>
      </c>
      <c r="B1626" s="27" t="s">
        <v>7717</v>
      </c>
      <c r="C1626" s="27" t="s">
        <v>6254</v>
      </c>
      <c r="D1626" s="26">
        <v>8972</v>
      </c>
      <c r="E1626" s="27" t="s">
        <v>2053</v>
      </c>
      <c r="F1626" s="27" t="s">
        <v>2054</v>
      </c>
      <c r="G1626" s="27" t="s">
        <v>10666</v>
      </c>
    </row>
    <row r="1627" spans="1:7" x14ac:dyDescent="0.3">
      <c r="A1627" s="26">
        <v>20842</v>
      </c>
      <c r="B1627" s="27" t="s">
        <v>8583</v>
      </c>
      <c r="C1627" s="27" t="s">
        <v>6255</v>
      </c>
      <c r="D1627" s="26">
        <v>9000</v>
      </c>
      <c r="E1627" s="27" t="s">
        <v>403</v>
      </c>
      <c r="F1627" s="27" t="s">
        <v>2055</v>
      </c>
      <c r="G1627" s="27" t="s">
        <v>8584</v>
      </c>
    </row>
    <row r="1628" spans="1:7" x14ac:dyDescent="0.3">
      <c r="A1628" s="26">
        <v>20859</v>
      </c>
      <c r="B1628" s="27" t="s">
        <v>8548</v>
      </c>
      <c r="C1628" s="27" t="s">
        <v>6256</v>
      </c>
      <c r="D1628" s="26">
        <v>9000</v>
      </c>
      <c r="E1628" s="27" t="s">
        <v>403</v>
      </c>
      <c r="F1628" s="27" t="s">
        <v>9073</v>
      </c>
      <c r="G1628" s="27" t="s">
        <v>9074</v>
      </c>
    </row>
    <row r="1629" spans="1:7" x14ac:dyDescent="0.3">
      <c r="A1629" s="26">
        <v>20875</v>
      </c>
      <c r="B1629" s="27" t="s">
        <v>9435</v>
      </c>
      <c r="C1629" s="27" t="s">
        <v>6257</v>
      </c>
      <c r="D1629" s="26">
        <v>9000</v>
      </c>
      <c r="E1629" s="27" t="s">
        <v>403</v>
      </c>
      <c r="F1629" s="27" t="s">
        <v>2056</v>
      </c>
      <c r="G1629" s="27" t="s">
        <v>9075</v>
      </c>
    </row>
    <row r="1630" spans="1:7" x14ac:dyDescent="0.3">
      <c r="A1630" s="26">
        <v>20891</v>
      </c>
      <c r="B1630" s="27" t="s">
        <v>8345</v>
      </c>
      <c r="C1630" s="27" t="s">
        <v>6258</v>
      </c>
      <c r="D1630" s="26">
        <v>9000</v>
      </c>
      <c r="E1630" s="27" t="s">
        <v>403</v>
      </c>
      <c r="F1630" s="27" t="s">
        <v>9076</v>
      </c>
      <c r="G1630" s="27" t="s">
        <v>8585</v>
      </c>
    </row>
    <row r="1631" spans="1:7" x14ac:dyDescent="0.3">
      <c r="A1631" s="26">
        <v>20909</v>
      </c>
      <c r="B1631" s="27" t="s">
        <v>9436</v>
      </c>
      <c r="C1631" s="27" t="s">
        <v>6259</v>
      </c>
      <c r="D1631" s="26">
        <v>9000</v>
      </c>
      <c r="E1631" s="27" t="s">
        <v>403</v>
      </c>
      <c r="F1631" s="27" t="s">
        <v>2057</v>
      </c>
      <c r="G1631" s="27" t="s">
        <v>9077</v>
      </c>
    </row>
    <row r="1632" spans="1:7" x14ac:dyDescent="0.3">
      <c r="A1632" s="26">
        <v>20917</v>
      </c>
      <c r="B1632" s="27" t="s">
        <v>10667</v>
      </c>
      <c r="C1632" s="27" t="s">
        <v>6260</v>
      </c>
      <c r="D1632" s="26">
        <v>9000</v>
      </c>
      <c r="E1632" s="27" t="s">
        <v>403</v>
      </c>
      <c r="F1632" s="27" t="s">
        <v>8586</v>
      </c>
      <c r="G1632" s="27" t="s">
        <v>8587</v>
      </c>
    </row>
    <row r="1633" spans="1:7" x14ac:dyDescent="0.3">
      <c r="A1633" s="26">
        <v>20925</v>
      </c>
      <c r="B1633" s="27" t="s">
        <v>8588</v>
      </c>
      <c r="C1633" s="27" t="s">
        <v>6261</v>
      </c>
      <c r="D1633" s="26">
        <v>9000</v>
      </c>
      <c r="E1633" s="27" t="s">
        <v>403</v>
      </c>
      <c r="F1633" s="27" t="s">
        <v>2058</v>
      </c>
      <c r="G1633" s="27" t="s">
        <v>9078</v>
      </c>
    </row>
    <row r="1634" spans="1:7" x14ac:dyDescent="0.3">
      <c r="A1634" s="26">
        <v>20933</v>
      </c>
      <c r="B1634" s="27" t="s">
        <v>9437</v>
      </c>
      <c r="C1634" s="27" t="s">
        <v>6262</v>
      </c>
      <c r="D1634" s="26">
        <v>9000</v>
      </c>
      <c r="E1634" s="27" t="s">
        <v>403</v>
      </c>
      <c r="F1634" s="27" t="s">
        <v>9079</v>
      </c>
      <c r="G1634" s="27" t="s">
        <v>9080</v>
      </c>
    </row>
    <row r="1635" spans="1:7" x14ac:dyDescent="0.3">
      <c r="A1635" s="26">
        <v>20941</v>
      </c>
      <c r="B1635" s="27" t="s">
        <v>8589</v>
      </c>
      <c r="C1635" s="27" t="s">
        <v>6263</v>
      </c>
      <c r="D1635" s="26">
        <v>9000</v>
      </c>
      <c r="E1635" s="27" t="s">
        <v>403</v>
      </c>
      <c r="F1635" s="27" t="s">
        <v>2059</v>
      </c>
      <c r="G1635" s="27" t="s">
        <v>9081</v>
      </c>
    </row>
    <row r="1636" spans="1:7" x14ac:dyDescent="0.3">
      <c r="A1636" s="26">
        <v>20958</v>
      </c>
      <c r="B1636" s="27" t="s">
        <v>8590</v>
      </c>
      <c r="C1636" s="27" t="s">
        <v>6264</v>
      </c>
      <c r="D1636" s="26">
        <v>9000</v>
      </c>
      <c r="E1636" s="27" t="s">
        <v>403</v>
      </c>
      <c r="F1636" s="27" t="s">
        <v>2060</v>
      </c>
      <c r="G1636" s="27" t="s">
        <v>9082</v>
      </c>
    </row>
    <row r="1637" spans="1:7" x14ac:dyDescent="0.3">
      <c r="A1637" s="26">
        <v>20982</v>
      </c>
      <c r="B1637" s="27" t="s">
        <v>9438</v>
      </c>
      <c r="C1637" s="27" t="s">
        <v>6265</v>
      </c>
      <c r="D1637" s="26">
        <v>9000</v>
      </c>
      <c r="E1637" s="27" t="s">
        <v>403</v>
      </c>
      <c r="F1637" s="27" t="s">
        <v>10668</v>
      </c>
      <c r="G1637" s="27" t="s">
        <v>8591</v>
      </c>
    </row>
    <row r="1638" spans="1:7" x14ac:dyDescent="0.3">
      <c r="A1638" s="26">
        <v>20991</v>
      </c>
      <c r="B1638" s="27" t="s">
        <v>7718</v>
      </c>
      <c r="C1638" s="27" t="s">
        <v>6266</v>
      </c>
      <c r="D1638" s="26">
        <v>9000</v>
      </c>
      <c r="E1638" s="27" t="s">
        <v>403</v>
      </c>
      <c r="F1638" s="27" t="s">
        <v>2061</v>
      </c>
      <c r="G1638" s="27" t="s">
        <v>3466</v>
      </c>
    </row>
    <row r="1639" spans="1:7" x14ac:dyDescent="0.3">
      <c r="A1639" s="26">
        <v>21006</v>
      </c>
      <c r="B1639" s="27" t="s">
        <v>10669</v>
      </c>
      <c r="C1639" s="27" t="s">
        <v>6267</v>
      </c>
      <c r="D1639" s="26">
        <v>9000</v>
      </c>
      <c r="E1639" s="27" t="s">
        <v>403</v>
      </c>
      <c r="F1639" s="27" t="s">
        <v>2062</v>
      </c>
      <c r="G1639" s="27" t="s">
        <v>9083</v>
      </c>
    </row>
    <row r="1640" spans="1:7" x14ac:dyDescent="0.3">
      <c r="A1640" s="26">
        <v>21031</v>
      </c>
      <c r="B1640" s="27" t="s">
        <v>7992</v>
      </c>
      <c r="C1640" s="27" t="s">
        <v>6268</v>
      </c>
      <c r="D1640" s="26">
        <v>9000</v>
      </c>
      <c r="E1640" s="27" t="s">
        <v>403</v>
      </c>
      <c r="F1640" s="27" t="s">
        <v>2063</v>
      </c>
      <c r="G1640" s="27" t="s">
        <v>3467</v>
      </c>
    </row>
    <row r="1641" spans="1:7" x14ac:dyDescent="0.3">
      <c r="A1641" s="26">
        <v>21048</v>
      </c>
      <c r="B1641" s="27" t="s">
        <v>7719</v>
      </c>
      <c r="C1641" s="27" t="s">
        <v>6269</v>
      </c>
      <c r="D1641" s="26">
        <v>9000</v>
      </c>
      <c r="E1641" s="27" t="s">
        <v>403</v>
      </c>
      <c r="F1641" s="27" t="s">
        <v>2064</v>
      </c>
      <c r="G1641" s="27" t="s">
        <v>3468</v>
      </c>
    </row>
    <row r="1642" spans="1:7" x14ac:dyDescent="0.3">
      <c r="A1642" s="26">
        <v>21055</v>
      </c>
      <c r="B1642" s="27" t="s">
        <v>9439</v>
      </c>
      <c r="C1642" s="27" t="s">
        <v>6270</v>
      </c>
      <c r="D1642" s="26">
        <v>9000</v>
      </c>
      <c r="E1642" s="27" t="s">
        <v>403</v>
      </c>
      <c r="F1642" s="27" t="s">
        <v>2065</v>
      </c>
      <c r="G1642" s="27" t="s">
        <v>8592</v>
      </c>
    </row>
    <row r="1643" spans="1:7" x14ac:dyDescent="0.3">
      <c r="A1643" s="26">
        <v>21063</v>
      </c>
      <c r="B1643" s="27" t="s">
        <v>9440</v>
      </c>
      <c r="C1643" s="27" t="s">
        <v>6271</v>
      </c>
      <c r="D1643" s="26">
        <v>9000</v>
      </c>
      <c r="E1643" s="27" t="s">
        <v>403</v>
      </c>
      <c r="F1643" s="27" t="s">
        <v>9441</v>
      </c>
      <c r="G1643" s="27" t="s">
        <v>8593</v>
      </c>
    </row>
    <row r="1644" spans="1:7" x14ac:dyDescent="0.3">
      <c r="A1644" s="26">
        <v>21071</v>
      </c>
      <c r="B1644" s="27" t="s">
        <v>10670</v>
      </c>
      <c r="C1644" s="27" t="s">
        <v>6272</v>
      </c>
      <c r="D1644" s="26">
        <v>9000</v>
      </c>
      <c r="E1644" s="27" t="s">
        <v>403</v>
      </c>
      <c r="F1644" s="27" t="s">
        <v>2066</v>
      </c>
      <c r="G1644" s="27" t="s">
        <v>10671</v>
      </c>
    </row>
    <row r="1645" spans="1:7" x14ac:dyDescent="0.3">
      <c r="A1645" s="26">
        <v>21089</v>
      </c>
      <c r="B1645" s="27" t="s">
        <v>7720</v>
      </c>
      <c r="C1645" s="27" t="s">
        <v>6273</v>
      </c>
      <c r="D1645" s="26">
        <v>9000</v>
      </c>
      <c r="E1645" s="27" t="s">
        <v>403</v>
      </c>
      <c r="F1645" s="27" t="s">
        <v>2067</v>
      </c>
      <c r="G1645" s="27" t="s">
        <v>3469</v>
      </c>
    </row>
    <row r="1646" spans="1:7" x14ac:dyDescent="0.3">
      <c r="A1646" s="26">
        <v>21121</v>
      </c>
      <c r="B1646" s="27" t="s">
        <v>9442</v>
      </c>
      <c r="C1646" s="27" t="s">
        <v>6274</v>
      </c>
      <c r="D1646" s="26">
        <v>9000</v>
      </c>
      <c r="E1646" s="27" t="s">
        <v>403</v>
      </c>
      <c r="F1646" s="27" t="s">
        <v>2068</v>
      </c>
      <c r="G1646" s="27" t="s">
        <v>8594</v>
      </c>
    </row>
    <row r="1647" spans="1:7" x14ac:dyDescent="0.3">
      <c r="A1647" s="26">
        <v>21147</v>
      </c>
      <c r="B1647" s="27" t="s">
        <v>9443</v>
      </c>
      <c r="C1647" s="27" t="s">
        <v>6275</v>
      </c>
      <c r="D1647" s="26">
        <v>9000</v>
      </c>
      <c r="E1647" s="27" t="s">
        <v>403</v>
      </c>
      <c r="F1647" s="27" t="s">
        <v>10672</v>
      </c>
      <c r="G1647" s="27" t="s">
        <v>9084</v>
      </c>
    </row>
    <row r="1648" spans="1:7" x14ac:dyDescent="0.3">
      <c r="A1648" s="26">
        <v>21154</v>
      </c>
      <c r="B1648" s="27" t="s">
        <v>7721</v>
      </c>
      <c r="C1648" s="27" t="s">
        <v>6276</v>
      </c>
      <c r="D1648" s="26">
        <v>9000</v>
      </c>
      <c r="E1648" s="27" t="s">
        <v>403</v>
      </c>
      <c r="F1648" s="27" t="s">
        <v>2069</v>
      </c>
      <c r="G1648" s="27" t="s">
        <v>3470</v>
      </c>
    </row>
    <row r="1649" spans="1:7" x14ac:dyDescent="0.3">
      <c r="A1649" s="26">
        <v>21162</v>
      </c>
      <c r="B1649" s="27" t="s">
        <v>7722</v>
      </c>
      <c r="C1649" s="27" t="s">
        <v>6277</v>
      </c>
      <c r="D1649" s="26">
        <v>9000</v>
      </c>
      <c r="E1649" s="27" t="s">
        <v>403</v>
      </c>
      <c r="F1649" s="27" t="s">
        <v>3471</v>
      </c>
      <c r="G1649" s="27" t="s">
        <v>3472</v>
      </c>
    </row>
    <row r="1650" spans="1:7" x14ac:dyDescent="0.3">
      <c r="A1650" s="26">
        <v>21171</v>
      </c>
      <c r="B1650" s="27" t="s">
        <v>7723</v>
      </c>
      <c r="C1650" s="27" t="s">
        <v>6278</v>
      </c>
      <c r="D1650" s="26">
        <v>9000</v>
      </c>
      <c r="E1650" s="27" t="s">
        <v>403</v>
      </c>
      <c r="F1650" s="27" t="s">
        <v>2070</v>
      </c>
      <c r="G1650" s="27" t="s">
        <v>4035</v>
      </c>
    </row>
    <row r="1651" spans="1:7" x14ac:dyDescent="0.3">
      <c r="A1651" s="26">
        <v>21196</v>
      </c>
      <c r="B1651" s="27" t="s">
        <v>7500</v>
      </c>
      <c r="C1651" s="27" t="s">
        <v>6279</v>
      </c>
      <c r="D1651" s="26">
        <v>9000</v>
      </c>
      <c r="E1651" s="27" t="s">
        <v>403</v>
      </c>
      <c r="F1651" s="27" t="s">
        <v>2071</v>
      </c>
      <c r="G1651" s="27" t="s">
        <v>10673</v>
      </c>
    </row>
    <row r="1652" spans="1:7" x14ac:dyDescent="0.3">
      <c r="A1652" s="26">
        <v>21204</v>
      </c>
      <c r="B1652" s="27" t="s">
        <v>9444</v>
      </c>
      <c r="C1652" s="27" t="s">
        <v>6280</v>
      </c>
      <c r="D1652" s="26">
        <v>9000</v>
      </c>
      <c r="E1652" s="27" t="s">
        <v>403</v>
      </c>
      <c r="F1652" s="27" t="s">
        <v>2072</v>
      </c>
      <c r="G1652" s="27" t="s">
        <v>3473</v>
      </c>
    </row>
    <row r="1653" spans="1:7" x14ac:dyDescent="0.3">
      <c r="A1653" s="26">
        <v>21212</v>
      </c>
      <c r="B1653" s="27" t="s">
        <v>7724</v>
      </c>
      <c r="C1653" s="27" t="s">
        <v>6281</v>
      </c>
      <c r="D1653" s="26">
        <v>9000</v>
      </c>
      <c r="E1653" s="27" t="s">
        <v>403</v>
      </c>
      <c r="F1653" s="27" t="s">
        <v>2073</v>
      </c>
      <c r="G1653" s="27" t="s">
        <v>4260</v>
      </c>
    </row>
    <row r="1654" spans="1:7" x14ac:dyDescent="0.3">
      <c r="A1654" s="26">
        <v>21221</v>
      </c>
      <c r="B1654" s="27" t="s">
        <v>7364</v>
      </c>
      <c r="C1654" s="27" t="s">
        <v>6282</v>
      </c>
      <c r="D1654" s="26">
        <v>9000</v>
      </c>
      <c r="E1654" s="27" t="s">
        <v>403</v>
      </c>
      <c r="F1654" s="27" t="s">
        <v>2074</v>
      </c>
      <c r="G1654" s="27" t="s">
        <v>3474</v>
      </c>
    </row>
    <row r="1655" spans="1:7" x14ac:dyDescent="0.3">
      <c r="A1655" s="26">
        <v>21238</v>
      </c>
      <c r="B1655" s="27" t="s">
        <v>10674</v>
      </c>
      <c r="C1655" s="27" t="s">
        <v>6283</v>
      </c>
      <c r="D1655" s="26">
        <v>9000</v>
      </c>
      <c r="E1655" s="27" t="s">
        <v>403</v>
      </c>
      <c r="F1655" s="27" t="s">
        <v>2075</v>
      </c>
      <c r="G1655" s="27" t="s">
        <v>9445</v>
      </c>
    </row>
    <row r="1656" spans="1:7" x14ac:dyDescent="0.3">
      <c r="A1656" s="26">
        <v>21246</v>
      </c>
      <c r="B1656" s="27" t="s">
        <v>7725</v>
      </c>
      <c r="C1656" s="27" t="s">
        <v>6284</v>
      </c>
      <c r="D1656" s="26">
        <v>9000</v>
      </c>
      <c r="E1656" s="27" t="s">
        <v>403</v>
      </c>
      <c r="F1656" s="27" t="s">
        <v>2076</v>
      </c>
      <c r="G1656" s="27" t="s">
        <v>4501</v>
      </c>
    </row>
    <row r="1657" spans="1:7" x14ac:dyDescent="0.3">
      <c r="A1657" s="26">
        <v>21261</v>
      </c>
      <c r="B1657" s="27" t="s">
        <v>7726</v>
      </c>
      <c r="C1657" s="27" t="s">
        <v>6285</v>
      </c>
      <c r="D1657" s="26">
        <v>9000</v>
      </c>
      <c r="E1657" s="27" t="s">
        <v>403</v>
      </c>
      <c r="F1657" s="27" t="s">
        <v>2077</v>
      </c>
      <c r="G1657" s="27" t="s">
        <v>4502</v>
      </c>
    </row>
    <row r="1658" spans="1:7" x14ac:dyDescent="0.3">
      <c r="A1658" s="26">
        <v>21287</v>
      </c>
      <c r="B1658" s="27" t="s">
        <v>7727</v>
      </c>
      <c r="C1658" s="27" t="s">
        <v>6286</v>
      </c>
      <c r="D1658" s="26">
        <v>9032</v>
      </c>
      <c r="E1658" s="27" t="s">
        <v>2078</v>
      </c>
      <c r="F1658" s="27" t="s">
        <v>2079</v>
      </c>
      <c r="G1658" s="27" t="s">
        <v>9785</v>
      </c>
    </row>
    <row r="1659" spans="1:7" x14ac:dyDescent="0.3">
      <c r="A1659" s="26">
        <v>21295</v>
      </c>
      <c r="B1659" s="27" t="s">
        <v>9446</v>
      </c>
      <c r="C1659" s="27" t="s">
        <v>6287</v>
      </c>
      <c r="D1659" s="26">
        <v>9032</v>
      </c>
      <c r="E1659" s="27" t="s">
        <v>2078</v>
      </c>
      <c r="F1659" s="27" t="s">
        <v>2080</v>
      </c>
      <c r="G1659" s="27" t="s">
        <v>9085</v>
      </c>
    </row>
    <row r="1660" spans="1:7" x14ac:dyDescent="0.3">
      <c r="A1660" s="26">
        <v>21303</v>
      </c>
      <c r="B1660" s="27" t="s">
        <v>7728</v>
      </c>
      <c r="C1660" s="27" t="s">
        <v>6288</v>
      </c>
      <c r="D1660" s="26">
        <v>9041</v>
      </c>
      <c r="E1660" s="27" t="s">
        <v>405</v>
      </c>
      <c r="F1660" s="27" t="s">
        <v>2081</v>
      </c>
      <c r="G1660" s="27" t="s">
        <v>9086</v>
      </c>
    </row>
    <row r="1661" spans="1:7" x14ac:dyDescent="0.3">
      <c r="A1661" s="26">
        <v>21311</v>
      </c>
      <c r="B1661" s="27" t="s">
        <v>7678</v>
      </c>
      <c r="C1661" s="27" t="s">
        <v>6289</v>
      </c>
      <c r="D1661" s="26">
        <v>9041</v>
      </c>
      <c r="E1661" s="27" t="s">
        <v>405</v>
      </c>
      <c r="F1661" s="27" t="s">
        <v>2082</v>
      </c>
      <c r="G1661" s="27" t="s">
        <v>8595</v>
      </c>
    </row>
    <row r="1662" spans="1:7" x14ac:dyDescent="0.3">
      <c r="A1662" s="26">
        <v>21329</v>
      </c>
      <c r="B1662" s="27" t="s">
        <v>7729</v>
      </c>
      <c r="C1662" s="27" t="s">
        <v>6290</v>
      </c>
      <c r="D1662" s="26">
        <v>9041</v>
      </c>
      <c r="E1662" s="27" t="s">
        <v>405</v>
      </c>
      <c r="F1662" s="27" t="s">
        <v>2083</v>
      </c>
      <c r="G1662" s="27" t="s">
        <v>8596</v>
      </c>
    </row>
    <row r="1663" spans="1:7" x14ac:dyDescent="0.3">
      <c r="A1663" s="26">
        <v>21337</v>
      </c>
      <c r="B1663" s="27" t="s">
        <v>8597</v>
      </c>
      <c r="C1663" s="27" t="s">
        <v>6291</v>
      </c>
      <c r="D1663" s="26">
        <v>9000</v>
      </c>
      <c r="E1663" s="27" t="s">
        <v>403</v>
      </c>
      <c r="F1663" s="27" t="s">
        <v>2084</v>
      </c>
      <c r="G1663" s="27" t="s">
        <v>8598</v>
      </c>
    </row>
    <row r="1664" spans="1:7" x14ac:dyDescent="0.3">
      <c r="A1664" s="26">
        <v>21352</v>
      </c>
      <c r="B1664" s="27" t="s">
        <v>9786</v>
      </c>
      <c r="C1664" s="27" t="s">
        <v>6292</v>
      </c>
      <c r="D1664" s="26">
        <v>9940</v>
      </c>
      <c r="E1664" s="27" t="s">
        <v>407</v>
      </c>
      <c r="F1664" s="27" t="s">
        <v>8599</v>
      </c>
      <c r="G1664" s="27" t="s">
        <v>8600</v>
      </c>
    </row>
    <row r="1665" spans="1:7" x14ac:dyDescent="0.3">
      <c r="A1665" s="26">
        <v>21361</v>
      </c>
      <c r="B1665" s="27" t="s">
        <v>7730</v>
      </c>
      <c r="C1665" s="27" t="s">
        <v>6293</v>
      </c>
      <c r="D1665" s="26">
        <v>9940</v>
      </c>
      <c r="E1665" s="27" t="s">
        <v>407</v>
      </c>
      <c r="F1665" s="27" t="s">
        <v>2085</v>
      </c>
      <c r="G1665" s="27" t="s">
        <v>8601</v>
      </c>
    </row>
    <row r="1666" spans="1:7" x14ac:dyDescent="0.3">
      <c r="A1666" s="26">
        <v>21378</v>
      </c>
      <c r="B1666" s="27" t="s">
        <v>9787</v>
      </c>
      <c r="C1666" s="27" t="s">
        <v>6294</v>
      </c>
      <c r="D1666" s="26">
        <v>9940</v>
      </c>
      <c r="E1666" s="27" t="s">
        <v>407</v>
      </c>
      <c r="F1666" s="27" t="s">
        <v>2086</v>
      </c>
      <c r="G1666" s="27" t="s">
        <v>4261</v>
      </c>
    </row>
    <row r="1667" spans="1:7" x14ac:dyDescent="0.3">
      <c r="A1667" s="26">
        <v>21386</v>
      </c>
      <c r="B1667" s="27" t="s">
        <v>9788</v>
      </c>
      <c r="C1667" s="27" t="s">
        <v>6295</v>
      </c>
      <c r="D1667" s="26">
        <v>9060</v>
      </c>
      <c r="E1667" s="27" t="s">
        <v>408</v>
      </c>
      <c r="F1667" s="27" t="s">
        <v>2087</v>
      </c>
      <c r="G1667" s="27" t="s">
        <v>4262</v>
      </c>
    </row>
    <row r="1668" spans="1:7" x14ac:dyDescent="0.3">
      <c r="A1668" s="26">
        <v>21411</v>
      </c>
      <c r="B1668" s="27" t="s">
        <v>10675</v>
      </c>
      <c r="C1668" s="27" t="s">
        <v>6296</v>
      </c>
      <c r="D1668" s="26">
        <v>9060</v>
      </c>
      <c r="E1668" s="27" t="s">
        <v>408</v>
      </c>
      <c r="F1668" s="27" t="s">
        <v>2088</v>
      </c>
      <c r="G1668" s="27" t="s">
        <v>4036</v>
      </c>
    </row>
    <row r="1669" spans="1:7" x14ac:dyDescent="0.3">
      <c r="A1669" s="26">
        <v>21451</v>
      </c>
      <c r="B1669" s="27" t="s">
        <v>7731</v>
      </c>
      <c r="C1669" s="27" t="s">
        <v>6297</v>
      </c>
      <c r="D1669" s="26">
        <v>9940</v>
      </c>
      <c r="E1669" s="27" t="s">
        <v>411</v>
      </c>
      <c r="F1669" s="27" t="s">
        <v>2089</v>
      </c>
      <c r="G1669" s="27" t="s">
        <v>4263</v>
      </c>
    </row>
    <row r="1670" spans="1:7" x14ac:dyDescent="0.3">
      <c r="A1670" s="26">
        <v>21469</v>
      </c>
      <c r="B1670" s="27" t="s">
        <v>7269</v>
      </c>
      <c r="C1670" s="27" t="s">
        <v>5877</v>
      </c>
      <c r="D1670" s="26">
        <v>9940</v>
      </c>
      <c r="E1670" s="27" t="s">
        <v>2090</v>
      </c>
      <c r="F1670" s="27" t="s">
        <v>2091</v>
      </c>
      <c r="G1670" s="27" t="s">
        <v>3475</v>
      </c>
    </row>
    <row r="1671" spans="1:7" x14ac:dyDescent="0.3">
      <c r="A1671" s="26">
        <v>21477</v>
      </c>
      <c r="B1671" s="27" t="s">
        <v>510</v>
      </c>
      <c r="C1671" s="27" t="s">
        <v>6298</v>
      </c>
      <c r="D1671" s="26">
        <v>9185</v>
      </c>
      <c r="E1671" s="27" t="s">
        <v>413</v>
      </c>
      <c r="F1671" s="27" t="s">
        <v>2092</v>
      </c>
      <c r="G1671" s="27" t="s">
        <v>4264</v>
      </c>
    </row>
    <row r="1672" spans="1:7" x14ac:dyDescent="0.3">
      <c r="A1672" s="26">
        <v>21485</v>
      </c>
      <c r="B1672" s="27" t="s">
        <v>7732</v>
      </c>
      <c r="C1672" s="27" t="s">
        <v>6299</v>
      </c>
      <c r="D1672" s="26">
        <v>9185</v>
      </c>
      <c r="E1672" s="27" t="s">
        <v>413</v>
      </c>
      <c r="F1672" s="27" t="s">
        <v>2093</v>
      </c>
      <c r="G1672" s="27" t="s">
        <v>3476</v>
      </c>
    </row>
    <row r="1673" spans="1:7" x14ac:dyDescent="0.3">
      <c r="A1673" s="26">
        <v>21493</v>
      </c>
      <c r="B1673" s="27" t="s">
        <v>510</v>
      </c>
      <c r="C1673" s="27" t="s">
        <v>6300</v>
      </c>
      <c r="D1673" s="26">
        <v>9185</v>
      </c>
      <c r="E1673" s="27" t="s">
        <v>413</v>
      </c>
      <c r="F1673" s="27" t="s">
        <v>2094</v>
      </c>
      <c r="G1673" s="27" t="s">
        <v>3477</v>
      </c>
    </row>
    <row r="1674" spans="1:7" x14ac:dyDescent="0.3">
      <c r="A1674" s="26">
        <v>21501</v>
      </c>
      <c r="B1674" s="27" t="s">
        <v>10676</v>
      </c>
      <c r="C1674" s="27" t="s">
        <v>6301</v>
      </c>
      <c r="D1674" s="26">
        <v>9185</v>
      </c>
      <c r="E1674" s="27" t="s">
        <v>413</v>
      </c>
      <c r="F1674" s="27" t="s">
        <v>2095</v>
      </c>
      <c r="G1674" s="27" t="s">
        <v>3478</v>
      </c>
    </row>
    <row r="1675" spans="1:7" x14ac:dyDescent="0.3">
      <c r="A1675" s="26">
        <v>21527</v>
      </c>
      <c r="B1675" s="27" t="s">
        <v>7733</v>
      </c>
      <c r="C1675" s="27" t="s">
        <v>6302</v>
      </c>
      <c r="D1675" s="26">
        <v>9080</v>
      </c>
      <c r="E1675" s="27" t="s">
        <v>2096</v>
      </c>
      <c r="F1675" s="27" t="s">
        <v>2097</v>
      </c>
      <c r="G1675" s="27" t="s">
        <v>4503</v>
      </c>
    </row>
    <row r="1676" spans="1:7" x14ac:dyDescent="0.3">
      <c r="A1676" s="26">
        <v>21535</v>
      </c>
      <c r="B1676" s="27" t="s">
        <v>7734</v>
      </c>
      <c r="C1676" s="27" t="s">
        <v>9087</v>
      </c>
      <c r="D1676" s="26">
        <v>9080</v>
      </c>
      <c r="E1676" s="27" t="s">
        <v>2098</v>
      </c>
      <c r="F1676" s="27" t="s">
        <v>2099</v>
      </c>
      <c r="G1676" s="27" t="s">
        <v>3479</v>
      </c>
    </row>
    <row r="1677" spans="1:7" x14ac:dyDescent="0.3">
      <c r="A1677" s="26">
        <v>21543</v>
      </c>
      <c r="B1677" s="27" t="s">
        <v>9088</v>
      </c>
      <c r="C1677" s="27" t="s">
        <v>6303</v>
      </c>
      <c r="D1677" s="26">
        <v>9180</v>
      </c>
      <c r="E1677" s="27" t="s">
        <v>2100</v>
      </c>
      <c r="F1677" s="27" t="s">
        <v>6304</v>
      </c>
      <c r="G1677" s="27" t="s">
        <v>4037</v>
      </c>
    </row>
    <row r="1678" spans="1:7" x14ac:dyDescent="0.3">
      <c r="A1678" s="26">
        <v>21551</v>
      </c>
      <c r="B1678" s="27" t="s">
        <v>7735</v>
      </c>
      <c r="C1678" s="27" t="s">
        <v>8602</v>
      </c>
      <c r="D1678" s="26">
        <v>9180</v>
      </c>
      <c r="E1678" s="27" t="s">
        <v>2100</v>
      </c>
      <c r="F1678" s="27" t="s">
        <v>2101</v>
      </c>
      <c r="G1678" s="27" t="s">
        <v>3480</v>
      </c>
    </row>
    <row r="1679" spans="1:7" x14ac:dyDescent="0.3">
      <c r="A1679" s="26">
        <v>21584</v>
      </c>
      <c r="B1679" s="27" t="s">
        <v>7736</v>
      </c>
      <c r="C1679" s="27" t="s">
        <v>6305</v>
      </c>
      <c r="D1679" s="26">
        <v>9190</v>
      </c>
      <c r="E1679" s="27" t="s">
        <v>416</v>
      </c>
      <c r="F1679" s="27" t="s">
        <v>2102</v>
      </c>
      <c r="G1679" s="27" t="s">
        <v>6306</v>
      </c>
    </row>
    <row r="1680" spans="1:7" x14ac:dyDescent="0.3">
      <c r="A1680" s="26">
        <v>21592</v>
      </c>
      <c r="B1680" s="27" t="s">
        <v>7737</v>
      </c>
      <c r="C1680" s="27" t="s">
        <v>6307</v>
      </c>
      <c r="D1680" s="26">
        <v>9190</v>
      </c>
      <c r="E1680" s="27" t="s">
        <v>416</v>
      </c>
      <c r="F1680" s="27" t="s">
        <v>2102</v>
      </c>
      <c r="G1680" s="27" t="s">
        <v>6306</v>
      </c>
    </row>
    <row r="1681" spans="1:7" x14ac:dyDescent="0.3">
      <c r="A1681" s="26">
        <v>21601</v>
      </c>
      <c r="B1681" s="27" t="s">
        <v>7738</v>
      </c>
      <c r="C1681" s="27" t="s">
        <v>6308</v>
      </c>
      <c r="D1681" s="26">
        <v>9190</v>
      </c>
      <c r="E1681" s="27" t="s">
        <v>416</v>
      </c>
      <c r="F1681" s="27" t="s">
        <v>2103</v>
      </c>
      <c r="G1681" s="27" t="s">
        <v>8603</v>
      </c>
    </row>
    <row r="1682" spans="1:7" x14ac:dyDescent="0.3">
      <c r="A1682" s="26">
        <v>21618</v>
      </c>
      <c r="B1682" s="27" t="s">
        <v>7739</v>
      </c>
      <c r="C1682" s="27" t="s">
        <v>6309</v>
      </c>
      <c r="D1682" s="26">
        <v>9190</v>
      </c>
      <c r="E1682" s="27" t="s">
        <v>2104</v>
      </c>
      <c r="F1682" s="27" t="s">
        <v>2105</v>
      </c>
      <c r="G1682" s="27" t="s">
        <v>3481</v>
      </c>
    </row>
    <row r="1683" spans="1:7" x14ac:dyDescent="0.3">
      <c r="A1683" s="26">
        <v>21626</v>
      </c>
      <c r="B1683" s="27" t="s">
        <v>7740</v>
      </c>
      <c r="C1683" s="27" t="s">
        <v>6310</v>
      </c>
      <c r="D1683" s="26">
        <v>9190</v>
      </c>
      <c r="E1683" s="27" t="s">
        <v>416</v>
      </c>
      <c r="F1683" s="27" t="s">
        <v>2106</v>
      </c>
      <c r="G1683" s="27" t="s">
        <v>3482</v>
      </c>
    </row>
    <row r="1684" spans="1:7" x14ac:dyDescent="0.3">
      <c r="A1684" s="26">
        <v>21634</v>
      </c>
      <c r="B1684" s="27" t="s">
        <v>7517</v>
      </c>
      <c r="C1684" s="27" t="s">
        <v>6311</v>
      </c>
      <c r="D1684" s="26">
        <v>9190</v>
      </c>
      <c r="E1684" s="27" t="s">
        <v>416</v>
      </c>
      <c r="F1684" s="27" t="s">
        <v>2107</v>
      </c>
      <c r="G1684" s="27" t="s">
        <v>9447</v>
      </c>
    </row>
    <row r="1685" spans="1:7" x14ac:dyDescent="0.3">
      <c r="A1685" s="26">
        <v>21642</v>
      </c>
      <c r="B1685" s="27" t="s">
        <v>10677</v>
      </c>
      <c r="C1685" s="27" t="s">
        <v>6312</v>
      </c>
      <c r="D1685" s="26">
        <v>9160</v>
      </c>
      <c r="E1685" s="27" t="s">
        <v>2108</v>
      </c>
      <c r="F1685" s="27" t="s">
        <v>2109</v>
      </c>
      <c r="G1685" s="27" t="s">
        <v>3483</v>
      </c>
    </row>
    <row r="1686" spans="1:7" x14ac:dyDescent="0.3">
      <c r="A1686" s="26">
        <v>21667</v>
      </c>
      <c r="B1686" s="27" t="s">
        <v>7741</v>
      </c>
      <c r="C1686" s="27" t="s">
        <v>6313</v>
      </c>
      <c r="D1686" s="26">
        <v>9160</v>
      </c>
      <c r="E1686" s="27" t="s">
        <v>418</v>
      </c>
      <c r="F1686" s="27" t="s">
        <v>2110</v>
      </c>
      <c r="G1686" s="27" t="s">
        <v>3484</v>
      </c>
    </row>
    <row r="1687" spans="1:7" x14ac:dyDescent="0.3">
      <c r="A1687" s="26">
        <v>21675</v>
      </c>
      <c r="B1687" s="27" t="s">
        <v>9089</v>
      </c>
      <c r="C1687" s="27" t="s">
        <v>6314</v>
      </c>
      <c r="D1687" s="26">
        <v>9160</v>
      </c>
      <c r="E1687" s="27" t="s">
        <v>418</v>
      </c>
      <c r="F1687" s="27" t="s">
        <v>2111</v>
      </c>
      <c r="G1687" s="27" t="s">
        <v>4265</v>
      </c>
    </row>
    <row r="1688" spans="1:7" x14ac:dyDescent="0.3">
      <c r="A1688" s="26">
        <v>21683</v>
      </c>
      <c r="B1688" s="27" t="s">
        <v>9090</v>
      </c>
      <c r="C1688" s="27" t="s">
        <v>6315</v>
      </c>
      <c r="D1688" s="26">
        <v>9160</v>
      </c>
      <c r="E1688" s="27" t="s">
        <v>418</v>
      </c>
      <c r="F1688" s="27" t="s">
        <v>2112</v>
      </c>
      <c r="G1688" s="27" t="s">
        <v>4266</v>
      </c>
    </row>
    <row r="1689" spans="1:7" x14ac:dyDescent="0.3">
      <c r="A1689" s="26">
        <v>21691</v>
      </c>
      <c r="B1689" s="27" t="s">
        <v>10678</v>
      </c>
      <c r="C1689" s="27" t="s">
        <v>6316</v>
      </c>
      <c r="D1689" s="26">
        <v>9160</v>
      </c>
      <c r="E1689" s="27" t="s">
        <v>418</v>
      </c>
      <c r="F1689" s="27" t="s">
        <v>2113</v>
      </c>
      <c r="G1689" s="27" t="s">
        <v>3485</v>
      </c>
    </row>
    <row r="1690" spans="1:7" x14ac:dyDescent="0.3">
      <c r="A1690" s="26">
        <v>21709</v>
      </c>
      <c r="B1690" s="27" t="s">
        <v>9091</v>
      </c>
      <c r="C1690" s="27" t="s">
        <v>6317</v>
      </c>
      <c r="D1690" s="26">
        <v>9160</v>
      </c>
      <c r="E1690" s="27" t="s">
        <v>418</v>
      </c>
      <c r="F1690" s="27" t="s">
        <v>3486</v>
      </c>
      <c r="G1690" s="27" t="s">
        <v>3487</v>
      </c>
    </row>
    <row r="1691" spans="1:7" x14ac:dyDescent="0.3">
      <c r="A1691" s="26">
        <v>21717</v>
      </c>
      <c r="B1691" s="27" t="s">
        <v>7742</v>
      </c>
      <c r="C1691" s="27" t="s">
        <v>6318</v>
      </c>
      <c r="D1691" s="26">
        <v>9160</v>
      </c>
      <c r="E1691" s="27" t="s">
        <v>418</v>
      </c>
      <c r="F1691" s="27" t="s">
        <v>2114</v>
      </c>
      <c r="G1691" s="27" t="s">
        <v>8604</v>
      </c>
    </row>
    <row r="1692" spans="1:7" x14ac:dyDescent="0.3">
      <c r="A1692" s="26">
        <v>21725</v>
      </c>
      <c r="B1692" s="27" t="s">
        <v>10679</v>
      </c>
      <c r="C1692" s="27" t="s">
        <v>6319</v>
      </c>
      <c r="D1692" s="26">
        <v>9160</v>
      </c>
      <c r="E1692" s="27" t="s">
        <v>418</v>
      </c>
      <c r="F1692" s="27" t="s">
        <v>2115</v>
      </c>
      <c r="G1692" s="27" t="s">
        <v>3488</v>
      </c>
    </row>
    <row r="1693" spans="1:7" x14ac:dyDescent="0.3">
      <c r="A1693" s="26">
        <v>21758</v>
      </c>
      <c r="B1693" s="27" t="s">
        <v>7610</v>
      </c>
      <c r="C1693" s="27" t="s">
        <v>6320</v>
      </c>
      <c r="D1693" s="26">
        <v>9160</v>
      </c>
      <c r="E1693" s="27" t="s">
        <v>2108</v>
      </c>
      <c r="F1693" s="27" t="s">
        <v>2116</v>
      </c>
      <c r="G1693" s="27" t="s">
        <v>4038</v>
      </c>
    </row>
    <row r="1694" spans="1:7" x14ac:dyDescent="0.3">
      <c r="A1694" s="26">
        <v>21766</v>
      </c>
      <c r="B1694" s="27" t="s">
        <v>7743</v>
      </c>
      <c r="C1694" s="27" t="s">
        <v>6321</v>
      </c>
      <c r="D1694" s="26">
        <v>9040</v>
      </c>
      <c r="E1694" s="27" t="s">
        <v>423</v>
      </c>
      <c r="F1694" s="27" t="s">
        <v>2117</v>
      </c>
      <c r="G1694" s="27" t="s">
        <v>10680</v>
      </c>
    </row>
    <row r="1695" spans="1:7" x14ac:dyDescent="0.3">
      <c r="A1695" s="26">
        <v>21774</v>
      </c>
      <c r="B1695" s="27" t="s">
        <v>9448</v>
      </c>
      <c r="C1695" s="27" t="s">
        <v>5725</v>
      </c>
      <c r="D1695" s="26">
        <v>9040</v>
      </c>
      <c r="E1695" s="27" t="s">
        <v>423</v>
      </c>
      <c r="F1695" s="27" t="s">
        <v>2118</v>
      </c>
      <c r="G1695" s="27" t="s">
        <v>9092</v>
      </c>
    </row>
    <row r="1696" spans="1:7" x14ac:dyDescent="0.3">
      <c r="A1696" s="26">
        <v>21782</v>
      </c>
      <c r="B1696" s="27" t="s">
        <v>7744</v>
      </c>
      <c r="C1696" s="27" t="s">
        <v>2119</v>
      </c>
      <c r="D1696" s="26">
        <v>9040</v>
      </c>
      <c r="E1696" s="27" t="s">
        <v>423</v>
      </c>
      <c r="F1696" s="27" t="s">
        <v>2120</v>
      </c>
      <c r="G1696" s="27" t="s">
        <v>4039</v>
      </c>
    </row>
    <row r="1697" spans="1:7" x14ac:dyDescent="0.3">
      <c r="A1697" s="26">
        <v>21791</v>
      </c>
      <c r="B1697" s="27" t="s">
        <v>7745</v>
      </c>
      <c r="C1697" s="27" t="s">
        <v>6322</v>
      </c>
      <c r="D1697" s="26">
        <v>9040</v>
      </c>
      <c r="E1697" s="27" t="s">
        <v>423</v>
      </c>
      <c r="F1697" s="27" t="s">
        <v>2121</v>
      </c>
      <c r="G1697" s="27" t="s">
        <v>4504</v>
      </c>
    </row>
    <row r="1698" spans="1:7" x14ac:dyDescent="0.3">
      <c r="A1698" s="26">
        <v>21841</v>
      </c>
      <c r="B1698" s="27" t="s">
        <v>515</v>
      </c>
      <c r="C1698" s="27" t="s">
        <v>6323</v>
      </c>
      <c r="D1698" s="26">
        <v>9070</v>
      </c>
      <c r="E1698" s="27" t="s">
        <v>432</v>
      </c>
      <c r="F1698" s="27" t="s">
        <v>2122</v>
      </c>
      <c r="G1698" s="27" t="s">
        <v>10681</v>
      </c>
    </row>
    <row r="1699" spans="1:7" x14ac:dyDescent="0.3">
      <c r="A1699" s="26">
        <v>21857</v>
      </c>
      <c r="B1699" s="27" t="s">
        <v>7492</v>
      </c>
      <c r="C1699" s="27" t="s">
        <v>6324</v>
      </c>
      <c r="D1699" s="26">
        <v>9070</v>
      </c>
      <c r="E1699" s="27" t="s">
        <v>432</v>
      </c>
      <c r="F1699" s="27" t="s">
        <v>2123</v>
      </c>
      <c r="G1699" s="27" t="s">
        <v>10682</v>
      </c>
    </row>
    <row r="1700" spans="1:7" x14ac:dyDescent="0.3">
      <c r="A1700" s="26">
        <v>21865</v>
      </c>
      <c r="B1700" s="27" t="s">
        <v>7652</v>
      </c>
      <c r="C1700" s="27" t="s">
        <v>6325</v>
      </c>
      <c r="D1700" s="26">
        <v>9070</v>
      </c>
      <c r="E1700" s="27" t="s">
        <v>432</v>
      </c>
      <c r="F1700" s="27" t="s">
        <v>2124</v>
      </c>
      <c r="G1700" s="27" t="s">
        <v>10683</v>
      </c>
    </row>
    <row r="1701" spans="1:7" x14ac:dyDescent="0.3">
      <c r="A1701" s="26">
        <v>21873</v>
      </c>
      <c r="B1701" s="27" t="s">
        <v>515</v>
      </c>
      <c r="C1701" s="27" t="s">
        <v>5803</v>
      </c>
      <c r="D1701" s="26">
        <v>9080</v>
      </c>
      <c r="E1701" s="27" t="s">
        <v>2125</v>
      </c>
      <c r="F1701" s="27" t="s">
        <v>8605</v>
      </c>
      <c r="G1701" s="27" t="s">
        <v>9093</v>
      </c>
    </row>
    <row r="1702" spans="1:7" x14ac:dyDescent="0.3">
      <c r="A1702" s="26">
        <v>21881</v>
      </c>
      <c r="B1702" s="27" t="s">
        <v>7746</v>
      </c>
      <c r="C1702" s="27" t="s">
        <v>6326</v>
      </c>
      <c r="D1702" s="26">
        <v>9080</v>
      </c>
      <c r="E1702" s="27" t="s">
        <v>2125</v>
      </c>
      <c r="F1702" s="27" t="s">
        <v>2126</v>
      </c>
      <c r="G1702" s="27" t="s">
        <v>3489</v>
      </c>
    </row>
    <row r="1703" spans="1:7" x14ac:dyDescent="0.3">
      <c r="A1703" s="26">
        <v>21899</v>
      </c>
      <c r="B1703" s="27" t="s">
        <v>7747</v>
      </c>
      <c r="C1703" s="27" t="s">
        <v>6327</v>
      </c>
      <c r="D1703" s="26">
        <v>9080</v>
      </c>
      <c r="E1703" s="27" t="s">
        <v>421</v>
      </c>
      <c r="F1703" s="27" t="s">
        <v>2127</v>
      </c>
      <c r="G1703" s="27" t="s">
        <v>3490</v>
      </c>
    </row>
    <row r="1704" spans="1:7" x14ac:dyDescent="0.3">
      <c r="A1704" s="26">
        <v>21907</v>
      </c>
      <c r="B1704" s="27" t="s">
        <v>9094</v>
      </c>
      <c r="C1704" s="27" t="s">
        <v>6328</v>
      </c>
      <c r="D1704" s="26">
        <v>9240</v>
      </c>
      <c r="E1704" s="27" t="s">
        <v>2128</v>
      </c>
      <c r="F1704" s="27" t="s">
        <v>2129</v>
      </c>
      <c r="G1704" s="27" t="s">
        <v>10684</v>
      </c>
    </row>
    <row r="1705" spans="1:7" x14ac:dyDescent="0.3">
      <c r="A1705" s="26">
        <v>21931</v>
      </c>
      <c r="B1705" s="27" t="s">
        <v>9095</v>
      </c>
      <c r="C1705" s="27" t="s">
        <v>6329</v>
      </c>
      <c r="D1705" s="26">
        <v>9240</v>
      </c>
      <c r="E1705" s="27" t="s">
        <v>2128</v>
      </c>
      <c r="F1705" s="27" t="s">
        <v>2130</v>
      </c>
      <c r="G1705" s="27" t="s">
        <v>8606</v>
      </c>
    </row>
    <row r="1706" spans="1:7" x14ac:dyDescent="0.3">
      <c r="A1706" s="26">
        <v>21972</v>
      </c>
      <c r="B1706" s="27" t="s">
        <v>9096</v>
      </c>
      <c r="C1706" s="27" t="s">
        <v>6330</v>
      </c>
      <c r="D1706" s="26">
        <v>9240</v>
      </c>
      <c r="E1706" s="27" t="s">
        <v>2128</v>
      </c>
      <c r="F1706" s="27" t="s">
        <v>2131</v>
      </c>
      <c r="G1706" s="27" t="s">
        <v>10685</v>
      </c>
    </row>
    <row r="1707" spans="1:7" x14ac:dyDescent="0.3">
      <c r="A1707" s="26">
        <v>21981</v>
      </c>
      <c r="B1707" s="27" t="s">
        <v>515</v>
      </c>
      <c r="C1707" s="27" t="s">
        <v>6331</v>
      </c>
      <c r="D1707" s="26">
        <v>9240</v>
      </c>
      <c r="E1707" s="27" t="s">
        <v>2128</v>
      </c>
      <c r="F1707" s="27" t="s">
        <v>2132</v>
      </c>
      <c r="G1707" s="27" t="s">
        <v>8607</v>
      </c>
    </row>
    <row r="1708" spans="1:7" x14ac:dyDescent="0.3">
      <c r="A1708" s="26">
        <v>21998</v>
      </c>
      <c r="B1708" s="27" t="s">
        <v>510</v>
      </c>
      <c r="C1708" s="27" t="s">
        <v>6332</v>
      </c>
      <c r="D1708" s="26">
        <v>9200</v>
      </c>
      <c r="E1708" s="27" t="s">
        <v>425</v>
      </c>
      <c r="F1708" s="27" t="s">
        <v>2133</v>
      </c>
      <c r="G1708" s="27" t="s">
        <v>3491</v>
      </c>
    </row>
    <row r="1709" spans="1:7" x14ac:dyDescent="0.3">
      <c r="A1709" s="26">
        <v>22004</v>
      </c>
      <c r="B1709" s="27" t="s">
        <v>515</v>
      </c>
      <c r="C1709" s="27" t="s">
        <v>6333</v>
      </c>
      <c r="D1709" s="26">
        <v>9200</v>
      </c>
      <c r="E1709" s="27" t="s">
        <v>425</v>
      </c>
      <c r="F1709" s="27" t="s">
        <v>2134</v>
      </c>
      <c r="G1709" s="27" t="s">
        <v>3492</v>
      </c>
    </row>
    <row r="1710" spans="1:7" x14ac:dyDescent="0.3">
      <c r="A1710" s="26">
        <v>22012</v>
      </c>
      <c r="B1710" s="27" t="s">
        <v>7748</v>
      </c>
      <c r="C1710" s="27" t="s">
        <v>6334</v>
      </c>
      <c r="D1710" s="26">
        <v>9220</v>
      </c>
      <c r="E1710" s="27" t="s">
        <v>427</v>
      </c>
      <c r="F1710" s="27" t="s">
        <v>2135</v>
      </c>
      <c r="G1710" s="27" t="s">
        <v>4505</v>
      </c>
    </row>
    <row r="1711" spans="1:7" x14ac:dyDescent="0.3">
      <c r="A1711" s="26">
        <v>22021</v>
      </c>
      <c r="B1711" s="27" t="s">
        <v>7749</v>
      </c>
      <c r="C1711" s="27" t="s">
        <v>6335</v>
      </c>
      <c r="D1711" s="26">
        <v>9220</v>
      </c>
      <c r="E1711" s="27" t="s">
        <v>427</v>
      </c>
      <c r="F1711" s="27" t="s">
        <v>2136</v>
      </c>
      <c r="G1711" s="27" t="s">
        <v>3493</v>
      </c>
    </row>
    <row r="1712" spans="1:7" x14ac:dyDescent="0.3">
      <c r="A1712" s="26">
        <v>22038</v>
      </c>
      <c r="B1712" s="27" t="s">
        <v>7750</v>
      </c>
      <c r="C1712" s="27" t="s">
        <v>6336</v>
      </c>
      <c r="D1712" s="26">
        <v>9220</v>
      </c>
      <c r="E1712" s="27" t="s">
        <v>427</v>
      </c>
      <c r="F1712" s="27" t="s">
        <v>2137</v>
      </c>
      <c r="G1712" s="27" t="s">
        <v>10686</v>
      </c>
    </row>
    <row r="1713" spans="1:7" x14ac:dyDescent="0.3">
      <c r="A1713" s="26">
        <v>22046</v>
      </c>
      <c r="B1713" s="27" t="s">
        <v>7751</v>
      </c>
      <c r="C1713" s="27" t="s">
        <v>6337</v>
      </c>
      <c r="D1713" s="26">
        <v>9220</v>
      </c>
      <c r="E1713" s="27" t="s">
        <v>427</v>
      </c>
      <c r="F1713" s="27" t="s">
        <v>2138</v>
      </c>
      <c r="G1713" s="27" t="s">
        <v>4506</v>
      </c>
    </row>
    <row r="1714" spans="1:7" x14ac:dyDescent="0.3">
      <c r="A1714" s="26">
        <v>22061</v>
      </c>
      <c r="B1714" s="27" t="s">
        <v>9097</v>
      </c>
      <c r="C1714" s="27" t="s">
        <v>6338</v>
      </c>
      <c r="D1714" s="26">
        <v>9220</v>
      </c>
      <c r="E1714" s="27" t="s">
        <v>427</v>
      </c>
      <c r="F1714" s="27" t="s">
        <v>2139</v>
      </c>
      <c r="G1714" s="27" t="s">
        <v>3494</v>
      </c>
    </row>
    <row r="1715" spans="1:7" x14ac:dyDescent="0.3">
      <c r="A1715" s="26">
        <v>22079</v>
      </c>
      <c r="B1715" s="27" t="s">
        <v>510</v>
      </c>
      <c r="C1715" s="27" t="s">
        <v>6339</v>
      </c>
      <c r="D1715" s="26">
        <v>9140</v>
      </c>
      <c r="E1715" s="27" t="s">
        <v>2140</v>
      </c>
      <c r="F1715" s="27" t="s">
        <v>2141</v>
      </c>
      <c r="G1715" s="27" t="s">
        <v>3495</v>
      </c>
    </row>
    <row r="1716" spans="1:7" x14ac:dyDescent="0.3">
      <c r="A1716" s="26">
        <v>22087</v>
      </c>
      <c r="B1716" s="27" t="s">
        <v>7752</v>
      </c>
      <c r="C1716" s="27" t="s">
        <v>6340</v>
      </c>
      <c r="D1716" s="26">
        <v>9220</v>
      </c>
      <c r="E1716" s="27" t="s">
        <v>2142</v>
      </c>
      <c r="F1716" s="27" t="s">
        <v>2143</v>
      </c>
      <c r="G1716" s="27" t="s">
        <v>9789</v>
      </c>
    </row>
    <row r="1717" spans="1:7" x14ac:dyDescent="0.3">
      <c r="A1717" s="26">
        <v>22095</v>
      </c>
      <c r="B1717" s="27" t="s">
        <v>8608</v>
      </c>
      <c r="C1717" s="27" t="s">
        <v>6341</v>
      </c>
      <c r="D1717" s="26">
        <v>9220</v>
      </c>
      <c r="E1717" s="27" t="s">
        <v>2142</v>
      </c>
      <c r="F1717" s="27" t="s">
        <v>2144</v>
      </c>
      <c r="G1717" s="27" t="s">
        <v>8609</v>
      </c>
    </row>
    <row r="1718" spans="1:7" x14ac:dyDescent="0.3">
      <c r="A1718" s="26">
        <v>22103</v>
      </c>
      <c r="B1718" s="27" t="s">
        <v>7753</v>
      </c>
      <c r="C1718" s="27" t="s">
        <v>4738</v>
      </c>
      <c r="D1718" s="26">
        <v>9250</v>
      </c>
      <c r="E1718" s="27" t="s">
        <v>429</v>
      </c>
      <c r="F1718" s="27" t="s">
        <v>2145</v>
      </c>
      <c r="G1718" s="27" t="s">
        <v>6342</v>
      </c>
    </row>
    <row r="1719" spans="1:7" x14ac:dyDescent="0.3">
      <c r="A1719" s="26">
        <v>22137</v>
      </c>
      <c r="B1719" s="27" t="s">
        <v>7535</v>
      </c>
      <c r="C1719" s="27" t="s">
        <v>6343</v>
      </c>
      <c r="D1719" s="26">
        <v>9111</v>
      </c>
      <c r="E1719" s="27" t="s">
        <v>1156</v>
      </c>
      <c r="F1719" s="27" t="s">
        <v>2146</v>
      </c>
      <c r="G1719" s="27" t="s">
        <v>3496</v>
      </c>
    </row>
    <row r="1720" spans="1:7" x14ac:dyDescent="0.3">
      <c r="A1720" s="26">
        <v>22145</v>
      </c>
      <c r="B1720" s="27" t="s">
        <v>8001</v>
      </c>
      <c r="C1720" s="27" t="s">
        <v>9449</v>
      </c>
      <c r="D1720" s="26">
        <v>9100</v>
      </c>
      <c r="E1720" s="27" t="s">
        <v>167</v>
      </c>
      <c r="F1720" s="27" t="s">
        <v>9450</v>
      </c>
      <c r="G1720" s="27" t="s">
        <v>9451</v>
      </c>
    </row>
    <row r="1721" spans="1:7" x14ac:dyDescent="0.3">
      <c r="A1721" s="26">
        <v>22152</v>
      </c>
      <c r="B1721" s="27" t="s">
        <v>506</v>
      </c>
      <c r="C1721" s="27" t="s">
        <v>6345</v>
      </c>
      <c r="D1721" s="26">
        <v>9112</v>
      </c>
      <c r="E1721" s="27" t="s">
        <v>2148</v>
      </c>
      <c r="F1721" s="27" t="s">
        <v>2149</v>
      </c>
      <c r="G1721" s="27" t="s">
        <v>8610</v>
      </c>
    </row>
    <row r="1722" spans="1:7" x14ac:dyDescent="0.3">
      <c r="A1722" s="26">
        <v>22161</v>
      </c>
      <c r="B1722" s="27" t="s">
        <v>562</v>
      </c>
      <c r="C1722" s="27" t="s">
        <v>6346</v>
      </c>
      <c r="D1722" s="26">
        <v>9112</v>
      </c>
      <c r="E1722" s="27" t="s">
        <v>2148</v>
      </c>
      <c r="F1722" s="27" t="s">
        <v>2150</v>
      </c>
      <c r="G1722" s="27" t="s">
        <v>4267</v>
      </c>
    </row>
    <row r="1723" spans="1:7" x14ac:dyDescent="0.3">
      <c r="A1723" s="26">
        <v>22186</v>
      </c>
      <c r="B1723" s="27" t="s">
        <v>9098</v>
      </c>
      <c r="C1723" s="27" t="s">
        <v>6347</v>
      </c>
      <c r="D1723" s="26">
        <v>9230</v>
      </c>
      <c r="E1723" s="27" t="s">
        <v>430</v>
      </c>
      <c r="F1723" s="27" t="s">
        <v>2151</v>
      </c>
      <c r="G1723" s="27" t="s">
        <v>3497</v>
      </c>
    </row>
    <row r="1724" spans="1:7" x14ac:dyDescent="0.3">
      <c r="A1724" s="26">
        <v>22194</v>
      </c>
      <c r="B1724" s="27" t="s">
        <v>510</v>
      </c>
      <c r="C1724" s="27" t="s">
        <v>6348</v>
      </c>
      <c r="D1724" s="26">
        <v>9230</v>
      </c>
      <c r="E1724" s="27" t="s">
        <v>430</v>
      </c>
      <c r="F1724" s="27" t="s">
        <v>2152</v>
      </c>
      <c r="G1724" s="27" t="s">
        <v>3498</v>
      </c>
    </row>
    <row r="1725" spans="1:7" x14ac:dyDescent="0.3">
      <c r="A1725" s="26">
        <v>22236</v>
      </c>
      <c r="B1725" s="27" t="s">
        <v>562</v>
      </c>
      <c r="C1725" s="27" t="s">
        <v>6349</v>
      </c>
      <c r="D1725" s="26">
        <v>9230</v>
      </c>
      <c r="E1725" s="27" t="s">
        <v>430</v>
      </c>
      <c r="F1725" s="27" t="s">
        <v>2153</v>
      </c>
      <c r="G1725" s="27" t="s">
        <v>3499</v>
      </c>
    </row>
    <row r="1726" spans="1:7" x14ac:dyDescent="0.3">
      <c r="A1726" s="26">
        <v>22244</v>
      </c>
      <c r="B1726" s="27" t="s">
        <v>8482</v>
      </c>
      <c r="C1726" s="27" t="s">
        <v>6350</v>
      </c>
      <c r="D1726" s="26">
        <v>9230</v>
      </c>
      <c r="E1726" s="27" t="s">
        <v>430</v>
      </c>
      <c r="F1726" s="27" t="s">
        <v>2154</v>
      </c>
      <c r="G1726" s="27" t="s">
        <v>4040</v>
      </c>
    </row>
    <row r="1727" spans="1:7" x14ac:dyDescent="0.3">
      <c r="A1727" s="26">
        <v>22251</v>
      </c>
      <c r="B1727" s="27" t="s">
        <v>7755</v>
      </c>
      <c r="C1727" s="27" t="s">
        <v>6351</v>
      </c>
      <c r="D1727" s="26">
        <v>9230</v>
      </c>
      <c r="E1727" s="27" t="s">
        <v>430</v>
      </c>
      <c r="F1727" s="27" t="s">
        <v>2155</v>
      </c>
      <c r="G1727" s="27" t="s">
        <v>6352</v>
      </c>
    </row>
    <row r="1728" spans="1:7" x14ac:dyDescent="0.3">
      <c r="A1728" s="26">
        <v>22285</v>
      </c>
      <c r="B1728" s="27" t="s">
        <v>510</v>
      </c>
      <c r="C1728" s="27" t="s">
        <v>5450</v>
      </c>
      <c r="D1728" s="26">
        <v>9260</v>
      </c>
      <c r="E1728" s="27" t="s">
        <v>2156</v>
      </c>
      <c r="F1728" s="27" t="s">
        <v>2157</v>
      </c>
      <c r="G1728" s="27" t="s">
        <v>10687</v>
      </c>
    </row>
    <row r="1729" spans="1:7" x14ac:dyDescent="0.3">
      <c r="A1729" s="26">
        <v>22293</v>
      </c>
      <c r="B1729" s="27" t="s">
        <v>506</v>
      </c>
      <c r="C1729" s="27" t="s">
        <v>6353</v>
      </c>
      <c r="D1729" s="26">
        <v>9260</v>
      </c>
      <c r="E1729" s="27" t="s">
        <v>2158</v>
      </c>
      <c r="F1729" s="27" t="s">
        <v>2159</v>
      </c>
      <c r="G1729" s="27" t="s">
        <v>10688</v>
      </c>
    </row>
    <row r="1730" spans="1:7" x14ac:dyDescent="0.3">
      <c r="A1730" s="26">
        <v>22301</v>
      </c>
      <c r="B1730" s="27" t="s">
        <v>8611</v>
      </c>
      <c r="C1730" s="27" t="s">
        <v>4884</v>
      </c>
      <c r="D1730" s="26">
        <v>9260</v>
      </c>
      <c r="E1730" s="27" t="s">
        <v>2158</v>
      </c>
      <c r="F1730" s="27" t="s">
        <v>2160</v>
      </c>
      <c r="G1730" s="27" t="s">
        <v>6354</v>
      </c>
    </row>
    <row r="1731" spans="1:7" x14ac:dyDescent="0.3">
      <c r="A1731" s="26">
        <v>22319</v>
      </c>
      <c r="B1731" s="27" t="s">
        <v>515</v>
      </c>
      <c r="C1731" s="27" t="s">
        <v>6355</v>
      </c>
      <c r="D1731" s="26">
        <v>9070</v>
      </c>
      <c r="E1731" s="27" t="s">
        <v>238</v>
      </c>
      <c r="F1731" s="27" t="s">
        <v>2161</v>
      </c>
      <c r="G1731" s="27" t="s">
        <v>3500</v>
      </c>
    </row>
    <row r="1732" spans="1:7" x14ac:dyDescent="0.3">
      <c r="A1732" s="26">
        <v>22327</v>
      </c>
      <c r="B1732" s="27" t="s">
        <v>7807</v>
      </c>
      <c r="C1732" s="27" t="s">
        <v>6356</v>
      </c>
      <c r="D1732" s="26">
        <v>9070</v>
      </c>
      <c r="E1732" s="27" t="s">
        <v>238</v>
      </c>
      <c r="F1732" s="27" t="s">
        <v>2162</v>
      </c>
      <c r="G1732" s="27" t="s">
        <v>10689</v>
      </c>
    </row>
    <row r="1733" spans="1:7" x14ac:dyDescent="0.3">
      <c r="A1733" s="26">
        <v>22335</v>
      </c>
      <c r="B1733" s="27" t="s">
        <v>8612</v>
      </c>
      <c r="C1733" s="27" t="s">
        <v>6357</v>
      </c>
      <c r="D1733" s="26">
        <v>9050</v>
      </c>
      <c r="E1733" s="27" t="s">
        <v>2163</v>
      </c>
      <c r="F1733" s="27" t="s">
        <v>2164</v>
      </c>
      <c r="G1733" s="27" t="s">
        <v>9099</v>
      </c>
    </row>
    <row r="1734" spans="1:7" x14ac:dyDescent="0.3">
      <c r="A1734" s="26">
        <v>22351</v>
      </c>
      <c r="B1734" s="27" t="s">
        <v>7318</v>
      </c>
      <c r="C1734" s="27" t="s">
        <v>6358</v>
      </c>
      <c r="D1734" s="26">
        <v>9050</v>
      </c>
      <c r="E1734" s="27" t="s">
        <v>2163</v>
      </c>
      <c r="F1734" s="27" t="s">
        <v>6359</v>
      </c>
      <c r="G1734" s="27" t="s">
        <v>10690</v>
      </c>
    </row>
    <row r="1735" spans="1:7" x14ac:dyDescent="0.3">
      <c r="A1735" s="26">
        <v>22368</v>
      </c>
      <c r="B1735" s="27" t="s">
        <v>7336</v>
      </c>
      <c r="C1735" s="27" t="s">
        <v>6360</v>
      </c>
      <c r="D1735" s="26">
        <v>9050</v>
      </c>
      <c r="E1735" s="27" t="s">
        <v>434</v>
      </c>
      <c r="F1735" s="27" t="s">
        <v>2165</v>
      </c>
      <c r="G1735" s="27" t="s">
        <v>9100</v>
      </c>
    </row>
    <row r="1736" spans="1:7" x14ac:dyDescent="0.3">
      <c r="A1736" s="26">
        <v>22384</v>
      </c>
      <c r="B1736" s="27" t="s">
        <v>10691</v>
      </c>
      <c r="C1736" s="27" t="s">
        <v>6361</v>
      </c>
      <c r="D1736" s="26">
        <v>9050</v>
      </c>
      <c r="E1736" s="27" t="s">
        <v>434</v>
      </c>
      <c r="F1736" s="27" t="s">
        <v>2166</v>
      </c>
      <c r="G1736" s="27" t="s">
        <v>10692</v>
      </c>
    </row>
    <row r="1737" spans="1:7" x14ac:dyDescent="0.3">
      <c r="A1737" s="26">
        <v>22392</v>
      </c>
      <c r="B1737" s="27" t="s">
        <v>8613</v>
      </c>
      <c r="C1737" s="27" t="s">
        <v>6362</v>
      </c>
      <c r="D1737" s="26">
        <v>9050</v>
      </c>
      <c r="E1737" s="27" t="s">
        <v>434</v>
      </c>
      <c r="F1737" s="27" t="s">
        <v>10693</v>
      </c>
      <c r="G1737" s="27" t="s">
        <v>9101</v>
      </c>
    </row>
    <row r="1738" spans="1:7" x14ac:dyDescent="0.3">
      <c r="A1738" s="26">
        <v>22401</v>
      </c>
      <c r="B1738" s="27" t="s">
        <v>9452</v>
      </c>
      <c r="C1738" s="27" t="s">
        <v>6363</v>
      </c>
      <c r="D1738" s="26">
        <v>9050</v>
      </c>
      <c r="E1738" s="27" t="s">
        <v>434</v>
      </c>
      <c r="F1738" s="27" t="s">
        <v>10694</v>
      </c>
      <c r="G1738" s="27" t="s">
        <v>9102</v>
      </c>
    </row>
    <row r="1739" spans="1:7" x14ac:dyDescent="0.3">
      <c r="A1739" s="26">
        <v>22418</v>
      </c>
      <c r="B1739" s="27" t="s">
        <v>7756</v>
      </c>
      <c r="C1739" s="27" t="s">
        <v>6364</v>
      </c>
      <c r="D1739" s="26">
        <v>9820</v>
      </c>
      <c r="E1739" s="27" t="s">
        <v>436</v>
      </c>
      <c r="F1739" s="27" t="s">
        <v>2167</v>
      </c>
      <c r="G1739" s="27" t="s">
        <v>10695</v>
      </c>
    </row>
    <row r="1740" spans="1:7" x14ac:dyDescent="0.3">
      <c r="A1740" s="26">
        <v>22426</v>
      </c>
      <c r="B1740" s="27" t="s">
        <v>7757</v>
      </c>
      <c r="C1740" s="27" t="s">
        <v>6365</v>
      </c>
      <c r="D1740" s="26">
        <v>9820</v>
      </c>
      <c r="E1740" s="27" t="s">
        <v>436</v>
      </c>
      <c r="F1740" s="27" t="s">
        <v>2168</v>
      </c>
      <c r="G1740" s="27" t="s">
        <v>10696</v>
      </c>
    </row>
    <row r="1741" spans="1:7" x14ac:dyDescent="0.3">
      <c r="A1741" s="26">
        <v>22434</v>
      </c>
      <c r="B1741" s="27" t="s">
        <v>7747</v>
      </c>
      <c r="C1741" s="27" t="s">
        <v>6366</v>
      </c>
      <c r="D1741" s="26">
        <v>9820</v>
      </c>
      <c r="E1741" s="27" t="s">
        <v>436</v>
      </c>
      <c r="F1741" s="27" t="s">
        <v>2169</v>
      </c>
      <c r="G1741" s="27" t="s">
        <v>3501</v>
      </c>
    </row>
    <row r="1742" spans="1:7" x14ac:dyDescent="0.3">
      <c r="A1742" s="26">
        <v>22442</v>
      </c>
      <c r="B1742" s="27" t="s">
        <v>7758</v>
      </c>
      <c r="C1742" s="27" t="s">
        <v>6367</v>
      </c>
      <c r="D1742" s="26">
        <v>9820</v>
      </c>
      <c r="E1742" s="27" t="s">
        <v>436</v>
      </c>
      <c r="F1742" s="27" t="s">
        <v>2170</v>
      </c>
      <c r="G1742" s="27" t="s">
        <v>4268</v>
      </c>
    </row>
    <row r="1743" spans="1:7" x14ac:dyDescent="0.3">
      <c r="A1743" s="26">
        <v>22459</v>
      </c>
      <c r="B1743" s="27" t="s">
        <v>7759</v>
      </c>
      <c r="C1743" s="27" t="s">
        <v>6368</v>
      </c>
      <c r="D1743" s="26">
        <v>9090</v>
      </c>
      <c r="E1743" s="27" t="s">
        <v>2171</v>
      </c>
      <c r="F1743" s="27" t="s">
        <v>2172</v>
      </c>
      <c r="G1743" s="27" t="s">
        <v>9790</v>
      </c>
    </row>
    <row r="1744" spans="1:7" x14ac:dyDescent="0.3">
      <c r="A1744" s="26">
        <v>22475</v>
      </c>
      <c r="B1744" s="27" t="s">
        <v>10697</v>
      </c>
      <c r="C1744" s="27" t="s">
        <v>6369</v>
      </c>
      <c r="D1744" s="26">
        <v>9090</v>
      </c>
      <c r="E1744" s="27" t="s">
        <v>2171</v>
      </c>
      <c r="F1744" s="27" t="s">
        <v>2173</v>
      </c>
      <c r="G1744" s="27" t="s">
        <v>3502</v>
      </c>
    </row>
    <row r="1745" spans="1:7" x14ac:dyDescent="0.3">
      <c r="A1745" s="26">
        <v>22483</v>
      </c>
      <c r="B1745" s="27" t="s">
        <v>10698</v>
      </c>
      <c r="C1745" s="27" t="s">
        <v>6370</v>
      </c>
      <c r="D1745" s="26">
        <v>9090</v>
      </c>
      <c r="E1745" s="27" t="s">
        <v>2171</v>
      </c>
      <c r="F1745" s="27" t="s">
        <v>2174</v>
      </c>
      <c r="G1745" s="27" t="s">
        <v>3503</v>
      </c>
    </row>
    <row r="1746" spans="1:7" x14ac:dyDescent="0.3">
      <c r="A1746" s="26">
        <v>22491</v>
      </c>
      <c r="B1746" s="27" t="s">
        <v>10699</v>
      </c>
      <c r="C1746" s="27" t="s">
        <v>6371</v>
      </c>
      <c r="D1746" s="26">
        <v>9090</v>
      </c>
      <c r="E1746" s="27" t="s">
        <v>2171</v>
      </c>
      <c r="F1746" s="27" t="s">
        <v>9103</v>
      </c>
      <c r="G1746" s="27" t="s">
        <v>6372</v>
      </c>
    </row>
    <row r="1747" spans="1:7" x14ac:dyDescent="0.3">
      <c r="A1747" s="26">
        <v>22509</v>
      </c>
      <c r="B1747" s="27" t="s">
        <v>7760</v>
      </c>
      <c r="C1747" s="27" t="s">
        <v>6373</v>
      </c>
      <c r="D1747" s="26">
        <v>9820</v>
      </c>
      <c r="E1747" s="27" t="s">
        <v>2175</v>
      </c>
      <c r="F1747" s="27" t="s">
        <v>2176</v>
      </c>
      <c r="G1747" s="27" t="s">
        <v>3504</v>
      </c>
    </row>
    <row r="1748" spans="1:7" x14ac:dyDescent="0.3">
      <c r="A1748" s="26">
        <v>22517</v>
      </c>
      <c r="B1748" s="27" t="s">
        <v>10700</v>
      </c>
      <c r="C1748" s="27" t="s">
        <v>6374</v>
      </c>
      <c r="D1748" s="26">
        <v>9820</v>
      </c>
      <c r="E1748" s="27" t="s">
        <v>2177</v>
      </c>
      <c r="F1748" s="27" t="s">
        <v>2178</v>
      </c>
      <c r="G1748" s="27" t="s">
        <v>3505</v>
      </c>
    </row>
    <row r="1749" spans="1:7" x14ac:dyDescent="0.3">
      <c r="A1749" s="26">
        <v>22525</v>
      </c>
      <c r="B1749" s="27" t="s">
        <v>10701</v>
      </c>
      <c r="C1749" s="27" t="s">
        <v>5070</v>
      </c>
      <c r="D1749" s="26">
        <v>9860</v>
      </c>
      <c r="E1749" s="27" t="s">
        <v>438</v>
      </c>
      <c r="F1749" s="27" t="s">
        <v>2179</v>
      </c>
      <c r="G1749" s="27" t="s">
        <v>10702</v>
      </c>
    </row>
    <row r="1750" spans="1:7" x14ac:dyDescent="0.3">
      <c r="A1750" s="26">
        <v>22533</v>
      </c>
      <c r="B1750" s="27" t="s">
        <v>515</v>
      </c>
      <c r="C1750" s="27" t="s">
        <v>6375</v>
      </c>
      <c r="D1750" s="26">
        <v>9860</v>
      </c>
      <c r="E1750" s="27" t="s">
        <v>438</v>
      </c>
      <c r="F1750" s="27" t="s">
        <v>2180</v>
      </c>
      <c r="G1750" s="27" t="s">
        <v>8614</v>
      </c>
    </row>
    <row r="1751" spans="1:7" x14ac:dyDescent="0.3">
      <c r="A1751" s="26">
        <v>22541</v>
      </c>
      <c r="B1751" s="27" t="s">
        <v>10703</v>
      </c>
      <c r="C1751" s="27" t="s">
        <v>6376</v>
      </c>
      <c r="D1751" s="26">
        <v>9860</v>
      </c>
      <c r="E1751" s="27" t="s">
        <v>2181</v>
      </c>
      <c r="F1751" s="27" t="s">
        <v>2182</v>
      </c>
      <c r="G1751" s="27" t="s">
        <v>3506</v>
      </c>
    </row>
    <row r="1752" spans="1:7" x14ac:dyDescent="0.3">
      <c r="A1752" s="26">
        <v>22558</v>
      </c>
      <c r="B1752" s="27" t="s">
        <v>7252</v>
      </c>
      <c r="C1752" s="27" t="s">
        <v>6377</v>
      </c>
      <c r="D1752" s="26">
        <v>9860</v>
      </c>
      <c r="E1752" s="27" t="s">
        <v>2183</v>
      </c>
      <c r="F1752" s="27" t="s">
        <v>2184</v>
      </c>
      <c r="G1752" s="27" t="s">
        <v>4507</v>
      </c>
    </row>
    <row r="1753" spans="1:7" x14ac:dyDescent="0.3">
      <c r="A1753" s="26">
        <v>22566</v>
      </c>
      <c r="B1753" s="27" t="s">
        <v>10704</v>
      </c>
      <c r="C1753" s="27" t="s">
        <v>6378</v>
      </c>
      <c r="D1753" s="26">
        <v>9340</v>
      </c>
      <c r="E1753" s="27" t="s">
        <v>2185</v>
      </c>
      <c r="F1753" s="27" t="s">
        <v>2186</v>
      </c>
      <c r="G1753" s="27" t="s">
        <v>3507</v>
      </c>
    </row>
    <row r="1754" spans="1:7" x14ac:dyDescent="0.3">
      <c r="A1754" s="26">
        <v>22574</v>
      </c>
      <c r="B1754" s="27" t="s">
        <v>9104</v>
      </c>
      <c r="C1754" s="27" t="s">
        <v>6379</v>
      </c>
      <c r="D1754" s="26">
        <v>9520</v>
      </c>
      <c r="E1754" s="27" t="s">
        <v>2187</v>
      </c>
      <c r="F1754" s="27" t="s">
        <v>2188</v>
      </c>
      <c r="G1754" s="27" t="s">
        <v>3508</v>
      </c>
    </row>
    <row r="1755" spans="1:7" x14ac:dyDescent="0.3">
      <c r="A1755" s="26">
        <v>22582</v>
      </c>
      <c r="B1755" s="27" t="s">
        <v>10705</v>
      </c>
      <c r="C1755" s="27" t="s">
        <v>6380</v>
      </c>
      <c r="D1755" s="26">
        <v>9340</v>
      </c>
      <c r="E1755" s="27" t="s">
        <v>3509</v>
      </c>
      <c r="F1755" s="27" t="s">
        <v>3510</v>
      </c>
      <c r="G1755" s="27" t="s">
        <v>9105</v>
      </c>
    </row>
    <row r="1756" spans="1:7" x14ac:dyDescent="0.3">
      <c r="A1756" s="26">
        <v>22608</v>
      </c>
      <c r="B1756" s="27" t="s">
        <v>7761</v>
      </c>
      <c r="C1756" s="27" t="s">
        <v>5891</v>
      </c>
      <c r="D1756" s="26">
        <v>9270</v>
      </c>
      <c r="E1756" s="27" t="s">
        <v>2189</v>
      </c>
      <c r="F1756" s="27" t="s">
        <v>2190</v>
      </c>
      <c r="G1756" s="27" t="s">
        <v>3511</v>
      </c>
    </row>
    <row r="1757" spans="1:7" x14ac:dyDescent="0.3">
      <c r="A1757" s="26">
        <v>22616</v>
      </c>
      <c r="B1757" s="27" t="s">
        <v>9106</v>
      </c>
      <c r="C1757" s="27" t="s">
        <v>6381</v>
      </c>
      <c r="D1757" s="26">
        <v>9270</v>
      </c>
      <c r="E1757" s="27" t="s">
        <v>2189</v>
      </c>
      <c r="F1757" s="27" t="s">
        <v>2191</v>
      </c>
      <c r="G1757" s="27" t="s">
        <v>3512</v>
      </c>
    </row>
    <row r="1758" spans="1:7" x14ac:dyDescent="0.3">
      <c r="A1758" s="26">
        <v>22632</v>
      </c>
      <c r="B1758" s="27" t="s">
        <v>7221</v>
      </c>
      <c r="C1758" s="27" t="s">
        <v>5388</v>
      </c>
      <c r="D1758" s="26">
        <v>9290</v>
      </c>
      <c r="E1758" s="27" t="s">
        <v>2192</v>
      </c>
      <c r="F1758" s="27" t="s">
        <v>2193</v>
      </c>
      <c r="G1758" s="27" t="s">
        <v>3513</v>
      </c>
    </row>
    <row r="1759" spans="1:7" x14ac:dyDescent="0.3">
      <c r="A1759" s="26">
        <v>22657</v>
      </c>
      <c r="B1759" s="27" t="s">
        <v>7762</v>
      </c>
      <c r="C1759" s="27" t="s">
        <v>6382</v>
      </c>
      <c r="D1759" s="26">
        <v>9270</v>
      </c>
      <c r="E1759" s="27" t="s">
        <v>440</v>
      </c>
      <c r="F1759" s="27" t="s">
        <v>2194</v>
      </c>
      <c r="G1759" s="27" t="s">
        <v>3514</v>
      </c>
    </row>
    <row r="1760" spans="1:7" x14ac:dyDescent="0.3">
      <c r="A1760" s="26">
        <v>22673</v>
      </c>
      <c r="B1760" s="27" t="s">
        <v>8615</v>
      </c>
      <c r="C1760" s="27" t="s">
        <v>6383</v>
      </c>
      <c r="D1760" s="26">
        <v>9290</v>
      </c>
      <c r="E1760" s="27" t="s">
        <v>442</v>
      </c>
      <c r="F1760" s="27" t="s">
        <v>2195</v>
      </c>
      <c r="G1760" s="27" t="s">
        <v>9453</v>
      </c>
    </row>
    <row r="1761" spans="1:7" x14ac:dyDescent="0.3">
      <c r="A1761" s="26">
        <v>22699</v>
      </c>
      <c r="B1761" s="27" t="s">
        <v>10706</v>
      </c>
      <c r="C1761" s="27" t="s">
        <v>6384</v>
      </c>
      <c r="D1761" s="26">
        <v>9260</v>
      </c>
      <c r="E1761" s="27" t="s">
        <v>2196</v>
      </c>
      <c r="F1761" s="27" t="s">
        <v>2197</v>
      </c>
      <c r="G1761" s="27" t="s">
        <v>10707</v>
      </c>
    </row>
    <row r="1762" spans="1:7" x14ac:dyDescent="0.3">
      <c r="A1762" s="26">
        <v>22715</v>
      </c>
      <c r="B1762" s="27" t="s">
        <v>9454</v>
      </c>
      <c r="C1762" s="27" t="s">
        <v>6385</v>
      </c>
      <c r="D1762" s="26">
        <v>9300</v>
      </c>
      <c r="E1762" s="27" t="s">
        <v>444</v>
      </c>
      <c r="F1762" s="27" t="s">
        <v>2198</v>
      </c>
      <c r="G1762" s="27" t="s">
        <v>3515</v>
      </c>
    </row>
    <row r="1763" spans="1:7" x14ac:dyDescent="0.3">
      <c r="A1763" s="26">
        <v>22723</v>
      </c>
      <c r="B1763" s="27" t="s">
        <v>8555</v>
      </c>
      <c r="C1763" s="27" t="s">
        <v>6386</v>
      </c>
      <c r="D1763" s="26">
        <v>9310</v>
      </c>
      <c r="E1763" s="27" t="s">
        <v>455</v>
      </c>
      <c r="F1763" s="27" t="s">
        <v>2199</v>
      </c>
      <c r="G1763" s="27" t="s">
        <v>3516</v>
      </c>
    </row>
    <row r="1764" spans="1:7" x14ac:dyDescent="0.3">
      <c r="A1764" s="26">
        <v>22764</v>
      </c>
      <c r="B1764" s="27" t="s">
        <v>10708</v>
      </c>
      <c r="C1764" s="27" t="s">
        <v>10709</v>
      </c>
      <c r="D1764" s="26">
        <v>9300</v>
      </c>
      <c r="E1764" s="27" t="s">
        <v>444</v>
      </c>
      <c r="F1764" s="27" t="s">
        <v>2200</v>
      </c>
      <c r="G1764" s="27" t="s">
        <v>8616</v>
      </c>
    </row>
    <row r="1765" spans="1:7" x14ac:dyDescent="0.3">
      <c r="A1765" s="26">
        <v>22772</v>
      </c>
      <c r="B1765" s="27" t="s">
        <v>9791</v>
      </c>
      <c r="C1765" s="27" t="s">
        <v>6387</v>
      </c>
      <c r="D1765" s="26">
        <v>9300</v>
      </c>
      <c r="E1765" s="27" t="s">
        <v>444</v>
      </c>
      <c r="F1765" s="27" t="s">
        <v>2201</v>
      </c>
      <c r="G1765" s="27" t="s">
        <v>9792</v>
      </c>
    </row>
    <row r="1766" spans="1:7" x14ac:dyDescent="0.3">
      <c r="A1766" s="26">
        <v>22781</v>
      </c>
      <c r="B1766" s="27" t="s">
        <v>8617</v>
      </c>
      <c r="C1766" s="27" t="s">
        <v>10710</v>
      </c>
      <c r="D1766" s="26">
        <v>9300</v>
      </c>
      <c r="E1766" s="27" t="s">
        <v>444</v>
      </c>
      <c r="F1766" s="27" t="s">
        <v>2202</v>
      </c>
      <c r="G1766" s="27" t="s">
        <v>9107</v>
      </c>
    </row>
    <row r="1767" spans="1:7" x14ac:dyDescent="0.3">
      <c r="A1767" s="26">
        <v>22798</v>
      </c>
      <c r="B1767" s="27" t="s">
        <v>9793</v>
      </c>
      <c r="C1767" s="27" t="s">
        <v>6388</v>
      </c>
      <c r="D1767" s="26">
        <v>9300</v>
      </c>
      <c r="E1767" s="27" t="s">
        <v>444</v>
      </c>
      <c r="F1767" s="27" t="s">
        <v>2203</v>
      </c>
      <c r="G1767" s="27" t="s">
        <v>3517</v>
      </c>
    </row>
    <row r="1768" spans="1:7" x14ac:dyDescent="0.3">
      <c r="A1768" s="26">
        <v>22806</v>
      </c>
      <c r="B1768" s="27" t="s">
        <v>9455</v>
      </c>
      <c r="C1768" s="27" t="s">
        <v>6389</v>
      </c>
      <c r="D1768" s="26">
        <v>9300</v>
      </c>
      <c r="E1768" s="27" t="s">
        <v>444</v>
      </c>
      <c r="F1768" s="27" t="s">
        <v>2204</v>
      </c>
      <c r="G1768" s="27" t="s">
        <v>3518</v>
      </c>
    </row>
    <row r="1769" spans="1:7" x14ac:dyDescent="0.3">
      <c r="A1769" s="26">
        <v>22822</v>
      </c>
      <c r="B1769" s="27" t="s">
        <v>9456</v>
      </c>
      <c r="C1769" s="27" t="s">
        <v>6390</v>
      </c>
      <c r="D1769" s="26">
        <v>9300</v>
      </c>
      <c r="E1769" s="27" t="s">
        <v>444</v>
      </c>
      <c r="F1769" s="27" t="s">
        <v>4269</v>
      </c>
      <c r="G1769" s="27" t="s">
        <v>3519</v>
      </c>
    </row>
    <row r="1770" spans="1:7" x14ac:dyDescent="0.3">
      <c r="A1770" s="26">
        <v>22831</v>
      </c>
      <c r="B1770" s="27" t="s">
        <v>9457</v>
      </c>
      <c r="C1770" s="27" t="s">
        <v>6391</v>
      </c>
      <c r="D1770" s="26">
        <v>9300</v>
      </c>
      <c r="E1770" s="27" t="s">
        <v>444</v>
      </c>
      <c r="F1770" s="27" t="s">
        <v>4270</v>
      </c>
      <c r="G1770" s="27" t="s">
        <v>3520</v>
      </c>
    </row>
    <row r="1771" spans="1:7" x14ac:dyDescent="0.3">
      <c r="A1771" s="26">
        <v>22863</v>
      </c>
      <c r="B1771" s="27" t="s">
        <v>9458</v>
      </c>
      <c r="C1771" s="27" t="s">
        <v>6392</v>
      </c>
      <c r="D1771" s="26">
        <v>9300</v>
      </c>
      <c r="E1771" s="27" t="s">
        <v>444</v>
      </c>
      <c r="F1771" s="27" t="s">
        <v>4271</v>
      </c>
      <c r="G1771" s="27" t="s">
        <v>3521</v>
      </c>
    </row>
    <row r="1772" spans="1:7" x14ac:dyDescent="0.3">
      <c r="A1772" s="26">
        <v>22871</v>
      </c>
      <c r="B1772" s="27" t="s">
        <v>7678</v>
      </c>
      <c r="C1772" s="27" t="s">
        <v>6393</v>
      </c>
      <c r="D1772" s="26">
        <v>9308</v>
      </c>
      <c r="E1772" s="27" t="s">
        <v>2205</v>
      </c>
      <c r="F1772" s="27" t="s">
        <v>2206</v>
      </c>
      <c r="G1772" s="27" t="s">
        <v>9108</v>
      </c>
    </row>
    <row r="1773" spans="1:7" x14ac:dyDescent="0.3">
      <c r="A1773" s="26">
        <v>22889</v>
      </c>
      <c r="B1773" s="27" t="s">
        <v>8692</v>
      </c>
      <c r="C1773" s="27" t="s">
        <v>6394</v>
      </c>
      <c r="D1773" s="26">
        <v>9308</v>
      </c>
      <c r="E1773" s="27" t="s">
        <v>190</v>
      </c>
      <c r="F1773" s="27" t="s">
        <v>2207</v>
      </c>
      <c r="G1773" s="27" t="s">
        <v>3522</v>
      </c>
    </row>
    <row r="1774" spans="1:7" x14ac:dyDescent="0.3">
      <c r="A1774" s="26">
        <v>22897</v>
      </c>
      <c r="B1774" s="27" t="s">
        <v>9459</v>
      </c>
      <c r="C1774" s="27" t="s">
        <v>6395</v>
      </c>
      <c r="D1774" s="26">
        <v>9308</v>
      </c>
      <c r="E1774" s="27" t="s">
        <v>190</v>
      </c>
      <c r="F1774" s="27" t="s">
        <v>4272</v>
      </c>
      <c r="G1774" s="27" t="s">
        <v>3523</v>
      </c>
    </row>
    <row r="1775" spans="1:7" x14ac:dyDescent="0.3">
      <c r="A1775" s="26">
        <v>22921</v>
      </c>
      <c r="B1775" s="27" t="s">
        <v>10711</v>
      </c>
      <c r="C1775" s="27" t="s">
        <v>6396</v>
      </c>
      <c r="D1775" s="26">
        <v>9340</v>
      </c>
      <c r="E1775" s="27" t="s">
        <v>447</v>
      </c>
      <c r="F1775" s="27" t="s">
        <v>2209</v>
      </c>
      <c r="G1775" s="27" t="s">
        <v>9794</v>
      </c>
    </row>
    <row r="1776" spans="1:7" x14ac:dyDescent="0.3">
      <c r="A1776" s="26">
        <v>22947</v>
      </c>
      <c r="B1776" s="27" t="s">
        <v>7544</v>
      </c>
      <c r="C1776" s="27" t="s">
        <v>6397</v>
      </c>
      <c r="D1776" s="26">
        <v>9200</v>
      </c>
      <c r="E1776" s="27" t="s">
        <v>2210</v>
      </c>
      <c r="F1776" s="27" t="s">
        <v>2211</v>
      </c>
      <c r="G1776" s="27" t="s">
        <v>3524</v>
      </c>
    </row>
    <row r="1777" spans="1:7" x14ac:dyDescent="0.3">
      <c r="A1777" s="26">
        <v>22954</v>
      </c>
      <c r="B1777" s="27" t="s">
        <v>7763</v>
      </c>
      <c r="C1777" s="27" t="s">
        <v>6398</v>
      </c>
      <c r="D1777" s="26">
        <v>9200</v>
      </c>
      <c r="E1777" s="27" t="s">
        <v>448</v>
      </c>
      <c r="F1777" s="27" t="s">
        <v>2212</v>
      </c>
      <c r="G1777" s="27" t="s">
        <v>4273</v>
      </c>
    </row>
    <row r="1778" spans="1:7" x14ac:dyDescent="0.3">
      <c r="A1778" s="26">
        <v>22962</v>
      </c>
      <c r="B1778" s="27" t="s">
        <v>8618</v>
      </c>
      <c r="C1778" s="27" t="s">
        <v>6399</v>
      </c>
      <c r="D1778" s="26">
        <v>9200</v>
      </c>
      <c r="E1778" s="27" t="s">
        <v>2213</v>
      </c>
      <c r="F1778" s="27" t="s">
        <v>2214</v>
      </c>
      <c r="G1778" s="27" t="s">
        <v>9795</v>
      </c>
    </row>
    <row r="1779" spans="1:7" x14ac:dyDescent="0.3">
      <c r="A1779" s="26">
        <v>22988</v>
      </c>
      <c r="B1779" s="27" t="s">
        <v>9109</v>
      </c>
      <c r="C1779" s="27" t="s">
        <v>6400</v>
      </c>
      <c r="D1779" s="26">
        <v>9200</v>
      </c>
      <c r="E1779" s="27" t="s">
        <v>449</v>
      </c>
      <c r="F1779" s="27" t="s">
        <v>2215</v>
      </c>
      <c r="G1779" s="27" t="s">
        <v>9460</v>
      </c>
    </row>
    <row r="1780" spans="1:7" x14ac:dyDescent="0.3">
      <c r="A1780" s="26">
        <v>22996</v>
      </c>
      <c r="B1780" s="27" t="s">
        <v>7764</v>
      </c>
      <c r="C1780" s="27" t="s">
        <v>9796</v>
      </c>
      <c r="D1780" s="26">
        <v>9200</v>
      </c>
      <c r="E1780" s="27" t="s">
        <v>448</v>
      </c>
      <c r="F1780" s="27" t="s">
        <v>2216</v>
      </c>
      <c r="G1780" s="27" t="s">
        <v>4273</v>
      </c>
    </row>
    <row r="1781" spans="1:7" x14ac:dyDescent="0.3">
      <c r="A1781" s="26">
        <v>23002</v>
      </c>
      <c r="B1781" s="27" t="s">
        <v>7262</v>
      </c>
      <c r="C1781" s="27" t="s">
        <v>6401</v>
      </c>
      <c r="D1781" s="26">
        <v>9200</v>
      </c>
      <c r="E1781" s="27" t="s">
        <v>2217</v>
      </c>
      <c r="F1781" s="27" t="s">
        <v>2218</v>
      </c>
      <c r="G1781" s="27" t="s">
        <v>3525</v>
      </c>
    </row>
    <row r="1782" spans="1:7" x14ac:dyDescent="0.3">
      <c r="A1782" s="26">
        <v>23011</v>
      </c>
      <c r="B1782" s="27" t="s">
        <v>7765</v>
      </c>
      <c r="C1782" s="27" t="s">
        <v>6402</v>
      </c>
      <c r="D1782" s="26">
        <v>9200</v>
      </c>
      <c r="E1782" s="27" t="s">
        <v>2217</v>
      </c>
      <c r="F1782" s="27" t="s">
        <v>2219</v>
      </c>
      <c r="G1782" s="27" t="s">
        <v>4508</v>
      </c>
    </row>
    <row r="1783" spans="1:7" x14ac:dyDescent="0.3">
      <c r="A1783" s="26">
        <v>23028</v>
      </c>
      <c r="B1783" s="27" t="s">
        <v>7678</v>
      </c>
      <c r="C1783" s="27" t="s">
        <v>6403</v>
      </c>
      <c r="D1783" s="26">
        <v>9255</v>
      </c>
      <c r="E1783" s="27" t="s">
        <v>451</v>
      </c>
      <c r="F1783" s="27" t="s">
        <v>2220</v>
      </c>
      <c r="G1783" s="27" t="s">
        <v>3526</v>
      </c>
    </row>
    <row r="1784" spans="1:7" x14ac:dyDescent="0.3">
      <c r="A1784" s="26">
        <v>23036</v>
      </c>
      <c r="B1784" s="27" t="s">
        <v>7766</v>
      </c>
      <c r="C1784" s="27" t="s">
        <v>6404</v>
      </c>
      <c r="D1784" s="26">
        <v>9255</v>
      </c>
      <c r="E1784" s="27" t="s">
        <v>451</v>
      </c>
      <c r="F1784" s="27" t="s">
        <v>2221</v>
      </c>
      <c r="G1784" s="27" t="s">
        <v>3527</v>
      </c>
    </row>
    <row r="1785" spans="1:7" x14ac:dyDescent="0.3">
      <c r="A1785" s="26">
        <v>23044</v>
      </c>
      <c r="B1785" s="27" t="s">
        <v>9110</v>
      </c>
      <c r="C1785" s="27" t="s">
        <v>6405</v>
      </c>
      <c r="D1785" s="26">
        <v>9255</v>
      </c>
      <c r="E1785" s="27" t="s">
        <v>2222</v>
      </c>
      <c r="F1785" s="27" t="s">
        <v>2223</v>
      </c>
      <c r="G1785" s="27" t="s">
        <v>3528</v>
      </c>
    </row>
    <row r="1786" spans="1:7" x14ac:dyDescent="0.3">
      <c r="A1786" s="26">
        <v>23051</v>
      </c>
      <c r="B1786" s="27" t="s">
        <v>7767</v>
      </c>
      <c r="C1786" s="27" t="s">
        <v>5488</v>
      </c>
      <c r="D1786" s="26">
        <v>9255</v>
      </c>
      <c r="E1786" s="27" t="s">
        <v>451</v>
      </c>
      <c r="F1786" s="27" t="s">
        <v>6406</v>
      </c>
      <c r="G1786" s="27" t="s">
        <v>6407</v>
      </c>
    </row>
    <row r="1787" spans="1:7" x14ac:dyDescent="0.3">
      <c r="A1787" s="26">
        <v>23069</v>
      </c>
      <c r="B1787" s="27" t="s">
        <v>7290</v>
      </c>
      <c r="C1787" s="27" t="s">
        <v>6408</v>
      </c>
      <c r="D1787" s="26">
        <v>9280</v>
      </c>
      <c r="E1787" s="27" t="s">
        <v>453</v>
      </c>
      <c r="F1787" s="27" t="s">
        <v>4509</v>
      </c>
      <c r="G1787" s="27" t="s">
        <v>3530</v>
      </c>
    </row>
    <row r="1788" spans="1:7" x14ac:dyDescent="0.3">
      <c r="A1788" s="26">
        <v>23077</v>
      </c>
      <c r="B1788" s="27" t="s">
        <v>8619</v>
      </c>
      <c r="C1788" s="27" t="s">
        <v>6410</v>
      </c>
      <c r="D1788" s="26">
        <v>9280</v>
      </c>
      <c r="E1788" s="27" t="s">
        <v>453</v>
      </c>
      <c r="F1788" s="27" t="s">
        <v>2225</v>
      </c>
      <c r="G1788" s="27" t="s">
        <v>9797</v>
      </c>
    </row>
    <row r="1789" spans="1:7" x14ac:dyDescent="0.3">
      <c r="A1789" s="26">
        <v>23085</v>
      </c>
      <c r="B1789" s="27" t="s">
        <v>510</v>
      </c>
      <c r="C1789" s="27" t="s">
        <v>6409</v>
      </c>
      <c r="D1789" s="26">
        <v>9280</v>
      </c>
      <c r="E1789" s="27" t="s">
        <v>453</v>
      </c>
      <c r="F1789" s="27" t="s">
        <v>2226</v>
      </c>
      <c r="G1789" s="27" t="s">
        <v>10712</v>
      </c>
    </row>
    <row r="1790" spans="1:7" x14ac:dyDescent="0.3">
      <c r="A1790" s="26">
        <v>23093</v>
      </c>
      <c r="B1790" s="27" t="s">
        <v>8620</v>
      </c>
      <c r="C1790" s="27" t="s">
        <v>6410</v>
      </c>
      <c r="D1790" s="26">
        <v>9280</v>
      </c>
      <c r="E1790" s="27" t="s">
        <v>453</v>
      </c>
      <c r="F1790" s="27" t="s">
        <v>2225</v>
      </c>
      <c r="G1790" s="27" t="s">
        <v>9797</v>
      </c>
    </row>
    <row r="1791" spans="1:7" x14ac:dyDescent="0.3">
      <c r="A1791" s="26">
        <v>23119</v>
      </c>
      <c r="B1791" s="27" t="s">
        <v>7381</v>
      </c>
      <c r="C1791" s="27" t="s">
        <v>6411</v>
      </c>
      <c r="D1791" s="26">
        <v>9280</v>
      </c>
      <c r="E1791" s="27" t="s">
        <v>2227</v>
      </c>
      <c r="F1791" s="27" t="s">
        <v>2228</v>
      </c>
      <c r="G1791" s="27" t="s">
        <v>3531</v>
      </c>
    </row>
    <row r="1792" spans="1:7" x14ac:dyDescent="0.3">
      <c r="A1792" s="26">
        <v>23127</v>
      </c>
      <c r="B1792" s="27" t="s">
        <v>9461</v>
      </c>
      <c r="C1792" s="27" t="s">
        <v>6412</v>
      </c>
      <c r="D1792" s="26">
        <v>9310</v>
      </c>
      <c r="E1792" s="27" t="s">
        <v>2229</v>
      </c>
      <c r="F1792" s="27" t="s">
        <v>4274</v>
      </c>
      <c r="G1792" s="27" t="s">
        <v>3532</v>
      </c>
    </row>
    <row r="1793" spans="1:7" x14ac:dyDescent="0.3">
      <c r="A1793" s="26">
        <v>23135</v>
      </c>
      <c r="B1793" s="27" t="s">
        <v>9111</v>
      </c>
      <c r="C1793" s="27" t="s">
        <v>6413</v>
      </c>
      <c r="D1793" s="26">
        <v>9310</v>
      </c>
      <c r="E1793" s="27" t="s">
        <v>2229</v>
      </c>
      <c r="F1793" s="27" t="s">
        <v>2230</v>
      </c>
      <c r="G1793" s="27" t="s">
        <v>6414</v>
      </c>
    </row>
    <row r="1794" spans="1:7" x14ac:dyDescent="0.3">
      <c r="A1794" s="26">
        <v>23151</v>
      </c>
      <c r="B1794" s="27" t="s">
        <v>9462</v>
      </c>
      <c r="C1794" s="27" t="s">
        <v>6415</v>
      </c>
      <c r="D1794" s="26">
        <v>9310</v>
      </c>
      <c r="E1794" s="27" t="s">
        <v>455</v>
      </c>
      <c r="F1794" s="27" t="s">
        <v>4275</v>
      </c>
      <c r="G1794" s="27" t="s">
        <v>3533</v>
      </c>
    </row>
    <row r="1795" spans="1:7" x14ac:dyDescent="0.3">
      <c r="A1795" s="26">
        <v>23218</v>
      </c>
      <c r="B1795" s="27" t="s">
        <v>7768</v>
      </c>
      <c r="C1795" s="27" t="s">
        <v>6416</v>
      </c>
      <c r="D1795" s="26">
        <v>9400</v>
      </c>
      <c r="E1795" s="27" t="s">
        <v>457</v>
      </c>
      <c r="F1795" s="27" t="s">
        <v>2231</v>
      </c>
      <c r="G1795" s="27" t="s">
        <v>9112</v>
      </c>
    </row>
    <row r="1796" spans="1:7" x14ac:dyDescent="0.3">
      <c r="A1796" s="26">
        <v>23226</v>
      </c>
      <c r="B1796" s="27" t="s">
        <v>7769</v>
      </c>
      <c r="C1796" s="27" t="s">
        <v>6417</v>
      </c>
      <c r="D1796" s="26">
        <v>9400</v>
      </c>
      <c r="E1796" s="27" t="s">
        <v>4041</v>
      </c>
      <c r="F1796" s="27" t="s">
        <v>4276</v>
      </c>
      <c r="G1796" s="27" t="s">
        <v>4042</v>
      </c>
    </row>
    <row r="1797" spans="1:7" x14ac:dyDescent="0.3">
      <c r="A1797" s="26">
        <v>23242</v>
      </c>
      <c r="B1797" s="27" t="s">
        <v>9113</v>
      </c>
      <c r="C1797" s="27" t="s">
        <v>6418</v>
      </c>
      <c r="D1797" s="26">
        <v>9400</v>
      </c>
      <c r="E1797" s="27" t="s">
        <v>457</v>
      </c>
      <c r="F1797" s="27" t="s">
        <v>2232</v>
      </c>
      <c r="G1797" s="27" t="s">
        <v>9463</v>
      </c>
    </row>
    <row r="1798" spans="1:7" x14ac:dyDescent="0.3">
      <c r="A1798" s="26">
        <v>23259</v>
      </c>
      <c r="B1798" s="27" t="s">
        <v>9114</v>
      </c>
      <c r="C1798" s="27" t="s">
        <v>6419</v>
      </c>
      <c r="D1798" s="26">
        <v>9400</v>
      </c>
      <c r="E1798" s="27" t="s">
        <v>457</v>
      </c>
      <c r="F1798" s="27" t="s">
        <v>2233</v>
      </c>
      <c r="G1798" s="27" t="s">
        <v>9115</v>
      </c>
    </row>
    <row r="1799" spans="1:7" x14ac:dyDescent="0.3">
      <c r="A1799" s="26">
        <v>23267</v>
      </c>
      <c r="B1799" s="27" t="s">
        <v>9116</v>
      </c>
      <c r="C1799" s="27" t="s">
        <v>6420</v>
      </c>
      <c r="D1799" s="26">
        <v>9402</v>
      </c>
      <c r="E1799" s="27" t="s">
        <v>459</v>
      </c>
      <c r="F1799" s="27" t="s">
        <v>2234</v>
      </c>
      <c r="G1799" s="27" t="s">
        <v>9464</v>
      </c>
    </row>
    <row r="1800" spans="1:7" x14ac:dyDescent="0.3">
      <c r="A1800" s="26">
        <v>23283</v>
      </c>
      <c r="B1800" s="27" t="s">
        <v>9798</v>
      </c>
      <c r="C1800" s="27" t="s">
        <v>6421</v>
      </c>
      <c r="D1800" s="26">
        <v>9404</v>
      </c>
      <c r="E1800" s="27" t="s">
        <v>2235</v>
      </c>
      <c r="F1800" s="27" t="s">
        <v>2236</v>
      </c>
      <c r="G1800" s="27" t="s">
        <v>9117</v>
      </c>
    </row>
    <row r="1801" spans="1:7" x14ac:dyDescent="0.3">
      <c r="A1801" s="26">
        <v>23317</v>
      </c>
      <c r="B1801" s="27" t="s">
        <v>9118</v>
      </c>
      <c r="C1801" s="27" t="s">
        <v>6422</v>
      </c>
      <c r="D1801" s="26">
        <v>9420</v>
      </c>
      <c r="E1801" s="27" t="s">
        <v>2237</v>
      </c>
      <c r="F1801" s="27" t="s">
        <v>2238</v>
      </c>
      <c r="G1801" s="27" t="s">
        <v>9119</v>
      </c>
    </row>
    <row r="1802" spans="1:7" x14ac:dyDescent="0.3">
      <c r="A1802" s="26">
        <v>23333</v>
      </c>
      <c r="B1802" s="27" t="s">
        <v>7221</v>
      </c>
      <c r="C1802" s="27" t="s">
        <v>6423</v>
      </c>
      <c r="D1802" s="26">
        <v>9420</v>
      </c>
      <c r="E1802" s="27" t="s">
        <v>2239</v>
      </c>
      <c r="F1802" s="27" t="s">
        <v>2240</v>
      </c>
      <c r="G1802" s="27" t="s">
        <v>3534</v>
      </c>
    </row>
    <row r="1803" spans="1:7" x14ac:dyDescent="0.3">
      <c r="A1803" s="26">
        <v>23341</v>
      </c>
      <c r="B1803" s="27" t="s">
        <v>7451</v>
      </c>
      <c r="C1803" s="27" t="s">
        <v>6424</v>
      </c>
      <c r="D1803" s="26">
        <v>9320</v>
      </c>
      <c r="E1803" s="27" t="s">
        <v>1598</v>
      </c>
      <c r="F1803" s="27" t="s">
        <v>2241</v>
      </c>
      <c r="G1803" s="27" t="s">
        <v>9120</v>
      </c>
    </row>
    <row r="1804" spans="1:7" x14ac:dyDescent="0.3">
      <c r="A1804" s="26">
        <v>23358</v>
      </c>
      <c r="B1804" s="27" t="s">
        <v>9446</v>
      </c>
      <c r="C1804" s="27" t="s">
        <v>6425</v>
      </c>
      <c r="D1804" s="26">
        <v>9320</v>
      </c>
      <c r="E1804" s="27" t="s">
        <v>461</v>
      </c>
      <c r="F1804" s="27" t="s">
        <v>6426</v>
      </c>
      <c r="G1804" s="27" t="s">
        <v>3535</v>
      </c>
    </row>
    <row r="1805" spans="1:7" x14ac:dyDescent="0.3">
      <c r="A1805" s="26">
        <v>23366</v>
      </c>
      <c r="B1805" s="27" t="s">
        <v>9121</v>
      </c>
      <c r="C1805" s="27" t="s">
        <v>6427</v>
      </c>
      <c r="D1805" s="26">
        <v>9320</v>
      </c>
      <c r="E1805" s="27" t="s">
        <v>461</v>
      </c>
      <c r="F1805" s="27" t="s">
        <v>2242</v>
      </c>
      <c r="G1805" s="27" t="s">
        <v>4510</v>
      </c>
    </row>
    <row r="1806" spans="1:7" x14ac:dyDescent="0.3">
      <c r="A1806" s="26">
        <v>23374</v>
      </c>
      <c r="B1806" s="27" t="s">
        <v>10713</v>
      </c>
      <c r="C1806" s="27" t="s">
        <v>6428</v>
      </c>
      <c r="D1806" s="26">
        <v>9320</v>
      </c>
      <c r="E1806" s="27" t="s">
        <v>461</v>
      </c>
      <c r="F1806" s="27" t="s">
        <v>2243</v>
      </c>
      <c r="G1806" s="27" t="s">
        <v>9122</v>
      </c>
    </row>
    <row r="1807" spans="1:7" x14ac:dyDescent="0.3">
      <c r="A1807" s="26">
        <v>23382</v>
      </c>
      <c r="B1807" s="27" t="s">
        <v>7770</v>
      </c>
      <c r="C1807" s="27" t="s">
        <v>6429</v>
      </c>
      <c r="D1807" s="26">
        <v>9450</v>
      </c>
      <c r="E1807" s="27" t="s">
        <v>462</v>
      </c>
      <c r="F1807" s="27" t="s">
        <v>2244</v>
      </c>
      <c r="G1807" s="27" t="s">
        <v>4277</v>
      </c>
    </row>
    <row r="1808" spans="1:7" x14ac:dyDescent="0.3">
      <c r="A1808" s="26">
        <v>23416</v>
      </c>
      <c r="B1808" s="27" t="s">
        <v>7252</v>
      </c>
      <c r="C1808" s="27" t="s">
        <v>6430</v>
      </c>
      <c r="D1808" s="26">
        <v>9451</v>
      </c>
      <c r="E1808" s="27" t="s">
        <v>2245</v>
      </c>
      <c r="F1808" s="27" t="s">
        <v>2246</v>
      </c>
      <c r="G1808" s="27" t="s">
        <v>3536</v>
      </c>
    </row>
    <row r="1809" spans="1:7" x14ac:dyDescent="0.3">
      <c r="A1809" s="26">
        <v>23424</v>
      </c>
      <c r="B1809" s="27" t="s">
        <v>7678</v>
      </c>
      <c r="C1809" s="27" t="s">
        <v>6431</v>
      </c>
      <c r="D1809" s="26">
        <v>9420</v>
      </c>
      <c r="E1809" s="27" t="s">
        <v>2247</v>
      </c>
      <c r="F1809" s="27" t="s">
        <v>2248</v>
      </c>
      <c r="G1809" s="27" t="s">
        <v>3537</v>
      </c>
    </row>
    <row r="1810" spans="1:7" x14ac:dyDescent="0.3">
      <c r="A1810" s="26">
        <v>23457</v>
      </c>
      <c r="B1810" s="27" t="s">
        <v>9123</v>
      </c>
      <c r="C1810" s="27" t="s">
        <v>6432</v>
      </c>
      <c r="D1810" s="26">
        <v>9470</v>
      </c>
      <c r="E1810" s="27" t="s">
        <v>464</v>
      </c>
      <c r="F1810" s="27" t="s">
        <v>2249</v>
      </c>
      <c r="G1810" s="27" t="s">
        <v>10714</v>
      </c>
    </row>
    <row r="1811" spans="1:7" x14ac:dyDescent="0.3">
      <c r="A1811" s="26">
        <v>23481</v>
      </c>
      <c r="B1811" s="27" t="s">
        <v>7771</v>
      </c>
      <c r="C1811" s="27" t="s">
        <v>6433</v>
      </c>
      <c r="D1811" s="26">
        <v>9473</v>
      </c>
      <c r="E1811" s="27" t="s">
        <v>2250</v>
      </c>
      <c r="F1811" s="27" t="s">
        <v>2251</v>
      </c>
      <c r="G1811" s="27" t="s">
        <v>9124</v>
      </c>
    </row>
    <row r="1812" spans="1:7" x14ac:dyDescent="0.3">
      <c r="A1812" s="26">
        <v>23499</v>
      </c>
      <c r="B1812" s="27" t="s">
        <v>515</v>
      </c>
      <c r="C1812" s="27" t="s">
        <v>10715</v>
      </c>
      <c r="D1812" s="26">
        <v>9473</v>
      </c>
      <c r="E1812" s="27" t="s">
        <v>2250</v>
      </c>
      <c r="F1812" s="27" t="s">
        <v>2252</v>
      </c>
      <c r="G1812" s="27" t="s">
        <v>3538</v>
      </c>
    </row>
    <row r="1813" spans="1:7" x14ac:dyDescent="0.3">
      <c r="A1813" s="26">
        <v>23523</v>
      </c>
      <c r="B1813" s="27" t="s">
        <v>7224</v>
      </c>
      <c r="C1813" s="27" t="s">
        <v>6434</v>
      </c>
      <c r="D1813" s="26">
        <v>9400</v>
      </c>
      <c r="E1813" s="27" t="s">
        <v>2253</v>
      </c>
      <c r="F1813" s="27" t="s">
        <v>2254</v>
      </c>
      <c r="G1813" s="27" t="s">
        <v>3539</v>
      </c>
    </row>
    <row r="1814" spans="1:7" x14ac:dyDescent="0.3">
      <c r="A1814" s="26">
        <v>23556</v>
      </c>
      <c r="B1814" s="27" t="s">
        <v>510</v>
      </c>
      <c r="C1814" s="27" t="s">
        <v>6435</v>
      </c>
      <c r="D1814" s="26">
        <v>9500</v>
      </c>
      <c r="E1814" s="27" t="s">
        <v>467</v>
      </c>
      <c r="F1814" s="27" t="s">
        <v>2255</v>
      </c>
      <c r="G1814" s="27" t="s">
        <v>3540</v>
      </c>
    </row>
    <row r="1815" spans="1:7" x14ac:dyDescent="0.3">
      <c r="A1815" s="26">
        <v>23564</v>
      </c>
      <c r="B1815" s="27" t="s">
        <v>510</v>
      </c>
      <c r="C1815" s="27" t="s">
        <v>6436</v>
      </c>
      <c r="D1815" s="26">
        <v>9500</v>
      </c>
      <c r="E1815" s="27" t="s">
        <v>467</v>
      </c>
      <c r="F1815" s="27" t="s">
        <v>2256</v>
      </c>
      <c r="G1815" s="27" t="s">
        <v>9799</v>
      </c>
    </row>
    <row r="1816" spans="1:7" x14ac:dyDescent="0.3">
      <c r="A1816" s="26">
        <v>23614</v>
      </c>
      <c r="B1816" s="27" t="s">
        <v>510</v>
      </c>
      <c r="C1816" s="27" t="s">
        <v>6437</v>
      </c>
      <c r="D1816" s="26">
        <v>9570</v>
      </c>
      <c r="E1816" s="27" t="s">
        <v>2257</v>
      </c>
      <c r="F1816" s="27" t="s">
        <v>2258</v>
      </c>
      <c r="G1816" s="27" t="s">
        <v>4511</v>
      </c>
    </row>
    <row r="1817" spans="1:7" x14ac:dyDescent="0.3">
      <c r="A1817" s="26">
        <v>23622</v>
      </c>
      <c r="B1817" s="27" t="s">
        <v>7371</v>
      </c>
      <c r="C1817" s="27" t="s">
        <v>6438</v>
      </c>
      <c r="D1817" s="26">
        <v>9860</v>
      </c>
      <c r="E1817" s="27" t="s">
        <v>2259</v>
      </c>
      <c r="F1817" s="27" t="s">
        <v>2260</v>
      </c>
      <c r="G1817" s="27" t="s">
        <v>10716</v>
      </c>
    </row>
    <row r="1818" spans="1:7" x14ac:dyDescent="0.3">
      <c r="A1818" s="26">
        <v>23655</v>
      </c>
      <c r="B1818" s="27" t="s">
        <v>9125</v>
      </c>
      <c r="C1818" s="27" t="s">
        <v>6439</v>
      </c>
      <c r="D1818" s="26">
        <v>9420</v>
      </c>
      <c r="E1818" s="27" t="s">
        <v>2261</v>
      </c>
      <c r="F1818" s="27" t="s">
        <v>4278</v>
      </c>
      <c r="G1818" s="27" t="s">
        <v>3541</v>
      </c>
    </row>
    <row r="1819" spans="1:7" x14ac:dyDescent="0.3">
      <c r="A1819" s="26">
        <v>23663</v>
      </c>
      <c r="B1819" s="27" t="s">
        <v>9126</v>
      </c>
      <c r="C1819" s="27" t="s">
        <v>9465</v>
      </c>
      <c r="D1819" s="26">
        <v>9420</v>
      </c>
      <c r="E1819" s="27" t="s">
        <v>9466</v>
      </c>
      <c r="F1819" s="27" t="s">
        <v>9800</v>
      </c>
      <c r="G1819" s="27" t="s">
        <v>9801</v>
      </c>
    </row>
    <row r="1820" spans="1:7" x14ac:dyDescent="0.3">
      <c r="A1820" s="26">
        <v>23671</v>
      </c>
      <c r="B1820" s="27" t="s">
        <v>510</v>
      </c>
      <c r="C1820" s="27" t="s">
        <v>6307</v>
      </c>
      <c r="D1820" s="26">
        <v>9550</v>
      </c>
      <c r="E1820" s="27" t="s">
        <v>472</v>
      </c>
      <c r="F1820" s="27" t="s">
        <v>2263</v>
      </c>
      <c r="G1820" s="27" t="s">
        <v>3542</v>
      </c>
    </row>
    <row r="1821" spans="1:7" x14ac:dyDescent="0.3">
      <c r="A1821" s="26">
        <v>23689</v>
      </c>
      <c r="B1821" s="27" t="s">
        <v>515</v>
      </c>
      <c r="C1821" s="27" t="s">
        <v>9802</v>
      </c>
      <c r="D1821" s="26">
        <v>9552</v>
      </c>
      <c r="E1821" s="27" t="s">
        <v>6891</v>
      </c>
      <c r="F1821" s="27" t="s">
        <v>2264</v>
      </c>
      <c r="G1821" s="27" t="s">
        <v>3543</v>
      </c>
    </row>
    <row r="1822" spans="1:7" x14ac:dyDescent="0.3">
      <c r="A1822" s="26">
        <v>23739</v>
      </c>
      <c r="B1822" s="27" t="s">
        <v>7772</v>
      </c>
      <c r="C1822" s="27" t="s">
        <v>6442</v>
      </c>
      <c r="D1822" s="26">
        <v>9550</v>
      </c>
      <c r="E1822" s="27" t="s">
        <v>2265</v>
      </c>
      <c r="F1822" s="27" t="s">
        <v>2266</v>
      </c>
      <c r="G1822" s="27" t="s">
        <v>9127</v>
      </c>
    </row>
    <row r="1823" spans="1:7" x14ac:dyDescent="0.3">
      <c r="A1823" s="26">
        <v>23762</v>
      </c>
      <c r="B1823" s="27" t="s">
        <v>7773</v>
      </c>
      <c r="C1823" s="27" t="s">
        <v>6443</v>
      </c>
      <c r="D1823" s="26">
        <v>9571</v>
      </c>
      <c r="E1823" s="27" t="s">
        <v>2267</v>
      </c>
      <c r="F1823" s="27" t="s">
        <v>2268</v>
      </c>
      <c r="G1823" s="27" t="s">
        <v>9128</v>
      </c>
    </row>
    <row r="1824" spans="1:7" x14ac:dyDescent="0.3">
      <c r="A1824" s="26">
        <v>23771</v>
      </c>
      <c r="B1824" s="27" t="s">
        <v>7530</v>
      </c>
      <c r="C1824" s="27" t="s">
        <v>6444</v>
      </c>
      <c r="D1824" s="26">
        <v>9570</v>
      </c>
      <c r="E1824" s="27" t="s">
        <v>2269</v>
      </c>
      <c r="F1824" s="27" t="s">
        <v>2270</v>
      </c>
      <c r="G1824" s="27" t="s">
        <v>4279</v>
      </c>
    </row>
    <row r="1825" spans="1:7" x14ac:dyDescent="0.3">
      <c r="A1825" s="26">
        <v>23788</v>
      </c>
      <c r="B1825" s="27" t="s">
        <v>510</v>
      </c>
      <c r="C1825" s="27" t="s">
        <v>6445</v>
      </c>
      <c r="D1825" s="26">
        <v>9500</v>
      </c>
      <c r="E1825" s="27" t="s">
        <v>2271</v>
      </c>
      <c r="F1825" s="27" t="s">
        <v>2272</v>
      </c>
      <c r="G1825" s="27" t="s">
        <v>9129</v>
      </c>
    </row>
    <row r="1826" spans="1:7" x14ac:dyDescent="0.3">
      <c r="A1826" s="26">
        <v>23804</v>
      </c>
      <c r="B1826" s="27" t="s">
        <v>10717</v>
      </c>
      <c r="C1826" s="27" t="s">
        <v>6446</v>
      </c>
      <c r="D1826" s="26">
        <v>9506</v>
      </c>
      <c r="E1826" s="27" t="s">
        <v>2273</v>
      </c>
      <c r="F1826" s="27" t="s">
        <v>2274</v>
      </c>
      <c r="G1826" s="27" t="s">
        <v>3544</v>
      </c>
    </row>
    <row r="1827" spans="1:7" x14ac:dyDescent="0.3">
      <c r="A1827" s="26">
        <v>23812</v>
      </c>
      <c r="B1827" s="27" t="s">
        <v>7774</v>
      </c>
      <c r="C1827" s="27" t="s">
        <v>6447</v>
      </c>
      <c r="D1827" s="26">
        <v>9506</v>
      </c>
      <c r="E1827" s="27" t="s">
        <v>473</v>
      </c>
      <c r="F1827" s="27" t="s">
        <v>2275</v>
      </c>
      <c r="G1827" s="27" t="s">
        <v>3545</v>
      </c>
    </row>
    <row r="1828" spans="1:7" x14ac:dyDescent="0.3">
      <c r="A1828" s="26">
        <v>23846</v>
      </c>
      <c r="B1828" s="27" t="s">
        <v>9130</v>
      </c>
      <c r="C1828" s="27" t="s">
        <v>6448</v>
      </c>
      <c r="D1828" s="26">
        <v>9600</v>
      </c>
      <c r="E1828" s="27" t="s">
        <v>475</v>
      </c>
      <c r="F1828" s="27" t="s">
        <v>9131</v>
      </c>
      <c r="G1828" s="27" t="s">
        <v>10718</v>
      </c>
    </row>
    <row r="1829" spans="1:7" x14ac:dyDescent="0.3">
      <c r="A1829" s="26">
        <v>23853</v>
      </c>
      <c r="B1829" s="27" t="s">
        <v>9132</v>
      </c>
      <c r="C1829" s="27" t="s">
        <v>6449</v>
      </c>
      <c r="D1829" s="26">
        <v>9600</v>
      </c>
      <c r="E1829" s="27" t="s">
        <v>475</v>
      </c>
      <c r="F1829" s="27" t="s">
        <v>9133</v>
      </c>
      <c r="G1829" s="27" t="s">
        <v>9254</v>
      </c>
    </row>
    <row r="1830" spans="1:7" x14ac:dyDescent="0.3">
      <c r="A1830" s="26">
        <v>23861</v>
      </c>
      <c r="B1830" s="27" t="s">
        <v>10719</v>
      </c>
      <c r="C1830" s="27" t="s">
        <v>6449</v>
      </c>
      <c r="D1830" s="26">
        <v>9600</v>
      </c>
      <c r="E1830" s="27" t="s">
        <v>475</v>
      </c>
      <c r="F1830" s="27" t="s">
        <v>9134</v>
      </c>
      <c r="G1830" s="27" t="s">
        <v>9803</v>
      </c>
    </row>
    <row r="1831" spans="1:7" x14ac:dyDescent="0.3">
      <c r="A1831" s="26">
        <v>23895</v>
      </c>
      <c r="B1831" s="27" t="s">
        <v>9135</v>
      </c>
      <c r="C1831" s="27" t="s">
        <v>9136</v>
      </c>
      <c r="D1831" s="26">
        <v>9620</v>
      </c>
      <c r="E1831" s="27" t="s">
        <v>477</v>
      </c>
      <c r="F1831" s="27" t="s">
        <v>9137</v>
      </c>
      <c r="G1831" s="27" t="s">
        <v>10720</v>
      </c>
    </row>
    <row r="1832" spans="1:7" x14ac:dyDescent="0.3">
      <c r="A1832" s="26">
        <v>23945</v>
      </c>
      <c r="B1832" s="27" t="s">
        <v>9138</v>
      </c>
      <c r="C1832" s="27" t="s">
        <v>6451</v>
      </c>
      <c r="D1832" s="26">
        <v>9620</v>
      </c>
      <c r="E1832" s="27" t="s">
        <v>2277</v>
      </c>
      <c r="F1832" s="27" t="s">
        <v>2278</v>
      </c>
      <c r="G1832" s="27" t="s">
        <v>3546</v>
      </c>
    </row>
    <row r="1833" spans="1:7" x14ac:dyDescent="0.3">
      <c r="A1833" s="26">
        <v>23952</v>
      </c>
      <c r="B1833" s="27" t="s">
        <v>510</v>
      </c>
      <c r="C1833" s="27" t="s">
        <v>6452</v>
      </c>
      <c r="D1833" s="26">
        <v>9620</v>
      </c>
      <c r="E1833" s="27" t="s">
        <v>477</v>
      </c>
      <c r="F1833" s="27" t="s">
        <v>2279</v>
      </c>
      <c r="G1833" s="27" t="s">
        <v>9804</v>
      </c>
    </row>
    <row r="1834" spans="1:7" x14ac:dyDescent="0.3">
      <c r="A1834" s="26">
        <v>23961</v>
      </c>
      <c r="B1834" s="27" t="s">
        <v>510</v>
      </c>
      <c r="C1834" s="27" t="s">
        <v>6453</v>
      </c>
      <c r="D1834" s="26">
        <v>9620</v>
      </c>
      <c r="E1834" s="27" t="s">
        <v>2280</v>
      </c>
      <c r="F1834" s="27" t="s">
        <v>2281</v>
      </c>
      <c r="G1834" s="27" t="s">
        <v>10721</v>
      </c>
    </row>
    <row r="1835" spans="1:7" x14ac:dyDescent="0.3">
      <c r="A1835" s="26">
        <v>23978</v>
      </c>
      <c r="B1835" s="27" t="s">
        <v>9139</v>
      </c>
      <c r="C1835" s="27" t="s">
        <v>6454</v>
      </c>
      <c r="D1835" s="26">
        <v>9630</v>
      </c>
      <c r="E1835" s="27" t="s">
        <v>2282</v>
      </c>
      <c r="F1835" s="27" t="s">
        <v>2283</v>
      </c>
      <c r="G1835" s="27" t="s">
        <v>9805</v>
      </c>
    </row>
    <row r="1836" spans="1:7" x14ac:dyDescent="0.3">
      <c r="A1836" s="26">
        <v>23994</v>
      </c>
      <c r="B1836" s="27" t="s">
        <v>7775</v>
      </c>
      <c r="C1836" s="27" t="s">
        <v>6455</v>
      </c>
      <c r="D1836" s="26">
        <v>9630</v>
      </c>
      <c r="E1836" s="27" t="s">
        <v>2284</v>
      </c>
      <c r="F1836" s="27" t="s">
        <v>2285</v>
      </c>
      <c r="G1836" s="27" t="s">
        <v>6456</v>
      </c>
    </row>
    <row r="1837" spans="1:7" x14ac:dyDescent="0.3">
      <c r="A1837" s="26">
        <v>24001</v>
      </c>
      <c r="B1837" s="27" t="s">
        <v>7776</v>
      </c>
      <c r="C1837" s="27" t="s">
        <v>6457</v>
      </c>
      <c r="D1837" s="26">
        <v>9630</v>
      </c>
      <c r="E1837" s="27" t="s">
        <v>2286</v>
      </c>
      <c r="F1837" s="27" t="s">
        <v>2287</v>
      </c>
      <c r="G1837" s="27" t="s">
        <v>9806</v>
      </c>
    </row>
    <row r="1838" spans="1:7" x14ac:dyDescent="0.3">
      <c r="A1838" s="26">
        <v>24026</v>
      </c>
      <c r="B1838" s="27" t="s">
        <v>7777</v>
      </c>
      <c r="C1838" s="27" t="s">
        <v>6458</v>
      </c>
      <c r="D1838" s="26">
        <v>9620</v>
      </c>
      <c r="E1838" s="27" t="s">
        <v>2288</v>
      </c>
      <c r="F1838" s="27" t="s">
        <v>2289</v>
      </c>
      <c r="G1838" s="27" t="s">
        <v>4043</v>
      </c>
    </row>
    <row r="1839" spans="1:7" x14ac:dyDescent="0.3">
      <c r="A1839" s="26">
        <v>24059</v>
      </c>
      <c r="B1839" s="27" t="s">
        <v>10722</v>
      </c>
      <c r="C1839" s="27" t="s">
        <v>6459</v>
      </c>
      <c r="D1839" s="26">
        <v>9660</v>
      </c>
      <c r="E1839" s="27" t="s">
        <v>2290</v>
      </c>
      <c r="F1839" s="27" t="s">
        <v>2291</v>
      </c>
      <c r="G1839" s="27" t="s">
        <v>4512</v>
      </c>
    </row>
    <row r="1840" spans="1:7" x14ac:dyDescent="0.3">
      <c r="A1840" s="26">
        <v>24075</v>
      </c>
      <c r="B1840" s="27" t="s">
        <v>9140</v>
      </c>
      <c r="C1840" s="27" t="s">
        <v>5821</v>
      </c>
      <c r="D1840" s="26">
        <v>9660</v>
      </c>
      <c r="E1840" s="27" t="s">
        <v>481</v>
      </c>
      <c r="F1840" s="27" t="s">
        <v>2292</v>
      </c>
      <c r="G1840" s="27" t="s">
        <v>6460</v>
      </c>
    </row>
    <row r="1841" spans="1:7" x14ac:dyDescent="0.3">
      <c r="A1841" s="26">
        <v>24083</v>
      </c>
      <c r="B1841" s="27" t="s">
        <v>7778</v>
      </c>
      <c r="C1841" s="27" t="s">
        <v>6461</v>
      </c>
      <c r="D1841" s="26">
        <v>9661</v>
      </c>
      <c r="E1841" s="27" t="s">
        <v>2293</v>
      </c>
      <c r="F1841" s="27" t="s">
        <v>2294</v>
      </c>
      <c r="G1841" s="27" t="s">
        <v>3547</v>
      </c>
    </row>
    <row r="1842" spans="1:7" x14ac:dyDescent="0.3">
      <c r="A1842" s="26">
        <v>24109</v>
      </c>
      <c r="B1842" s="27" t="s">
        <v>9141</v>
      </c>
      <c r="C1842" s="27" t="s">
        <v>6462</v>
      </c>
      <c r="D1842" s="26">
        <v>9667</v>
      </c>
      <c r="E1842" s="27" t="s">
        <v>2295</v>
      </c>
      <c r="F1842" s="27" t="s">
        <v>2296</v>
      </c>
      <c r="G1842" s="27" t="s">
        <v>9142</v>
      </c>
    </row>
    <row r="1843" spans="1:7" x14ac:dyDescent="0.3">
      <c r="A1843" s="26">
        <v>24117</v>
      </c>
      <c r="B1843" s="27" t="s">
        <v>9807</v>
      </c>
      <c r="C1843" s="27" t="s">
        <v>6463</v>
      </c>
      <c r="D1843" s="26">
        <v>9681</v>
      </c>
      <c r="E1843" s="27" t="s">
        <v>2297</v>
      </c>
      <c r="F1843" s="27" t="s">
        <v>3548</v>
      </c>
      <c r="G1843" s="27" t="s">
        <v>9143</v>
      </c>
    </row>
    <row r="1844" spans="1:7" x14ac:dyDescent="0.3">
      <c r="A1844" s="26">
        <v>24133</v>
      </c>
      <c r="B1844" s="27" t="s">
        <v>7779</v>
      </c>
      <c r="C1844" s="27" t="s">
        <v>6464</v>
      </c>
      <c r="D1844" s="26">
        <v>9681</v>
      </c>
      <c r="E1844" s="27" t="s">
        <v>2297</v>
      </c>
      <c r="F1844" s="27" t="s">
        <v>2299</v>
      </c>
      <c r="G1844" s="27" t="s">
        <v>9144</v>
      </c>
    </row>
    <row r="1845" spans="1:7" x14ac:dyDescent="0.3">
      <c r="A1845" s="26">
        <v>24141</v>
      </c>
      <c r="B1845" s="27" t="s">
        <v>7780</v>
      </c>
      <c r="C1845" s="27" t="s">
        <v>6465</v>
      </c>
      <c r="D1845" s="26">
        <v>9690</v>
      </c>
      <c r="E1845" s="27" t="s">
        <v>2300</v>
      </c>
      <c r="F1845" s="27" t="s">
        <v>2301</v>
      </c>
      <c r="G1845" s="27" t="s">
        <v>3549</v>
      </c>
    </row>
    <row r="1846" spans="1:7" x14ac:dyDescent="0.3">
      <c r="A1846" s="26">
        <v>24158</v>
      </c>
      <c r="B1846" s="27" t="s">
        <v>510</v>
      </c>
      <c r="C1846" s="27" t="s">
        <v>2302</v>
      </c>
      <c r="D1846" s="26">
        <v>9690</v>
      </c>
      <c r="E1846" s="27" t="s">
        <v>2303</v>
      </c>
      <c r="F1846" s="27" t="s">
        <v>2304</v>
      </c>
      <c r="G1846" s="27" t="s">
        <v>9467</v>
      </c>
    </row>
    <row r="1847" spans="1:7" x14ac:dyDescent="0.3">
      <c r="A1847" s="26">
        <v>24166</v>
      </c>
      <c r="B1847" s="27" t="s">
        <v>510</v>
      </c>
      <c r="C1847" s="27" t="s">
        <v>6302</v>
      </c>
      <c r="D1847" s="26">
        <v>9690</v>
      </c>
      <c r="E1847" s="27" t="s">
        <v>2300</v>
      </c>
      <c r="F1847" s="27" t="s">
        <v>2305</v>
      </c>
      <c r="G1847" s="27" t="s">
        <v>10723</v>
      </c>
    </row>
    <row r="1848" spans="1:7" x14ac:dyDescent="0.3">
      <c r="A1848" s="26">
        <v>24174</v>
      </c>
      <c r="B1848" s="27" t="s">
        <v>7781</v>
      </c>
      <c r="C1848" s="27" t="s">
        <v>6466</v>
      </c>
      <c r="D1848" s="26">
        <v>9700</v>
      </c>
      <c r="E1848" s="27" t="s">
        <v>485</v>
      </c>
      <c r="F1848" s="27" t="s">
        <v>2306</v>
      </c>
      <c r="G1848" s="27" t="s">
        <v>3550</v>
      </c>
    </row>
    <row r="1849" spans="1:7" x14ac:dyDescent="0.3">
      <c r="A1849" s="26">
        <v>24182</v>
      </c>
      <c r="B1849" s="27" t="s">
        <v>7782</v>
      </c>
      <c r="C1849" s="27" t="s">
        <v>6467</v>
      </c>
      <c r="D1849" s="26">
        <v>9700</v>
      </c>
      <c r="E1849" s="27" t="s">
        <v>485</v>
      </c>
      <c r="F1849" s="27" t="s">
        <v>2307</v>
      </c>
      <c r="G1849" s="27" t="s">
        <v>4044</v>
      </c>
    </row>
    <row r="1850" spans="1:7" x14ac:dyDescent="0.3">
      <c r="A1850" s="26">
        <v>24191</v>
      </c>
      <c r="B1850" s="27" t="s">
        <v>7783</v>
      </c>
      <c r="C1850" s="27" t="s">
        <v>6468</v>
      </c>
      <c r="D1850" s="26">
        <v>9700</v>
      </c>
      <c r="E1850" s="27" t="s">
        <v>2308</v>
      </c>
      <c r="F1850" s="27" t="s">
        <v>2309</v>
      </c>
      <c r="G1850" s="27" t="s">
        <v>6469</v>
      </c>
    </row>
    <row r="1851" spans="1:7" x14ac:dyDescent="0.3">
      <c r="A1851" s="26">
        <v>24208</v>
      </c>
      <c r="B1851" s="27" t="s">
        <v>510</v>
      </c>
      <c r="C1851" s="27" t="s">
        <v>2310</v>
      </c>
      <c r="D1851" s="26">
        <v>9700</v>
      </c>
      <c r="E1851" s="27" t="s">
        <v>2311</v>
      </c>
      <c r="F1851" s="27" t="s">
        <v>2312</v>
      </c>
      <c r="G1851" s="27" t="s">
        <v>10724</v>
      </c>
    </row>
    <row r="1852" spans="1:7" x14ac:dyDescent="0.3">
      <c r="A1852" s="26">
        <v>24216</v>
      </c>
      <c r="B1852" s="27" t="s">
        <v>510</v>
      </c>
      <c r="C1852" s="27" t="s">
        <v>6470</v>
      </c>
      <c r="D1852" s="26">
        <v>9700</v>
      </c>
      <c r="E1852" s="27" t="s">
        <v>485</v>
      </c>
      <c r="F1852" s="27" t="s">
        <v>2313</v>
      </c>
      <c r="G1852" s="27" t="s">
        <v>4045</v>
      </c>
    </row>
    <row r="1853" spans="1:7" x14ac:dyDescent="0.3">
      <c r="A1853" s="26">
        <v>24224</v>
      </c>
      <c r="B1853" s="27" t="s">
        <v>510</v>
      </c>
      <c r="C1853" s="27" t="s">
        <v>6471</v>
      </c>
      <c r="D1853" s="26">
        <v>9700</v>
      </c>
      <c r="E1853" s="27" t="s">
        <v>2314</v>
      </c>
      <c r="F1853" s="27" t="s">
        <v>2315</v>
      </c>
      <c r="G1853" s="27" t="s">
        <v>9468</v>
      </c>
    </row>
    <row r="1854" spans="1:7" x14ac:dyDescent="0.3">
      <c r="A1854" s="26">
        <v>24232</v>
      </c>
      <c r="B1854" s="27" t="s">
        <v>7784</v>
      </c>
      <c r="C1854" s="27" t="s">
        <v>6472</v>
      </c>
      <c r="D1854" s="26">
        <v>9700</v>
      </c>
      <c r="E1854" s="27" t="s">
        <v>2316</v>
      </c>
      <c r="F1854" s="27" t="s">
        <v>2317</v>
      </c>
      <c r="G1854" s="27" t="s">
        <v>3551</v>
      </c>
    </row>
    <row r="1855" spans="1:7" x14ac:dyDescent="0.3">
      <c r="A1855" s="26">
        <v>24241</v>
      </c>
      <c r="B1855" s="27" t="s">
        <v>510</v>
      </c>
      <c r="C1855" s="27" t="s">
        <v>6473</v>
      </c>
      <c r="D1855" s="26">
        <v>9700</v>
      </c>
      <c r="E1855" s="27" t="s">
        <v>2318</v>
      </c>
      <c r="F1855" s="27" t="s">
        <v>2319</v>
      </c>
      <c r="G1855" s="27" t="s">
        <v>4046</v>
      </c>
    </row>
    <row r="1856" spans="1:7" x14ac:dyDescent="0.3">
      <c r="A1856" s="26">
        <v>24257</v>
      </c>
      <c r="B1856" s="27" t="s">
        <v>7785</v>
      </c>
      <c r="C1856" s="27" t="s">
        <v>6474</v>
      </c>
      <c r="D1856" s="26">
        <v>9700</v>
      </c>
      <c r="E1856" s="27" t="s">
        <v>2320</v>
      </c>
      <c r="F1856" s="27" t="s">
        <v>2321</v>
      </c>
      <c r="G1856" s="27" t="s">
        <v>3552</v>
      </c>
    </row>
    <row r="1857" spans="1:7" x14ac:dyDescent="0.3">
      <c r="A1857" s="26">
        <v>24265</v>
      </c>
      <c r="B1857" s="27" t="s">
        <v>7759</v>
      </c>
      <c r="C1857" s="27" t="s">
        <v>6475</v>
      </c>
      <c r="D1857" s="26">
        <v>9052</v>
      </c>
      <c r="E1857" s="27" t="s">
        <v>2322</v>
      </c>
      <c r="F1857" s="27" t="s">
        <v>2323</v>
      </c>
      <c r="G1857" s="27" t="s">
        <v>3553</v>
      </c>
    </row>
    <row r="1858" spans="1:7" x14ac:dyDescent="0.3">
      <c r="A1858" s="26">
        <v>24273</v>
      </c>
      <c r="B1858" s="27" t="s">
        <v>9808</v>
      </c>
      <c r="C1858" s="27" t="s">
        <v>6476</v>
      </c>
      <c r="D1858" s="26">
        <v>9840</v>
      </c>
      <c r="E1858" s="27" t="s">
        <v>487</v>
      </c>
      <c r="F1858" s="27" t="s">
        <v>2324</v>
      </c>
      <c r="G1858" s="27" t="s">
        <v>3554</v>
      </c>
    </row>
    <row r="1859" spans="1:7" x14ac:dyDescent="0.3">
      <c r="A1859" s="26">
        <v>24281</v>
      </c>
      <c r="B1859" s="27" t="s">
        <v>515</v>
      </c>
      <c r="C1859" s="27" t="s">
        <v>6477</v>
      </c>
      <c r="D1859" s="26">
        <v>9840</v>
      </c>
      <c r="E1859" s="27" t="s">
        <v>487</v>
      </c>
      <c r="F1859" s="27" t="s">
        <v>2325</v>
      </c>
      <c r="G1859" s="27" t="s">
        <v>3555</v>
      </c>
    </row>
    <row r="1860" spans="1:7" x14ac:dyDescent="0.3">
      <c r="A1860" s="26">
        <v>24299</v>
      </c>
      <c r="B1860" s="27" t="s">
        <v>7786</v>
      </c>
      <c r="C1860" s="27" t="s">
        <v>6478</v>
      </c>
      <c r="D1860" s="26">
        <v>9840</v>
      </c>
      <c r="E1860" s="27" t="s">
        <v>2326</v>
      </c>
      <c r="F1860" s="27" t="s">
        <v>2327</v>
      </c>
      <c r="G1860" s="27" t="s">
        <v>9145</v>
      </c>
    </row>
    <row r="1861" spans="1:7" x14ac:dyDescent="0.3">
      <c r="A1861" s="26">
        <v>24307</v>
      </c>
      <c r="B1861" s="27" t="s">
        <v>515</v>
      </c>
      <c r="C1861" s="27" t="s">
        <v>9809</v>
      </c>
      <c r="D1861" s="26">
        <v>9810</v>
      </c>
      <c r="E1861" s="27" t="s">
        <v>489</v>
      </c>
      <c r="F1861" s="27" t="s">
        <v>2328</v>
      </c>
      <c r="G1861" s="27" t="s">
        <v>9810</v>
      </c>
    </row>
    <row r="1862" spans="1:7" x14ac:dyDescent="0.3">
      <c r="A1862" s="26">
        <v>24315</v>
      </c>
      <c r="B1862" s="27" t="s">
        <v>7787</v>
      </c>
      <c r="C1862" s="27" t="s">
        <v>6479</v>
      </c>
      <c r="D1862" s="26">
        <v>9810</v>
      </c>
      <c r="E1862" s="27" t="s">
        <v>489</v>
      </c>
      <c r="F1862" s="27" t="s">
        <v>2329</v>
      </c>
      <c r="G1862" s="27" t="s">
        <v>3556</v>
      </c>
    </row>
    <row r="1863" spans="1:7" x14ac:dyDescent="0.3">
      <c r="A1863" s="26">
        <v>24323</v>
      </c>
      <c r="B1863" s="27" t="s">
        <v>9469</v>
      </c>
      <c r="C1863" s="27" t="s">
        <v>6480</v>
      </c>
      <c r="D1863" s="26">
        <v>9810</v>
      </c>
      <c r="E1863" s="27" t="s">
        <v>2330</v>
      </c>
      <c r="F1863" s="27" t="s">
        <v>2331</v>
      </c>
      <c r="G1863" s="27" t="s">
        <v>3557</v>
      </c>
    </row>
    <row r="1864" spans="1:7" x14ac:dyDescent="0.3">
      <c r="A1864" s="26">
        <v>24331</v>
      </c>
      <c r="B1864" s="27" t="s">
        <v>7788</v>
      </c>
      <c r="C1864" s="27" t="s">
        <v>6481</v>
      </c>
      <c r="D1864" s="26">
        <v>9890</v>
      </c>
      <c r="E1864" s="27" t="s">
        <v>4280</v>
      </c>
      <c r="F1864" s="27" t="s">
        <v>4281</v>
      </c>
      <c r="G1864" s="27" t="s">
        <v>4513</v>
      </c>
    </row>
    <row r="1865" spans="1:7" x14ac:dyDescent="0.3">
      <c r="A1865" s="26">
        <v>24349</v>
      </c>
      <c r="B1865" s="27" t="s">
        <v>7789</v>
      </c>
      <c r="C1865" s="27" t="s">
        <v>6482</v>
      </c>
      <c r="D1865" s="26">
        <v>9890</v>
      </c>
      <c r="E1865" s="27" t="s">
        <v>2333</v>
      </c>
      <c r="F1865" s="27" t="s">
        <v>2334</v>
      </c>
      <c r="G1865" s="27" t="s">
        <v>3558</v>
      </c>
    </row>
    <row r="1866" spans="1:7" x14ac:dyDescent="0.3">
      <c r="A1866" s="26">
        <v>24356</v>
      </c>
      <c r="B1866" s="27" t="s">
        <v>510</v>
      </c>
      <c r="C1866" s="27" t="s">
        <v>6483</v>
      </c>
      <c r="D1866" s="26">
        <v>9890</v>
      </c>
      <c r="E1866" s="27" t="s">
        <v>2335</v>
      </c>
      <c r="F1866" s="27" t="s">
        <v>2336</v>
      </c>
      <c r="G1866" s="27" t="s">
        <v>9146</v>
      </c>
    </row>
    <row r="1867" spans="1:7" x14ac:dyDescent="0.3">
      <c r="A1867" s="26">
        <v>24364</v>
      </c>
      <c r="B1867" s="27" t="s">
        <v>8420</v>
      </c>
      <c r="C1867" s="27" t="s">
        <v>6484</v>
      </c>
      <c r="D1867" s="26">
        <v>9750</v>
      </c>
      <c r="E1867" s="27" t="s">
        <v>8290</v>
      </c>
      <c r="F1867" s="27" t="s">
        <v>2337</v>
      </c>
      <c r="G1867" s="27" t="s">
        <v>3559</v>
      </c>
    </row>
    <row r="1868" spans="1:7" x14ac:dyDescent="0.3">
      <c r="A1868" s="26">
        <v>24372</v>
      </c>
      <c r="B1868" s="27" t="s">
        <v>10725</v>
      </c>
      <c r="C1868" s="27" t="s">
        <v>6485</v>
      </c>
      <c r="D1868" s="26">
        <v>9750</v>
      </c>
      <c r="E1868" s="27" t="s">
        <v>8290</v>
      </c>
      <c r="F1868" s="27" t="s">
        <v>2338</v>
      </c>
      <c r="G1868" s="27" t="s">
        <v>3560</v>
      </c>
    </row>
    <row r="1869" spans="1:7" x14ac:dyDescent="0.3">
      <c r="A1869" s="26">
        <v>24381</v>
      </c>
      <c r="B1869" s="27" t="s">
        <v>510</v>
      </c>
      <c r="C1869" s="27" t="s">
        <v>6486</v>
      </c>
      <c r="D1869" s="26">
        <v>9890</v>
      </c>
      <c r="E1869" s="27" t="s">
        <v>2333</v>
      </c>
      <c r="F1869" s="27" t="s">
        <v>2339</v>
      </c>
      <c r="G1869" s="27" t="s">
        <v>9470</v>
      </c>
    </row>
    <row r="1870" spans="1:7" x14ac:dyDescent="0.3">
      <c r="A1870" s="26">
        <v>24406</v>
      </c>
      <c r="B1870" s="27" t="s">
        <v>7790</v>
      </c>
      <c r="C1870" s="27" t="s">
        <v>6487</v>
      </c>
      <c r="D1870" s="26">
        <v>9770</v>
      </c>
      <c r="E1870" s="27" t="s">
        <v>8290</v>
      </c>
      <c r="F1870" s="27" t="s">
        <v>2340</v>
      </c>
      <c r="G1870" s="27" t="s">
        <v>6488</v>
      </c>
    </row>
    <row r="1871" spans="1:7" x14ac:dyDescent="0.3">
      <c r="A1871" s="26">
        <v>24414</v>
      </c>
      <c r="B1871" s="27" t="s">
        <v>10726</v>
      </c>
      <c r="C1871" s="27" t="s">
        <v>6489</v>
      </c>
      <c r="D1871" s="26">
        <v>9750</v>
      </c>
      <c r="E1871" s="27" t="s">
        <v>2341</v>
      </c>
      <c r="F1871" s="27" t="s">
        <v>2342</v>
      </c>
      <c r="G1871" s="27" t="s">
        <v>9471</v>
      </c>
    </row>
    <row r="1872" spans="1:7" x14ac:dyDescent="0.3">
      <c r="A1872" s="26">
        <v>24448</v>
      </c>
      <c r="B1872" s="27" t="s">
        <v>10727</v>
      </c>
      <c r="C1872" s="27" t="s">
        <v>6490</v>
      </c>
      <c r="D1872" s="26">
        <v>9770</v>
      </c>
      <c r="E1872" s="27" t="s">
        <v>8290</v>
      </c>
      <c r="F1872" s="27" t="s">
        <v>3561</v>
      </c>
      <c r="G1872" s="27" t="s">
        <v>9147</v>
      </c>
    </row>
    <row r="1873" spans="1:7" x14ac:dyDescent="0.3">
      <c r="A1873" s="26">
        <v>24455</v>
      </c>
      <c r="B1873" s="27" t="s">
        <v>10728</v>
      </c>
      <c r="C1873" s="27" t="s">
        <v>6491</v>
      </c>
      <c r="D1873" s="26">
        <v>9770</v>
      </c>
      <c r="E1873" s="27" t="s">
        <v>8290</v>
      </c>
      <c r="F1873" s="27" t="s">
        <v>2343</v>
      </c>
      <c r="G1873" s="27" t="s">
        <v>9148</v>
      </c>
    </row>
    <row r="1874" spans="1:7" x14ac:dyDescent="0.3">
      <c r="A1874" s="26">
        <v>24463</v>
      </c>
      <c r="B1874" s="27" t="s">
        <v>9149</v>
      </c>
      <c r="C1874" s="27" t="s">
        <v>6492</v>
      </c>
      <c r="D1874" s="26">
        <v>9772</v>
      </c>
      <c r="E1874" s="27" t="s">
        <v>2344</v>
      </c>
      <c r="F1874" s="27" t="s">
        <v>2345</v>
      </c>
      <c r="G1874" s="27" t="s">
        <v>9150</v>
      </c>
    </row>
    <row r="1875" spans="1:7" x14ac:dyDescent="0.3">
      <c r="A1875" s="26">
        <v>24489</v>
      </c>
      <c r="B1875" s="27" t="s">
        <v>10729</v>
      </c>
      <c r="C1875" s="27" t="s">
        <v>6493</v>
      </c>
      <c r="D1875" s="26">
        <v>9870</v>
      </c>
      <c r="E1875" s="27" t="s">
        <v>2346</v>
      </c>
      <c r="F1875" s="27" t="s">
        <v>2347</v>
      </c>
      <c r="G1875" s="27" t="s">
        <v>3562</v>
      </c>
    </row>
    <row r="1876" spans="1:7" x14ac:dyDescent="0.3">
      <c r="A1876" s="26">
        <v>24497</v>
      </c>
      <c r="B1876" s="27" t="s">
        <v>9472</v>
      </c>
      <c r="C1876" s="27" t="s">
        <v>6494</v>
      </c>
      <c r="D1876" s="26">
        <v>9790</v>
      </c>
      <c r="E1876" s="27" t="s">
        <v>2349</v>
      </c>
      <c r="F1876" s="27" t="s">
        <v>2348</v>
      </c>
      <c r="G1876" s="27" t="s">
        <v>9151</v>
      </c>
    </row>
    <row r="1877" spans="1:7" x14ac:dyDescent="0.3">
      <c r="A1877" s="26">
        <v>24505</v>
      </c>
      <c r="B1877" s="27" t="s">
        <v>9473</v>
      </c>
      <c r="C1877" s="27" t="s">
        <v>6495</v>
      </c>
      <c r="D1877" s="26">
        <v>9790</v>
      </c>
      <c r="E1877" s="27" t="s">
        <v>2349</v>
      </c>
      <c r="F1877" s="27" t="s">
        <v>2350</v>
      </c>
      <c r="G1877" s="27" t="s">
        <v>10730</v>
      </c>
    </row>
    <row r="1878" spans="1:7" x14ac:dyDescent="0.3">
      <c r="A1878" s="26">
        <v>24513</v>
      </c>
      <c r="B1878" s="27" t="s">
        <v>7791</v>
      </c>
      <c r="C1878" s="27" t="s">
        <v>6496</v>
      </c>
      <c r="D1878" s="26">
        <v>9790</v>
      </c>
      <c r="E1878" s="27" t="s">
        <v>2349</v>
      </c>
      <c r="F1878" s="27" t="s">
        <v>2351</v>
      </c>
      <c r="G1878" s="27" t="s">
        <v>9152</v>
      </c>
    </row>
    <row r="1879" spans="1:7" x14ac:dyDescent="0.3">
      <c r="A1879" s="26">
        <v>24521</v>
      </c>
      <c r="B1879" s="27" t="s">
        <v>510</v>
      </c>
      <c r="C1879" s="27" t="s">
        <v>6497</v>
      </c>
      <c r="D1879" s="26">
        <v>9800</v>
      </c>
      <c r="E1879" s="27" t="s">
        <v>492</v>
      </c>
      <c r="F1879" s="27" t="s">
        <v>2352</v>
      </c>
      <c r="G1879" s="27" t="s">
        <v>9811</v>
      </c>
    </row>
    <row r="1880" spans="1:7" x14ac:dyDescent="0.3">
      <c r="A1880" s="26">
        <v>24539</v>
      </c>
      <c r="B1880" s="27" t="s">
        <v>10731</v>
      </c>
      <c r="C1880" s="27" t="s">
        <v>2353</v>
      </c>
      <c r="D1880" s="26">
        <v>9800</v>
      </c>
      <c r="E1880" s="27" t="s">
        <v>2354</v>
      </c>
      <c r="F1880" s="27" t="s">
        <v>2355</v>
      </c>
      <c r="G1880" s="27" t="s">
        <v>3563</v>
      </c>
    </row>
    <row r="1881" spans="1:7" x14ac:dyDescent="0.3">
      <c r="A1881" s="26">
        <v>24562</v>
      </c>
      <c r="B1881" s="27" t="s">
        <v>9153</v>
      </c>
      <c r="C1881" s="27" t="s">
        <v>6498</v>
      </c>
      <c r="D1881" s="26">
        <v>9800</v>
      </c>
      <c r="E1881" s="27" t="s">
        <v>2354</v>
      </c>
      <c r="F1881" s="27" t="s">
        <v>2356</v>
      </c>
      <c r="G1881" s="27" t="s">
        <v>3564</v>
      </c>
    </row>
    <row r="1882" spans="1:7" x14ac:dyDescent="0.3">
      <c r="A1882" s="26">
        <v>24571</v>
      </c>
      <c r="B1882" s="27" t="s">
        <v>9474</v>
      </c>
      <c r="C1882" s="27" t="s">
        <v>6499</v>
      </c>
      <c r="D1882" s="26">
        <v>9031</v>
      </c>
      <c r="E1882" s="27" t="s">
        <v>494</v>
      </c>
      <c r="F1882" s="27" t="s">
        <v>9812</v>
      </c>
      <c r="G1882" s="27" t="s">
        <v>8621</v>
      </c>
    </row>
    <row r="1883" spans="1:7" x14ac:dyDescent="0.3">
      <c r="A1883" s="26">
        <v>24588</v>
      </c>
      <c r="B1883" s="27" t="s">
        <v>510</v>
      </c>
      <c r="C1883" s="27" t="s">
        <v>6500</v>
      </c>
      <c r="D1883" s="26">
        <v>9031</v>
      </c>
      <c r="E1883" s="27" t="s">
        <v>494</v>
      </c>
      <c r="F1883" s="27" t="s">
        <v>2357</v>
      </c>
      <c r="G1883" s="27" t="s">
        <v>3565</v>
      </c>
    </row>
    <row r="1884" spans="1:7" x14ac:dyDescent="0.3">
      <c r="A1884" s="26">
        <v>24596</v>
      </c>
      <c r="B1884" s="27" t="s">
        <v>4159</v>
      </c>
      <c r="C1884" s="27" t="s">
        <v>6501</v>
      </c>
      <c r="D1884" s="26">
        <v>9031</v>
      </c>
      <c r="E1884" s="27" t="s">
        <v>494</v>
      </c>
      <c r="F1884" s="27" t="s">
        <v>2358</v>
      </c>
      <c r="G1884" s="27" t="s">
        <v>6502</v>
      </c>
    </row>
    <row r="1885" spans="1:7" x14ac:dyDescent="0.3">
      <c r="A1885" s="26">
        <v>24604</v>
      </c>
      <c r="B1885" s="27" t="s">
        <v>8622</v>
      </c>
      <c r="C1885" s="27" t="s">
        <v>6503</v>
      </c>
      <c r="D1885" s="26">
        <v>9051</v>
      </c>
      <c r="E1885" s="27" t="s">
        <v>2359</v>
      </c>
      <c r="F1885" s="27" t="s">
        <v>2360</v>
      </c>
      <c r="G1885" s="27" t="s">
        <v>9154</v>
      </c>
    </row>
    <row r="1886" spans="1:7" x14ac:dyDescent="0.3">
      <c r="A1886" s="26">
        <v>24612</v>
      </c>
      <c r="B1886" s="27" t="s">
        <v>510</v>
      </c>
      <c r="C1886" s="27" t="s">
        <v>6504</v>
      </c>
      <c r="D1886" s="26">
        <v>9051</v>
      </c>
      <c r="E1886" s="27" t="s">
        <v>2359</v>
      </c>
      <c r="F1886" s="27" t="s">
        <v>2361</v>
      </c>
      <c r="G1886" s="27" t="s">
        <v>4514</v>
      </c>
    </row>
    <row r="1887" spans="1:7" x14ac:dyDescent="0.3">
      <c r="A1887" s="26">
        <v>24621</v>
      </c>
      <c r="B1887" s="27" t="s">
        <v>7792</v>
      </c>
      <c r="C1887" s="27" t="s">
        <v>6505</v>
      </c>
      <c r="D1887" s="26">
        <v>9831</v>
      </c>
      <c r="E1887" s="27" t="s">
        <v>4282</v>
      </c>
      <c r="F1887" s="27" t="s">
        <v>4283</v>
      </c>
      <c r="G1887" s="27" t="s">
        <v>9155</v>
      </c>
    </row>
    <row r="1888" spans="1:7" x14ac:dyDescent="0.3">
      <c r="A1888" s="26">
        <v>24638</v>
      </c>
      <c r="B1888" s="27" t="s">
        <v>7793</v>
      </c>
      <c r="C1888" s="27" t="s">
        <v>6506</v>
      </c>
      <c r="D1888" s="26">
        <v>9830</v>
      </c>
      <c r="E1888" s="27" t="s">
        <v>2362</v>
      </c>
      <c r="F1888" s="27" t="s">
        <v>2364</v>
      </c>
      <c r="G1888" s="27" t="s">
        <v>6507</v>
      </c>
    </row>
    <row r="1889" spans="1:7" x14ac:dyDescent="0.3">
      <c r="A1889" s="26">
        <v>24646</v>
      </c>
      <c r="B1889" s="27" t="s">
        <v>515</v>
      </c>
      <c r="C1889" s="27" t="s">
        <v>6508</v>
      </c>
      <c r="D1889" s="26">
        <v>9830</v>
      </c>
      <c r="E1889" s="27" t="s">
        <v>2362</v>
      </c>
      <c r="F1889" s="27" t="s">
        <v>2365</v>
      </c>
      <c r="G1889" s="27" t="s">
        <v>3566</v>
      </c>
    </row>
    <row r="1890" spans="1:7" x14ac:dyDescent="0.3">
      <c r="A1890" s="26">
        <v>24653</v>
      </c>
      <c r="B1890" s="27" t="s">
        <v>7794</v>
      </c>
      <c r="C1890" s="27" t="s">
        <v>6509</v>
      </c>
      <c r="D1890" s="26">
        <v>9850</v>
      </c>
      <c r="E1890" s="27" t="s">
        <v>2366</v>
      </c>
      <c r="F1890" s="27" t="s">
        <v>2367</v>
      </c>
      <c r="G1890" s="27" t="s">
        <v>6510</v>
      </c>
    </row>
    <row r="1891" spans="1:7" x14ac:dyDescent="0.3">
      <c r="A1891" s="26">
        <v>24661</v>
      </c>
      <c r="B1891" s="27" t="s">
        <v>9813</v>
      </c>
      <c r="C1891" s="27" t="s">
        <v>6511</v>
      </c>
      <c r="D1891" s="26">
        <v>9850</v>
      </c>
      <c r="E1891" s="27" t="s">
        <v>2368</v>
      </c>
      <c r="F1891" s="27" t="s">
        <v>2369</v>
      </c>
      <c r="G1891" s="27" t="s">
        <v>8623</v>
      </c>
    </row>
    <row r="1892" spans="1:7" x14ac:dyDescent="0.3">
      <c r="A1892" s="26">
        <v>24679</v>
      </c>
      <c r="B1892" s="27" t="s">
        <v>10732</v>
      </c>
      <c r="C1892" s="27" t="s">
        <v>6512</v>
      </c>
      <c r="D1892" s="26">
        <v>9850</v>
      </c>
      <c r="E1892" s="27" t="s">
        <v>3757</v>
      </c>
      <c r="F1892" s="27" t="s">
        <v>4515</v>
      </c>
      <c r="G1892" s="27" t="s">
        <v>9156</v>
      </c>
    </row>
    <row r="1893" spans="1:7" x14ac:dyDescent="0.3">
      <c r="A1893" s="26">
        <v>24695</v>
      </c>
      <c r="B1893" s="27" t="s">
        <v>9814</v>
      </c>
      <c r="C1893" s="27" t="s">
        <v>6513</v>
      </c>
      <c r="D1893" s="26">
        <v>9880</v>
      </c>
      <c r="E1893" s="27" t="s">
        <v>2371</v>
      </c>
      <c r="F1893" s="27" t="s">
        <v>2372</v>
      </c>
      <c r="G1893" s="27" t="s">
        <v>10733</v>
      </c>
    </row>
    <row r="1894" spans="1:7" x14ac:dyDescent="0.3">
      <c r="A1894" s="26">
        <v>24729</v>
      </c>
      <c r="B1894" s="27" t="s">
        <v>10734</v>
      </c>
      <c r="C1894" s="27" t="s">
        <v>6514</v>
      </c>
      <c r="D1894" s="26">
        <v>9870</v>
      </c>
      <c r="E1894" s="27" t="s">
        <v>2373</v>
      </c>
      <c r="F1894" s="27" t="s">
        <v>2374</v>
      </c>
      <c r="G1894" s="27" t="s">
        <v>3567</v>
      </c>
    </row>
    <row r="1895" spans="1:7" x14ac:dyDescent="0.3">
      <c r="A1895" s="26">
        <v>24737</v>
      </c>
      <c r="B1895" s="27" t="s">
        <v>9815</v>
      </c>
      <c r="C1895" s="27" t="s">
        <v>6515</v>
      </c>
      <c r="D1895" s="26">
        <v>9880</v>
      </c>
      <c r="E1895" s="27" t="s">
        <v>496</v>
      </c>
      <c r="F1895" s="27" t="s">
        <v>2375</v>
      </c>
      <c r="G1895" s="27" t="s">
        <v>10735</v>
      </c>
    </row>
    <row r="1896" spans="1:7" x14ac:dyDescent="0.3">
      <c r="A1896" s="26">
        <v>24745</v>
      </c>
      <c r="B1896" s="27" t="s">
        <v>9816</v>
      </c>
      <c r="C1896" s="27" t="s">
        <v>6516</v>
      </c>
      <c r="D1896" s="26">
        <v>9880</v>
      </c>
      <c r="E1896" s="27" t="s">
        <v>496</v>
      </c>
      <c r="F1896" s="27" t="s">
        <v>2375</v>
      </c>
      <c r="G1896" s="27" t="s">
        <v>9157</v>
      </c>
    </row>
    <row r="1897" spans="1:7" x14ac:dyDescent="0.3">
      <c r="A1897" s="26">
        <v>24752</v>
      </c>
      <c r="B1897" s="27" t="s">
        <v>9817</v>
      </c>
      <c r="C1897" s="27" t="s">
        <v>6517</v>
      </c>
      <c r="D1897" s="26">
        <v>9880</v>
      </c>
      <c r="E1897" s="27" t="s">
        <v>496</v>
      </c>
      <c r="F1897" s="27" t="s">
        <v>2376</v>
      </c>
      <c r="G1897" s="27" t="s">
        <v>3568</v>
      </c>
    </row>
    <row r="1898" spans="1:7" x14ac:dyDescent="0.3">
      <c r="A1898" s="26">
        <v>24761</v>
      </c>
      <c r="B1898" s="27" t="s">
        <v>7795</v>
      </c>
      <c r="C1898" s="27" t="s">
        <v>6518</v>
      </c>
      <c r="D1898" s="26">
        <v>9910</v>
      </c>
      <c r="E1898" s="27" t="s">
        <v>496</v>
      </c>
      <c r="F1898" s="27" t="s">
        <v>2377</v>
      </c>
      <c r="G1898" s="27" t="s">
        <v>10736</v>
      </c>
    </row>
    <row r="1899" spans="1:7" x14ac:dyDescent="0.3">
      <c r="A1899" s="26">
        <v>24778</v>
      </c>
      <c r="B1899" s="27" t="s">
        <v>7753</v>
      </c>
      <c r="C1899" s="27" t="s">
        <v>6519</v>
      </c>
      <c r="D1899" s="26">
        <v>9910</v>
      </c>
      <c r="E1899" s="27" t="s">
        <v>496</v>
      </c>
      <c r="F1899" s="27" t="s">
        <v>2378</v>
      </c>
      <c r="G1899" s="27" t="s">
        <v>9818</v>
      </c>
    </row>
    <row r="1900" spans="1:7" x14ac:dyDescent="0.3">
      <c r="A1900" s="26">
        <v>24802</v>
      </c>
      <c r="B1900" s="27" t="s">
        <v>510</v>
      </c>
      <c r="C1900" s="27" t="s">
        <v>6520</v>
      </c>
      <c r="D1900" s="26">
        <v>9900</v>
      </c>
      <c r="E1900" s="27" t="s">
        <v>499</v>
      </c>
      <c r="F1900" s="27" t="s">
        <v>2379</v>
      </c>
      <c r="G1900" s="27" t="s">
        <v>3569</v>
      </c>
    </row>
    <row r="1901" spans="1:7" x14ac:dyDescent="0.3">
      <c r="A1901" s="26">
        <v>24811</v>
      </c>
      <c r="B1901" s="27" t="s">
        <v>510</v>
      </c>
      <c r="C1901" s="27" t="s">
        <v>6521</v>
      </c>
      <c r="D1901" s="26">
        <v>9900</v>
      </c>
      <c r="E1901" s="27" t="s">
        <v>499</v>
      </c>
      <c r="F1901" s="27" t="s">
        <v>2380</v>
      </c>
      <c r="G1901" s="27" t="s">
        <v>9158</v>
      </c>
    </row>
    <row r="1902" spans="1:7" x14ac:dyDescent="0.3">
      <c r="A1902" s="26">
        <v>24836</v>
      </c>
      <c r="B1902" s="27" t="s">
        <v>9159</v>
      </c>
      <c r="C1902" s="27" t="s">
        <v>6522</v>
      </c>
      <c r="D1902" s="26">
        <v>9900</v>
      </c>
      <c r="E1902" s="27" t="s">
        <v>499</v>
      </c>
      <c r="F1902" s="27" t="s">
        <v>2381</v>
      </c>
      <c r="G1902" s="27" t="s">
        <v>3570</v>
      </c>
    </row>
    <row r="1903" spans="1:7" x14ac:dyDescent="0.3">
      <c r="A1903" s="26">
        <v>24869</v>
      </c>
      <c r="B1903" s="27" t="s">
        <v>8571</v>
      </c>
      <c r="C1903" s="27" t="s">
        <v>6523</v>
      </c>
      <c r="D1903" s="26">
        <v>9030</v>
      </c>
      <c r="E1903" s="27" t="s">
        <v>501</v>
      </c>
      <c r="F1903" s="27" t="s">
        <v>2382</v>
      </c>
      <c r="G1903" s="27" t="s">
        <v>9160</v>
      </c>
    </row>
    <row r="1904" spans="1:7" x14ac:dyDescent="0.3">
      <c r="A1904" s="26">
        <v>24877</v>
      </c>
      <c r="B1904" s="27" t="s">
        <v>7796</v>
      </c>
      <c r="C1904" s="27" t="s">
        <v>6524</v>
      </c>
      <c r="D1904" s="26">
        <v>9030</v>
      </c>
      <c r="E1904" s="27" t="s">
        <v>501</v>
      </c>
      <c r="F1904" s="27" t="s">
        <v>2383</v>
      </c>
      <c r="G1904" s="27" t="s">
        <v>3571</v>
      </c>
    </row>
    <row r="1905" spans="1:7" x14ac:dyDescent="0.3">
      <c r="A1905" s="26">
        <v>24885</v>
      </c>
      <c r="B1905" s="27" t="s">
        <v>7797</v>
      </c>
      <c r="C1905" s="27" t="s">
        <v>6525</v>
      </c>
      <c r="D1905" s="26">
        <v>9030</v>
      </c>
      <c r="E1905" s="27" t="s">
        <v>501</v>
      </c>
      <c r="F1905" s="27" t="s">
        <v>2384</v>
      </c>
      <c r="G1905" s="27" t="s">
        <v>3572</v>
      </c>
    </row>
    <row r="1906" spans="1:7" x14ac:dyDescent="0.3">
      <c r="A1906" s="26">
        <v>24893</v>
      </c>
      <c r="B1906" s="27" t="s">
        <v>7798</v>
      </c>
      <c r="C1906" s="27" t="s">
        <v>6526</v>
      </c>
      <c r="D1906" s="26">
        <v>9030</v>
      </c>
      <c r="E1906" s="27" t="s">
        <v>501</v>
      </c>
      <c r="F1906" s="27" t="s">
        <v>2385</v>
      </c>
      <c r="G1906" s="27" t="s">
        <v>4284</v>
      </c>
    </row>
    <row r="1907" spans="1:7" x14ac:dyDescent="0.3">
      <c r="A1907" s="26">
        <v>24901</v>
      </c>
      <c r="B1907" s="27" t="s">
        <v>9819</v>
      </c>
      <c r="C1907" s="27" t="s">
        <v>6527</v>
      </c>
      <c r="D1907" s="26">
        <v>9920</v>
      </c>
      <c r="E1907" s="27" t="s">
        <v>8291</v>
      </c>
      <c r="F1907" s="27" t="s">
        <v>2386</v>
      </c>
      <c r="G1907" s="27" t="s">
        <v>9161</v>
      </c>
    </row>
    <row r="1908" spans="1:7" x14ac:dyDescent="0.3">
      <c r="A1908" s="26">
        <v>24943</v>
      </c>
      <c r="B1908" s="27" t="s">
        <v>7799</v>
      </c>
      <c r="C1908" s="27" t="s">
        <v>6528</v>
      </c>
      <c r="D1908" s="26">
        <v>9921</v>
      </c>
      <c r="E1908" s="27" t="s">
        <v>2387</v>
      </c>
      <c r="F1908" s="27" t="s">
        <v>2388</v>
      </c>
      <c r="G1908" s="27" t="s">
        <v>3573</v>
      </c>
    </row>
    <row r="1909" spans="1:7" x14ac:dyDescent="0.3">
      <c r="A1909" s="26">
        <v>24951</v>
      </c>
      <c r="B1909" s="27" t="s">
        <v>9820</v>
      </c>
      <c r="C1909" s="27" t="s">
        <v>6529</v>
      </c>
      <c r="D1909" s="26">
        <v>9930</v>
      </c>
      <c r="E1909" s="27" t="s">
        <v>8291</v>
      </c>
      <c r="F1909" s="27" t="s">
        <v>2389</v>
      </c>
      <c r="G1909" s="27" t="s">
        <v>4516</v>
      </c>
    </row>
    <row r="1910" spans="1:7" x14ac:dyDescent="0.3">
      <c r="A1910" s="26">
        <v>24984</v>
      </c>
      <c r="B1910" s="27" t="s">
        <v>7800</v>
      </c>
      <c r="C1910" s="27" t="s">
        <v>6530</v>
      </c>
      <c r="D1910" s="26">
        <v>9931</v>
      </c>
      <c r="E1910" s="27" t="s">
        <v>2390</v>
      </c>
      <c r="F1910" s="27" t="s">
        <v>2391</v>
      </c>
      <c r="G1910" s="27" t="s">
        <v>9162</v>
      </c>
    </row>
    <row r="1911" spans="1:7" x14ac:dyDescent="0.3">
      <c r="A1911" s="26">
        <v>24992</v>
      </c>
      <c r="B1911" s="27" t="s">
        <v>9821</v>
      </c>
      <c r="C1911" s="27" t="s">
        <v>6531</v>
      </c>
      <c r="D1911" s="26">
        <v>9940</v>
      </c>
      <c r="E1911" s="27" t="s">
        <v>2392</v>
      </c>
      <c r="F1911" s="27" t="s">
        <v>6532</v>
      </c>
      <c r="G1911" s="27" t="s">
        <v>8624</v>
      </c>
    </row>
    <row r="1912" spans="1:7" x14ac:dyDescent="0.3">
      <c r="A1912" s="26">
        <v>25007</v>
      </c>
      <c r="B1912" s="27" t="s">
        <v>510</v>
      </c>
      <c r="C1912" s="27" t="s">
        <v>6533</v>
      </c>
      <c r="D1912" s="26">
        <v>9940</v>
      </c>
      <c r="E1912" s="27" t="s">
        <v>2392</v>
      </c>
      <c r="F1912" s="27" t="s">
        <v>2393</v>
      </c>
      <c r="G1912" s="27" t="s">
        <v>4517</v>
      </c>
    </row>
    <row r="1913" spans="1:7" x14ac:dyDescent="0.3">
      <c r="A1913" s="26">
        <v>25015</v>
      </c>
      <c r="B1913" s="27" t="s">
        <v>7801</v>
      </c>
      <c r="C1913" s="27" t="s">
        <v>8625</v>
      </c>
      <c r="D1913" s="26">
        <v>9950</v>
      </c>
      <c r="E1913" s="27" t="s">
        <v>8291</v>
      </c>
      <c r="F1913" s="27" t="s">
        <v>2394</v>
      </c>
      <c r="G1913" s="27" t="s">
        <v>4285</v>
      </c>
    </row>
    <row r="1914" spans="1:7" x14ac:dyDescent="0.3">
      <c r="A1914" s="26">
        <v>25023</v>
      </c>
      <c r="B1914" s="27" t="s">
        <v>7802</v>
      </c>
      <c r="C1914" s="27" t="s">
        <v>8626</v>
      </c>
      <c r="D1914" s="26">
        <v>9950</v>
      </c>
      <c r="E1914" s="27" t="s">
        <v>8291</v>
      </c>
      <c r="F1914" s="27" t="s">
        <v>2395</v>
      </c>
      <c r="G1914" s="27" t="s">
        <v>3574</v>
      </c>
    </row>
    <row r="1915" spans="1:7" x14ac:dyDescent="0.3">
      <c r="A1915" s="26">
        <v>25072</v>
      </c>
      <c r="B1915" s="27" t="s">
        <v>7803</v>
      </c>
      <c r="C1915" s="27" t="s">
        <v>6534</v>
      </c>
      <c r="D1915" s="26">
        <v>9968</v>
      </c>
      <c r="E1915" s="27" t="s">
        <v>2396</v>
      </c>
      <c r="F1915" s="27" t="s">
        <v>2397</v>
      </c>
      <c r="G1915" s="27" t="s">
        <v>9163</v>
      </c>
    </row>
    <row r="1916" spans="1:7" x14ac:dyDescent="0.3">
      <c r="A1916" s="26">
        <v>25081</v>
      </c>
      <c r="B1916" s="27" t="s">
        <v>8539</v>
      </c>
      <c r="C1916" s="27" t="s">
        <v>6535</v>
      </c>
      <c r="D1916" s="26">
        <v>9968</v>
      </c>
      <c r="E1916" s="27" t="s">
        <v>2396</v>
      </c>
      <c r="F1916" s="27" t="s">
        <v>2398</v>
      </c>
      <c r="G1916" s="27" t="s">
        <v>3575</v>
      </c>
    </row>
    <row r="1917" spans="1:7" x14ac:dyDescent="0.3">
      <c r="A1917" s="26">
        <v>25098</v>
      </c>
      <c r="B1917" s="27" t="s">
        <v>7558</v>
      </c>
      <c r="C1917" s="27" t="s">
        <v>6536</v>
      </c>
      <c r="D1917" s="26">
        <v>9968</v>
      </c>
      <c r="E1917" s="27" t="s">
        <v>2399</v>
      </c>
      <c r="F1917" s="27" t="s">
        <v>2400</v>
      </c>
      <c r="G1917" s="27" t="s">
        <v>8627</v>
      </c>
    </row>
    <row r="1918" spans="1:7" x14ac:dyDescent="0.3">
      <c r="A1918" s="26">
        <v>25122</v>
      </c>
      <c r="B1918" s="27" t="s">
        <v>9164</v>
      </c>
      <c r="C1918" s="27" t="s">
        <v>6537</v>
      </c>
      <c r="D1918" s="26">
        <v>9971</v>
      </c>
      <c r="E1918" s="27" t="s">
        <v>2401</v>
      </c>
      <c r="F1918" s="27" t="s">
        <v>2402</v>
      </c>
      <c r="G1918" s="27" t="s">
        <v>3576</v>
      </c>
    </row>
    <row r="1919" spans="1:7" x14ac:dyDescent="0.3">
      <c r="A1919" s="26">
        <v>25131</v>
      </c>
      <c r="B1919" s="27" t="s">
        <v>7472</v>
      </c>
      <c r="C1919" s="27" t="s">
        <v>6538</v>
      </c>
      <c r="D1919" s="26">
        <v>9980</v>
      </c>
      <c r="E1919" s="27" t="s">
        <v>2403</v>
      </c>
      <c r="F1919" s="27" t="s">
        <v>2404</v>
      </c>
      <c r="G1919" s="27" t="s">
        <v>3577</v>
      </c>
    </row>
    <row r="1920" spans="1:7" x14ac:dyDescent="0.3">
      <c r="A1920" s="26">
        <v>25148</v>
      </c>
      <c r="B1920" s="27" t="s">
        <v>7251</v>
      </c>
      <c r="C1920" s="27" t="s">
        <v>6539</v>
      </c>
      <c r="D1920" s="26">
        <v>9980</v>
      </c>
      <c r="E1920" s="27" t="s">
        <v>2403</v>
      </c>
      <c r="F1920" s="27" t="s">
        <v>2405</v>
      </c>
      <c r="G1920" s="27" t="s">
        <v>9822</v>
      </c>
    </row>
    <row r="1921" spans="1:7" x14ac:dyDescent="0.3">
      <c r="A1921" s="26">
        <v>25155</v>
      </c>
      <c r="B1921" s="27" t="s">
        <v>7804</v>
      </c>
      <c r="C1921" s="27" t="s">
        <v>6540</v>
      </c>
      <c r="D1921" s="26">
        <v>9982</v>
      </c>
      <c r="E1921" s="27" t="s">
        <v>2406</v>
      </c>
      <c r="F1921" s="27" t="s">
        <v>2407</v>
      </c>
      <c r="G1921" s="27" t="s">
        <v>4518</v>
      </c>
    </row>
    <row r="1922" spans="1:7" x14ac:dyDescent="0.3">
      <c r="A1922" s="26">
        <v>25163</v>
      </c>
      <c r="B1922" s="27" t="s">
        <v>7805</v>
      </c>
      <c r="C1922" s="27" t="s">
        <v>5877</v>
      </c>
      <c r="D1922" s="26">
        <v>9988</v>
      </c>
      <c r="E1922" s="27" t="s">
        <v>2408</v>
      </c>
      <c r="F1922" s="27" t="s">
        <v>2409</v>
      </c>
      <c r="G1922" s="27" t="s">
        <v>8628</v>
      </c>
    </row>
    <row r="1923" spans="1:7" x14ac:dyDescent="0.3">
      <c r="A1923" s="26">
        <v>25171</v>
      </c>
      <c r="B1923" s="27" t="s">
        <v>6541</v>
      </c>
      <c r="C1923" s="27" t="s">
        <v>6542</v>
      </c>
      <c r="D1923" s="26">
        <v>9990</v>
      </c>
      <c r="E1923" s="27" t="s">
        <v>504</v>
      </c>
      <c r="F1923" s="27" t="s">
        <v>2410</v>
      </c>
      <c r="G1923" s="27" t="s">
        <v>6543</v>
      </c>
    </row>
    <row r="1924" spans="1:7" x14ac:dyDescent="0.3">
      <c r="A1924" s="26">
        <v>25189</v>
      </c>
      <c r="B1924" s="27" t="s">
        <v>7806</v>
      </c>
      <c r="C1924" s="27" t="s">
        <v>6544</v>
      </c>
      <c r="D1924" s="26">
        <v>9990</v>
      </c>
      <c r="E1924" s="27" t="s">
        <v>504</v>
      </c>
      <c r="F1924" s="27" t="s">
        <v>2411</v>
      </c>
      <c r="G1924" s="27" t="s">
        <v>8629</v>
      </c>
    </row>
    <row r="1925" spans="1:7" x14ac:dyDescent="0.3">
      <c r="A1925" s="26">
        <v>25197</v>
      </c>
      <c r="B1925" s="27" t="s">
        <v>7807</v>
      </c>
      <c r="C1925" s="27" t="s">
        <v>6545</v>
      </c>
      <c r="D1925" s="26">
        <v>9990</v>
      </c>
      <c r="E1925" s="27" t="s">
        <v>504</v>
      </c>
      <c r="F1925" s="27" t="s">
        <v>2412</v>
      </c>
      <c r="G1925" s="27" t="s">
        <v>9165</v>
      </c>
    </row>
    <row r="1926" spans="1:7" x14ac:dyDescent="0.3">
      <c r="A1926" s="26">
        <v>25205</v>
      </c>
      <c r="B1926" s="27" t="s">
        <v>7808</v>
      </c>
      <c r="C1926" s="27" t="s">
        <v>6542</v>
      </c>
      <c r="D1926" s="26">
        <v>9990</v>
      </c>
      <c r="E1926" s="27" t="s">
        <v>504</v>
      </c>
      <c r="F1926" s="27" t="s">
        <v>2413</v>
      </c>
      <c r="G1926" s="27" t="s">
        <v>6546</v>
      </c>
    </row>
    <row r="1927" spans="1:7" x14ac:dyDescent="0.3">
      <c r="A1927" s="26">
        <v>25221</v>
      </c>
      <c r="B1927" s="27" t="s">
        <v>7809</v>
      </c>
      <c r="C1927" s="27" t="s">
        <v>6547</v>
      </c>
      <c r="D1927" s="26">
        <v>9991</v>
      </c>
      <c r="E1927" s="27" t="s">
        <v>2414</v>
      </c>
      <c r="F1927" s="27" t="s">
        <v>2415</v>
      </c>
      <c r="G1927" s="27" t="s">
        <v>4286</v>
      </c>
    </row>
    <row r="1928" spans="1:7" x14ac:dyDescent="0.3">
      <c r="A1928" s="26">
        <v>25239</v>
      </c>
      <c r="B1928" s="27" t="s">
        <v>9823</v>
      </c>
      <c r="C1928" s="27" t="s">
        <v>6548</v>
      </c>
      <c r="D1928" s="26">
        <v>9991</v>
      </c>
      <c r="E1928" s="27" t="s">
        <v>2414</v>
      </c>
      <c r="F1928" s="27" t="s">
        <v>2416</v>
      </c>
      <c r="G1928" s="27" t="s">
        <v>9824</v>
      </c>
    </row>
    <row r="1929" spans="1:7" x14ac:dyDescent="0.3">
      <c r="A1929" s="26">
        <v>25247</v>
      </c>
      <c r="B1929" s="27" t="s">
        <v>7810</v>
      </c>
      <c r="C1929" s="27" t="s">
        <v>6549</v>
      </c>
      <c r="D1929" s="26">
        <v>1070</v>
      </c>
      <c r="E1929" s="27" t="s">
        <v>528</v>
      </c>
      <c r="F1929" s="27" t="s">
        <v>3578</v>
      </c>
      <c r="G1929" s="27" t="s">
        <v>9475</v>
      </c>
    </row>
    <row r="1930" spans="1:7" x14ac:dyDescent="0.3">
      <c r="A1930" s="26">
        <v>25254</v>
      </c>
      <c r="B1930" s="27" t="s">
        <v>7811</v>
      </c>
      <c r="C1930" s="27" t="s">
        <v>6550</v>
      </c>
      <c r="D1930" s="26">
        <v>1080</v>
      </c>
      <c r="E1930" s="27" t="s">
        <v>16</v>
      </c>
      <c r="F1930" s="27" t="s">
        <v>3579</v>
      </c>
      <c r="G1930" s="27" t="s">
        <v>4287</v>
      </c>
    </row>
    <row r="1931" spans="1:7" x14ac:dyDescent="0.3">
      <c r="A1931" s="26">
        <v>25271</v>
      </c>
      <c r="B1931" s="27" t="s">
        <v>9166</v>
      </c>
      <c r="C1931" s="27" t="s">
        <v>6552</v>
      </c>
      <c r="D1931" s="26">
        <v>1082</v>
      </c>
      <c r="E1931" s="27" t="s">
        <v>22</v>
      </c>
      <c r="F1931" s="27" t="s">
        <v>4288</v>
      </c>
      <c r="G1931" s="27" t="s">
        <v>8630</v>
      </c>
    </row>
    <row r="1932" spans="1:7" x14ac:dyDescent="0.3">
      <c r="A1932" s="26">
        <v>25288</v>
      </c>
      <c r="B1932" s="27" t="s">
        <v>10737</v>
      </c>
      <c r="C1932" s="27" t="s">
        <v>6553</v>
      </c>
      <c r="D1932" s="26">
        <v>1200</v>
      </c>
      <c r="E1932" s="27" t="s">
        <v>36</v>
      </c>
      <c r="F1932" s="27" t="s">
        <v>3580</v>
      </c>
      <c r="G1932" s="27" t="s">
        <v>9476</v>
      </c>
    </row>
    <row r="1933" spans="1:7" x14ac:dyDescent="0.3">
      <c r="A1933" s="26">
        <v>25296</v>
      </c>
      <c r="B1933" s="27" t="s">
        <v>7813</v>
      </c>
      <c r="C1933" s="27" t="s">
        <v>5019</v>
      </c>
      <c r="D1933" s="26">
        <v>1200</v>
      </c>
      <c r="E1933" s="27" t="s">
        <v>36</v>
      </c>
      <c r="F1933" s="27" t="s">
        <v>8631</v>
      </c>
      <c r="G1933" s="27" t="s">
        <v>4519</v>
      </c>
    </row>
    <row r="1934" spans="1:7" x14ac:dyDescent="0.3">
      <c r="A1934" s="26">
        <v>25304</v>
      </c>
      <c r="B1934" s="27" t="s">
        <v>7814</v>
      </c>
      <c r="C1934" s="27" t="s">
        <v>5025</v>
      </c>
      <c r="D1934" s="26">
        <v>1500</v>
      </c>
      <c r="E1934" s="27" t="s">
        <v>38</v>
      </c>
      <c r="F1934" s="27" t="s">
        <v>3581</v>
      </c>
      <c r="G1934" s="27" t="s">
        <v>10738</v>
      </c>
    </row>
    <row r="1935" spans="1:7" x14ac:dyDescent="0.3">
      <c r="A1935" s="26">
        <v>25321</v>
      </c>
      <c r="B1935" s="27" t="s">
        <v>7815</v>
      </c>
      <c r="C1935" s="27" t="s">
        <v>5049</v>
      </c>
      <c r="D1935" s="26">
        <v>1652</v>
      </c>
      <c r="E1935" s="27" t="s">
        <v>615</v>
      </c>
      <c r="F1935" s="27" t="s">
        <v>3582</v>
      </c>
      <c r="G1935" s="27" t="s">
        <v>4289</v>
      </c>
    </row>
    <row r="1936" spans="1:7" x14ac:dyDescent="0.3">
      <c r="A1936" s="26">
        <v>25346</v>
      </c>
      <c r="B1936" s="27" t="s">
        <v>7816</v>
      </c>
      <c r="C1936" s="27" t="s">
        <v>6554</v>
      </c>
      <c r="D1936" s="26">
        <v>1750</v>
      </c>
      <c r="E1936" s="27" t="s">
        <v>44</v>
      </c>
      <c r="F1936" s="27" t="s">
        <v>3583</v>
      </c>
      <c r="G1936" s="27" t="s">
        <v>9825</v>
      </c>
    </row>
    <row r="1937" spans="1:7" x14ac:dyDescent="0.3">
      <c r="A1937" s="26">
        <v>25353</v>
      </c>
      <c r="B1937" s="27" t="s">
        <v>7817</v>
      </c>
      <c r="C1937" s="27" t="s">
        <v>6555</v>
      </c>
      <c r="D1937" s="26">
        <v>1750</v>
      </c>
      <c r="E1937" s="27" t="s">
        <v>44</v>
      </c>
      <c r="F1937" s="27" t="s">
        <v>4290</v>
      </c>
      <c r="G1937" s="27" t="s">
        <v>4291</v>
      </c>
    </row>
    <row r="1938" spans="1:7" x14ac:dyDescent="0.3">
      <c r="A1938" s="26">
        <v>25379</v>
      </c>
      <c r="B1938" s="27" t="s">
        <v>7818</v>
      </c>
      <c r="C1938" s="27" t="s">
        <v>6556</v>
      </c>
      <c r="D1938" s="26">
        <v>1602</v>
      </c>
      <c r="E1938" s="27" t="s">
        <v>645</v>
      </c>
      <c r="F1938" s="27" t="s">
        <v>10739</v>
      </c>
      <c r="G1938" s="27" t="s">
        <v>9167</v>
      </c>
    </row>
    <row r="1939" spans="1:7" x14ac:dyDescent="0.3">
      <c r="A1939" s="26">
        <v>25395</v>
      </c>
      <c r="B1939" s="27" t="s">
        <v>7819</v>
      </c>
      <c r="C1939" s="27" t="s">
        <v>6557</v>
      </c>
      <c r="D1939" s="26">
        <v>1760</v>
      </c>
      <c r="E1939" s="27" t="s">
        <v>664</v>
      </c>
      <c r="F1939" s="27" t="s">
        <v>3584</v>
      </c>
      <c r="G1939" s="27" t="s">
        <v>9826</v>
      </c>
    </row>
    <row r="1940" spans="1:7" x14ac:dyDescent="0.3">
      <c r="A1940" s="26">
        <v>25403</v>
      </c>
      <c r="B1940" s="27" t="s">
        <v>7820</v>
      </c>
      <c r="C1940" s="27" t="s">
        <v>6558</v>
      </c>
      <c r="D1940" s="26">
        <v>1800</v>
      </c>
      <c r="E1940" s="27" t="s">
        <v>53</v>
      </c>
      <c r="F1940" s="27" t="s">
        <v>3585</v>
      </c>
      <c r="G1940" s="27" t="s">
        <v>3586</v>
      </c>
    </row>
    <row r="1941" spans="1:7" x14ac:dyDescent="0.3">
      <c r="A1941" s="26">
        <v>25411</v>
      </c>
      <c r="B1941" s="27" t="s">
        <v>7821</v>
      </c>
      <c r="C1941" s="27" t="s">
        <v>6559</v>
      </c>
      <c r="D1941" s="26">
        <v>1800</v>
      </c>
      <c r="E1941" s="27" t="s">
        <v>53</v>
      </c>
      <c r="F1941" s="27" t="s">
        <v>3587</v>
      </c>
      <c r="G1941" s="27" t="s">
        <v>4047</v>
      </c>
    </row>
    <row r="1942" spans="1:7" x14ac:dyDescent="0.3">
      <c r="A1942" s="26">
        <v>25429</v>
      </c>
      <c r="B1942" s="27" t="s">
        <v>7822</v>
      </c>
      <c r="C1942" s="27" t="s">
        <v>6560</v>
      </c>
      <c r="D1942" s="26">
        <v>1745</v>
      </c>
      <c r="E1942" s="27" t="s">
        <v>62</v>
      </c>
      <c r="F1942" s="27" t="s">
        <v>3588</v>
      </c>
      <c r="G1942" s="27" t="s">
        <v>10740</v>
      </c>
    </row>
    <row r="1943" spans="1:7" x14ac:dyDescent="0.3">
      <c r="A1943" s="26">
        <v>25445</v>
      </c>
      <c r="B1943" s="27" t="s">
        <v>7823</v>
      </c>
      <c r="C1943" s="27" t="s">
        <v>6561</v>
      </c>
      <c r="D1943" s="26">
        <v>2018</v>
      </c>
      <c r="E1943" s="27" t="s">
        <v>4113</v>
      </c>
      <c r="F1943" s="27" t="s">
        <v>3589</v>
      </c>
      <c r="G1943" s="27" t="s">
        <v>4292</v>
      </c>
    </row>
    <row r="1944" spans="1:7" x14ac:dyDescent="0.3">
      <c r="A1944" s="26">
        <v>25452</v>
      </c>
      <c r="B1944" s="27" t="s">
        <v>7824</v>
      </c>
      <c r="C1944" s="27" t="s">
        <v>6562</v>
      </c>
      <c r="D1944" s="26">
        <v>2018</v>
      </c>
      <c r="E1944" s="27" t="s">
        <v>4113</v>
      </c>
      <c r="F1944" s="27" t="s">
        <v>3590</v>
      </c>
      <c r="G1944" s="27" t="s">
        <v>3591</v>
      </c>
    </row>
    <row r="1945" spans="1:7" x14ac:dyDescent="0.3">
      <c r="A1945" s="26">
        <v>25461</v>
      </c>
      <c r="B1945" s="27" t="s">
        <v>7825</v>
      </c>
      <c r="C1945" s="27" t="s">
        <v>6563</v>
      </c>
      <c r="D1945" s="26">
        <v>2018</v>
      </c>
      <c r="E1945" s="27" t="s">
        <v>4113</v>
      </c>
      <c r="F1945" s="27" t="s">
        <v>3592</v>
      </c>
      <c r="G1945" s="27" t="s">
        <v>4293</v>
      </c>
    </row>
    <row r="1946" spans="1:7" x14ac:dyDescent="0.3">
      <c r="A1946" s="26">
        <v>25478</v>
      </c>
      <c r="B1946" s="27" t="s">
        <v>7826</v>
      </c>
      <c r="C1946" s="27" t="s">
        <v>6564</v>
      </c>
      <c r="D1946" s="26">
        <v>2060</v>
      </c>
      <c r="E1946" s="27" t="s">
        <v>4113</v>
      </c>
      <c r="F1946" s="27" t="s">
        <v>3593</v>
      </c>
      <c r="G1946" s="27" t="s">
        <v>4048</v>
      </c>
    </row>
    <row r="1947" spans="1:7" x14ac:dyDescent="0.3">
      <c r="A1947" s="26">
        <v>25486</v>
      </c>
      <c r="B1947" s="27" t="s">
        <v>7827</v>
      </c>
      <c r="C1947" s="27" t="s">
        <v>6565</v>
      </c>
      <c r="D1947" s="26">
        <v>2020</v>
      </c>
      <c r="E1947" s="27" t="s">
        <v>4113</v>
      </c>
      <c r="F1947" s="27" t="s">
        <v>3594</v>
      </c>
      <c r="G1947" s="27" t="s">
        <v>4049</v>
      </c>
    </row>
    <row r="1948" spans="1:7" x14ac:dyDescent="0.3">
      <c r="A1948" s="26">
        <v>25494</v>
      </c>
      <c r="B1948" s="27" t="s">
        <v>7825</v>
      </c>
      <c r="C1948" s="27" t="s">
        <v>6566</v>
      </c>
      <c r="D1948" s="26">
        <v>2018</v>
      </c>
      <c r="E1948" s="27" t="s">
        <v>4113</v>
      </c>
      <c r="F1948" s="27" t="s">
        <v>3592</v>
      </c>
      <c r="G1948" s="27" t="s">
        <v>4293</v>
      </c>
    </row>
    <row r="1949" spans="1:7" x14ac:dyDescent="0.3">
      <c r="A1949" s="26">
        <v>25502</v>
      </c>
      <c r="B1949" s="27" t="s">
        <v>7828</v>
      </c>
      <c r="C1949" s="27" t="s">
        <v>6567</v>
      </c>
      <c r="D1949" s="26">
        <v>2020</v>
      </c>
      <c r="E1949" s="27" t="s">
        <v>4113</v>
      </c>
      <c r="F1949" s="27" t="s">
        <v>3595</v>
      </c>
      <c r="G1949" s="27" t="s">
        <v>8632</v>
      </c>
    </row>
    <row r="1950" spans="1:7" x14ac:dyDescent="0.3">
      <c r="A1950" s="26">
        <v>25511</v>
      </c>
      <c r="B1950" s="27" t="s">
        <v>7829</v>
      </c>
      <c r="C1950" s="27" t="s">
        <v>6568</v>
      </c>
      <c r="D1950" s="26">
        <v>2020</v>
      </c>
      <c r="E1950" s="27" t="s">
        <v>4113</v>
      </c>
      <c r="F1950" s="27" t="s">
        <v>3596</v>
      </c>
      <c r="G1950" s="27" t="s">
        <v>4050</v>
      </c>
    </row>
    <row r="1951" spans="1:7" x14ac:dyDescent="0.3">
      <c r="A1951" s="26">
        <v>25528</v>
      </c>
      <c r="B1951" s="27" t="s">
        <v>7830</v>
      </c>
      <c r="C1951" s="27" t="s">
        <v>6569</v>
      </c>
      <c r="D1951" s="26">
        <v>2020</v>
      </c>
      <c r="E1951" s="27" t="s">
        <v>4113</v>
      </c>
      <c r="F1951" s="27" t="s">
        <v>3597</v>
      </c>
      <c r="G1951" s="27" t="s">
        <v>4051</v>
      </c>
    </row>
    <row r="1952" spans="1:7" x14ac:dyDescent="0.3">
      <c r="A1952" s="26">
        <v>25536</v>
      </c>
      <c r="B1952" s="27" t="s">
        <v>7831</v>
      </c>
      <c r="C1952" s="27" t="s">
        <v>6570</v>
      </c>
      <c r="D1952" s="26">
        <v>2030</v>
      </c>
      <c r="E1952" s="27" t="s">
        <v>4113</v>
      </c>
      <c r="F1952" s="27" t="s">
        <v>3598</v>
      </c>
      <c r="G1952" s="27" t="s">
        <v>4294</v>
      </c>
    </row>
    <row r="1953" spans="1:7" x14ac:dyDescent="0.3">
      <c r="A1953" s="26">
        <v>25544</v>
      </c>
      <c r="B1953" s="27" t="s">
        <v>9168</v>
      </c>
      <c r="C1953" s="27" t="s">
        <v>6571</v>
      </c>
      <c r="D1953" s="26">
        <v>2030</v>
      </c>
      <c r="E1953" s="27" t="s">
        <v>4113</v>
      </c>
      <c r="F1953" s="27" t="s">
        <v>3599</v>
      </c>
      <c r="G1953" s="27" t="s">
        <v>9169</v>
      </c>
    </row>
    <row r="1954" spans="1:7" x14ac:dyDescent="0.3">
      <c r="A1954" s="26">
        <v>25551</v>
      </c>
      <c r="B1954" s="27" t="s">
        <v>7832</v>
      </c>
      <c r="C1954" s="27" t="s">
        <v>6572</v>
      </c>
      <c r="D1954" s="26">
        <v>2050</v>
      </c>
      <c r="E1954" s="27" t="s">
        <v>4113</v>
      </c>
      <c r="F1954" s="27" t="s">
        <v>3600</v>
      </c>
      <c r="G1954" s="27" t="s">
        <v>4052</v>
      </c>
    </row>
    <row r="1955" spans="1:7" x14ac:dyDescent="0.3">
      <c r="A1955" s="26">
        <v>25569</v>
      </c>
      <c r="B1955" s="27" t="s">
        <v>7833</v>
      </c>
      <c r="C1955" s="27" t="s">
        <v>6573</v>
      </c>
      <c r="D1955" s="26">
        <v>2100</v>
      </c>
      <c r="E1955" s="27" t="s">
        <v>797</v>
      </c>
      <c r="F1955" s="27" t="s">
        <v>4295</v>
      </c>
      <c r="G1955" s="27" t="s">
        <v>4053</v>
      </c>
    </row>
    <row r="1956" spans="1:7" x14ac:dyDescent="0.3">
      <c r="A1956" s="26">
        <v>25577</v>
      </c>
      <c r="B1956" s="27" t="s">
        <v>7834</v>
      </c>
      <c r="C1956" s="27" t="s">
        <v>6574</v>
      </c>
      <c r="D1956" s="26">
        <v>2390</v>
      </c>
      <c r="E1956" s="27" t="s">
        <v>3601</v>
      </c>
      <c r="F1956" s="27" t="s">
        <v>3602</v>
      </c>
      <c r="G1956" s="27" t="s">
        <v>10741</v>
      </c>
    </row>
    <row r="1957" spans="1:7" x14ac:dyDescent="0.3">
      <c r="A1957" s="26">
        <v>25593</v>
      </c>
      <c r="B1957" s="27" t="s">
        <v>9170</v>
      </c>
      <c r="C1957" s="27" t="s">
        <v>6575</v>
      </c>
      <c r="D1957" s="26">
        <v>2960</v>
      </c>
      <c r="E1957" s="27" t="s">
        <v>85</v>
      </c>
      <c r="F1957" s="27" t="s">
        <v>6576</v>
      </c>
      <c r="G1957" s="27" t="s">
        <v>4520</v>
      </c>
    </row>
    <row r="1958" spans="1:7" x14ac:dyDescent="0.3">
      <c r="A1958" s="26">
        <v>25601</v>
      </c>
      <c r="B1958" s="27" t="s">
        <v>7835</v>
      </c>
      <c r="C1958" s="27" t="s">
        <v>6577</v>
      </c>
      <c r="D1958" s="26">
        <v>2960</v>
      </c>
      <c r="E1958" s="27" t="s">
        <v>85</v>
      </c>
      <c r="F1958" s="27" t="s">
        <v>3603</v>
      </c>
      <c r="G1958" s="27" t="s">
        <v>4296</v>
      </c>
    </row>
    <row r="1959" spans="1:7" x14ac:dyDescent="0.3">
      <c r="A1959" s="26">
        <v>25619</v>
      </c>
      <c r="B1959" s="27" t="s">
        <v>7836</v>
      </c>
      <c r="C1959" s="27" t="s">
        <v>6578</v>
      </c>
      <c r="D1959" s="26">
        <v>2930</v>
      </c>
      <c r="E1959" s="27" t="s">
        <v>87</v>
      </c>
      <c r="F1959" s="27" t="s">
        <v>3604</v>
      </c>
      <c r="G1959" s="27" t="s">
        <v>4054</v>
      </c>
    </row>
    <row r="1960" spans="1:7" x14ac:dyDescent="0.3">
      <c r="A1960" s="26">
        <v>25627</v>
      </c>
      <c r="B1960" s="27" t="s">
        <v>7837</v>
      </c>
      <c r="C1960" s="27" t="s">
        <v>9477</v>
      </c>
      <c r="D1960" s="26">
        <v>2930</v>
      </c>
      <c r="E1960" s="27" t="s">
        <v>87</v>
      </c>
      <c r="F1960" s="27" t="s">
        <v>3605</v>
      </c>
      <c r="G1960" s="27" t="s">
        <v>3606</v>
      </c>
    </row>
    <row r="1961" spans="1:7" x14ac:dyDescent="0.3">
      <c r="A1961" s="26">
        <v>25635</v>
      </c>
      <c r="B1961" s="27" t="s">
        <v>7838</v>
      </c>
      <c r="C1961" s="27" t="s">
        <v>3607</v>
      </c>
      <c r="D1961" s="26">
        <v>2990</v>
      </c>
      <c r="E1961" s="27" t="s">
        <v>92</v>
      </c>
      <c r="F1961" s="27" t="s">
        <v>3608</v>
      </c>
      <c r="G1961" s="27" t="s">
        <v>3609</v>
      </c>
    </row>
    <row r="1962" spans="1:7" x14ac:dyDescent="0.3">
      <c r="A1962" s="26">
        <v>25643</v>
      </c>
      <c r="B1962" s="27" t="s">
        <v>7839</v>
      </c>
      <c r="C1962" s="27" t="s">
        <v>6579</v>
      </c>
      <c r="D1962" s="26">
        <v>2100</v>
      </c>
      <c r="E1962" s="27" t="s">
        <v>797</v>
      </c>
      <c r="F1962" s="27" t="s">
        <v>3610</v>
      </c>
      <c r="G1962" s="27" t="s">
        <v>4055</v>
      </c>
    </row>
    <row r="1963" spans="1:7" x14ac:dyDescent="0.3">
      <c r="A1963" s="26">
        <v>25651</v>
      </c>
      <c r="B1963" s="27" t="s">
        <v>7840</v>
      </c>
      <c r="C1963" s="27" t="s">
        <v>6580</v>
      </c>
      <c r="D1963" s="26">
        <v>2970</v>
      </c>
      <c r="E1963" s="27" t="s">
        <v>101</v>
      </c>
      <c r="F1963" s="27" t="s">
        <v>3611</v>
      </c>
      <c r="G1963" s="27" t="s">
        <v>4521</v>
      </c>
    </row>
    <row r="1964" spans="1:7" x14ac:dyDescent="0.3">
      <c r="A1964" s="26">
        <v>25668</v>
      </c>
      <c r="B1964" s="27" t="s">
        <v>10742</v>
      </c>
      <c r="C1964" s="27" t="s">
        <v>6581</v>
      </c>
      <c r="D1964" s="26">
        <v>2242</v>
      </c>
      <c r="E1964" s="27" t="s">
        <v>2465</v>
      </c>
      <c r="F1964" s="27" t="s">
        <v>6582</v>
      </c>
      <c r="G1964" s="27" t="s">
        <v>9478</v>
      </c>
    </row>
    <row r="1965" spans="1:7" x14ac:dyDescent="0.3">
      <c r="A1965" s="26">
        <v>25684</v>
      </c>
      <c r="B1965" s="27" t="s">
        <v>7841</v>
      </c>
      <c r="C1965" s="27" t="s">
        <v>6583</v>
      </c>
      <c r="D1965" s="26">
        <v>2300</v>
      </c>
      <c r="E1965" s="27" t="s">
        <v>111</v>
      </c>
      <c r="F1965" s="27" t="s">
        <v>3612</v>
      </c>
      <c r="G1965" s="27" t="s">
        <v>6584</v>
      </c>
    </row>
    <row r="1966" spans="1:7" x14ac:dyDescent="0.3">
      <c r="A1966" s="26">
        <v>25701</v>
      </c>
      <c r="B1966" s="27" t="s">
        <v>10743</v>
      </c>
      <c r="C1966" s="27" t="s">
        <v>6585</v>
      </c>
      <c r="D1966" s="26">
        <v>2340</v>
      </c>
      <c r="E1966" s="27" t="s">
        <v>114</v>
      </c>
      <c r="F1966" s="27" t="s">
        <v>3613</v>
      </c>
      <c r="G1966" s="27" t="s">
        <v>3614</v>
      </c>
    </row>
    <row r="1967" spans="1:7" x14ac:dyDescent="0.3">
      <c r="A1967" s="26">
        <v>25718</v>
      </c>
      <c r="B1967" s="27" t="s">
        <v>7812</v>
      </c>
      <c r="C1967" s="27" t="s">
        <v>6586</v>
      </c>
      <c r="D1967" s="26">
        <v>2360</v>
      </c>
      <c r="E1967" s="27" t="s">
        <v>941</v>
      </c>
      <c r="F1967" s="27" t="s">
        <v>3615</v>
      </c>
      <c r="G1967" s="27" t="s">
        <v>3616</v>
      </c>
    </row>
    <row r="1968" spans="1:7" x14ac:dyDescent="0.3">
      <c r="A1968" s="26">
        <v>25726</v>
      </c>
      <c r="B1968" s="27" t="s">
        <v>7842</v>
      </c>
      <c r="C1968" s="27" t="s">
        <v>6587</v>
      </c>
      <c r="D1968" s="26">
        <v>2400</v>
      </c>
      <c r="E1968" s="27" t="s">
        <v>120</v>
      </c>
      <c r="F1968" s="27" t="s">
        <v>3617</v>
      </c>
      <c r="G1968" s="27" t="s">
        <v>9171</v>
      </c>
    </row>
    <row r="1969" spans="1:7" x14ac:dyDescent="0.3">
      <c r="A1969" s="26">
        <v>25734</v>
      </c>
      <c r="B1969" s="27" t="s">
        <v>10744</v>
      </c>
      <c r="C1969" s="27" t="s">
        <v>6588</v>
      </c>
      <c r="D1969" s="26">
        <v>2440</v>
      </c>
      <c r="E1969" s="27" t="s">
        <v>128</v>
      </c>
      <c r="F1969" s="27" t="s">
        <v>3618</v>
      </c>
      <c r="G1969" s="27" t="s">
        <v>3619</v>
      </c>
    </row>
    <row r="1970" spans="1:7" x14ac:dyDescent="0.3">
      <c r="A1970" s="26">
        <v>25742</v>
      </c>
      <c r="B1970" s="27" t="s">
        <v>7843</v>
      </c>
      <c r="C1970" s="27" t="s">
        <v>6589</v>
      </c>
      <c r="D1970" s="26">
        <v>2440</v>
      </c>
      <c r="E1970" s="27" t="s">
        <v>128</v>
      </c>
      <c r="F1970" s="27" t="s">
        <v>3620</v>
      </c>
      <c r="G1970" s="27" t="s">
        <v>3621</v>
      </c>
    </row>
    <row r="1971" spans="1:7" x14ac:dyDescent="0.3">
      <c r="A1971" s="26">
        <v>25759</v>
      </c>
      <c r="B1971" s="27" t="s">
        <v>7844</v>
      </c>
      <c r="C1971" s="27" t="s">
        <v>6590</v>
      </c>
      <c r="D1971" s="26">
        <v>2560</v>
      </c>
      <c r="E1971" s="27" t="s">
        <v>137</v>
      </c>
      <c r="F1971" s="27" t="s">
        <v>3622</v>
      </c>
      <c r="G1971" s="27" t="s">
        <v>3623</v>
      </c>
    </row>
    <row r="1972" spans="1:7" x14ac:dyDescent="0.3">
      <c r="A1972" s="26">
        <v>25775</v>
      </c>
      <c r="B1972" s="27" t="s">
        <v>7845</v>
      </c>
      <c r="C1972" s="27" t="s">
        <v>6591</v>
      </c>
      <c r="D1972" s="26">
        <v>2540</v>
      </c>
      <c r="E1972" s="27" t="s">
        <v>143</v>
      </c>
      <c r="F1972" s="27" t="s">
        <v>3624</v>
      </c>
      <c r="G1972" s="27" t="s">
        <v>3625</v>
      </c>
    </row>
    <row r="1973" spans="1:7" x14ac:dyDescent="0.3">
      <c r="A1973" s="26">
        <v>25783</v>
      </c>
      <c r="B1973" s="27" t="s">
        <v>10745</v>
      </c>
      <c r="C1973" s="27" t="s">
        <v>6592</v>
      </c>
      <c r="D1973" s="26">
        <v>2570</v>
      </c>
      <c r="E1973" s="27" t="s">
        <v>147</v>
      </c>
      <c r="F1973" s="27" t="s">
        <v>3626</v>
      </c>
      <c r="G1973" s="27" t="s">
        <v>3627</v>
      </c>
    </row>
    <row r="1974" spans="1:7" x14ac:dyDescent="0.3">
      <c r="A1974" s="26">
        <v>25791</v>
      </c>
      <c r="B1974" s="27" t="s">
        <v>10746</v>
      </c>
      <c r="C1974" s="27" t="s">
        <v>6593</v>
      </c>
      <c r="D1974" s="26">
        <v>2600</v>
      </c>
      <c r="E1974" s="27" t="s">
        <v>1058</v>
      </c>
      <c r="F1974" s="27" t="s">
        <v>3628</v>
      </c>
      <c r="G1974" s="27" t="s">
        <v>9172</v>
      </c>
    </row>
    <row r="1975" spans="1:7" x14ac:dyDescent="0.3">
      <c r="A1975" s="26">
        <v>25817</v>
      </c>
      <c r="B1975" s="27" t="s">
        <v>10747</v>
      </c>
      <c r="C1975" s="27" t="s">
        <v>8633</v>
      </c>
      <c r="D1975" s="26">
        <v>2870</v>
      </c>
      <c r="E1975" s="27" t="s">
        <v>8209</v>
      </c>
      <c r="F1975" s="27" t="s">
        <v>3629</v>
      </c>
      <c r="G1975" s="27" t="s">
        <v>10748</v>
      </c>
    </row>
    <row r="1976" spans="1:7" x14ac:dyDescent="0.3">
      <c r="A1976" s="26">
        <v>25825</v>
      </c>
      <c r="B1976" s="27" t="s">
        <v>7846</v>
      </c>
      <c r="C1976" s="27" t="s">
        <v>10749</v>
      </c>
      <c r="D1976" s="26">
        <v>9100</v>
      </c>
      <c r="E1976" s="27" t="s">
        <v>167</v>
      </c>
      <c r="F1976" s="27" t="s">
        <v>3630</v>
      </c>
      <c r="G1976" s="27" t="s">
        <v>10750</v>
      </c>
    </row>
    <row r="1977" spans="1:7" x14ac:dyDescent="0.3">
      <c r="A1977" s="26">
        <v>25833</v>
      </c>
      <c r="B1977" s="27" t="s">
        <v>7847</v>
      </c>
      <c r="C1977" s="27" t="s">
        <v>10751</v>
      </c>
      <c r="D1977" s="26">
        <v>9100</v>
      </c>
      <c r="E1977" s="27" t="s">
        <v>167</v>
      </c>
      <c r="F1977" s="27" t="s">
        <v>3631</v>
      </c>
      <c r="G1977" s="27" t="s">
        <v>3632</v>
      </c>
    </row>
    <row r="1978" spans="1:7" x14ac:dyDescent="0.3">
      <c r="A1978" s="26">
        <v>25841</v>
      </c>
      <c r="B1978" s="27" t="s">
        <v>7848</v>
      </c>
      <c r="C1978" s="27" t="s">
        <v>6594</v>
      </c>
      <c r="D1978" s="26">
        <v>2660</v>
      </c>
      <c r="E1978" s="27" t="s">
        <v>1132</v>
      </c>
      <c r="F1978" s="27" t="s">
        <v>3633</v>
      </c>
      <c r="G1978" s="27" t="s">
        <v>6595</v>
      </c>
    </row>
    <row r="1979" spans="1:7" x14ac:dyDescent="0.3">
      <c r="A1979" s="26">
        <v>25866</v>
      </c>
      <c r="B1979" s="27" t="s">
        <v>9827</v>
      </c>
      <c r="C1979" s="27" t="s">
        <v>6596</v>
      </c>
      <c r="D1979" s="26">
        <v>9120</v>
      </c>
      <c r="E1979" s="27" t="s">
        <v>172</v>
      </c>
      <c r="F1979" s="27" t="s">
        <v>3634</v>
      </c>
      <c r="G1979" s="27" t="s">
        <v>9173</v>
      </c>
    </row>
    <row r="1980" spans="1:7" x14ac:dyDescent="0.3">
      <c r="A1980" s="26">
        <v>25874</v>
      </c>
      <c r="B1980" s="27" t="s">
        <v>7849</v>
      </c>
      <c r="C1980" s="27" t="s">
        <v>6597</v>
      </c>
      <c r="D1980" s="26">
        <v>2800</v>
      </c>
      <c r="E1980" s="27" t="s">
        <v>180</v>
      </c>
      <c r="F1980" s="27" t="s">
        <v>3635</v>
      </c>
      <c r="G1980" s="27" t="s">
        <v>8634</v>
      </c>
    </row>
    <row r="1981" spans="1:7" x14ac:dyDescent="0.3">
      <c r="A1981" s="26">
        <v>25882</v>
      </c>
      <c r="B1981" s="27" t="s">
        <v>7908</v>
      </c>
      <c r="C1981" s="27" t="s">
        <v>6598</v>
      </c>
      <c r="D1981" s="26">
        <v>2800</v>
      </c>
      <c r="E1981" s="27" t="s">
        <v>180</v>
      </c>
      <c r="F1981" s="27" t="s">
        <v>3636</v>
      </c>
      <c r="G1981" s="27" t="s">
        <v>6599</v>
      </c>
    </row>
    <row r="1982" spans="1:7" x14ac:dyDescent="0.3">
      <c r="A1982" s="26">
        <v>25891</v>
      </c>
      <c r="B1982" s="27" t="s">
        <v>7850</v>
      </c>
      <c r="C1982" s="27" t="s">
        <v>6600</v>
      </c>
      <c r="D1982" s="26">
        <v>3000</v>
      </c>
      <c r="E1982" s="27" t="s">
        <v>1236</v>
      </c>
      <c r="F1982" s="27" t="s">
        <v>3637</v>
      </c>
      <c r="G1982" s="27" t="s">
        <v>8635</v>
      </c>
    </row>
    <row r="1983" spans="1:7" x14ac:dyDescent="0.3">
      <c r="A1983" s="26">
        <v>25908</v>
      </c>
      <c r="B1983" s="27" t="s">
        <v>10752</v>
      </c>
      <c r="C1983" s="27" t="s">
        <v>6601</v>
      </c>
      <c r="D1983" s="26">
        <v>3000</v>
      </c>
      <c r="E1983" s="27" t="s">
        <v>1236</v>
      </c>
      <c r="F1983" s="27" t="s">
        <v>3638</v>
      </c>
      <c r="G1983" s="27" t="s">
        <v>3639</v>
      </c>
    </row>
    <row r="1984" spans="1:7" x14ac:dyDescent="0.3">
      <c r="A1984" s="26">
        <v>25916</v>
      </c>
      <c r="B1984" s="27" t="s">
        <v>7851</v>
      </c>
      <c r="C1984" s="27" t="s">
        <v>6602</v>
      </c>
      <c r="D1984" s="26">
        <v>3001</v>
      </c>
      <c r="E1984" s="27" t="s">
        <v>196</v>
      </c>
      <c r="F1984" s="27" t="s">
        <v>3640</v>
      </c>
      <c r="G1984" s="27" t="s">
        <v>3641</v>
      </c>
    </row>
    <row r="1985" spans="1:7" x14ac:dyDescent="0.3">
      <c r="A1985" s="26">
        <v>25924</v>
      </c>
      <c r="B1985" s="27" t="s">
        <v>7852</v>
      </c>
      <c r="C1985" s="27" t="s">
        <v>6603</v>
      </c>
      <c r="D1985" s="26">
        <v>3001</v>
      </c>
      <c r="E1985" s="27" t="s">
        <v>196</v>
      </c>
      <c r="F1985" s="27" t="s">
        <v>3642</v>
      </c>
      <c r="G1985" s="27" t="s">
        <v>4056</v>
      </c>
    </row>
    <row r="1986" spans="1:7" x14ac:dyDescent="0.3">
      <c r="A1986" s="26">
        <v>25932</v>
      </c>
      <c r="B1986" s="27" t="s">
        <v>7853</v>
      </c>
      <c r="C1986" s="27" t="s">
        <v>6604</v>
      </c>
      <c r="D1986" s="26">
        <v>3360</v>
      </c>
      <c r="E1986" s="27" t="s">
        <v>3643</v>
      </c>
      <c r="F1986" s="27" t="s">
        <v>3644</v>
      </c>
      <c r="G1986" s="27" t="s">
        <v>4522</v>
      </c>
    </row>
    <row r="1987" spans="1:7" x14ac:dyDescent="0.3">
      <c r="A1987" s="26">
        <v>25941</v>
      </c>
      <c r="B1987" s="27" t="s">
        <v>7854</v>
      </c>
      <c r="C1987" s="27" t="s">
        <v>6605</v>
      </c>
      <c r="D1987" s="26">
        <v>3040</v>
      </c>
      <c r="E1987" s="27" t="s">
        <v>1262</v>
      </c>
      <c r="F1987" s="27" t="s">
        <v>3645</v>
      </c>
      <c r="G1987" s="27" t="s">
        <v>9174</v>
      </c>
    </row>
    <row r="1988" spans="1:7" x14ac:dyDescent="0.3">
      <c r="A1988" s="26">
        <v>25957</v>
      </c>
      <c r="B1988" s="27" t="s">
        <v>7855</v>
      </c>
      <c r="C1988" s="27" t="s">
        <v>6606</v>
      </c>
      <c r="D1988" s="26">
        <v>2220</v>
      </c>
      <c r="E1988" s="27" t="s">
        <v>202</v>
      </c>
      <c r="F1988" s="27" t="s">
        <v>3646</v>
      </c>
      <c r="G1988" s="27" t="s">
        <v>10753</v>
      </c>
    </row>
    <row r="1989" spans="1:7" x14ac:dyDescent="0.3">
      <c r="A1989" s="26">
        <v>25965</v>
      </c>
      <c r="B1989" s="27" t="s">
        <v>7856</v>
      </c>
      <c r="C1989" s="27" t="s">
        <v>6607</v>
      </c>
      <c r="D1989" s="26">
        <v>3120</v>
      </c>
      <c r="E1989" s="27" t="s">
        <v>203</v>
      </c>
      <c r="F1989" s="27" t="s">
        <v>3647</v>
      </c>
      <c r="G1989" s="27" t="s">
        <v>3648</v>
      </c>
    </row>
    <row r="1990" spans="1:7" x14ac:dyDescent="0.3">
      <c r="A1990" s="26">
        <v>25973</v>
      </c>
      <c r="B1990" s="27" t="s">
        <v>7857</v>
      </c>
      <c r="C1990" s="27" t="s">
        <v>8636</v>
      </c>
      <c r="D1990" s="26">
        <v>2260</v>
      </c>
      <c r="E1990" s="27" t="s">
        <v>207</v>
      </c>
      <c r="F1990" s="27" t="s">
        <v>3649</v>
      </c>
      <c r="G1990" s="27" t="s">
        <v>9175</v>
      </c>
    </row>
    <row r="1991" spans="1:7" x14ac:dyDescent="0.3">
      <c r="A1991" s="26">
        <v>25981</v>
      </c>
      <c r="B1991" s="27" t="s">
        <v>7858</v>
      </c>
      <c r="C1991" s="27" t="s">
        <v>6608</v>
      </c>
      <c r="D1991" s="26">
        <v>3200</v>
      </c>
      <c r="E1991" s="27" t="s">
        <v>212</v>
      </c>
      <c r="F1991" s="27" t="s">
        <v>3650</v>
      </c>
      <c r="G1991" s="27" t="s">
        <v>4523</v>
      </c>
    </row>
    <row r="1992" spans="1:7" x14ac:dyDescent="0.3">
      <c r="A1992" s="26">
        <v>25999</v>
      </c>
      <c r="B1992" s="27" t="s">
        <v>10754</v>
      </c>
      <c r="C1992" s="27" t="s">
        <v>6609</v>
      </c>
      <c r="D1992" s="26">
        <v>3290</v>
      </c>
      <c r="E1992" s="27" t="s">
        <v>217</v>
      </c>
      <c r="F1992" s="27" t="s">
        <v>9479</v>
      </c>
      <c r="G1992" s="27" t="s">
        <v>4524</v>
      </c>
    </row>
    <row r="1993" spans="1:7" x14ac:dyDescent="0.3">
      <c r="A1993" s="26">
        <v>26005</v>
      </c>
      <c r="B1993" s="27" t="s">
        <v>7859</v>
      </c>
      <c r="C1993" s="27" t="s">
        <v>6610</v>
      </c>
      <c r="D1993" s="26">
        <v>3294</v>
      </c>
      <c r="E1993" s="27" t="s">
        <v>2815</v>
      </c>
      <c r="F1993" s="27" t="s">
        <v>3651</v>
      </c>
      <c r="G1993" s="27" t="s">
        <v>10755</v>
      </c>
    </row>
    <row r="1994" spans="1:7" x14ac:dyDescent="0.3">
      <c r="A1994" s="26">
        <v>26021</v>
      </c>
      <c r="B1994" s="27" t="s">
        <v>7860</v>
      </c>
      <c r="C1994" s="27" t="s">
        <v>6611</v>
      </c>
      <c r="D1994" s="26">
        <v>3300</v>
      </c>
      <c r="E1994" s="27" t="s">
        <v>219</v>
      </c>
      <c r="F1994" s="27" t="s">
        <v>3652</v>
      </c>
      <c r="G1994" s="27" t="s">
        <v>3653</v>
      </c>
    </row>
    <row r="1995" spans="1:7" x14ac:dyDescent="0.3">
      <c r="A1995" s="26">
        <v>26039</v>
      </c>
      <c r="B1995" s="27" t="s">
        <v>7861</v>
      </c>
      <c r="C1995" s="27" t="s">
        <v>5728</v>
      </c>
      <c r="D1995" s="26">
        <v>3320</v>
      </c>
      <c r="E1995" s="27" t="s">
        <v>1381</v>
      </c>
      <c r="F1995" s="27" t="s">
        <v>3654</v>
      </c>
      <c r="G1995" s="27" t="s">
        <v>4057</v>
      </c>
    </row>
    <row r="1996" spans="1:7" x14ac:dyDescent="0.3">
      <c r="A1996" s="26">
        <v>26047</v>
      </c>
      <c r="B1996" s="27" t="s">
        <v>7862</v>
      </c>
      <c r="C1996" s="27" t="s">
        <v>6612</v>
      </c>
      <c r="D1996" s="26">
        <v>3440</v>
      </c>
      <c r="E1996" s="27" t="s">
        <v>1409</v>
      </c>
      <c r="F1996" s="27" t="s">
        <v>3655</v>
      </c>
      <c r="G1996" s="27" t="s">
        <v>9176</v>
      </c>
    </row>
    <row r="1997" spans="1:7" x14ac:dyDescent="0.3">
      <c r="A1997" s="26">
        <v>26054</v>
      </c>
      <c r="B1997" s="27" t="s">
        <v>7863</v>
      </c>
      <c r="C1997" s="27" t="s">
        <v>6613</v>
      </c>
      <c r="D1997" s="26">
        <v>3500</v>
      </c>
      <c r="E1997" s="27" t="s">
        <v>227</v>
      </c>
      <c r="F1997" s="27" t="s">
        <v>3656</v>
      </c>
      <c r="G1997" s="27" t="s">
        <v>3657</v>
      </c>
    </row>
    <row r="1998" spans="1:7" x14ac:dyDescent="0.3">
      <c r="A1998" s="26">
        <v>26062</v>
      </c>
      <c r="B1998" s="27" t="s">
        <v>7864</v>
      </c>
      <c r="C1998" s="27" t="s">
        <v>6614</v>
      </c>
      <c r="D1998" s="26">
        <v>3500</v>
      </c>
      <c r="E1998" s="27" t="s">
        <v>227</v>
      </c>
      <c r="F1998" s="27" t="s">
        <v>3658</v>
      </c>
      <c r="G1998" s="27" t="s">
        <v>10756</v>
      </c>
    </row>
    <row r="1999" spans="1:7" x14ac:dyDescent="0.3">
      <c r="A1999" s="26">
        <v>26071</v>
      </c>
      <c r="B1999" s="27" t="s">
        <v>7865</v>
      </c>
      <c r="C1999" s="27" t="s">
        <v>6615</v>
      </c>
      <c r="D1999" s="26">
        <v>3550</v>
      </c>
      <c r="E1999" s="27" t="s">
        <v>236</v>
      </c>
      <c r="F1999" s="27" t="s">
        <v>3659</v>
      </c>
      <c r="G1999" s="27" t="s">
        <v>3660</v>
      </c>
    </row>
    <row r="2000" spans="1:7" x14ac:dyDescent="0.3">
      <c r="A2000" s="26">
        <v>26088</v>
      </c>
      <c r="B2000" s="27" t="s">
        <v>7866</v>
      </c>
      <c r="C2000" s="27" t="s">
        <v>6616</v>
      </c>
      <c r="D2000" s="26">
        <v>3530</v>
      </c>
      <c r="E2000" s="27" t="s">
        <v>233</v>
      </c>
      <c r="F2000" s="27" t="s">
        <v>3661</v>
      </c>
      <c r="G2000" s="27" t="s">
        <v>3662</v>
      </c>
    </row>
    <row r="2001" spans="1:7" x14ac:dyDescent="0.3">
      <c r="A2001" s="26">
        <v>26096</v>
      </c>
      <c r="B2001" s="27" t="s">
        <v>7867</v>
      </c>
      <c r="C2001" s="27" t="s">
        <v>6617</v>
      </c>
      <c r="D2001" s="26">
        <v>3990</v>
      </c>
      <c r="E2001" s="27" t="s">
        <v>244</v>
      </c>
      <c r="F2001" s="27" t="s">
        <v>4297</v>
      </c>
      <c r="G2001" s="27" t="s">
        <v>4298</v>
      </c>
    </row>
    <row r="2002" spans="1:7" x14ac:dyDescent="0.3">
      <c r="A2002" s="26">
        <v>26104</v>
      </c>
      <c r="B2002" s="27" t="s">
        <v>7868</v>
      </c>
      <c r="C2002" s="27" t="s">
        <v>6618</v>
      </c>
      <c r="D2002" s="26">
        <v>3900</v>
      </c>
      <c r="E2002" s="27" t="s">
        <v>8237</v>
      </c>
      <c r="F2002" s="27" t="s">
        <v>3663</v>
      </c>
      <c r="G2002" s="27" t="s">
        <v>8637</v>
      </c>
    </row>
    <row r="2003" spans="1:7" x14ac:dyDescent="0.3">
      <c r="A2003" s="26">
        <v>26112</v>
      </c>
      <c r="B2003" s="27" t="s">
        <v>7869</v>
      </c>
      <c r="C2003" s="27" t="s">
        <v>6619</v>
      </c>
      <c r="D2003" s="26">
        <v>3600</v>
      </c>
      <c r="E2003" s="27" t="s">
        <v>251</v>
      </c>
      <c r="F2003" s="27" t="s">
        <v>3664</v>
      </c>
      <c r="G2003" s="27" t="s">
        <v>3665</v>
      </c>
    </row>
    <row r="2004" spans="1:7" x14ac:dyDescent="0.3">
      <c r="A2004" s="26">
        <v>26138</v>
      </c>
      <c r="B2004" s="27" t="s">
        <v>7870</v>
      </c>
      <c r="C2004" s="27" t="s">
        <v>6620</v>
      </c>
      <c r="D2004" s="26">
        <v>3590</v>
      </c>
      <c r="E2004" s="27" t="s">
        <v>1494</v>
      </c>
      <c r="F2004" s="27" t="s">
        <v>3666</v>
      </c>
      <c r="G2004" s="27" t="s">
        <v>4525</v>
      </c>
    </row>
    <row r="2005" spans="1:7" x14ac:dyDescent="0.3">
      <c r="A2005" s="26">
        <v>26153</v>
      </c>
      <c r="B2005" s="27" t="s">
        <v>7871</v>
      </c>
      <c r="C2005" s="27" t="s">
        <v>6621</v>
      </c>
      <c r="D2005" s="26">
        <v>3630</v>
      </c>
      <c r="E2005" s="27" t="s">
        <v>257</v>
      </c>
      <c r="F2005" s="27" t="s">
        <v>3667</v>
      </c>
      <c r="G2005" s="27" t="s">
        <v>4299</v>
      </c>
    </row>
    <row r="2006" spans="1:7" x14ac:dyDescent="0.3">
      <c r="A2006" s="26">
        <v>26161</v>
      </c>
      <c r="B2006" s="27" t="s">
        <v>7872</v>
      </c>
      <c r="C2006" s="27" t="s">
        <v>6622</v>
      </c>
      <c r="D2006" s="26">
        <v>3650</v>
      </c>
      <c r="E2006" s="27" t="s">
        <v>262</v>
      </c>
      <c r="F2006" s="27" t="s">
        <v>3668</v>
      </c>
      <c r="G2006" s="27" t="s">
        <v>3669</v>
      </c>
    </row>
    <row r="2007" spans="1:7" x14ac:dyDescent="0.3">
      <c r="A2007" s="26">
        <v>26179</v>
      </c>
      <c r="B2007" s="27" t="s">
        <v>7873</v>
      </c>
      <c r="C2007" s="27" t="s">
        <v>6623</v>
      </c>
      <c r="D2007" s="26">
        <v>3680</v>
      </c>
      <c r="E2007" s="27" t="s">
        <v>267</v>
      </c>
      <c r="F2007" s="27" t="s">
        <v>3670</v>
      </c>
      <c r="G2007" s="27" t="s">
        <v>4526</v>
      </c>
    </row>
    <row r="2008" spans="1:7" x14ac:dyDescent="0.3">
      <c r="A2008" s="26">
        <v>26187</v>
      </c>
      <c r="B2008" s="27" t="s">
        <v>7874</v>
      </c>
      <c r="C2008" s="27" t="s">
        <v>6624</v>
      </c>
      <c r="D2008" s="26">
        <v>3960</v>
      </c>
      <c r="E2008" s="27" t="s">
        <v>270</v>
      </c>
      <c r="F2008" s="27" t="s">
        <v>3671</v>
      </c>
      <c r="G2008" s="27" t="s">
        <v>4527</v>
      </c>
    </row>
    <row r="2009" spans="1:7" x14ac:dyDescent="0.3">
      <c r="A2009" s="26">
        <v>26195</v>
      </c>
      <c r="B2009" s="27" t="s">
        <v>7875</v>
      </c>
      <c r="C2009" s="27" t="s">
        <v>9177</v>
      </c>
      <c r="D2009" s="26">
        <v>3700</v>
      </c>
      <c r="E2009" s="27" t="s">
        <v>272</v>
      </c>
      <c r="F2009" s="27" t="s">
        <v>3672</v>
      </c>
      <c r="G2009" s="27" t="s">
        <v>4300</v>
      </c>
    </row>
    <row r="2010" spans="1:7" x14ac:dyDescent="0.3">
      <c r="A2010" s="26">
        <v>26203</v>
      </c>
      <c r="B2010" s="27" t="s">
        <v>10757</v>
      </c>
      <c r="C2010" s="27" t="s">
        <v>6625</v>
      </c>
      <c r="D2010" s="26">
        <v>3700</v>
      </c>
      <c r="E2010" s="27" t="s">
        <v>272</v>
      </c>
      <c r="F2010" s="27" t="s">
        <v>3673</v>
      </c>
      <c r="G2010" s="27" t="s">
        <v>9178</v>
      </c>
    </row>
    <row r="2011" spans="1:7" x14ac:dyDescent="0.3">
      <c r="A2011" s="26">
        <v>26211</v>
      </c>
      <c r="B2011" s="27" t="s">
        <v>7876</v>
      </c>
      <c r="C2011" s="27" t="s">
        <v>6626</v>
      </c>
      <c r="D2011" s="26">
        <v>3740</v>
      </c>
      <c r="E2011" s="27" t="s">
        <v>276</v>
      </c>
      <c r="F2011" s="27" t="s">
        <v>3674</v>
      </c>
      <c r="G2011" s="27" t="s">
        <v>3675</v>
      </c>
    </row>
    <row r="2012" spans="1:7" x14ac:dyDescent="0.3">
      <c r="A2012" s="26">
        <v>26237</v>
      </c>
      <c r="B2012" s="27" t="s">
        <v>7877</v>
      </c>
      <c r="C2012" s="27" t="s">
        <v>6627</v>
      </c>
      <c r="D2012" s="26">
        <v>3800</v>
      </c>
      <c r="E2012" s="27" t="s">
        <v>278</v>
      </c>
      <c r="F2012" s="27" t="s">
        <v>3676</v>
      </c>
      <c r="G2012" s="27" t="s">
        <v>9480</v>
      </c>
    </row>
    <row r="2013" spans="1:7" x14ac:dyDescent="0.3">
      <c r="A2013" s="26">
        <v>26252</v>
      </c>
      <c r="B2013" s="27" t="s">
        <v>7878</v>
      </c>
      <c r="C2013" s="27" t="s">
        <v>6628</v>
      </c>
      <c r="D2013" s="26">
        <v>3920</v>
      </c>
      <c r="E2013" s="27" t="s">
        <v>285</v>
      </c>
      <c r="F2013" s="27" t="s">
        <v>3677</v>
      </c>
      <c r="G2013" s="27" t="s">
        <v>4058</v>
      </c>
    </row>
    <row r="2014" spans="1:7" x14ac:dyDescent="0.3">
      <c r="A2014" s="26">
        <v>26261</v>
      </c>
      <c r="B2014" s="27" t="s">
        <v>7879</v>
      </c>
      <c r="C2014" s="27" t="s">
        <v>6629</v>
      </c>
      <c r="D2014" s="26">
        <v>3540</v>
      </c>
      <c r="E2014" s="27" t="s">
        <v>287</v>
      </c>
      <c r="F2014" s="27" t="s">
        <v>3678</v>
      </c>
      <c r="G2014" s="27" t="s">
        <v>8638</v>
      </c>
    </row>
    <row r="2015" spans="1:7" x14ac:dyDescent="0.3">
      <c r="A2015" s="26">
        <v>26278</v>
      </c>
      <c r="B2015" s="27" t="s">
        <v>7880</v>
      </c>
      <c r="C2015" s="27" t="s">
        <v>6630</v>
      </c>
      <c r="D2015" s="26">
        <v>3560</v>
      </c>
      <c r="E2015" s="27" t="s">
        <v>289</v>
      </c>
      <c r="F2015" s="27" t="s">
        <v>3679</v>
      </c>
      <c r="G2015" s="27" t="s">
        <v>9828</v>
      </c>
    </row>
    <row r="2016" spans="1:7" x14ac:dyDescent="0.3">
      <c r="A2016" s="26">
        <v>26294</v>
      </c>
      <c r="B2016" s="27" t="s">
        <v>7881</v>
      </c>
      <c r="C2016" s="27" t="s">
        <v>6631</v>
      </c>
      <c r="D2016" s="26">
        <v>3580</v>
      </c>
      <c r="E2016" s="27" t="s">
        <v>1642</v>
      </c>
      <c r="F2016" s="27" t="s">
        <v>3680</v>
      </c>
      <c r="G2016" s="27" t="s">
        <v>3681</v>
      </c>
    </row>
    <row r="2017" spans="1:7" x14ac:dyDescent="0.3">
      <c r="A2017" s="26">
        <v>26302</v>
      </c>
      <c r="B2017" s="27" t="s">
        <v>7844</v>
      </c>
      <c r="C2017" s="27" t="s">
        <v>6632</v>
      </c>
      <c r="D2017" s="26">
        <v>3980</v>
      </c>
      <c r="E2017" s="27" t="s">
        <v>296</v>
      </c>
      <c r="F2017" s="27" t="s">
        <v>1654</v>
      </c>
      <c r="G2017" s="27" t="s">
        <v>10758</v>
      </c>
    </row>
    <row r="2018" spans="1:7" x14ac:dyDescent="0.3">
      <c r="A2018" s="26">
        <v>26311</v>
      </c>
      <c r="B2018" s="27" t="s">
        <v>7882</v>
      </c>
      <c r="C2018" s="27" t="s">
        <v>9829</v>
      </c>
      <c r="D2018" s="26">
        <v>8000</v>
      </c>
      <c r="E2018" s="27" t="s">
        <v>304</v>
      </c>
      <c r="F2018" s="27" t="s">
        <v>3682</v>
      </c>
      <c r="G2018" s="27" t="s">
        <v>10759</v>
      </c>
    </row>
    <row r="2019" spans="1:7" x14ac:dyDescent="0.3">
      <c r="A2019" s="26">
        <v>26328</v>
      </c>
      <c r="B2019" s="27" t="s">
        <v>9830</v>
      </c>
      <c r="C2019" s="27" t="s">
        <v>6633</v>
      </c>
      <c r="D2019" s="26">
        <v>8000</v>
      </c>
      <c r="E2019" s="27" t="s">
        <v>304</v>
      </c>
      <c r="F2019" s="27" t="s">
        <v>3683</v>
      </c>
      <c r="G2019" s="27" t="s">
        <v>4059</v>
      </c>
    </row>
    <row r="2020" spans="1:7" x14ac:dyDescent="0.3">
      <c r="A2020" s="26">
        <v>26336</v>
      </c>
      <c r="B2020" s="27" t="s">
        <v>7883</v>
      </c>
      <c r="C2020" s="27" t="s">
        <v>5974</v>
      </c>
      <c r="D2020" s="26">
        <v>8820</v>
      </c>
      <c r="E2020" s="27" t="s">
        <v>314</v>
      </c>
      <c r="F2020" s="27" t="s">
        <v>3684</v>
      </c>
      <c r="G2020" s="27" t="s">
        <v>3685</v>
      </c>
    </row>
    <row r="2021" spans="1:7" x14ac:dyDescent="0.3">
      <c r="A2021" s="26">
        <v>26344</v>
      </c>
      <c r="B2021" s="27" t="s">
        <v>7884</v>
      </c>
      <c r="C2021" s="27" t="s">
        <v>6634</v>
      </c>
      <c r="D2021" s="26">
        <v>8650</v>
      </c>
      <c r="E2021" s="27" t="s">
        <v>3686</v>
      </c>
      <c r="F2021" s="27" t="s">
        <v>3687</v>
      </c>
      <c r="G2021" s="27" t="s">
        <v>9179</v>
      </c>
    </row>
    <row r="2022" spans="1:7" x14ac:dyDescent="0.3">
      <c r="A2022" s="26">
        <v>26351</v>
      </c>
      <c r="B2022" s="27" t="s">
        <v>9180</v>
      </c>
      <c r="C2022" s="27" t="s">
        <v>6635</v>
      </c>
      <c r="D2022" s="26">
        <v>8600</v>
      </c>
      <c r="E2022" s="27" t="s">
        <v>318</v>
      </c>
      <c r="F2022" s="27" t="s">
        <v>3688</v>
      </c>
      <c r="G2022" s="27" t="s">
        <v>9181</v>
      </c>
    </row>
    <row r="2023" spans="1:7" x14ac:dyDescent="0.3">
      <c r="A2023" s="26">
        <v>26369</v>
      </c>
      <c r="B2023" s="27" t="s">
        <v>7885</v>
      </c>
      <c r="C2023" s="27" t="s">
        <v>6636</v>
      </c>
      <c r="D2023" s="26">
        <v>8200</v>
      </c>
      <c r="E2023" s="27" t="s">
        <v>320</v>
      </c>
      <c r="F2023" s="27" t="s">
        <v>3689</v>
      </c>
      <c r="G2023" s="27" t="s">
        <v>3690</v>
      </c>
    </row>
    <row r="2024" spans="1:7" x14ac:dyDescent="0.3">
      <c r="A2024" s="26">
        <v>26377</v>
      </c>
      <c r="B2024" s="27" t="s">
        <v>7886</v>
      </c>
      <c r="C2024" s="27" t="s">
        <v>6637</v>
      </c>
      <c r="D2024" s="26">
        <v>8200</v>
      </c>
      <c r="E2024" s="27" t="s">
        <v>320</v>
      </c>
      <c r="F2024" s="27" t="s">
        <v>3691</v>
      </c>
      <c r="G2024" s="27" t="s">
        <v>10760</v>
      </c>
    </row>
    <row r="2025" spans="1:7" x14ac:dyDescent="0.3">
      <c r="A2025" s="26">
        <v>26385</v>
      </c>
      <c r="B2025" s="27" t="s">
        <v>7887</v>
      </c>
      <c r="C2025" s="27" t="s">
        <v>9182</v>
      </c>
      <c r="D2025" s="26">
        <v>8200</v>
      </c>
      <c r="E2025" s="27" t="s">
        <v>1726</v>
      </c>
      <c r="F2025" s="27" t="s">
        <v>4060</v>
      </c>
      <c r="G2025" s="27" t="s">
        <v>9481</v>
      </c>
    </row>
    <row r="2026" spans="1:7" x14ac:dyDescent="0.3">
      <c r="A2026" s="26">
        <v>26393</v>
      </c>
      <c r="B2026" s="27" t="s">
        <v>7888</v>
      </c>
      <c r="C2026" s="27" t="s">
        <v>6638</v>
      </c>
      <c r="D2026" s="26">
        <v>8200</v>
      </c>
      <c r="E2026" s="27" t="s">
        <v>1726</v>
      </c>
      <c r="F2026" s="27" t="s">
        <v>10761</v>
      </c>
      <c r="G2026" s="27" t="s">
        <v>4301</v>
      </c>
    </row>
    <row r="2027" spans="1:7" x14ac:dyDescent="0.3">
      <c r="A2027" s="26">
        <v>26401</v>
      </c>
      <c r="B2027" s="27" t="s">
        <v>7889</v>
      </c>
      <c r="C2027" s="27" t="s">
        <v>10762</v>
      </c>
      <c r="D2027" s="26">
        <v>8430</v>
      </c>
      <c r="E2027" s="27" t="s">
        <v>1809</v>
      </c>
      <c r="F2027" s="27" t="s">
        <v>10763</v>
      </c>
      <c r="G2027" s="27" t="s">
        <v>10764</v>
      </c>
    </row>
    <row r="2028" spans="1:7" x14ac:dyDescent="0.3">
      <c r="A2028" s="26">
        <v>26419</v>
      </c>
      <c r="B2028" s="27" t="s">
        <v>7890</v>
      </c>
      <c r="C2028" s="27" t="s">
        <v>6639</v>
      </c>
      <c r="D2028" s="26">
        <v>8211</v>
      </c>
      <c r="E2028" s="27" t="s">
        <v>1748</v>
      </c>
      <c r="F2028" s="27" t="s">
        <v>3692</v>
      </c>
      <c r="G2028" s="27" t="s">
        <v>8639</v>
      </c>
    </row>
    <row r="2029" spans="1:7" x14ac:dyDescent="0.3">
      <c r="A2029" s="26">
        <v>26427</v>
      </c>
      <c r="B2029" s="27" t="s">
        <v>7891</v>
      </c>
      <c r="C2029" s="27" t="s">
        <v>6640</v>
      </c>
      <c r="D2029" s="26">
        <v>8680</v>
      </c>
      <c r="E2029" s="27" t="s">
        <v>330</v>
      </c>
      <c r="F2029" s="27" t="s">
        <v>3693</v>
      </c>
      <c r="G2029" s="27" t="s">
        <v>3694</v>
      </c>
    </row>
    <row r="2030" spans="1:7" x14ac:dyDescent="0.3">
      <c r="A2030" s="26">
        <v>26451</v>
      </c>
      <c r="B2030" s="27" t="s">
        <v>7892</v>
      </c>
      <c r="C2030" s="27" t="s">
        <v>6641</v>
      </c>
      <c r="D2030" s="26">
        <v>8370</v>
      </c>
      <c r="E2030" s="27" t="s">
        <v>338</v>
      </c>
      <c r="F2030" s="27" t="s">
        <v>3695</v>
      </c>
      <c r="G2030" s="27" t="s">
        <v>9831</v>
      </c>
    </row>
    <row r="2031" spans="1:7" x14ac:dyDescent="0.3">
      <c r="A2031" s="26">
        <v>26468</v>
      </c>
      <c r="B2031" s="27" t="s">
        <v>7893</v>
      </c>
      <c r="C2031" s="27" t="s">
        <v>10765</v>
      </c>
      <c r="D2031" s="26">
        <v>8301</v>
      </c>
      <c r="E2031" s="27" t="s">
        <v>1780</v>
      </c>
      <c r="F2031" s="27" t="s">
        <v>3696</v>
      </c>
      <c r="G2031" s="27" t="s">
        <v>8640</v>
      </c>
    </row>
    <row r="2032" spans="1:7" x14ac:dyDescent="0.3">
      <c r="A2032" s="26">
        <v>26476</v>
      </c>
      <c r="B2032" s="27" t="s">
        <v>7894</v>
      </c>
      <c r="C2032" s="27" t="s">
        <v>6642</v>
      </c>
      <c r="D2032" s="26">
        <v>8400</v>
      </c>
      <c r="E2032" s="27" t="s">
        <v>341</v>
      </c>
      <c r="F2032" s="27" t="s">
        <v>3697</v>
      </c>
      <c r="G2032" s="27" t="s">
        <v>10766</v>
      </c>
    </row>
    <row r="2033" spans="1:7" x14ac:dyDescent="0.3">
      <c r="A2033" s="26">
        <v>26484</v>
      </c>
      <c r="B2033" s="27" t="s">
        <v>7895</v>
      </c>
      <c r="C2033" s="27" t="s">
        <v>6643</v>
      </c>
      <c r="D2033" s="26">
        <v>8420</v>
      </c>
      <c r="E2033" s="27" t="s">
        <v>345</v>
      </c>
      <c r="F2033" s="27" t="s">
        <v>3698</v>
      </c>
      <c r="G2033" s="27" t="s">
        <v>10767</v>
      </c>
    </row>
    <row r="2034" spans="1:7" x14ac:dyDescent="0.3">
      <c r="A2034" s="26">
        <v>26492</v>
      </c>
      <c r="B2034" s="27" t="s">
        <v>7896</v>
      </c>
      <c r="C2034" s="27" t="s">
        <v>6643</v>
      </c>
      <c r="D2034" s="26">
        <v>8420</v>
      </c>
      <c r="E2034" s="27" t="s">
        <v>345</v>
      </c>
      <c r="F2034" s="27" t="s">
        <v>3699</v>
      </c>
      <c r="G2034" s="27" t="s">
        <v>3700</v>
      </c>
    </row>
    <row r="2035" spans="1:7" x14ac:dyDescent="0.3">
      <c r="A2035" s="26">
        <v>26534</v>
      </c>
      <c r="B2035" s="27" t="s">
        <v>7897</v>
      </c>
      <c r="C2035" s="27" t="s">
        <v>6644</v>
      </c>
      <c r="D2035" s="26">
        <v>8670</v>
      </c>
      <c r="E2035" s="27" t="s">
        <v>349</v>
      </c>
      <c r="F2035" s="27" t="s">
        <v>3701</v>
      </c>
      <c r="G2035" s="27" t="s">
        <v>3702</v>
      </c>
    </row>
    <row r="2036" spans="1:7" x14ac:dyDescent="0.3">
      <c r="A2036" s="26">
        <v>26575</v>
      </c>
      <c r="B2036" s="27" t="s">
        <v>7898</v>
      </c>
      <c r="C2036" s="27" t="s">
        <v>8641</v>
      </c>
      <c r="D2036" s="26">
        <v>8630</v>
      </c>
      <c r="E2036" s="27" t="s">
        <v>353</v>
      </c>
      <c r="F2036" s="27" t="s">
        <v>3703</v>
      </c>
      <c r="G2036" s="27" t="s">
        <v>3704</v>
      </c>
    </row>
    <row r="2037" spans="1:7" x14ac:dyDescent="0.3">
      <c r="A2037" s="26">
        <v>26583</v>
      </c>
      <c r="B2037" s="27" t="s">
        <v>9832</v>
      </c>
      <c r="C2037" s="27" t="s">
        <v>6645</v>
      </c>
      <c r="D2037" s="26">
        <v>8500</v>
      </c>
      <c r="E2037" s="27" t="s">
        <v>355</v>
      </c>
      <c r="F2037" s="27" t="s">
        <v>3705</v>
      </c>
      <c r="G2037" s="27" t="s">
        <v>3706</v>
      </c>
    </row>
    <row r="2038" spans="1:7" x14ac:dyDescent="0.3">
      <c r="A2038" s="26">
        <v>26617</v>
      </c>
      <c r="B2038" s="27" t="s">
        <v>7899</v>
      </c>
      <c r="C2038" s="27" t="s">
        <v>6646</v>
      </c>
      <c r="D2038" s="26">
        <v>8510</v>
      </c>
      <c r="E2038" s="27" t="s">
        <v>2588</v>
      </c>
      <c r="F2038" s="27" t="s">
        <v>3708</v>
      </c>
      <c r="G2038" s="27" t="s">
        <v>10768</v>
      </c>
    </row>
    <row r="2039" spans="1:7" x14ac:dyDescent="0.3">
      <c r="A2039" s="26">
        <v>26625</v>
      </c>
      <c r="B2039" s="27" t="s">
        <v>7900</v>
      </c>
      <c r="C2039" s="27" t="s">
        <v>6647</v>
      </c>
      <c r="D2039" s="26">
        <v>8550</v>
      </c>
      <c r="E2039" s="27" t="s">
        <v>362</v>
      </c>
      <c r="F2039" s="27" t="s">
        <v>6648</v>
      </c>
      <c r="G2039" s="27" t="s">
        <v>9183</v>
      </c>
    </row>
    <row r="2040" spans="1:7" x14ac:dyDescent="0.3">
      <c r="A2040" s="26">
        <v>26641</v>
      </c>
      <c r="B2040" s="27" t="s">
        <v>7901</v>
      </c>
      <c r="C2040" s="27" t="s">
        <v>6649</v>
      </c>
      <c r="D2040" s="26">
        <v>8930</v>
      </c>
      <c r="E2040" s="27" t="s">
        <v>1879</v>
      </c>
      <c r="F2040" s="27" t="s">
        <v>3709</v>
      </c>
      <c r="G2040" s="27" t="s">
        <v>3710</v>
      </c>
    </row>
    <row r="2041" spans="1:7" x14ac:dyDescent="0.3">
      <c r="A2041" s="26">
        <v>26658</v>
      </c>
      <c r="B2041" s="27" t="s">
        <v>7902</v>
      </c>
      <c r="C2041" s="27" t="s">
        <v>6650</v>
      </c>
      <c r="D2041" s="26">
        <v>8560</v>
      </c>
      <c r="E2041" s="27" t="s">
        <v>1895</v>
      </c>
      <c r="F2041" s="27" t="s">
        <v>3711</v>
      </c>
      <c r="G2041" s="27" t="s">
        <v>4061</v>
      </c>
    </row>
    <row r="2042" spans="1:7" x14ac:dyDescent="0.3">
      <c r="A2042" s="26">
        <v>26666</v>
      </c>
      <c r="B2042" s="27" t="s">
        <v>10769</v>
      </c>
      <c r="C2042" s="27" t="s">
        <v>6651</v>
      </c>
      <c r="D2042" s="26">
        <v>8870</v>
      </c>
      <c r="E2042" s="27" t="s">
        <v>376</v>
      </c>
      <c r="F2042" s="27" t="s">
        <v>3712</v>
      </c>
      <c r="G2042" s="27" t="s">
        <v>9833</v>
      </c>
    </row>
    <row r="2043" spans="1:7" x14ac:dyDescent="0.3">
      <c r="A2043" s="26">
        <v>26674</v>
      </c>
      <c r="B2043" s="27" t="s">
        <v>7903</v>
      </c>
      <c r="C2043" s="27" t="s">
        <v>6652</v>
      </c>
      <c r="D2043" s="26">
        <v>8540</v>
      </c>
      <c r="E2043" s="27" t="s">
        <v>364</v>
      </c>
      <c r="F2043" s="27" t="s">
        <v>3713</v>
      </c>
      <c r="G2043" s="27" t="s">
        <v>9184</v>
      </c>
    </row>
    <row r="2044" spans="1:7" x14ac:dyDescent="0.3">
      <c r="A2044" s="26">
        <v>26682</v>
      </c>
      <c r="B2044" s="27" t="s">
        <v>10770</v>
      </c>
      <c r="C2044" s="27" t="s">
        <v>9834</v>
      </c>
      <c r="D2044" s="26">
        <v>8770</v>
      </c>
      <c r="E2044" s="27" t="s">
        <v>384</v>
      </c>
      <c r="F2044" s="27" t="s">
        <v>1948</v>
      </c>
      <c r="G2044" s="27" t="s">
        <v>9835</v>
      </c>
    </row>
    <row r="2045" spans="1:7" x14ac:dyDescent="0.3">
      <c r="A2045" s="26">
        <v>26691</v>
      </c>
      <c r="B2045" s="27" t="s">
        <v>7904</v>
      </c>
      <c r="C2045" s="27" t="s">
        <v>6653</v>
      </c>
      <c r="D2045" s="26">
        <v>8790</v>
      </c>
      <c r="E2045" s="27" t="s">
        <v>386</v>
      </c>
      <c r="F2045" s="27" t="s">
        <v>3714</v>
      </c>
      <c r="G2045" s="27" t="s">
        <v>4528</v>
      </c>
    </row>
    <row r="2046" spans="1:7" x14ac:dyDescent="0.3">
      <c r="A2046" s="26">
        <v>26708</v>
      </c>
      <c r="B2046" s="27" t="s">
        <v>7905</v>
      </c>
      <c r="C2046" s="27" t="s">
        <v>6654</v>
      </c>
      <c r="D2046" s="26">
        <v>8800</v>
      </c>
      <c r="E2046" s="27" t="s">
        <v>388</v>
      </c>
      <c r="F2046" s="27" t="s">
        <v>10771</v>
      </c>
      <c r="G2046" s="27" t="s">
        <v>10772</v>
      </c>
    </row>
    <row r="2047" spans="1:7" x14ac:dyDescent="0.3">
      <c r="A2047" s="26">
        <v>26716</v>
      </c>
      <c r="B2047" s="27" t="s">
        <v>7906</v>
      </c>
      <c r="C2047" s="27" t="s">
        <v>6655</v>
      </c>
      <c r="D2047" s="26">
        <v>8800</v>
      </c>
      <c r="E2047" s="27" t="s">
        <v>388</v>
      </c>
      <c r="F2047" s="27" t="s">
        <v>3715</v>
      </c>
      <c r="G2047" s="27" t="s">
        <v>8642</v>
      </c>
    </row>
    <row r="2048" spans="1:7" x14ac:dyDescent="0.3">
      <c r="A2048" s="26">
        <v>26741</v>
      </c>
      <c r="B2048" s="27" t="s">
        <v>7907</v>
      </c>
      <c r="C2048" s="27" t="s">
        <v>6656</v>
      </c>
      <c r="D2048" s="26">
        <v>8830</v>
      </c>
      <c r="E2048" s="27" t="s">
        <v>3716</v>
      </c>
      <c r="F2048" s="27" t="s">
        <v>3717</v>
      </c>
      <c r="G2048" s="27" t="s">
        <v>6657</v>
      </c>
    </row>
    <row r="2049" spans="1:7" x14ac:dyDescent="0.3">
      <c r="A2049" s="26">
        <v>26757</v>
      </c>
      <c r="B2049" s="27" t="s">
        <v>7908</v>
      </c>
      <c r="C2049" s="27" t="s">
        <v>6658</v>
      </c>
      <c r="D2049" s="26">
        <v>8700</v>
      </c>
      <c r="E2049" s="27" t="s">
        <v>393</v>
      </c>
      <c r="F2049" s="27" t="s">
        <v>3718</v>
      </c>
      <c r="G2049" s="27" t="s">
        <v>3719</v>
      </c>
    </row>
    <row r="2050" spans="1:7" x14ac:dyDescent="0.3">
      <c r="A2050" s="26">
        <v>26765</v>
      </c>
      <c r="B2050" s="27" t="s">
        <v>7909</v>
      </c>
      <c r="C2050" s="27" t="s">
        <v>6659</v>
      </c>
      <c r="D2050" s="26">
        <v>8900</v>
      </c>
      <c r="E2050" s="27" t="s">
        <v>395</v>
      </c>
      <c r="F2050" s="27" t="s">
        <v>3720</v>
      </c>
      <c r="G2050" s="27" t="s">
        <v>3721</v>
      </c>
    </row>
    <row r="2051" spans="1:7" x14ac:dyDescent="0.3">
      <c r="A2051" s="26">
        <v>26773</v>
      </c>
      <c r="B2051" s="27" t="s">
        <v>7910</v>
      </c>
      <c r="C2051" s="27" t="s">
        <v>6660</v>
      </c>
      <c r="D2051" s="26">
        <v>8970</v>
      </c>
      <c r="E2051" s="27" t="s">
        <v>401</v>
      </c>
      <c r="F2051" s="27" t="s">
        <v>3722</v>
      </c>
      <c r="G2051" s="27" t="s">
        <v>3723</v>
      </c>
    </row>
    <row r="2052" spans="1:7" x14ac:dyDescent="0.3">
      <c r="A2052" s="26">
        <v>26799</v>
      </c>
      <c r="B2052" s="27" t="s">
        <v>7911</v>
      </c>
      <c r="C2052" s="27" t="s">
        <v>6661</v>
      </c>
      <c r="D2052" s="26">
        <v>9000</v>
      </c>
      <c r="E2052" s="27" t="s">
        <v>403</v>
      </c>
      <c r="F2052" s="27" t="s">
        <v>3724</v>
      </c>
      <c r="G2052" s="27" t="s">
        <v>6662</v>
      </c>
    </row>
    <row r="2053" spans="1:7" x14ac:dyDescent="0.3">
      <c r="A2053" s="26">
        <v>26815</v>
      </c>
      <c r="B2053" s="27" t="s">
        <v>7912</v>
      </c>
      <c r="C2053" s="27" t="s">
        <v>6663</v>
      </c>
      <c r="D2053" s="26">
        <v>9031</v>
      </c>
      <c r="E2053" s="27" t="s">
        <v>494</v>
      </c>
      <c r="F2053" s="27" t="s">
        <v>3725</v>
      </c>
      <c r="G2053" s="27" t="s">
        <v>3726</v>
      </c>
    </row>
    <row r="2054" spans="1:7" x14ac:dyDescent="0.3">
      <c r="A2054" s="26">
        <v>26823</v>
      </c>
      <c r="B2054" s="27" t="s">
        <v>9836</v>
      </c>
      <c r="C2054" s="27" t="s">
        <v>6664</v>
      </c>
      <c r="D2054" s="26">
        <v>9041</v>
      </c>
      <c r="E2054" s="27" t="s">
        <v>405</v>
      </c>
      <c r="F2054" s="27" t="s">
        <v>3727</v>
      </c>
      <c r="G2054" s="27" t="s">
        <v>3728</v>
      </c>
    </row>
    <row r="2055" spans="1:7" x14ac:dyDescent="0.3">
      <c r="A2055" s="26">
        <v>26831</v>
      </c>
      <c r="B2055" s="27" t="s">
        <v>7913</v>
      </c>
      <c r="C2055" s="27" t="s">
        <v>9482</v>
      </c>
      <c r="D2055" s="26">
        <v>9000</v>
      </c>
      <c r="E2055" s="27" t="s">
        <v>403</v>
      </c>
      <c r="F2055" s="27" t="s">
        <v>3729</v>
      </c>
      <c r="G2055" s="27" t="s">
        <v>9837</v>
      </c>
    </row>
    <row r="2056" spans="1:7" x14ac:dyDescent="0.3">
      <c r="A2056" s="26">
        <v>26849</v>
      </c>
      <c r="B2056" s="27" t="s">
        <v>7914</v>
      </c>
      <c r="C2056" s="27" t="s">
        <v>6665</v>
      </c>
      <c r="D2056" s="26">
        <v>9000</v>
      </c>
      <c r="E2056" s="27" t="s">
        <v>403</v>
      </c>
      <c r="F2056" s="27" t="s">
        <v>3729</v>
      </c>
      <c r="G2056" s="27" t="s">
        <v>9837</v>
      </c>
    </row>
    <row r="2057" spans="1:7" x14ac:dyDescent="0.3">
      <c r="A2057" s="26">
        <v>26856</v>
      </c>
      <c r="B2057" s="27" t="s">
        <v>9185</v>
      </c>
      <c r="C2057" s="27" t="s">
        <v>6666</v>
      </c>
      <c r="D2057" s="26">
        <v>9000</v>
      </c>
      <c r="E2057" s="27" t="s">
        <v>403</v>
      </c>
      <c r="F2057" s="27" t="s">
        <v>3730</v>
      </c>
      <c r="G2057" s="27" t="s">
        <v>10773</v>
      </c>
    </row>
    <row r="2058" spans="1:7" x14ac:dyDescent="0.3">
      <c r="A2058" s="26">
        <v>26864</v>
      </c>
      <c r="B2058" s="27" t="s">
        <v>7915</v>
      </c>
      <c r="C2058" s="27" t="s">
        <v>6667</v>
      </c>
      <c r="D2058" s="26">
        <v>9000</v>
      </c>
      <c r="E2058" s="27" t="s">
        <v>403</v>
      </c>
      <c r="F2058" s="27" t="s">
        <v>3731</v>
      </c>
      <c r="G2058" s="27" t="s">
        <v>6668</v>
      </c>
    </row>
    <row r="2059" spans="1:7" x14ac:dyDescent="0.3">
      <c r="A2059" s="26">
        <v>26881</v>
      </c>
      <c r="B2059" s="27" t="s">
        <v>9483</v>
      </c>
      <c r="C2059" s="27" t="s">
        <v>9186</v>
      </c>
      <c r="D2059" s="26">
        <v>9000</v>
      </c>
      <c r="E2059" s="27" t="s">
        <v>403</v>
      </c>
      <c r="F2059" s="27" t="s">
        <v>6669</v>
      </c>
      <c r="G2059" s="27" t="s">
        <v>9187</v>
      </c>
    </row>
    <row r="2060" spans="1:7" x14ac:dyDescent="0.3">
      <c r="A2060" s="26">
        <v>26898</v>
      </c>
      <c r="B2060" s="27" t="s">
        <v>9484</v>
      </c>
      <c r="C2060" s="27" t="s">
        <v>6670</v>
      </c>
      <c r="D2060" s="26">
        <v>9000</v>
      </c>
      <c r="E2060" s="27" t="s">
        <v>403</v>
      </c>
      <c r="F2060" s="27" t="s">
        <v>3732</v>
      </c>
      <c r="G2060" s="27" t="s">
        <v>9188</v>
      </c>
    </row>
    <row r="2061" spans="1:7" x14ac:dyDescent="0.3">
      <c r="A2061" s="26">
        <v>26906</v>
      </c>
      <c r="B2061" s="27" t="s">
        <v>8643</v>
      </c>
      <c r="C2061" s="27" t="s">
        <v>8644</v>
      </c>
      <c r="D2061" s="26">
        <v>9000</v>
      </c>
      <c r="E2061" s="27" t="s">
        <v>403</v>
      </c>
      <c r="F2061" s="27" t="s">
        <v>8645</v>
      </c>
      <c r="G2061" s="27" t="s">
        <v>8646</v>
      </c>
    </row>
    <row r="2062" spans="1:7" x14ac:dyDescent="0.3">
      <c r="A2062" s="26">
        <v>26914</v>
      </c>
      <c r="B2062" s="27" t="s">
        <v>10774</v>
      </c>
      <c r="C2062" s="27" t="s">
        <v>6671</v>
      </c>
      <c r="D2062" s="26">
        <v>9000</v>
      </c>
      <c r="E2062" s="27" t="s">
        <v>403</v>
      </c>
      <c r="F2062" s="27" t="s">
        <v>3733</v>
      </c>
      <c r="G2062" s="27" t="s">
        <v>9189</v>
      </c>
    </row>
    <row r="2063" spans="1:7" x14ac:dyDescent="0.3">
      <c r="A2063" s="26">
        <v>26922</v>
      </c>
      <c r="B2063" s="27" t="s">
        <v>9485</v>
      </c>
      <c r="C2063" s="27" t="s">
        <v>4302</v>
      </c>
      <c r="D2063" s="26">
        <v>9000</v>
      </c>
      <c r="E2063" s="27" t="s">
        <v>403</v>
      </c>
      <c r="F2063" s="27" t="s">
        <v>3734</v>
      </c>
      <c r="G2063" s="27" t="s">
        <v>9486</v>
      </c>
    </row>
    <row r="2064" spans="1:7" x14ac:dyDescent="0.3">
      <c r="A2064" s="26">
        <v>26948</v>
      </c>
      <c r="B2064" s="27" t="s">
        <v>7916</v>
      </c>
      <c r="C2064" s="27" t="s">
        <v>6672</v>
      </c>
      <c r="D2064" s="26">
        <v>9160</v>
      </c>
      <c r="E2064" s="27" t="s">
        <v>418</v>
      </c>
      <c r="F2064" s="27" t="s">
        <v>3735</v>
      </c>
      <c r="G2064" s="27" t="s">
        <v>4529</v>
      </c>
    </row>
    <row r="2065" spans="1:7" x14ac:dyDescent="0.3">
      <c r="A2065" s="26">
        <v>26955</v>
      </c>
      <c r="B2065" s="27" t="s">
        <v>7917</v>
      </c>
      <c r="C2065" s="27" t="s">
        <v>6673</v>
      </c>
      <c r="D2065" s="26">
        <v>9160</v>
      </c>
      <c r="E2065" s="27" t="s">
        <v>418</v>
      </c>
      <c r="F2065" s="27" t="s">
        <v>3735</v>
      </c>
      <c r="G2065" s="27" t="s">
        <v>9838</v>
      </c>
    </row>
    <row r="2066" spans="1:7" x14ac:dyDescent="0.3">
      <c r="A2066" s="26">
        <v>26963</v>
      </c>
      <c r="B2066" s="27" t="s">
        <v>7918</v>
      </c>
      <c r="C2066" s="27" t="s">
        <v>6674</v>
      </c>
      <c r="D2066" s="26">
        <v>9240</v>
      </c>
      <c r="E2066" s="27" t="s">
        <v>2128</v>
      </c>
      <c r="F2066" s="27" t="s">
        <v>3736</v>
      </c>
      <c r="G2066" s="27" t="s">
        <v>6675</v>
      </c>
    </row>
    <row r="2067" spans="1:7" x14ac:dyDescent="0.3">
      <c r="A2067" s="26">
        <v>26971</v>
      </c>
      <c r="B2067" s="27" t="s">
        <v>7919</v>
      </c>
      <c r="C2067" s="27" t="s">
        <v>6676</v>
      </c>
      <c r="D2067" s="26">
        <v>9230</v>
      </c>
      <c r="E2067" s="27" t="s">
        <v>430</v>
      </c>
      <c r="F2067" s="27" t="s">
        <v>3737</v>
      </c>
      <c r="G2067" s="27" t="s">
        <v>3738</v>
      </c>
    </row>
    <row r="2068" spans="1:7" x14ac:dyDescent="0.3">
      <c r="A2068" s="26">
        <v>26989</v>
      </c>
      <c r="B2068" s="27" t="s">
        <v>7920</v>
      </c>
      <c r="C2068" s="27" t="s">
        <v>6677</v>
      </c>
      <c r="D2068" s="26">
        <v>9230</v>
      </c>
      <c r="E2068" s="27" t="s">
        <v>430</v>
      </c>
      <c r="F2068" s="27" t="s">
        <v>3739</v>
      </c>
      <c r="G2068" s="27" t="s">
        <v>3740</v>
      </c>
    </row>
    <row r="2069" spans="1:7" x14ac:dyDescent="0.3">
      <c r="A2069" s="26">
        <v>27003</v>
      </c>
      <c r="B2069" s="27" t="s">
        <v>10775</v>
      </c>
      <c r="C2069" s="27" t="s">
        <v>6678</v>
      </c>
      <c r="D2069" s="26">
        <v>9050</v>
      </c>
      <c r="E2069" s="27" t="s">
        <v>434</v>
      </c>
      <c r="F2069" s="27" t="s">
        <v>3741</v>
      </c>
      <c r="G2069" s="27" t="s">
        <v>10776</v>
      </c>
    </row>
    <row r="2070" spans="1:7" x14ac:dyDescent="0.3">
      <c r="A2070" s="26">
        <v>27011</v>
      </c>
      <c r="B2070" s="27" t="s">
        <v>7814</v>
      </c>
      <c r="C2070" s="27" t="s">
        <v>6679</v>
      </c>
      <c r="D2070" s="26">
        <v>9300</v>
      </c>
      <c r="E2070" s="27" t="s">
        <v>444</v>
      </c>
      <c r="F2070" s="27" t="s">
        <v>3742</v>
      </c>
      <c r="G2070" s="27" t="s">
        <v>9839</v>
      </c>
    </row>
    <row r="2071" spans="1:7" x14ac:dyDescent="0.3">
      <c r="A2071" s="26">
        <v>27029</v>
      </c>
      <c r="B2071" s="27" t="s">
        <v>10777</v>
      </c>
      <c r="C2071" s="27" t="s">
        <v>6680</v>
      </c>
      <c r="D2071" s="26">
        <v>9300</v>
      </c>
      <c r="E2071" s="27" t="s">
        <v>444</v>
      </c>
      <c r="F2071" s="27" t="s">
        <v>10778</v>
      </c>
      <c r="G2071" s="27" t="s">
        <v>9190</v>
      </c>
    </row>
    <row r="2072" spans="1:7" x14ac:dyDescent="0.3">
      <c r="A2072" s="26">
        <v>27037</v>
      </c>
      <c r="B2072" s="27" t="s">
        <v>9191</v>
      </c>
      <c r="C2072" s="27" t="s">
        <v>6681</v>
      </c>
      <c r="D2072" s="26">
        <v>9200</v>
      </c>
      <c r="E2072" s="27" t="s">
        <v>448</v>
      </c>
      <c r="F2072" s="27" t="s">
        <v>3743</v>
      </c>
      <c r="G2072" s="27" t="s">
        <v>4303</v>
      </c>
    </row>
    <row r="2073" spans="1:7" x14ac:dyDescent="0.3">
      <c r="A2073" s="26">
        <v>27045</v>
      </c>
      <c r="B2073" s="27" t="s">
        <v>7921</v>
      </c>
      <c r="C2073" s="27" t="s">
        <v>6682</v>
      </c>
      <c r="D2073" s="26">
        <v>9255</v>
      </c>
      <c r="E2073" s="27" t="s">
        <v>451</v>
      </c>
      <c r="F2073" s="27" t="s">
        <v>3744</v>
      </c>
      <c r="G2073" s="27" t="s">
        <v>3745</v>
      </c>
    </row>
    <row r="2074" spans="1:7" x14ac:dyDescent="0.3">
      <c r="A2074" s="26">
        <v>27052</v>
      </c>
      <c r="B2074" s="27" t="s">
        <v>9840</v>
      </c>
      <c r="C2074" s="27" t="s">
        <v>6683</v>
      </c>
      <c r="D2074" s="26">
        <v>9255</v>
      </c>
      <c r="E2074" s="27" t="s">
        <v>451</v>
      </c>
      <c r="F2074" s="27" t="s">
        <v>3746</v>
      </c>
      <c r="G2074" s="27" t="s">
        <v>10779</v>
      </c>
    </row>
    <row r="2075" spans="1:7" x14ac:dyDescent="0.3">
      <c r="A2075" s="26">
        <v>27061</v>
      </c>
      <c r="B2075" s="27" t="s">
        <v>9192</v>
      </c>
      <c r="C2075" s="27" t="s">
        <v>6684</v>
      </c>
      <c r="D2075" s="26">
        <v>9400</v>
      </c>
      <c r="E2075" s="27" t="s">
        <v>457</v>
      </c>
      <c r="F2075" s="27" t="s">
        <v>3747</v>
      </c>
      <c r="G2075" s="27" t="s">
        <v>9487</v>
      </c>
    </row>
    <row r="2076" spans="1:7" x14ac:dyDescent="0.3">
      <c r="A2076" s="26">
        <v>27078</v>
      </c>
      <c r="B2076" s="27" t="s">
        <v>7922</v>
      </c>
      <c r="C2076" s="27" t="s">
        <v>6685</v>
      </c>
      <c r="D2076" s="26">
        <v>9500</v>
      </c>
      <c r="E2076" s="27" t="s">
        <v>467</v>
      </c>
      <c r="F2076" s="27" t="s">
        <v>3748</v>
      </c>
      <c r="G2076" s="27" t="s">
        <v>3749</v>
      </c>
    </row>
    <row r="2077" spans="1:7" x14ac:dyDescent="0.3">
      <c r="A2077" s="26">
        <v>27102</v>
      </c>
      <c r="B2077" s="27" t="s">
        <v>7923</v>
      </c>
      <c r="C2077" s="27" t="s">
        <v>6686</v>
      </c>
      <c r="D2077" s="26">
        <v>9620</v>
      </c>
      <c r="E2077" s="27" t="s">
        <v>2277</v>
      </c>
      <c r="F2077" s="27" t="s">
        <v>3750</v>
      </c>
      <c r="G2077" s="27" t="s">
        <v>4304</v>
      </c>
    </row>
    <row r="2078" spans="1:7" x14ac:dyDescent="0.3">
      <c r="A2078" s="26">
        <v>27111</v>
      </c>
      <c r="B2078" s="27" t="s">
        <v>7924</v>
      </c>
      <c r="C2078" s="27" t="s">
        <v>6687</v>
      </c>
      <c r="D2078" s="26">
        <v>9700</v>
      </c>
      <c r="E2078" s="27" t="s">
        <v>485</v>
      </c>
      <c r="F2078" s="27" t="s">
        <v>3751</v>
      </c>
      <c r="G2078" s="27" t="s">
        <v>9193</v>
      </c>
    </row>
    <row r="2079" spans="1:7" x14ac:dyDescent="0.3">
      <c r="A2079" s="26">
        <v>27128</v>
      </c>
      <c r="B2079" s="27" t="s">
        <v>7925</v>
      </c>
      <c r="C2079" s="27" t="s">
        <v>6688</v>
      </c>
      <c r="D2079" s="26">
        <v>9700</v>
      </c>
      <c r="E2079" s="27" t="s">
        <v>485</v>
      </c>
      <c r="F2079" s="27" t="s">
        <v>3752</v>
      </c>
      <c r="G2079" s="27" t="s">
        <v>9194</v>
      </c>
    </row>
    <row r="2080" spans="1:7" x14ac:dyDescent="0.3">
      <c r="A2080" s="26">
        <v>27136</v>
      </c>
      <c r="B2080" s="27" t="s">
        <v>7812</v>
      </c>
      <c r="C2080" s="27" t="s">
        <v>6689</v>
      </c>
      <c r="D2080" s="26">
        <v>9800</v>
      </c>
      <c r="E2080" s="27" t="s">
        <v>492</v>
      </c>
      <c r="F2080" s="27" t="s">
        <v>3753</v>
      </c>
      <c r="G2080" s="27" t="s">
        <v>3754</v>
      </c>
    </row>
    <row r="2081" spans="1:7" x14ac:dyDescent="0.3">
      <c r="A2081" s="26">
        <v>27144</v>
      </c>
      <c r="B2081" s="27" t="s">
        <v>7926</v>
      </c>
      <c r="C2081" s="27" t="s">
        <v>6690</v>
      </c>
      <c r="D2081" s="26">
        <v>9800</v>
      </c>
      <c r="E2081" s="27" t="s">
        <v>492</v>
      </c>
      <c r="F2081" s="27" t="s">
        <v>3755</v>
      </c>
      <c r="G2081" s="27" t="s">
        <v>3756</v>
      </c>
    </row>
    <row r="2082" spans="1:7" x14ac:dyDescent="0.3">
      <c r="A2082" s="26">
        <v>27151</v>
      </c>
      <c r="B2082" s="27" t="s">
        <v>7927</v>
      </c>
      <c r="C2082" s="27" t="s">
        <v>6691</v>
      </c>
      <c r="D2082" s="26">
        <v>9850</v>
      </c>
      <c r="E2082" s="27" t="s">
        <v>3757</v>
      </c>
      <c r="F2082" s="27" t="s">
        <v>3758</v>
      </c>
      <c r="G2082" s="27" t="s">
        <v>3759</v>
      </c>
    </row>
    <row r="2083" spans="1:7" x14ac:dyDescent="0.3">
      <c r="A2083" s="26">
        <v>27185</v>
      </c>
      <c r="B2083" s="27" t="s">
        <v>7928</v>
      </c>
      <c r="C2083" s="27" t="s">
        <v>6692</v>
      </c>
      <c r="D2083" s="26">
        <v>9920</v>
      </c>
      <c r="E2083" s="27" t="s">
        <v>8291</v>
      </c>
      <c r="F2083" s="27" t="s">
        <v>3760</v>
      </c>
      <c r="G2083" s="27" t="s">
        <v>3761</v>
      </c>
    </row>
    <row r="2084" spans="1:7" x14ac:dyDescent="0.3">
      <c r="A2084" s="26">
        <v>44602</v>
      </c>
      <c r="B2084" s="27" t="s">
        <v>10780</v>
      </c>
      <c r="C2084" s="27" t="s">
        <v>6693</v>
      </c>
      <c r="D2084" s="26">
        <v>2660</v>
      </c>
      <c r="E2084" s="27" t="s">
        <v>1132</v>
      </c>
      <c r="F2084" s="27" t="s">
        <v>2417</v>
      </c>
      <c r="G2084" s="27" t="s">
        <v>8647</v>
      </c>
    </row>
    <row r="2085" spans="1:7" x14ac:dyDescent="0.3">
      <c r="A2085" s="26">
        <v>44628</v>
      </c>
      <c r="B2085" s="27" t="s">
        <v>7929</v>
      </c>
      <c r="C2085" s="27" t="s">
        <v>6694</v>
      </c>
      <c r="D2085" s="26">
        <v>2500</v>
      </c>
      <c r="E2085" s="27" t="s">
        <v>134</v>
      </c>
      <c r="F2085" s="27" t="s">
        <v>2418</v>
      </c>
      <c r="G2085" s="27" t="s">
        <v>9841</v>
      </c>
    </row>
    <row r="2086" spans="1:7" x14ac:dyDescent="0.3">
      <c r="A2086" s="26">
        <v>44636</v>
      </c>
      <c r="B2086" s="27" t="s">
        <v>9195</v>
      </c>
      <c r="C2086" s="27" t="s">
        <v>6695</v>
      </c>
      <c r="D2086" s="26">
        <v>1501</v>
      </c>
      <c r="E2086" s="27" t="s">
        <v>2419</v>
      </c>
      <c r="F2086" s="27" t="s">
        <v>3762</v>
      </c>
      <c r="G2086" s="27" t="s">
        <v>6696</v>
      </c>
    </row>
    <row r="2087" spans="1:7" x14ac:dyDescent="0.3">
      <c r="A2087" s="26">
        <v>44644</v>
      </c>
      <c r="B2087" s="27" t="s">
        <v>7930</v>
      </c>
      <c r="C2087" s="27" t="s">
        <v>6697</v>
      </c>
      <c r="D2087" s="26">
        <v>2900</v>
      </c>
      <c r="E2087" s="27" t="s">
        <v>83</v>
      </c>
      <c r="F2087" s="27" t="s">
        <v>2420</v>
      </c>
      <c r="G2087" s="27" t="s">
        <v>10781</v>
      </c>
    </row>
    <row r="2088" spans="1:7" x14ac:dyDescent="0.3">
      <c r="A2088" s="26">
        <v>44651</v>
      </c>
      <c r="B2088" s="27" t="s">
        <v>10782</v>
      </c>
      <c r="C2088" s="27" t="s">
        <v>6698</v>
      </c>
      <c r="D2088" s="26">
        <v>9000</v>
      </c>
      <c r="E2088" s="27" t="s">
        <v>403</v>
      </c>
      <c r="F2088" s="27" t="s">
        <v>2421</v>
      </c>
      <c r="G2088" s="27" t="s">
        <v>9196</v>
      </c>
    </row>
    <row r="2089" spans="1:7" x14ac:dyDescent="0.3">
      <c r="A2089" s="26">
        <v>44677</v>
      </c>
      <c r="B2089" s="27" t="s">
        <v>7931</v>
      </c>
      <c r="C2089" s="27" t="s">
        <v>6699</v>
      </c>
      <c r="D2089" s="26">
        <v>8700</v>
      </c>
      <c r="E2089" s="27" t="s">
        <v>393</v>
      </c>
      <c r="F2089" s="27" t="s">
        <v>2422</v>
      </c>
      <c r="G2089" s="27" t="s">
        <v>6700</v>
      </c>
    </row>
    <row r="2090" spans="1:7" x14ac:dyDescent="0.3">
      <c r="A2090" s="26">
        <v>44693</v>
      </c>
      <c r="B2090" s="27" t="s">
        <v>7494</v>
      </c>
      <c r="C2090" s="27" t="s">
        <v>6701</v>
      </c>
      <c r="D2090" s="26">
        <v>3221</v>
      </c>
      <c r="E2090" s="27" t="s">
        <v>2423</v>
      </c>
      <c r="F2090" s="27" t="s">
        <v>2424</v>
      </c>
      <c r="G2090" s="27" t="s">
        <v>5695</v>
      </c>
    </row>
    <row r="2091" spans="1:7" x14ac:dyDescent="0.3">
      <c r="A2091" s="26">
        <v>44801</v>
      </c>
      <c r="B2091" s="27" t="s">
        <v>7932</v>
      </c>
      <c r="C2091" s="27" t="s">
        <v>6702</v>
      </c>
      <c r="D2091" s="26">
        <v>3110</v>
      </c>
      <c r="E2091" s="27" t="s">
        <v>1290</v>
      </c>
      <c r="F2091" s="27" t="s">
        <v>2425</v>
      </c>
      <c r="G2091" s="27" t="s">
        <v>4062</v>
      </c>
    </row>
    <row r="2092" spans="1:7" x14ac:dyDescent="0.3">
      <c r="A2092" s="26">
        <v>44818</v>
      </c>
      <c r="B2092" s="27" t="s">
        <v>7933</v>
      </c>
      <c r="C2092" s="27" t="s">
        <v>6703</v>
      </c>
      <c r="D2092" s="26">
        <v>3020</v>
      </c>
      <c r="E2092" s="27" t="s">
        <v>194</v>
      </c>
      <c r="F2092" s="27" t="s">
        <v>2426</v>
      </c>
      <c r="G2092" s="27" t="s">
        <v>3763</v>
      </c>
    </row>
    <row r="2093" spans="1:7" x14ac:dyDescent="0.3">
      <c r="A2093" s="26">
        <v>45211</v>
      </c>
      <c r="B2093" s="27" t="s">
        <v>7356</v>
      </c>
      <c r="C2093" s="27" t="s">
        <v>6704</v>
      </c>
      <c r="D2093" s="26">
        <v>9800</v>
      </c>
      <c r="E2093" s="27" t="s">
        <v>2427</v>
      </c>
      <c r="F2093" s="27" t="s">
        <v>2428</v>
      </c>
      <c r="G2093" s="27" t="s">
        <v>4063</v>
      </c>
    </row>
    <row r="2094" spans="1:7" x14ac:dyDescent="0.3">
      <c r="A2094" s="26">
        <v>45237</v>
      </c>
      <c r="B2094" s="27" t="s">
        <v>10783</v>
      </c>
      <c r="C2094" s="27" t="s">
        <v>6705</v>
      </c>
      <c r="D2094" s="26">
        <v>9340</v>
      </c>
      <c r="E2094" s="27" t="s">
        <v>2429</v>
      </c>
      <c r="F2094" s="27" t="s">
        <v>2430</v>
      </c>
      <c r="G2094" s="27" t="s">
        <v>8648</v>
      </c>
    </row>
    <row r="2095" spans="1:7" x14ac:dyDescent="0.3">
      <c r="A2095" s="26">
        <v>45245</v>
      </c>
      <c r="B2095" s="27" t="s">
        <v>10784</v>
      </c>
      <c r="C2095" s="27" t="s">
        <v>6706</v>
      </c>
      <c r="D2095" s="26">
        <v>9031</v>
      </c>
      <c r="E2095" s="27" t="s">
        <v>494</v>
      </c>
      <c r="F2095" s="27" t="s">
        <v>2431</v>
      </c>
      <c r="G2095" s="27" t="s">
        <v>4064</v>
      </c>
    </row>
    <row r="2096" spans="1:7" x14ac:dyDescent="0.3">
      <c r="A2096" s="26">
        <v>45252</v>
      </c>
      <c r="B2096" s="27" t="s">
        <v>7934</v>
      </c>
      <c r="C2096" s="27" t="s">
        <v>6707</v>
      </c>
      <c r="D2096" s="26">
        <v>9940</v>
      </c>
      <c r="E2096" s="27" t="s">
        <v>407</v>
      </c>
      <c r="F2096" s="27" t="s">
        <v>2432</v>
      </c>
      <c r="G2096" s="27" t="s">
        <v>3764</v>
      </c>
    </row>
    <row r="2097" spans="1:7" x14ac:dyDescent="0.3">
      <c r="A2097" s="26">
        <v>45261</v>
      </c>
      <c r="B2097" s="27" t="s">
        <v>9488</v>
      </c>
      <c r="C2097" s="27" t="s">
        <v>6708</v>
      </c>
      <c r="D2097" s="26">
        <v>9000</v>
      </c>
      <c r="E2097" s="27" t="s">
        <v>403</v>
      </c>
      <c r="F2097" s="27" t="s">
        <v>10785</v>
      </c>
      <c r="G2097" s="27" t="s">
        <v>9197</v>
      </c>
    </row>
    <row r="2098" spans="1:7" x14ac:dyDescent="0.3">
      <c r="A2098" s="26">
        <v>45278</v>
      </c>
      <c r="B2098" s="27" t="s">
        <v>510</v>
      </c>
      <c r="C2098" s="27" t="s">
        <v>6709</v>
      </c>
      <c r="D2098" s="26">
        <v>1982</v>
      </c>
      <c r="E2098" s="27" t="s">
        <v>2433</v>
      </c>
      <c r="F2098" s="27" t="s">
        <v>2434</v>
      </c>
      <c r="G2098" s="27" t="s">
        <v>4065</v>
      </c>
    </row>
    <row r="2099" spans="1:7" x14ac:dyDescent="0.3">
      <c r="A2099" s="26">
        <v>45286</v>
      </c>
      <c r="B2099" s="27" t="s">
        <v>9842</v>
      </c>
      <c r="C2099" s="27" t="s">
        <v>6710</v>
      </c>
      <c r="D2099" s="26">
        <v>2811</v>
      </c>
      <c r="E2099" s="27" t="s">
        <v>1216</v>
      </c>
      <c r="F2099" s="27" t="s">
        <v>2435</v>
      </c>
      <c r="G2099" s="27" t="s">
        <v>3765</v>
      </c>
    </row>
    <row r="2100" spans="1:7" x14ac:dyDescent="0.3">
      <c r="A2100" s="26">
        <v>45294</v>
      </c>
      <c r="B2100" s="27" t="s">
        <v>7935</v>
      </c>
      <c r="C2100" s="27" t="s">
        <v>6711</v>
      </c>
      <c r="D2100" s="26">
        <v>2930</v>
      </c>
      <c r="E2100" s="27" t="s">
        <v>87</v>
      </c>
      <c r="F2100" s="27" t="s">
        <v>2436</v>
      </c>
      <c r="G2100" s="27" t="s">
        <v>3766</v>
      </c>
    </row>
    <row r="2101" spans="1:7" x14ac:dyDescent="0.3">
      <c r="A2101" s="26">
        <v>45302</v>
      </c>
      <c r="B2101" s="27" t="s">
        <v>7936</v>
      </c>
      <c r="C2101" s="27" t="s">
        <v>6712</v>
      </c>
      <c r="D2101" s="26">
        <v>2440</v>
      </c>
      <c r="E2101" s="27" t="s">
        <v>128</v>
      </c>
      <c r="F2101" s="27" t="s">
        <v>2437</v>
      </c>
      <c r="G2101" s="27" t="s">
        <v>3767</v>
      </c>
    </row>
    <row r="2102" spans="1:7" x14ac:dyDescent="0.3">
      <c r="A2102" s="26">
        <v>45311</v>
      </c>
      <c r="B2102" s="27" t="s">
        <v>7937</v>
      </c>
      <c r="C2102" s="27" t="s">
        <v>6713</v>
      </c>
      <c r="D2102" s="26">
        <v>2440</v>
      </c>
      <c r="E2102" s="27" t="s">
        <v>128</v>
      </c>
      <c r="F2102" s="27" t="s">
        <v>2438</v>
      </c>
      <c r="G2102" s="27" t="s">
        <v>3768</v>
      </c>
    </row>
    <row r="2103" spans="1:7" x14ac:dyDescent="0.3">
      <c r="A2103" s="26">
        <v>45328</v>
      </c>
      <c r="B2103" s="27" t="s">
        <v>7938</v>
      </c>
      <c r="C2103" s="27" t="s">
        <v>6714</v>
      </c>
      <c r="D2103" s="26">
        <v>2440</v>
      </c>
      <c r="E2103" s="27" t="s">
        <v>128</v>
      </c>
      <c r="F2103" s="27" t="s">
        <v>2439</v>
      </c>
      <c r="G2103" s="27" t="s">
        <v>3769</v>
      </c>
    </row>
    <row r="2104" spans="1:7" x14ac:dyDescent="0.3">
      <c r="A2104" s="26">
        <v>45344</v>
      </c>
      <c r="B2104" s="27" t="s">
        <v>9843</v>
      </c>
      <c r="C2104" s="27" t="s">
        <v>6715</v>
      </c>
      <c r="D2104" s="26">
        <v>2990</v>
      </c>
      <c r="E2104" s="27" t="s">
        <v>92</v>
      </c>
      <c r="F2104" s="27" t="s">
        <v>2440</v>
      </c>
      <c r="G2104" s="27" t="s">
        <v>3770</v>
      </c>
    </row>
    <row r="2105" spans="1:7" x14ac:dyDescent="0.3">
      <c r="A2105" s="26">
        <v>45351</v>
      </c>
      <c r="B2105" s="27" t="s">
        <v>7939</v>
      </c>
      <c r="C2105" s="27" t="s">
        <v>6716</v>
      </c>
      <c r="D2105" s="26">
        <v>1790</v>
      </c>
      <c r="E2105" s="27" t="s">
        <v>2441</v>
      </c>
      <c r="F2105" s="27" t="s">
        <v>2442</v>
      </c>
      <c r="G2105" s="27" t="s">
        <v>3771</v>
      </c>
    </row>
    <row r="2106" spans="1:7" x14ac:dyDescent="0.3">
      <c r="A2106" s="26">
        <v>45831</v>
      </c>
      <c r="B2106" s="27" t="s">
        <v>7940</v>
      </c>
      <c r="C2106" s="27" t="s">
        <v>6717</v>
      </c>
      <c r="D2106" s="26">
        <v>3018</v>
      </c>
      <c r="E2106" s="27" t="s">
        <v>2443</v>
      </c>
      <c r="F2106" s="27" t="s">
        <v>2444</v>
      </c>
      <c r="G2106" s="27" t="s">
        <v>4066</v>
      </c>
    </row>
    <row r="2107" spans="1:7" x14ac:dyDescent="0.3">
      <c r="A2107" s="26">
        <v>45898</v>
      </c>
      <c r="B2107" s="27" t="s">
        <v>7941</v>
      </c>
      <c r="C2107" s="27" t="s">
        <v>6718</v>
      </c>
      <c r="D2107" s="26">
        <v>8310</v>
      </c>
      <c r="E2107" s="27" t="s">
        <v>334</v>
      </c>
      <c r="F2107" s="27" t="s">
        <v>2445</v>
      </c>
      <c r="G2107" s="27" t="s">
        <v>3772</v>
      </c>
    </row>
    <row r="2108" spans="1:7" x14ac:dyDescent="0.3">
      <c r="A2108" s="26">
        <v>45922</v>
      </c>
      <c r="B2108" s="27" t="s">
        <v>9844</v>
      </c>
      <c r="C2108" s="27" t="s">
        <v>6719</v>
      </c>
      <c r="D2108" s="26">
        <v>1020</v>
      </c>
      <c r="E2108" s="27" t="s">
        <v>5</v>
      </c>
      <c r="F2108" s="27" t="s">
        <v>4530</v>
      </c>
      <c r="G2108" s="27" t="s">
        <v>8649</v>
      </c>
    </row>
    <row r="2109" spans="1:7" x14ac:dyDescent="0.3">
      <c r="A2109" s="26">
        <v>45931</v>
      </c>
      <c r="B2109" s="27" t="s">
        <v>9198</v>
      </c>
      <c r="C2109" s="27" t="s">
        <v>6720</v>
      </c>
      <c r="D2109" s="26">
        <v>1120</v>
      </c>
      <c r="E2109" s="27" t="s">
        <v>24</v>
      </c>
      <c r="F2109" s="27" t="s">
        <v>4305</v>
      </c>
      <c r="G2109" s="27" t="s">
        <v>8650</v>
      </c>
    </row>
    <row r="2110" spans="1:7" x14ac:dyDescent="0.3">
      <c r="A2110" s="26">
        <v>46045</v>
      </c>
      <c r="B2110" s="27" t="s">
        <v>7942</v>
      </c>
      <c r="C2110" s="27" t="s">
        <v>6721</v>
      </c>
      <c r="D2110" s="26">
        <v>3660</v>
      </c>
      <c r="E2110" s="27" t="s">
        <v>8235</v>
      </c>
      <c r="F2110" s="27" t="s">
        <v>2447</v>
      </c>
      <c r="G2110" s="27" t="s">
        <v>9489</v>
      </c>
    </row>
    <row r="2111" spans="1:7" x14ac:dyDescent="0.3">
      <c r="A2111" s="26">
        <v>46052</v>
      </c>
      <c r="B2111" s="27" t="s">
        <v>10786</v>
      </c>
      <c r="C2111" s="27" t="s">
        <v>6722</v>
      </c>
      <c r="D2111" s="26">
        <v>2540</v>
      </c>
      <c r="E2111" s="27" t="s">
        <v>143</v>
      </c>
      <c r="F2111" s="27" t="s">
        <v>2448</v>
      </c>
      <c r="G2111" s="27" t="s">
        <v>3773</v>
      </c>
    </row>
    <row r="2112" spans="1:7" x14ac:dyDescent="0.3">
      <c r="A2112" s="26">
        <v>46086</v>
      </c>
      <c r="B2112" s="27" t="s">
        <v>4156</v>
      </c>
      <c r="C2112" s="27" t="s">
        <v>6723</v>
      </c>
      <c r="D2112" s="26">
        <v>9450</v>
      </c>
      <c r="E2112" s="27" t="s">
        <v>465</v>
      </c>
      <c r="F2112" s="27" t="s">
        <v>2449</v>
      </c>
      <c r="G2112" s="27" t="s">
        <v>9199</v>
      </c>
    </row>
    <row r="2113" spans="1:7" x14ac:dyDescent="0.3">
      <c r="A2113" s="26">
        <v>46128</v>
      </c>
      <c r="B2113" s="27" t="s">
        <v>7753</v>
      </c>
      <c r="C2113" s="27" t="s">
        <v>6724</v>
      </c>
      <c r="D2113" s="26">
        <v>2300</v>
      </c>
      <c r="E2113" s="27" t="s">
        <v>111</v>
      </c>
      <c r="F2113" s="27" t="s">
        <v>2450</v>
      </c>
      <c r="G2113" s="27" t="s">
        <v>3774</v>
      </c>
    </row>
    <row r="2114" spans="1:7" x14ac:dyDescent="0.3">
      <c r="A2114" s="26">
        <v>46177</v>
      </c>
      <c r="B2114" s="27" t="s">
        <v>9200</v>
      </c>
      <c r="C2114" s="27" t="s">
        <v>6725</v>
      </c>
      <c r="D2114" s="26">
        <v>2200</v>
      </c>
      <c r="E2114" s="27" t="s">
        <v>122</v>
      </c>
      <c r="F2114" s="27" t="s">
        <v>2451</v>
      </c>
      <c r="G2114" s="27" t="s">
        <v>4306</v>
      </c>
    </row>
    <row r="2115" spans="1:7" x14ac:dyDescent="0.3">
      <c r="A2115" s="26">
        <v>46185</v>
      </c>
      <c r="B2115" s="27" t="s">
        <v>10787</v>
      </c>
      <c r="C2115" s="27" t="s">
        <v>6726</v>
      </c>
      <c r="D2115" s="26">
        <v>8310</v>
      </c>
      <c r="E2115" s="27" t="s">
        <v>336</v>
      </c>
      <c r="F2115" s="27" t="s">
        <v>2452</v>
      </c>
      <c r="G2115" s="27" t="s">
        <v>3775</v>
      </c>
    </row>
    <row r="2116" spans="1:7" x14ac:dyDescent="0.3">
      <c r="A2116" s="26">
        <v>46193</v>
      </c>
      <c r="B2116" s="27" t="s">
        <v>9201</v>
      </c>
      <c r="C2116" s="27" t="s">
        <v>6727</v>
      </c>
      <c r="D2116" s="26">
        <v>9400</v>
      </c>
      <c r="E2116" s="27" t="s">
        <v>2453</v>
      </c>
      <c r="F2116" s="27" t="s">
        <v>2454</v>
      </c>
      <c r="G2116" s="27" t="s">
        <v>9490</v>
      </c>
    </row>
    <row r="2117" spans="1:7" x14ac:dyDescent="0.3">
      <c r="A2117" s="26">
        <v>46201</v>
      </c>
      <c r="B2117" s="27" t="s">
        <v>10788</v>
      </c>
      <c r="C2117" s="27" t="s">
        <v>6728</v>
      </c>
      <c r="D2117" s="26">
        <v>8200</v>
      </c>
      <c r="E2117" s="27" t="s">
        <v>1726</v>
      </c>
      <c r="F2117" s="27" t="s">
        <v>2455</v>
      </c>
      <c r="G2117" s="27" t="s">
        <v>10789</v>
      </c>
    </row>
    <row r="2118" spans="1:7" x14ac:dyDescent="0.3">
      <c r="A2118" s="26">
        <v>46227</v>
      </c>
      <c r="B2118" s="27" t="s">
        <v>510</v>
      </c>
      <c r="C2118" s="27" t="s">
        <v>6729</v>
      </c>
      <c r="D2118" s="26">
        <v>9100</v>
      </c>
      <c r="E2118" s="27" t="s">
        <v>167</v>
      </c>
      <c r="F2118" s="27" t="s">
        <v>2456</v>
      </c>
      <c r="G2118" s="27" t="s">
        <v>4067</v>
      </c>
    </row>
    <row r="2119" spans="1:7" x14ac:dyDescent="0.3">
      <c r="A2119" s="26">
        <v>46268</v>
      </c>
      <c r="B2119" s="27" t="s">
        <v>8651</v>
      </c>
      <c r="C2119" s="27" t="s">
        <v>6730</v>
      </c>
      <c r="D2119" s="26">
        <v>2340</v>
      </c>
      <c r="E2119" s="27" t="s">
        <v>114</v>
      </c>
      <c r="F2119" s="27" t="s">
        <v>2457</v>
      </c>
      <c r="G2119" s="27" t="s">
        <v>4531</v>
      </c>
    </row>
    <row r="2120" spans="1:7" x14ac:dyDescent="0.3">
      <c r="A2120" s="26">
        <v>46292</v>
      </c>
      <c r="B2120" s="27" t="s">
        <v>9491</v>
      </c>
      <c r="C2120" s="27" t="s">
        <v>5632</v>
      </c>
      <c r="D2120" s="26">
        <v>3001</v>
      </c>
      <c r="E2120" s="27" t="s">
        <v>196</v>
      </c>
      <c r="F2120" s="27" t="s">
        <v>2458</v>
      </c>
      <c r="G2120" s="27" t="s">
        <v>10790</v>
      </c>
    </row>
    <row r="2121" spans="1:7" x14ac:dyDescent="0.3">
      <c r="A2121" s="26">
        <v>46301</v>
      </c>
      <c r="B2121" s="27" t="s">
        <v>7943</v>
      </c>
      <c r="C2121" s="27" t="s">
        <v>6731</v>
      </c>
      <c r="D2121" s="26">
        <v>9160</v>
      </c>
      <c r="E2121" s="27" t="s">
        <v>2108</v>
      </c>
      <c r="F2121" s="27" t="s">
        <v>2459</v>
      </c>
      <c r="G2121" s="27" t="s">
        <v>3776</v>
      </c>
    </row>
    <row r="2122" spans="1:7" x14ac:dyDescent="0.3">
      <c r="A2122" s="26">
        <v>46631</v>
      </c>
      <c r="B2122" s="27" t="s">
        <v>7944</v>
      </c>
      <c r="C2122" s="27" t="s">
        <v>6732</v>
      </c>
      <c r="D2122" s="26">
        <v>3212</v>
      </c>
      <c r="E2122" s="27" t="s">
        <v>2460</v>
      </c>
      <c r="F2122" s="27" t="s">
        <v>2461</v>
      </c>
      <c r="G2122" s="27" t="s">
        <v>4068</v>
      </c>
    </row>
    <row r="2123" spans="1:7" x14ac:dyDescent="0.3">
      <c r="A2123" s="26">
        <v>46672</v>
      </c>
      <c r="B2123" s="27" t="s">
        <v>7945</v>
      </c>
      <c r="C2123" s="27" t="s">
        <v>6733</v>
      </c>
      <c r="D2123" s="26">
        <v>2020</v>
      </c>
      <c r="E2123" s="27" t="s">
        <v>4113</v>
      </c>
      <c r="F2123" s="27" t="s">
        <v>2462</v>
      </c>
      <c r="G2123" s="27" t="s">
        <v>9202</v>
      </c>
    </row>
    <row r="2124" spans="1:7" x14ac:dyDescent="0.3">
      <c r="A2124" s="26">
        <v>46755</v>
      </c>
      <c r="B2124" s="27" t="s">
        <v>9203</v>
      </c>
      <c r="C2124" s="27" t="s">
        <v>6734</v>
      </c>
      <c r="D2124" s="26">
        <v>2000</v>
      </c>
      <c r="E2124" s="27" t="s">
        <v>4113</v>
      </c>
      <c r="F2124" s="27" t="s">
        <v>2463</v>
      </c>
      <c r="G2124" s="27" t="s">
        <v>10791</v>
      </c>
    </row>
    <row r="2125" spans="1:7" x14ac:dyDescent="0.3">
      <c r="A2125" s="26">
        <v>46797</v>
      </c>
      <c r="B2125" s="27" t="s">
        <v>8572</v>
      </c>
      <c r="C2125" s="27" t="s">
        <v>6735</v>
      </c>
      <c r="D2125" s="26">
        <v>2100</v>
      </c>
      <c r="E2125" s="27" t="s">
        <v>797</v>
      </c>
      <c r="F2125" s="27" t="s">
        <v>2464</v>
      </c>
      <c r="G2125" s="27" t="s">
        <v>4532</v>
      </c>
    </row>
    <row r="2126" spans="1:7" x14ac:dyDescent="0.3">
      <c r="A2126" s="26">
        <v>47027</v>
      </c>
      <c r="B2126" s="27" t="s">
        <v>8652</v>
      </c>
      <c r="C2126" s="27" t="s">
        <v>6736</v>
      </c>
      <c r="D2126" s="26">
        <v>2242</v>
      </c>
      <c r="E2126" s="27" t="s">
        <v>2465</v>
      </c>
      <c r="F2126" s="27" t="s">
        <v>2466</v>
      </c>
      <c r="G2126" s="27" t="s">
        <v>3778</v>
      </c>
    </row>
    <row r="2127" spans="1:7" x14ac:dyDescent="0.3">
      <c r="A2127" s="26">
        <v>47035</v>
      </c>
      <c r="B2127" s="27" t="s">
        <v>7946</v>
      </c>
      <c r="C2127" s="27" t="s">
        <v>6737</v>
      </c>
      <c r="D2127" s="26">
        <v>1860</v>
      </c>
      <c r="E2127" s="27" t="s">
        <v>700</v>
      </c>
      <c r="F2127" s="27" t="s">
        <v>2467</v>
      </c>
      <c r="G2127" s="27" t="s">
        <v>3779</v>
      </c>
    </row>
    <row r="2128" spans="1:7" x14ac:dyDescent="0.3">
      <c r="A2128" s="26">
        <v>47134</v>
      </c>
      <c r="B2128" s="27" t="s">
        <v>7947</v>
      </c>
      <c r="C2128" s="27" t="s">
        <v>6738</v>
      </c>
      <c r="D2128" s="26">
        <v>3001</v>
      </c>
      <c r="E2128" s="27" t="s">
        <v>196</v>
      </c>
      <c r="F2128" s="27" t="s">
        <v>1247</v>
      </c>
      <c r="G2128" s="27" t="s">
        <v>3201</v>
      </c>
    </row>
    <row r="2129" spans="1:7" x14ac:dyDescent="0.3">
      <c r="A2129" s="26">
        <v>47142</v>
      </c>
      <c r="B2129" s="27" t="s">
        <v>7948</v>
      </c>
      <c r="C2129" s="27" t="s">
        <v>6739</v>
      </c>
      <c r="D2129" s="26">
        <v>2323</v>
      </c>
      <c r="E2129" s="27" t="s">
        <v>2468</v>
      </c>
      <c r="F2129" s="27" t="s">
        <v>2469</v>
      </c>
      <c r="G2129" s="27" t="s">
        <v>4533</v>
      </c>
    </row>
    <row r="2130" spans="1:7" x14ac:dyDescent="0.3">
      <c r="A2130" s="26">
        <v>47167</v>
      </c>
      <c r="B2130" s="27" t="s">
        <v>7949</v>
      </c>
      <c r="C2130" s="27" t="s">
        <v>6740</v>
      </c>
      <c r="D2130" s="26">
        <v>3000</v>
      </c>
      <c r="E2130" s="27" t="s">
        <v>1236</v>
      </c>
      <c r="F2130" s="27" t="s">
        <v>2470</v>
      </c>
      <c r="G2130" s="27" t="s">
        <v>3780</v>
      </c>
    </row>
    <row r="2131" spans="1:7" x14ac:dyDescent="0.3">
      <c r="A2131" s="26">
        <v>47522</v>
      </c>
      <c r="B2131" s="27" t="s">
        <v>7950</v>
      </c>
      <c r="C2131" s="27" t="s">
        <v>6741</v>
      </c>
      <c r="D2131" s="26">
        <v>3018</v>
      </c>
      <c r="E2131" s="27" t="s">
        <v>2443</v>
      </c>
      <c r="F2131" s="27" t="s">
        <v>2471</v>
      </c>
      <c r="G2131" s="27" t="s">
        <v>3781</v>
      </c>
    </row>
    <row r="2132" spans="1:7" x14ac:dyDescent="0.3">
      <c r="A2132" s="26">
        <v>47985</v>
      </c>
      <c r="B2132" s="27" t="s">
        <v>7951</v>
      </c>
      <c r="C2132" s="27" t="s">
        <v>6742</v>
      </c>
      <c r="D2132" s="26">
        <v>1785</v>
      </c>
      <c r="E2132" s="27" t="s">
        <v>2472</v>
      </c>
      <c r="F2132" s="27" t="s">
        <v>2473</v>
      </c>
      <c r="G2132" s="27" t="s">
        <v>4307</v>
      </c>
    </row>
    <row r="2133" spans="1:7" x14ac:dyDescent="0.3">
      <c r="A2133" s="26">
        <v>48009</v>
      </c>
      <c r="B2133" s="27" t="s">
        <v>7952</v>
      </c>
      <c r="C2133" s="27" t="s">
        <v>6743</v>
      </c>
      <c r="D2133" s="26">
        <v>2610</v>
      </c>
      <c r="E2133" s="27" t="s">
        <v>151</v>
      </c>
      <c r="F2133" s="27" t="s">
        <v>2474</v>
      </c>
      <c r="G2133" s="27" t="s">
        <v>6744</v>
      </c>
    </row>
    <row r="2134" spans="1:7" x14ac:dyDescent="0.3">
      <c r="A2134" s="26">
        <v>48322</v>
      </c>
      <c r="B2134" s="27" t="s">
        <v>506</v>
      </c>
      <c r="C2134" s="27" t="s">
        <v>6745</v>
      </c>
      <c r="D2134" s="26">
        <v>2170</v>
      </c>
      <c r="E2134" s="27" t="s">
        <v>73</v>
      </c>
      <c r="F2134" s="27" t="s">
        <v>2475</v>
      </c>
      <c r="G2134" s="27" t="s">
        <v>10792</v>
      </c>
    </row>
    <row r="2135" spans="1:7" x14ac:dyDescent="0.3">
      <c r="A2135" s="26">
        <v>48331</v>
      </c>
      <c r="B2135" s="27" t="s">
        <v>7953</v>
      </c>
      <c r="C2135" s="27" t="s">
        <v>6746</v>
      </c>
      <c r="D2135" s="26">
        <v>2018</v>
      </c>
      <c r="E2135" s="27" t="s">
        <v>4113</v>
      </c>
      <c r="F2135" s="27" t="s">
        <v>741</v>
      </c>
      <c r="G2135" s="27" t="s">
        <v>3782</v>
      </c>
    </row>
    <row r="2136" spans="1:7" x14ac:dyDescent="0.3">
      <c r="A2136" s="26">
        <v>48355</v>
      </c>
      <c r="B2136" s="27" t="s">
        <v>8653</v>
      </c>
      <c r="C2136" s="27" t="s">
        <v>6747</v>
      </c>
      <c r="D2136" s="26">
        <v>3970</v>
      </c>
      <c r="E2136" s="27" t="s">
        <v>295</v>
      </c>
      <c r="F2136" s="27" t="s">
        <v>1651</v>
      </c>
      <c r="G2136" s="27" t="s">
        <v>9416</v>
      </c>
    </row>
    <row r="2137" spans="1:7" x14ac:dyDescent="0.3">
      <c r="A2137" s="26">
        <v>48363</v>
      </c>
      <c r="B2137" s="27" t="s">
        <v>7394</v>
      </c>
      <c r="C2137" s="27" t="s">
        <v>6748</v>
      </c>
      <c r="D2137" s="26">
        <v>3990</v>
      </c>
      <c r="E2137" s="27" t="s">
        <v>244</v>
      </c>
      <c r="F2137" s="27" t="s">
        <v>2476</v>
      </c>
      <c r="G2137" s="27" t="s">
        <v>3783</v>
      </c>
    </row>
    <row r="2138" spans="1:7" x14ac:dyDescent="0.3">
      <c r="A2138" s="26">
        <v>48371</v>
      </c>
      <c r="B2138" s="27" t="s">
        <v>510</v>
      </c>
      <c r="C2138" s="27" t="s">
        <v>6749</v>
      </c>
      <c r="D2138" s="26">
        <v>2330</v>
      </c>
      <c r="E2138" s="27" t="s">
        <v>931</v>
      </c>
      <c r="F2138" s="27" t="s">
        <v>933</v>
      </c>
      <c r="G2138" s="27" t="s">
        <v>9204</v>
      </c>
    </row>
    <row r="2139" spans="1:7" x14ac:dyDescent="0.3">
      <c r="A2139" s="26">
        <v>48678</v>
      </c>
      <c r="B2139" s="27" t="s">
        <v>7954</v>
      </c>
      <c r="C2139" s="27" t="s">
        <v>6750</v>
      </c>
      <c r="D2139" s="26">
        <v>9990</v>
      </c>
      <c r="E2139" s="27" t="s">
        <v>504</v>
      </c>
      <c r="F2139" s="27" t="s">
        <v>2477</v>
      </c>
      <c r="G2139" s="27" t="s">
        <v>10793</v>
      </c>
    </row>
    <row r="2140" spans="1:7" x14ac:dyDescent="0.3">
      <c r="A2140" s="26">
        <v>48744</v>
      </c>
      <c r="B2140" s="27" t="s">
        <v>7955</v>
      </c>
      <c r="C2140" s="27" t="s">
        <v>6751</v>
      </c>
      <c r="D2140" s="26">
        <v>9220</v>
      </c>
      <c r="E2140" s="27" t="s">
        <v>427</v>
      </c>
      <c r="F2140" s="27" t="s">
        <v>2478</v>
      </c>
      <c r="G2140" s="27" t="s">
        <v>9205</v>
      </c>
    </row>
    <row r="2141" spans="1:7" x14ac:dyDescent="0.3">
      <c r="A2141" s="26">
        <v>48751</v>
      </c>
      <c r="B2141" s="27" t="s">
        <v>7261</v>
      </c>
      <c r="C2141" s="27" t="s">
        <v>6752</v>
      </c>
      <c r="D2141" s="26">
        <v>1630</v>
      </c>
      <c r="E2141" s="27" t="s">
        <v>608</v>
      </c>
      <c r="F2141" s="27" t="s">
        <v>2479</v>
      </c>
      <c r="G2141" s="27" t="s">
        <v>3784</v>
      </c>
    </row>
    <row r="2142" spans="1:7" x14ac:dyDescent="0.3">
      <c r="A2142" s="26">
        <v>53199</v>
      </c>
      <c r="B2142" s="27" t="s">
        <v>10794</v>
      </c>
      <c r="C2142" s="27" t="s">
        <v>6753</v>
      </c>
      <c r="D2142" s="26">
        <v>3000</v>
      </c>
      <c r="E2142" s="27" t="s">
        <v>1236</v>
      </c>
      <c r="F2142" s="27" t="s">
        <v>2480</v>
      </c>
      <c r="G2142" s="27" t="s">
        <v>9492</v>
      </c>
    </row>
    <row r="2143" spans="1:7" x14ac:dyDescent="0.3">
      <c r="A2143" s="26">
        <v>53215</v>
      </c>
      <c r="B2143" s="27" t="s">
        <v>9845</v>
      </c>
      <c r="C2143" s="27" t="s">
        <v>6754</v>
      </c>
      <c r="D2143" s="26">
        <v>9881</v>
      </c>
      <c r="E2143" s="27" t="s">
        <v>2481</v>
      </c>
      <c r="F2143" s="27" t="s">
        <v>2482</v>
      </c>
      <c r="G2143" s="27" t="s">
        <v>10795</v>
      </c>
    </row>
    <row r="2144" spans="1:7" x14ac:dyDescent="0.3">
      <c r="A2144" s="26">
        <v>53306</v>
      </c>
      <c r="B2144" s="27" t="s">
        <v>8654</v>
      </c>
      <c r="C2144" s="27" t="s">
        <v>6755</v>
      </c>
      <c r="D2144" s="26">
        <v>2350</v>
      </c>
      <c r="E2144" s="27" t="s">
        <v>938</v>
      </c>
      <c r="F2144" s="27" t="s">
        <v>2483</v>
      </c>
      <c r="G2144" s="27" t="s">
        <v>6756</v>
      </c>
    </row>
    <row r="2145" spans="1:7" x14ac:dyDescent="0.3">
      <c r="A2145" s="26">
        <v>53314</v>
      </c>
      <c r="B2145" s="27" t="s">
        <v>8655</v>
      </c>
      <c r="C2145" s="27" t="s">
        <v>6757</v>
      </c>
      <c r="D2145" s="26">
        <v>2290</v>
      </c>
      <c r="E2145" s="27" t="s">
        <v>905</v>
      </c>
      <c r="F2145" s="27" t="s">
        <v>2484</v>
      </c>
      <c r="G2145" s="27" t="s">
        <v>3785</v>
      </c>
    </row>
    <row r="2146" spans="1:7" x14ac:dyDescent="0.3">
      <c r="A2146" s="26">
        <v>53322</v>
      </c>
      <c r="B2146" s="27" t="s">
        <v>10796</v>
      </c>
      <c r="C2146" s="27" t="s">
        <v>5270</v>
      </c>
      <c r="D2146" s="26">
        <v>2390</v>
      </c>
      <c r="E2146" s="27" t="s">
        <v>3601</v>
      </c>
      <c r="F2146" s="27" t="s">
        <v>2485</v>
      </c>
      <c r="G2146" s="27" t="s">
        <v>3786</v>
      </c>
    </row>
    <row r="2147" spans="1:7" x14ac:dyDescent="0.3">
      <c r="A2147" s="26">
        <v>53348</v>
      </c>
      <c r="B2147" s="27" t="s">
        <v>10797</v>
      </c>
      <c r="C2147" s="27" t="s">
        <v>6758</v>
      </c>
      <c r="D2147" s="26">
        <v>3630</v>
      </c>
      <c r="E2147" s="27" t="s">
        <v>257</v>
      </c>
      <c r="F2147" s="27" t="s">
        <v>2486</v>
      </c>
      <c r="G2147" s="27" t="s">
        <v>4308</v>
      </c>
    </row>
    <row r="2148" spans="1:7" x14ac:dyDescent="0.3">
      <c r="A2148" s="26">
        <v>53439</v>
      </c>
      <c r="B2148" s="27" t="s">
        <v>7699</v>
      </c>
      <c r="C2148" s="27" t="s">
        <v>6759</v>
      </c>
      <c r="D2148" s="26">
        <v>8640</v>
      </c>
      <c r="E2148" s="27" t="s">
        <v>2487</v>
      </c>
      <c r="F2148" s="27" t="s">
        <v>2488</v>
      </c>
      <c r="G2148" s="27" t="s">
        <v>4534</v>
      </c>
    </row>
    <row r="2149" spans="1:7" x14ac:dyDescent="0.3">
      <c r="A2149" s="26">
        <v>53488</v>
      </c>
      <c r="B2149" s="27" t="s">
        <v>507</v>
      </c>
      <c r="C2149" s="27" t="s">
        <v>6760</v>
      </c>
      <c r="D2149" s="26">
        <v>9250</v>
      </c>
      <c r="E2149" s="27" t="s">
        <v>429</v>
      </c>
      <c r="F2149" s="27" t="s">
        <v>2489</v>
      </c>
      <c r="G2149" s="27" t="s">
        <v>3787</v>
      </c>
    </row>
    <row r="2150" spans="1:7" x14ac:dyDescent="0.3">
      <c r="A2150" s="26">
        <v>53553</v>
      </c>
      <c r="B2150" s="27" t="s">
        <v>9206</v>
      </c>
      <c r="C2150" s="27" t="s">
        <v>6761</v>
      </c>
      <c r="D2150" s="26">
        <v>2540</v>
      </c>
      <c r="E2150" s="27" t="s">
        <v>143</v>
      </c>
      <c r="F2150" s="27" t="s">
        <v>2490</v>
      </c>
      <c r="G2150" s="27" t="s">
        <v>3788</v>
      </c>
    </row>
    <row r="2151" spans="1:7" x14ac:dyDescent="0.3">
      <c r="A2151" s="26">
        <v>53967</v>
      </c>
      <c r="B2151" s="27" t="s">
        <v>8656</v>
      </c>
      <c r="C2151" s="27" t="s">
        <v>6762</v>
      </c>
      <c r="D2151" s="26">
        <v>3511</v>
      </c>
      <c r="E2151" s="27" t="s">
        <v>1431</v>
      </c>
      <c r="F2151" s="27" t="s">
        <v>2491</v>
      </c>
      <c r="G2151" s="27" t="s">
        <v>3789</v>
      </c>
    </row>
    <row r="2152" spans="1:7" x14ac:dyDescent="0.3">
      <c r="A2152" s="26">
        <v>53975</v>
      </c>
      <c r="B2152" s="27" t="s">
        <v>2492</v>
      </c>
      <c r="C2152" s="27" t="s">
        <v>6763</v>
      </c>
      <c r="D2152" s="26">
        <v>3790</v>
      </c>
      <c r="E2152" s="27" t="s">
        <v>2493</v>
      </c>
      <c r="F2152" s="27" t="s">
        <v>2494</v>
      </c>
      <c r="G2152" s="27" t="s">
        <v>3790</v>
      </c>
    </row>
    <row r="2153" spans="1:7" x14ac:dyDescent="0.3">
      <c r="A2153" s="26">
        <v>54692</v>
      </c>
      <c r="B2153" s="27" t="s">
        <v>8657</v>
      </c>
      <c r="C2153" s="27" t="s">
        <v>6764</v>
      </c>
      <c r="D2153" s="26">
        <v>2500</v>
      </c>
      <c r="E2153" s="27" t="s">
        <v>134</v>
      </c>
      <c r="F2153" s="27" t="s">
        <v>2495</v>
      </c>
      <c r="G2153" s="27" t="s">
        <v>4309</v>
      </c>
    </row>
    <row r="2154" spans="1:7" x14ac:dyDescent="0.3">
      <c r="A2154" s="26">
        <v>55301</v>
      </c>
      <c r="B2154" s="27" t="s">
        <v>7956</v>
      </c>
      <c r="C2154" s="27" t="s">
        <v>8658</v>
      </c>
      <c r="D2154" s="26">
        <v>3950</v>
      </c>
      <c r="E2154" s="27" t="s">
        <v>249</v>
      </c>
      <c r="F2154" s="27" t="s">
        <v>2496</v>
      </c>
      <c r="G2154" s="27" t="s">
        <v>3791</v>
      </c>
    </row>
    <row r="2155" spans="1:7" x14ac:dyDescent="0.3">
      <c r="A2155" s="26">
        <v>55335</v>
      </c>
      <c r="B2155" s="27" t="s">
        <v>9493</v>
      </c>
      <c r="C2155" s="27" t="s">
        <v>6765</v>
      </c>
      <c r="D2155" s="26">
        <v>1880</v>
      </c>
      <c r="E2155" s="27" t="s">
        <v>2497</v>
      </c>
      <c r="F2155" s="27" t="s">
        <v>2498</v>
      </c>
      <c r="G2155" s="27" t="s">
        <v>10798</v>
      </c>
    </row>
    <row r="2156" spans="1:7" x14ac:dyDescent="0.3">
      <c r="A2156" s="26">
        <v>55459</v>
      </c>
      <c r="B2156" s="27" t="s">
        <v>9494</v>
      </c>
      <c r="C2156" s="27" t="s">
        <v>6766</v>
      </c>
      <c r="D2156" s="26">
        <v>3400</v>
      </c>
      <c r="E2156" s="27" t="s">
        <v>223</v>
      </c>
      <c r="F2156" s="27" t="s">
        <v>2499</v>
      </c>
      <c r="G2156" s="27" t="s">
        <v>9846</v>
      </c>
    </row>
    <row r="2157" spans="1:7" x14ac:dyDescent="0.3">
      <c r="A2157" s="26">
        <v>55681</v>
      </c>
      <c r="B2157" s="27" t="s">
        <v>7957</v>
      </c>
      <c r="C2157" s="27" t="s">
        <v>6767</v>
      </c>
      <c r="D2157" s="26">
        <v>3500</v>
      </c>
      <c r="E2157" s="27" t="s">
        <v>227</v>
      </c>
      <c r="F2157" s="27" t="s">
        <v>2500</v>
      </c>
      <c r="G2157" s="27" t="s">
        <v>3792</v>
      </c>
    </row>
    <row r="2158" spans="1:7" x14ac:dyDescent="0.3">
      <c r="A2158" s="26">
        <v>55715</v>
      </c>
      <c r="B2158" s="27" t="s">
        <v>7958</v>
      </c>
      <c r="C2158" s="27" t="s">
        <v>6768</v>
      </c>
      <c r="D2158" s="26">
        <v>1070</v>
      </c>
      <c r="E2158" s="27" t="s">
        <v>528</v>
      </c>
      <c r="F2158" s="27" t="s">
        <v>2501</v>
      </c>
      <c r="G2158" s="27" t="s">
        <v>6769</v>
      </c>
    </row>
    <row r="2159" spans="1:7" x14ac:dyDescent="0.3">
      <c r="A2159" s="26">
        <v>55723</v>
      </c>
      <c r="B2159" s="27" t="s">
        <v>10799</v>
      </c>
      <c r="C2159" s="27" t="s">
        <v>6770</v>
      </c>
      <c r="D2159" s="26">
        <v>1500</v>
      </c>
      <c r="E2159" s="27" t="s">
        <v>38</v>
      </c>
      <c r="F2159" s="27" t="s">
        <v>2502</v>
      </c>
      <c r="G2159" s="27" t="s">
        <v>3793</v>
      </c>
    </row>
    <row r="2160" spans="1:7" x14ac:dyDescent="0.3">
      <c r="A2160" s="26">
        <v>55781</v>
      </c>
      <c r="B2160" s="27" t="s">
        <v>515</v>
      </c>
      <c r="C2160" s="27" t="s">
        <v>6771</v>
      </c>
      <c r="D2160" s="26">
        <v>2300</v>
      </c>
      <c r="E2160" s="27" t="s">
        <v>111</v>
      </c>
      <c r="F2160" s="27" t="s">
        <v>2503</v>
      </c>
      <c r="G2160" s="27" t="s">
        <v>4535</v>
      </c>
    </row>
    <row r="2161" spans="1:7" x14ac:dyDescent="0.3">
      <c r="A2161" s="26">
        <v>55814</v>
      </c>
      <c r="B2161" s="27" t="s">
        <v>7215</v>
      </c>
      <c r="C2161" s="27" t="s">
        <v>6772</v>
      </c>
      <c r="D2161" s="26">
        <v>1070</v>
      </c>
      <c r="E2161" s="27" t="s">
        <v>528</v>
      </c>
      <c r="F2161" s="27" t="s">
        <v>536</v>
      </c>
      <c r="G2161" s="27" t="s">
        <v>4138</v>
      </c>
    </row>
    <row r="2162" spans="1:7" x14ac:dyDescent="0.3">
      <c r="A2162" s="26">
        <v>55822</v>
      </c>
      <c r="B2162" s="27" t="s">
        <v>10800</v>
      </c>
      <c r="C2162" s="27" t="s">
        <v>6773</v>
      </c>
      <c r="D2162" s="26">
        <v>2321</v>
      </c>
      <c r="E2162" s="27" t="s">
        <v>2504</v>
      </c>
      <c r="F2162" s="27" t="s">
        <v>2505</v>
      </c>
      <c r="G2162" s="27" t="s">
        <v>10801</v>
      </c>
    </row>
    <row r="2163" spans="1:7" x14ac:dyDescent="0.3">
      <c r="A2163" s="26">
        <v>55831</v>
      </c>
      <c r="B2163" s="27" t="s">
        <v>7347</v>
      </c>
      <c r="C2163" s="27" t="s">
        <v>6774</v>
      </c>
      <c r="D2163" s="26">
        <v>2930</v>
      </c>
      <c r="E2163" s="27" t="s">
        <v>87</v>
      </c>
      <c r="F2163" s="27" t="s">
        <v>2506</v>
      </c>
      <c r="G2163" s="27" t="s">
        <v>3794</v>
      </c>
    </row>
    <row r="2164" spans="1:7" x14ac:dyDescent="0.3">
      <c r="A2164" s="26">
        <v>55855</v>
      </c>
      <c r="B2164" s="27" t="s">
        <v>7269</v>
      </c>
      <c r="C2164" s="27" t="s">
        <v>6775</v>
      </c>
      <c r="D2164" s="26">
        <v>8930</v>
      </c>
      <c r="E2164" s="27" t="s">
        <v>1879</v>
      </c>
      <c r="F2164" s="27" t="s">
        <v>2507</v>
      </c>
      <c r="G2164" s="27" t="s">
        <v>3795</v>
      </c>
    </row>
    <row r="2165" spans="1:7" x14ac:dyDescent="0.3">
      <c r="A2165" s="26">
        <v>55871</v>
      </c>
      <c r="B2165" s="27" t="s">
        <v>10802</v>
      </c>
      <c r="C2165" s="27" t="s">
        <v>6776</v>
      </c>
      <c r="D2165" s="26">
        <v>9000</v>
      </c>
      <c r="E2165" s="27" t="s">
        <v>403</v>
      </c>
      <c r="F2165" s="27" t="s">
        <v>2508</v>
      </c>
      <c r="G2165" s="27" t="s">
        <v>8659</v>
      </c>
    </row>
    <row r="2166" spans="1:7" x14ac:dyDescent="0.3">
      <c r="A2166" s="26">
        <v>55889</v>
      </c>
      <c r="B2166" s="27" t="s">
        <v>10803</v>
      </c>
      <c r="C2166" s="27" t="s">
        <v>6777</v>
      </c>
      <c r="D2166" s="26">
        <v>2170</v>
      </c>
      <c r="E2166" s="27" t="s">
        <v>73</v>
      </c>
      <c r="F2166" s="27" t="s">
        <v>2509</v>
      </c>
      <c r="G2166" s="27" t="s">
        <v>10804</v>
      </c>
    </row>
    <row r="2167" spans="1:7" x14ac:dyDescent="0.3">
      <c r="A2167" s="26">
        <v>55897</v>
      </c>
      <c r="B2167" s="27" t="s">
        <v>10805</v>
      </c>
      <c r="C2167" s="27" t="s">
        <v>6778</v>
      </c>
      <c r="D2167" s="26">
        <v>3010</v>
      </c>
      <c r="E2167" s="27" t="s">
        <v>208</v>
      </c>
      <c r="F2167" s="27" t="s">
        <v>2510</v>
      </c>
      <c r="G2167" s="27" t="s">
        <v>10806</v>
      </c>
    </row>
    <row r="2168" spans="1:7" x14ac:dyDescent="0.3">
      <c r="A2168" s="26">
        <v>55905</v>
      </c>
      <c r="B2168" s="27" t="s">
        <v>7959</v>
      </c>
      <c r="C2168" s="27" t="s">
        <v>6779</v>
      </c>
      <c r="D2168" s="26">
        <v>1653</v>
      </c>
      <c r="E2168" s="27" t="s">
        <v>585</v>
      </c>
      <c r="F2168" s="27" t="s">
        <v>2511</v>
      </c>
      <c r="G2168" s="27" t="s">
        <v>3796</v>
      </c>
    </row>
    <row r="2169" spans="1:7" x14ac:dyDescent="0.3">
      <c r="A2169" s="26">
        <v>55939</v>
      </c>
      <c r="B2169" s="27" t="s">
        <v>9495</v>
      </c>
      <c r="C2169" s="27" t="s">
        <v>6780</v>
      </c>
      <c r="D2169" s="26">
        <v>1930</v>
      </c>
      <c r="E2169" s="27" t="s">
        <v>66</v>
      </c>
      <c r="F2169" s="27" t="s">
        <v>2512</v>
      </c>
      <c r="G2169" s="27" t="s">
        <v>3797</v>
      </c>
    </row>
    <row r="2170" spans="1:7" x14ac:dyDescent="0.3">
      <c r="A2170" s="26">
        <v>56011</v>
      </c>
      <c r="B2170" s="27" t="s">
        <v>10807</v>
      </c>
      <c r="C2170" s="27" t="s">
        <v>6781</v>
      </c>
      <c r="D2170" s="26">
        <v>3000</v>
      </c>
      <c r="E2170" s="27" t="s">
        <v>1236</v>
      </c>
      <c r="F2170" s="27" t="s">
        <v>2513</v>
      </c>
      <c r="G2170" s="27" t="s">
        <v>3798</v>
      </c>
    </row>
    <row r="2171" spans="1:7" x14ac:dyDescent="0.3">
      <c r="A2171" s="26">
        <v>56077</v>
      </c>
      <c r="B2171" s="27" t="s">
        <v>10808</v>
      </c>
      <c r="C2171" s="27" t="s">
        <v>6782</v>
      </c>
      <c r="D2171" s="26">
        <v>1700</v>
      </c>
      <c r="E2171" s="27" t="s">
        <v>48</v>
      </c>
      <c r="F2171" s="27" t="s">
        <v>2514</v>
      </c>
      <c r="G2171" s="27" t="s">
        <v>9207</v>
      </c>
    </row>
    <row r="2172" spans="1:7" x14ac:dyDescent="0.3">
      <c r="A2172" s="26">
        <v>57174</v>
      </c>
      <c r="B2172" s="27" t="s">
        <v>7322</v>
      </c>
      <c r="C2172" s="27" t="s">
        <v>6783</v>
      </c>
      <c r="D2172" s="26">
        <v>9000</v>
      </c>
      <c r="E2172" s="27" t="s">
        <v>403</v>
      </c>
      <c r="F2172" s="27" t="s">
        <v>2515</v>
      </c>
      <c r="G2172" s="27" t="s">
        <v>8660</v>
      </c>
    </row>
    <row r="2173" spans="1:7" x14ac:dyDescent="0.3">
      <c r="A2173" s="26">
        <v>60988</v>
      </c>
      <c r="B2173" s="27" t="s">
        <v>7337</v>
      </c>
      <c r="C2173" s="27" t="s">
        <v>6784</v>
      </c>
      <c r="D2173" s="26">
        <v>3050</v>
      </c>
      <c r="E2173" s="27" t="s">
        <v>1251</v>
      </c>
      <c r="F2173" s="27" t="s">
        <v>2516</v>
      </c>
      <c r="G2173" s="27" t="s">
        <v>10809</v>
      </c>
    </row>
    <row r="2174" spans="1:7" x14ac:dyDescent="0.3">
      <c r="A2174" s="26">
        <v>60996</v>
      </c>
      <c r="B2174" s="27" t="s">
        <v>7960</v>
      </c>
      <c r="C2174" s="27" t="s">
        <v>9847</v>
      </c>
      <c r="D2174" s="26">
        <v>1070</v>
      </c>
      <c r="E2174" s="27" t="s">
        <v>528</v>
      </c>
      <c r="F2174" s="27" t="s">
        <v>2517</v>
      </c>
      <c r="G2174" s="27" t="s">
        <v>4310</v>
      </c>
    </row>
    <row r="2175" spans="1:7" x14ac:dyDescent="0.3">
      <c r="A2175" s="26">
        <v>61002</v>
      </c>
      <c r="B2175" s="27" t="s">
        <v>510</v>
      </c>
      <c r="C2175" s="27" t="s">
        <v>6785</v>
      </c>
      <c r="D2175" s="26">
        <v>1831</v>
      </c>
      <c r="E2175" s="27" t="s">
        <v>719</v>
      </c>
      <c r="F2175" s="27" t="s">
        <v>2518</v>
      </c>
      <c r="G2175" s="27" t="s">
        <v>9848</v>
      </c>
    </row>
    <row r="2176" spans="1:7" x14ac:dyDescent="0.3">
      <c r="A2176" s="26">
        <v>61077</v>
      </c>
      <c r="B2176" s="27" t="s">
        <v>7221</v>
      </c>
      <c r="C2176" s="27" t="s">
        <v>6786</v>
      </c>
      <c r="D2176" s="26">
        <v>8432</v>
      </c>
      <c r="E2176" s="27" t="s">
        <v>1812</v>
      </c>
      <c r="F2176" s="27" t="s">
        <v>2519</v>
      </c>
      <c r="G2176" s="27" t="s">
        <v>10810</v>
      </c>
    </row>
    <row r="2177" spans="1:7" x14ac:dyDescent="0.3">
      <c r="A2177" s="26">
        <v>61151</v>
      </c>
      <c r="B2177" s="27" t="s">
        <v>506</v>
      </c>
      <c r="C2177" s="27" t="s">
        <v>2520</v>
      </c>
      <c r="D2177" s="26">
        <v>2550</v>
      </c>
      <c r="E2177" s="27" t="s">
        <v>145</v>
      </c>
      <c r="F2177" s="27" t="s">
        <v>1033</v>
      </c>
      <c r="G2177" s="27" t="s">
        <v>3799</v>
      </c>
    </row>
    <row r="2178" spans="1:7" x14ac:dyDescent="0.3">
      <c r="A2178" s="26">
        <v>61176</v>
      </c>
      <c r="B2178" s="27" t="s">
        <v>7961</v>
      </c>
      <c r="C2178" s="27" t="s">
        <v>9849</v>
      </c>
      <c r="D2178" s="26">
        <v>8530</v>
      </c>
      <c r="E2178" s="27" t="s">
        <v>382</v>
      </c>
      <c r="F2178" s="27" t="s">
        <v>10811</v>
      </c>
      <c r="G2178" s="27" t="s">
        <v>9850</v>
      </c>
    </row>
    <row r="2179" spans="1:7" x14ac:dyDescent="0.3">
      <c r="A2179" s="26">
        <v>61218</v>
      </c>
      <c r="B2179" s="27" t="s">
        <v>10812</v>
      </c>
      <c r="C2179" s="27" t="s">
        <v>6787</v>
      </c>
      <c r="D2179" s="26">
        <v>3640</v>
      </c>
      <c r="E2179" s="27" t="s">
        <v>1530</v>
      </c>
      <c r="F2179" s="27" t="s">
        <v>2521</v>
      </c>
      <c r="G2179" s="27" t="s">
        <v>9851</v>
      </c>
    </row>
    <row r="2180" spans="1:7" x14ac:dyDescent="0.3">
      <c r="A2180" s="26">
        <v>61226</v>
      </c>
      <c r="B2180" s="27" t="s">
        <v>7517</v>
      </c>
      <c r="C2180" s="27" t="s">
        <v>6788</v>
      </c>
      <c r="D2180" s="26">
        <v>8730</v>
      </c>
      <c r="E2180" s="27" t="s">
        <v>309</v>
      </c>
      <c r="F2180" s="27" t="s">
        <v>2522</v>
      </c>
      <c r="G2180" s="27" t="s">
        <v>10813</v>
      </c>
    </row>
    <row r="2181" spans="1:7" x14ac:dyDescent="0.3">
      <c r="A2181" s="26">
        <v>61242</v>
      </c>
      <c r="B2181" s="27" t="s">
        <v>7962</v>
      </c>
      <c r="C2181" s="27" t="s">
        <v>6130</v>
      </c>
      <c r="D2181" s="26">
        <v>3590</v>
      </c>
      <c r="E2181" s="27" t="s">
        <v>1494</v>
      </c>
      <c r="F2181" s="27" t="s">
        <v>2523</v>
      </c>
      <c r="G2181" s="27" t="s">
        <v>6789</v>
      </c>
    </row>
    <row r="2182" spans="1:7" x14ac:dyDescent="0.3">
      <c r="A2182" s="26">
        <v>61267</v>
      </c>
      <c r="B2182" s="27" t="s">
        <v>9208</v>
      </c>
      <c r="C2182" s="27" t="s">
        <v>6790</v>
      </c>
      <c r="D2182" s="26">
        <v>9470</v>
      </c>
      <c r="E2182" s="27" t="s">
        <v>464</v>
      </c>
      <c r="F2182" s="27" t="s">
        <v>2524</v>
      </c>
      <c r="G2182" s="27" t="s">
        <v>3800</v>
      </c>
    </row>
    <row r="2183" spans="1:7" x14ac:dyDescent="0.3">
      <c r="A2183" s="26">
        <v>61325</v>
      </c>
      <c r="B2183" s="27" t="s">
        <v>9209</v>
      </c>
      <c r="C2183" s="27" t="s">
        <v>5074</v>
      </c>
      <c r="D2183" s="26">
        <v>9800</v>
      </c>
      <c r="E2183" s="27" t="s">
        <v>2525</v>
      </c>
      <c r="F2183" s="27" t="s">
        <v>2526</v>
      </c>
      <c r="G2183" s="27" t="s">
        <v>4311</v>
      </c>
    </row>
    <row r="2184" spans="1:7" x14ac:dyDescent="0.3">
      <c r="A2184" s="26">
        <v>61424</v>
      </c>
      <c r="B2184" s="27" t="s">
        <v>7349</v>
      </c>
      <c r="C2184" s="27" t="s">
        <v>6791</v>
      </c>
      <c r="D2184" s="26">
        <v>2930</v>
      </c>
      <c r="E2184" s="27" t="s">
        <v>87</v>
      </c>
      <c r="F2184" s="27" t="s">
        <v>828</v>
      </c>
      <c r="G2184" s="27" t="s">
        <v>9700</v>
      </c>
    </row>
    <row r="2185" spans="1:7" x14ac:dyDescent="0.3">
      <c r="A2185" s="26">
        <v>61457</v>
      </c>
      <c r="B2185" s="27" t="s">
        <v>10814</v>
      </c>
      <c r="C2185" s="27" t="s">
        <v>6792</v>
      </c>
      <c r="D2185" s="26">
        <v>8770</v>
      </c>
      <c r="E2185" s="27" t="s">
        <v>384</v>
      </c>
      <c r="F2185" s="27" t="s">
        <v>2527</v>
      </c>
      <c r="G2185" s="27" t="s">
        <v>9852</v>
      </c>
    </row>
    <row r="2186" spans="1:7" x14ac:dyDescent="0.3">
      <c r="A2186" s="26">
        <v>61754</v>
      </c>
      <c r="B2186" s="27" t="s">
        <v>8661</v>
      </c>
      <c r="C2186" s="27" t="s">
        <v>6793</v>
      </c>
      <c r="D2186" s="26">
        <v>2030</v>
      </c>
      <c r="E2186" s="27" t="s">
        <v>4113</v>
      </c>
      <c r="F2186" s="27" t="s">
        <v>3801</v>
      </c>
      <c r="G2186" s="27" t="s">
        <v>4536</v>
      </c>
    </row>
    <row r="2187" spans="1:7" x14ac:dyDescent="0.3">
      <c r="A2187" s="26">
        <v>61903</v>
      </c>
      <c r="B2187" s="27" t="s">
        <v>7963</v>
      </c>
      <c r="C2187" s="27" t="s">
        <v>4884</v>
      </c>
      <c r="D2187" s="26">
        <v>2930</v>
      </c>
      <c r="E2187" s="27" t="s">
        <v>87</v>
      </c>
      <c r="F2187" s="27" t="s">
        <v>2528</v>
      </c>
      <c r="G2187" s="27" t="s">
        <v>9853</v>
      </c>
    </row>
    <row r="2188" spans="1:7" x14ac:dyDescent="0.3">
      <c r="A2188" s="26">
        <v>61961</v>
      </c>
      <c r="B2188" s="27" t="s">
        <v>9210</v>
      </c>
      <c r="C2188" s="27" t="s">
        <v>6794</v>
      </c>
      <c r="D2188" s="26">
        <v>1020</v>
      </c>
      <c r="E2188" s="27" t="s">
        <v>5</v>
      </c>
      <c r="F2188" s="27" t="s">
        <v>2529</v>
      </c>
      <c r="G2188" s="27" t="s">
        <v>9211</v>
      </c>
    </row>
    <row r="2189" spans="1:7" x14ac:dyDescent="0.3">
      <c r="A2189" s="26">
        <v>61978</v>
      </c>
      <c r="B2189" s="27" t="s">
        <v>9212</v>
      </c>
      <c r="C2189" s="27" t="s">
        <v>6795</v>
      </c>
      <c r="D2189" s="26">
        <v>1090</v>
      </c>
      <c r="E2189" s="27" t="s">
        <v>552</v>
      </c>
      <c r="F2189" s="27" t="s">
        <v>2530</v>
      </c>
      <c r="G2189" s="27" t="s">
        <v>4537</v>
      </c>
    </row>
    <row r="2190" spans="1:7" x14ac:dyDescent="0.3">
      <c r="A2190" s="26">
        <v>61986</v>
      </c>
      <c r="B2190" s="27" t="s">
        <v>9496</v>
      </c>
      <c r="C2190" s="27" t="s">
        <v>6796</v>
      </c>
      <c r="D2190" s="26">
        <v>1502</v>
      </c>
      <c r="E2190" s="27" t="s">
        <v>587</v>
      </c>
      <c r="F2190" s="27" t="s">
        <v>2531</v>
      </c>
      <c r="G2190" s="27" t="s">
        <v>4538</v>
      </c>
    </row>
    <row r="2191" spans="1:7" x14ac:dyDescent="0.3">
      <c r="A2191" s="26">
        <v>62166</v>
      </c>
      <c r="B2191" s="27" t="s">
        <v>10815</v>
      </c>
      <c r="C2191" s="27" t="s">
        <v>6797</v>
      </c>
      <c r="D2191" s="26">
        <v>2160</v>
      </c>
      <c r="E2191" s="27" t="s">
        <v>99</v>
      </c>
      <c r="F2191" s="27" t="s">
        <v>10816</v>
      </c>
      <c r="G2191" s="27" t="s">
        <v>10817</v>
      </c>
    </row>
    <row r="2192" spans="1:7" x14ac:dyDescent="0.3">
      <c r="A2192" s="26">
        <v>62331</v>
      </c>
      <c r="B2192" s="27" t="s">
        <v>7964</v>
      </c>
      <c r="C2192" s="27" t="s">
        <v>6798</v>
      </c>
      <c r="D2192" s="26">
        <v>9250</v>
      </c>
      <c r="E2192" s="27" t="s">
        <v>429</v>
      </c>
      <c r="F2192" s="27" t="s">
        <v>2532</v>
      </c>
      <c r="G2192" s="27" t="s">
        <v>3802</v>
      </c>
    </row>
    <row r="2193" spans="1:7" x14ac:dyDescent="0.3">
      <c r="A2193" s="26">
        <v>62364</v>
      </c>
      <c r="B2193" s="27" t="s">
        <v>8662</v>
      </c>
      <c r="C2193" s="27" t="s">
        <v>6799</v>
      </c>
      <c r="D2193" s="26">
        <v>2440</v>
      </c>
      <c r="E2193" s="27" t="s">
        <v>128</v>
      </c>
      <c r="F2193" s="27" t="s">
        <v>977</v>
      </c>
      <c r="G2193" s="27" t="s">
        <v>4312</v>
      </c>
    </row>
    <row r="2194" spans="1:7" x14ac:dyDescent="0.3">
      <c r="A2194" s="26">
        <v>62372</v>
      </c>
      <c r="B2194" s="27" t="s">
        <v>7965</v>
      </c>
      <c r="C2194" s="27" t="s">
        <v>6800</v>
      </c>
      <c r="D2194" s="26">
        <v>3920</v>
      </c>
      <c r="E2194" s="27" t="s">
        <v>285</v>
      </c>
      <c r="F2194" s="27" t="s">
        <v>2533</v>
      </c>
      <c r="G2194" s="27" t="s">
        <v>4313</v>
      </c>
    </row>
    <row r="2195" spans="1:7" x14ac:dyDescent="0.3">
      <c r="A2195" s="26">
        <v>102525</v>
      </c>
      <c r="B2195" s="27" t="s">
        <v>10818</v>
      </c>
      <c r="C2195" s="27" t="s">
        <v>6801</v>
      </c>
      <c r="D2195" s="26">
        <v>1640</v>
      </c>
      <c r="E2195" s="27" t="s">
        <v>610</v>
      </c>
      <c r="F2195" s="27" t="s">
        <v>4141</v>
      </c>
      <c r="G2195" s="27" t="s">
        <v>2956</v>
      </c>
    </row>
    <row r="2196" spans="1:7" x14ac:dyDescent="0.3">
      <c r="A2196" s="26">
        <v>102533</v>
      </c>
      <c r="B2196" s="27" t="s">
        <v>515</v>
      </c>
      <c r="C2196" s="27" t="s">
        <v>6802</v>
      </c>
      <c r="D2196" s="26">
        <v>9290</v>
      </c>
      <c r="E2196" s="27" t="s">
        <v>2534</v>
      </c>
      <c r="F2196" s="27" t="s">
        <v>2535</v>
      </c>
      <c r="G2196" s="27" t="s">
        <v>3803</v>
      </c>
    </row>
    <row r="2197" spans="1:7" x14ac:dyDescent="0.3">
      <c r="A2197" s="26">
        <v>102566</v>
      </c>
      <c r="B2197" s="27" t="s">
        <v>10819</v>
      </c>
      <c r="C2197" s="27" t="s">
        <v>6803</v>
      </c>
      <c r="D2197" s="26">
        <v>9600</v>
      </c>
      <c r="E2197" s="27" t="s">
        <v>475</v>
      </c>
      <c r="F2197" s="27" t="s">
        <v>2536</v>
      </c>
      <c r="G2197" s="27" t="s">
        <v>9854</v>
      </c>
    </row>
    <row r="2198" spans="1:7" x14ac:dyDescent="0.3">
      <c r="A2198" s="26">
        <v>102574</v>
      </c>
      <c r="B2198" s="27" t="s">
        <v>4314</v>
      </c>
      <c r="C2198" s="27" t="s">
        <v>6804</v>
      </c>
      <c r="D2198" s="26">
        <v>2950</v>
      </c>
      <c r="E2198" s="27" t="s">
        <v>77</v>
      </c>
      <c r="F2198" s="27" t="s">
        <v>790</v>
      </c>
      <c r="G2198" s="27" t="s">
        <v>3804</v>
      </c>
    </row>
    <row r="2199" spans="1:7" x14ac:dyDescent="0.3">
      <c r="A2199" s="26">
        <v>102591</v>
      </c>
      <c r="B2199" s="27" t="s">
        <v>8663</v>
      </c>
      <c r="C2199" s="27" t="s">
        <v>6805</v>
      </c>
      <c r="D2199" s="26">
        <v>3290</v>
      </c>
      <c r="E2199" s="27" t="s">
        <v>217</v>
      </c>
      <c r="F2199" s="27" t="s">
        <v>9855</v>
      </c>
      <c r="G2199" s="27" t="s">
        <v>4539</v>
      </c>
    </row>
    <row r="2200" spans="1:7" x14ac:dyDescent="0.3">
      <c r="A2200" s="26">
        <v>102641</v>
      </c>
      <c r="B2200" s="27" t="s">
        <v>7966</v>
      </c>
      <c r="C2200" s="27" t="s">
        <v>6806</v>
      </c>
      <c r="D2200" s="26">
        <v>2180</v>
      </c>
      <c r="E2200" s="27" t="s">
        <v>75</v>
      </c>
      <c r="F2200" s="27" t="s">
        <v>2537</v>
      </c>
      <c r="G2200" s="27" t="s">
        <v>3805</v>
      </c>
    </row>
    <row r="2201" spans="1:7" x14ac:dyDescent="0.3">
      <c r="A2201" s="26">
        <v>102673</v>
      </c>
      <c r="B2201" s="27" t="s">
        <v>8391</v>
      </c>
      <c r="C2201" s="27" t="s">
        <v>6807</v>
      </c>
      <c r="D2201" s="26">
        <v>2300</v>
      </c>
      <c r="E2201" s="27" t="s">
        <v>111</v>
      </c>
      <c r="F2201" s="27" t="s">
        <v>2538</v>
      </c>
      <c r="G2201" s="27" t="s">
        <v>4315</v>
      </c>
    </row>
    <row r="2202" spans="1:7" x14ac:dyDescent="0.3">
      <c r="A2202" s="26">
        <v>102681</v>
      </c>
      <c r="B2202" s="27" t="s">
        <v>10820</v>
      </c>
      <c r="C2202" s="27" t="s">
        <v>6808</v>
      </c>
      <c r="D2202" s="26">
        <v>2960</v>
      </c>
      <c r="E2202" s="27" t="s">
        <v>841</v>
      </c>
      <c r="F2202" s="27" t="s">
        <v>843</v>
      </c>
      <c r="G2202" s="27" t="s">
        <v>3806</v>
      </c>
    </row>
    <row r="2203" spans="1:7" x14ac:dyDescent="0.3">
      <c r="A2203" s="26">
        <v>103242</v>
      </c>
      <c r="B2203" s="27" t="s">
        <v>8664</v>
      </c>
      <c r="C2203" s="27" t="s">
        <v>6809</v>
      </c>
      <c r="D2203" s="26">
        <v>2018</v>
      </c>
      <c r="E2203" s="27" t="s">
        <v>4113</v>
      </c>
      <c r="F2203" s="27" t="s">
        <v>2539</v>
      </c>
      <c r="G2203" s="27" t="s">
        <v>3807</v>
      </c>
    </row>
    <row r="2204" spans="1:7" x14ac:dyDescent="0.3">
      <c r="A2204" s="26">
        <v>103549</v>
      </c>
      <c r="B2204" s="27" t="s">
        <v>8575</v>
      </c>
      <c r="C2204" s="27" t="s">
        <v>9856</v>
      </c>
      <c r="D2204" s="26">
        <v>9000</v>
      </c>
      <c r="E2204" s="27" t="s">
        <v>403</v>
      </c>
      <c r="F2204" s="27" t="s">
        <v>10821</v>
      </c>
      <c r="G2204" s="27" t="s">
        <v>9213</v>
      </c>
    </row>
    <row r="2205" spans="1:7" x14ac:dyDescent="0.3">
      <c r="A2205" s="26">
        <v>103887</v>
      </c>
      <c r="B2205" s="27" t="s">
        <v>7967</v>
      </c>
      <c r="C2205" s="27" t="s">
        <v>9214</v>
      </c>
      <c r="D2205" s="26">
        <v>1652</v>
      </c>
      <c r="E2205" s="27" t="s">
        <v>615</v>
      </c>
      <c r="F2205" s="27" t="s">
        <v>2540</v>
      </c>
      <c r="G2205" s="27" t="s">
        <v>10822</v>
      </c>
    </row>
    <row r="2206" spans="1:7" x14ac:dyDescent="0.3">
      <c r="A2206" s="26">
        <v>104241</v>
      </c>
      <c r="B2206" s="27" t="s">
        <v>7968</v>
      </c>
      <c r="C2206" s="27" t="s">
        <v>2541</v>
      </c>
      <c r="D2206" s="26">
        <v>3111</v>
      </c>
      <c r="E2206" s="27" t="s">
        <v>1293</v>
      </c>
      <c r="F2206" s="27" t="s">
        <v>1295</v>
      </c>
      <c r="G2206" s="27" t="s">
        <v>3218</v>
      </c>
    </row>
    <row r="2207" spans="1:7" x14ac:dyDescent="0.3">
      <c r="A2207" s="26">
        <v>104265</v>
      </c>
      <c r="B2207" s="27" t="s">
        <v>10823</v>
      </c>
      <c r="C2207" s="27" t="s">
        <v>6810</v>
      </c>
      <c r="D2207" s="26">
        <v>1840</v>
      </c>
      <c r="E2207" s="27" t="s">
        <v>1203</v>
      </c>
      <c r="F2207" s="27" t="s">
        <v>2542</v>
      </c>
      <c r="G2207" s="27" t="s">
        <v>10824</v>
      </c>
    </row>
    <row r="2208" spans="1:7" x14ac:dyDescent="0.3">
      <c r="A2208" s="26">
        <v>104299</v>
      </c>
      <c r="B2208" s="27" t="s">
        <v>8665</v>
      </c>
      <c r="C2208" s="27" t="s">
        <v>6811</v>
      </c>
      <c r="D2208" s="26">
        <v>1083</v>
      </c>
      <c r="E2208" s="27" t="s">
        <v>18</v>
      </c>
      <c r="F2208" s="27" t="s">
        <v>2543</v>
      </c>
      <c r="G2208" s="27" t="s">
        <v>10825</v>
      </c>
    </row>
    <row r="2209" spans="1:7" x14ac:dyDescent="0.3">
      <c r="A2209" s="26">
        <v>104307</v>
      </c>
      <c r="B2209" s="27" t="s">
        <v>10826</v>
      </c>
      <c r="C2209" s="27" t="s">
        <v>6812</v>
      </c>
      <c r="D2209" s="26">
        <v>1030</v>
      </c>
      <c r="E2209" s="27" t="s">
        <v>7</v>
      </c>
      <c r="F2209" s="27" t="s">
        <v>2544</v>
      </c>
      <c r="G2209" s="27" t="s">
        <v>9857</v>
      </c>
    </row>
    <row r="2210" spans="1:7" x14ac:dyDescent="0.3">
      <c r="A2210" s="26">
        <v>104315</v>
      </c>
      <c r="B2210" s="27" t="s">
        <v>7969</v>
      </c>
      <c r="C2210" s="27" t="s">
        <v>6813</v>
      </c>
      <c r="D2210" s="26">
        <v>9000</v>
      </c>
      <c r="E2210" s="27" t="s">
        <v>403</v>
      </c>
      <c r="F2210" s="27" t="s">
        <v>2545</v>
      </c>
      <c r="G2210" s="27" t="s">
        <v>3808</v>
      </c>
    </row>
    <row r="2211" spans="1:7" x14ac:dyDescent="0.3">
      <c r="A2211" s="26">
        <v>104372</v>
      </c>
      <c r="B2211" s="27" t="s">
        <v>7970</v>
      </c>
      <c r="C2211" s="27" t="s">
        <v>6814</v>
      </c>
      <c r="D2211" s="26">
        <v>8582</v>
      </c>
      <c r="E2211" s="27" t="s">
        <v>2546</v>
      </c>
      <c r="F2211" s="27" t="s">
        <v>2547</v>
      </c>
      <c r="G2211" s="27" t="s">
        <v>3809</v>
      </c>
    </row>
    <row r="2212" spans="1:7" x14ac:dyDescent="0.3">
      <c r="A2212" s="26">
        <v>104381</v>
      </c>
      <c r="B2212" s="27" t="s">
        <v>7971</v>
      </c>
      <c r="C2212" s="27" t="s">
        <v>6815</v>
      </c>
      <c r="D2212" s="26">
        <v>3630</v>
      </c>
      <c r="E2212" s="27" t="s">
        <v>257</v>
      </c>
      <c r="F2212" s="27" t="s">
        <v>2548</v>
      </c>
      <c r="G2212" s="27" t="s">
        <v>3810</v>
      </c>
    </row>
    <row r="2213" spans="1:7" x14ac:dyDescent="0.3">
      <c r="A2213" s="26">
        <v>104398</v>
      </c>
      <c r="B2213" s="27" t="s">
        <v>8666</v>
      </c>
      <c r="C2213" s="27" t="s">
        <v>6816</v>
      </c>
      <c r="D2213" s="26">
        <v>8800</v>
      </c>
      <c r="E2213" s="27" t="s">
        <v>388</v>
      </c>
      <c r="F2213" s="27" t="s">
        <v>2549</v>
      </c>
      <c r="G2213" s="27" t="s">
        <v>3436</v>
      </c>
    </row>
    <row r="2214" spans="1:7" x14ac:dyDescent="0.3">
      <c r="A2214" s="26">
        <v>104431</v>
      </c>
      <c r="B2214" s="27" t="s">
        <v>7972</v>
      </c>
      <c r="C2214" s="27" t="s">
        <v>6817</v>
      </c>
      <c r="D2214" s="26">
        <v>3560</v>
      </c>
      <c r="E2214" s="27" t="s">
        <v>289</v>
      </c>
      <c r="F2214" s="27" t="s">
        <v>2550</v>
      </c>
      <c r="G2214" s="27" t="s">
        <v>4069</v>
      </c>
    </row>
    <row r="2215" spans="1:7" x14ac:dyDescent="0.3">
      <c r="A2215" s="26">
        <v>104513</v>
      </c>
      <c r="B2215" s="27" t="s">
        <v>8667</v>
      </c>
      <c r="C2215" s="27" t="s">
        <v>5759</v>
      </c>
      <c r="D2215" s="26">
        <v>3500</v>
      </c>
      <c r="E2215" s="27" t="s">
        <v>227</v>
      </c>
      <c r="F2215" s="27" t="s">
        <v>1427</v>
      </c>
      <c r="G2215" s="27" t="s">
        <v>3262</v>
      </c>
    </row>
    <row r="2216" spans="1:7" x14ac:dyDescent="0.3">
      <c r="A2216" s="26">
        <v>104521</v>
      </c>
      <c r="B2216" s="27" t="s">
        <v>10827</v>
      </c>
      <c r="C2216" s="27" t="s">
        <v>6818</v>
      </c>
      <c r="D2216" s="26">
        <v>1820</v>
      </c>
      <c r="E2216" s="27" t="s">
        <v>2551</v>
      </c>
      <c r="F2216" s="27" t="s">
        <v>2552</v>
      </c>
      <c r="G2216" s="27" t="s">
        <v>9215</v>
      </c>
    </row>
    <row r="2217" spans="1:7" x14ac:dyDescent="0.3">
      <c r="A2217" s="26">
        <v>104547</v>
      </c>
      <c r="B2217" s="27" t="s">
        <v>7973</v>
      </c>
      <c r="C2217" s="27" t="s">
        <v>6819</v>
      </c>
      <c r="D2217" s="26">
        <v>8970</v>
      </c>
      <c r="E2217" s="27" t="s">
        <v>401</v>
      </c>
      <c r="F2217" s="27" t="s">
        <v>2553</v>
      </c>
      <c r="G2217" s="27" t="s">
        <v>3811</v>
      </c>
    </row>
    <row r="2218" spans="1:7" x14ac:dyDescent="0.3">
      <c r="A2218" s="26">
        <v>104571</v>
      </c>
      <c r="B2218" s="27" t="s">
        <v>10828</v>
      </c>
      <c r="C2218" s="27" t="s">
        <v>6820</v>
      </c>
      <c r="D2218" s="26">
        <v>2870</v>
      </c>
      <c r="E2218" s="27" t="s">
        <v>8209</v>
      </c>
      <c r="F2218" s="27" t="s">
        <v>2554</v>
      </c>
      <c r="G2218" s="27" t="s">
        <v>3812</v>
      </c>
    </row>
    <row r="2219" spans="1:7" x14ac:dyDescent="0.3">
      <c r="A2219" s="26">
        <v>104588</v>
      </c>
      <c r="B2219" s="27" t="s">
        <v>8668</v>
      </c>
      <c r="C2219" s="27" t="s">
        <v>6821</v>
      </c>
      <c r="D2219" s="26">
        <v>2221</v>
      </c>
      <c r="E2219" s="27" t="s">
        <v>1306</v>
      </c>
      <c r="F2219" s="27" t="s">
        <v>2555</v>
      </c>
      <c r="G2219" s="27" t="s">
        <v>9216</v>
      </c>
    </row>
    <row r="2220" spans="1:7" x14ac:dyDescent="0.3">
      <c r="A2220" s="26">
        <v>104596</v>
      </c>
      <c r="B2220" s="27" t="s">
        <v>510</v>
      </c>
      <c r="C2220" s="27" t="s">
        <v>6822</v>
      </c>
      <c r="D2220" s="26">
        <v>2550</v>
      </c>
      <c r="E2220" s="27" t="s">
        <v>145</v>
      </c>
      <c r="F2220" s="27" t="s">
        <v>2556</v>
      </c>
      <c r="G2220" s="27" t="s">
        <v>3813</v>
      </c>
    </row>
    <row r="2221" spans="1:7" x14ac:dyDescent="0.3">
      <c r="A2221" s="26">
        <v>104604</v>
      </c>
      <c r="B2221" s="27" t="s">
        <v>7974</v>
      </c>
      <c r="C2221" s="27" t="s">
        <v>6823</v>
      </c>
      <c r="D2221" s="26">
        <v>3630</v>
      </c>
      <c r="E2221" s="27" t="s">
        <v>257</v>
      </c>
      <c r="F2221" s="27" t="s">
        <v>2557</v>
      </c>
      <c r="G2221" s="27" t="s">
        <v>3814</v>
      </c>
    </row>
    <row r="2222" spans="1:7" x14ac:dyDescent="0.3">
      <c r="A2222" s="26">
        <v>104638</v>
      </c>
      <c r="B2222" s="27" t="s">
        <v>7470</v>
      </c>
      <c r="C2222" s="27" t="s">
        <v>6824</v>
      </c>
      <c r="D2222" s="26">
        <v>2387</v>
      </c>
      <c r="E2222" s="27" t="s">
        <v>934</v>
      </c>
      <c r="F2222" s="27" t="s">
        <v>2558</v>
      </c>
      <c r="G2222" s="27" t="s">
        <v>9858</v>
      </c>
    </row>
    <row r="2223" spans="1:7" x14ac:dyDescent="0.3">
      <c r="A2223" s="26">
        <v>104711</v>
      </c>
      <c r="B2223" s="27" t="s">
        <v>8314</v>
      </c>
      <c r="C2223" s="27" t="s">
        <v>6825</v>
      </c>
      <c r="D2223" s="26">
        <v>2440</v>
      </c>
      <c r="E2223" s="27" t="s">
        <v>128</v>
      </c>
      <c r="F2223" s="27" t="s">
        <v>2559</v>
      </c>
      <c r="G2223" s="27" t="s">
        <v>9859</v>
      </c>
    </row>
    <row r="2224" spans="1:7" x14ac:dyDescent="0.3">
      <c r="A2224" s="26">
        <v>104851</v>
      </c>
      <c r="B2224" s="27" t="s">
        <v>7975</v>
      </c>
      <c r="C2224" s="27" t="s">
        <v>6826</v>
      </c>
      <c r="D2224" s="26">
        <v>9300</v>
      </c>
      <c r="E2224" s="27" t="s">
        <v>444</v>
      </c>
      <c r="F2224" s="27" t="s">
        <v>2560</v>
      </c>
      <c r="G2224" s="27" t="s">
        <v>4540</v>
      </c>
    </row>
    <row r="2225" spans="1:7" x14ac:dyDescent="0.3">
      <c r="A2225" s="26">
        <v>105379</v>
      </c>
      <c r="B2225" s="27" t="s">
        <v>10829</v>
      </c>
      <c r="C2225" s="27" t="s">
        <v>9217</v>
      </c>
      <c r="D2225" s="26">
        <v>9600</v>
      </c>
      <c r="E2225" s="27" t="s">
        <v>475</v>
      </c>
      <c r="F2225" s="27" t="s">
        <v>9218</v>
      </c>
      <c r="G2225" s="27" t="s">
        <v>9254</v>
      </c>
    </row>
    <row r="2226" spans="1:7" x14ac:dyDescent="0.3">
      <c r="A2226" s="26">
        <v>105445</v>
      </c>
      <c r="B2226" s="27" t="s">
        <v>10830</v>
      </c>
      <c r="C2226" s="27" t="s">
        <v>6827</v>
      </c>
      <c r="D2226" s="26">
        <v>9120</v>
      </c>
      <c r="E2226" s="27" t="s">
        <v>2561</v>
      </c>
      <c r="F2226" s="27" t="s">
        <v>4541</v>
      </c>
      <c r="G2226" s="27" t="s">
        <v>3815</v>
      </c>
    </row>
    <row r="2227" spans="1:7" x14ac:dyDescent="0.3">
      <c r="A2227" s="26">
        <v>105461</v>
      </c>
      <c r="B2227" s="27" t="s">
        <v>7976</v>
      </c>
      <c r="C2227" s="27" t="s">
        <v>6828</v>
      </c>
      <c r="D2227" s="26">
        <v>3680</v>
      </c>
      <c r="E2227" s="27" t="s">
        <v>1523</v>
      </c>
      <c r="F2227" s="27" t="s">
        <v>2562</v>
      </c>
      <c r="G2227" s="27" t="s">
        <v>4070</v>
      </c>
    </row>
    <row r="2228" spans="1:7" x14ac:dyDescent="0.3">
      <c r="A2228" s="26">
        <v>105478</v>
      </c>
      <c r="B2228" s="27" t="s">
        <v>7977</v>
      </c>
      <c r="C2228" s="27" t="s">
        <v>6829</v>
      </c>
      <c r="D2228" s="26">
        <v>8370</v>
      </c>
      <c r="E2228" s="27" t="s">
        <v>338</v>
      </c>
      <c r="F2228" s="27" t="s">
        <v>2563</v>
      </c>
      <c r="G2228" s="27" t="s">
        <v>9860</v>
      </c>
    </row>
    <row r="2229" spans="1:7" x14ac:dyDescent="0.3">
      <c r="A2229" s="26">
        <v>105742</v>
      </c>
      <c r="B2229" s="27" t="s">
        <v>7546</v>
      </c>
      <c r="C2229" s="27" t="s">
        <v>6830</v>
      </c>
      <c r="D2229" s="26">
        <v>3040</v>
      </c>
      <c r="E2229" s="27" t="s">
        <v>2564</v>
      </c>
      <c r="F2229" s="27" t="s">
        <v>2565</v>
      </c>
      <c r="G2229" s="27" t="s">
        <v>3816</v>
      </c>
    </row>
    <row r="2230" spans="1:7" x14ac:dyDescent="0.3">
      <c r="A2230" s="26">
        <v>105817</v>
      </c>
      <c r="B2230" s="27" t="s">
        <v>9219</v>
      </c>
      <c r="C2230" s="27" t="s">
        <v>9220</v>
      </c>
      <c r="D2230" s="26">
        <v>9450</v>
      </c>
      <c r="E2230" s="27" t="s">
        <v>462</v>
      </c>
      <c r="F2230" s="27" t="s">
        <v>2566</v>
      </c>
      <c r="G2230" s="27" t="s">
        <v>3817</v>
      </c>
    </row>
    <row r="2231" spans="1:7" x14ac:dyDescent="0.3">
      <c r="A2231" s="26">
        <v>105825</v>
      </c>
      <c r="B2231" s="27" t="s">
        <v>7978</v>
      </c>
      <c r="C2231" s="27" t="s">
        <v>6831</v>
      </c>
      <c r="D2231" s="26">
        <v>8000</v>
      </c>
      <c r="E2231" s="27" t="s">
        <v>304</v>
      </c>
      <c r="F2231" s="27" t="s">
        <v>2567</v>
      </c>
      <c r="G2231" s="27" t="s">
        <v>3818</v>
      </c>
    </row>
    <row r="2232" spans="1:7" x14ac:dyDescent="0.3">
      <c r="A2232" s="26">
        <v>105833</v>
      </c>
      <c r="B2232" s="27" t="s">
        <v>10831</v>
      </c>
      <c r="C2232" s="27" t="s">
        <v>5091</v>
      </c>
      <c r="D2232" s="26">
        <v>1800</v>
      </c>
      <c r="E2232" s="27" t="s">
        <v>53</v>
      </c>
      <c r="F2232" s="27" t="s">
        <v>676</v>
      </c>
      <c r="G2232" s="27" t="s">
        <v>9221</v>
      </c>
    </row>
    <row r="2233" spans="1:7" x14ac:dyDescent="0.3">
      <c r="A2233" s="26">
        <v>105882</v>
      </c>
      <c r="B2233" s="27" t="s">
        <v>10832</v>
      </c>
      <c r="C2233" s="27" t="s">
        <v>6832</v>
      </c>
      <c r="D2233" s="26">
        <v>3580</v>
      </c>
      <c r="E2233" s="27" t="s">
        <v>1642</v>
      </c>
      <c r="F2233" s="27" t="s">
        <v>2568</v>
      </c>
      <c r="G2233" s="27" t="s">
        <v>3819</v>
      </c>
    </row>
    <row r="2234" spans="1:7" x14ac:dyDescent="0.3">
      <c r="A2234" s="26">
        <v>105932</v>
      </c>
      <c r="B2234" s="27" t="s">
        <v>10833</v>
      </c>
      <c r="C2234" s="27" t="s">
        <v>6833</v>
      </c>
      <c r="D2234" s="26">
        <v>3500</v>
      </c>
      <c r="E2234" s="27" t="s">
        <v>227</v>
      </c>
      <c r="F2234" s="27" t="s">
        <v>2569</v>
      </c>
      <c r="G2234" s="27" t="s">
        <v>3820</v>
      </c>
    </row>
    <row r="2235" spans="1:7" x14ac:dyDescent="0.3">
      <c r="A2235" s="26">
        <v>105941</v>
      </c>
      <c r="B2235" s="27" t="s">
        <v>7494</v>
      </c>
      <c r="C2235" s="27" t="s">
        <v>6834</v>
      </c>
      <c r="D2235" s="26">
        <v>3800</v>
      </c>
      <c r="E2235" s="27" t="s">
        <v>278</v>
      </c>
      <c r="F2235" s="27" t="s">
        <v>2570</v>
      </c>
      <c r="G2235" s="27" t="s">
        <v>3821</v>
      </c>
    </row>
    <row r="2236" spans="1:7" x14ac:dyDescent="0.3">
      <c r="A2236" s="26">
        <v>105957</v>
      </c>
      <c r="B2236" s="27" t="s">
        <v>10834</v>
      </c>
      <c r="C2236" s="27" t="s">
        <v>6835</v>
      </c>
      <c r="D2236" s="26">
        <v>3800</v>
      </c>
      <c r="E2236" s="27" t="s">
        <v>278</v>
      </c>
      <c r="F2236" s="27" t="s">
        <v>2571</v>
      </c>
      <c r="G2236" s="27" t="s">
        <v>3822</v>
      </c>
    </row>
    <row r="2237" spans="1:7" x14ac:dyDescent="0.3">
      <c r="A2237" s="26">
        <v>105965</v>
      </c>
      <c r="B2237" s="27" t="s">
        <v>7979</v>
      </c>
      <c r="C2237" s="27" t="s">
        <v>6836</v>
      </c>
      <c r="D2237" s="26">
        <v>3620</v>
      </c>
      <c r="E2237" s="27" t="s">
        <v>1571</v>
      </c>
      <c r="F2237" s="27" t="s">
        <v>2572</v>
      </c>
      <c r="G2237" s="27" t="s">
        <v>10835</v>
      </c>
    </row>
    <row r="2238" spans="1:7" x14ac:dyDescent="0.3">
      <c r="A2238" s="26">
        <v>105973</v>
      </c>
      <c r="B2238" s="27" t="s">
        <v>510</v>
      </c>
      <c r="C2238" s="27" t="s">
        <v>6837</v>
      </c>
      <c r="D2238" s="26">
        <v>3724</v>
      </c>
      <c r="E2238" s="27" t="s">
        <v>2573</v>
      </c>
      <c r="F2238" s="27" t="s">
        <v>2574</v>
      </c>
      <c r="G2238" s="27" t="s">
        <v>3823</v>
      </c>
    </row>
    <row r="2239" spans="1:7" x14ac:dyDescent="0.3">
      <c r="A2239" s="26">
        <v>105981</v>
      </c>
      <c r="B2239" s="27" t="s">
        <v>7980</v>
      </c>
      <c r="C2239" s="27" t="s">
        <v>6838</v>
      </c>
      <c r="D2239" s="26">
        <v>3990</v>
      </c>
      <c r="E2239" s="27" t="s">
        <v>244</v>
      </c>
      <c r="F2239" s="27" t="s">
        <v>4542</v>
      </c>
      <c r="G2239" s="27" t="s">
        <v>4316</v>
      </c>
    </row>
    <row r="2240" spans="1:7" x14ac:dyDescent="0.3">
      <c r="A2240" s="26">
        <v>105999</v>
      </c>
      <c r="B2240" s="27" t="s">
        <v>7981</v>
      </c>
      <c r="C2240" s="27" t="s">
        <v>6839</v>
      </c>
      <c r="D2240" s="26">
        <v>9970</v>
      </c>
      <c r="E2240" s="27" t="s">
        <v>2575</v>
      </c>
      <c r="F2240" s="27" t="s">
        <v>2576</v>
      </c>
      <c r="G2240" s="27" t="s">
        <v>3824</v>
      </c>
    </row>
    <row r="2241" spans="1:7" x14ac:dyDescent="0.3">
      <c r="A2241" s="26">
        <v>106005</v>
      </c>
      <c r="B2241" s="27" t="s">
        <v>10836</v>
      </c>
      <c r="C2241" s="27" t="s">
        <v>6840</v>
      </c>
      <c r="D2241" s="26">
        <v>9230</v>
      </c>
      <c r="E2241" s="27" t="s">
        <v>2577</v>
      </c>
      <c r="F2241" s="27" t="s">
        <v>2578</v>
      </c>
      <c r="G2241" s="27" t="s">
        <v>3825</v>
      </c>
    </row>
    <row r="2242" spans="1:7" x14ac:dyDescent="0.3">
      <c r="A2242" s="26">
        <v>106013</v>
      </c>
      <c r="B2242" s="27" t="s">
        <v>10837</v>
      </c>
      <c r="C2242" s="27" t="s">
        <v>6841</v>
      </c>
      <c r="D2242" s="26">
        <v>9100</v>
      </c>
      <c r="E2242" s="27" t="s">
        <v>167</v>
      </c>
      <c r="F2242" s="27" t="s">
        <v>2579</v>
      </c>
      <c r="G2242" s="27" t="s">
        <v>3826</v>
      </c>
    </row>
    <row r="2243" spans="1:7" x14ac:dyDescent="0.3">
      <c r="A2243" s="26">
        <v>106021</v>
      </c>
      <c r="B2243" s="27" t="s">
        <v>7273</v>
      </c>
      <c r="C2243" s="27" t="s">
        <v>6842</v>
      </c>
      <c r="D2243" s="26">
        <v>9920</v>
      </c>
      <c r="E2243" s="27" t="s">
        <v>8291</v>
      </c>
      <c r="F2243" s="27" t="s">
        <v>9861</v>
      </c>
      <c r="G2243" s="27" t="s">
        <v>9222</v>
      </c>
    </row>
    <row r="2244" spans="1:7" x14ac:dyDescent="0.3">
      <c r="A2244" s="26">
        <v>106039</v>
      </c>
      <c r="B2244" s="27" t="s">
        <v>7222</v>
      </c>
      <c r="C2244" s="27" t="s">
        <v>6843</v>
      </c>
      <c r="D2244" s="26">
        <v>9930</v>
      </c>
      <c r="E2244" s="27" t="s">
        <v>8291</v>
      </c>
      <c r="F2244" s="27" t="s">
        <v>2580</v>
      </c>
      <c r="G2244" s="27" t="s">
        <v>3827</v>
      </c>
    </row>
    <row r="2245" spans="1:7" x14ac:dyDescent="0.3">
      <c r="A2245" s="26">
        <v>106047</v>
      </c>
      <c r="B2245" s="27" t="s">
        <v>9223</v>
      </c>
      <c r="C2245" s="27" t="s">
        <v>6844</v>
      </c>
      <c r="D2245" s="26">
        <v>9870</v>
      </c>
      <c r="E2245" s="27" t="s">
        <v>2346</v>
      </c>
      <c r="F2245" s="27" t="s">
        <v>2581</v>
      </c>
      <c r="G2245" s="27" t="s">
        <v>9224</v>
      </c>
    </row>
    <row r="2246" spans="1:7" x14ac:dyDescent="0.3">
      <c r="A2246" s="26">
        <v>106088</v>
      </c>
      <c r="B2246" s="27" t="s">
        <v>7982</v>
      </c>
      <c r="C2246" s="27" t="s">
        <v>6845</v>
      </c>
      <c r="D2246" s="26">
        <v>2180</v>
      </c>
      <c r="E2246" s="27" t="s">
        <v>75</v>
      </c>
      <c r="F2246" s="27" t="s">
        <v>2582</v>
      </c>
      <c r="G2246" s="27" t="s">
        <v>8669</v>
      </c>
    </row>
    <row r="2247" spans="1:7" x14ac:dyDescent="0.3">
      <c r="A2247" s="26">
        <v>106112</v>
      </c>
      <c r="B2247" s="27" t="s">
        <v>7983</v>
      </c>
      <c r="C2247" s="27" t="s">
        <v>6846</v>
      </c>
      <c r="D2247" s="26">
        <v>1000</v>
      </c>
      <c r="E2247" s="27" t="s">
        <v>4111</v>
      </c>
      <c r="F2247" s="27" t="s">
        <v>2583</v>
      </c>
      <c r="G2247" s="27" t="s">
        <v>9862</v>
      </c>
    </row>
    <row r="2248" spans="1:7" x14ac:dyDescent="0.3">
      <c r="A2248" s="26">
        <v>106121</v>
      </c>
      <c r="B2248" s="27" t="s">
        <v>507</v>
      </c>
      <c r="C2248" s="27" t="s">
        <v>9863</v>
      </c>
      <c r="D2248" s="26">
        <v>8550</v>
      </c>
      <c r="E2248" s="27" t="s">
        <v>362</v>
      </c>
      <c r="F2248" s="27" t="s">
        <v>1858</v>
      </c>
      <c r="G2248" s="27" t="s">
        <v>10838</v>
      </c>
    </row>
    <row r="2249" spans="1:7" x14ac:dyDescent="0.3">
      <c r="A2249" s="26">
        <v>106138</v>
      </c>
      <c r="B2249" s="27" t="s">
        <v>7984</v>
      </c>
      <c r="C2249" s="27" t="s">
        <v>6847</v>
      </c>
      <c r="D2249" s="26">
        <v>8510</v>
      </c>
      <c r="E2249" s="27" t="s">
        <v>357</v>
      </c>
      <c r="F2249" s="27" t="s">
        <v>2584</v>
      </c>
      <c r="G2249" s="27" t="s">
        <v>4544</v>
      </c>
    </row>
    <row r="2250" spans="1:7" x14ac:dyDescent="0.3">
      <c r="A2250" s="26">
        <v>106153</v>
      </c>
      <c r="B2250" s="27" t="s">
        <v>7985</v>
      </c>
      <c r="C2250" s="27" t="s">
        <v>6848</v>
      </c>
      <c r="D2250" s="26">
        <v>9200</v>
      </c>
      <c r="E2250" s="27" t="s">
        <v>448</v>
      </c>
      <c r="F2250" s="27" t="s">
        <v>2585</v>
      </c>
      <c r="G2250" s="27" t="s">
        <v>9225</v>
      </c>
    </row>
    <row r="2251" spans="1:7" x14ac:dyDescent="0.3">
      <c r="A2251" s="26">
        <v>106161</v>
      </c>
      <c r="B2251" s="27" t="s">
        <v>10839</v>
      </c>
      <c r="C2251" s="27" t="s">
        <v>6849</v>
      </c>
      <c r="D2251" s="26">
        <v>8400</v>
      </c>
      <c r="E2251" s="27" t="s">
        <v>341</v>
      </c>
      <c r="F2251" s="27" t="s">
        <v>2586</v>
      </c>
      <c r="G2251" s="27" t="s">
        <v>6850</v>
      </c>
    </row>
    <row r="2252" spans="1:7" x14ac:dyDescent="0.3">
      <c r="A2252" s="26">
        <v>106179</v>
      </c>
      <c r="B2252" s="27" t="s">
        <v>510</v>
      </c>
      <c r="C2252" s="27" t="s">
        <v>6851</v>
      </c>
      <c r="D2252" s="26">
        <v>3020</v>
      </c>
      <c r="E2252" s="27" t="s">
        <v>2587</v>
      </c>
      <c r="F2252" s="27" t="s">
        <v>2426</v>
      </c>
      <c r="G2252" s="27" t="s">
        <v>3763</v>
      </c>
    </row>
    <row r="2253" spans="1:7" x14ac:dyDescent="0.3">
      <c r="A2253" s="26">
        <v>106187</v>
      </c>
      <c r="B2253" s="27" t="s">
        <v>7986</v>
      </c>
      <c r="C2253" s="27" t="s">
        <v>6852</v>
      </c>
      <c r="D2253" s="26">
        <v>8510</v>
      </c>
      <c r="E2253" s="27" t="s">
        <v>2588</v>
      </c>
      <c r="F2253" s="27" t="s">
        <v>2589</v>
      </c>
      <c r="G2253" s="27" t="s">
        <v>3828</v>
      </c>
    </row>
    <row r="2254" spans="1:7" x14ac:dyDescent="0.3">
      <c r="A2254" s="26">
        <v>106195</v>
      </c>
      <c r="B2254" s="27" t="s">
        <v>4317</v>
      </c>
      <c r="C2254" s="27" t="s">
        <v>6853</v>
      </c>
      <c r="D2254" s="26">
        <v>2950</v>
      </c>
      <c r="E2254" s="27" t="s">
        <v>77</v>
      </c>
      <c r="F2254" s="27" t="s">
        <v>2590</v>
      </c>
      <c r="G2254" s="27" t="s">
        <v>4318</v>
      </c>
    </row>
    <row r="2255" spans="1:7" x14ac:dyDescent="0.3">
      <c r="A2255" s="26">
        <v>106203</v>
      </c>
      <c r="B2255" s="27" t="s">
        <v>506</v>
      </c>
      <c r="C2255" s="27" t="s">
        <v>6854</v>
      </c>
      <c r="D2255" s="26">
        <v>8400</v>
      </c>
      <c r="E2255" s="27" t="s">
        <v>341</v>
      </c>
      <c r="F2255" s="27" t="s">
        <v>2591</v>
      </c>
      <c r="G2255" s="27" t="s">
        <v>9226</v>
      </c>
    </row>
    <row r="2256" spans="1:7" x14ac:dyDescent="0.3">
      <c r="A2256" s="26">
        <v>106815</v>
      </c>
      <c r="B2256" s="27" t="s">
        <v>4319</v>
      </c>
      <c r="C2256" s="27" t="s">
        <v>6855</v>
      </c>
      <c r="D2256" s="26">
        <v>2180</v>
      </c>
      <c r="E2256" s="27" t="s">
        <v>75</v>
      </c>
      <c r="F2256" s="27" t="s">
        <v>2592</v>
      </c>
      <c r="G2256" s="27" t="s">
        <v>4071</v>
      </c>
    </row>
    <row r="2257" spans="1:7" x14ac:dyDescent="0.3">
      <c r="A2257" s="26">
        <v>107524</v>
      </c>
      <c r="B2257" s="27" t="s">
        <v>7987</v>
      </c>
      <c r="C2257" s="27" t="s">
        <v>6856</v>
      </c>
      <c r="D2257" s="26">
        <v>1040</v>
      </c>
      <c r="E2257" s="27" t="s">
        <v>9</v>
      </c>
      <c r="F2257" s="27" t="s">
        <v>2593</v>
      </c>
      <c r="G2257" s="27" t="s">
        <v>9227</v>
      </c>
    </row>
    <row r="2258" spans="1:7" x14ac:dyDescent="0.3">
      <c r="A2258" s="26">
        <v>107532</v>
      </c>
      <c r="B2258" s="27" t="s">
        <v>7347</v>
      </c>
      <c r="C2258" s="27" t="s">
        <v>6857</v>
      </c>
      <c r="D2258" s="26">
        <v>1780</v>
      </c>
      <c r="E2258" s="27" t="s">
        <v>683</v>
      </c>
      <c r="F2258" s="27" t="s">
        <v>2594</v>
      </c>
      <c r="G2258" s="27" t="s">
        <v>3829</v>
      </c>
    </row>
    <row r="2259" spans="1:7" x14ac:dyDescent="0.3">
      <c r="A2259" s="26">
        <v>107541</v>
      </c>
      <c r="B2259" s="27" t="s">
        <v>7988</v>
      </c>
      <c r="C2259" s="27" t="s">
        <v>6858</v>
      </c>
      <c r="D2259" s="26">
        <v>2900</v>
      </c>
      <c r="E2259" s="27" t="s">
        <v>83</v>
      </c>
      <c r="F2259" s="27" t="s">
        <v>2595</v>
      </c>
      <c r="G2259" s="27" t="s">
        <v>3830</v>
      </c>
    </row>
    <row r="2260" spans="1:7" x14ac:dyDescent="0.3">
      <c r="A2260" s="26">
        <v>107557</v>
      </c>
      <c r="B2260" s="27" t="s">
        <v>7989</v>
      </c>
      <c r="C2260" s="27" t="s">
        <v>6859</v>
      </c>
      <c r="D2260" s="26">
        <v>1860</v>
      </c>
      <c r="E2260" s="27" t="s">
        <v>700</v>
      </c>
      <c r="F2260" s="27" t="s">
        <v>4545</v>
      </c>
      <c r="G2260" s="27" t="s">
        <v>4072</v>
      </c>
    </row>
    <row r="2261" spans="1:7" x14ac:dyDescent="0.3">
      <c r="A2261" s="26">
        <v>107623</v>
      </c>
      <c r="B2261" s="27" t="s">
        <v>510</v>
      </c>
      <c r="C2261" s="27" t="s">
        <v>4774</v>
      </c>
      <c r="D2261" s="26">
        <v>3600</v>
      </c>
      <c r="E2261" s="27" t="s">
        <v>251</v>
      </c>
      <c r="F2261" s="27" t="s">
        <v>2596</v>
      </c>
      <c r="G2261" s="27" t="s">
        <v>9864</v>
      </c>
    </row>
    <row r="2262" spans="1:7" x14ac:dyDescent="0.3">
      <c r="A2262" s="26">
        <v>107631</v>
      </c>
      <c r="B2262" s="27" t="s">
        <v>7990</v>
      </c>
      <c r="C2262" s="27" t="s">
        <v>6621</v>
      </c>
      <c r="D2262" s="26">
        <v>3630</v>
      </c>
      <c r="E2262" s="27" t="s">
        <v>257</v>
      </c>
      <c r="F2262" s="27" t="s">
        <v>10840</v>
      </c>
      <c r="G2262" s="27" t="s">
        <v>3831</v>
      </c>
    </row>
    <row r="2263" spans="1:7" x14ac:dyDescent="0.3">
      <c r="A2263" s="26">
        <v>107649</v>
      </c>
      <c r="B2263" s="27" t="s">
        <v>7991</v>
      </c>
      <c r="C2263" s="27" t="s">
        <v>6860</v>
      </c>
      <c r="D2263" s="26">
        <v>9040</v>
      </c>
      <c r="E2263" s="27" t="s">
        <v>423</v>
      </c>
      <c r="F2263" s="27" t="s">
        <v>10841</v>
      </c>
      <c r="G2263" s="27" t="s">
        <v>4320</v>
      </c>
    </row>
    <row r="2264" spans="1:7" x14ac:dyDescent="0.3">
      <c r="A2264" s="26">
        <v>107656</v>
      </c>
      <c r="B2264" s="27" t="s">
        <v>7463</v>
      </c>
      <c r="C2264" s="27" t="s">
        <v>6817</v>
      </c>
      <c r="D2264" s="26">
        <v>3560</v>
      </c>
      <c r="E2264" s="27" t="s">
        <v>289</v>
      </c>
      <c r="F2264" s="27" t="s">
        <v>2550</v>
      </c>
      <c r="G2264" s="27" t="s">
        <v>4073</v>
      </c>
    </row>
    <row r="2265" spans="1:7" x14ac:dyDescent="0.3">
      <c r="A2265" s="26">
        <v>107681</v>
      </c>
      <c r="B2265" s="27" t="s">
        <v>8670</v>
      </c>
      <c r="C2265" s="27" t="s">
        <v>6861</v>
      </c>
      <c r="D2265" s="26">
        <v>3500</v>
      </c>
      <c r="E2265" s="27" t="s">
        <v>227</v>
      </c>
      <c r="F2265" s="27" t="s">
        <v>2597</v>
      </c>
      <c r="G2265" s="27" t="s">
        <v>3832</v>
      </c>
    </row>
    <row r="2266" spans="1:7" x14ac:dyDescent="0.3">
      <c r="A2266" s="26">
        <v>107698</v>
      </c>
      <c r="B2266" s="27" t="s">
        <v>10842</v>
      </c>
      <c r="C2266" s="27" t="s">
        <v>6862</v>
      </c>
      <c r="D2266" s="26">
        <v>3800</v>
      </c>
      <c r="E2266" s="27" t="s">
        <v>278</v>
      </c>
      <c r="F2266" s="27" t="s">
        <v>2598</v>
      </c>
      <c r="G2266" s="27" t="s">
        <v>9228</v>
      </c>
    </row>
    <row r="2267" spans="1:7" x14ac:dyDescent="0.3">
      <c r="A2267" s="26">
        <v>107789</v>
      </c>
      <c r="B2267" s="27" t="s">
        <v>7992</v>
      </c>
      <c r="C2267" s="27" t="s">
        <v>6863</v>
      </c>
      <c r="D2267" s="26">
        <v>9000</v>
      </c>
      <c r="E2267" s="27" t="s">
        <v>403</v>
      </c>
      <c r="F2267" s="27" t="s">
        <v>2599</v>
      </c>
      <c r="G2267" s="27" t="s">
        <v>3467</v>
      </c>
    </row>
    <row r="2268" spans="1:7" x14ac:dyDescent="0.3">
      <c r="A2268" s="26">
        <v>107797</v>
      </c>
      <c r="B2268" s="27" t="s">
        <v>510</v>
      </c>
      <c r="C2268" s="27" t="s">
        <v>6864</v>
      </c>
      <c r="D2268" s="26">
        <v>9000</v>
      </c>
      <c r="E2268" s="27" t="s">
        <v>403</v>
      </c>
      <c r="F2268" s="27" t="s">
        <v>6865</v>
      </c>
      <c r="G2268" s="27" t="s">
        <v>6866</v>
      </c>
    </row>
    <row r="2269" spans="1:7" x14ac:dyDescent="0.3">
      <c r="A2269" s="26">
        <v>107805</v>
      </c>
      <c r="B2269" s="27" t="s">
        <v>9497</v>
      </c>
      <c r="C2269" s="27" t="s">
        <v>6867</v>
      </c>
      <c r="D2269" s="26">
        <v>9000</v>
      </c>
      <c r="E2269" s="27" t="s">
        <v>403</v>
      </c>
      <c r="F2269" s="27" t="s">
        <v>4546</v>
      </c>
      <c r="G2269" s="27" t="s">
        <v>9229</v>
      </c>
    </row>
    <row r="2270" spans="1:7" x14ac:dyDescent="0.3">
      <c r="A2270" s="26">
        <v>107813</v>
      </c>
      <c r="B2270" s="27" t="s">
        <v>510</v>
      </c>
      <c r="C2270" s="27" t="s">
        <v>6868</v>
      </c>
      <c r="D2270" s="26">
        <v>9230</v>
      </c>
      <c r="E2270" s="27" t="s">
        <v>430</v>
      </c>
      <c r="F2270" s="27" t="s">
        <v>2601</v>
      </c>
      <c r="G2270" s="27" t="s">
        <v>3833</v>
      </c>
    </row>
    <row r="2271" spans="1:7" x14ac:dyDescent="0.3">
      <c r="A2271" s="26">
        <v>107821</v>
      </c>
      <c r="B2271" s="27" t="s">
        <v>8671</v>
      </c>
      <c r="C2271" s="27" t="s">
        <v>6869</v>
      </c>
      <c r="D2271" s="26">
        <v>9280</v>
      </c>
      <c r="E2271" s="27" t="s">
        <v>2602</v>
      </c>
      <c r="F2271" s="27" t="s">
        <v>2603</v>
      </c>
      <c r="G2271" s="27" t="s">
        <v>3834</v>
      </c>
    </row>
    <row r="2272" spans="1:7" x14ac:dyDescent="0.3">
      <c r="A2272" s="26">
        <v>107839</v>
      </c>
      <c r="B2272" s="27" t="s">
        <v>7993</v>
      </c>
      <c r="C2272" s="27" t="s">
        <v>6870</v>
      </c>
      <c r="D2272" s="26">
        <v>9100</v>
      </c>
      <c r="E2272" s="27" t="s">
        <v>167</v>
      </c>
      <c r="F2272" s="27" t="s">
        <v>2604</v>
      </c>
      <c r="G2272" s="27" t="s">
        <v>3835</v>
      </c>
    </row>
    <row r="2273" spans="1:7" x14ac:dyDescent="0.3">
      <c r="A2273" s="26">
        <v>107847</v>
      </c>
      <c r="B2273" s="27" t="s">
        <v>10843</v>
      </c>
      <c r="C2273" s="27" t="s">
        <v>6871</v>
      </c>
      <c r="D2273" s="26">
        <v>9060</v>
      </c>
      <c r="E2273" s="27" t="s">
        <v>408</v>
      </c>
      <c r="F2273" s="27" t="s">
        <v>2605</v>
      </c>
      <c r="G2273" s="27" t="s">
        <v>3836</v>
      </c>
    </row>
    <row r="2274" spans="1:7" x14ac:dyDescent="0.3">
      <c r="A2274" s="26">
        <v>107862</v>
      </c>
      <c r="B2274" s="27" t="s">
        <v>10844</v>
      </c>
      <c r="C2274" s="27" t="s">
        <v>6872</v>
      </c>
      <c r="D2274" s="26">
        <v>9140</v>
      </c>
      <c r="E2274" s="27" t="s">
        <v>165</v>
      </c>
      <c r="F2274" s="27" t="s">
        <v>2606</v>
      </c>
      <c r="G2274" s="27" t="s">
        <v>10845</v>
      </c>
    </row>
    <row r="2275" spans="1:7" x14ac:dyDescent="0.3">
      <c r="A2275" s="26">
        <v>107904</v>
      </c>
      <c r="B2275" s="27" t="s">
        <v>10846</v>
      </c>
      <c r="C2275" s="27" t="s">
        <v>6873</v>
      </c>
      <c r="D2275" s="26">
        <v>9800</v>
      </c>
      <c r="E2275" s="27" t="s">
        <v>492</v>
      </c>
      <c r="F2275" s="27" t="s">
        <v>2607</v>
      </c>
      <c r="G2275" s="27" t="s">
        <v>3837</v>
      </c>
    </row>
    <row r="2276" spans="1:7" x14ac:dyDescent="0.3">
      <c r="A2276" s="26">
        <v>107912</v>
      </c>
      <c r="B2276" s="27" t="s">
        <v>9230</v>
      </c>
      <c r="C2276" s="27" t="s">
        <v>6874</v>
      </c>
      <c r="D2276" s="26">
        <v>9870</v>
      </c>
      <c r="E2276" s="27" t="s">
        <v>56</v>
      </c>
      <c r="F2276" s="27" t="s">
        <v>2608</v>
      </c>
      <c r="G2276" s="27" t="s">
        <v>8672</v>
      </c>
    </row>
    <row r="2277" spans="1:7" x14ac:dyDescent="0.3">
      <c r="A2277" s="26">
        <v>107921</v>
      </c>
      <c r="B2277" s="27" t="s">
        <v>9865</v>
      </c>
      <c r="C2277" s="27" t="s">
        <v>6875</v>
      </c>
      <c r="D2277" s="26">
        <v>3220</v>
      </c>
      <c r="E2277" s="27" t="s">
        <v>1328</v>
      </c>
      <c r="F2277" s="27" t="s">
        <v>2609</v>
      </c>
      <c r="G2277" s="27" t="s">
        <v>3838</v>
      </c>
    </row>
    <row r="2278" spans="1:7" x14ac:dyDescent="0.3">
      <c r="A2278" s="26">
        <v>107938</v>
      </c>
      <c r="B2278" s="27" t="s">
        <v>7994</v>
      </c>
      <c r="C2278" s="27" t="s">
        <v>6876</v>
      </c>
      <c r="D2278" s="26">
        <v>9240</v>
      </c>
      <c r="E2278" s="27" t="s">
        <v>2128</v>
      </c>
      <c r="F2278" s="27" t="s">
        <v>2610</v>
      </c>
      <c r="G2278" s="27" t="s">
        <v>10847</v>
      </c>
    </row>
    <row r="2279" spans="1:7" x14ac:dyDescent="0.3">
      <c r="A2279" s="26">
        <v>107946</v>
      </c>
      <c r="B2279" s="27" t="s">
        <v>8673</v>
      </c>
      <c r="C2279" s="27" t="s">
        <v>6877</v>
      </c>
      <c r="D2279" s="26">
        <v>1020</v>
      </c>
      <c r="E2279" s="27" t="s">
        <v>5</v>
      </c>
      <c r="F2279" s="27" t="s">
        <v>2611</v>
      </c>
      <c r="G2279" s="27" t="s">
        <v>10848</v>
      </c>
    </row>
    <row r="2280" spans="1:7" x14ac:dyDescent="0.3">
      <c r="A2280" s="26">
        <v>107953</v>
      </c>
      <c r="B2280" s="27" t="s">
        <v>9866</v>
      </c>
      <c r="C2280" s="27" t="s">
        <v>6878</v>
      </c>
      <c r="D2280" s="26">
        <v>2220</v>
      </c>
      <c r="E2280" s="27" t="s">
        <v>202</v>
      </c>
      <c r="F2280" s="27" t="s">
        <v>2612</v>
      </c>
      <c r="G2280" s="27" t="s">
        <v>3839</v>
      </c>
    </row>
    <row r="2281" spans="1:7" x14ac:dyDescent="0.3">
      <c r="A2281" s="26">
        <v>107995</v>
      </c>
      <c r="B2281" s="27" t="s">
        <v>8555</v>
      </c>
      <c r="C2281" s="27" t="s">
        <v>6879</v>
      </c>
      <c r="D2281" s="26">
        <v>9300</v>
      </c>
      <c r="E2281" s="27" t="s">
        <v>444</v>
      </c>
      <c r="F2281" s="27" t="s">
        <v>2613</v>
      </c>
      <c r="G2281" s="27" t="s">
        <v>3840</v>
      </c>
    </row>
    <row r="2282" spans="1:7" x14ac:dyDescent="0.3">
      <c r="A2282" s="26">
        <v>108027</v>
      </c>
      <c r="B2282" s="27" t="s">
        <v>7995</v>
      </c>
      <c r="C2282" s="27" t="s">
        <v>6880</v>
      </c>
      <c r="D2282" s="26">
        <v>1080</v>
      </c>
      <c r="E2282" s="27" t="s">
        <v>16</v>
      </c>
      <c r="F2282" s="27" t="s">
        <v>2614</v>
      </c>
      <c r="G2282" s="27" t="s">
        <v>4623</v>
      </c>
    </row>
    <row r="2283" spans="1:7" x14ac:dyDescent="0.3">
      <c r="A2283" s="26">
        <v>108043</v>
      </c>
      <c r="B2283" s="27" t="s">
        <v>8674</v>
      </c>
      <c r="C2283" s="27" t="s">
        <v>6881</v>
      </c>
      <c r="D2283" s="26">
        <v>2920</v>
      </c>
      <c r="E2283" s="27" t="s">
        <v>94</v>
      </c>
      <c r="F2283" s="27" t="s">
        <v>2615</v>
      </c>
      <c r="G2283" s="27" t="s">
        <v>3841</v>
      </c>
    </row>
    <row r="2284" spans="1:7" x14ac:dyDescent="0.3">
      <c r="A2284" s="26">
        <v>108051</v>
      </c>
      <c r="B2284" s="27" t="s">
        <v>9231</v>
      </c>
      <c r="C2284" s="27" t="s">
        <v>6882</v>
      </c>
      <c r="D2284" s="26">
        <v>1040</v>
      </c>
      <c r="E2284" s="27" t="s">
        <v>9</v>
      </c>
      <c r="F2284" s="27" t="s">
        <v>2616</v>
      </c>
      <c r="G2284" s="27" t="s">
        <v>9867</v>
      </c>
    </row>
    <row r="2285" spans="1:7" x14ac:dyDescent="0.3">
      <c r="A2285" s="26">
        <v>108225</v>
      </c>
      <c r="B2285" s="27" t="s">
        <v>10849</v>
      </c>
      <c r="C2285" s="27" t="s">
        <v>6883</v>
      </c>
      <c r="D2285" s="26">
        <v>8860</v>
      </c>
      <c r="E2285" s="27" t="s">
        <v>1944</v>
      </c>
      <c r="F2285" s="27" t="s">
        <v>2617</v>
      </c>
      <c r="G2285" s="27" t="s">
        <v>3842</v>
      </c>
    </row>
    <row r="2286" spans="1:7" x14ac:dyDescent="0.3">
      <c r="A2286" s="26">
        <v>109851</v>
      </c>
      <c r="B2286" s="27" t="s">
        <v>7996</v>
      </c>
      <c r="C2286" s="27" t="s">
        <v>6884</v>
      </c>
      <c r="D2286" s="26">
        <v>8310</v>
      </c>
      <c r="E2286" s="27" t="s">
        <v>334</v>
      </c>
      <c r="F2286" s="27" t="s">
        <v>2618</v>
      </c>
      <c r="G2286" s="27" t="s">
        <v>4547</v>
      </c>
    </row>
    <row r="2287" spans="1:7" x14ac:dyDescent="0.3">
      <c r="A2287" s="26">
        <v>110064</v>
      </c>
      <c r="B2287" s="27" t="s">
        <v>9232</v>
      </c>
      <c r="C2287" s="27" t="s">
        <v>6885</v>
      </c>
      <c r="D2287" s="26">
        <v>9900</v>
      </c>
      <c r="E2287" s="27" t="s">
        <v>499</v>
      </c>
      <c r="F2287" s="27" t="s">
        <v>10850</v>
      </c>
      <c r="G2287" s="27" t="s">
        <v>9233</v>
      </c>
    </row>
    <row r="2288" spans="1:7" x14ac:dyDescent="0.3">
      <c r="A2288" s="26">
        <v>110072</v>
      </c>
      <c r="B2288" s="27" t="s">
        <v>510</v>
      </c>
      <c r="C2288" s="27" t="s">
        <v>6886</v>
      </c>
      <c r="D2288" s="26">
        <v>9150</v>
      </c>
      <c r="E2288" s="27" t="s">
        <v>2619</v>
      </c>
      <c r="F2288" s="27" t="s">
        <v>2620</v>
      </c>
      <c r="G2288" s="27" t="s">
        <v>4321</v>
      </c>
    </row>
    <row r="2289" spans="1:7" x14ac:dyDescent="0.3">
      <c r="A2289" s="26">
        <v>110081</v>
      </c>
      <c r="B2289" s="27" t="s">
        <v>10851</v>
      </c>
      <c r="C2289" s="27" t="s">
        <v>6887</v>
      </c>
      <c r="D2289" s="26">
        <v>9940</v>
      </c>
      <c r="E2289" s="27" t="s">
        <v>411</v>
      </c>
      <c r="F2289" s="27" t="s">
        <v>2621</v>
      </c>
      <c r="G2289" s="27" t="s">
        <v>6888</v>
      </c>
    </row>
    <row r="2290" spans="1:7" x14ac:dyDescent="0.3">
      <c r="A2290" s="26">
        <v>110098</v>
      </c>
      <c r="B2290" s="27" t="s">
        <v>7997</v>
      </c>
      <c r="C2290" s="27" t="s">
        <v>6889</v>
      </c>
      <c r="D2290" s="26">
        <v>9500</v>
      </c>
      <c r="E2290" s="27" t="s">
        <v>467</v>
      </c>
      <c r="F2290" s="27" t="s">
        <v>2622</v>
      </c>
      <c r="G2290" s="27" t="s">
        <v>4322</v>
      </c>
    </row>
    <row r="2291" spans="1:7" x14ac:dyDescent="0.3">
      <c r="A2291" s="26">
        <v>110106</v>
      </c>
      <c r="B2291" s="27" t="s">
        <v>10852</v>
      </c>
      <c r="C2291" s="27" t="s">
        <v>6890</v>
      </c>
      <c r="D2291" s="26">
        <v>9552</v>
      </c>
      <c r="E2291" s="27" t="s">
        <v>6891</v>
      </c>
      <c r="F2291" s="27" t="s">
        <v>6892</v>
      </c>
      <c r="G2291" s="27" t="s">
        <v>6893</v>
      </c>
    </row>
    <row r="2292" spans="1:7" x14ac:dyDescent="0.3">
      <c r="A2292" s="26">
        <v>110205</v>
      </c>
      <c r="B2292" s="27" t="s">
        <v>7998</v>
      </c>
      <c r="C2292" s="27" t="s">
        <v>6894</v>
      </c>
      <c r="D2292" s="26">
        <v>3680</v>
      </c>
      <c r="E2292" s="27" t="s">
        <v>267</v>
      </c>
      <c r="F2292" s="27" t="s">
        <v>2623</v>
      </c>
      <c r="G2292" s="27" t="s">
        <v>9234</v>
      </c>
    </row>
    <row r="2293" spans="1:7" x14ac:dyDescent="0.3">
      <c r="A2293" s="26">
        <v>110213</v>
      </c>
      <c r="B2293" s="27" t="s">
        <v>10853</v>
      </c>
      <c r="C2293" s="27" t="s">
        <v>6895</v>
      </c>
      <c r="D2293" s="26">
        <v>3740</v>
      </c>
      <c r="E2293" s="27" t="s">
        <v>2624</v>
      </c>
      <c r="F2293" s="27" t="s">
        <v>2625</v>
      </c>
      <c r="G2293" s="27" t="s">
        <v>10854</v>
      </c>
    </row>
    <row r="2294" spans="1:7" x14ac:dyDescent="0.3">
      <c r="A2294" s="26">
        <v>110221</v>
      </c>
      <c r="B2294" s="27" t="s">
        <v>7999</v>
      </c>
      <c r="C2294" s="27" t="s">
        <v>6896</v>
      </c>
      <c r="D2294" s="26">
        <v>3600</v>
      </c>
      <c r="E2294" s="27" t="s">
        <v>251</v>
      </c>
      <c r="F2294" s="27" t="s">
        <v>2626</v>
      </c>
      <c r="G2294" s="27" t="s">
        <v>9235</v>
      </c>
    </row>
    <row r="2295" spans="1:7" x14ac:dyDescent="0.3">
      <c r="A2295" s="26">
        <v>110239</v>
      </c>
      <c r="B2295" s="27" t="s">
        <v>7245</v>
      </c>
      <c r="C2295" s="27" t="s">
        <v>6897</v>
      </c>
      <c r="D2295" s="26">
        <v>9660</v>
      </c>
      <c r="E2295" s="27" t="s">
        <v>2627</v>
      </c>
      <c r="F2295" s="27" t="s">
        <v>2628</v>
      </c>
      <c r="G2295" s="27" t="s">
        <v>4323</v>
      </c>
    </row>
    <row r="2296" spans="1:7" x14ac:dyDescent="0.3">
      <c r="A2296" s="26">
        <v>110254</v>
      </c>
      <c r="B2296" s="27" t="s">
        <v>8000</v>
      </c>
      <c r="C2296" s="27" t="s">
        <v>6898</v>
      </c>
      <c r="D2296" s="26">
        <v>3020</v>
      </c>
      <c r="E2296" s="27" t="s">
        <v>194</v>
      </c>
      <c r="F2296" s="27" t="s">
        <v>2426</v>
      </c>
      <c r="G2296" s="27" t="s">
        <v>3763</v>
      </c>
    </row>
    <row r="2297" spans="1:7" x14ac:dyDescent="0.3">
      <c r="A2297" s="26">
        <v>110271</v>
      </c>
      <c r="B2297" s="27" t="s">
        <v>7990</v>
      </c>
      <c r="C2297" s="27" t="s">
        <v>6899</v>
      </c>
      <c r="D2297" s="26">
        <v>8310</v>
      </c>
      <c r="E2297" s="27" t="s">
        <v>334</v>
      </c>
      <c r="F2297" s="27" t="s">
        <v>2629</v>
      </c>
      <c r="G2297" s="27" t="s">
        <v>3843</v>
      </c>
    </row>
    <row r="2298" spans="1:7" x14ac:dyDescent="0.3">
      <c r="A2298" s="26">
        <v>110429</v>
      </c>
      <c r="B2298" s="27" t="s">
        <v>8675</v>
      </c>
      <c r="C2298" s="27" t="s">
        <v>6900</v>
      </c>
      <c r="D2298" s="26">
        <v>8000</v>
      </c>
      <c r="E2298" s="27" t="s">
        <v>304</v>
      </c>
      <c r="F2298" s="27" t="s">
        <v>2630</v>
      </c>
      <c r="G2298" s="27" t="s">
        <v>9236</v>
      </c>
    </row>
    <row r="2299" spans="1:7" x14ac:dyDescent="0.3">
      <c r="A2299" s="26">
        <v>110437</v>
      </c>
      <c r="B2299" s="27" t="s">
        <v>10855</v>
      </c>
      <c r="C2299" s="27" t="s">
        <v>6901</v>
      </c>
      <c r="D2299" s="26">
        <v>8870</v>
      </c>
      <c r="E2299" s="27" t="s">
        <v>376</v>
      </c>
      <c r="F2299" s="27" t="s">
        <v>2631</v>
      </c>
      <c r="G2299" s="27" t="s">
        <v>9868</v>
      </c>
    </row>
    <row r="2300" spans="1:7" x14ac:dyDescent="0.3">
      <c r="A2300" s="26">
        <v>110445</v>
      </c>
      <c r="B2300" s="27" t="s">
        <v>8001</v>
      </c>
      <c r="C2300" s="27" t="s">
        <v>6902</v>
      </c>
      <c r="D2300" s="26">
        <v>8980</v>
      </c>
      <c r="E2300" s="27" t="s">
        <v>2632</v>
      </c>
      <c r="F2300" s="27" t="s">
        <v>2633</v>
      </c>
      <c r="G2300" s="27" t="s">
        <v>9869</v>
      </c>
    </row>
    <row r="2301" spans="1:7" x14ac:dyDescent="0.3">
      <c r="A2301" s="26">
        <v>110452</v>
      </c>
      <c r="B2301" s="27" t="s">
        <v>8002</v>
      </c>
      <c r="C2301" s="27" t="s">
        <v>6903</v>
      </c>
      <c r="D2301" s="26">
        <v>1740</v>
      </c>
      <c r="E2301" s="27" t="s">
        <v>50</v>
      </c>
      <c r="F2301" s="27" t="s">
        <v>2634</v>
      </c>
      <c r="G2301" s="27" t="s">
        <v>9237</v>
      </c>
    </row>
    <row r="2302" spans="1:7" x14ac:dyDescent="0.3">
      <c r="A2302" s="26">
        <v>110461</v>
      </c>
      <c r="B2302" s="27" t="s">
        <v>2208</v>
      </c>
      <c r="C2302" s="27" t="s">
        <v>6904</v>
      </c>
      <c r="D2302" s="26">
        <v>8792</v>
      </c>
      <c r="E2302" s="27" t="s">
        <v>1933</v>
      </c>
      <c r="F2302" s="27" t="s">
        <v>2635</v>
      </c>
      <c r="G2302" s="27" t="s">
        <v>3844</v>
      </c>
    </row>
    <row r="2303" spans="1:7" x14ac:dyDescent="0.3">
      <c r="A2303" s="26">
        <v>110478</v>
      </c>
      <c r="B2303" s="27" t="s">
        <v>8003</v>
      </c>
      <c r="C2303" s="27" t="s">
        <v>6905</v>
      </c>
      <c r="D2303" s="26">
        <v>8760</v>
      </c>
      <c r="E2303" s="27" t="s">
        <v>1992</v>
      </c>
      <c r="F2303" s="27" t="s">
        <v>2636</v>
      </c>
      <c r="G2303" s="27" t="s">
        <v>9238</v>
      </c>
    </row>
    <row r="2304" spans="1:7" x14ac:dyDescent="0.3">
      <c r="A2304" s="26">
        <v>110494</v>
      </c>
      <c r="B2304" s="27" t="s">
        <v>8004</v>
      </c>
      <c r="C2304" s="27" t="s">
        <v>6906</v>
      </c>
      <c r="D2304" s="26">
        <v>2018</v>
      </c>
      <c r="E2304" s="27" t="s">
        <v>4113</v>
      </c>
      <c r="F2304" s="27" t="s">
        <v>2637</v>
      </c>
      <c r="G2304" s="27" t="s">
        <v>6907</v>
      </c>
    </row>
    <row r="2305" spans="1:7" x14ac:dyDescent="0.3">
      <c r="A2305" s="26">
        <v>110511</v>
      </c>
      <c r="B2305" s="27" t="s">
        <v>9239</v>
      </c>
      <c r="C2305" s="27" t="s">
        <v>6908</v>
      </c>
      <c r="D2305" s="26">
        <v>2170</v>
      </c>
      <c r="E2305" s="27" t="s">
        <v>73</v>
      </c>
      <c r="F2305" s="27" t="s">
        <v>2638</v>
      </c>
      <c r="G2305" s="27" t="s">
        <v>4324</v>
      </c>
    </row>
    <row r="2306" spans="1:7" x14ac:dyDescent="0.3">
      <c r="A2306" s="26">
        <v>110528</v>
      </c>
      <c r="B2306" s="27" t="s">
        <v>8676</v>
      </c>
      <c r="C2306" s="27" t="s">
        <v>6909</v>
      </c>
      <c r="D2306" s="26">
        <v>2220</v>
      </c>
      <c r="E2306" s="27" t="s">
        <v>202</v>
      </c>
      <c r="F2306" s="27" t="s">
        <v>9240</v>
      </c>
      <c r="G2306" s="27" t="s">
        <v>8677</v>
      </c>
    </row>
    <row r="2307" spans="1:7" x14ac:dyDescent="0.3">
      <c r="A2307" s="26">
        <v>110551</v>
      </c>
      <c r="B2307" s="27" t="s">
        <v>7317</v>
      </c>
      <c r="C2307" s="27" t="s">
        <v>6910</v>
      </c>
      <c r="D2307" s="26">
        <v>2000</v>
      </c>
      <c r="E2307" s="27" t="s">
        <v>4113</v>
      </c>
      <c r="F2307" s="27" t="s">
        <v>745</v>
      </c>
      <c r="G2307" s="27" t="s">
        <v>9241</v>
      </c>
    </row>
    <row r="2308" spans="1:7" x14ac:dyDescent="0.3">
      <c r="A2308" s="26">
        <v>110569</v>
      </c>
      <c r="B2308" s="27" t="s">
        <v>8005</v>
      </c>
      <c r="C2308" s="27" t="s">
        <v>6911</v>
      </c>
      <c r="D2308" s="26">
        <v>2600</v>
      </c>
      <c r="E2308" s="27" t="s">
        <v>1058</v>
      </c>
      <c r="F2308" s="27" t="s">
        <v>2639</v>
      </c>
      <c r="G2308" s="27" t="s">
        <v>9870</v>
      </c>
    </row>
    <row r="2309" spans="1:7" x14ac:dyDescent="0.3">
      <c r="A2309" s="26">
        <v>110577</v>
      </c>
      <c r="B2309" s="27" t="s">
        <v>8006</v>
      </c>
      <c r="C2309" s="27" t="s">
        <v>6912</v>
      </c>
      <c r="D2309" s="26">
        <v>2222</v>
      </c>
      <c r="E2309" s="27" t="s">
        <v>2640</v>
      </c>
      <c r="F2309" s="27" t="s">
        <v>2641</v>
      </c>
      <c r="G2309" s="27" t="s">
        <v>10856</v>
      </c>
    </row>
    <row r="2310" spans="1:7" x14ac:dyDescent="0.3">
      <c r="A2310" s="26">
        <v>110601</v>
      </c>
      <c r="B2310" s="27" t="s">
        <v>8007</v>
      </c>
      <c r="C2310" s="27" t="s">
        <v>6913</v>
      </c>
      <c r="D2310" s="26">
        <v>2880</v>
      </c>
      <c r="E2310" s="27" t="s">
        <v>162</v>
      </c>
      <c r="F2310" s="27" t="s">
        <v>2642</v>
      </c>
      <c r="G2310" s="27" t="s">
        <v>10857</v>
      </c>
    </row>
    <row r="2311" spans="1:7" x14ac:dyDescent="0.3">
      <c r="A2311" s="26">
        <v>110627</v>
      </c>
      <c r="B2311" s="27" t="s">
        <v>10858</v>
      </c>
      <c r="C2311" s="27" t="s">
        <v>6914</v>
      </c>
      <c r="D2311" s="26">
        <v>2650</v>
      </c>
      <c r="E2311" s="27" t="s">
        <v>141</v>
      </c>
      <c r="F2311" s="27" t="s">
        <v>1019</v>
      </c>
      <c r="G2311" s="27" t="s">
        <v>10859</v>
      </c>
    </row>
    <row r="2312" spans="1:7" x14ac:dyDescent="0.3">
      <c r="A2312" s="26">
        <v>110643</v>
      </c>
      <c r="B2312" s="27" t="s">
        <v>10860</v>
      </c>
      <c r="C2312" s="27" t="s">
        <v>10861</v>
      </c>
      <c r="D2312" s="26">
        <v>8450</v>
      </c>
      <c r="E2312" s="27" t="s">
        <v>1798</v>
      </c>
      <c r="F2312" s="27" t="s">
        <v>2643</v>
      </c>
      <c r="G2312" s="27" t="s">
        <v>3845</v>
      </c>
    </row>
    <row r="2313" spans="1:7" x14ac:dyDescent="0.3">
      <c r="A2313" s="26">
        <v>110676</v>
      </c>
      <c r="B2313" s="27" t="s">
        <v>9242</v>
      </c>
      <c r="C2313" s="27" t="s">
        <v>6915</v>
      </c>
      <c r="D2313" s="26">
        <v>1082</v>
      </c>
      <c r="E2313" s="27" t="s">
        <v>22</v>
      </c>
      <c r="F2313" s="27" t="s">
        <v>2644</v>
      </c>
      <c r="G2313" s="27" t="s">
        <v>4325</v>
      </c>
    </row>
    <row r="2314" spans="1:7" x14ac:dyDescent="0.3">
      <c r="A2314" s="26">
        <v>110684</v>
      </c>
      <c r="B2314" s="27" t="s">
        <v>9243</v>
      </c>
      <c r="C2314" s="27" t="s">
        <v>6916</v>
      </c>
      <c r="D2314" s="26">
        <v>9500</v>
      </c>
      <c r="E2314" s="27" t="s">
        <v>467</v>
      </c>
      <c r="F2314" s="27" t="s">
        <v>2645</v>
      </c>
      <c r="G2314" s="27" t="s">
        <v>3846</v>
      </c>
    </row>
    <row r="2315" spans="1:7" x14ac:dyDescent="0.3">
      <c r="A2315" s="26">
        <v>110692</v>
      </c>
      <c r="B2315" s="27" t="s">
        <v>10862</v>
      </c>
      <c r="C2315" s="27" t="s">
        <v>6917</v>
      </c>
      <c r="D2315" s="26">
        <v>8450</v>
      </c>
      <c r="E2315" s="27" t="s">
        <v>1798</v>
      </c>
      <c r="F2315" s="27" t="s">
        <v>2646</v>
      </c>
      <c r="G2315" s="27" t="s">
        <v>3847</v>
      </c>
    </row>
    <row r="2316" spans="1:7" x14ac:dyDescent="0.3">
      <c r="A2316" s="26">
        <v>110726</v>
      </c>
      <c r="B2316" s="27" t="s">
        <v>9244</v>
      </c>
      <c r="C2316" s="27" t="s">
        <v>4074</v>
      </c>
      <c r="D2316" s="26">
        <v>2590</v>
      </c>
      <c r="E2316" s="27" t="s">
        <v>149</v>
      </c>
      <c r="F2316" s="27" t="s">
        <v>3848</v>
      </c>
      <c r="G2316" s="27" t="s">
        <v>9871</v>
      </c>
    </row>
    <row r="2317" spans="1:7" x14ac:dyDescent="0.3">
      <c r="A2317" s="26">
        <v>111047</v>
      </c>
      <c r="B2317" s="27" t="s">
        <v>9498</v>
      </c>
      <c r="C2317" s="27" t="s">
        <v>6918</v>
      </c>
      <c r="D2317" s="26">
        <v>3001</v>
      </c>
      <c r="E2317" s="27" t="s">
        <v>196</v>
      </c>
      <c r="F2317" s="27" t="s">
        <v>2647</v>
      </c>
      <c r="G2317" s="27" t="s">
        <v>9872</v>
      </c>
    </row>
    <row r="2318" spans="1:7" x14ac:dyDescent="0.3">
      <c r="A2318" s="26">
        <v>111104</v>
      </c>
      <c r="B2318" s="27" t="s">
        <v>9499</v>
      </c>
      <c r="C2318" s="27" t="s">
        <v>6919</v>
      </c>
      <c r="D2318" s="26">
        <v>8700</v>
      </c>
      <c r="E2318" s="27" t="s">
        <v>393</v>
      </c>
      <c r="F2318" s="27" t="s">
        <v>2648</v>
      </c>
      <c r="G2318" s="27" t="s">
        <v>3849</v>
      </c>
    </row>
    <row r="2319" spans="1:7" x14ac:dyDescent="0.3">
      <c r="A2319" s="26">
        <v>111138</v>
      </c>
      <c r="B2319" s="27" t="s">
        <v>6920</v>
      </c>
      <c r="C2319" s="27" t="s">
        <v>6921</v>
      </c>
      <c r="D2319" s="26">
        <v>2800</v>
      </c>
      <c r="E2319" s="27" t="s">
        <v>180</v>
      </c>
      <c r="F2319" s="27" t="s">
        <v>2649</v>
      </c>
      <c r="G2319" s="27" t="s">
        <v>8678</v>
      </c>
    </row>
    <row r="2320" spans="1:7" x14ac:dyDescent="0.3">
      <c r="A2320" s="26">
        <v>111914</v>
      </c>
      <c r="B2320" s="27" t="s">
        <v>8008</v>
      </c>
      <c r="C2320" s="27" t="s">
        <v>6922</v>
      </c>
      <c r="D2320" s="26">
        <v>1150</v>
      </c>
      <c r="E2320" s="27" t="s">
        <v>28</v>
      </c>
      <c r="F2320" s="27" t="s">
        <v>2650</v>
      </c>
      <c r="G2320" s="27" t="s">
        <v>3850</v>
      </c>
    </row>
    <row r="2321" spans="1:7" x14ac:dyDescent="0.3">
      <c r="A2321" s="26">
        <v>111955</v>
      </c>
      <c r="B2321" s="27" t="s">
        <v>506</v>
      </c>
      <c r="C2321" s="27" t="s">
        <v>6923</v>
      </c>
      <c r="D2321" s="26">
        <v>1700</v>
      </c>
      <c r="E2321" s="27" t="s">
        <v>48</v>
      </c>
      <c r="F2321" s="27" t="s">
        <v>2651</v>
      </c>
      <c r="G2321" s="27" t="s">
        <v>2966</v>
      </c>
    </row>
    <row r="2322" spans="1:7" x14ac:dyDescent="0.3">
      <c r="A2322" s="26">
        <v>112177</v>
      </c>
      <c r="B2322" s="27" t="s">
        <v>8009</v>
      </c>
      <c r="C2322" s="27" t="s">
        <v>6924</v>
      </c>
      <c r="D2322" s="26">
        <v>3630</v>
      </c>
      <c r="E2322" s="27" t="s">
        <v>257</v>
      </c>
      <c r="F2322" s="27" t="s">
        <v>2652</v>
      </c>
      <c r="G2322" s="27" t="s">
        <v>4548</v>
      </c>
    </row>
    <row r="2323" spans="1:7" x14ac:dyDescent="0.3">
      <c r="A2323" s="26">
        <v>112185</v>
      </c>
      <c r="B2323" s="27" t="s">
        <v>8010</v>
      </c>
      <c r="C2323" s="27" t="s">
        <v>6925</v>
      </c>
      <c r="D2323" s="26">
        <v>3545</v>
      </c>
      <c r="E2323" s="27" t="s">
        <v>2653</v>
      </c>
      <c r="F2323" s="27" t="s">
        <v>2654</v>
      </c>
      <c r="G2323" s="27" t="s">
        <v>6926</v>
      </c>
    </row>
    <row r="2324" spans="1:7" x14ac:dyDescent="0.3">
      <c r="A2324" s="26">
        <v>112383</v>
      </c>
      <c r="B2324" s="27" t="s">
        <v>8011</v>
      </c>
      <c r="C2324" s="27" t="s">
        <v>5254</v>
      </c>
      <c r="D2324" s="26">
        <v>2900</v>
      </c>
      <c r="E2324" s="27" t="s">
        <v>83</v>
      </c>
      <c r="F2324" s="27" t="s">
        <v>817</v>
      </c>
      <c r="G2324" s="27" t="s">
        <v>3034</v>
      </c>
    </row>
    <row r="2325" spans="1:7" x14ac:dyDescent="0.3">
      <c r="A2325" s="26">
        <v>112474</v>
      </c>
      <c r="B2325" s="27" t="s">
        <v>8679</v>
      </c>
      <c r="C2325" s="27" t="s">
        <v>6927</v>
      </c>
      <c r="D2325" s="26">
        <v>2630</v>
      </c>
      <c r="E2325" s="27" t="s">
        <v>155</v>
      </c>
      <c r="F2325" s="27" t="s">
        <v>2655</v>
      </c>
      <c r="G2325" s="27" t="s">
        <v>3851</v>
      </c>
    </row>
    <row r="2326" spans="1:7" x14ac:dyDescent="0.3">
      <c r="A2326" s="26">
        <v>112482</v>
      </c>
      <c r="B2326" s="27" t="s">
        <v>8012</v>
      </c>
      <c r="C2326" s="27" t="s">
        <v>6928</v>
      </c>
      <c r="D2326" s="26">
        <v>2100</v>
      </c>
      <c r="E2326" s="27" t="s">
        <v>797</v>
      </c>
      <c r="F2326" s="27" t="s">
        <v>2656</v>
      </c>
      <c r="G2326" s="27" t="s">
        <v>3852</v>
      </c>
    </row>
    <row r="2327" spans="1:7" x14ac:dyDescent="0.3">
      <c r="A2327" s="26">
        <v>112524</v>
      </c>
      <c r="B2327" s="27" t="s">
        <v>8013</v>
      </c>
      <c r="C2327" s="27" t="s">
        <v>5249</v>
      </c>
      <c r="D2327" s="26">
        <v>2900</v>
      </c>
      <c r="E2327" s="27" t="s">
        <v>83</v>
      </c>
      <c r="F2327" s="27" t="s">
        <v>813</v>
      </c>
      <c r="G2327" s="27" t="s">
        <v>6929</v>
      </c>
    </row>
    <row r="2328" spans="1:7" x14ac:dyDescent="0.3">
      <c r="A2328" s="26">
        <v>112565</v>
      </c>
      <c r="B2328" s="27" t="s">
        <v>8014</v>
      </c>
      <c r="C2328" s="27" t="s">
        <v>6930</v>
      </c>
      <c r="D2328" s="26">
        <v>1560</v>
      </c>
      <c r="E2328" s="27" t="s">
        <v>70</v>
      </c>
      <c r="F2328" s="27" t="s">
        <v>2657</v>
      </c>
      <c r="G2328" s="27" t="s">
        <v>2989</v>
      </c>
    </row>
    <row r="2329" spans="1:7" x14ac:dyDescent="0.3">
      <c r="A2329" s="26">
        <v>112623</v>
      </c>
      <c r="B2329" s="27" t="s">
        <v>8088</v>
      </c>
      <c r="C2329" s="27" t="s">
        <v>6931</v>
      </c>
      <c r="D2329" s="26">
        <v>2640</v>
      </c>
      <c r="E2329" s="27" t="s">
        <v>139</v>
      </c>
      <c r="F2329" s="27" t="s">
        <v>2658</v>
      </c>
      <c r="G2329" s="27" t="s">
        <v>9873</v>
      </c>
    </row>
    <row r="2330" spans="1:7" x14ac:dyDescent="0.3">
      <c r="A2330" s="26">
        <v>112631</v>
      </c>
      <c r="B2330" s="27" t="s">
        <v>9245</v>
      </c>
      <c r="C2330" s="27" t="s">
        <v>6932</v>
      </c>
      <c r="D2330" s="26">
        <v>2650</v>
      </c>
      <c r="E2330" s="27" t="s">
        <v>141</v>
      </c>
      <c r="F2330" s="27" t="s">
        <v>2659</v>
      </c>
      <c r="G2330" s="27" t="s">
        <v>9246</v>
      </c>
    </row>
    <row r="2331" spans="1:7" x14ac:dyDescent="0.3">
      <c r="A2331" s="26">
        <v>112862</v>
      </c>
      <c r="B2331" s="27" t="s">
        <v>9247</v>
      </c>
      <c r="C2331" s="27" t="s">
        <v>6933</v>
      </c>
      <c r="D2331" s="26">
        <v>2570</v>
      </c>
      <c r="E2331" s="27" t="s">
        <v>147</v>
      </c>
      <c r="F2331" s="27" t="s">
        <v>9248</v>
      </c>
      <c r="G2331" s="27" t="s">
        <v>9249</v>
      </c>
    </row>
    <row r="2332" spans="1:7" x14ac:dyDescent="0.3">
      <c r="A2332" s="26">
        <v>112871</v>
      </c>
      <c r="B2332" s="27" t="s">
        <v>10863</v>
      </c>
      <c r="C2332" s="27" t="s">
        <v>6934</v>
      </c>
      <c r="D2332" s="26">
        <v>9340</v>
      </c>
      <c r="E2332" s="27" t="s">
        <v>447</v>
      </c>
      <c r="F2332" s="27" t="s">
        <v>2660</v>
      </c>
      <c r="G2332" s="27" t="s">
        <v>8680</v>
      </c>
    </row>
    <row r="2333" spans="1:7" x14ac:dyDescent="0.3">
      <c r="A2333" s="26">
        <v>112921</v>
      </c>
      <c r="B2333" s="27" t="s">
        <v>4326</v>
      </c>
      <c r="C2333" s="27" t="s">
        <v>6935</v>
      </c>
      <c r="D2333" s="26">
        <v>2940</v>
      </c>
      <c r="E2333" s="27" t="s">
        <v>794</v>
      </c>
      <c r="F2333" s="27" t="s">
        <v>795</v>
      </c>
      <c r="G2333" s="27" t="s">
        <v>3026</v>
      </c>
    </row>
    <row r="2334" spans="1:7" x14ac:dyDescent="0.3">
      <c r="A2334" s="26">
        <v>112938</v>
      </c>
      <c r="B2334" s="27" t="s">
        <v>8015</v>
      </c>
      <c r="C2334" s="27" t="s">
        <v>6936</v>
      </c>
      <c r="D2334" s="26">
        <v>8510</v>
      </c>
      <c r="E2334" s="27" t="s">
        <v>357</v>
      </c>
      <c r="F2334" s="27" t="s">
        <v>2661</v>
      </c>
      <c r="G2334" s="27" t="s">
        <v>9250</v>
      </c>
    </row>
    <row r="2335" spans="1:7" x14ac:dyDescent="0.3">
      <c r="A2335" s="26">
        <v>112953</v>
      </c>
      <c r="B2335" s="27" t="s">
        <v>10864</v>
      </c>
      <c r="C2335" s="27" t="s">
        <v>6937</v>
      </c>
      <c r="D2335" s="26">
        <v>9960</v>
      </c>
      <c r="E2335" s="27" t="s">
        <v>2662</v>
      </c>
      <c r="F2335" s="27" t="s">
        <v>2663</v>
      </c>
      <c r="G2335" s="27" t="s">
        <v>9874</v>
      </c>
    </row>
    <row r="2336" spans="1:7" x14ac:dyDescent="0.3">
      <c r="A2336" s="26">
        <v>112979</v>
      </c>
      <c r="B2336" s="27" t="s">
        <v>7337</v>
      </c>
      <c r="C2336" s="27" t="s">
        <v>6938</v>
      </c>
      <c r="D2336" s="26">
        <v>9140</v>
      </c>
      <c r="E2336" s="27" t="s">
        <v>165</v>
      </c>
      <c r="F2336" s="27" t="s">
        <v>2664</v>
      </c>
      <c r="G2336" s="27" t="s">
        <v>3853</v>
      </c>
    </row>
    <row r="2337" spans="1:7" x14ac:dyDescent="0.3">
      <c r="A2337" s="26">
        <v>113076</v>
      </c>
      <c r="B2337" s="27" t="s">
        <v>8016</v>
      </c>
      <c r="C2337" s="27" t="s">
        <v>6939</v>
      </c>
      <c r="D2337" s="26">
        <v>8530</v>
      </c>
      <c r="E2337" s="27" t="s">
        <v>382</v>
      </c>
      <c r="F2337" s="27" t="s">
        <v>2665</v>
      </c>
      <c r="G2337" s="27" t="s">
        <v>3854</v>
      </c>
    </row>
    <row r="2338" spans="1:7" x14ac:dyDescent="0.3">
      <c r="A2338" s="26">
        <v>113217</v>
      </c>
      <c r="B2338" s="27" t="s">
        <v>10865</v>
      </c>
      <c r="C2338" s="27" t="s">
        <v>6940</v>
      </c>
      <c r="D2338" s="26">
        <v>2060</v>
      </c>
      <c r="E2338" s="27" t="s">
        <v>4113</v>
      </c>
      <c r="F2338" s="27" t="s">
        <v>6941</v>
      </c>
      <c r="G2338" s="27" t="s">
        <v>4549</v>
      </c>
    </row>
    <row r="2339" spans="1:7" x14ac:dyDescent="0.3">
      <c r="A2339" s="26">
        <v>113571</v>
      </c>
      <c r="B2339" s="27" t="s">
        <v>10866</v>
      </c>
      <c r="C2339" s="27" t="s">
        <v>6942</v>
      </c>
      <c r="D2339" s="26">
        <v>8840</v>
      </c>
      <c r="E2339" s="27" t="s">
        <v>2666</v>
      </c>
      <c r="F2339" s="27" t="s">
        <v>2667</v>
      </c>
      <c r="G2339" s="27" t="s">
        <v>8681</v>
      </c>
    </row>
    <row r="2340" spans="1:7" x14ac:dyDescent="0.3">
      <c r="A2340" s="26">
        <v>113589</v>
      </c>
      <c r="B2340" s="27" t="s">
        <v>8017</v>
      </c>
      <c r="C2340" s="27" t="s">
        <v>6943</v>
      </c>
      <c r="D2340" s="26">
        <v>9400</v>
      </c>
      <c r="E2340" s="27" t="s">
        <v>457</v>
      </c>
      <c r="F2340" s="27" t="s">
        <v>4075</v>
      </c>
      <c r="G2340" s="27" t="s">
        <v>4327</v>
      </c>
    </row>
    <row r="2341" spans="1:7" x14ac:dyDescent="0.3">
      <c r="A2341" s="26">
        <v>113613</v>
      </c>
      <c r="B2341" s="27" t="s">
        <v>8018</v>
      </c>
      <c r="C2341" s="27" t="s">
        <v>6944</v>
      </c>
      <c r="D2341" s="26">
        <v>9308</v>
      </c>
      <c r="E2341" s="27" t="s">
        <v>2205</v>
      </c>
      <c r="F2341" s="27" t="s">
        <v>2668</v>
      </c>
      <c r="G2341" s="27" t="s">
        <v>3855</v>
      </c>
    </row>
    <row r="2342" spans="1:7" x14ac:dyDescent="0.3">
      <c r="A2342" s="26">
        <v>113621</v>
      </c>
      <c r="B2342" s="27" t="s">
        <v>8019</v>
      </c>
      <c r="C2342" s="27" t="s">
        <v>6945</v>
      </c>
      <c r="D2342" s="26">
        <v>8200</v>
      </c>
      <c r="E2342" s="27" t="s">
        <v>320</v>
      </c>
      <c r="F2342" s="27" t="s">
        <v>2669</v>
      </c>
      <c r="G2342" s="27" t="s">
        <v>10867</v>
      </c>
    </row>
    <row r="2343" spans="1:7" x14ac:dyDescent="0.3">
      <c r="A2343" s="26">
        <v>113639</v>
      </c>
      <c r="B2343" s="27" t="s">
        <v>8020</v>
      </c>
      <c r="C2343" s="27" t="s">
        <v>6946</v>
      </c>
      <c r="D2343" s="26">
        <v>2018</v>
      </c>
      <c r="E2343" s="27" t="s">
        <v>4113</v>
      </c>
      <c r="F2343" s="27" t="s">
        <v>2670</v>
      </c>
      <c r="G2343" s="27" t="s">
        <v>3856</v>
      </c>
    </row>
    <row r="2344" spans="1:7" x14ac:dyDescent="0.3">
      <c r="A2344" s="26">
        <v>113662</v>
      </c>
      <c r="B2344" s="27" t="s">
        <v>8021</v>
      </c>
      <c r="C2344" s="27" t="s">
        <v>6947</v>
      </c>
      <c r="D2344" s="26">
        <v>3740</v>
      </c>
      <c r="E2344" s="27" t="s">
        <v>276</v>
      </c>
      <c r="F2344" s="27" t="s">
        <v>2671</v>
      </c>
      <c r="G2344" s="27" t="s">
        <v>9500</v>
      </c>
    </row>
    <row r="2345" spans="1:7" x14ac:dyDescent="0.3">
      <c r="A2345" s="26">
        <v>114091</v>
      </c>
      <c r="B2345" s="27" t="s">
        <v>8022</v>
      </c>
      <c r="C2345" s="27" t="s">
        <v>6948</v>
      </c>
      <c r="D2345" s="26">
        <v>1070</v>
      </c>
      <c r="E2345" s="27" t="s">
        <v>528</v>
      </c>
      <c r="F2345" s="27" t="s">
        <v>2672</v>
      </c>
      <c r="G2345" s="27" t="s">
        <v>10868</v>
      </c>
    </row>
    <row r="2346" spans="1:7" x14ac:dyDescent="0.3">
      <c r="A2346" s="26">
        <v>114124</v>
      </c>
      <c r="B2346" s="27" t="s">
        <v>8019</v>
      </c>
      <c r="C2346" s="27" t="s">
        <v>6949</v>
      </c>
      <c r="D2346" s="26">
        <v>1652</v>
      </c>
      <c r="E2346" s="27" t="s">
        <v>615</v>
      </c>
      <c r="F2346" s="27" t="s">
        <v>2673</v>
      </c>
      <c r="G2346" s="27" t="s">
        <v>9251</v>
      </c>
    </row>
    <row r="2347" spans="1:7" x14ac:dyDescent="0.3">
      <c r="A2347" s="26">
        <v>115386</v>
      </c>
      <c r="B2347" s="27" t="s">
        <v>8023</v>
      </c>
      <c r="C2347" s="27" t="s">
        <v>5861</v>
      </c>
      <c r="D2347" s="26">
        <v>3700</v>
      </c>
      <c r="E2347" s="27" t="s">
        <v>272</v>
      </c>
      <c r="F2347" s="27" t="s">
        <v>4472</v>
      </c>
      <c r="G2347" s="27" t="s">
        <v>4550</v>
      </c>
    </row>
    <row r="2348" spans="1:7" x14ac:dyDescent="0.3">
      <c r="A2348" s="26">
        <v>115402</v>
      </c>
      <c r="B2348" s="27" t="s">
        <v>8024</v>
      </c>
      <c r="C2348" s="27" t="s">
        <v>6950</v>
      </c>
      <c r="D2348" s="26">
        <v>8902</v>
      </c>
      <c r="E2348" s="27" t="s">
        <v>2674</v>
      </c>
      <c r="F2348" s="27" t="s">
        <v>2675</v>
      </c>
      <c r="G2348" s="27" t="s">
        <v>9875</v>
      </c>
    </row>
    <row r="2349" spans="1:7" x14ac:dyDescent="0.3">
      <c r="A2349" s="26">
        <v>115428</v>
      </c>
      <c r="B2349" s="27" t="s">
        <v>8025</v>
      </c>
      <c r="C2349" s="27" t="s">
        <v>6951</v>
      </c>
      <c r="D2349" s="26">
        <v>8600</v>
      </c>
      <c r="E2349" s="27" t="s">
        <v>318</v>
      </c>
      <c r="F2349" s="27" t="s">
        <v>3857</v>
      </c>
      <c r="G2349" s="27" t="s">
        <v>10869</v>
      </c>
    </row>
    <row r="2350" spans="1:7" x14ac:dyDescent="0.3">
      <c r="A2350" s="26">
        <v>115436</v>
      </c>
      <c r="B2350" s="27" t="s">
        <v>562</v>
      </c>
      <c r="C2350" s="27" t="s">
        <v>6952</v>
      </c>
      <c r="D2350" s="26">
        <v>2170</v>
      </c>
      <c r="E2350" s="27" t="s">
        <v>73</v>
      </c>
      <c r="F2350" s="27" t="s">
        <v>781</v>
      </c>
      <c r="G2350" s="27" t="s">
        <v>3015</v>
      </c>
    </row>
    <row r="2351" spans="1:7" x14ac:dyDescent="0.3">
      <c r="A2351" s="26">
        <v>115485</v>
      </c>
      <c r="B2351" s="27" t="s">
        <v>7240</v>
      </c>
      <c r="C2351" s="27" t="s">
        <v>6953</v>
      </c>
      <c r="D2351" s="26">
        <v>3000</v>
      </c>
      <c r="E2351" s="27" t="s">
        <v>1236</v>
      </c>
      <c r="F2351" s="27" t="s">
        <v>2676</v>
      </c>
      <c r="G2351" s="27" t="s">
        <v>3858</v>
      </c>
    </row>
    <row r="2352" spans="1:7" x14ac:dyDescent="0.3">
      <c r="A2352" s="26">
        <v>115493</v>
      </c>
      <c r="B2352" s="27" t="s">
        <v>8026</v>
      </c>
      <c r="C2352" s="27" t="s">
        <v>4976</v>
      </c>
      <c r="D2352" s="26">
        <v>1070</v>
      </c>
      <c r="E2352" s="27" t="s">
        <v>528</v>
      </c>
      <c r="F2352" s="27" t="s">
        <v>2677</v>
      </c>
      <c r="G2352" s="27" t="s">
        <v>10870</v>
      </c>
    </row>
    <row r="2353" spans="1:7" x14ac:dyDescent="0.3">
      <c r="A2353" s="26">
        <v>115501</v>
      </c>
      <c r="B2353" s="27" t="s">
        <v>515</v>
      </c>
      <c r="C2353" s="27" t="s">
        <v>6954</v>
      </c>
      <c r="D2353" s="26">
        <v>1570</v>
      </c>
      <c r="E2353" s="27" t="s">
        <v>2678</v>
      </c>
      <c r="F2353" s="27" t="s">
        <v>4551</v>
      </c>
      <c r="G2353" s="27" t="s">
        <v>3859</v>
      </c>
    </row>
    <row r="2354" spans="1:7" x14ac:dyDescent="0.3">
      <c r="A2354" s="26">
        <v>115519</v>
      </c>
      <c r="B2354" s="27" t="s">
        <v>8027</v>
      </c>
      <c r="C2354" s="27" t="s">
        <v>4740</v>
      </c>
      <c r="D2354" s="26">
        <v>1570</v>
      </c>
      <c r="E2354" s="27" t="s">
        <v>2678</v>
      </c>
      <c r="F2354" s="27" t="s">
        <v>4552</v>
      </c>
      <c r="G2354" s="27" t="s">
        <v>3860</v>
      </c>
    </row>
    <row r="2355" spans="1:7" x14ac:dyDescent="0.3">
      <c r="A2355" s="26">
        <v>115527</v>
      </c>
      <c r="B2355" s="27" t="s">
        <v>10871</v>
      </c>
      <c r="C2355" s="27" t="s">
        <v>6955</v>
      </c>
      <c r="D2355" s="26">
        <v>1180</v>
      </c>
      <c r="E2355" s="27" t="s">
        <v>34</v>
      </c>
      <c r="F2355" s="27" t="s">
        <v>2679</v>
      </c>
      <c r="G2355" s="27" t="s">
        <v>8682</v>
      </c>
    </row>
    <row r="2356" spans="1:7" x14ac:dyDescent="0.3">
      <c r="A2356" s="26">
        <v>115535</v>
      </c>
      <c r="B2356" s="27" t="s">
        <v>8683</v>
      </c>
      <c r="C2356" s="27" t="s">
        <v>6956</v>
      </c>
      <c r="D2356" s="26">
        <v>1030</v>
      </c>
      <c r="E2356" s="27" t="s">
        <v>7</v>
      </c>
      <c r="F2356" s="27" t="s">
        <v>2680</v>
      </c>
      <c r="G2356" s="27" t="s">
        <v>3861</v>
      </c>
    </row>
    <row r="2357" spans="1:7" x14ac:dyDescent="0.3">
      <c r="A2357" s="26">
        <v>115543</v>
      </c>
      <c r="B2357" s="27" t="s">
        <v>10872</v>
      </c>
      <c r="C2357" s="27" t="s">
        <v>6805</v>
      </c>
      <c r="D2357" s="26">
        <v>3290</v>
      </c>
      <c r="E2357" s="27" t="s">
        <v>217</v>
      </c>
      <c r="F2357" s="27" t="s">
        <v>9855</v>
      </c>
      <c r="G2357" s="27" t="s">
        <v>4539</v>
      </c>
    </row>
    <row r="2358" spans="1:7" x14ac:dyDescent="0.3">
      <c r="A2358" s="26">
        <v>115551</v>
      </c>
      <c r="B2358" s="27" t="s">
        <v>8028</v>
      </c>
      <c r="C2358" s="27" t="s">
        <v>6957</v>
      </c>
      <c r="D2358" s="26">
        <v>1020</v>
      </c>
      <c r="E2358" s="27" t="s">
        <v>5</v>
      </c>
      <c r="F2358" s="27" t="s">
        <v>2681</v>
      </c>
      <c r="G2358" s="27" t="s">
        <v>6958</v>
      </c>
    </row>
    <row r="2359" spans="1:7" x14ac:dyDescent="0.3">
      <c r="A2359" s="26">
        <v>115568</v>
      </c>
      <c r="B2359" s="27" t="s">
        <v>10873</v>
      </c>
      <c r="C2359" s="27" t="s">
        <v>5631</v>
      </c>
      <c r="D2359" s="26">
        <v>3001</v>
      </c>
      <c r="E2359" s="27" t="s">
        <v>196</v>
      </c>
      <c r="F2359" s="27" t="s">
        <v>1249</v>
      </c>
      <c r="G2359" s="27" t="s">
        <v>8991</v>
      </c>
    </row>
    <row r="2360" spans="1:7" x14ac:dyDescent="0.3">
      <c r="A2360" s="26">
        <v>115576</v>
      </c>
      <c r="B2360" s="27" t="s">
        <v>9876</v>
      </c>
      <c r="C2360" s="27" t="s">
        <v>8684</v>
      </c>
      <c r="D2360" s="26">
        <v>3920</v>
      </c>
      <c r="E2360" s="27" t="s">
        <v>285</v>
      </c>
      <c r="F2360" s="27" t="s">
        <v>8685</v>
      </c>
      <c r="G2360" s="27" t="s">
        <v>8686</v>
      </c>
    </row>
    <row r="2361" spans="1:7" x14ac:dyDescent="0.3">
      <c r="A2361" s="26">
        <v>115592</v>
      </c>
      <c r="B2361" s="27" t="s">
        <v>7567</v>
      </c>
      <c r="C2361" s="27" t="s">
        <v>6960</v>
      </c>
      <c r="D2361" s="26">
        <v>3630</v>
      </c>
      <c r="E2361" s="27" t="s">
        <v>257</v>
      </c>
      <c r="F2361" s="27" t="s">
        <v>2683</v>
      </c>
      <c r="G2361" s="27" t="s">
        <v>10874</v>
      </c>
    </row>
    <row r="2362" spans="1:7" x14ac:dyDescent="0.3">
      <c r="A2362" s="26">
        <v>115601</v>
      </c>
      <c r="B2362" s="27" t="s">
        <v>8029</v>
      </c>
      <c r="C2362" s="27" t="s">
        <v>5255</v>
      </c>
      <c r="D2362" s="26">
        <v>2960</v>
      </c>
      <c r="E2362" s="27" t="s">
        <v>85</v>
      </c>
      <c r="F2362" s="27" t="s">
        <v>818</v>
      </c>
      <c r="G2362" s="27" t="s">
        <v>5256</v>
      </c>
    </row>
    <row r="2363" spans="1:7" x14ac:dyDescent="0.3">
      <c r="A2363" s="26">
        <v>115618</v>
      </c>
      <c r="B2363" s="27" t="s">
        <v>10875</v>
      </c>
      <c r="C2363" s="27" t="s">
        <v>6961</v>
      </c>
      <c r="D2363" s="26">
        <v>1700</v>
      </c>
      <c r="E2363" s="27" t="s">
        <v>48</v>
      </c>
      <c r="F2363" s="27" t="s">
        <v>642</v>
      </c>
      <c r="G2363" s="27" t="s">
        <v>9252</v>
      </c>
    </row>
    <row r="2364" spans="1:7" x14ac:dyDescent="0.3">
      <c r="A2364" s="26">
        <v>115626</v>
      </c>
      <c r="B2364" s="27" t="s">
        <v>8030</v>
      </c>
      <c r="C2364" s="27" t="s">
        <v>5025</v>
      </c>
      <c r="D2364" s="26">
        <v>1500</v>
      </c>
      <c r="E2364" s="27" t="s">
        <v>38</v>
      </c>
      <c r="F2364" s="27" t="s">
        <v>582</v>
      </c>
      <c r="G2364" s="27" t="s">
        <v>8687</v>
      </c>
    </row>
    <row r="2365" spans="1:7" x14ac:dyDescent="0.3">
      <c r="A2365" s="26">
        <v>115634</v>
      </c>
      <c r="B2365" s="27" t="s">
        <v>8031</v>
      </c>
      <c r="C2365" s="27" t="s">
        <v>6962</v>
      </c>
      <c r="D2365" s="26">
        <v>8400</v>
      </c>
      <c r="E2365" s="27" t="s">
        <v>341</v>
      </c>
      <c r="F2365" s="27" t="s">
        <v>2684</v>
      </c>
      <c r="G2365" s="27" t="s">
        <v>3862</v>
      </c>
    </row>
    <row r="2366" spans="1:7" x14ac:dyDescent="0.3">
      <c r="A2366" s="26">
        <v>115642</v>
      </c>
      <c r="B2366" s="27" t="s">
        <v>10876</v>
      </c>
      <c r="C2366" s="27" t="s">
        <v>6019</v>
      </c>
      <c r="D2366" s="26">
        <v>8310</v>
      </c>
      <c r="E2366" s="27" t="s">
        <v>334</v>
      </c>
      <c r="F2366" s="27" t="s">
        <v>1760</v>
      </c>
      <c r="G2366" s="27" t="s">
        <v>4076</v>
      </c>
    </row>
    <row r="2367" spans="1:7" x14ac:dyDescent="0.3">
      <c r="A2367" s="26">
        <v>115659</v>
      </c>
      <c r="B2367" s="27" t="s">
        <v>7465</v>
      </c>
      <c r="C2367" s="27" t="s">
        <v>6963</v>
      </c>
      <c r="D2367" s="26">
        <v>3500</v>
      </c>
      <c r="E2367" s="27" t="s">
        <v>227</v>
      </c>
      <c r="F2367" s="27" t="s">
        <v>2685</v>
      </c>
      <c r="G2367" s="27" t="s">
        <v>4553</v>
      </c>
    </row>
    <row r="2368" spans="1:7" x14ac:dyDescent="0.3">
      <c r="A2368" s="26">
        <v>115667</v>
      </c>
      <c r="B2368" s="27" t="s">
        <v>562</v>
      </c>
      <c r="C2368" s="27" t="s">
        <v>6964</v>
      </c>
      <c r="D2368" s="26">
        <v>3600</v>
      </c>
      <c r="E2368" s="27" t="s">
        <v>251</v>
      </c>
      <c r="F2368" s="27" t="s">
        <v>1483</v>
      </c>
      <c r="G2368" s="27" t="s">
        <v>3284</v>
      </c>
    </row>
    <row r="2369" spans="1:7" x14ac:dyDescent="0.3">
      <c r="A2369" s="26">
        <v>115675</v>
      </c>
      <c r="B2369" s="27" t="s">
        <v>10877</v>
      </c>
      <c r="C2369" s="27" t="s">
        <v>6965</v>
      </c>
      <c r="D2369" s="26">
        <v>9800</v>
      </c>
      <c r="E2369" s="27" t="s">
        <v>492</v>
      </c>
      <c r="F2369" s="27" t="s">
        <v>2352</v>
      </c>
      <c r="G2369" s="27" t="s">
        <v>9253</v>
      </c>
    </row>
    <row r="2370" spans="1:7" x14ac:dyDescent="0.3">
      <c r="A2370" s="26">
        <v>115683</v>
      </c>
      <c r="B2370" s="27" t="s">
        <v>8032</v>
      </c>
      <c r="C2370" s="27" t="s">
        <v>6966</v>
      </c>
      <c r="D2370" s="26">
        <v>8820</v>
      </c>
      <c r="E2370" s="27" t="s">
        <v>314</v>
      </c>
      <c r="F2370" s="27" t="s">
        <v>2686</v>
      </c>
      <c r="G2370" s="27" t="s">
        <v>8688</v>
      </c>
    </row>
    <row r="2371" spans="1:7" x14ac:dyDescent="0.3">
      <c r="A2371" s="26">
        <v>115691</v>
      </c>
      <c r="B2371" s="27" t="s">
        <v>506</v>
      </c>
      <c r="C2371" s="27" t="s">
        <v>6967</v>
      </c>
      <c r="D2371" s="26">
        <v>8750</v>
      </c>
      <c r="E2371" s="27" t="s">
        <v>1684</v>
      </c>
      <c r="F2371" s="27" t="s">
        <v>1685</v>
      </c>
      <c r="G2371" s="27" t="s">
        <v>4328</v>
      </c>
    </row>
    <row r="2372" spans="1:7" x14ac:dyDescent="0.3">
      <c r="A2372" s="26">
        <v>115709</v>
      </c>
      <c r="B2372" s="27" t="s">
        <v>7648</v>
      </c>
      <c r="C2372" s="27" t="s">
        <v>6082</v>
      </c>
      <c r="D2372" s="26">
        <v>8500</v>
      </c>
      <c r="E2372" s="27" t="s">
        <v>355</v>
      </c>
      <c r="F2372" s="27" t="s">
        <v>1838</v>
      </c>
      <c r="G2372" s="27" t="s">
        <v>3388</v>
      </c>
    </row>
    <row r="2373" spans="1:7" x14ac:dyDescent="0.3">
      <c r="A2373" s="26">
        <v>115733</v>
      </c>
      <c r="B2373" s="27" t="s">
        <v>8033</v>
      </c>
      <c r="C2373" s="27" t="s">
        <v>5526</v>
      </c>
      <c r="D2373" s="26">
        <v>9100</v>
      </c>
      <c r="E2373" s="27" t="s">
        <v>167</v>
      </c>
      <c r="F2373" s="27" t="s">
        <v>2687</v>
      </c>
      <c r="G2373" s="27" t="s">
        <v>3863</v>
      </c>
    </row>
    <row r="2374" spans="1:7" x14ac:dyDescent="0.3">
      <c r="A2374" s="26">
        <v>115741</v>
      </c>
      <c r="B2374" s="27" t="s">
        <v>510</v>
      </c>
      <c r="C2374" s="27" t="s">
        <v>6729</v>
      </c>
      <c r="D2374" s="26">
        <v>9100</v>
      </c>
      <c r="E2374" s="27" t="s">
        <v>167</v>
      </c>
      <c r="F2374" s="27" t="s">
        <v>2456</v>
      </c>
      <c r="G2374" s="27" t="s">
        <v>4067</v>
      </c>
    </row>
    <row r="2375" spans="1:7" x14ac:dyDescent="0.3">
      <c r="A2375" s="26">
        <v>115758</v>
      </c>
      <c r="B2375" s="27" t="s">
        <v>8034</v>
      </c>
      <c r="C2375" s="27" t="s">
        <v>5522</v>
      </c>
      <c r="D2375" s="26">
        <v>9100</v>
      </c>
      <c r="E2375" s="27" t="s">
        <v>167</v>
      </c>
      <c r="F2375" s="27" t="s">
        <v>1126</v>
      </c>
      <c r="G2375" s="27" t="s">
        <v>4329</v>
      </c>
    </row>
    <row r="2376" spans="1:7" x14ac:dyDescent="0.3">
      <c r="A2376" s="26">
        <v>115766</v>
      </c>
      <c r="B2376" s="27" t="s">
        <v>10878</v>
      </c>
      <c r="C2376" s="27" t="s">
        <v>10879</v>
      </c>
      <c r="D2376" s="26">
        <v>9750</v>
      </c>
      <c r="E2376" s="27" t="s">
        <v>8290</v>
      </c>
      <c r="F2376" s="27" t="s">
        <v>2688</v>
      </c>
      <c r="G2376" s="27" t="s">
        <v>9501</v>
      </c>
    </row>
    <row r="2377" spans="1:7" x14ac:dyDescent="0.3">
      <c r="A2377" s="26">
        <v>115774</v>
      </c>
      <c r="B2377" s="27" t="s">
        <v>8035</v>
      </c>
      <c r="C2377" s="27" t="s">
        <v>6968</v>
      </c>
      <c r="D2377" s="26">
        <v>9100</v>
      </c>
      <c r="E2377" s="27" t="s">
        <v>1154</v>
      </c>
      <c r="F2377" s="27" t="s">
        <v>3864</v>
      </c>
      <c r="G2377" s="27" t="s">
        <v>9877</v>
      </c>
    </row>
    <row r="2378" spans="1:7" x14ac:dyDescent="0.3">
      <c r="A2378" s="26">
        <v>115808</v>
      </c>
      <c r="B2378" s="27" t="s">
        <v>10880</v>
      </c>
      <c r="C2378" s="27" t="s">
        <v>6969</v>
      </c>
      <c r="D2378" s="26">
        <v>9100</v>
      </c>
      <c r="E2378" s="27" t="s">
        <v>167</v>
      </c>
      <c r="F2378" s="27" t="s">
        <v>2689</v>
      </c>
      <c r="G2378" s="27" t="s">
        <v>9878</v>
      </c>
    </row>
    <row r="2379" spans="1:7" x14ac:dyDescent="0.3">
      <c r="A2379" s="26">
        <v>115824</v>
      </c>
      <c r="B2379" s="27" t="s">
        <v>10881</v>
      </c>
      <c r="C2379" s="27" t="s">
        <v>9217</v>
      </c>
      <c r="D2379" s="26">
        <v>9600</v>
      </c>
      <c r="E2379" s="27" t="s">
        <v>475</v>
      </c>
      <c r="F2379" s="27" t="s">
        <v>9218</v>
      </c>
      <c r="G2379" s="27" t="s">
        <v>9879</v>
      </c>
    </row>
    <row r="2380" spans="1:7" x14ac:dyDescent="0.3">
      <c r="A2380" s="26">
        <v>115832</v>
      </c>
      <c r="B2380" s="27" t="s">
        <v>9255</v>
      </c>
      <c r="C2380" s="27" t="s">
        <v>6448</v>
      </c>
      <c r="D2380" s="26">
        <v>9600</v>
      </c>
      <c r="E2380" s="27" t="s">
        <v>475</v>
      </c>
      <c r="F2380" s="27" t="s">
        <v>9131</v>
      </c>
      <c r="G2380" s="27" t="s">
        <v>9880</v>
      </c>
    </row>
    <row r="2381" spans="1:7" x14ac:dyDescent="0.3">
      <c r="A2381" s="26">
        <v>115841</v>
      </c>
      <c r="B2381" s="27" t="s">
        <v>9256</v>
      </c>
      <c r="C2381" s="27" t="s">
        <v>6448</v>
      </c>
      <c r="D2381" s="26">
        <v>9600</v>
      </c>
      <c r="E2381" s="27" t="s">
        <v>475</v>
      </c>
      <c r="F2381" s="27" t="s">
        <v>9131</v>
      </c>
      <c r="G2381" s="27" t="s">
        <v>9880</v>
      </c>
    </row>
    <row r="2382" spans="1:7" x14ac:dyDescent="0.3">
      <c r="A2382" s="26">
        <v>115857</v>
      </c>
      <c r="B2382" s="27" t="s">
        <v>8036</v>
      </c>
      <c r="C2382" s="27" t="s">
        <v>6970</v>
      </c>
      <c r="D2382" s="26">
        <v>8530</v>
      </c>
      <c r="E2382" s="27" t="s">
        <v>382</v>
      </c>
      <c r="F2382" s="27" t="s">
        <v>2690</v>
      </c>
      <c r="G2382" s="27" t="s">
        <v>3865</v>
      </c>
    </row>
    <row r="2383" spans="1:7" x14ac:dyDescent="0.3">
      <c r="A2383" s="26">
        <v>115865</v>
      </c>
      <c r="B2383" s="27" t="s">
        <v>7222</v>
      </c>
      <c r="C2383" s="27" t="s">
        <v>6843</v>
      </c>
      <c r="D2383" s="26">
        <v>9930</v>
      </c>
      <c r="E2383" s="27" t="s">
        <v>8291</v>
      </c>
      <c r="F2383" s="27" t="s">
        <v>2580</v>
      </c>
      <c r="G2383" s="27" t="s">
        <v>3827</v>
      </c>
    </row>
    <row r="2384" spans="1:7" x14ac:dyDescent="0.3">
      <c r="A2384" s="26">
        <v>115873</v>
      </c>
      <c r="B2384" s="27" t="s">
        <v>562</v>
      </c>
      <c r="C2384" s="27" t="s">
        <v>6097</v>
      </c>
      <c r="D2384" s="26">
        <v>8550</v>
      </c>
      <c r="E2384" s="27" t="s">
        <v>362</v>
      </c>
      <c r="F2384" s="27" t="s">
        <v>1854</v>
      </c>
      <c r="G2384" s="27" t="s">
        <v>3397</v>
      </c>
    </row>
    <row r="2385" spans="1:7" x14ac:dyDescent="0.3">
      <c r="A2385" s="26">
        <v>115881</v>
      </c>
      <c r="B2385" s="27" t="s">
        <v>7273</v>
      </c>
      <c r="C2385" s="27" t="s">
        <v>6842</v>
      </c>
      <c r="D2385" s="26">
        <v>9920</v>
      </c>
      <c r="E2385" s="27" t="s">
        <v>8291</v>
      </c>
      <c r="F2385" s="27" t="s">
        <v>9861</v>
      </c>
      <c r="G2385" s="27" t="s">
        <v>4554</v>
      </c>
    </row>
    <row r="2386" spans="1:7" x14ac:dyDescent="0.3">
      <c r="A2386" s="26">
        <v>115907</v>
      </c>
      <c r="B2386" s="27" t="s">
        <v>10882</v>
      </c>
      <c r="C2386" s="27" t="s">
        <v>6971</v>
      </c>
      <c r="D2386" s="26">
        <v>9140</v>
      </c>
      <c r="E2386" s="27" t="s">
        <v>165</v>
      </c>
      <c r="F2386" s="27" t="s">
        <v>2691</v>
      </c>
      <c r="G2386" s="27" t="s">
        <v>3866</v>
      </c>
    </row>
    <row r="2387" spans="1:7" x14ac:dyDescent="0.3">
      <c r="A2387" s="26">
        <v>115915</v>
      </c>
      <c r="B2387" s="27" t="s">
        <v>9232</v>
      </c>
      <c r="C2387" s="27" t="s">
        <v>6885</v>
      </c>
      <c r="D2387" s="26">
        <v>9900</v>
      </c>
      <c r="E2387" s="27" t="s">
        <v>499</v>
      </c>
      <c r="F2387" s="27" t="s">
        <v>10850</v>
      </c>
      <c r="G2387" s="27" t="s">
        <v>9233</v>
      </c>
    </row>
    <row r="2388" spans="1:7" x14ac:dyDescent="0.3">
      <c r="A2388" s="26">
        <v>115923</v>
      </c>
      <c r="B2388" s="27" t="s">
        <v>9257</v>
      </c>
      <c r="C2388" s="27" t="s">
        <v>6522</v>
      </c>
      <c r="D2388" s="26">
        <v>9900</v>
      </c>
      <c r="E2388" s="27" t="s">
        <v>499</v>
      </c>
      <c r="F2388" s="27" t="s">
        <v>2381</v>
      </c>
      <c r="G2388" s="27" t="s">
        <v>3570</v>
      </c>
    </row>
    <row r="2389" spans="1:7" x14ac:dyDescent="0.3">
      <c r="A2389" s="26">
        <v>115931</v>
      </c>
      <c r="B2389" s="27" t="s">
        <v>9258</v>
      </c>
      <c r="C2389" s="27" t="s">
        <v>6972</v>
      </c>
      <c r="D2389" s="26">
        <v>2170</v>
      </c>
      <c r="E2389" s="27" t="s">
        <v>73</v>
      </c>
      <c r="F2389" s="27" t="s">
        <v>2638</v>
      </c>
      <c r="G2389" s="27" t="s">
        <v>4324</v>
      </c>
    </row>
    <row r="2390" spans="1:7" x14ac:dyDescent="0.3">
      <c r="A2390" s="26">
        <v>115949</v>
      </c>
      <c r="B2390" s="27" t="s">
        <v>8037</v>
      </c>
      <c r="C2390" s="27" t="s">
        <v>6973</v>
      </c>
      <c r="D2390" s="26">
        <v>2640</v>
      </c>
      <c r="E2390" s="27" t="s">
        <v>139</v>
      </c>
      <c r="F2390" s="27" t="s">
        <v>2692</v>
      </c>
      <c r="G2390" s="27" t="s">
        <v>4555</v>
      </c>
    </row>
    <row r="2391" spans="1:7" x14ac:dyDescent="0.3">
      <c r="A2391" s="26">
        <v>115972</v>
      </c>
      <c r="B2391" s="27" t="s">
        <v>10883</v>
      </c>
      <c r="C2391" s="27" t="s">
        <v>6974</v>
      </c>
      <c r="D2391" s="26">
        <v>2400</v>
      </c>
      <c r="E2391" s="27" t="s">
        <v>120</v>
      </c>
      <c r="F2391" s="27" t="s">
        <v>2693</v>
      </c>
      <c r="G2391" s="27" t="s">
        <v>4556</v>
      </c>
    </row>
    <row r="2392" spans="1:7" x14ac:dyDescent="0.3">
      <c r="A2392" s="26">
        <v>115981</v>
      </c>
      <c r="B2392" s="27" t="s">
        <v>10884</v>
      </c>
      <c r="C2392" s="27" t="s">
        <v>5372</v>
      </c>
      <c r="D2392" s="26">
        <v>2400</v>
      </c>
      <c r="E2392" s="27" t="s">
        <v>120</v>
      </c>
      <c r="F2392" s="27" t="s">
        <v>956</v>
      </c>
      <c r="G2392" s="27" t="s">
        <v>3989</v>
      </c>
    </row>
    <row r="2393" spans="1:7" x14ac:dyDescent="0.3">
      <c r="A2393" s="26">
        <v>116021</v>
      </c>
      <c r="B2393" s="27" t="s">
        <v>510</v>
      </c>
      <c r="C2393" s="27" t="s">
        <v>6975</v>
      </c>
      <c r="D2393" s="26">
        <v>9700</v>
      </c>
      <c r="E2393" s="27" t="s">
        <v>2311</v>
      </c>
      <c r="F2393" s="27" t="s">
        <v>2312</v>
      </c>
      <c r="G2393" s="27" t="s">
        <v>10724</v>
      </c>
    </row>
    <row r="2394" spans="1:7" x14ac:dyDescent="0.3">
      <c r="A2394" s="26">
        <v>116038</v>
      </c>
      <c r="B2394" s="27" t="s">
        <v>8038</v>
      </c>
      <c r="C2394" s="27" t="s">
        <v>6976</v>
      </c>
      <c r="D2394" s="26">
        <v>9700</v>
      </c>
      <c r="E2394" s="27" t="s">
        <v>485</v>
      </c>
      <c r="F2394" s="27" t="s">
        <v>2694</v>
      </c>
      <c r="G2394" s="27" t="s">
        <v>9259</v>
      </c>
    </row>
    <row r="2395" spans="1:7" x14ac:dyDescent="0.3">
      <c r="A2395" s="26">
        <v>116046</v>
      </c>
      <c r="B2395" s="27" t="s">
        <v>8039</v>
      </c>
      <c r="C2395" s="27" t="s">
        <v>6474</v>
      </c>
      <c r="D2395" s="26">
        <v>9700</v>
      </c>
      <c r="E2395" s="27" t="s">
        <v>2320</v>
      </c>
      <c r="F2395" s="27" t="s">
        <v>2321</v>
      </c>
      <c r="G2395" s="27" t="s">
        <v>3552</v>
      </c>
    </row>
    <row r="2396" spans="1:7" x14ac:dyDescent="0.3">
      <c r="A2396" s="26">
        <v>116053</v>
      </c>
      <c r="B2396" s="27" t="s">
        <v>8040</v>
      </c>
      <c r="C2396" s="27" t="s">
        <v>6467</v>
      </c>
      <c r="D2396" s="26">
        <v>9700</v>
      </c>
      <c r="E2396" s="27" t="s">
        <v>485</v>
      </c>
      <c r="F2396" s="27" t="s">
        <v>2307</v>
      </c>
      <c r="G2396" s="27" t="s">
        <v>4044</v>
      </c>
    </row>
    <row r="2397" spans="1:7" x14ac:dyDescent="0.3">
      <c r="A2397" s="26">
        <v>116061</v>
      </c>
      <c r="B2397" s="27" t="s">
        <v>8667</v>
      </c>
      <c r="C2397" s="27" t="s">
        <v>6977</v>
      </c>
      <c r="D2397" s="26">
        <v>3500</v>
      </c>
      <c r="E2397" s="27" t="s">
        <v>227</v>
      </c>
      <c r="F2397" s="27" t="s">
        <v>2695</v>
      </c>
      <c r="G2397" s="27" t="s">
        <v>3262</v>
      </c>
    </row>
    <row r="2398" spans="1:7" x14ac:dyDescent="0.3">
      <c r="A2398" s="26">
        <v>116079</v>
      </c>
      <c r="B2398" s="27" t="s">
        <v>9881</v>
      </c>
      <c r="C2398" s="27" t="s">
        <v>10885</v>
      </c>
      <c r="D2398" s="26">
        <v>9900</v>
      </c>
      <c r="E2398" s="27" t="s">
        <v>499</v>
      </c>
      <c r="F2398" s="27" t="s">
        <v>3867</v>
      </c>
      <c r="G2398" s="27" t="s">
        <v>9882</v>
      </c>
    </row>
    <row r="2399" spans="1:7" x14ac:dyDescent="0.3">
      <c r="A2399" s="26">
        <v>116186</v>
      </c>
      <c r="B2399" s="27" t="s">
        <v>562</v>
      </c>
      <c r="C2399" s="27" t="s">
        <v>6978</v>
      </c>
      <c r="D2399" s="26">
        <v>2170</v>
      </c>
      <c r="E2399" s="27" t="s">
        <v>73</v>
      </c>
      <c r="F2399" s="27" t="s">
        <v>2696</v>
      </c>
      <c r="G2399" s="27" t="s">
        <v>3868</v>
      </c>
    </row>
    <row r="2400" spans="1:7" x14ac:dyDescent="0.3">
      <c r="A2400" s="26">
        <v>117151</v>
      </c>
      <c r="B2400" s="27" t="s">
        <v>510</v>
      </c>
      <c r="C2400" s="27" t="s">
        <v>6979</v>
      </c>
      <c r="D2400" s="26">
        <v>3600</v>
      </c>
      <c r="E2400" s="27" t="s">
        <v>251</v>
      </c>
      <c r="F2400" s="27" t="s">
        <v>2697</v>
      </c>
      <c r="G2400" s="27" t="s">
        <v>3869</v>
      </c>
    </row>
    <row r="2401" spans="1:7" x14ac:dyDescent="0.3">
      <c r="A2401" s="26">
        <v>117366</v>
      </c>
      <c r="B2401" s="27" t="s">
        <v>8041</v>
      </c>
      <c r="C2401" s="27" t="s">
        <v>6980</v>
      </c>
      <c r="D2401" s="26">
        <v>2050</v>
      </c>
      <c r="E2401" s="27" t="s">
        <v>4113</v>
      </c>
      <c r="F2401" s="27" t="s">
        <v>2698</v>
      </c>
      <c r="G2401" s="27" t="s">
        <v>3870</v>
      </c>
    </row>
    <row r="2402" spans="1:7" x14ac:dyDescent="0.3">
      <c r="A2402" s="26">
        <v>117374</v>
      </c>
      <c r="B2402" s="27" t="s">
        <v>8689</v>
      </c>
      <c r="C2402" s="27" t="s">
        <v>6981</v>
      </c>
      <c r="D2402" s="26">
        <v>2200</v>
      </c>
      <c r="E2402" s="27" t="s">
        <v>122</v>
      </c>
      <c r="F2402" s="27" t="s">
        <v>2699</v>
      </c>
      <c r="G2402" s="27" t="s">
        <v>3871</v>
      </c>
    </row>
    <row r="2403" spans="1:7" x14ac:dyDescent="0.3">
      <c r="A2403" s="26">
        <v>117382</v>
      </c>
      <c r="B2403" s="27" t="s">
        <v>8042</v>
      </c>
      <c r="C2403" s="27" t="s">
        <v>6982</v>
      </c>
      <c r="D2403" s="26">
        <v>9620</v>
      </c>
      <c r="E2403" s="27" t="s">
        <v>477</v>
      </c>
      <c r="F2403" s="27" t="s">
        <v>2700</v>
      </c>
      <c r="G2403" s="27" t="s">
        <v>4557</v>
      </c>
    </row>
    <row r="2404" spans="1:7" x14ac:dyDescent="0.3">
      <c r="A2404" s="26">
        <v>117432</v>
      </c>
      <c r="B2404" s="27" t="s">
        <v>8690</v>
      </c>
      <c r="C2404" s="27" t="s">
        <v>6983</v>
      </c>
      <c r="D2404" s="26">
        <v>3511</v>
      </c>
      <c r="E2404" s="27" t="s">
        <v>1431</v>
      </c>
      <c r="F2404" s="27" t="s">
        <v>3872</v>
      </c>
      <c r="G2404" s="27" t="s">
        <v>4558</v>
      </c>
    </row>
    <row r="2405" spans="1:7" x14ac:dyDescent="0.3">
      <c r="A2405" s="26">
        <v>117556</v>
      </c>
      <c r="B2405" s="27" t="s">
        <v>10886</v>
      </c>
      <c r="C2405" s="27" t="s">
        <v>6984</v>
      </c>
      <c r="D2405" s="26">
        <v>8020</v>
      </c>
      <c r="E2405" s="27" t="s">
        <v>307</v>
      </c>
      <c r="F2405" s="27" t="s">
        <v>2701</v>
      </c>
      <c r="G2405" s="27" t="s">
        <v>3873</v>
      </c>
    </row>
    <row r="2406" spans="1:7" x14ac:dyDescent="0.3">
      <c r="A2406" s="26">
        <v>117705</v>
      </c>
      <c r="B2406" s="27" t="s">
        <v>8043</v>
      </c>
      <c r="C2406" s="27" t="s">
        <v>6985</v>
      </c>
      <c r="D2406" s="26">
        <v>3520</v>
      </c>
      <c r="E2406" s="27" t="s">
        <v>231</v>
      </c>
      <c r="F2406" s="27" t="s">
        <v>2702</v>
      </c>
      <c r="G2406" s="27" t="s">
        <v>10887</v>
      </c>
    </row>
    <row r="2407" spans="1:7" x14ac:dyDescent="0.3">
      <c r="A2407" s="26">
        <v>117713</v>
      </c>
      <c r="B2407" s="27" t="s">
        <v>8044</v>
      </c>
      <c r="C2407" s="27" t="s">
        <v>6986</v>
      </c>
      <c r="D2407" s="26">
        <v>3930</v>
      </c>
      <c r="E2407" s="27" t="s">
        <v>247</v>
      </c>
      <c r="F2407" s="27" t="s">
        <v>2703</v>
      </c>
      <c r="G2407" s="27" t="s">
        <v>3874</v>
      </c>
    </row>
    <row r="2408" spans="1:7" x14ac:dyDescent="0.3">
      <c r="A2408" s="26">
        <v>117879</v>
      </c>
      <c r="B2408" s="27" t="s">
        <v>9260</v>
      </c>
      <c r="C2408" s="27" t="s">
        <v>6987</v>
      </c>
      <c r="D2408" s="26">
        <v>2980</v>
      </c>
      <c r="E2408" s="27" t="s">
        <v>90</v>
      </c>
      <c r="F2408" s="27" t="s">
        <v>2704</v>
      </c>
      <c r="G2408" s="27" t="s">
        <v>4330</v>
      </c>
    </row>
    <row r="2409" spans="1:7" x14ac:dyDescent="0.3">
      <c r="A2409" s="26">
        <v>117887</v>
      </c>
      <c r="B2409" s="27" t="s">
        <v>10888</v>
      </c>
      <c r="C2409" s="27" t="s">
        <v>6988</v>
      </c>
      <c r="D2409" s="26">
        <v>1500</v>
      </c>
      <c r="E2409" s="27" t="s">
        <v>38</v>
      </c>
      <c r="F2409" s="27" t="s">
        <v>10889</v>
      </c>
      <c r="G2409" s="27" t="s">
        <v>4559</v>
      </c>
    </row>
    <row r="2410" spans="1:7" x14ac:dyDescent="0.3">
      <c r="A2410" s="26">
        <v>117903</v>
      </c>
      <c r="B2410" s="27" t="s">
        <v>8045</v>
      </c>
      <c r="C2410" s="27" t="s">
        <v>6989</v>
      </c>
      <c r="D2410" s="26">
        <v>2030</v>
      </c>
      <c r="E2410" s="27" t="s">
        <v>4113</v>
      </c>
      <c r="F2410" s="27" t="s">
        <v>4331</v>
      </c>
      <c r="G2410" s="27" t="s">
        <v>4077</v>
      </c>
    </row>
    <row r="2411" spans="1:7" x14ac:dyDescent="0.3">
      <c r="A2411" s="26">
        <v>117937</v>
      </c>
      <c r="B2411" s="27" t="s">
        <v>9261</v>
      </c>
      <c r="C2411" s="27" t="s">
        <v>6990</v>
      </c>
      <c r="D2411" s="26">
        <v>9520</v>
      </c>
      <c r="E2411" s="27" t="s">
        <v>470</v>
      </c>
      <c r="F2411" s="27" t="s">
        <v>2705</v>
      </c>
      <c r="G2411" s="27" t="s">
        <v>3875</v>
      </c>
    </row>
    <row r="2412" spans="1:7" x14ac:dyDescent="0.3">
      <c r="A2412" s="26">
        <v>118232</v>
      </c>
      <c r="B2412" s="27" t="s">
        <v>8046</v>
      </c>
      <c r="C2412" s="27" t="s">
        <v>6991</v>
      </c>
      <c r="D2412" s="26">
        <v>2970</v>
      </c>
      <c r="E2412" s="27" t="s">
        <v>101</v>
      </c>
      <c r="F2412" s="27" t="s">
        <v>877</v>
      </c>
      <c r="G2412" s="27" t="s">
        <v>4560</v>
      </c>
    </row>
    <row r="2413" spans="1:7" x14ac:dyDescent="0.3">
      <c r="A2413" s="26">
        <v>118241</v>
      </c>
      <c r="B2413" s="27" t="s">
        <v>8691</v>
      </c>
      <c r="C2413" s="27" t="s">
        <v>6981</v>
      </c>
      <c r="D2413" s="26">
        <v>2200</v>
      </c>
      <c r="E2413" s="27" t="s">
        <v>122</v>
      </c>
      <c r="F2413" s="27" t="s">
        <v>2699</v>
      </c>
      <c r="G2413" s="27" t="s">
        <v>3871</v>
      </c>
    </row>
    <row r="2414" spans="1:7" x14ac:dyDescent="0.3">
      <c r="A2414" s="26">
        <v>118414</v>
      </c>
      <c r="B2414" s="27" t="s">
        <v>7322</v>
      </c>
      <c r="C2414" s="27" t="s">
        <v>6992</v>
      </c>
      <c r="D2414" s="26">
        <v>2000</v>
      </c>
      <c r="E2414" s="27" t="s">
        <v>4113</v>
      </c>
      <c r="F2414" s="27" t="s">
        <v>759</v>
      </c>
      <c r="G2414" s="27" t="s">
        <v>3876</v>
      </c>
    </row>
    <row r="2415" spans="1:7" x14ac:dyDescent="0.3">
      <c r="A2415" s="26">
        <v>118448</v>
      </c>
      <c r="B2415" s="27" t="s">
        <v>8047</v>
      </c>
      <c r="C2415" s="27" t="s">
        <v>6993</v>
      </c>
      <c r="D2415" s="26">
        <v>3700</v>
      </c>
      <c r="E2415" s="27" t="s">
        <v>272</v>
      </c>
      <c r="F2415" s="27" t="s">
        <v>2706</v>
      </c>
      <c r="G2415" s="27" t="s">
        <v>3877</v>
      </c>
    </row>
    <row r="2416" spans="1:7" x14ac:dyDescent="0.3">
      <c r="A2416" s="26">
        <v>118455</v>
      </c>
      <c r="B2416" s="27" t="s">
        <v>9883</v>
      </c>
      <c r="C2416" s="27" t="s">
        <v>9884</v>
      </c>
      <c r="D2416" s="26">
        <v>3530</v>
      </c>
      <c r="E2416" s="27" t="s">
        <v>233</v>
      </c>
      <c r="F2416" s="27" t="s">
        <v>2707</v>
      </c>
      <c r="G2416" s="27" t="s">
        <v>9885</v>
      </c>
    </row>
    <row r="2417" spans="1:7" x14ac:dyDescent="0.3">
      <c r="A2417" s="26">
        <v>118463</v>
      </c>
      <c r="B2417" s="27" t="s">
        <v>10890</v>
      </c>
      <c r="C2417" s="27" t="s">
        <v>6994</v>
      </c>
      <c r="D2417" s="26">
        <v>3840</v>
      </c>
      <c r="E2417" s="27" t="s">
        <v>1608</v>
      </c>
      <c r="F2417" s="27" t="s">
        <v>2708</v>
      </c>
      <c r="G2417" s="27" t="s">
        <v>9262</v>
      </c>
    </row>
    <row r="2418" spans="1:7" x14ac:dyDescent="0.3">
      <c r="A2418" s="26">
        <v>118521</v>
      </c>
      <c r="B2418" s="27" t="s">
        <v>10713</v>
      </c>
      <c r="C2418" s="27" t="s">
        <v>10891</v>
      </c>
      <c r="D2418" s="26">
        <v>2800</v>
      </c>
      <c r="E2418" s="27" t="s">
        <v>180</v>
      </c>
      <c r="F2418" s="27" t="s">
        <v>10892</v>
      </c>
      <c r="G2418" s="27" t="s">
        <v>10893</v>
      </c>
    </row>
    <row r="2419" spans="1:7" x14ac:dyDescent="0.3">
      <c r="A2419" s="26">
        <v>118539</v>
      </c>
      <c r="B2419" s="27" t="s">
        <v>8048</v>
      </c>
      <c r="C2419" s="27" t="s">
        <v>6996</v>
      </c>
      <c r="D2419" s="26">
        <v>8540</v>
      </c>
      <c r="E2419" s="27" t="s">
        <v>364</v>
      </c>
      <c r="F2419" s="27" t="s">
        <v>3879</v>
      </c>
      <c r="G2419" s="27" t="s">
        <v>9184</v>
      </c>
    </row>
    <row r="2420" spans="1:7" x14ac:dyDescent="0.3">
      <c r="A2420" s="26">
        <v>118547</v>
      </c>
      <c r="B2420" s="27" t="s">
        <v>8382</v>
      </c>
      <c r="C2420" s="27" t="s">
        <v>6997</v>
      </c>
      <c r="D2420" s="26">
        <v>1800</v>
      </c>
      <c r="E2420" s="27" t="s">
        <v>53</v>
      </c>
      <c r="F2420" s="27" t="s">
        <v>2711</v>
      </c>
      <c r="G2420" s="27" t="s">
        <v>3880</v>
      </c>
    </row>
    <row r="2421" spans="1:7" x14ac:dyDescent="0.3">
      <c r="A2421" s="26">
        <v>118554</v>
      </c>
      <c r="B2421" s="27" t="s">
        <v>9263</v>
      </c>
      <c r="C2421" s="27" t="s">
        <v>2712</v>
      </c>
      <c r="D2421" s="26">
        <v>9240</v>
      </c>
      <c r="E2421" s="27" t="s">
        <v>2128</v>
      </c>
      <c r="F2421" s="27" t="s">
        <v>2713</v>
      </c>
      <c r="G2421" s="27" t="s">
        <v>8693</v>
      </c>
    </row>
    <row r="2422" spans="1:7" x14ac:dyDescent="0.3">
      <c r="A2422" s="26">
        <v>118571</v>
      </c>
      <c r="B2422" s="27" t="s">
        <v>8049</v>
      </c>
      <c r="C2422" s="27" t="s">
        <v>5388</v>
      </c>
      <c r="D2422" s="26">
        <v>8940</v>
      </c>
      <c r="E2422" s="27" t="s">
        <v>2714</v>
      </c>
      <c r="F2422" s="27" t="s">
        <v>2715</v>
      </c>
      <c r="G2422" s="27" t="s">
        <v>10894</v>
      </c>
    </row>
    <row r="2423" spans="1:7" x14ac:dyDescent="0.3">
      <c r="A2423" s="26">
        <v>118588</v>
      </c>
      <c r="B2423" s="27" t="s">
        <v>8050</v>
      </c>
      <c r="C2423" s="27" t="s">
        <v>6998</v>
      </c>
      <c r="D2423" s="26">
        <v>8940</v>
      </c>
      <c r="E2423" s="27" t="s">
        <v>370</v>
      </c>
      <c r="F2423" s="27" t="s">
        <v>2716</v>
      </c>
      <c r="G2423" s="27" t="s">
        <v>9502</v>
      </c>
    </row>
    <row r="2424" spans="1:7" x14ac:dyDescent="0.3">
      <c r="A2424" s="26">
        <v>118596</v>
      </c>
      <c r="B2424" s="27" t="s">
        <v>10895</v>
      </c>
      <c r="C2424" s="27" t="s">
        <v>6999</v>
      </c>
      <c r="D2424" s="26">
        <v>9800</v>
      </c>
      <c r="E2424" s="27" t="s">
        <v>492</v>
      </c>
      <c r="F2424" s="27" t="s">
        <v>2717</v>
      </c>
      <c r="G2424" s="27" t="s">
        <v>9886</v>
      </c>
    </row>
    <row r="2425" spans="1:7" x14ac:dyDescent="0.3">
      <c r="A2425" s="26">
        <v>118604</v>
      </c>
      <c r="B2425" s="27" t="s">
        <v>8051</v>
      </c>
      <c r="C2425" s="27" t="s">
        <v>7000</v>
      </c>
      <c r="D2425" s="26">
        <v>9170</v>
      </c>
      <c r="E2425" s="27" t="s">
        <v>176</v>
      </c>
      <c r="F2425" s="27" t="s">
        <v>2718</v>
      </c>
      <c r="G2425" s="27" t="s">
        <v>3881</v>
      </c>
    </row>
    <row r="2426" spans="1:7" x14ac:dyDescent="0.3">
      <c r="A2426" s="26">
        <v>118621</v>
      </c>
      <c r="B2426" s="27" t="s">
        <v>8052</v>
      </c>
      <c r="C2426" s="27" t="s">
        <v>7001</v>
      </c>
      <c r="D2426" s="26">
        <v>9960</v>
      </c>
      <c r="E2426" s="27" t="s">
        <v>2662</v>
      </c>
      <c r="F2426" s="27" t="s">
        <v>2719</v>
      </c>
      <c r="G2426" s="27" t="s">
        <v>3882</v>
      </c>
    </row>
    <row r="2427" spans="1:7" x14ac:dyDescent="0.3">
      <c r="A2427" s="26">
        <v>118646</v>
      </c>
      <c r="B2427" s="27" t="s">
        <v>8694</v>
      </c>
      <c r="C2427" s="27" t="s">
        <v>7002</v>
      </c>
      <c r="D2427" s="26">
        <v>2288</v>
      </c>
      <c r="E2427" s="27" t="s">
        <v>903</v>
      </c>
      <c r="F2427" s="27" t="s">
        <v>2720</v>
      </c>
      <c r="G2427" s="27" t="s">
        <v>3883</v>
      </c>
    </row>
    <row r="2428" spans="1:7" x14ac:dyDescent="0.3">
      <c r="A2428" s="26">
        <v>118653</v>
      </c>
      <c r="B2428" s="27" t="s">
        <v>8053</v>
      </c>
      <c r="C2428" s="27" t="s">
        <v>7003</v>
      </c>
      <c r="D2428" s="26">
        <v>8450</v>
      </c>
      <c r="E2428" s="27" t="s">
        <v>1798</v>
      </c>
      <c r="F2428" s="27" t="s">
        <v>2721</v>
      </c>
      <c r="G2428" s="27" t="s">
        <v>4332</v>
      </c>
    </row>
    <row r="2429" spans="1:7" x14ac:dyDescent="0.3">
      <c r="A2429" s="26">
        <v>118661</v>
      </c>
      <c r="B2429" s="27" t="s">
        <v>10416</v>
      </c>
      <c r="C2429" s="27" t="s">
        <v>7004</v>
      </c>
      <c r="D2429" s="26">
        <v>2560</v>
      </c>
      <c r="E2429" s="27" t="s">
        <v>105</v>
      </c>
      <c r="F2429" s="27" t="s">
        <v>2722</v>
      </c>
      <c r="G2429" s="27" t="s">
        <v>9887</v>
      </c>
    </row>
    <row r="2430" spans="1:7" x14ac:dyDescent="0.3">
      <c r="A2430" s="26">
        <v>118679</v>
      </c>
      <c r="B2430" s="27" t="s">
        <v>8054</v>
      </c>
      <c r="C2430" s="27" t="s">
        <v>7005</v>
      </c>
      <c r="D2430" s="26">
        <v>2547</v>
      </c>
      <c r="E2430" s="27" t="s">
        <v>1029</v>
      </c>
      <c r="F2430" s="27" t="s">
        <v>2723</v>
      </c>
      <c r="G2430" s="27" t="s">
        <v>3884</v>
      </c>
    </row>
    <row r="2431" spans="1:7" x14ac:dyDescent="0.3">
      <c r="A2431" s="26">
        <v>118687</v>
      </c>
      <c r="B2431" s="27" t="s">
        <v>8055</v>
      </c>
      <c r="C2431" s="27" t="s">
        <v>7006</v>
      </c>
      <c r="D2431" s="26">
        <v>8020</v>
      </c>
      <c r="E2431" s="27" t="s">
        <v>2724</v>
      </c>
      <c r="F2431" s="27" t="s">
        <v>2725</v>
      </c>
      <c r="G2431" s="27" t="s">
        <v>9264</v>
      </c>
    </row>
    <row r="2432" spans="1:7" x14ac:dyDescent="0.3">
      <c r="A2432" s="26">
        <v>118695</v>
      </c>
      <c r="B2432" s="27" t="s">
        <v>510</v>
      </c>
      <c r="C2432" s="27" t="s">
        <v>7007</v>
      </c>
      <c r="D2432" s="26">
        <v>3806</v>
      </c>
      <c r="E2432" s="27" t="s">
        <v>2726</v>
      </c>
      <c r="F2432" s="27" t="s">
        <v>2727</v>
      </c>
      <c r="G2432" s="27" t="s">
        <v>3885</v>
      </c>
    </row>
    <row r="2433" spans="1:7" x14ac:dyDescent="0.3">
      <c r="A2433" s="26">
        <v>118703</v>
      </c>
      <c r="B2433" s="27" t="s">
        <v>10896</v>
      </c>
      <c r="C2433" s="27" t="s">
        <v>7008</v>
      </c>
      <c r="D2433" s="26">
        <v>2600</v>
      </c>
      <c r="E2433" s="27" t="s">
        <v>1058</v>
      </c>
      <c r="F2433" s="27" t="s">
        <v>2728</v>
      </c>
      <c r="G2433" s="27" t="s">
        <v>4561</v>
      </c>
    </row>
    <row r="2434" spans="1:7" x14ac:dyDescent="0.3">
      <c r="A2434" s="26">
        <v>122804</v>
      </c>
      <c r="B2434" s="27" t="s">
        <v>8056</v>
      </c>
      <c r="C2434" s="27" t="s">
        <v>7009</v>
      </c>
      <c r="D2434" s="26">
        <v>2830</v>
      </c>
      <c r="E2434" s="27" t="s">
        <v>1100</v>
      </c>
      <c r="F2434" s="27" t="s">
        <v>2729</v>
      </c>
      <c r="G2434" s="27" t="s">
        <v>4333</v>
      </c>
    </row>
    <row r="2435" spans="1:7" x14ac:dyDescent="0.3">
      <c r="A2435" s="26">
        <v>123075</v>
      </c>
      <c r="B2435" s="27" t="s">
        <v>9503</v>
      </c>
      <c r="C2435" s="27" t="s">
        <v>7010</v>
      </c>
      <c r="D2435" s="26">
        <v>3910</v>
      </c>
      <c r="E2435" s="27" t="s">
        <v>2730</v>
      </c>
      <c r="F2435" s="27" t="s">
        <v>2731</v>
      </c>
      <c r="G2435" s="27" t="s">
        <v>3886</v>
      </c>
    </row>
    <row r="2436" spans="1:7" x14ac:dyDescent="0.3">
      <c r="A2436" s="26">
        <v>123083</v>
      </c>
      <c r="B2436" s="27" t="s">
        <v>8057</v>
      </c>
      <c r="C2436" s="27" t="s">
        <v>7011</v>
      </c>
      <c r="D2436" s="26">
        <v>3850</v>
      </c>
      <c r="E2436" s="27" t="s">
        <v>1598</v>
      </c>
      <c r="F2436" s="27" t="s">
        <v>2732</v>
      </c>
      <c r="G2436" s="27" t="s">
        <v>3887</v>
      </c>
    </row>
    <row r="2437" spans="1:7" x14ac:dyDescent="0.3">
      <c r="A2437" s="26">
        <v>123091</v>
      </c>
      <c r="B2437" s="27" t="s">
        <v>10897</v>
      </c>
      <c r="C2437" s="27" t="s">
        <v>7012</v>
      </c>
      <c r="D2437" s="26">
        <v>3300</v>
      </c>
      <c r="E2437" s="27" t="s">
        <v>219</v>
      </c>
      <c r="F2437" s="27" t="s">
        <v>2733</v>
      </c>
      <c r="G2437" s="27" t="s">
        <v>10898</v>
      </c>
    </row>
    <row r="2438" spans="1:7" x14ac:dyDescent="0.3">
      <c r="A2438" s="26">
        <v>123257</v>
      </c>
      <c r="B2438" s="27" t="s">
        <v>8058</v>
      </c>
      <c r="C2438" s="27" t="s">
        <v>7013</v>
      </c>
      <c r="D2438" s="26">
        <v>2490</v>
      </c>
      <c r="E2438" s="27" t="s">
        <v>132</v>
      </c>
      <c r="F2438" s="27" t="s">
        <v>7014</v>
      </c>
      <c r="G2438" s="27" t="s">
        <v>4078</v>
      </c>
    </row>
    <row r="2439" spans="1:7" x14ac:dyDescent="0.3">
      <c r="A2439" s="26">
        <v>123448</v>
      </c>
      <c r="B2439" s="27" t="s">
        <v>10899</v>
      </c>
      <c r="C2439" s="27" t="s">
        <v>7015</v>
      </c>
      <c r="D2439" s="26">
        <v>3570</v>
      </c>
      <c r="E2439" s="27" t="s">
        <v>1600</v>
      </c>
      <c r="F2439" s="27" t="s">
        <v>2734</v>
      </c>
      <c r="G2439" s="27" t="s">
        <v>7016</v>
      </c>
    </row>
    <row r="2440" spans="1:7" x14ac:dyDescent="0.3">
      <c r="A2440" s="26">
        <v>123455</v>
      </c>
      <c r="B2440" s="27" t="s">
        <v>7459</v>
      </c>
      <c r="C2440" s="27" t="s">
        <v>7017</v>
      </c>
      <c r="D2440" s="26">
        <v>2400</v>
      </c>
      <c r="E2440" s="27" t="s">
        <v>120</v>
      </c>
      <c r="F2440" s="27" t="s">
        <v>2735</v>
      </c>
      <c r="G2440" s="27" t="s">
        <v>8695</v>
      </c>
    </row>
    <row r="2441" spans="1:7" x14ac:dyDescent="0.3">
      <c r="A2441" s="26">
        <v>124008</v>
      </c>
      <c r="B2441" s="27" t="s">
        <v>8059</v>
      </c>
      <c r="C2441" s="27" t="s">
        <v>7018</v>
      </c>
      <c r="D2441" s="26">
        <v>9120</v>
      </c>
      <c r="E2441" s="27" t="s">
        <v>1165</v>
      </c>
      <c r="F2441" s="27" t="s">
        <v>4562</v>
      </c>
      <c r="G2441" s="27" t="s">
        <v>3888</v>
      </c>
    </row>
    <row r="2442" spans="1:7" x14ac:dyDescent="0.3">
      <c r="A2442" s="26">
        <v>124156</v>
      </c>
      <c r="B2442" s="27" t="s">
        <v>8060</v>
      </c>
      <c r="C2442" s="27" t="s">
        <v>7019</v>
      </c>
      <c r="D2442" s="26">
        <v>1980</v>
      </c>
      <c r="E2442" s="27" t="s">
        <v>2737</v>
      </c>
      <c r="F2442" s="27" t="s">
        <v>2738</v>
      </c>
      <c r="G2442" s="27" t="s">
        <v>3889</v>
      </c>
    </row>
    <row r="2443" spans="1:7" x14ac:dyDescent="0.3">
      <c r="A2443" s="26">
        <v>124164</v>
      </c>
      <c r="B2443" s="27" t="s">
        <v>8061</v>
      </c>
      <c r="C2443" s="27" t="s">
        <v>7020</v>
      </c>
      <c r="D2443" s="26">
        <v>9000</v>
      </c>
      <c r="E2443" s="27" t="s">
        <v>403</v>
      </c>
      <c r="F2443" s="27" t="s">
        <v>2739</v>
      </c>
      <c r="G2443" s="27" t="s">
        <v>9888</v>
      </c>
    </row>
    <row r="2444" spans="1:7" x14ac:dyDescent="0.3">
      <c r="A2444" s="26">
        <v>124172</v>
      </c>
      <c r="B2444" s="27" t="s">
        <v>10900</v>
      </c>
      <c r="C2444" s="27" t="s">
        <v>7021</v>
      </c>
      <c r="D2444" s="26">
        <v>9300</v>
      </c>
      <c r="E2444" s="27" t="s">
        <v>444</v>
      </c>
      <c r="F2444" s="27" t="s">
        <v>2740</v>
      </c>
      <c r="G2444" s="27" t="s">
        <v>9504</v>
      </c>
    </row>
    <row r="2445" spans="1:7" x14ac:dyDescent="0.3">
      <c r="A2445" s="26">
        <v>124198</v>
      </c>
      <c r="B2445" s="27" t="s">
        <v>8062</v>
      </c>
      <c r="C2445" s="27" t="s">
        <v>7022</v>
      </c>
      <c r="D2445" s="26">
        <v>2100</v>
      </c>
      <c r="E2445" s="27" t="s">
        <v>797</v>
      </c>
      <c r="F2445" s="27" t="s">
        <v>2741</v>
      </c>
      <c r="G2445" s="27" t="s">
        <v>3890</v>
      </c>
    </row>
    <row r="2446" spans="1:7" x14ac:dyDescent="0.3">
      <c r="A2446" s="26">
        <v>124206</v>
      </c>
      <c r="B2446" s="27" t="s">
        <v>9265</v>
      </c>
      <c r="C2446" s="27" t="s">
        <v>7023</v>
      </c>
      <c r="D2446" s="26">
        <v>8930</v>
      </c>
      <c r="E2446" s="27" t="s">
        <v>1879</v>
      </c>
      <c r="F2446" s="27" t="s">
        <v>2742</v>
      </c>
      <c r="G2446" s="27" t="s">
        <v>9889</v>
      </c>
    </row>
    <row r="2447" spans="1:7" x14ac:dyDescent="0.3">
      <c r="A2447" s="26">
        <v>124263</v>
      </c>
      <c r="B2447" s="27" t="s">
        <v>9505</v>
      </c>
      <c r="C2447" s="27" t="s">
        <v>7024</v>
      </c>
      <c r="D2447" s="26">
        <v>9041</v>
      </c>
      <c r="E2447" s="27" t="s">
        <v>405</v>
      </c>
      <c r="F2447" s="27" t="s">
        <v>2743</v>
      </c>
      <c r="G2447" s="27" t="s">
        <v>8696</v>
      </c>
    </row>
    <row r="2448" spans="1:7" x14ac:dyDescent="0.3">
      <c r="A2448" s="26">
        <v>124339</v>
      </c>
      <c r="B2448" s="27" t="s">
        <v>8063</v>
      </c>
      <c r="C2448" s="27" t="s">
        <v>7025</v>
      </c>
      <c r="D2448" s="26">
        <v>1070</v>
      </c>
      <c r="E2448" s="27" t="s">
        <v>528</v>
      </c>
      <c r="F2448" s="27" t="s">
        <v>2744</v>
      </c>
      <c r="G2448" s="27" t="s">
        <v>10901</v>
      </c>
    </row>
    <row r="2449" spans="1:7" x14ac:dyDescent="0.3">
      <c r="A2449" s="26">
        <v>125096</v>
      </c>
      <c r="B2449" s="27" t="s">
        <v>8697</v>
      </c>
      <c r="C2449" s="27" t="s">
        <v>6981</v>
      </c>
      <c r="D2449" s="26">
        <v>2200</v>
      </c>
      <c r="E2449" s="27" t="s">
        <v>122</v>
      </c>
      <c r="F2449" s="27" t="s">
        <v>2699</v>
      </c>
      <c r="G2449" s="27" t="s">
        <v>3871</v>
      </c>
    </row>
    <row r="2450" spans="1:7" x14ac:dyDescent="0.3">
      <c r="A2450" s="26">
        <v>125104</v>
      </c>
      <c r="B2450" s="27" t="s">
        <v>7807</v>
      </c>
      <c r="C2450" s="27" t="s">
        <v>7026</v>
      </c>
      <c r="D2450" s="26">
        <v>2800</v>
      </c>
      <c r="E2450" s="27" t="s">
        <v>180</v>
      </c>
      <c r="F2450" s="27" t="s">
        <v>2745</v>
      </c>
      <c r="G2450" s="27" t="s">
        <v>3891</v>
      </c>
    </row>
    <row r="2451" spans="1:7" x14ac:dyDescent="0.3">
      <c r="A2451" s="26">
        <v>125484</v>
      </c>
      <c r="B2451" s="27" t="s">
        <v>10902</v>
      </c>
      <c r="C2451" s="27" t="s">
        <v>7027</v>
      </c>
      <c r="D2451" s="26">
        <v>1910</v>
      </c>
      <c r="E2451" s="27" t="s">
        <v>200</v>
      </c>
      <c r="F2451" s="27" t="s">
        <v>2746</v>
      </c>
      <c r="G2451" s="27" t="s">
        <v>4563</v>
      </c>
    </row>
    <row r="2452" spans="1:7" x14ac:dyDescent="0.3">
      <c r="A2452" s="26">
        <v>125492</v>
      </c>
      <c r="B2452" s="27" t="s">
        <v>8065</v>
      </c>
      <c r="C2452" s="27" t="s">
        <v>7028</v>
      </c>
      <c r="D2452" s="26">
        <v>1600</v>
      </c>
      <c r="E2452" s="27" t="s">
        <v>42</v>
      </c>
      <c r="F2452" s="27" t="s">
        <v>2747</v>
      </c>
      <c r="G2452" s="27" t="s">
        <v>3892</v>
      </c>
    </row>
    <row r="2453" spans="1:7" x14ac:dyDescent="0.3">
      <c r="A2453" s="26">
        <v>125501</v>
      </c>
      <c r="B2453" s="27" t="s">
        <v>8066</v>
      </c>
      <c r="C2453" s="27" t="s">
        <v>7029</v>
      </c>
      <c r="D2453" s="26">
        <v>1800</v>
      </c>
      <c r="E2453" s="27" t="s">
        <v>2748</v>
      </c>
      <c r="F2453" s="27" t="s">
        <v>2749</v>
      </c>
      <c r="G2453" s="27" t="s">
        <v>7030</v>
      </c>
    </row>
    <row r="2454" spans="1:7" x14ac:dyDescent="0.3">
      <c r="A2454" s="26">
        <v>125609</v>
      </c>
      <c r="B2454" s="27" t="s">
        <v>10903</v>
      </c>
      <c r="C2454" s="27" t="s">
        <v>7031</v>
      </c>
      <c r="D2454" s="26">
        <v>3620</v>
      </c>
      <c r="E2454" s="27" t="s">
        <v>1571</v>
      </c>
      <c r="F2454" s="27" t="s">
        <v>2750</v>
      </c>
      <c r="G2454" s="27" t="s">
        <v>9506</v>
      </c>
    </row>
    <row r="2455" spans="1:7" x14ac:dyDescent="0.3">
      <c r="A2455" s="26">
        <v>125617</v>
      </c>
      <c r="B2455" s="27" t="s">
        <v>8067</v>
      </c>
      <c r="C2455" s="27" t="s">
        <v>7032</v>
      </c>
      <c r="D2455" s="26">
        <v>2018</v>
      </c>
      <c r="E2455" s="27" t="s">
        <v>4113</v>
      </c>
      <c r="F2455" s="27" t="s">
        <v>3893</v>
      </c>
      <c r="G2455" s="27" t="s">
        <v>10904</v>
      </c>
    </row>
    <row r="2456" spans="1:7" x14ac:dyDescent="0.3">
      <c r="A2456" s="26">
        <v>125625</v>
      </c>
      <c r="B2456" s="27" t="s">
        <v>10905</v>
      </c>
      <c r="C2456" s="27" t="s">
        <v>7033</v>
      </c>
      <c r="D2456" s="26">
        <v>3800</v>
      </c>
      <c r="E2456" s="27" t="s">
        <v>278</v>
      </c>
      <c r="F2456" s="27" t="s">
        <v>2751</v>
      </c>
      <c r="G2456" s="27" t="s">
        <v>3894</v>
      </c>
    </row>
    <row r="2457" spans="1:7" x14ac:dyDescent="0.3">
      <c r="A2457" s="26">
        <v>125641</v>
      </c>
      <c r="B2457" s="27" t="s">
        <v>8068</v>
      </c>
      <c r="C2457" s="27" t="s">
        <v>7034</v>
      </c>
      <c r="D2457" s="26">
        <v>8530</v>
      </c>
      <c r="E2457" s="27" t="s">
        <v>382</v>
      </c>
      <c r="F2457" s="27" t="s">
        <v>2752</v>
      </c>
      <c r="G2457" s="27" t="s">
        <v>4079</v>
      </c>
    </row>
    <row r="2458" spans="1:7" x14ac:dyDescent="0.3">
      <c r="A2458" s="26">
        <v>125674</v>
      </c>
      <c r="B2458" s="27" t="s">
        <v>8069</v>
      </c>
      <c r="C2458" s="27" t="s">
        <v>9584</v>
      </c>
      <c r="D2458" s="26">
        <v>8500</v>
      </c>
      <c r="E2458" s="27" t="s">
        <v>355</v>
      </c>
      <c r="F2458" s="27" t="s">
        <v>3895</v>
      </c>
      <c r="G2458" s="27" t="s">
        <v>3896</v>
      </c>
    </row>
    <row r="2459" spans="1:7" x14ac:dyDescent="0.3">
      <c r="A2459" s="26">
        <v>125682</v>
      </c>
      <c r="B2459" s="27" t="s">
        <v>9266</v>
      </c>
      <c r="C2459" s="27" t="s">
        <v>7035</v>
      </c>
      <c r="D2459" s="26">
        <v>3210</v>
      </c>
      <c r="E2459" s="27" t="s">
        <v>1330</v>
      </c>
      <c r="F2459" s="27" t="s">
        <v>2753</v>
      </c>
      <c r="G2459" s="27" t="s">
        <v>4080</v>
      </c>
    </row>
    <row r="2460" spans="1:7" x14ac:dyDescent="0.3">
      <c r="A2460" s="26">
        <v>126301</v>
      </c>
      <c r="B2460" s="27" t="s">
        <v>8070</v>
      </c>
      <c r="C2460" s="27" t="s">
        <v>7036</v>
      </c>
      <c r="D2460" s="26">
        <v>2930</v>
      </c>
      <c r="E2460" s="27" t="s">
        <v>87</v>
      </c>
      <c r="F2460" s="27" t="s">
        <v>2754</v>
      </c>
      <c r="G2460" s="27" t="s">
        <v>8698</v>
      </c>
    </row>
    <row r="2461" spans="1:7" x14ac:dyDescent="0.3">
      <c r="A2461" s="26">
        <v>126318</v>
      </c>
      <c r="B2461" s="27" t="s">
        <v>515</v>
      </c>
      <c r="C2461" s="27" t="s">
        <v>7037</v>
      </c>
      <c r="D2461" s="26">
        <v>1570</v>
      </c>
      <c r="E2461" s="27" t="s">
        <v>2755</v>
      </c>
      <c r="F2461" s="27" t="s">
        <v>9890</v>
      </c>
      <c r="G2461" s="27" t="s">
        <v>4081</v>
      </c>
    </row>
    <row r="2462" spans="1:7" x14ac:dyDescent="0.3">
      <c r="A2462" s="26">
        <v>126326</v>
      </c>
      <c r="B2462" s="27" t="s">
        <v>10906</v>
      </c>
      <c r="C2462" s="27" t="s">
        <v>7038</v>
      </c>
      <c r="D2462" s="26">
        <v>3510</v>
      </c>
      <c r="E2462" s="27" t="s">
        <v>2756</v>
      </c>
      <c r="F2462" s="27" t="s">
        <v>2757</v>
      </c>
      <c r="G2462" s="27" t="s">
        <v>4082</v>
      </c>
    </row>
    <row r="2463" spans="1:7" x14ac:dyDescent="0.3">
      <c r="A2463" s="26">
        <v>126342</v>
      </c>
      <c r="B2463" s="27" t="s">
        <v>7336</v>
      </c>
      <c r="C2463" s="27" t="s">
        <v>7039</v>
      </c>
      <c r="D2463" s="26">
        <v>2830</v>
      </c>
      <c r="E2463" s="27" t="s">
        <v>1093</v>
      </c>
      <c r="F2463" s="27" t="s">
        <v>2758</v>
      </c>
      <c r="G2463" s="27" t="s">
        <v>3897</v>
      </c>
    </row>
    <row r="2464" spans="1:7" x14ac:dyDescent="0.3">
      <c r="A2464" s="26">
        <v>126367</v>
      </c>
      <c r="B2464" s="27" t="s">
        <v>8071</v>
      </c>
      <c r="C2464" s="27" t="s">
        <v>7040</v>
      </c>
      <c r="D2464" s="26">
        <v>8610</v>
      </c>
      <c r="E2464" s="27" t="s">
        <v>1700</v>
      </c>
      <c r="F2464" s="27" t="s">
        <v>2759</v>
      </c>
      <c r="G2464" s="27" t="s">
        <v>4334</v>
      </c>
    </row>
    <row r="2465" spans="1:7" x14ac:dyDescent="0.3">
      <c r="A2465" s="26">
        <v>126375</v>
      </c>
      <c r="B2465" s="27" t="s">
        <v>8072</v>
      </c>
      <c r="C2465" s="27" t="s">
        <v>7041</v>
      </c>
      <c r="D2465" s="26">
        <v>8800</v>
      </c>
      <c r="E2465" s="27" t="s">
        <v>388</v>
      </c>
      <c r="F2465" s="27" t="s">
        <v>2760</v>
      </c>
      <c r="G2465" s="27" t="s">
        <v>8699</v>
      </c>
    </row>
    <row r="2466" spans="1:7" x14ac:dyDescent="0.3">
      <c r="A2466" s="26">
        <v>126417</v>
      </c>
      <c r="B2466" s="27" t="s">
        <v>8073</v>
      </c>
      <c r="C2466" s="27" t="s">
        <v>4740</v>
      </c>
      <c r="D2466" s="26">
        <v>3560</v>
      </c>
      <c r="E2466" s="27" t="s">
        <v>289</v>
      </c>
      <c r="F2466" s="27" t="s">
        <v>2761</v>
      </c>
      <c r="G2466" s="27" t="s">
        <v>9267</v>
      </c>
    </row>
    <row r="2467" spans="1:7" x14ac:dyDescent="0.3">
      <c r="A2467" s="26">
        <v>127027</v>
      </c>
      <c r="B2467" s="27" t="s">
        <v>7290</v>
      </c>
      <c r="C2467" s="27" t="s">
        <v>7042</v>
      </c>
      <c r="D2467" s="26">
        <v>1190</v>
      </c>
      <c r="E2467" s="27" t="s">
        <v>573</v>
      </c>
      <c r="F2467" s="27" t="s">
        <v>2762</v>
      </c>
      <c r="G2467" s="27" t="s">
        <v>8700</v>
      </c>
    </row>
    <row r="2468" spans="1:7" x14ac:dyDescent="0.3">
      <c r="A2468" s="26">
        <v>127043</v>
      </c>
      <c r="B2468" s="27" t="s">
        <v>8074</v>
      </c>
      <c r="C2468" s="27" t="s">
        <v>7043</v>
      </c>
      <c r="D2468" s="26">
        <v>3080</v>
      </c>
      <c r="E2468" s="27" t="s">
        <v>68</v>
      </c>
      <c r="F2468" s="27" t="s">
        <v>2763</v>
      </c>
      <c r="G2468" s="27" t="s">
        <v>3898</v>
      </c>
    </row>
    <row r="2469" spans="1:7" x14ac:dyDescent="0.3">
      <c r="A2469" s="26">
        <v>127051</v>
      </c>
      <c r="B2469" s="27" t="s">
        <v>7443</v>
      </c>
      <c r="C2469" s="27" t="s">
        <v>7044</v>
      </c>
      <c r="D2469" s="26">
        <v>3080</v>
      </c>
      <c r="E2469" s="27" t="s">
        <v>68</v>
      </c>
      <c r="F2469" s="27" t="s">
        <v>2764</v>
      </c>
      <c r="G2469" s="27" t="s">
        <v>4335</v>
      </c>
    </row>
    <row r="2470" spans="1:7" x14ac:dyDescent="0.3">
      <c r="A2470" s="26">
        <v>127068</v>
      </c>
      <c r="B2470" s="27" t="s">
        <v>9507</v>
      </c>
      <c r="C2470" s="27" t="s">
        <v>7045</v>
      </c>
      <c r="D2470" s="26">
        <v>3090</v>
      </c>
      <c r="E2470" s="27" t="s">
        <v>64</v>
      </c>
      <c r="F2470" s="27" t="s">
        <v>2765</v>
      </c>
      <c r="G2470" s="27" t="s">
        <v>9891</v>
      </c>
    </row>
    <row r="2471" spans="1:7" x14ac:dyDescent="0.3">
      <c r="A2471" s="26">
        <v>127076</v>
      </c>
      <c r="B2471" s="27" t="s">
        <v>8075</v>
      </c>
      <c r="C2471" s="27" t="s">
        <v>7046</v>
      </c>
      <c r="D2471" s="26">
        <v>1755</v>
      </c>
      <c r="E2471" s="27" t="s">
        <v>634</v>
      </c>
      <c r="F2471" s="27" t="s">
        <v>2766</v>
      </c>
      <c r="G2471" s="27" t="s">
        <v>3899</v>
      </c>
    </row>
    <row r="2472" spans="1:7" x14ac:dyDescent="0.3">
      <c r="A2472" s="26">
        <v>127084</v>
      </c>
      <c r="B2472" s="27" t="s">
        <v>8076</v>
      </c>
      <c r="C2472" s="27" t="s">
        <v>7047</v>
      </c>
      <c r="D2472" s="26">
        <v>2900</v>
      </c>
      <c r="E2472" s="27" t="s">
        <v>83</v>
      </c>
      <c r="F2472" s="27" t="s">
        <v>8701</v>
      </c>
      <c r="G2472" s="27" t="s">
        <v>9892</v>
      </c>
    </row>
    <row r="2473" spans="1:7" x14ac:dyDescent="0.3">
      <c r="A2473" s="26">
        <v>127101</v>
      </c>
      <c r="B2473" s="27" t="s">
        <v>8077</v>
      </c>
      <c r="C2473" s="27" t="s">
        <v>7048</v>
      </c>
      <c r="D2473" s="26">
        <v>8647</v>
      </c>
      <c r="E2473" s="27" t="s">
        <v>4564</v>
      </c>
      <c r="F2473" s="27" t="s">
        <v>7049</v>
      </c>
      <c r="G2473" s="27" t="s">
        <v>10907</v>
      </c>
    </row>
    <row r="2474" spans="1:7" x14ac:dyDescent="0.3">
      <c r="A2474" s="26">
        <v>127175</v>
      </c>
      <c r="B2474" s="27" t="s">
        <v>10908</v>
      </c>
      <c r="C2474" s="27" t="s">
        <v>7050</v>
      </c>
      <c r="D2474" s="26">
        <v>9700</v>
      </c>
      <c r="E2474" s="27" t="s">
        <v>485</v>
      </c>
      <c r="F2474" s="27" t="s">
        <v>2768</v>
      </c>
      <c r="G2474" s="27" t="s">
        <v>3900</v>
      </c>
    </row>
    <row r="2475" spans="1:7" x14ac:dyDescent="0.3">
      <c r="A2475" s="26">
        <v>128033</v>
      </c>
      <c r="B2475" s="27" t="s">
        <v>515</v>
      </c>
      <c r="C2475" s="27" t="s">
        <v>7051</v>
      </c>
      <c r="D2475" s="26">
        <v>1933</v>
      </c>
      <c r="E2475" s="27" t="s">
        <v>727</v>
      </c>
      <c r="F2475" s="27" t="s">
        <v>2769</v>
      </c>
      <c r="G2475" s="27" t="s">
        <v>4565</v>
      </c>
    </row>
    <row r="2476" spans="1:7" x14ac:dyDescent="0.3">
      <c r="A2476" s="26">
        <v>128058</v>
      </c>
      <c r="B2476" s="27" t="s">
        <v>7630</v>
      </c>
      <c r="C2476" s="27" t="s">
        <v>7052</v>
      </c>
      <c r="D2476" s="26">
        <v>3221</v>
      </c>
      <c r="E2476" s="27" t="s">
        <v>2423</v>
      </c>
      <c r="F2476" s="27" t="s">
        <v>8702</v>
      </c>
      <c r="G2476" s="27" t="s">
        <v>3838</v>
      </c>
    </row>
    <row r="2477" spans="1:7" x14ac:dyDescent="0.3">
      <c r="A2477" s="26">
        <v>128116</v>
      </c>
      <c r="B2477" s="27" t="s">
        <v>8703</v>
      </c>
      <c r="C2477" s="27" t="s">
        <v>7053</v>
      </c>
      <c r="D2477" s="26">
        <v>8760</v>
      </c>
      <c r="E2477" s="27" t="s">
        <v>1992</v>
      </c>
      <c r="F2477" s="27" t="s">
        <v>2770</v>
      </c>
      <c r="G2477" s="27" t="s">
        <v>9893</v>
      </c>
    </row>
    <row r="2478" spans="1:7" x14ac:dyDescent="0.3">
      <c r="A2478" s="26">
        <v>128124</v>
      </c>
      <c r="B2478" s="27" t="s">
        <v>8078</v>
      </c>
      <c r="C2478" s="27" t="s">
        <v>7054</v>
      </c>
      <c r="D2478" s="26">
        <v>9160</v>
      </c>
      <c r="E2478" s="27" t="s">
        <v>418</v>
      </c>
      <c r="F2478" s="27" t="s">
        <v>2771</v>
      </c>
      <c r="G2478" s="27" t="s">
        <v>3901</v>
      </c>
    </row>
    <row r="2479" spans="1:7" x14ac:dyDescent="0.3">
      <c r="A2479" s="26">
        <v>128132</v>
      </c>
      <c r="B2479" s="27" t="s">
        <v>8079</v>
      </c>
      <c r="C2479" s="27" t="s">
        <v>7055</v>
      </c>
      <c r="D2479" s="26">
        <v>9160</v>
      </c>
      <c r="E2479" s="27" t="s">
        <v>418</v>
      </c>
      <c r="F2479" s="27" t="s">
        <v>2772</v>
      </c>
      <c r="G2479" s="27" t="s">
        <v>3902</v>
      </c>
    </row>
    <row r="2480" spans="1:7" x14ac:dyDescent="0.3">
      <c r="A2480" s="26">
        <v>128141</v>
      </c>
      <c r="B2480" s="27" t="s">
        <v>8080</v>
      </c>
      <c r="C2480" s="27" t="s">
        <v>7056</v>
      </c>
      <c r="D2480" s="26">
        <v>9820</v>
      </c>
      <c r="E2480" s="27" t="s">
        <v>436</v>
      </c>
      <c r="F2480" s="27" t="s">
        <v>7057</v>
      </c>
      <c r="G2480" s="27" t="s">
        <v>9508</v>
      </c>
    </row>
    <row r="2481" spans="1:7" x14ac:dyDescent="0.3">
      <c r="A2481" s="26">
        <v>128173</v>
      </c>
      <c r="B2481" s="27" t="s">
        <v>10909</v>
      </c>
      <c r="C2481" s="27" t="s">
        <v>9268</v>
      </c>
      <c r="D2481" s="26">
        <v>9000</v>
      </c>
      <c r="E2481" s="27" t="s">
        <v>403</v>
      </c>
      <c r="F2481" s="27" t="s">
        <v>9269</v>
      </c>
      <c r="G2481" s="27" t="s">
        <v>9270</v>
      </c>
    </row>
    <row r="2482" spans="1:7" x14ac:dyDescent="0.3">
      <c r="A2482" s="26">
        <v>128231</v>
      </c>
      <c r="B2482" s="27" t="s">
        <v>8081</v>
      </c>
      <c r="C2482" s="27" t="s">
        <v>7058</v>
      </c>
      <c r="D2482" s="26">
        <v>3440</v>
      </c>
      <c r="E2482" s="27" t="s">
        <v>1409</v>
      </c>
      <c r="F2482" s="27" t="s">
        <v>2773</v>
      </c>
      <c r="G2482" s="27" t="s">
        <v>3903</v>
      </c>
    </row>
    <row r="2483" spans="1:7" x14ac:dyDescent="0.3">
      <c r="A2483" s="26">
        <v>128249</v>
      </c>
      <c r="B2483" s="27" t="s">
        <v>8082</v>
      </c>
      <c r="C2483" s="27" t="s">
        <v>7059</v>
      </c>
      <c r="D2483" s="26">
        <v>3200</v>
      </c>
      <c r="E2483" s="27" t="s">
        <v>212</v>
      </c>
      <c r="F2483" s="27" t="s">
        <v>2774</v>
      </c>
      <c r="G2483" s="27" t="s">
        <v>3904</v>
      </c>
    </row>
    <row r="2484" spans="1:7" x14ac:dyDescent="0.3">
      <c r="A2484" s="26">
        <v>128256</v>
      </c>
      <c r="B2484" s="27" t="s">
        <v>8083</v>
      </c>
      <c r="C2484" s="27" t="s">
        <v>7060</v>
      </c>
      <c r="D2484" s="26">
        <v>2660</v>
      </c>
      <c r="E2484" s="27" t="s">
        <v>1132</v>
      </c>
      <c r="F2484" s="27" t="s">
        <v>8704</v>
      </c>
      <c r="G2484" s="27" t="s">
        <v>4336</v>
      </c>
    </row>
    <row r="2485" spans="1:7" x14ac:dyDescent="0.3">
      <c r="A2485" s="26">
        <v>128471</v>
      </c>
      <c r="B2485" s="27" t="s">
        <v>8084</v>
      </c>
      <c r="C2485" s="27" t="s">
        <v>7061</v>
      </c>
      <c r="D2485" s="26">
        <v>1800</v>
      </c>
      <c r="E2485" s="27" t="s">
        <v>53</v>
      </c>
      <c r="F2485" s="27" t="s">
        <v>2775</v>
      </c>
      <c r="G2485" s="27" t="s">
        <v>3905</v>
      </c>
    </row>
    <row r="2486" spans="1:7" x14ac:dyDescent="0.3">
      <c r="A2486" s="26">
        <v>128488</v>
      </c>
      <c r="B2486" s="27" t="s">
        <v>8085</v>
      </c>
      <c r="C2486" s="27" t="s">
        <v>7062</v>
      </c>
      <c r="D2486" s="26">
        <v>3020</v>
      </c>
      <c r="E2486" s="27" t="s">
        <v>194</v>
      </c>
      <c r="F2486" s="27" t="s">
        <v>2426</v>
      </c>
      <c r="G2486" s="27" t="s">
        <v>3763</v>
      </c>
    </row>
    <row r="2487" spans="1:7" x14ac:dyDescent="0.3">
      <c r="A2487" s="26">
        <v>128496</v>
      </c>
      <c r="B2487" s="27" t="s">
        <v>510</v>
      </c>
      <c r="C2487" s="27" t="s">
        <v>7063</v>
      </c>
      <c r="D2487" s="26">
        <v>9310</v>
      </c>
      <c r="E2487" s="27" t="s">
        <v>2776</v>
      </c>
      <c r="F2487" s="27" t="s">
        <v>2777</v>
      </c>
      <c r="G2487" s="27" t="s">
        <v>3906</v>
      </c>
    </row>
    <row r="2488" spans="1:7" x14ac:dyDescent="0.3">
      <c r="A2488" s="26">
        <v>128504</v>
      </c>
      <c r="B2488" s="27" t="s">
        <v>8086</v>
      </c>
      <c r="C2488" s="27" t="s">
        <v>2778</v>
      </c>
      <c r="D2488" s="26">
        <v>8940</v>
      </c>
      <c r="E2488" s="27" t="s">
        <v>370</v>
      </c>
      <c r="F2488" s="27" t="s">
        <v>2779</v>
      </c>
      <c r="G2488" s="27" t="s">
        <v>3907</v>
      </c>
    </row>
    <row r="2489" spans="1:7" x14ac:dyDescent="0.3">
      <c r="A2489" s="26">
        <v>128579</v>
      </c>
      <c r="B2489" s="27" t="s">
        <v>8087</v>
      </c>
      <c r="C2489" s="27" t="s">
        <v>7064</v>
      </c>
      <c r="D2489" s="26">
        <v>2340</v>
      </c>
      <c r="E2489" s="27" t="s">
        <v>114</v>
      </c>
      <c r="F2489" s="27" t="s">
        <v>3908</v>
      </c>
      <c r="G2489" s="27" t="s">
        <v>3614</v>
      </c>
    </row>
    <row r="2490" spans="1:7" x14ac:dyDescent="0.3">
      <c r="A2490" s="26">
        <v>128587</v>
      </c>
      <c r="B2490" s="27" t="s">
        <v>8088</v>
      </c>
      <c r="C2490" s="27" t="s">
        <v>7065</v>
      </c>
      <c r="D2490" s="26">
        <v>8460</v>
      </c>
      <c r="E2490" s="27" t="s">
        <v>326</v>
      </c>
      <c r="F2490" s="27" t="s">
        <v>2780</v>
      </c>
      <c r="G2490" s="27" t="s">
        <v>3909</v>
      </c>
    </row>
    <row r="2491" spans="1:7" x14ac:dyDescent="0.3">
      <c r="A2491" s="26">
        <v>128595</v>
      </c>
      <c r="B2491" s="27" t="s">
        <v>10910</v>
      </c>
      <c r="C2491" s="27" t="s">
        <v>7066</v>
      </c>
      <c r="D2491" s="26">
        <v>8830</v>
      </c>
      <c r="E2491" s="27" t="s">
        <v>1517</v>
      </c>
      <c r="F2491" s="27" t="s">
        <v>2781</v>
      </c>
      <c r="G2491" s="27" t="s">
        <v>9509</v>
      </c>
    </row>
    <row r="2492" spans="1:7" x14ac:dyDescent="0.3">
      <c r="A2492" s="26">
        <v>128611</v>
      </c>
      <c r="B2492" s="27" t="s">
        <v>8089</v>
      </c>
      <c r="C2492" s="27" t="s">
        <v>6155</v>
      </c>
      <c r="D2492" s="26">
        <v>3690</v>
      </c>
      <c r="E2492" s="27" t="s">
        <v>1490</v>
      </c>
      <c r="F2492" s="27" t="s">
        <v>2782</v>
      </c>
      <c r="G2492" s="27" t="s">
        <v>3910</v>
      </c>
    </row>
    <row r="2493" spans="1:7" x14ac:dyDescent="0.3">
      <c r="A2493" s="26">
        <v>128645</v>
      </c>
      <c r="B2493" s="27" t="s">
        <v>10911</v>
      </c>
      <c r="C2493" s="27" t="s">
        <v>7067</v>
      </c>
      <c r="D2493" s="26">
        <v>9800</v>
      </c>
      <c r="E2493" s="27" t="s">
        <v>492</v>
      </c>
      <c r="F2493" s="27" t="s">
        <v>7068</v>
      </c>
      <c r="G2493" s="27" t="s">
        <v>3911</v>
      </c>
    </row>
    <row r="2494" spans="1:7" x14ac:dyDescent="0.3">
      <c r="A2494" s="26">
        <v>128652</v>
      </c>
      <c r="B2494" s="27" t="s">
        <v>510</v>
      </c>
      <c r="C2494" s="27" t="s">
        <v>7069</v>
      </c>
      <c r="D2494" s="26">
        <v>9310</v>
      </c>
      <c r="E2494" s="27" t="s">
        <v>2783</v>
      </c>
      <c r="F2494" s="27" t="s">
        <v>2784</v>
      </c>
      <c r="G2494" s="27" t="s">
        <v>3912</v>
      </c>
    </row>
    <row r="2495" spans="1:7" x14ac:dyDescent="0.3">
      <c r="A2495" s="26">
        <v>128661</v>
      </c>
      <c r="B2495" s="27" t="s">
        <v>8090</v>
      </c>
      <c r="C2495" s="27" t="s">
        <v>7070</v>
      </c>
      <c r="D2495" s="26">
        <v>8560</v>
      </c>
      <c r="E2495" s="27" t="s">
        <v>368</v>
      </c>
      <c r="F2495" s="27" t="s">
        <v>2785</v>
      </c>
      <c r="G2495" s="27" t="s">
        <v>9510</v>
      </c>
    </row>
    <row r="2496" spans="1:7" x14ac:dyDescent="0.3">
      <c r="A2496" s="26">
        <v>128678</v>
      </c>
      <c r="B2496" s="27" t="s">
        <v>10912</v>
      </c>
      <c r="C2496" s="27" t="s">
        <v>10913</v>
      </c>
      <c r="D2496" s="26">
        <v>9100</v>
      </c>
      <c r="E2496" s="27" t="s">
        <v>167</v>
      </c>
      <c r="F2496" s="27" t="s">
        <v>10914</v>
      </c>
      <c r="G2496" s="27" t="s">
        <v>10915</v>
      </c>
    </row>
    <row r="2497" spans="1:7" x14ac:dyDescent="0.3">
      <c r="A2497" s="26">
        <v>128686</v>
      </c>
      <c r="B2497" s="27" t="s">
        <v>8091</v>
      </c>
      <c r="C2497" s="27" t="s">
        <v>7071</v>
      </c>
      <c r="D2497" s="26">
        <v>3191</v>
      </c>
      <c r="E2497" s="27" t="s">
        <v>1227</v>
      </c>
      <c r="F2497" s="27" t="s">
        <v>2787</v>
      </c>
      <c r="G2497" s="27" t="s">
        <v>7072</v>
      </c>
    </row>
    <row r="2498" spans="1:7" x14ac:dyDescent="0.3">
      <c r="A2498" s="26">
        <v>128702</v>
      </c>
      <c r="B2498" s="27" t="s">
        <v>9511</v>
      </c>
      <c r="C2498" s="27" t="s">
        <v>7073</v>
      </c>
      <c r="D2498" s="26">
        <v>2180</v>
      </c>
      <c r="E2498" s="27" t="s">
        <v>75</v>
      </c>
      <c r="F2498" s="27" t="s">
        <v>4337</v>
      </c>
      <c r="G2498" s="27" t="s">
        <v>4566</v>
      </c>
    </row>
    <row r="2499" spans="1:7" x14ac:dyDescent="0.3">
      <c r="A2499" s="26">
        <v>128711</v>
      </c>
      <c r="B2499" s="27" t="s">
        <v>8092</v>
      </c>
      <c r="C2499" s="27" t="s">
        <v>7074</v>
      </c>
      <c r="D2499" s="26">
        <v>2100</v>
      </c>
      <c r="E2499" s="27" t="s">
        <v>797</v>
      </c>
      <c r="F2499" s="27" t="s">
        <v>2788</v>
      </c>
      <c r="G2499" s="27" t="s">
        <v>9271</v>
      </c>
    </row>
    <row r="2500" spans="1:7" x14ac:dyDescent="0.3">
      <c r="A2500" s="26">
        <v>128785</v>
      </c>
      <c r="B2500" s="27" t="s">
        <v>10916</v>
      </c>
      <c r="C2500" s="27" t="s">
        <v>7075</v>
      </c>
      <c r="D2500" s="26">
        <v>1701</v>
      </c>
      <c r="E2500" s="27" t="s">
        <v>2789</v>
      </c>
      <c r="F2500" s="27" t="s">
        <v>4567</v>
      </c>
      <c r="G2500" s="27" t="s">
        <v>10917</v>
      </c>
    </row>
    <row r="2501" spans="1:7" x14ac:dyDescent="0.3">
      <c r="A2501" s="26">
        <v>128819</v>
      </c>
      <c r="B2501" s="27" t="s">
        <v>8093</v>
      </c>
      <c r="C2501" s="27" t="s">
        <v>7076</v>
      </c>
      <c r="D2501" s="26">
        <v>2140</v>
      </c>
      <c r="E2501" s="27" t="s">
        <v>97</v>
      </c>
      <c r="F2501" s="27" t="s">
        <v>2790</v>
      </c>
      <c r="G2501" s="27" t="s">
        <v>3913</v>
      </c>
    </row>
    <row r="2502" spans="1:7" x14ac:dyDescent="0.3">
      <c r="A2502" s="26">
        <v>128827</v>
      </c>
      <c r="B2502" s="27" t="s">
        <v>8094</v>
      </c>
      <c r="C2502" s="27" t="s">
        <v>10918</v>
      </c>
      <c r="D2502" s="26">
        <v>2100</v>
      </c>
      <c r="E2502" s="27" t="s">
        <v>797</v>
      </c>
      <c r="F2502" s="27" t="s">
        <v>2791</v>
      </c>
      <c r="G2502" s="27" t="s">
        <v>8706</v>
      </c>
    </row>
    <row r="2503" spans="1:7" x14ac:dyDescent="0.3">
      <c r="A2503" s="26">
        <v>128835</v>
      </c>
      <c r="B2503" s="27" t="s">
        <v>8095</v>
      </c>
      <c r="C2503" s="27" t="s">
        <v>7077</v>
      </c>
      <c r="D2503" s="26">
        <v>1070</v>
      </c>
      <c r="E2503" s="27" t="s">
        <v>528</v>
      </c>
      <c r="F2503" s="27" t="s">
        <v>8707</v>
      </c>
      <c r="G2503" s="27" t="s">
        <v>4338</v>
      </c>
    </row>
    <row r="2504" spans="1:7" x14ac:dyDescent="0.3">
      <c r="A2504" s="26">
        <v>128868</v>
      </c>
      <c r="B2504" s="27" t="s">
        <v>8096</v>
      </c>
      <c r="C2504" s="27" t="s">
        <v>7078</v>
      </c>
      <c r="D2504" s="26">
        <v>2600</v>
      </c>
      <c r="E2504" s="27" t="s">
        <v>1058</v>
      </c>
      <c r="F2504" s="27" t="s">
        <v>2792</v>
      </c>
      <c r="G2504" s="27" t="s">
        <v>9272</v>
      </c>
    </row>
    <row r="2505" spans="1:7" x14ac:dyDescent="0.3">
      <c r="A2505" s="26">
        <v>128876</v>
      </c>
      <c r="B2505" s="27" t="s">
        <v>9894</v>
      </c>
      <c r="C2505" s="27" t="s">
        <v>7079</v>
      </c>
      <c r="D2505" s="26">
        <v>2018</v>
      </c>
      <c r="E2505" s="27" t="s">
        <v>4113</v>
      </c>
      <c r="F2505" s="27" t="s">
        <v>2793</v>
      </c>
      <c r="G2505" s="27" t="s">
        <v>10919</v>
      </c>
    </row>
    <row r="2506" spans="1:7" x14ac:dyDescent="0.3">
      <c r="A2506" s="26">
        <v>129007</v>
      </c>
      <c r="B2506" s="27" t="s">
        <v>10920</v>
      </c>
      <c r="C2506" s="27" t="s">
        <v>2794</v>
      </c>
      <c r="D2506" s="26">
        <v>3202</v>
      </c>
      <c r="E2506" s="27" t="s">
        <v>215</v>
      </c>
      <c r="F2506" s="27" t="s">
        <v>2795</v>
      </c>
      <c r="G2506" s="27" t="s">
        <v>10921</v>
      </c>
    </row>
    <row r="2507" spans="1:7" x14ac:dyDescent="0.3">
      <c r="A2507" s="26">
        <v>129015</v>
      </c>
      <c r="B2507" s="27" t="s">
        <v>8097</v>
      </c>
      <c r="C2507" s="27" t="s">
        <v>8708</v>
      </c>
      <c r="D2507" s="26">
        <v>3012</v>
      </c>
      <c r="E2507" s="27" t="s">
        <v>192</v>
      </c>
      <c r="F2507" s="27" t="s">
        <v>4568</v>
      </c>
      <c r="G2507" s="27" t="s">
        <v>3914</v>
      </c>
    </row>
    <row r="2508" spans="1:7" x14ac:dyDescent="0.3">
      <c r="A2508" s="26">
        <v>129023</v>
      </c>
      <c r="B2508" s="27" t="s">
        <v>8027</v>
      </c>
      <c r="C2508" s="27" t="s">
        <v>7080</v>
      </c>
      <c r="D2508" s="26">
        <v>1080</v>
      </c>
      <c r="E2508" s="27" t="s">
        <v>16</v>
      </c>
      <c r="F2508" s="27" t="s">
        <v>2796</v>
      </c>
      <c r="G2508" s="27" t="s">
        <v>4569</v>
      </c>
    </row>
    <row r="2509" spans="1:7" x14ac:dyDescent="0.3">
      <c r="A2509" s="26">
        <v>129056</v>
      </c>
      <c r="B2509" s="27" t="s">
        <v>8098</v>
      </c>
      <c r="C2509" s="27" t="s">
        <v>7081</v>
      </c>
      <c r="D2509" s="26">
        <v>1800</v>
      </c>
      <c r="E2509" s="27" t="s">
        <v>53</v>
      </c>
      <c r="F2509" s="27" t="s">
        <v>2797</v>
      </c>
      <c r="G2509" s="27" t="s">
        <v>9273</v>
      </c>
    </row>
    <row r="2510" spans="1:7" x14ac:dyDescent="0.3">
      <c r="A2510" s="26">
        <v>129064</v>
      </c>
      <c r="B2510" s="27" t="s">
        <v>8099</v>
      </c>
      <c r="C2510" s="27" t="s">
        <v>7082</v>
      </c>
      <c r="D2510" s="26">
        <v>2100</v>
      </c>
      <c r="E2510" s="27" t="s">
        <v>797</v>
      </c>
      <c r="F2510" s="27" t="s">
        <v>2798</v>
      </c>
      <c r="G2510" s="27" t="s">
        <v>3915</v>
      </c>
    </row>
    <row r="2511" spans="1:7" x14ac:dyDescent="0.3">
      <c r="A2511" s="26">
        <v>129072</v>
      </c>
      <c r="B2511" s="27" t="s">
        <v>10922</v>
      </c>
      <c r="C2511" s="27" t="s">
        <v>7083</v>
      </c>
      <c r="D2511" s="26">
        <v>1080</v>
      </c>
      <c r="E2511" s="27" t="s">
        <v>16</v>
      </c>
      <c r="F2511" s="27" t="s">
        <v>2799</v>
      </c>
      <c r="G2511" s="27" t="s">
        <v>3916</v>
      </c>
    </row>
    <row r="2512" spans="1:7" x14ac:dyDescent="0.3">
      <c r="A2512" s="26">
        <v>129081</v>
      </c>
      <c r="B2512" s="27" t="s">
        <v>8709</v>
      </c>
      <c r="C2512" s="27" t="s">
        <v>7084</v>
      </c>
      <c r="D2512" s="26">
        <v>2018</v>
      </c>
      <c r="E2512" s="27" t="s">
        <v>4113</v>
      </c>
      <c r="F2512" s="27" t="s">
        <v>4339</v>
      </c>
      <c r="G2512" s="27" t="s">
        <v>4570</v>
      </c>
    </row>
    <row r="2513" spans="1:7" x14ac:dyDescent="0.3">
      <c r="A2513" s="26">
        <v>129098</v>
      </c>
      <c r="B2513" s="27" t="s">
        <v>8710</v>
      </c>
      <c r="C2513" s="27" t="s">
        <v>7085</v>
      </c>
      <c r="D2513" s="26">
        <v>2060</v>
      </c>
      <c r="E2513" s="27" t="s">
        <v>4113</v>
      </c>
      <c r="F2513" s="27" t="s">
        <v>3917</v>
      </c>
      <c r="G2513" s="27" t="s">
        <v>4571</v>
      </c>
    </row>
    <row r="2514" spans="1:7" x14ac:dyDescent="0.3">
      <c r="A2514" s="26">
        <v>129106</v>
      </c>
      <c r="B2514" s="27" t="s">
        <v>8711</v>
      </c>
      <c r="C2514" s="27" t="s">
        <v>7086</v>
      </c>
      <c r="D2514" s="26">
        <v>2840</v>
      </c>
      <c r="E2514" s="27" t="s">
        <v>2800</v>
      </c>
      <c r="F2514" s="27" t="s">
        <v>7087</v>
      </c>
      <c r="G2514" s="27" t="s">
        <v>3918</v>
      </c>
    </row>
    <row r="2515" spans="1:7" x14ac:dyDescent="0.3">
      <c r="A2515" s="26">
        <v>129114</v>
      </c>
      <c r="B2515" s="27" t="s">
        <v>10923</v>
      </c>
      <c r="C2515" s="27" t="s">
        <v>7088</v>
      </c>
      <c r="D2515" s="26">
        <v>9940</v>
      </c>
      <c r="E2515" s="27" t="s">
        <v>407</v>
      </c>
      <c r="F2515" s="27" t="s">
        <v>7089</v>
      </c>
      <c r="G2515" s="27" t="s">
        <v>8712</v>
      </c>
    </row>
    <row r="2516" spans="1:7" x14ac:dyDescent="0.3">
      <c r="A2516" s="26">
        <v>129122</v>
      </c>
      <c r="B2516" s="27" t="s">
        <v>9895</v>
      </c>
      <c r="C2516" s="27" t="s">
        <v>7090</v>
      </c>
      <c r="D2516" s="26">
        <v>9940</v>
      </c>
      <c r="E2516" s="27" t="s">
        <v>407</v>
      </c>
      <c r="F2516" s="27" t="s">
        <v>7091</v>
      </c>
      <c r="G2516" s="27" t="s">
        <v>8713</v>
      </c>
    </row>
    <row r="2517" spans="1:7" x14ac:dyDescent="0.3">
      <c r="A2517" s="26">
        <v>129131</v>
      </c>
      <c r="B2517" s="27" t="s">
        <v>8100</v>
      </c>
      <c r="C2517" s="27" t="s">
        <v>7092</v>
      </c>
      <c r="D2517" s="26">
        <v>9890</v>
      </c>
      <c r="E2517" s="27" t="s">
        <v>2332</v>
      </c>
      <c r="F2517" s="27" t="s">
        <v>2801</v>
      </c>
      <c r="G2517" s="27" t="s">
        <v>9896</v>
      </c>
    </row>
    <row r="2518" spans="1:7" x14ac:dyDescent="0.3">
      <c r="A2518" s="26">
        <v>129189</v>
      </c>
      <c r="B2518" s="27" t="s">
        <v>8101</v>
      </c>
      <c r="C2518" s="27" t="s">
        <v>7093</v>
      </c>
      <c r="D2518" s="26">
        <v>2640</v>
      </c>
      <c r="E2518" s="27" t="s">
        <v>139</v>
      </c>
      <c r="F2518" s="27" t="s">
        <v>2804</v>
      </c>
      <c r="G2518" s="27" t="s">
        <v>3920</v>
      </c>
    </row>
    <row r="2519" spans="1:7" x14ac:dyDescent="0.3">
      <c r="A2519" s="26">
        <v>129197</v>
      </c>
      <c r="B2519" s="27" t="s">
        <v>10924</v>
      </c>
      <c r="C2519" s="27" t="s">
        <v>7094</v>
      </c>
      <c r="D2519" s="26">
        <v>8570</v>
      </c>
      <c r="E2519" s="27" t="s">
        <v>1861</v>
      </c>
      <c r="F2519" s="27" t="s">
        <v>2805</v>
      </c>
      <c r="G2519" s="27" t="s">
        <v>7095</v>
      </c>
    </row>
    <row r="2520" spans="1:7" x14ac:dyDescent="0.3">
      <c r="A2520" s="26">
        <v>129205</v>
      </c>
      <c r="B2520" s="27" t="s">
        <v>8102</v>
      </c>
      <c r="C2520" s="27" t="s">
        <v>7096</v>
      </c>
      <c r="D2520" s="26">
        <v>1800</v>
      </c>
      <c r="E2520" s="27" t="s">
        <v>53</v>
      </c>
      <c r="F2520" s="27" t="s">
        <v>2806</v>
      </c>
      <c r="G2520" s="27" t="s">
        <v>4083</v>
      </c>
    </row>
    <row r="2521" spans="1:7" x14ac:dyDescent="0.3">
      <c r="A2521" s="26">
        <v>129213</v>
      </c>
      <c r="B2521" s="27" t="s">
        <v>8714</v>
      </c>
      <c r="C2521" s="27" t="s">
        <v>7097</v>
      </c>
      <c r="D2521" s="26">
        <v>9000</v>
      </c>
      <c r="E2521" s="27" t="s">
        <v>403</v>
      </c>
      <c r="F2521" s="27" t="s">
        <v>2807</v>
      </c>
      <c r="G2521" s="27" t="s">
        <v>9274</v>
      </c>
    </row>
    <row r="2522" spans="1:7" x14ac:dyDescent="0.3">
      <c r="A2522" s="26">
        <v>129221</v>
      </c>
      <c r="B2522" s="27" t="s">
        <v>10925</v>
      </c>
      <c r="C2522" s="27" t="s">
        <v>7098</v>
      </c>
      <c r="D2522" s="26">
        <v>2660</v>
      </c>
      <c r="E2522" s="27" t="s">
        <v>1132</v>
      </c>
      <c r="F2522" s="27" t="s">
        <v>2808</v>
      </c>
      <c r="G2522" s="27" t="s">
        <v>9897</v>
      </c>
    </row>
    <row r="2523" spans="1:7" x14ac:dyDescent="0.3">
      <c r="A2523" s="26">
        <v>129239</v>
      </c>
      <c r="B2523" s="27" t="s">
        <v>8103</v>
      </c>
      <c r="C2523" s="27" t="s">
        <v>6073</v>
      </c>
      <c r="D2523" s="26">
        <v>1851</v>
      </c>
      <c r="E2523" s="27" t="s">
        <v>695</v>
      </c>
      <c r="F2523" s="27" t="s">
        <v>2809</v>
      </c>
      <c r="G2523" s="27" t="s">
        <v>9275</v>
      </c>
    </row>
    <row r="2524" spans="1:7" x14ac:dyDescent="0.3">
      <c r="A2524" s="26">
        <v>129254</v>
      </c>
      <c r="B2524" s="27" t="s">
        <v>8715</v>
      </c>
      <c r="C2524" s="27" t="s">
        <v>7099</v>
      </c>
      <c r="D2524" s="26">
        <v>2140</v>
      </c>
      <c r="E2524" s="27" t="s">
        <v>97</v>
      </c>
      <c r="F2524" s="27" t="s">
        <v>3921</v>
      </c>
      <c r="G2524" s="27" t="s">
        <v>4084</v>
      </c>
    </row>
    <row r="2525" spans="1:7" x14ac:dyDescent="0.3">
      <c r="A2525" s="26">
        <v>129271</v>
      </c>
      <c r="B2525" s="27" t="s">
        <v>9276</v>
      </c>
      <c r="C2525" s="27" t="s">
        <v>7100</v>
      </c>
      <c r="D2525" s="26">
        <v>1030</v>
      </c>
      <c r="E2525" s="27" t="s">
        <v>7</v>
      </c>
      <c r="F2525" s="27" t="s">
        <v>2811</v>
      </c>
      <c r="G2525" s="27" t="s">
        <v>9898</v>
      </c>
    </row>
    <row r="2526" spans="1:7" x14ac:dyDescent="0.3">
      <c r="A2526" s="26">
        <v>129304</v>
      </c>
      <c r="B2526" s="27" t="s">
        <v>8104</v>
      </c>
      <c r="C2526" s="27" t="s">
        <v>7101</v>
      </c>
      <c r="D2526" s="26">
        <v>3560</v>
      </c>
      <c r="E2526" s="27" t="s">
        <v>289</v>
      </c>
      <c r="F2526" s="27" t="s">
        <v>2812</v>
      </c>
      <c r="G2526" s="27" t="s">
        <v>3923</v>
      </c>
    </row>
    <row r="2527" spans="1:7" x14ac:dyDescent="0.3">
      <c r="A2527" s="26">
        <v>129312</v>
      </c>
      <c r="B2527" s="27" t="s">
        <v>8105</v>
      </c>
      <c r="C2527" s="27" t="s">
        <v>7102</v>
      </c>
      <c r="D2527" s="26">
        <v>1030</v>
      </c>
      <c r="E2527" s="27" t="s">
        <v>7</v>
      </c>
      <c r="F2527" s="27" t="s">
        <v>2813</v>
      </c>
      <c r="G2527" s="27" t="s">
        <v>3924</v>
      </c>
    </row>
    <row r="2528" spans="1:7" x14ac:dyDescent="0.3">
      <c r="A2528" s="26">
        <v>129321</v>
      </c>
      <c r="B2528" s="27" t="s">
        <v>7517</v>
      </c>
      <c r="C2528" s="27" t="s">
        <v>7103</v>
      </c>
      <c r="D2528" s="26">
        <v>2018</v>
      </c>
      <c r="E2528" s="27" t="s">
        <v>4113</v>
      </c>
      <c r="F2528" s="27" t="s">
        <v>3925</v>
      </c>
      <c r="G2528" s="27" t="s">
        <v>3926</v>
      </c>
    </row>
    <row r="2529" spans="1:7" x14ac:dyDescent="0.3">
      <c r="A2529" s="26">
        <v>129338</v>
      </c>
      <c r="B2529" s="27" t="s">
        <v>8106</v>
      </c>
      <c r="C2529" s="27" t="s">
        <v>7104</v>
      </c>
      <c r="D2529" s="26">
        <v>1140</v>
      </c>
      <c r="E2529" s="27" t="s">
        <v>26</v>
      </c>
      <c r="F2529" s="27" t="s">
        <v>7105</v>
      </c>
      <c r="G2529" s="27" t="s">
        <v>3927</v>
      </c>
    </row>
    <row r="2530" spans="1:7" x14ac:dyDescent="0.3">
      <c r="A2530" s="26">
        <v>129346</v>
      </c>
      <c r="B2530" s="27" t="s">
        <v>8107</v>
      </c>
      <c r="C2530" s="27" t="s">
        <v>7106</v>
      </c>
      <c r="D2530" s="26">
        <v>1030</v>
      </c>
      <c r="E2530" s="27" t="s">
        <v>7</v>
      </c>
      <c r="F2530" s="27" t="s">
        <v>2814</v>
      </c>
      <c r="G2530" s="27" t="s">
        <v>4340</v>
      </c>
    </row>
    <row r="2531" spans="1:7" x14ac:dyDescent="0.3">
      <c r="A2531" s="26">
        <v>129445</v>
      </c>
      <c r="B2531" s="27" t="s">
        <v>10926</v>
      </c>
      <c r="C2531" s="27" t="s">
        <v>7107</v>
      </c>
      <c r="D2531" s="26">
        <v>3294</v>
      </c>
      <c r="E2531" s="27" t="s">
        <v>2815</v>
      </c>
      <c r="F2531" s="27" t="s">
        <v>1368</v>
      </c>
      <c r="G2531" s="27" t="s">
        <v>4341</v>
      </c>
    </row>
    <row r="2532" spans="1:7" x14ac:dyDescent="0.3">
      <c r="A2532" s="26">
        <v>129478</v>
      </c>
      <c r="B2532" s="27" t="s">
        <v>8716</v>
      </c>
      <c r="C2532" s="27" t="s">
        <v>7108</v>
      </c>
      <c r="D2532" s="26">
        <v>3590</v>
      </c>
      <c r="E2532" s="27" t="s">
        <v>1494</v>
      </c>
      <c r="F2532" s="27" t="s">
        <v>2816</v>
      </c>
      <c r="G2532" s="27" t="s">
        <v>3928</v>
      </c>
    </row>
    <row r="2533" spans="1:7" x14ac:dyDescent="0.3">
      <c r="A2533" s="26">
        <v>129486</v>
      </c>
      <c r="B2533" s="27" t="s">
        <v>7759</v>
      </c>
      <c r="C2533" s="27" t="s">
        <v>7109</v>
      </c>
      <c r="D2533" s="26">
        <v>9850</v>
      </c>
      <c r="E2533" s="27" t="s">
        <v>492</v>
      </c>
      <c r="F2533" s="27" t="s">
        <v>2817</v>
      </c>
      <c r="G2533" s="27" t="s">
        <v>7110</v>
      </c>
    </row>
    <row r="2534" spans="1:7" x14ac:dyDescent="0.3">
      <c r="A2534" s="26">
        <v>129494</v>
      </c>
      <c r="B2534" s="27" t="s">
        <v>8108</v>
      </c>
      <c r="C2534" s="27" t="s">
        <v>3929</v>
      </c>
      <c r="D2534" s="26">
        <v>2800</v>
      </c>
      <c r="E2534" s="27" t="s">
        <v>180</v>
      </c>
      <c r="F2534" s="27" t="s">
        <v>3930</v>
      </c>
      <c r="G2534" s="27" t="s">
        <v>3931</v>
      </c>
    </row>
    <row r="2535" spans="1:7" x14ac:dyDescent="0.3">
      <c r="A2535" s="26">
        <v>129502</v>
      </c>
      <c r="B2535" s="27" t="s">
        <v>8109</v>
      </c>
      <c r="C2535" s="27" t="s">
        <v>7111</v>
      </c>
      <c r="D2535" s="26">
        <v>9680</v>
      </c>
      <c r="E2535" s="27" t="s">
        <v>2818</v>
      </c>
      <c r="F2535" s="27" t="s">
        <v>2298</v>
      </c>
      <c r="G2535" s="27" t="s">
        <v>9277</v>
      </c>
    </row>
    <row r="2536" spans="1:7" x14ac:dyDescent="0.3">
      <c r="A2536" s="26">
        <v>129511</v>
      </c>
      <c r="B2536" s="27" t="s">
        <v>7494</v>
      </c>
      <c r="C2536" s="27" t="s">
        <v>7112</v>
      </c>
      <c r="D2536" s="26">
        <v>9520</v>
      </c>
      <c r="E2536" s="27" t="s">
        <v>2819</v>
      </c>
      <c r="F2536" s="27" t="s">
        <v>2820</v>
      </c>
      <c r="G2536" s="27" t="s">
        <v>3932</v>
      </c>
    </row>
    <row r="2537" spans="1:7" x14ac:dyDescent="0.3">
      <c r="A2537" s="26">
        <v>129528</v>
      </c>
      <c r="B2537" s="27" t="s">
        <v>8110</v>
      </c>
      <c r="C2537" s="27" t="s">
        <v>4342</v>
      </c>
      <c r="D2537" s="26">
        <v>9700</v>
      </c>
      <c r="E2537" s="27" t="s">
        <v>485</v>
      </c>
      <c r="F2537" s="27" t="s">
        <v>3933</v>
      </c>
      <c r="G2537" s="27" t="s">
        <v>4343</v>
      </c>
    </row>
    <row r="2538" spans="1:7" x14ac:dyDescent="0.3">
      <c r="A2538" s="26">
        <v>129536</v>
      </c>
      <c r="B2538" s="27" t="s">
        <v>10927</v>
      </c>
      <c r="C2538" s="27" t="s">
        <v>7113</v>
      </c>
      <c r="D2538" s="26">
        <v>8340</v>
      </c>
      <c r="E2538" s="27" t="s">
        <v>2821</v>
      </c>
      <c r="F2538" s="27" t="s">
        <v>1772</v>
      </c>
      <c r="G2538" s="27" t="s">
        <v>3372</v>
      </c>
    </row>
    <row r="2539" spans="1:7" x14ac:dyDescent="0.3">
      <c r="A2539" s="26">
        <v>129544</v>
      </c>
      <c r="B2539" s="27" t="s">
        <v>9512</v>
      </c>
      <c r="C2539" s="27" t="s">
        <v>7114</v>
      </c>
      <c r="D2539" s="26">
        <v>9850</v>
      </c>
      <c r="E2539" s="27" t="s">
        <v>492</v>
      </c>
      <c r="F2539" s="27" t="s">
        <v>2736</v>
      </c>
      <c r="G2539" s="27" t="s">
        <v>8717</v>
      </c>
    </row>
    <row r="2540" spans="1:7" x14ac:dyDescent="0.3">
      <c r="A2540" s="26">
        <v>129551</v>
      </c>
      <c r="B2540" s="27" t="s">
        <v>8111</v>
      </c>
      <c r="C2540" s="27" t="s">
        <v>7115</v>
      </c>
      <c r="D2540" s="26">
        <v>9000</v>
      </c>
      <c r="E2540" s="27" t="s">
        <v>403</v>
      </c>
      <c r="F2540" s="27" t="s">
        <v>3471</v>
      </c>
      <c r="G2540" s="27" t="s">
        <v>3472</v>
      </c>
    </row>
    <row r="2541" spans="1:7" x14ac:dyDescent="0.3">
      <c r="A2541" s="26">
        <v>129569</v>
      </c>
      <c r="B2541" s="27" t="s">
        <v>10928</v>
      </c>
      <c r="C2541" s="27" t="s">
        <v>7116</v>
      </c>
      <c r="D2541" s="26">
        <v>1070</v>
      </c>
      <c r="E2541" s="27" t="s">
        <v>528</v>
      </c>
      <c r="F2541" s="27" t="s">
        <v>2822</v>
      </c>
      <c r="G2541" s="27" t="s">
        <v>9899</v>
      </c>
    </row>
    <row r="2542" spans="1:7" x14ac:dyDescent="0.3">
      <c r="A2542" s="26">
        <v>129577</v>
      </c>
      <c r="B2542" s="27" t="s">
        <v>10929</v>
      </c>
      <c r="C2542" s="27" t="s">
        <v>7117</v>
      </c>
      <c r="D2542" s="26">
        <v>1090</v>
      </c>
      <c r="E2542" s="27" t="s">
        <v>552</v>
      </c>
      <c r="F2542" s="27" t="s">
        <v>2823</v>
      </c>
      <c r="G2542" s="27" t="s">
        <v>9513</v>
      </c>
    </row>
    <row r="2543" spans="1:7" x14ac:dyDescent="0.3">
      <c r="A2543" s="26">
        <v>129593</v>
      </c>
      <c r="B2543" s="27" t="s">
        <v>8112</v>
      </c>
      <c r="C2543" s="27" t="s">
        <v>7118</v>
      </c>
      <c r="D2543" s="26">
        <v>1030</v>
      </c>
      <c r="E2543" s="27" t="s">
        <v>7</v>
      </c>
      <c r="F2543" s="27" t="s">
        <v>2824</v>
      </c>
      <c r="G2543" s="27" t="s">
        <v>3934</v>
      </c>
    </row>
    <row r="2544" spans="1:7" x14ac:dyDescent="0.3">
      <c r="A2544" s="26">
        <v>129601</v>
      </c>
      <c r="B2544" s="27" t="s">
        <v>8184</v>
      </c>
      <c r="C2544" s="27" t="s">
        <v>7119</v>
      </c>
      <c r="D2544" s="26">
        <v>1980</v>
      </c>
      <c r="E2544" s="27" t="s">
        <v>1221</v>
      </c>
      <c r="F2544" s="27" t="s">
        <v>2825</v>
      </c>
      <c r="G2544" s="27" t="s">
        <v>10930</v>
      </c>
    </row>
    <row r="2545" spans="1:7" x14ac:dyDescent="0.3">
      <c r="A2545" s="26">
        <v>129619</v>
      </c>
      <c r="B2545" s="27" t="s">
        <v>8718</v>
      </c>
      <c r="C2545" s="27" t="s">
        <v>7120</v>
      </c>
      <c r="D2545" s="26">
        <v>2140</v>
      </c>
      <c r="E2545" s="27" t="s">
        <v>97</v>
      </c>
      <c r="F2545" s="27" t="s">
        <v>3935</v>
      </c>
      <c r="G2545" s="27" t="s">
        <v>4344</v>
      </c>
    </row>
    <row r="2546" spans="1:7" x14ac:dyDescent="0.3">
      <c r="A2546" s="26">
        <v>129627</v>
      </c>
      <c r="B2546" s="27" t="s">
        <v>9278</v>
      </c>
      <c r="C2546" s="27" t="s">
        <v>7121</v>
      </c>
      <c r="D2546" s="26">
        <v>2060</v>
      </c>
      <c r="E2546" s="27" t="s">
        <v>4113</v>
      </c>
      <c r="F2546" s="27" t="s">
        <v>4572</v>
      </c>
      <c r="G2546" s="27" t="s">
        <v>4573</v>
      </c>
    </row>
    <row r="2547" spans="1:7" x14ac:dyDescent="0.3">
      <c r="A2547" s="26">
        <v>129635</v>
      </c>
      <c r="B2547" s="27" t="s">
        <v>8719</v>
      </c>
      <c r="C2547" s="27" t="s">
        <v>7122</v>
      </c>
      <c r="D2547" s="26">
        <v>2020</v>
      </c>
      <c r="E2547" s="27" t="s">
        <v>4113</v>
      </c>
      <c r="F2547" s="27" t="s">
        <v>2826</v>
      </c>
      <c r="G2547" s="27" t="s">
        <v>4574</v>
      </c>
    </row>
    <row r="2548" spans="1:7" x14ac:dyDescent="0.3">
      <c r="A2548" s="26">
        <v>129643</v>
      </c>
      <c r="B2548" s="27" t="s">
        <v>10931</v>
      </c>
      <c r="C2548" s="27" t="s">
        <v>7123</v>
      </c>
      <c r="D2548" s="26">
        <v>2100</v>
      </c>
      <c r="E2548" s="27" t="s">
        <v>797</v>
      </c>
      <c r="F2548" s="27" t="s">
        <v>3936</v>
      </c>
      <c r="G2548" s="27" t="s">
        <v>7124</v>
      </c>
    </row>
    <row r="2549" spans="1:7" x14ac:dyDescent="0.3">
      <c r="A2549" s="26">
        <v>129651</v>
      </c>
      <c r="B2549" s="27" t="s">
        <v>8720</v>
      </c>
      <c r="C2549" s="27" t="s">
        <v>8721</v>
      </c>
      <c r="D2549" s="26">
        <v>2000</v>
      </c>
      <c r="E2549" s="27" t="s">
        <v>4113</v>
      </c>
      <c r="F2549" s="27" t="s">
        <v>4085</v>
      </c>
      <c r="G2549" s="27" t="s">
        <v>8722</v>
      </c>
    </row>
    <row r="2550" spans="1:7" x14ac:dyDescent="0.3">
      <c r="A2550" s="26">
        <v>129973</v>
      </c>
      <c r="B2550" s="27" t="s">
        <v>8113</v>
      </c>
      <c r="C2550" s="27" t="s">
        <v>7125</v>
      </c>
      <c r="D2550" s="26">
        <v>3910</v>
      </c>
      <c r="E2550" s="27" t="s">
        <v>8237</v>
      </c>
      <c r="F2550" s="27" t="s">
        <v>3937</v>
      </c>
      <c r="G2550" s="27" t="s">
        <v>3938</v>
      </c>
    </row>
    <row r="2551" spans="1:7" x14ac:dyDescent="0.3">
      <c r="A2551" s="26">
        <v>129999</v>
      </c>
      <c r="B2551" s="27" t="s">
        <v>8114</v>
      </c>
      <c r="C2551" s="27" t="s">
        <v>7126</v>
      </c>
      <c r="D2551" s="26">
        <v>3570</v>
      </c>
      <c r="E2551" s="27" t="s">
        <v>1600</v>
      </c>
      <c r="F2551" s="27" t="s">
        <v>3939</v>
      </c>
      <c r="G2551" s="27" t="s">
        <v>3940</v>
      </c>
    </row>
    <row r="2552" spans="1:7" x14ac:dyDescent="0.3">
      <c r="A2552" s="26">
        <v>130013</v>
      </c>
      <c r="B2552" s="27" t="s">
        <v>8723</v>
      </c>
      <c r="C2552" s="27" t="s">
        <v>7127</v>
      </c>
      <c r="D2552" s="26">
        <v>3560</v>
      </c>
      <c r="E2552" s="27" t="s">
        <v>289</v>
      </c>
      <c r="F2552" s="27" t="s">
        <v>290</v>
      </c>
      <c r="G2552" s="27" t="s">
        <v>9514</v>
      </c>
    </row>
    <row r="2553" spans="1:7" x14ac:dyDescent="0.3">
      <c r="A2553" s="26">
        <v>130021</v>
      </c>
      <c r="B2553" s="27" t="s">
        <v>8277</v>
      </c>
      <c r="C2553" s="27" t="s">
        <v>7128</v>
      </c>
      <c r="D2553" s="26">
        <v>3020</v>
      </c>
      <c r="E2553" s="27" t="s">
        <v>194</v>
      </c>
      <c r="F2553" s="27" t="s">
        <v>195</v>
      </c>
      <c r="G2553" s="27" t="s">
        <v>8724</v>
      </c>
    </row>
    <row r="2554" spans="1:7" x14ac:dyDescent="0.3">
      <c r="A2554" s="26">
        <v>130054</v>
      </c>
      <c r="B2554" s="27" t="s">
        <v>8115</v>
      </c>
      <c r="C2554" s="27" t="s">
        <v>7129</v>
      </c>
      <c r="D2554" s="26">
        <v>2100</v>
      </c>
      <c r="E2554" s="27" t="s">
        <v>797</v>
      </c>
      <c r="F2554" s="27" t="s">
        <v>3941</v>
      </c>
      <c r="G2554" s="27" t="s">
        <v>3942</v>
      </c>
    </row>
    <row r="2555" spans="1:7" x14ac:dyDescent="0.3">
      <c r="A2555" s="26">
        <v>130088</v>
      </c>
      <c r="B2555" s="27" t="s">
        <v>8725</v>
      </c>
      <c r="C2555" s="27" t="s">
        <v>7130</v>
      </c>
      <c r="D2555" s="26">
        <v>2100</v>
      </c>
      <c r="E2555" s="27" t="s">
        <v>797</v>
      </c>
      <c r="F2555" s="27" t="s">
        <v>3943</v>
      </c>
      <c r="G2555" s="27" t="s">
        <v>9279</v>
      </c>
    </row>
    <row r="2556" spans="1:7" x14ac:dyDescent="0.3">
      <c r="A2556" s="26">
        <v>130096</v>
      </c>
      <c r="B2556" s="27" t="s">
        <v>9515</v>
      </c>
      <c r="C2556" s="27" t="s">
        <v>7131</v>
      </c>
      <c r="D2556" s="26">
        <v>9160</v>
      </c>
      <c r="E2556" s="27" t="s">
        <v>418</v>
      </c>
      <c r="F2556" s="27" t="s">
        <v>4345</v>
      </c>
      <c r="G2556" s="27" t="s">
        <v>9516</v>
      </c>
    </row>
    <row r="2557" spans="1:7" x14ac:dyDescent="0.3">
      <c r="A2557" s="26">
        <v>130121</v>
      </c>
      <c r="B2557" s="27" t="s">
        <v>8116</v>
      </c>
      <c r="C2557" s="27" t="s">
        <v>7132</v>
      </c>
      <c r="D2557" s="26">
        <v>2140</v>
      </c>
      <c r="E2557" s="27" t="s">
        <v>97</v>
      </c>
      <c r="F2557" s="27" t="s">
        <v>3944</v>
      </c>
      <c r="G2557" s="27" t="s">
        <v>3945</v>
      </c>
    </row>
    <row r="2558" spans="1:7" x14ac:dyDescent="0.3">
      <c r="A2558" s="26">
        <v>130138</v>
      </c>
      <c r="B2558" s="27" t="s">
        <v>9517</v>
      </c>
      <c r="C2558" s="27" t="s">
        <v>9518</v>
      </c>
      <c r="D2558" s="26">
        <v>9000</v>
      </c>
      <c r="E2558" s="27" t="s">
        <v>403</v>
      </c>
      <c r="F2558" s="27" t="s">
        <v>9519</v>
      </c>
      <c r="G2558" s="27" t="s">
        <v>9280</v>
      </c>
    </row>
    <row r="2559" spans="1:7" x14ac:dyDescent="0.3">
      <c r="A2559" s="26">
        <v>130146</v>
      </c>
      <c r="B2559" s="27" t="s">
        <v>8117</v>
      </c>
      <c r="C2559" s="27" t="s">
        <v>7133</v>
      </c>
      <c r="D2559" s="26">
        <v>9000</v>
      </c>
      <c r="E2559" s="27" t="s">
        <v>403</v>
      </c>
      <c r="F2559" s="27" t="s">
        <v>3946</v>
      </c>
      <c r="G2559" s="27" t="s">
        <v>4035</v>
      </c>
    </row>
    <row r="2560" spans="1:7" x14ac:dyDescent="0.3">
      <c r="A2560" s="26">
        <v>130153</v>
      </c>
      <c r="B2560" s="27" t="s">
        <v>8118</v>
      </c>
      <c r="C2560" s="27" t="s">
        <v>7134</v>
      </c>
      <c r="D2560" s="26">
        <v>2600</v>
      </c>
      <c r="E2560" s="27" t="s">
        <v>1058</v>
      </c>
      <c r="F2560" s="27" t="s">
        <v>3947</v>
      </c>
      <c r="G2560" s="27" t="s">
        <v>9281</v>
      </c>
    </row>
    <row r="2561" spans="1:7" x14ac:dyDescent="0.3">
      <c r="A2561" s="26">
        <v>130161</v>
      </c>
      <c r="B2561" s="27" t="s">
        <v>8726</v>
      </c>
      <c r="C2561" s="27" t="s">
        <v>7135</v>
      </c>
      <c r="D2561" s="26">
        <v>3550</v>
      </c>
      <c r="E2561" s="27" t="s">
        <v>1443</v>
      </c>
      <c r="F2561" s="27" t="s">
        <v>239</v>
      </c>
      <c r="G2561" s="27" t="s">
        <v>4086</v>
      </c>
    </row>
    <row r="2562" spans="1:7" x14ac:dyDescent="0.3">
      <c r="A2562" s="26">
        <v>130179</v>
      </c>
      <c r="B2562" s="27" t="s">
        <v>7254</v>
      </c>
      <c r="C2562" s="27" t="s">
        <v>10932</v>
      </c>
      <c r="D2562" s="26">
        <v>9500</v>
      </c>
      <c r="E2562" s="27" t="s">
        <v>467</v>
      </c>
      <c r="F2562" s="27" t="s">
        <v>9978</v>
      </c>
      <c r="G2562" s="27" t="s">
        <v>10933</v>
      </c>
    </row>
    <row r="2563" spans="1:7" x14ac:dyDescent="0.3">
      <c r="A2563" s="26">
        <v>130195</v>
      </c>
      <c r="B2563" s="27" t="s">
        <v>8727</v>
      </c>
      <c r="C2563" s="27" t="s">
        <v>9282</v>
      </c>
      <c r="D2563" s="26">
        <v>2100</v>
      </c>
      <c r="E2563" s="27" t="s">
        <v>797</v>
      </c>
      <c r="F2563" s="27" t="s">
        <v>3949</v>
      </c>
      <c r="G2563" s="27" t="s">
        <v>9520</v>
      </c>
    </row>
    <row r="2564" spans="1:7" x14ac:dyDescent="0.3">
      <c r="A2564" s="26">
        <v>130203</v>
      </c>
      <c r="B2564" s="27" t="s">
        <v>8119</v>
      </c>
      <c r="C2564" s="27" t="s">
        <v>3607</v>
      </c>
      <c r="D2564" s="26">
        <v>2990</v>
      </c>
      <c r="E2564" s="27" t="s">
        <v>92</v>
      </c>
      <c r="F2564" s="27" t="s">
        <v>3608</v>
      </c>
      <c r="G2564" s="27" t="s">
        <v>3950</v>
      </c>
    </row>
    <row r="2565" spans="1:7" x14ac:dyDescent="0.3">
      <c r="A2565" s="26">
        <v>130237</v>
      </c>
      <c r="B2565" s="27" t="s">
        <v>9901</v>
      </c>
      <c r="C2565" s="27" t="s">
        <v>7137</v>
      </c>
      <c r="D2565" s="26">
        <v>9960</v>
      </c>
      <c r="E2565" s="27" t="s">
        <v>2662</v>
      </c>
      <c r="F2565" s="27" t="s">
        <v>3951</v>
      </c>
      <c r="G2565" s="27" t="s">
        <v>9902</v>
      </c>
    </row>
    <row r="2566" spans="1:7" x14ac:dyDescent="0.3">
      <c r="A2566" s="26">
        <v>130278</v>
      </c>
      <c r="B2566" s="27" t="s">
        <v>9283</v>
      </c>
      <c r="C2566" s="27" t="s">
        <v>9521</v>
      </c>
      <c r="D2566" s="26">
        <v>1020</v>
      </c>
      <c r="E2566" s="27" t="s">
        <v>5</v>
      </c>
      <c r="F2566" s="27" t="s">
        <v>3952</v>
      </c>
      <c r="G2566" s="27" t="s">
        <v>10934</v>
      </c>
    </row>
    <row r="2567" spans="1:7" x14ac:dyDescent="0.3">
      <c r="A2567" s="26">
        <v>130815</v>
      </c>
      <c r="B2567" s="27" t="s">
        <v>8120</v>
      </c>
      <c r="C2567" s="27" t="s">
        <v>8728</v>
      </c>
      <c r="D2567" s="26">
        <v>8310</v>
      </c>
      <c r="E2567" s="27" t="s">
        <v>336</v>
      </c>
      <c r="F2567" s="27" t="s">
        <v>8729</v>
      </c>
      <c r="G2567" s="27" t="s">
        <v>4087</v>
      </c>
    </row>
    <row r="2568" spans="1:7" x14ac:dyDescent="0.3">
      <c r="A2568" s="26">
        <v>130872</v>
      </c>
      <c r="B2568" s="27" t="s">
        <v>8121</v>
      </c>
      <c r="C2568" s="27" t="s">
        <v>7138</v>
      </c>
      <c r="D2568" s="26">
        <v>3545</v>
      </c>
      <c r="E2568" s="27" t="s">
        <v>2653</v>
      </c>
      <c r="F2568" s="27" t="s">
        <v>4088</v>
      </c>
      <c r="G2568" s="27" t="s">
        <v>7139</v>
      </c>
    </row>
    <row r="2569" spans="1:7" x14ac:dyDescent="0.3">
      <c r="A2569" s="26">
        <v>130881</v>
      </c>
      <c r="B2569" s="27" t="s">
        <v>8122</v>
      </c>
      <c r="C2569" s="27" t="s">
        <v>4791</v>
      </c>
      <c r="D2569" s="26">
        <v>1730</v>
      </c>
      <c r="E2569" s="27" t="s">
        <v>46</v>
      </c>
      <c r="F2569" s="27" t="s">
        <v>4089</v>
      </c>
      <c r="G2569" s="27" t="s">
        <v>7140</v>
      </c>
    </row>
    <row r="2570" spans="1:7" x14ac:dyDescent="0.3">
      <c r="A2570" s="26">
        <v>130898</v>
      </c>
      <c r="B2570" s="27" t="s">
        <v>7281</v>
      </c>
      <c r="C2570" s="27" t="s">
        <v>7141</v>
      </c>
      <c r="D2570" s="26">
        <v>1741</v>
      </c>
      <c r="E2570" s="27" t="s">
        <v>4090</v>
      </c>
      <c r="F2570" s="27" t="s">
        <v>4346</v>
      </c>
      <c r="G2570" s="27" t="s">
        <v>9284</v>
      </c>
    </row>
    <row r="2571" spans="1:7" x14ac:dyDescent="0.3">
      <c r="A2571" s="26">
        <v>130906</v>
      </c>
      <c r="B2571" s="27" t="s">
        <v>8085</v>
      </c>
      <c r="C2571" s="27" t="s">
        <v>7142</v>
      </c>
      <c r="D2571" s="26">
        <v>3020</v>
      </c>
      <c r="E2571" s="27" t="s">
        <v>194</v>
      </c>
      <c r="F2571" s="27" t="s">
        <v>2426</v>
      </c>
      <c r="G2571" s="27" t="s">
        <v>3763</v>
      </c>
    </row>
    <row r="2572" spans="1:7" x14ac:dyDescent="0.3">
      <c r="A2572" s="26">
        <v>130914</v>
      </c>
      <c r="B2572" s="27" t="s">
        <v>9522</v>
      </c>
      <c r="C2572" s="27" t="s">
        <v>4884</v>
      </c>
      <c r="D2572" s="26">
        <v>3211</v>
      </c>
      <c r="E2572" s="27" t="s">
        <v>4091</v>
      </c>
      <c r="F2572" s="27" t="s">
        <v>4092</v>
      </c>
      <c r="G2572" s="27" t="s">
        <v>4347</v>
      </c>
    </row>
    <row r="2573" spans="1:7" x14ac:dyDescent="0.3">
      <c r="A2573" s="26">
        <v>130922</v>
      </c>
      <c r="B2573" s="27" t="s">
        <v>9523</v>
      </c>
      <c r="C2573" s="27" t="s">
        <v>7143</v>
      </c>
      <c r="D2573" s="26">
        <v>3370</v>
      </c>
      <c r="E2573" s="27" t="s">
        <v>221</v>
      </c>
      <c r="F2573" s="27" t="s">
        <v>222</v>
      </c>
      <c r="G2573" s="27" t="s">
        <v>7144</v>
      </c>
    </row>
    <row r="2574" spans="1:7" x14ac:dyDescent="0.3">
      <c r="A2574" s="26">
        <v>130948</v>
      </c>
      <c r="B2574" s="27" t="s">
        <v>8083</v>
      </c>
      <c r="C2574" s="27" t="s">
        <v>9285</v>
      </c>
      <c r="D2574" s="26">
        <v>3530</v>
      </c>
      <c r="E2574" s="27" t="s">
        <v>233</v>
      </c>
      <c r="F2574" s="27" t="s">
        <v>9286</v>
      </c>
      <c r="G2574" s="27" t="s">
        <v>9287</v>
      </c>
    </row>
    <row r="2575" spans="1:7" x14ac:dyDescent="0.3">
      <c r="A2575" s="26">
        <v>130955</v>
      </c>
      <c r="B2575" s="27" t="s">
        <v>10935</v>
      </c>
      <c r="C2575" s="27" t="s">
        <v>7145</v>
      </c>
      <c r="D2575" s="26">
        <v>1090</v>
      </c>
      <c r="E2575" s="27" t="s">
        <v>552</v>
      </c>
      <c r="F2575" s="27" t="s">
        <v>9288</v>
      </c>
      <c r="G2575" s="27" t="s">
        <v>4348</v>
      </c>
    </row>
    <row r="2576" spans="1:7" x14ac:dyDescent="0.3">
      <c r="A2576" s="26">
        <v>131029</v>
      </c>
      <c r="B2576" s="27" t="s">
        <v>8730</v>
      </c>
      <c r="C2576" s="27" t="s">
        <v>10936</v>
      </c>
      <c r="D2576" s="26">
        <v>2370</v>
      </c>
      <c r="E2576" s="27" t="s">
        <v>116</v>
      </c>
      <c r="F2576" s="27" t="s">
        <v>117</v>
      </c>
      <c r="G2576" s="27" t="s">
        <v>4094</v>
      </c>
    </row>
    <row r="2577" spans="1:7" x14ac:dyDescent="0.3">
      <c r="A2577" s="26">
        <v>131037</v>
      </c>
      <c r="B2577" s="27" t="s">
        <v>7147</v>
      </c>
      <c r="C2577" s="27" t="s">
        <v>7148</v>
      </c>
      <c r="D2577" s="26">
        <v>2140</v>
      </c>
      <c r="E2577" s="27" t="s">
        <v>97</v>
      </c>
      <c r="F2577" s="27" t="s">
        <v>4095</v>
      </c>
      <c r="G2577" s="27" t="s">
        <v>4096</v>
      </c>
    </row>
    <row r="2578" spans="1:7" x14ac:dyDescent="0.3">
      <c r="A2578" s="26">
        <v>131045</v>
      </c>
      <c r="B2578" s="27" t="s">
        <v>8731</v>
      </c>
      <c r="C2578" s="27" t="s">
        <v>7149</v>
      </c>
      <c r="D2578" s="26">
        <v>2610</v>
      </c>
      <c r="E2578" s="27" t="s">
        <v>151</v>
      </c>
      <c r="F2578" s="27" t="s">
        <v>8732</v>
      </c>
      <c r="G2578" s="27" t="s">
        <v>4575</v>
      </c>
    </row>
    <row r="2579" spans="1:7" x14ac:dyDescent="0.3">
      <c r="A2579" s="26">
        <v>131052</v>
      </c>
      <c r="B2579" s="27" t="s">
        <v>8733</v>
      </c>
      <c r="C2579" s="27" t="s">
        <v>7150</v>
      </c>
      <c r="D2579" s="26">
        <v>2060</v>
      </c>
      <c r="E2579" s="27" t="s">
        <v>4113</v>
      </c>
      <c r="F2579" s="27" t="s">
        <v>4349</v>
      </c>
      <c r="G2579" s="27" t="s">
        <v>4097</v>
      </c>
    </row>
    <row r="2580" spans="1:7" x14ac:dyDescent="0.3">
      <c r="A2580" s="26">
        <v>131061</v>
      </c>
      <c r="B2580" s="27" t="s">
        <v>4350</v>
      </c>
      <c r="C2580" s="27" t="s">
        <v>4351</v>
      </c>
      <c r="D2580" s="26">
        <v>2170</v>
      </c>
      <c r="E2580" s="27" t="s">
        <v>73</v>
      </c>
      <c r="F2580" s="27" t="s">
        <v>4352</v>
      </c>
      <c r="G2580" s="27" t="s">
        <v>10937</v>
      </c>
    </row>
    <row r="2581" spans="1:7" x14ac:dyDescent="0.3">
      <c r="A2581" s="26">
        <v>131284</v>
      </c>
      <c r="B2581" s="27" t="s">
        <v>8123</v>
      </c>
      <c r="C2581" s="27" t="s">
        <v>7151</v>
      </c>
      <c r="D2581" s="26">
        <v>8870</v>
      </c>
      <c r="E2581" s="27" t="s">
        <v>376</v>
      </c>
      <c r="F2581" s="27" t="s">
        <v>4576</v>
      </c>
      <c r="G2581" s="27" t="s">
        <v>4353</v>
      </c>
    </row>
    <row r="2582" spans="1:7" x14ac:dyDescent="0.3">
      <c r="A2582" s="26">
        <v>131367</v>
      </c>
      <c r="B2582" s="27" t="s">
        <v>7242</v>
      </c>
      <c r="C2582" s="27" t="s">
        <v>7152</v>
      </c>
      <c r="D2582" s="26">
        <v>3600</v>
      </c>
      <c r="E2582" s="27" t="s">
        <v>251</v>
      </c>
      <c r="F2582" s="27" t="s">
        <v>9903</v>
      </c>
      <c r="G2582" s="27" t="s">
        <v>4354</v>
      </c>
    </row>
    <row r="2583" spans="1:7" x14ac:dyDescent="0.3">
      <c r="A2583" s="26">
        <v>131417</v>
      </c>
      <c r="B2583" s="27" t="s">
        <v>8124</v>
      </c>
      <c r="C2583" s="27" t="s">
        <v>7153</v>
      </c>
      <c r="D2583" s="26">
        <v>3272</v>
      </c>
      <c r="E2583" s="27" t="s">
        <v>1362</v>
      </c>
      <c r="F2583" s="27" t="s">
        <v>1364</v>
      </c>
      <c r="G2583" s="27" t="s">
        <v>9289</v>
      </c>
    </row>
    <row r="2584" spans="1:7" x14ac:dyDescent="0.3">
      <c r="A2584" s="26">
        <v>131441</v>
      </c>
      <c r="B2584" s="27" t="s">
        <v>10938</v>
      </c>
      <c r="C2584" s="27" t="s">
        <v>7154</v>
      </c>
      <c r="D2584" s="26">
        <v>2300</v>
      </c>
      <c r="E2584" s="27" t="s">
        <v>111</v>
      </c>
      <c r="F2584" s="27" t="s">
        <v>4104</v>
      </c>
      <c r="G2584" s="27" t="s">
        <v>4577</v>
      </c>
    </row>
    <row r="2585" spans="1:7" x14ac:dyDescent="0.3">
      <c r="A2585" s="26">
        <v>131458</v>
      </c>
      <c r="B2585" s="27" t="s">
        <v>8125</v>
      </c>
      <c r="C2585" s="27" t="s">
        <v>7155</v>
      </c>
      <c r="D2585" s="26">
        <v>9220</v>
      </c>
      <c r="E2585" s="27" t="s">
        <v>427</v>
      </c>
      <c r="F2585" s="27" t="s">
        <v>4105</v>
      </c>
      <c r="G2585" s="27" t="s">
        <v>9649</v>
      </c>
    </row>
    <row r="2586" spans="1:7" x14ac:dyDescent="0.3">
      <c r="A2586" s="26">
        <v>131466</v>
      </c>
      <c r="B2586" s="27" t="s">
        <v>7336</v>
      </c>
      <c r="C2586" s="27" t="s">
        <v>7156</v>
      </c>
      <c r="D2586" s="26">
        <v>9830</v>
      </c>
      <c r="E2586" s="27" t="s">
        <v>2362</v>
      </c>
      <c r="F2586" s="27" t="s">
        <v>2363</v>
      </c>
      <c r="G2586" s="27" t="s">
        <v>9155</v>
      </c>
    </row>
    <row r="2587" spans="1:7" x14ac:dyDescent="0.3">
      <c r="A2587" s="26">
        <v>131474</v>
      </c>
      <c r="B2587" s="27" t="s">
        <v>9524</v>
      </c>
      <c r="C2587" s="27" t="s">
        <v>7157</v>
      </c>
      <c r="D2587" s="26">
        <v>9050</v>
      </c>
      <c r="E2587" s="27" t="s">
        <v>434</v>
      </c>
      <c r="F2587" s="27" t="s">
        <v>7158</v>
      </c>
      <c r="G2587" s="27" t="s">
        <v>8734</v>
      </c>
    </row>
    <row r="2588" spans="1:7" x14ac:dyDescent="0.3">
      <c r="A2588" s="26">
        <v>131491</v>
      </c>
      <c r="B2588" s="27" t="s">
        <v>8486</v>
      </c>
      <c r="C2588" s="27" t="s">
        <v>7159</v>
      </c>
      <c r="D2588" s="26">
        <v>8400</v>
      </c>
      <c r="E2588" s="27" t="s">
        <v>341</v>
      </c>
      <c r="F2588" s="27" t="s">
        <v>1788</v>
      </c>
      <c r="G2588" s="27" t="s">
        <v>4106</v>
      </c>
    </row>
    <row r="2589" spans="1:7" x14ac:dyDescent="0.3">
      <c r="A2589" s="26">
        <v>131508</v>
      </c>
      <c r="B2589" s="27" t="s">
        <v>8126</v>
      </c>
      <c r="C2589" s="27" t="s">
        <v>7160</v>
      </c>
      <c r="D2589" s="26">
        <v>8900</v>
      </c>
      <c r="E2589" s="27" t="s">
        <v>395</v>
      </c>
      <c r="F2589" s="27" t="s">
        <v>4355</v>
      </c>
      <c r="G2589" s="27" t="s">
        <v>4107</v>
      </c>
    </row>
    <row r="2590" spans="1:7" x14ac:dyDescent="0.3">
      <c r="A2590" s="26">
        <v>131516</v>
      </c>
      <c r="B2590" s="27" t="s">
        <v>8127</v>
      </c>
      <c r="C2590" s="27" t="s">
        <v>7161</v>
      </c>
      <c r="D2590" s="26">
        <v>1130</v>
      </c>
      <c r="E2590" s="27" t="s">
        <v>516</v>
      </c>
      <c r="F2590" s="27" t="s">
        <v>4356</v>
      </c>
      <c r="G2590" s="27" t="s">
        <v>4357</v>
      </c>
    </row>
    <row r="2591" spans="1:7" x14ac:dyDescent="0.3">
      <c r="A2591" s="26">
        <v>131524</v>
      </c>
      <c r="B2591" s="27" t="s">
        <v>10939</v>
      </c>
      <c r="C2591" s="27" t="s">
        <v>7162</v>
      </c>
      <c r="D2591" s="26">
        <v>1180</v>
      </c>
      <c r="E2591" s="27" t="s">
        <v>34</v>
      </c>
      <c r="F2591" s="27" t="s">
        <v>4358</v>
      </c>
      <c r="G2591" s="27" t="s">
        <v>4108</v>
      </c>
    </row>
    <row r="2592" spans="1:7" x14ac:dyDescent="0.3">
      <c r="A2592" s="26">
        <v>131532</v>
      </c>
      <c r="B2592" s="27" t="s">
        <v>10940</v>
      </c>
      <c r="C2592" s="27" t="s">
        <v>9904</v>
      </c>
      <c r="D2592" s="26">
        <v>1060</v>
      </c>
      <c r="E2592" s="27" t="s">
        <v>14</v>
      </c>
      <c r="F2592" s="27" t="s">
        <v>9525</v>
      </c>
      <c r="G2592" s="27" t="s">
        <v>9905</v>
      </c>
    </row>
    <row r="2593" spans="1:7" x14ac:dyDescent="0.3">
      <c r="A2593" s="26">
        <v>131541</v>
      </c>
      <c r="B2593" s="27" t="s">
        <v>8128</v>
      </c>
      <c r="C2593" s="27" t="s">
        <v>7163</v>
      </c>
      <c r="D2593" s="26">
        <v>8500</v>
      </c>
      <c r="E2593" s="27" t="s">
        <v>355</v>
      </c>
      <c r="F2593" s="27" t="s">
        <v>3707</v>
      </c>
      <c r="G2593" s="27" t="s">
        <v>4359</v>
      </c>
    </row>
    <row r="2594" spans="1:7" x14ac:dyDescent="0.3">
      <c r="A2594" s="26">
        <v>131557</v>
      </c>
      <c r="B2594" s="27" t="s">
        <v>8129</v>
      </c>
      <c r="C2594" s="27" t="s">
        <v>7164</v>
      </c>
      <c r="D2594" s="26">
        <v>1030</v>
      </c>
      <c r="E2594" s="27" t="s">
        <v>7</v>
      </c>
      <c r="F2594" s="27" t="s">
        <v>4360</v>
      </c>
      <c r="G2594" s="27" t="s">
        <v>4109</v>
      </c>
    </row>
    <row r="2595" spans="1:7" x14ac:dyDescent="0.3">
      <c r="A2595" s="26">
        <v>131573</v>
      </c>
      <c r="B2595" s="27" t="s">
        <v>10941</v>
      </c>
      <c r="C2595" s="27" t="s">
        <v>7165</v>
      </c>
      <c r="D2595" s="26">
        <v>1640</v>
      </c>
      <c r="E2595" s="27" t="s">
        <v>610</v>
      </c>
      <c r="F2595" s="27" t="s">
        <v>612</v>
      </c>
      <c r="G2595" s="27" t="s">
        <v>7166</v>
      </c>
    </row>
    <row r="2596" spans="1:7" x14ac:dyDescent="0.3">
      <c r="A2596" s="26">
        <v>131615</v>
      </c>
      <c r="B2596" s="27" t="s">
        <v>8130</v>
      </c>
      <c r="C2596" s="27" t="s">
        <v>7167</v>
      </c>
      <c r="D2596" s="26">
        <v>8790</v>
      </c>
      <c r="E2596" s="27" t="s">
        <v>386</v>
      </c>
      <c r="F2596" s="27" t="s">
        <v>9290</v>
      </c>
      <c r="G2596" s="27" t="s">
        <v>4093</v>
      </c>
    </row>
    <row r="2597" spans="1:7" x14ac:dyDescent="0.3">
      <c r="A2597" s="26">
        <v>131797</v>
      </c>
      <c r="B2597" s="27" t="s">
        <v>8131</v>
      </c>
      <c r="C2597" s="27" t="s">
        <v>7168</v>
      </c>
      <c r="D2597" s="26">
        <v>1500</v>
      </c>
      <c r="E2597" s="27" t="s">
        <v>38</v>
      </c>
      <c r="F2597" s="27" t="s">
        <v>4578</v>
      </c>
      <c r="G2597" s="27" t="s">
        <v>8735</v>
      </c>
    </row>
    <row r="2598" spans="1:7" x14ac:dyDescent="0.3">
      <c r="A2598" s="26">
        <v>131896</v>
      </c>
      <c r="B2598" s="27" t="s">
        <v>8132</v>
      </c>
      <c r="C2598" s="27" t="s">
        <v>7169</v>
      </c>
      <c r="D2598" s="26">
        <v>3118</v>
      </c>
      <c r="E2598" s="27" t="s">
        <v>4361</v>
      </c>
      <c r="F2598" s="27" t="s">
        <v>9526</v>
      </c>
      <c r="G2598" s="27" t="s">
        <v>3216</v>
      </c>
    </row>
    <row r="2599" spans="1:7" x14ac:dyDescent="0.3">
      <c r="A2599" s="26">
        <v>131904</v>
      </c>
      <c r="B2599" s="27" t="s">
        <v>10942</v>
      </c>
      <c r="C2599" s="27" t="s">
        <v>7170</v>
      </c>
      <c r="D2599" s="26">
        <v>8680</v>
      </c>
      <c r="E2599" s="27" t="s">
        <v>330</v>
      </c>
      <c r="F2599" s="27" t="s">
        <v>1752</v>
      </c>
      <c r="G2599" s="27" t="s">
        <v>8552</v>
      </c>
    </row>
    <row r="2600" spans="1:7" x14ac:dyDescent="0.3">
      <c r="A2600" s="26">
        <v>131912</v>
      </c>
      <c r="B2600" s="27" t="s">
        <v>8133</v>
      </c>
      <c r="C2600" s="27" t="s">
        <v>7171</v>
      </c>
      <c r="D2600" s="26">
        <v>8647</v>
      </c>
      <c r="E2600" s="27" t="s">
        <v>4362</v>
      </c>
      <c r="F2600" s="27" t="s">
        <v>2767</v>
      </c>
      <c r="G2600" s="27" t="s">
        <v>8737</v>
      </c>
    </row>
    <row r="2601" spans="1:7" x14ac:dyDescent="0.3">
      <c r="A2601" s="26">
        <v>131921</v>
      </c>
      <c r="B2601" s="27" t="s">
        <v>10943</v>
      </c>
      <c r="C2601" s="27" t="s">
        <v>10944</v>
      </c>
      <c r="D2601" s="26">
        <v>9550</v>
      </c>
      <c r="E2601" s="27" t="s">
        <v>10945</v>
      </c>
      <c r="F2601" s="27" t="s">
        <v>4579</v>
      </c>
      <c r="G2601" s="27" t="s">
        <v>10946</v>
      </c>
    </row>
    <row r="2602" spans="1:7" x14ac:dyDescent="0.3">
      <c r="A2602" s="26">
        <v>131938</v>
      </c>
      <c r="B2602" s="27" t="s">
        <v>9906</v>
      </c>
      <c r="C2602" s="27" t="s">
        <v>7172</v>
      </c>
      <c r="D2602" s="26">
        <v>2590</v>
      </c>
      <c r="E2602" s="27" t="s">
        <v>149</v>
      </c>
      <c r="F2602" s="27" t="s">
        <v>150</v>
      </c>
      <c r="G2602" s="27" t="s">
        <v>9907</v>
      </c>
    </row>
    <row r="2603" spans="1:7" x14ac:dyDescent="0.3">
      <c r="A2603" s="26">
        <v>131946</v>
      </c>
      <c r="B2603" s="27" t="s">
        <v>10947</v>
      </c>
      <c r="C2603" s="27" t="s">
        <v>10948</v>
      </c>
      <c r="D2603" s="26">
        <v>9100</v>
      </c>
      <c r="E2603" s="27" t="s">
        <v>167</v>
      </c>
      <c r="F2603" s="27" t="s">
        <v>10949</v>
      </c>
      <c r="G2603" s="27" t="s">
        <v>10950</v>
      </c>
    </row>
    <row r="2604" spans="1:7" x14ac:dyDescent="0.3">
      <c r="A2604" s="26">
        <v>131953</v>
      </c>
      <c r="B2604" s="27" t="s">
        <v>9292</v>
      </c>
      <c r="C2604" s="27" t="s">
        <v>7173</v>
      </c>
      <c r="D2604" s="26">
        <v>9850</v>
      </c>
      <c r="E2604" s="27" t="s">
        <v>492</v>
      </c>
      <c r="F2604" s="27" t="s">
        <v>2370</v>
      </c>
      <c r="G2604" s="27" t="s">
        <v>9293</v>
      </c>
    </row>
    <row r="2605" spans="1:7" x14ac:dyDescent="0.3">
      <c r="A2605" s="26">
        <v>131961</v>
      </c>
      <c r="B2605" s="27" t="s">
        <v>10951</v>
      </c>
      <c r="C2605" s="27" t="s">
        <v>7174</v>
      </c>
      <c r="D2605" s="26">
        <v>9000</v>
      </c>
      <c r="E2605" s="27" t="s">
        <v>403</v>
      </c>
      <c r="F2605" s="27" t="s">
        <v>4582</v>
      </c>
      <c r="G2605" s="27" t="s">
        <v>8738</v>
      </c>
    </row>
    <row r="2606" spans="1:7" x14ac:dyDescent="0.3">
      <c r="A2606" s="26">
        <v>131979</v>
      </c>
      <c r="B2606" s="27" t="s">
        <v>8134</v>
      </c>
      <c r="C2606" s="27" t="s">
        <v>7175</v>
      </c>
      <c r="D2606" s="26">
        <v>9000</v>
      </c>
      <c r="E2606" s="27" t="s">
        <v>403</v>
      </c>
      <c r="F2606" s="27" t="s">
        <v>2600</v>
      </c>
      <c r="G2606" s="27" t="s">
        <v>9294</v>
      </c>
    </row>
    <row r="2607" spans="1:7" x14ac:dyDescent="0.3">
      <c r="A2607" s="26">
        <v>131987</v>
      </c>
      <c r="B2607" s="27" t="s">
        <v>8135</v>
      </c>
      <c r="C2607" s="27" t="s">
        <v>7176</v>
      </c>
      <c r="D2607" s="26">
        <v>9831</v>
      </c>
      <c r="E2607" s="27" t="s">
        <v>4282</v>
      </c>
      <c r="F2607" s="27" t="s">
        <v>4583</v>
      </c>
      <c r="G2607" s="27" t="s">
        <v>4584</v>
      </c>
    </row>
    <row r="2608" spans="1:7" x14ac:dyDescent="0.3">
      <c r="A2608" s="26">
        <v>132043</v>
      </c>
      <c r="B2608" s="27" t="s">
        <v>8136</v>
      </c>
      <c r="C2608" s="27" t="s">
        <v>7177</v>
      </c>
      <c r="D2608" s="26">
        <v>3511</v>
      </c>
      <c r="E2608" s="27" t="s">
        <v>2802</v>
      </c>
      <c r="F2608" s="27" t="s">
        <v>2803</v>
      </c>
      <c r="G2608" s="27" t="s">
        <v>3919</v>
      </c>
    </row>
    <row r="2609" spans="1:7" x14ac:dyDescent="0.3">
      <c r="A2609" s="26">
        <v>132076</v>
      </c>
      <c r="B2609" s="27" t="s">
        <v>8739</v>
      </c>
      <c r="C2609" s="27" t="s">
        <v>9295</v>
      </c>
      <c r="D2609" s="26">
        <v>2200</v>
      </c>
      <c r="E2609" s="27" t="s">
        <v>122</v>
      </c>
      <c r="F2609" s="27" t="s">
        <v>8740</v>
      </c>
      <c r="G2609" s="27" t="s">
        <v>9908</v>
      </c>
    </row>
    <row r="2610" spans="1:7" x14ac:dyDescent="0.3">
      <c r="A2610" s="26">
        <v>132233</v>
      </c>
      <c r="B2610" s="27" t="s">
        <v>8137</v>
      </c>
      <c r="C2610" s="27" t="s">
        <v>4585</v>
      </c>
      <c r="D2610" s="26">
        <v>9255</v>
      </c>
      <c r="E2610" s="27" t="s">
        <v>451</v>
      </c>
      <c r="F2610" s="27" t="s">
        <v>2224</v>
      </c>
      <c r="G2610" s="27" t="s">
        <v>3529</v>
      </c>
    </row>
    <row r="2611" spans="1:7" x14ac:dyDescent="0.3">
      <c r="A2611" s="26">
        <v>132241</v>
      </c>
      <c r="B2611" s="27" t="s">
        <v>9296</v>
      </c>
      <c r="C2611" s="27" t="s">
        <v>4586</v>
      </c>
      <c r="D2611" s="26">
        <v>3400</v>
      </c>
      <c r="E2611" s="27" t="s">
        <v>1401</v>
      </c>
      <c r="F2611" s="27" t="s">
        <v>1402</v>
      </c>
      <c r="G2611" s="27" t="s">
        <v>9297</v>
      </c>
    </row>
    <row r="2612" spans="1:7" x14ac:dyDescent="0.3">
      <c r="A2612" s="26">
        <v>132258</v>
      </c>
      <c r="B2612" s="27" t="s">
        <v>8741</v>
      </c>
      <c r="C2612" s="27" t="s">
        <v>4587</v>
      </c>
      <c r="D2612" s="26">
        <v>9470</v>
      </c>
      <c r="E2612" s="27" t="s">
        <v>464</v>
      </c>
      <c r="F2612" s="27" t="s">
        <v>4588</v>
      </c>
      <c r="G2612" s="27" t="s">
        <v>8742</v>
      </c>
    </row>
    <row r="2613" spans="1:7" x14ac:dyDescent="0.3">
      <c r="A2613" s="26">
        <v>132266</v>
      </c>
      <c r="B2613" s="27" t="s">
        <v>8743</v>
      </c>
      <c r="C2613" s="27" t="s">
        <v>4589</v>
      </c>
      <c r="D2613" s="26">
        <v>2100</v>
      </c>
      <c r="E2613" s="27" t="s">
        <v>797</v>
      </c>
      <c r="F2613" s="27" t="s">
        <v>4590</v>
      </c>
      <c r="G2613" s="27" t="s">
        <v>4591</v>
      </c>
    </row>
    <row r="2614" spans="1:7" x14ac:dyDescent="0.3">
      <c r="A2614" s="26">
        <v>132274</v>
      </c>
      <c r="B2614" s="27" t="s">
        <v>10952</v>
      </c>
      <c r="C2614" s="27" t="s">
        <v>4592</v>
      </c>
      <c r="D2614" s="26">
        <v>3920</v>
      </c>
      <c r="E2614" s="27" t="s">
        <v>285</v>
      </c>
      <c r="F2614" s="27" t="s">
        <v>286</v>
      </c>
      <c r="G2614" s="27" t="s">
        <v>7178</v>
      </c>
    </row>
    <row r="2615" spans="1:7" x14ac:dyDescent="0.3">
      <c r="A2615" s="26">
        <v>132282</v>
      </c>
      <c r="B2615" s="27" t="s">
        <v>8744</v>
      </c>
      <c r="C2615" s="27" t="s">
        <v>4593</v>
      </c>
      <c r="D2615" s="26">
        <v>2000</v>
      </c>
      <c r="E2615" s="27" t="s">
        <v>4113</v>
      </c>
      <c r="F2615" s="27" t="s">
        <v>4594</v>
      </c>
      <c r="G2615" s="27" t="s">
        <v>4595</v>
      </c>
    </row>
    <row r="2616" spans="1:7" x14ac:dyDescent="0.3">
      <c r="A2616" s="26">
        <v>132291</v>
      </c>
      <c r="B2616" s="27" t="s">
        <v>10953</v>
      </c>
      <c r="C2616" s="27" t="s">
        <v>4596</v>
      </c>
      <c r="D2616" s="26">
        <v>3970</v>
      </c>
      <c r="E2616" s="27" t="s">
        <v>295</v>
      </c>
      <c r="F2616" s="27" t="s">
        <v>4597</v>
      </c>
      <c r="G2616" s="27" t="s">
        <v>4598</v>
      </c>
    </row>
    <row r="2617" spans="1:7" x14ac:dyDescent="0.3">
      <c r="A2617" s="26">
        <v>132308</v>
      </c>
      <c r="B2617" s="27" t="s">
        <v>7517</v>
      </c>
      <c r="C2617" s="27" t="s">
        <v>4599</v>
      </c>
      <c r="D2617" s="26">
        <v>3010</v>
      </c>
      <c r="E2617" s="27" t="s">
        <v>208</v>
      </c>
      <c r="F2617" s="27" t="s">
        <v>4600</v>
      </c>
      <c r="G2617" s="27" t="s">
        <v>10954</v>
      </c>
    </row>
    <row r="2618" spans="1:7" x14ac:dyDescent="0.3">
      <c r="A2618" s="26">
        <v>132316</v>
      </c>
      <c r="B2618" s="27" t="s">
        <v>10955</v>
      </c>
      <c r="C2618" s="27" t="s">
        <v>4601</v>
      </c>
      <c r="D2618" s="26">
        <v>8000</v>
      </c>
      <c r="E2618" s="27" t="s">
        <v>304</v>
      </c>
      <c r="F2618" s="27" t="s">
        <v>4602</v>
      </c>
      <c r="G2618" s="27" t="s">
        <v>4603</v>
      </c>
    </row>
    <row r="2619" spans="1:7" x14ac:dyDescent="0.3">
      <c r="A2619" s="26">
        <v>132324</v>
      </c>
      <c r="B2619" s="27" t="s">
        <v>8138</v>
      </c>
      <c r="C2619" s="27" t="s">
        <v>4604</v>
      </c>
      <c r="D2619" s="26">
        <v>2060</v>
      </c>
      <c r="E2619" s="27" t="s">
        <v>4113</v>
      </c>
      <c r="F2619" s="27" t="s">
        <v>4605</v>
      </c>
      <c r="G2619" s="27" t="s">
        <v>4606</v>
      </c>
    </row>
    <row r="2620" spans="1:7" x14ac:dyDescent="0.3">
      <c r="A2620" s="26">
        <v>132332</v>
      </c>
      <c r="B2620" s="27" t="s">
        <v>4607</v>
      </c>
      <c r="C2620" s="27" t="s">
        <v>4608</v>
      </c>
      <c r="D2620" s="26">
        <v>2960</v>
      </c>
      <c r="E2620" s="27" t="s">
        <v>841</v>
      </c>
      <c r="F2620" s="27" t="s">
        <v>4609</v>
      </c>
      <c r="G2620" s="27" t="s">
        <v>4610</v>
      </c>
    </row>
    <row r="2621" spans="1:7" x14ac:dyDescent="0.3">
      <c r="A2621" s="26">
        <v>132365</v>
      </c>
      <c r="B2621" s="27" t="s">
        <v>7678</v>
      </c>
      <c r="C2621" s="27" t="s">
        <v>4611</v>
      </c>
      <c r="D2621" s="26">
        <v>1180</v>
      </c>
      <c r="E2621" s="27" t="s">
        <v>34</v>
      </c>
      <c r="F2621" s="27" t="s">
        <v>572</v>
      </c>
      <c r="G2621" s="27" t="s">
        <v>2948</v>
      </c>
    </row>
    <row r="2622" spans="1:7" x14ac:dyDescent="0.3">
      <c r="A2622" s="26">
        <v>132621</v>
      </c>
      <c r="B2622" s="27" t="s">
        <v>8140</v>
      </c>
      <c r="C2622" s="27" t="s">
        <v>8141</v>
      </c>
      <c r="D2622" s="26">
        <v>2660</v>
      </c>
      <c r="E2622" s="27" t="s">
        <v>1132</v>
      </c>
      <c r="F2622" s="27" t="s">
        <v>8745</v>
      </c>
      <c r="G2622" s="27" t="s">
        <v>8746</v>
      </c>
    </row>
    <row r="2623" spans="1:7" x14ac:dyDescent="0.3">
      <c r="A2623" s="26">
        <v>132829</v>
      </c>
      <c r="B2623" s="27" t="s">
        <v>10956</v>
      </c>
      <c r="C2623" s="27" t="s">
        <v>6551</v>
      </c>
      <c r="D2623" s="26">
        <v>1070</v>
      </c>
      <c r="E2623" s="27" t="s">
        <v>528</v>
      </c>
      <c r="F2623" s="27" t="s">
        <v>9298</v>
      </c>
      <c r="G2623" s="27" t="s">
        <v>10957</v>
      </c>
    </row>
    <row r="2624" spans="1:7" x14ac:dyDescent="0.3">
      <c r="A2624" s="26">
        <v>132837</v>
      </c>
      <c r="B2624" s="27" t="s">
        <v>8142</v>
      </c>
      <c r="C2624" s="27" t="s">
        <v>8143</v>
      </c>
      <c r="D2624" s="26">
        <v>1030</v>
      </c>
      <c r="E2624" s="27" t="s">
        <v>7</v>
      </c>
      <c r="F2624" s="27" t="s">
        <v>8747</v>
      </c>
      <c r="G2624" s="27" t="s">
        <v>8748</v>
      </c>
    </row>
    <row r="2625" spans="1:7" x14ac:dyDescent="0.3">
      <c r="A2625" s="26">
        <v>133371</v>
      </c>
      <c r="B2625" s="27" t="s">
        <v>9299</v>
      </c>
      <c r="C2625" s="27" t="s">
        <v>9300</v>
      </c>
      <c r="D2625" s="26">
        <v>1081</v>
      </c>
      <c r="E2625" s="27" t="s">
        <v>20</v>
      </c>
      <c r="F2625" s="27" t="s">
        <v>9527</v>
      </c>
      <c r="G2625" s="27" t="s">
        <v>8751</v>
      </c>
    </row>
    <row r="2626" spans="1:7" x14ac:dyDescent="0.3">
      <c r="A2626" s="26">
        <v>133397</v>
      </c>
      <c r="B2626" s="27" t="s">
        <v>9301</v>
      </c>
      <c r="C2626" s="27" t="s">
        <v>8147</v>
      </c>
      <c r="D2626" s="26">
        <v>1760</v>
      </c>
      <c r="E2626" s="27" t="s">
        <v>664</v>
      </c>
      <c r="F2626" s="27" t="s">
        <v>8752</v>
      </c>
      <c r="G2626" s="27" t="s">
        <v>9302</v>
      </c>
    </row>
    <row r="2627" spans="1:7" x14ac:dyDescent="0.3">
      <c r="A2627" s="26">
        <v>133405</v>
      </c>
      <c r="B2627" s="27" t="s">
        <v>8753</v>
      </c>
      <c r="C2627" s="27" t="s">
        <v>8148</v>
      </c>
      <c r="D2627" s="26">
        <v>1120</v>
      </c>
      <c r="E2627" s="27" t="s">
        <v>24</v>
      </c>
      <c r="F2627" s="27" t="s">
        <v>8754</v>
      </c>
      <c r="G2627" s="27" t="s">
        <v>8755</v>
      </c>
    </row>
    <row r="2628" spans="1:7" x14ac:dyDescent="0.3">
      <c r="A2628" s="26">
        <v>133413</v>
      </c>
      <c r="B2628" s="27" t="s">
        <v>9303</v>
      </c>
      <c r="C2628" s="27" t="s">
        <v>8149</v>
      </c>
      <c r="D2628" s="26">
        <v>3040</v>
      </c>
      <c r="E2628" s="27" t="s">
        <v>8150</v>
      </c>
      <c r="F2628" s="27" t="s">
        <v>8756</v>
      </c>
      <c r="G2628" s="27" t="s">
        <v>8757</v>
      </c>
    </row>
    <row r="2629" spans="1:7" x14ac:dyDescent="0.3">
      <c r="A2629" s="26">
        <v>133421</v>
      </c>
      <c r="B2629" s="27" t="s">
        <v>9909</v>
      </c>
      <c r="C2629" s="27" t="s">
        <v>9528</v>
      </c>
      <c r="D2629" s="26">
        <v>3582</v>
      </c>
      <c r="E2629" s="27" t="s">
        <v>240</v>
      </c>
      <c r="F2629" s="27" t="s">
        <v>9910</v>
      </c>
      <c r="G2629" s="27" t="s">
        <v>9911</v>
      </c>
    </row>
    <row r="2630" spans="1:7" x14ac:dyDescent="0.3">
      <c r="A2630" s="26">
        <v>133447</v>
      </c>
      <c r="B2630" s="27" t="s">
        <v>8759</v>
      </c>
      <c r="C2630" s="27" t="s">
        <v>9304</v>
      </c>
      <c r="D2630" s="26">
        <v>2930</v>
      </c>
      <c r="E2630" s="27" t="s">
        <v>87</v>
      </c>
      <c r="F2630" s="27" t="s">
        <v>8760</v>
      </c>
      <c r="G2630" s="27" t="s">
        <v>9305</v>
      </c>
    </row>
    <row r="2631" spans="1:7" x14ac:dyDescent="0.3">
      <c r="A2631" s="26">
        <v>133454</v>
      </c>
      <c r="B2631" s="27" t="s">
        <v>8761</v>
      </c>
      <c r="C2631" s="27" t="s">
        <v>8153</v>
      </c>
      <c r="D2631" s="26">
        <v>2900</v>
      </c>
      <c r="E2631" s="27" t="s">
        <v>83</v>
      </c>
      <c r="F2631" s="27" t="s">
        <v>8762</v>
      </c>
      <c r="G2631" s="27" t="s">
        <v>9306</v>
      </c>
    </row>
    <row r="2632" spans="1:7" x14ac:dyDescent="0.3">
      <c r="A2632" s="26">
        <v>133462</v>
      </c>
      <c r="B2632" s="27" t="s">
        <v>8763</v>
      </c>
      <c r="C2632" s="27" t="s">
        <v>8154</v>
      </c>
      <c r="D2632" s="26">
        <v>2812</v>
      </c>
      <c r="E2632" s="27" t="s">
        <v>1225</v>
      </c>
      <c r="F2632" s="27" t="s">
        <v>8764</v>
      </c>
      <c r="G2632" s="27" t="s">
        <v>8765</v>
      </c>
    </row>
    <row r="2633" spans="1:7" x14ac:dyDescent="0.3">
      <c r="A2633" s="26">
        <v>133471</v>
      </c>
      <c r="B2633" s="27" t="s">
        <v>9307</v>
      </c>
      <c r="C2633" s="27" t="s">
        <v>10080</v>
      </c>
      <c r="D2633" s="26">
        <v>2018</v>
      </c>
      <c r="E2633" s="27" t="s">
        <v>4113</v>
      </c>
      <c r="F2633" s="27" t="s">
        <v>9308</v>
      </c>
      <c r="G2633" s="27" t="s">
        <v>3777</v>
      </c>
    </row>
    <row r="2634" spans="1:7" x14ac:dyDescent="0.3">
      <c r="A2634" s="26">
        <v>133496</v>
      </c>
      <c r="B2634" s="27" t="s">
        <v>8155</v>
      </c>
      <c r="C2634" s="27" t="s">
        <v>8156</v>
      </c>
      <c r="D2634" s="26">
        <v>3300</v>
      </c>
      <c r="E2634" s="27" t="s">
        <v>219</v>
      </c>
      <c r="F2634" s="27" t="s">
        <v>8766</v>
      </c>
      <c r="G2634" s="27" t="s">
        <v>8767</v>
      </c>
    </row>
    <row r="2635" spans="1:7" x14ac:dyDescent="0.3">
      <c r="A2635" s="26">
        <v>133521</v>
      </c>
      <c r="B2635" s="27" t="s">
        <v>8157</v>
      </c>
      <c r="C2635" s="27" t="s">
        <v>9309</v>
      </c>
      <c r="D2635" s="26">
        <v>3970</v>
      </c>
      <c r="E2635" s="27" t="s">
        <v>295</v>
      </c>
      <c r="F2635" s="27" t="s">
        <v>9310</v>
      </c>
      <c r="G2635" s="27" t="s">
        <v>9311</v>
      </c>
    </row>
    <row r="2636" spans="1:7" x14ac:dyDescent="0.3">
      <c r="A2636" s="26">
        <v>133595</v>
      </c>
      <c r="B2636" s="27" t="s">
        <v>8158</v>
      </c>
      <c r="C2636" s="27" t="s">
        <v>8159</v>
      </c>
      <c r="D2636" s="26">
        <v>2060</v>
      </c>
      <c r="E2636" s="27" t="s">
        <v>4113</v>
      </c>
      <c r="F2636" s="27" t="s">
        <v>8768</v>
      </c>
      <c r="G2636" s="27" t="s">
        <v>8769</v>
      </c>
    </row>
    <row r="2637" spans="1:7" x14ac:dyDescent="0.3">
      <c r="A2637" s="26">
        <v>133603</v>
      </c>
      <c r="B2637" s="27" t="s">
        <v>8160</v>
      </c>
      <c r="C2637" s="27" t="s">
        <v>8161</v>
      </c>
      <c r="D2637" s="26">
        <v>2100</v>
      </c>
      <c r="E2637" s="27" t="s">
        <v>797</v>
      </c>
      <c r="F2637" s="27" t="s">
        <v>8770</v>
      </c>
      <c r="G2637" s="27" t="s">
        <v>8771</v>
      </c>
    </row>
    <row r="2638" spans="1:7" x14ac:dyDescent="0.3">
      <c r="A2638" s="26">
        <v>137133</v>
      </c>
      <c r="B2638" s="27" t="s">
        <v>8772</v>
      </c>
      <c r="C2638" s="27" t="s">
        <v>9912</v>
      </c>
      <c r="D2638" s="26">
        <v>8000</v>
      </c>
      <c r="E2638" s="27" t="s">
        <v>304</v>
      </c>
      <c r="F2638" s="27" t="s">
        <v>8773</v>
      </c>
      <c r="G2638" s="27" t="s">
        <v>8774</v>
      </c>
    </row>
    <row r="2639" spans="1:7" x14ac:dyDescent="0.3">
      <c r="A2639" s="26">
        <v>137463</v>
      </c>
      <c r="B2639" s="27" t="s">
        <v>7242</v>
      </c>
      <c r="C2639" s="27" t="s">
        <v>8775</v>
      </c>
      <c r="D2639" s="26">
        <v>3272</v>
      </c>
      <c r="E2639" s="27" t="s">
        <v>8776</v>
      </c>
      <c r="F2639" s="27" t="s">
        <v>9312</v>
      </c>
      <c r="G2639" s="27" t="s">
        <v>9313</v>
      </c>
    </row>
    <row r="2640" spans="1:7" x14ac:dyDescent="0.3">
      <c r="A2640" s="26">
        <v>137471</v>
      </c>
      <c r="B2640" s="27" t="s">
        <v>9529</v>
      </c>
      <c r="C2640" s="27" t="s">
        <v>8777</v>
      </c>
      <c r="D2640" s="26">
        <v>9688</v>
      </c>
      <c r="E2640" s="27" t="s">
        <v>483</v>
      </c>
      <c r="F2640" s="27" t="s">
        <v>8778</v>
      </c>
      <c r="G2640" s="27" t="s">
        <v>9314</v>
      </c>
    </row>
    <row r="2641" spans="1:7" x14ac:dyDescent="0.3">
      <c r="A2641" s="26">
        <v>137489</v>
      </c>
      <c r="B2641" s="27" t="s">
        <v>8779</v>
      </c>
      <c r="C2641" s="27" t="s">
        <v>8780</v>
      </c>
      <c r="D2641" s="26">
        <v>8480</v>
      </c>
      <c r="E2641" s="27" t="s">
        <v>1750</v>
      </c>
      <c r="F2641" s="27" t="s">
        <v>8781</v>
      </c>
      <c r="G2641" s="27" t="s">
        <v>4238</v>
      </c>
    </row>
    <row r="2642" spans="1:7" x14ac:dyDescent="0.3">
      <c r="A2642" s="26">
        <v>137497</v>
      </c>
      <c r="B2642" s="27" t="s">
        <v>8782</v>
      </c>
      <c r="C2642" s="27" t="s">
        <v>8783</v>
      </c>
      <c r="D2642" s="26">
        <v>8500</v>
      </c>
      <c r="E2642" s="27" t="s">
        <v>355</v>
      </c>
      <c r="F2642" s="27" t="s">
        <v>9315</v>
      </c>
      <c r="G2642" s="27" t="s">
        <v>9316</v>
      </c>
    </row>
    <row r="2643" spans="1:7" x14ac:dyDescent="0.3">
      <c r="A2643" s="26">
        <v>137505</v>
      </c>
      <c r="B2643" s="27" t="s">
        <v>8784</v>
      </c>
      <c r="C2643" s="27" t="s">
        <v>8785</v>
      </c>
      <c r="D2643" s="26">
        <v>8500</v>
      </c>
      <c r="E2643" s="27" t="s">
        <v>355</v>
      </c>
      <c r="F2643" s="27" t="s">
        <v>8786</v>
      </c>
      <c r="G2643" s="27" t="s">
        <v>9317</v>
      </c>
    </row>
    <row r="2644" spans="1:7" x14ac:dyDescent="0.3">
      <c r="A2644" s="26">
        <v>137521</v>
      </c>
      <c r="B2644" s="27" t="s">
        <v>10958</v>
      </c>
      <c r="C2644" s="27" t="s">
        <v>9318</v>
      </c>
      <c r="D2644" s="26">
        <v>9600</v>
      </c>
      <c r="E2644" s="27" t="s">
        <v>475</v>
      </c>
      <c r="F2644" s="27" t="s">
        <v>9913</v>
      </c>
      <c r="G2644" s="27" t="s">
        <v>9319</v>
      </c>
    </row>
    <row r="2645" spans="1:7" x14ac:dyDescent="0.3">
      <c r="A2645" s="26">
        <v>137539</v>
      </c>
      <c r="B2645" s="27" t="s">
        <v>9320</v>
      </c>
      <c r="C2645" s="27" t="s">
        <v>8787</v>
      </c>
      <c r="D2645" s="26">
        <v>8600</v>
      </c>
      <c r="E2645" s="27" t="s">
        <v>8788</v>
      </c>
      <c r="F2645" s="27" t="s">
        <v>9321</v>
      </c>
      <c r="G2645" s="27" t="s">
        <v>9322</v>
      </c>
    </row>
    <row r="2646" spans="1:7" x14ac:dyDescent="0.3">
      <c r="A2646" s="26">
        <v>137554</v>
      </c>
      <c r="B2646" s="27" t="s">
        <v>10959</v>
      </c>
      <c r="C2646" s="27" t="s">
        <v>8789</v>
      </c>
      <c r="D2646" s="26">
        <v>9420</v>
      </c>
      <c r="E2646" s="27" t="s">
        <v>8790</v>
      </c>
      <c r="F2646" s="27" t="s">
        <v>8791</v>
      </c>
      <c r="G2646" s="27" t="s">
        <v>9530</v>
      </c>
    </row>
    <row r="2647" spans="1:7" x14ac:dyDescent="0.3">
      <c r="A2647" s="26">
        <v>137562</v>
      </c>
      <c r="B2647" s="27" t="s">
        <v>9323</v>
      </c>
      <c r="C2647" s="27" t="s">
        <v>8792</v>
      </c>
      <c r="D2647" s="26">
        <v>2650</v>
      </c>
      <c r="E2647" s="27" t="s">
        <v>141</v>
      </c>
      <c r="F2647" s="27" t="s">
        <v>8793</v>
      </c>
      <c r="G2647" s="27" t="s">
        <v>9324</v>
      </c>
    </row>
    <row r="2648" spans="1:7" x14ac:dyDescent="0.3">
      <c r="A2648" s="26">
        <v>137588</v>
      </c>
      <c r="B2648" s="27" t="s">
        <v>9531</v>
      </c>
      <c r="C2648" s="27" t="s">
        <v>8794</v>
      </c>
      <c r="D2648" s="26">
        <v>9000</v>
      </c>
      <c r="E2648" s="27" t="s">
        <v>403</v>
      </c>
      <c r="F2648" s="27" t="s">
        <v>8795</v>
      </c>
      <c r="G2648" s="27" t="s">
        <v>9325</v>
      </c>
    </row>
    <row r="2649" spans="1:7" x14ac:dyDescent="0.3">
      <c r="A2649" s="26">
        <v>137604</v>
      </c>
      <c r="B2649" s="27" t="s">
        <v>9326</v>
      </c>
      <c r="C2649" s="27" t="s">
        <v>4854</v>
      </c>
      <c r="D2649" s="26">
        <v>9200</v>
      </c>
      <c r="E2649" s="27" t="s">
        <v>448</v>
      </c>
      <c r="F2649" s="27" t="s">
        <v>426</v>
      </c>
      <c r="G2649" s="27" t="s">
        <v>9532</v>
      </c>
    </row>
    <row r="2650" spans="1:7" x14ac:dyDescent="0.3">
      <c r="A2650" s="26">
        <v>137612</v>
      </c>
      <c r="B2650" s="27" t="s">
        <v>10960</v>
      </c>
      <c r="C2650" s="27" t="s">
        <v>9533</v>
      </c>
      <c r="D2650" s="26">
        <v>2640</v>
      </c>
      <c r="E2650" s="27" t="s">
        <v>139</v>
      </c>
      <c r="F2650" s="27" t="s">
        <v>8796</v>
      </c>
      <c r="G2650" s="27" t="s">
        <v>8832</v>
      </c>
    </row>
    <row r="2651" spans="1:7" x14ac:dyDescent="0.3">
      <c r="A2651" s="26">
        <v>137621</v>
      </c>
      <c r="B2651" s="27" t="s">
        <v>9914</v>
      </c>
      <c r="C2651" s="27" t="s">
        <v>8797</v>
      </c>
      <c r="D2651" s="26">
        <v>2650</v>
      </c>
      <c r="E2651" s="27" t="s">
        <v>141</v>
      </c>
      <c r="F2651" s="27" t="s">
        <v>9534</v>
      </c>
      <c r="G2651" s="27" t="s">
        <v>9327</v>
      </c>
    </row>
    <row r="2652" spans="1:7" x14ac:dyDescent="0.3">
      <c r="A2652" s="26">
        <v>137638</v>
      </c>
      <c r="B2652" s="27" t="s">
        <v>7702</v>
      </c>
      <c r="C2652" s="27" t="s">
        <v>7146</v>
      </c>
      <c r="D2652" s="26">
        <v>2640</v>
      </c>
      <c r="E2652" s="27" t="s">
        <v>139</v>
      </c>
      <c r="F2652" s="27" t="s">
        <v>2810</v>
      </c>
      <c r="G2652" s="27" t="s">
        <v>3922</v>
      </c>
    </row>
    <row r="2653" spans="1:7" x14ac:dyDescent="0.3">
      <c r="A2653" s="26">
        <v>137653</v>
      </c>
      <c r="B2653" s="27" t="s">
        <v>8798</v>
      </c>
      <c r="C2653" s="27" t="s">
        <v>8799</v>
      </c>
      <c r="D2653" s="26">
        <v>3080</v>
      </c>
      <c r="E2653" s="27" t="s">
        <v>68</v>
      </c>
      <c r="F2653" s="27" t="s">
        <v>8800</v>
      </c>
      <c r="G2653" s="27" t="s">
        <v>9915</v>
      </c>
    </row>
    <row r="2654" spans="1:7" x14ac:dyDescent="0.3">
      <c r="A2654" s="26">
        <v>137679</v>
      </c>
      <c r="B2654" s="27" t="s">
        <v>8801</v>
      </c>
      <c r="C2654" s="27" t="s">
        <v>8802</v>
      </c>
      <c r="D2654" s="26">
        <v>1742</v>
      </c>
      <c r="E2654" s="27" t="s">
        <v>653</v>
      </c>
      <c r="F2654" s="27" t="s">
        <v>8803</v>
      </c>
      <c r="G2654" s="27" t="s">
        <v>4397</v>
      </c>
    </row>
    <row r="2655" spans="1:7" x14ac:dyDescent="0.3">
      <c r="A2655" s="26">
        <v>137761</v>
      </c>
      <c r="B2655" s="27" t="s">
        <v>8804</v>
      </c>
      <c r="C2655" s="27" t="s">
        <v>8805</v>
      </c>
      <c r="D2655" s="26">
        <v>1731</v>
      </c>
      <c r="E2655" s="27" t="s">
        <v>650</v>
      </c>
      <c r="F2655" s="27" t="s">
        <v>8806</v>
      </c>
      <c r="G2655" s="27" t="s">
        <v>9328</v>
      </c>
    </row>
    <row r="2656" spans="1:7" x14ac:dyDescent="0.3">
      <c r="A2656" s="26">
        <v>137794</v>
      </c>
      <c r="B2656" s="27" t="s">
        <v>8807</v>
      </c>
      <c r="C2656" s="27" t="s">
        <v>8808</v>
      </c>
      <c r="D2656" s="26">
        <v>1020</v>
      </c>
      <c r="E2656" s="27" t="s">
        <v>5</v>
      </c>
      <c r="F2656" s="27" t="s">
        <v>8809</v>
      </c>
      <c r="G2656" s="27" t="s">
        <v>10961</v>
      </c>
    </row>
    <row r="2657" spans="1:7" x14ac:dyDescent="0.3">
      <c r="A2657" s="26">
        <v>137802</v>
      </c>
      <c r="B2657" s="27" t="s">
        <v>9329</v>
      </c>
      <c r="C2657" s="27" t="s">
        <v>6450</v>
      </c>
      <c r="D2657" s="26">
        <v>9620</v>
      </c>
      <c r="E2657" s="27" t="s">
        <v>477</v>
      </c>
      <c r="F2657" s="27" t="s">
        <v>2276</v>
      </c>
      <c r="G2657" s="27" t="s">
        <v>9330</v>
      </c>
    </row>
    <row r="2658" spans="1:7" x14ac:dyDescent="0.3">
      <c r="A2658" s="26">
        <v>137811</v>
      </c>
      <c r="B2658" s="27" t="s">
        <v>10962</v>
      </c>
      <c r="C2658" s="27" t="s">
        <v>8151</v>
      </c>
      <c r="D2658" s="26">
        <v>8700</v>
      </c>
      <c r="E2658" s="27" t="s">
        <v>8152</v>
      </c>
      <c r="F2658" s="27" t="s">
        <v>8758</v>
      </c>
      <c r="G2658" s="27" t="s">
        <v>9331</v>
      </c>
    </row>
    <row r="2659" spans="1:7" x14ac:dyDescent="0.3">
      <c r="A2659" s="26">
        <v>138347</v>
      </c>
      <c r="B2659" s="27" t="s">
        <v>9916</v>
      </c>
      <c r="C2659" s="27" t="s">
        <v>5942</v>
      </c>
      <c r="D2659" s="26">
        <v>2450</v>
      </c>
      <c r="E2659" s="27" t="s">
        <v>300</v>
      </c>
      <c r="F2659" s="27" t="s">
        <v>10963</v>
      </c>
      <c r="G2659" s="27" t="s">
        <v>9917</v>
      </c>
    </row>
    <row r="2660" spans="1:7" x14ac:dyDescent="0.3">
      <c r="A2660" s="26">
        <v>138371</v>
      </c>
      <c r="B2660" s="27" t="s">
        <v>9535</v>
      </c>
      <c r="C2660" s="27" t="s">
        <v>9536</v>
      </c>
      <c r="D2660" s="26">
        <v>8830</v>
      </c>
      <c r="E2660" s="27" t="s">
        <v>1517</v>
      </c>
      <c r="F2660" s="27" t="s">
        <v>9918</v>
      </c>
      <c r="G2660" s="27" t="s">
        <v>9919</v>
      </c>
    </row>
    <row r="2661" spans="1:7" x14ac:dyDescent="0.3">
      <c r="A2661" s="26">
        <v>138388</v>
      </c>
      <c r="B2661" s="27" t="s">
        <v>9920</v>
      </c>
      <c r="C2661" s="27" t="s">
        <v>9537</v>
      </c>
      <c r="D2661" s="26">
        <v>9880</v>
      </c>
      <c r="E2661" s="27" t="s">
        <v>496</v>
      </c>
      <c r="F2661" s="27" t="s">
        <v>9538</v>
      </c>
      <c r="G2661" s="27" t="s">
        <v>9921</v>
      </c>
    </row>
    <row r="2662" spans="1:7" x14ac:dyDescent="0.3">
      <c r="A2662" s="26">
        <v>138396</v>
      </c>
      <c r="B2662" s="27" t="s">
        <v>9922</v>
      </c>
      <c r="C2662" s="27" t="s">
        <v>6959</v>
      </c>
      <c r="D2662" s="26">
        <v>3920</v>
      </c>
      <c r="E2662" s="27" t="s">
        <v>285</v>
      </c>
      <c r="F2662" s="27" t="s">
        <v>2682</v>
      </c>
      <c r="G2662" s="27" t="s">
        <v>9923</v>
      </c>
    </row>
    <row r="2663" spans="1:7" x14ac:dyDescent="0.3">
      <c r="A2663" s="26">
        <v>138404</v>
      </c>
      <c r="B2663" s="27" t="s">
        <v>9539</v>
      </c>
      <c r="C2663" s="27" t="s">
        <v>9540</v>
      </c>
      <c r="D2663" s="26">
        <v>8800</v>
      </c>
      <c r="E2663" s="27" t="s">
        <v>388</v>
      </c>
      <c r="F2663" s="27" t="s">
        <v>9541</v>
      </c>
      <c r="G2663" s="27" t="s">
        <v>10964</v>
      </c>
    </row>
    <row r="2664" spans="1:7" x14ac:dyDescent="0.3">
      <c r="A2664" s="26">
        <v>138412</v>
      </c>
      <c r="B2664" s="27" t="s">
        <v>10965</v>
      </c>
      <c r="C2664" s="27" t="s">
        <v>9542</v>
      </c>
      <c r="D2664" s="26">
        <v>3850</v>
      </c>
      <c r="E2664" s="27" t="s">
        <v>1598</v>
      </c>
      <c r="F2664" s="27" t="s">
        <v>9924</v>
      </c>
      <c r="G2664" s="27" t="s">
        <v>9925</v>
      </c>
    </row>
    <row r="2665" spans="1:7" x14ac:dyDescent="0.3">
      <c r="A2665" s="26">
        <v>138421</v>
      </c>
      <c r="B2665" s="27" t="s">
        <v>9926</v>
      </c>
      <c r="C2665" s="27" t="s">
        <v>9543</v>
      </c>
      <c r="D2665" s="26">
        <v>3650</v>
      </c>
      <c r="E2665" s="27" t="s">
        <v>262</v>
      </c>
      <c r="F2665" s="27" t="s">
        <v>9544</v>
      </c>
      <c r="G2665" s="27" t="s">
        <v>9927</v>
      </c>
    </row>
    <row r="2666" spans="1:7" x14ac:dyDescent="0.3">
      <c r="A2666" s="26">
        <v>138438</v>
      </c>
      <c r="B2666" s="27" t="s">
        <v>9545</v>
      </c>
      <c r="C2666" s="27" t="s">
        <v>9546</v>
      </c>
      <c r="D2666" s="26">
        <v>3150</v>
      </c>
      <c r="E2666" s="27" t="s">
        <v>1191</v>
      </c>
      <c r="F2666" s="27" t="s">
        <v>9547</v>
      </c>
      <c r="G2666" s="27" t="s">
        <v>9928</v>
      </c>
    </row>
    <row r="2667" spans="1:7" x14ac:dyDescent="0.3">
      <c r="A2667" s="26">
        <v>138446</v>
      </c>
      <c r="B2667" s="27" t="s">
        <v>9126</v>
      </c>
      <c r="C2667" s="27" t="s">
        <v>6440</v>
      </c>
      <c r="D2667" s="26">
        <v>9420</v>
      </c>
      <c r="E2667" s="27" t="s">
        <v>8790</v>
      </c>
      <c r="F2667" s="27" t="s">
        <v>2262</v>
      </c>
      <c r="G2667" s="27" t="s">
        <v>9929</v>
      </c>
    </row>
    <row r="2668" spans="1:7" x14ac:dyDescent="0.3">
      <c r="A2668" s="26">
        <v>138453</v>
      </c>
      <c r="B2668" s="27" t="s">
        <v>9930</v>
      </c>
      <c r="C2668" s="27" t="s">
        <v>9548</v>
      </c>
      <c r="D2668" s="26">
        <v>1080</v>
      </c>
      <c r="E2668" s="27" t="s">
        <v>16</v>
      </c>
      <c r="F2668" s="27" t="s">
        <v>9931</v>
      </c>
      <c r="G2668" s="27" t="s">
        <v>9932</v>
      </c>
    </row>
    <row r="2669" spans="1:7" x14ac:dyDescent="0.3">
      <c r="A2669" s="26">
        <v>138461</v>
      </c>
      <c r="B2669" s="27" t="s">
        <v>9549</v>
      </c>
      <c r="C2669" s="27" t="s">
        <v>9550</v>
      </c>
      <c r="D2669" s="26">
        <v>3010</v>
      </c>
      <c r="E2669" s="27" t="s">
        <v>208</v>
      </c>
      <c r="F2669" s="27" t="s">
        <v>10966</v>
      </c>
      <c r="G2669" s="27" t="s">
        <v>9933</v>
      </c>
    </row>
    <row r="2670" spans="1:7" x14ac:dyDescent="0.3">
      <c r="A2670" s="26">
        <v>138479</v>
      </c>
      <c r="B2670" s="27" t="s">
        <v>9551</v>
      </c>
      <c r="C2670" s="27" t="s">
        <v>9934</v>
      </c>
      <c r="D2670" s="26">
        <v>9800</v>
      </c>
      <c r="E2670" s="27" t="s">
        <v>492</v>
      </c>
      <c r="F2670" s="27" t="s">
        <v>9935</v>
      </c>
      <c r="G2670" s="27" t="s">
        <v>9936</v>
      </c>
    </row>
    <row r="2671" spans="1:7" x14ac:dyDescent="0.3">
      <c r="A2671" s="26">
        <v>138487</v>
      </c>
      <c r="B2671" s="27" t="s">
        <v>9552</v>
      </c>
      <c r="C2671" s="27" t="s">
        <v>9553</v>
      </c>
      <c r="D2671" s="26">
        <v>9200</v>
      </c>
      <c r="E2671" s="27" t="s">
        <v>448</v>
      </c>
      <c r="F2671" s="27" t="s">
        <v>9937</v>
      </c>
      <c r="G2671" s="27" t="s">
        <v>9938</v>
      </c>
    </row>
    <row r="2672" spans="1:7" x14ac:dyDescent="0.3">
      <c r="A2672" s="26">
        <v>138495</v>
      </c>
      <c r="B2672" s="27" t="s">
        <v>10967</v>
      </c>
      <c r="C2672" s="27" t="s">
        <v>4724</v>
      </c>
      <c r="D2672" s="26">
        <v>2820</v>
      </c>
      <c r="E2672" s="27" t="s">
        <v>183</v>
      </c>
      <c r="F2672" s="27" t="s">
        <v>9939</v>
      </c>
      <c r="G2672" s="27" t="s">
        <v>2864</v>
      </c>
    </row>
    <row r="2673" spans="1:7" x14ac:dyDescent="0.3">
      <c r="A2673" s="26">
        <v>138503</v>
      </c>
      <c r="B2673" s="27" t="s">
        <v>9554</v>
      </c>
      <c r="C2673" s="27" t="s">
        <v>9555</v>
      </c>
      <c r="D2673" s="26">
        <v>9040</v>
      </c>
      <c r="E2673" s="27" t="s">
        <v>423</v>
      </c>
      <c r="F2673" s="27" t="s">
        <v>9556</v>
      </c>
      <c r="G2673" s="27" t="s">
        <v>9557</v>
      </c>
    </row>
    <row r="2674" spans="1:7" x14ac:dyDescent="0.3">
      <c r="A2674" s="26">
        <v>138511</v>
      </c>
      <c r="B2674" s="27" t="s">
        <v>9558</v>
      </c>
      <c r="C2674" s="27" t="s">
        <v>4863</v>
      </c>
      <c r="D2674" s="26">
        <v>9270</v>
      </c>
      <c r="E2674" s="27" t="s">
        <v>2189</v>
      </c>
      <c r="F2674" s="27" t="s">
        <v>441</v>
      </c>
      <c r="G2674" s="27" t="s">
        <v>9651</v>
      </c>
    </row>
    <row r="2675" spans="1:7" x14ac:dyDescent="0.3">
      <c r="A2675" s="26">
        <v>138529</v>
      </c>
      <c r="B2675" s="27" t="s">
        <v>9559</v>
      </c>
      <c r="C2675" s="27" t="s">
        <v>9560</v>
      </c>
      <c r="D2675" s="26">
        <v>9690</v>
      </c>
      <c r="E2675" s="27" t="s">
        <v>2300</v>
      </c>
      <c r="F2675" s="27" t="s">
        <v>9940</v>
      </c>
      <c r="G2675" s="27" t="s">
        <v>9941</v>
      </c>
    </row>
    <row r="2676" spans="1:7" x14ac:dyDescent="0.3">
      <c r="A2676" s="26">
        <v>138537</v>
      </c>
      <c r="B2676" s="27" t="s">
        <v>9942</v>
      </c>
      <c r="C2676" s="27" t="s">
        <v>9561</v>
      </c>
      <c r="D2676" s="26">
        <v>2381</v>
      </c>
      <c r="E2676" s="27" t="s">
        <v>950</v>
      </c>
      <c r="F2676" s="27" t="s">
        <v>2558</v>
      </c>
      <c r="G2676" s="27" t="s">
        <v>9858</v>
      </c>
    </row>
    <row r="2677" spans="1:7" x14ac:dyDescent="0.3">
      <c r="A2677" s="26">
        <v>138545</v>
      </c>
      <c r="B2677" s="27" t="s">
        <v>9943</v>
      </c>
      <c r="C2677" s="27" t="s">
        <v>9562</v>
      </c>
      <c r="D2677" s="26">
        <v>2440</v>
      </c>
      <c r="E2677" s="27" t="s">
        <v>128</v>
      </c>
      <c r="F2677" s="27" t="s">
        <v>9944</v>
      </c>
      <c r="G2677" s="27" t="s">
        <v>9945</v>
      </c>
    </row>
    <row r="2678" spans="1:7" x14ac:dyDescent="0.3">
      <c r="A2678" s="26">
        <v>138552</v>
      </c>
      <c r="B2678" s="27" t="s">
        <v>9563</v>
      </c>
      <c r="C2678" s="27" t="s">
        <v>9564</v>
      </c>
      <c r="D2678" s="26">
        <v>9820</v>
      </c>
      <c r="E2678" s="27" t="s">
        <v>436</v>
      </c>
      <c r="F2678" s="27" t="s">
        <v>9946</v>
      </c>
      <c r="G2678" s="27" t="s">
        <v>4268</v>
      </c>
    </row>
    <row r="2679" spans="1:7" x14ac:dyDescent="0.3">
      <c r="A2679" s="26">
        <v>138561</v>
      </c>
      <c r="B2679" s="27" t="s">
        <v>9565</v>
      </c>
      <c r="C2679" s="27" t="s">
        <v>9566</v>
      </c>
      <c r="D2679" s="26">
        <v>9810</v>
      </c>
      <c r="E2679" s="27" t="s">
        <v>489</v>
      </c>
      <c r="F2679" s="27" t="s">
        <v>9947</v>
      </c>
      <c r="G2679" s="27" t="s">
        <v>9948</v>
      </c>
    </row>
    <row r="2680" spans="1:7" x14ac:dyDescent="0.3">
      <c r="A2680" s="26">
        <v>138578</v>
      </c>
      <c r="B2680" s="27" t="s">
        <v>9567</v>
      </c>
      <c r="C2680" s="27" t="s">
        <v>9568</v>
      </c>
      <c r="D2680" s="26">
        <v>9600</v>
      </c>
      <c r="E2680" s="27" t="s">
        <v>475</v>
      </c>
      <c r="F2680" s="27" t="s">
        <v>9949</v>
      </c>
      <c r="G2680" s="27" t="s">
        <v>9950</v>
      </c>
    </row>
    <row r="2681" spans="1:7" x14ac:dyDescent="0.3">
      <c r="A2681" s="26">
        <v>138586</v>
      </c>
      <c r="B2681" s="27" t="s">
        <v>9569</v>
      </c>
      <c r="C2681" s="27" t="s">
        <v>9570</v>
      </c>
      <c r="D2681" s="26">
        <v>9112</v>
      </c>
      <c r="E2681" s="27" t="s">
        <v>2148</v>
      </c>
      <c r="F2681" s="27" t="s">
        <v>9951</v>
      </c>
      <c r="G2681" s="27" t="s">
        <v>9952</v>
      </c>
    </row>
    <row r="2682" spans="1:7" x14ac:dyDescent="0.3">
      <c r="A2682" s="26">
        <v>138594</v>
      </c>
      <c r="B2682" s="27" t="s">
        <v>10968</v>
      </c>
      <c r="C2682" s="27" t="s">
        <v>8857</v>
      </c>
      <c r="D2682" s="26">
        <v>9240</v>
      </c>
      <c r="E2682" s="27" t="s">
        <v>2128</v>
      </c>
      <c r="F2682" s="27" t="s">
        <v>9571</v>
      </c>
      <c r="G2682" s="27" t="s">
        <v>10969</v>
      </c>
    </row>
    <row r="2683" spans="1:7" x14ac:dyDescent="0.3">
      <c r="A2683" s="26">
        <v>138602</v>
      </c>
      <c r="B2683" s="27" t="s">
        <v>9572</v>
      </c>
      <c r="C2683" s="27" t="s">
        <v>9573</v>
      </c>
      <c r="D2683" s="26">
        <v>2100</v>
      </c>
      <c r="E2683" s="27" t="s">
        <v>797</v>
      </c>
      <c r="F2683" s="27" t="s">
        <v>9953</v>
      </c>
      <c r="G2683" s="27" t="s">
        <v>9954</v>
      </c>
    </row>
    <row r="2684" spans="1:7" x14ac:dyDescent="0.3">
      <c r="A2684" s="26">
        <v>138611</v>
      </c>
      <c r="B2684" s="27" t="s">
        <v>9574</v>
      </c>
      <c r="C2684" s="27" t="s">
        <v>9575</v>
      </c>
      <c r="D2684" s="26">
        <v>9900</v>
      </c>
      <c r="E2684" s="27" t="s">
        <v>499</v>
      </c>
      <c r="F2684" s="27" t="s">
        <v>9955</v>
      </c>
      <c r="G2684" s="27" t="s">
        <v>9956</v>
      </c>
    </row>
    <row r="2685" spans="1:7" x14ac:dyDescent="0.3">
      <c r="A2685" s="26">
        <v>138628</v>
      </c>
      <c r="B2685" s="27" t="s">
        <v>7754</v>
      </c>
      <c r="C2685" s="27" t="s">
        <v>6344</v>
      </c>
      <c r="D2685" s="26">
        <v>9111</v>
      </c>
      <c r="E2685" s="27" t="s">
        <v>1156</v>
      </c>
      <c r="F2685" s="27" t="s">
        <v>2147</v>
      </c>
      <c r="G2685" s="27" t="s">
        <v>9957</v>
      </c>
    </row>
    <row r="2686" spans="1:7" x14ac:dyDescent="0.3">
      <c r="A2686" s="26">
        <v>138644</v>
      </c>
      <c r="B2686" s="27" t="s">
        <v>10970</v>
      </c>
      <c r="C2686" s="27" t="s">
        <v>9576</v>
      </c>
      <c r="D2686" s="26">
        <v>8000</v>
      </c>
      <c r="E2686" s="27" t="s">
        <v>304</v>
      </c>
      <c r="F2686" s="27" t="s">
        <v>9958</v>
      </c>
      <c r="G2686" s="27" t="s">
        <v>9577</v>
      </c>
    </row>
    <row r="2687" spans="1:7" x14ac:dyDescent="0.3">
      <c r="A2687" s="26">
        <v>138651</v>
      </c>
      <c r="B2687" s="27" t="s">
        <v>9578</v>
      </c>
      <c r="C2687" s="27" t="s">
        <v>9579</v>
      </c>
      <c r="D2687" s="26">
        <v>9800</v>
      </c>
      <c r="E2687" s="27" t="s">
        <v>492</v>
      </c>
      <c r="F2687" s="27" t="s">
        <v>10971</v>
      </c>
      <c r="G2687" s="27" t="s">
        <v>9959</v>
      </c>
    </row>
    <row r="2688" spans="1:7" x14ac:dyDescent="0.3">
      <c r="A2688" s="26">
        <v>138685</v>
      </c>
      <c r="B2688" s="27" t="s">
        <v>9580</v>
      </c>
      <c r="C2688" s="27" t="s">
        <v>6441</v>
      </c>
      <c r="D2688" s="26">
        <v>9550</v>
      </c>
      <c r="E2688" s="27" t="s">
        <v>472</v>
      </c>
      <c r="F2688" s="27" t="s">
        <v>2264</v>
      </c>
      <c r="G2688" s="27" t="s">
        <v>9960</v>
      </c>
    </row>
    <row r="2689" spans="1:7" x14ac:dyDescent="0.3">
      <c r="A2689" s="26">
        <v>138693</v>
      </c>
      <c r="B2689" s="27" t="s">
        <v>9581</v>
      </c>
      <c r="C2689" s="27" t="s">
        <v>5981</v>
      </c>
      <c r="D2689" s="26">
        <v>8650</v>
      </c>
      <c r="E2689" s="27" t="s">
        <v>3686</v>
      </c>
      <c r="F2689" s="27" t="s">
        <v>1708</v>
      </c>
      <c r="G2689" s="27" t="s">
        <v>9582</v>
      </c>
    </row>
    <row r="2690" spans="1:7" x14ac:dyDescent="0.3">
      <c r="A2690" s="26">
        <v>138719</v>
      </c>
      <c r="B2690" s="27" t="s">
        <v>8145</v>
      </c>
      <c r="C2690" s="27" t="s">
        <v>8146</v>
      </c>
      <c r="D2690" s="26">
        <v>3910</v>
      </c>
      <c r="E2690" s="27" t="s">
        <v>8237</v>
      </c>
      <c r="F2690" s="27" t="s">
        <v>9583</v>
      </c>
      <c r="G2690" s="27" t="s">
        <v>8750</v>
      </c>
    </row>
    <row r="2691" spans="1:7" x14ac:dyDescent="0.3">
      <c r="A2691" s="26">
        <v>138909</v>
      </c>
      <c r="B2691" s="27" t="s">
        <v>9585</v>
      </c>
      <c r="C2691" s="27" t="s">
        <v>9586</v>
      </c>
      <c r="D2691" s="26">
        <v>3511</v>
      </c>
      <c r="E2691" s="27" t="s">
        <v>1431</v>
      </c>
      <c r="F2691" s="27" t="s">
        <v>9587</v>
      </c>
      <c r="G2691" s="27" t="s">
        <v>9588</v>
      </c>
    </row>
    <row r="2692" spans="1:7" x14ac:dyDescent="0.3">
      <c r="A2692" s="26">
        <v>139113</v>
      </c>
      <c r="B2692" s="27" t="s">
        <v>8749</v>
      </c>
      <c r="C2692" s="27" t="s">
        <v>8144</v>
      </c>
      <c r="D2692" s="26">
        <v>8830</v>
      </c>
      <c r="E2692" s="27" t="s">
        <v>1517</v>
      </c>
      <c r="F2692" s="27" t="s">
        <v>9961</v>
      </c>
      <c r="G2692" s="27" t="s">
        <v>9589</v>
      </c>
    </row>
    <row r="2693" spans="1:7" x14ac:dyDescent="0.3">
      <c r="A2693" s="26">
        <v>139121</v>
      </c>
      <c r="B2693" s="27" t="s">
        <v>9962</v>
      </c>
      <c r="C2693" s="27" t="s">
        <v>9963</v>
      </c>
      <c r="D2693" s="26">
        <v>8500</v>
      </c>
      <c r="E2693" s="27" t="s">
        <v>355</v>
      </c>
      <c r="F2693" s="27" t="s">
        <v>9590</v>
      </c>
      <c r="G2693" s="27" t="s">
        <v>9291</v>
      </c>
    </row>
    <row r="2694" spans="1:7" x14ac:dyDescent="0.3">
      <c r="A2694" s="26">
        <v>139154</v>
      </c>
      <c r="B2694" s="27" t="s">
        <v>9591</v>
      </c>
      <c r="C2694" s="27" t="s">
        <v>9964</v>
      </c>
      <c r="D2694" s="26">
        <v>2018</v>
      </c>
      <c r="E2694" s="27" t="s">
        <v>4113</v>
      </c>
      <c r="F2694" s="27" t="s">
        <v>3592</v>
      </c>
      <c r="G2694" s="27" t="s">
        <v>4293</v>
      </c>
    </row>
    <row r="2695" spans="1:7" x14ac:dyDescent="0.3">
      <c r="A2695" s="26">
        <v>143511</v>
      </c>
      <c r="B2695" s="27" t="s">
        <v>9965</v>
      </c>
      <c r="C2695" s="27" t="s">
        <v>9966</v>
      </c>
      <c r="D2695" s="26">
        <v>8750</v>
      </c>
      <c r="E2695" s="27" t="s">
        <v>1684</v>
      </c>
      <c r="F2695" s="27" t="s">
        <v>9967</v>
      </c>
      <c r="G2695" s="27" t="s">
        <v>9968</v>
      </c>
    </row>
    <row r="2696" spans="1:7" x14ac:dyDescent="0.3">
      <c r="A2696" s="26">
        <v>143529</v>
      </c>
      <c r="B2696" s="27" t="s">
        <v>9969</v>
      </c>
      <c r="C2696" s="27" t="s">
        <v>9970</v>
      </c>
      <c r="D2696" s="26">
        <v>1800</v>
      </c>
      <c r="E2696" s="27" t="s">
        <v>53</v>
      </c>
      <c r="F2696" s="27" t="s">
        <v>10972</v>
      </c>
      <c r="G2696" s="27" t="s">
        <v>9971</v>
      </c>
    </row>
    <row r="2697" spans="1:7" x14ac:dyDescent="0.3">
      <c r="A2697" s="26">
        <v>143537</v>
      </c>
      <c r="B2697" s="27" t="s">
        <v>8192</v>
      </c>
      <c r="C2697" s="27" t="s">
        <v>9972</v>
      </c>
      <c r="D2697" s="26">
        <v>1780</v>
      </c>
      <c r="E2697" s="27" t="s">
        <v>683</v>
      </c>
      <c r="F2697" s="27" t="s">
        <v>9973</v>
      </c>
      <c r="G2697" s="27" t="s">
        <v>9974</v>
      </c>
    </row>
    <row r="2698" spans="1:7" x14ac:dyDescent="0.3">
      <c r="A2698" s="26">
        <v>143545</v>
      </c>
      <c r="B2698" s="27" t="s">
        <v>10973</v>
      </c>
      <c r="C2698" s="27" t="s">
        <v>7029</v>
      </c>
      <c r="D2698" s="26">
        <v>9140</v>
      </c>
      <c r="E2698" s="27" t="s">
        <v>165</v>
      </c>
      <c r="F2698" s="27" t="s">
        <v>2786</v>
      </c>
      <c r="G2698" s="27" t="s">
        <v>8705</v>
      </c>
    </row>
    <row r="2699" spans="1:7" x14ac:dyDescent="0.3">
      <c r="A2699" s="26">
        <v>143552</v>
      </c>
      <c r="B2699" s="27" t="s">
        <v>7268</v>
      </c>
      <c r="C2699" s="27" t="s">
        <v>5053</v>
      </c>
      <c r="D2699" s="26">
        <v>1674</v>
      </c>
      <c r="E2699" s="27" t="s">
        <v>622</v>
      </c>
      <c r="F2699" s="27" t="s">
        <v>623</v>
      </c>
      <c r="G2699" s="27" t="s">
        <v>9975</v>
      </c>
    </row>
    <row r="2700" spans="1:7" x14ac:dyDescent="0.3">
      <c r="A2700" s="26">
        <v>143578</v>
      </c>
      <c r="B2700" s="27" t="s">
        <v>10974</v>
      </c>
      <c r="C2700" s="27" t="s">
        <v>9976</v>
      </c>
      <c r="D2700" s="26">
        <v>9120</v>
      </c>
      <c r="E2700" s="27" t="s">
        <v>172</v>
      </c>
      <c r="F2700" s="27" t="s">
        <v>4580</v>
      </c>
      <c r="G2700" s="27" t="s">
        <v>4581</v>
      </c>
    </row>
    <row r="2701" spans="1:7" x14ac:dyDescent="0.3">
      <c r="A2701" s="26">
        <v>143586</v>
      </c>
      <c r="B2701" s="27" t="s">
        <v>9977</v>
      </c>
      <c r="C2701" s="27" t="s">
        <v>7136</v>
      </c>
      <c r="D2701" s="26">
        <v>9500</v>
      </c>
      <c r="E2701" s="27" t="s">
        <v>467</v>
      </c>
      <c r="F2701" s="27" t="s">
        <v>3948</v>
      </c>
      <c r="G2701" s="27" t="s">
        <v>9900</v>
      </c>
    </row>
    <row r="2702" spans="1:7" x14ac:dyDescent="0.3">
      <c r="A2702" s="26">
        <v>143594</v>
      </c>
      <c r="B2702" s="27" t="s">
        <v>9979</v>
      </c>
      <c r="C2702" s="27" t="s">
        <v>9980</v>
      </c>
      <c r="D2702" s="26">
        <v>2100</v>
      </c>
      <c r="E2702" s="27" t="s">
        <v>797</v>
      </c>
      <c r="F2702" s="27" t="s">
        <v>9981</v>
      </c>
      <c r="G2702" s="27" t="s">
        <v>9982</v>
      </c>
    </row>
    <row r="2703" spans="1:7" x14ac:dyDescent="0.3">
      <c r="A2703" s="26">
        <v>143602</v>
      </c>
      <c r="B2703" s="27" t="s">
        <v>9983</v>
      </c>
      <c r="C2703" s="27" t="s">
        <v>5461</v>
      </c>
      <c r="D2703" s="26">
        <v>2590</v>
      </c>
      <c r="E2703" s="27" t="s">
        <v>149</v>
      </c>
      <c r="F2703" s="27" t="s">
        <v>1057</v>
      </c>
      <c r="G2703" s="27" t="s">
        <v>10975</v>
      </c>
    </row>
    <row r="2704" spans="1:7" x14ac:dyDescent="0.3">
      <c r="A2704" s="26">
        <v>143611</v>
      </c>
      <c r="B2704" s="27" t="s">
        <v>8692</v>
      </c>
      <c r="C2704" s="27" t="s">
        <v>6995</v>
      </c>
      <c r="D2704" s="26">
        <v>2801</v>
      </c>
      <c r="E2704" s="27" t="s">
        <v>2709</v>
      </c>
      <c r="F2704" s="27" t="s">
        <v>2710</v>
      </c>
      <c r="G2704" s="27" t="s">
        <v>3878</v>
      </c>
    </row>
    <row r="2705" spans="1:7" x14ac:dyDescent="0.3">
      <c r="A2705" s="26">
        <v>143636</v>
      </c>
      <c r="B2705" s="27" t="s">
        <v>9984</v>
      </c>
      <c r="C2705" s="27" t="s">
        <v>9985</v>
      </c>
      <c r="D2705" s="26">
        <v>2490</v>
      </c>
      <c r="E2705" s="27" t="s">
        <v>132</v>
      </c>
      <c r="F2705" s="27" t="s">
        <v>9986</v>
      </c>
      <c r="G2705" s="27" t="s">
        <v>9987</v>
      </c>
    </row>
    <row r="2706" spans="1:7" x14ac:dyDescent="0.3">
      <c r="A2706" s="26">
        <v>143727</v>
      </c>
      <c r="B2706" s="27" t="s">
        <v>10976</v>
      </c>
      <c r="C2706" s="27" t="s">
        <v>9988</v>
      </c>
      <c r="D2706" s="26">
        <v>2600</v>
      </c>
      <c r="E2706" s="27" t="s">
        <v>1058</v>
      </c>
      <c r="F2706" s="27" t="s">
        <v>3628</v>
      </c>
      <c r="G2706" s="27" t="s">
        <v>9172</v>
      </c>
    </row>
    <row r="2707" spans="1:7" x14ac:dyDescent="0.3">
      <c r="A2707" s="26">
        <v>143735</v>
      </c>
      <c r="B2707" s="27" t="s">
        <v>9989</v>
      </c>
      <c r="C2707" s="27" t="s">
        <v>7059</v>
      </c>
      <c r="D2707" s="26">
        <v>3200</v>
      </c>
      <c r="E2707" s="27" t="s">
        <v>212</v>
      </c>
      <c r="F2707" s="27" t="s">
        <v>2774</v>
      </c>
      <c r="G2707" s="27" t="s">
        <v>3904</v>
      </c>
    </row>
    <row r="2708" spans="1:7" x14ac:dyDescent="0.3">
      <c r="A2708" s="26">
        <v>143743</v>
      </c>
      <c r="B2708" s="27" t="s">
        <v>8234</v>
      </c>
      <c r="C2708" s="27" t="s">
        <v>4759</v>
      </c>
      <c r="D2708" s="26">
        <v>3940</v>
      </c>
      <c r="E2708" s="27" t="s">
        <v>242</v>
      </c>
      <c r="F2708" s="27" t="s">
        <v>243</v>
      </c>
      <c r="G2708" s="27" t="s">
        <v>10977</v>
      </c>
    </row>
    <row r="2709" spans="1:7" x14ac:dyDescent="0.3">
      <c r="A2709" s="26">
        <v>143768</v>
      </c>
      <c r="B2709" s="27" t="s">
        <v>9990</v>
      </c>
      <c r="C2709" s="27" t="s">
        <v>9991</v>
      </c>
      <c r="D2709" s="26">
        <v>2440</v>
      </c>
      <c r="E2709" s="27" t="s">
        <v>128</v>
      </c>
      <c r="F2709" s="27" t="s">
        <v>9992</v>
      </c>
      <c r="G2709" s="27" t="s">
        <v>10978</v>
      </c>
    </row>
    <row r="2710" spans="1:7" x14ac:dyDescent="0.3">
      <c r="A2710" s="26">
        <v>143834</v>
      </c>
      <c r="B2710" s="27" t="s">
        <v>9993</v>
      </c>
      <c r="C2710" s="27" t="s">
        <v>9994</v>
      </c>
      <c r="D2710" s="26">
        <v>1030</v>
      </c>
      <c r="E2710" s="27" t="s">
        <v>7</v>
      </c>
      <c r="F2710" s="27" t="s">
        <v>10979</v>
      </c>
      <c r="G2710" s="27" t="s">
        <v>10980</v>
      </c>
    </row>
    <row r="2711" spans="1:7" x14ac:dyDescent="0.3">
      <c r="A2711" s="26">
        <v>143867</v>
      </c>
      <c r="B2711" s="27" t="s">
        <v>9995</v>
      </c>
      <c r="C2711" s="27" t="s">
        <v>9996</v>
      </c>
      <c r="D2711" s="26">
        <v>8550</v>
      </c>
      <c r="E2711" s="27" t="s">
        <v>362</v>
      </c>
      <c r="F2711" s="27" t="s">
        <v>9997</v>
      </c>
      <c r="G2711" s="27" t="s">
        <v>4543</v>
      </c>
    </row>
    <row r="2712" spans="1:7" x14ac:dyDescent="0.3">
      <c r="A2712" s="26">
        <v>143875</v>
      </c>
      <c r="B2712" s="27" t="s">
        <v>9998</v>
      </c>
      <c r="C2712" s="27" t="s">
        <v>9999</v>
      </c>
      <c r="D2712" s="26">
        <v>3800</v>
      </c>
      <c r="E2712" s="27" t="s">
        <v>278</v>
      </c>
      <c r="F2712" s="27" t="s">
        <v>10000</v>
      </c>
      <c r="G2712" s="27" t="s">
        <v>10001</v>
      </c>
    </row>
    <row r="2713" spans="1:7" x14ac:dyDescent="0.3">
      <c r="A2713" s="26">
        <v>143883</v>
      </c>
      <c r="B2713" s="27" t="s">
        <v>10002</v>
      </c>
      <c r="C2713" s="27" t="s">
        <v>10003</v>
      </c>
      <c r="D2713" s="26">
        <v>8570</v>
      </c>
      <c r="E2713" s="27" t="s">
        <v>1861</v>
      </c>
      <c r="F2713" s="27" t="s">
        <v>10004</v>
      </c>
      <c r="G2713" s="27" t="s">
        <v>3896</v>
      </c>
    </row>
    <row r="2714" spans="1:7" x14ac:dyDescent="0.3">
      <c r="A2714" s="26">
        <v>144576</v>
      </c>
      <c r="B2714" s="27" t="s">
        <v>10056</v>
      </c>
      <c r="C2714" s="27" t="s">
        <v>10057</v>
      </c>
      <c r="D2714" s="26">
        <v>2500</v>
      </c>
      <c r="E2714" s="27" t="s">
        <v>134</v>
      </c>
      <c r="F2714" s="27" t="s">
        <v>10058</v>
      </c>
      <c r="G2714" s="27" t="s">
        <v>10059</v>
      </c>
    </row>
    <row r="2715" spans="1:7" x14ac:dyDescent="0.3">
      <c r="A2715" s="26">
        <v>144675</v>
      </c>
      <c r="B2715" s="27" t="s">
        <v>10060</v>
      </c>
      <c r="C2715" s="27" t="s">
        <v>5362</v>
      </c>
      <c r="D2715" s="26">
        <v>3290</v>
      </c>
      <c r="E2715" s="27" t="s">
        <v>217</v>
      </c>
      <c r="F2715" s="27" t="s">
        <v>10061</v>
      </c>
      <c r="G2715" s="27" t="s">
        <v>10062</v>
      </c>
    </row>
    <row r="2716" spans="1:7" x14ac:dyDescent="0.3">
      <c r="A2716" s="26">
        <v>144683</v>
      </c>
      <c r="B2716" s="27" t="s">
        <v>2208</v>
      </c>
      <c r="C2716" s="27" t="s">
        <v>10063</v>
      </c>
      <c r="D2716" s="26">
        <v>2018</v>
      </c>
      <c r="E2716" s="27" t="s">
        <v>4113</v>
      </c>
      <c r="F2716" s="27" t="s">
        <v>10064</v>
      </c>
      <c r="G2716" s="27" t="s">
        <v>10065</v>
      </c>
    </row>
    <row r="2717" spans="1:7" x14ac:dyDescent="0.3">
      <c r="A2717" s="26">
        <v>144691</v>
      </c>
      <c r="B2717" s="27" t="s">
        <v>10066</v>
      </c>
      <c r="C2717" s="27" t="s">
        <v>10067</v>
      </c>
      <c r="D2717" s="26">
        <v>3770</v>
      </c>
      <c r="E2717" s="27" t="s">
        <v>1569</v>
      </c>
      <c r="F2717" s="27" t="s">
        <v>10068</v>
      </c>
      <c r="G2717" s="27" t="s">
        <v>4473</v>
      </c>
    </row>
    <row r="2718" spans="1:7" x14ac:dyDescent="0.3">
      <c r="A2718" s="26">
        <v>144709</v>
      </c>
      <c r="B2718" s="27" t="s">
        <v>10069</v>
      </c>
      <c r="C2718" s="27" t="s">
        <v>10070</v>
      </c>
      <c r="D2718" s="26">
        <v>1080</v>
      </c>
      <c r="E2718" s="27" t="s">
        <v>16</v>
      </c>
      <c r="F2718" s="27" t="s">
        <v>10071</v>
      </c>
      <c r="G2718" s="27" t="s">
        <v>10072</v>
      </c>
    </row>
    <row r="2719" spans="1:7" x14ac:dyDescent="0.3">
      <c r="A2719" s="26">
        <v>144717</v>
      </c>
      <c r="B2719" s="27" t="s">
        <v>10073</v>
      </c>
      <c r="C2719" s="27" t="s">
        <v>9999</v>
      </c>
      <c r="D2719" s="26">
        <v>3800</v>
      </c>
      <c r="E2719" s="27" t="s">
        <v>278</v>
      </c>
      <c r="F2719" s="27" t="s">
        <v>10000</v>
      </c>
      <c r="G2719" s="27" t="s">
        <v>10074</v>
      </c>
    </row>
    <row r="2720" spans="1:7" x14ac:dyDescent="0.3">
      <c r="A2720" s="86">
        <v>144725</v>
      </c>
      <c r="B2720" s="86" t="s">
        <v>10075</v>
      </c>
      <c r="C2720" s="86" t="s">
        <v>10076</v>
      </c>
      <c r="D2720" s="86">
        <v>9472</v>
      </c>
      <c r="E2720" s="86" t="s">
        <v>10077</v>
      </c>
      <c r="F2720" s="86" t="s">
        <v>10078</v>
      </c>
      <c r="G2720" s="86" t="s">
        <v>9987</v>
      </c>
    </row>
    <row r="2721" spans="1:7" x14ac:dyDescent="0.3">
      <c r="A2721" s="86">
        <v>144733</v>
      </c>
      <c r="B2721" s="86" t="s">
        <v>10079</v>
      </c>
      <c r="C2721" s="86" t="s">
        <v>10080</v>
      </c>
      <c r="D2721" s="86">
        <v>2018</v>
      </c>
      <c r="E2721" s="86" t="s">
        <v>4113</v>
      </c>
      <c r="F2721" s="86" t="s">
        <v>10081</v>
      </c>
      <c r="G2721" s="86" t="s">
        <v>10082</v>
      </c>
    </row>
    <row r="2722" spans="1:7" x14ac:dyDescent="0.3">
      <c r="A2722" s="86">
        <v>144741</v>
      </c>
      <c r="B2722" s="86" t="s">
        <v>10083</v>
      </c>
      <c r="C2722" s="86" t="s">
        <v>10084</v>
      </c>
      <c r="D2722" s="86">
        <v>3900</v>
      </c>
      <c r="E2722" s="86" t="s">
        <v>8237</v>
      </c>
      <c r="F2722" s="86" t="s">
        <v>10085</v>
      </c>
      <c r="G2722" s="86" t="s">
        <v>4213</v>
      </c>
    </row>
    <row r="2723" spans="1:7" x14ac:dyDescent="0.3">
      <c r="A2723" s="86">
        <v>144758</v>
      </c>
      <c r="B2723" s="86" t="s">
        <v>10086</v>
      </c>
      <c r="C2723" s="86" t="s">
        <v>10087</v>
      </c>
      <c r="D2723" s="86">
        <v>8570</v>
      </c>
      <c r="E2723" s="86" t="s">
        <v>1861</v>
      </c>
      <c r="F2723" s="86" t="s">
        <v>10088</v>
      </c>
      <c r="G2723" s="86" t="s">
        <v>9987</v>
      </c>
    </row>
    <row r="2724" spans="1:7" x14ac:dyDescent="0.3">
      <c r="A2724" s="86">
        <v>145995</v>
      </c>
      <c r="B2724" s="86" t="s">
        <v>10986</v>
      </c>
      <c r="C2724" s="86" t="s">
        <v>6221</v>
      </c>
      <c r="D2724" s="86">
        <v>8720</v>
      </c>
      <c r="E2724" s="86" t="s">
        <v>2005</v>
      </c>
      <c r="F2724" s="86" t="s">
        <v>10987</v>
      </c>
      <c r="G2724" s="86" t="s">
        <v>10988</v>
      </c>
    </row>
    <row r="2725" spans="1:7" x14ac:dyDescent="0.3">
      <c r="A2725" s="86">
        <v>146019</v>
      </c>
      <c r="B2725" s="86" t="s">
        <v>10989</v>
      </c>
      <c r="C2725" s="86" t="s">
        <v>6631</v>
      </c>
      <c r="D2725" s="86">
        <v>3580</v>
      </c>
      <c r="E2725" s="86" t="s">
        <v>1642</v>
      </c>
      <c r="F2725" s="86" t="s">
        <v>3680</v>
      </c>
      <c r="G2725" s="86" t="s">
        <v>9987</v>
      </c>
    </row>
    <row r="2726" spans="1:7" x14ac:dyDescent="0.3">
      <c r="A2726" s="86">
        <v>146027</v>
      </c>
      <c r="B2726" s="86" t="s">
        <v>10990</v>
      </c>
      <c r="C2726" s="86" t="s">
        <v>10991</v>
      </c>
      <c r="D2726" s="86">
        <v>8310</v>
      </c>
      <c r="E2726" s="86" t="s">
        <v>334</v>
      </c>
      <c r="F2726" s="86" t="s">
        <v>10992</v>
      </c>
      <c r="G2726" s="86" t="s">
        <v>10993</v>
      </c>
    </row>
    <row r="2727" spans="1:7" x14ac:dyDescent="0.3">
      <c r="A2727" s="86">
        <v>146035</v>
      </c>
      <c r="B2727" s="86" t="s">
        <v>10994</v>
      </c>
      <c r="C2727" s="86" t="s">
        <v>10995</v>
      </c>
      <c r="D2727" s="86">
        <v>2018</v>
      </c>
      <c r="E2727" s="86" t="s">
        <v>4113</v>
      </c>
      <c r="F2727" s="86" t="s">
        <v>10996</v>
      </c>
      <c r="G2727" s="86" t="s">
        <v>10997</v>
      </c>
    </row>
    <row r="2728" spans="1:7" x14ac:dyDescent="0.3">
      <c r="A2728" s="86">
        <v>146043</v>
      </c>
      <c r="B2728" s="86" t="s">
        <v>10998</v>
      </c>
      <c r="C2728" s="86" t="s">
        <v>10999</v>
      </c>
      <c r="D2728" s="86">
        <v>2030</v>
      </c>
      <c r="E2728" s="86" t="s">
        <v>4113</v>
      </c>
      <c r="F2728" s="86" t="s">
        <v>11000</v>
      </c>
      <c r="G2728" s="86" t="s">
        <v>9987</v>
      </c>
    </row>
    <row r="2729" spans="1:7" x14ac:dyDescent="0.3">
      <c r="A2729" s="86">
        <v>146076</v>
      </c>
      <c r="B2729" s="86" t="s">
        <v>11001</v>
      </c>
      <c r="C2729" s="86" t="s">
        <v>11002</v>
      </c>
      <c r="D2729" s="86">
        <v>8790</v>
      </c>
      <c r="E2729" s="86" t="s">
        <v>386</v>
      </c>
      <c r="F2729" s="86" t="s">
        <v>11003</v>
      </c>
      <c r="G2729" s="86" t="s">
        <v>11004</v>
      </c>
    </row>
    <row r="2730" spans="1:7" x14ac:dyDescent="0.3">
      <c r="A2730" s="86">
        <v>146084</v>
      </c>
      <c r="B2730" s="86" t="s">
        <v>11005</v>
      </c>
      <c r="C2730" s="86" t="s">
        <v>11006</v>
      </c>
      <c r="D2730" s="86">
        <v>8501</v>
      </c>
      <c r="E2730" s="86" t="s">
        <v>378</v>
      </c>
      <c r="F2730" s="86" t="s">
        <v>11007</v>
      </c>
      <c r="G2730" s="86" t="s">
        <v>11008</v>
      </c>
    </row>
    <row r="2731" spans="1:7" x14ac:dyDescent="0.3">
      <c r="A2731" s="86">
        <v>146118</v>
      </c>
      <c r="B2731" s="86" t="s">
        <v>11009</v>
      </c>
      <c r="C2731" s="86" t="s">
        <v>11010</v>
      </c>
      <c r="D2731" s="86">
        <v>2018</v>
      </c>
      <c r="E2731" s="86" t="s">
        <v>4113</v>
      </c>
      <c r="F2731" s="86" t="s">
        <v>11011</v>
      </c>
      <c r="G2731" s="86" t="s">
        <v>11012</v>
      </c>
    </row>
    <row r="2732" spans="1:7" x14ac:dyDescent="0.3">
      <c r="A2732" s="86">
        <v>146126</v>
      </c>
      <c r="B2732" s="86" t="s">
        <v>11013</v>
      </c>
      <c r="C2732" s="86" t="s">
        <v>4860</v>
      </c>
      <c r="D2732" s="86">
        <v>9820</v>
      </c>
      <c r="E2732" s="86" t="s">
        <v>436</v>
      </c>
      <c r="F2732" s="86" t="s">
        <v>437</v>
      </c>
      <c r="G2732" s="86" t="s">
        <v>4861</v>
      </c>
    </row>
    <row r="2733" spans="1:7" x14ac:dyDescent="0.3">
      <c r="A2733" s="86">
        <v>146142</v>
      </c>
      <c r="B2733" s="86" t="s">
        <v>11014</v>
      </c>
      <c r="C2733" s="86" t="s">
        <v>11015</v>
      </c>
      <c r="D2733" s="86">
        <v>9403</v>
      </c>
      <c r="E2733" s="86" t="s">
        <v>11016</v>
      </c>
      <c r="F2733" s="86" t="s">
        <v>11017</v>
      </c>
      <c r="G2733" s="86" t="s">
        <v>11018</v>
      </c>
    </row>
    <row r="2734" spans="1:7" x14ac:dyDescent="0.3">
      <c r="A2734" s="86">
        <v>146159</v>
      </c>
      <c r="B2734" s="86" t="s">
        <v>11019</v>
      </c>
      <c r="C2734" s="86" t="s">
        <v>11020</v>
      </c>
      <c r="D2734" s="86">
        <v>1000</v>
      </c>
      <c r="E2734" s="86" t="s">
        <v>4111</v>
      </c>
      <c r="F2734" s="86" t="s">
        <v>11021</v>
      </c>
      <c r="G2734" s="86" t="s">
        <v>11022</v>
      </c>
    </row>
    <row r="2735" spans="1:7" x14ac:dyDescent="0.3">
      <c r="A2735" s="86">
        <v>146167</v>
      </c>
      <c r="B2735" s="86" t="s">
        <v>10073</v>
      </c>
      <c r="C2735" s="86" t="s">
        <v>9999</v>
      </c>
      <c r="D2735" s="86">
        <v>3800</v>
      </c>
      <c r="E2735" s="86" t="s">
        <v>278</v>
      </c>
      <c r="F2735" s="86" t="s">
        <v>10000</v>
      </c>
      <c r="G2735" s="86" t="s">
        <v>9987</v>
      </c>
    </row>
    <row r="2736" spans="1:7" x14ac:dyDescent="0.3">
      <c r="A2736" s="86">
        <v>146175</v>
      </c>
      <c r="B2736" s="86" t="s">
        <v>11023</v>
      </c>
      <c r="C2736" s="86" t="s">
        <v>4945</v>
      </c>
      <c r="D2736" s="86">
        <v>1000</v>
      </c>
      <c r="E2736" s="86" t="s">
        <v>4111</v>
      </c>
      <c r="F2736" s="86" t="s">
        <v>8874</v>
      </c>
      <c r="G2736" s="86" t="s">
        <v>4946</v>
      </c>
    </row>
    <row r="2737" spans="1:7" x14ac:dyDescent="0.3">
      <c r="A2737" s="86">
        <v>146191</v>
      </c>
      <c r="B2737" s="86" t="s">
        <v>11024</v>
      </c>
      <c r="C2737" s="86" t="s">
        <v>11025</v>
      </c>
      <c r="D2737" s="86">
        <v>3600</v>
      </c>
      <c r="E2737" s="86" t="s">
        <v>251</v>
      </c>
      <c r="F2737" s="86" t="s">
        <v>11026</v>
      </c>
      <c r="G2737" s="86" t="s">
        <v>9987</v>
      </c>
    </row>
    <row r="2738" spans="1:7" x14ac:dyDescent="0.3">
      <c r="A2738" s="86">
        <v>146209</v>
      </c>
      <c r="B2738" s="86" t="s">
        <v>11027</v>
      </c>
      <c r="C2738" s="86" t="s">
        <v>6701</v>
      </c>
      <c r="D2738" s="86">
        <v>3221</v>
      </c>
      <c r="E2738" s="86" t="s">
        <v>2423</v>
      </c>
      <c r="F2738" s="86" t="s">
        <v>11028</v>
      </c>
      <c r="G2738" s="86" t="s">
        <v>11029</v>
      </c>
    </row>
    <row r="2739" spans="1:7" x14ac:dyDescent="0.3">
      <c r="A2739" s="86">
        <v>146233</v>
      </c>
      <c r="B2739" s="86" t="s">
        <v>11030</v>
      </c>
      <c r="C2739" s="86" t="s">
        <v>11031</v>
      </c>
      <c r="D2739" s="86">
        <v>1050</v>
      </c>
      <c r="E2739" s="86" t="s">
        <v>12</v>
      </c>
      <c r="F2739" s="86" t="s">
        <v>10071</v>
      </c>
      <c r="G2739" s="86" t="s">
        <v>11032</v>
      </c>
    </row>
    <row r="2740" spans="1:7" x14ac:dyDescent="0.3">
      <c r="A2740" s="86"/>
      <c r="B2740" s="86"/>
      <c r="C2740" s="86"/>
      <c r="D2740" s="86"/>
      <c r="E2740" s="86"/>
      <c r="F2740" s="86"/>
      <c r="G2740" s="86"/>
    </row>
    <row r="2741" spans="1:7" x14ac:dyDescent="0.3">
      <c r="A2741" s="86"/>
      <c r="B2741" s="86"/>
      <c r="C2741" s="86"/>
      <c r="D2741" s="86"/>
      <c r="E2741" s="86"/>
      <c r="F2741" s="86"/>
      <c r="G2741" s="86"/>
    </row>
    <row r="2742" spans="1:7" x14ac:dyDescent="0.3">
      <c r="A2742" s="86"/>
      <c r="B2742" s="86"/>
      <c r="C2742" s="86"/>
      <c r="D2742" s="86"/>
      <c r="E2742" s="86"/>
      <c r="F2742" s="86"/>
      <c r="G2742" s="86"/>
    </row>
    <row r="2743" spans="1:7" x14ac:dyDescent="0.3">
      <c r="A2743" s="86"/>
      <c r="B2743" s="86"/>
      <c r="C2743" s="86"/>
      <c r="D2743" s="86"/>
      <c r="E2743" s="86"/>
      <c r="F2743" s="86"/>
      <c r="G2743" s="86"/>
    </row>
    <row r="2744" spans="1:7" x14ac:dyDescent="0.3">
      <c r="A2744" s="86"/>
      <c r="B2744" s="86"/>
      <c r="C2744" s="86"/>
      <c r="D2744" s="86"/>
      <c r="E2744" s="86"/>
      <c r="F2744" s="86"/>
      <c r="G2744" s="86"/>
    </row>
    <row r="2745" spans="1:7" x14ac:dyDescent="0.3">
      <c r="A2745" s="86"/>
      <c r="B2745" s="86"/>
      <c r="C2745" s="86"/>
      <c r="D2745" s="86"/>
      <c r="E2745" s="86"/>
      <c r="F2745" s="86"/>
      <c r="G2745" s="86"/>
    </row>
    <row r="2746" spans="1:7" x14ac:dyDescent="0.3">
      <c r="A2746" s="86"/>
      <c r="B2746" s="86"/>
      <c r="C2746" s="86"/>
      <c r="D2746" s="86"/>
      <c r="E2746" s="86"/>
      <c r="F2746" s="86"/>
      <c r="G2746" s="86"/>
    </row>
    <row r="2747" spans="1:7" x14ac:dyDescent="0.3">
      <c r="A2747" s="86"/>
      <c r="B2747" s="86"/>
      <c r="C2747" s="86"/>
      <c r="D2747" s="86"/>
      <c r="E2747" s="86"/>
      <c r="F2747" s="86"/>
      <c r="G2747" s="86"/>
    </row>
    <row r="2748" spans="1:7" x14ac:dyDescent="0.3">
      <c r="A2748" s="86"/>
      <c r="B2748" s="86"/>
      <c r="C2748" s="86"/>
      <c r="D2748" s="86"/>
      <c r="E2748" s="86"/>
      <c r="F2748" s="86"/>
      <c r="G2748" s="86"/>
    </row>
    <row r="2749" spans="1:7" x14ac:dyDescent="0.3">
      <c r="A2749" s="86"/>
      <c r="B2749" s="86"/>
      <c r="C2749" s="86"/>
      <c r="D2749" s="86"/>
      <c r="E2749" s="86"/>
      <c r="F2749" s="86"/>
      <c r="G2749" s="86"/>
    </row>
    <row r="2750" spans="1:7" x14ac:dyDescent="0.3">
      <c r="A2750" s="86"/>
      <c r="B2750" s="86"/>
      <c r="C2750" s="86"/>
      <c r="D2750" s="86"/>
      <c r="E2750" s="86"/>
      <c r="F2750" s="86"/>
      <c r="G2750" s="86"/>
    </row>
    <row r="2751" spans="1:7" x14ac:dyDescent="0.3">
      <c r="A2751" s="86"/>
      <c r="B2751" s="86"/>
      <c r="C2751" s="86"/>
      <c r="D2751" s="86"/>
      <c r="E2751" s="86"/>
      <c r="F2751" s="86"/>
      <c r="G2751" s="86"/>
    </row>
    <row r="2752" spans="1:7" x14ac:dyDescent="0.3">
      <c r="A2752" s="86"/>
      <c r="B2752" s="86"/>
      <c r="C2752" s="86"/>
      <c r="D2752" s="86"/>
      <c r="E2752" s="86"/>
      <c r="F2752" s="86"/>
      <c r="G2752" s="86"/>
    </row>
    <row r="2753" spans="1:7" x14ac:dyDescent="0.3">
      <c r="A2753" s="86"/>
      <c r="B2753" s="86"/>
      <c r="C2753" s="86"/>
      <c r="D2753" s="86"/>
      <c r="E2753" s="86"/>
      <c r="F2753" s="86"/>
      <c r="G2753" s="86"/>
    </row>
    <row r="2754" spans="1:7" x14ac:dyDescent="0.3">
      <c r="A2754" s="86"/>
      <c r="B2754" s="86"/>
      <c r="C2754" s="86"/>
      <c r="D2754" s="86"/>
      <c r="E2754" s="86"/>
      <c r="F2754" s="86"/>
      <c r="G2754" s="86"/>
    </row>
    <row r="2755" spans="1:7" x14ac:dyDescent="0.3">
      <c r="A2755" s="86"/>
      <c r="B2755" s="86"/>
      <c r="C2755" s="86"/>
      <c r="D2755" s="86"/>
      <c r="E2755" s="86"/>
      <c r="F2755" s="86"/>
      <c r="G2755" s="86"/>
    </row>
    <row r="2756" spans="1:7" x14ac:dyDescent="0.3">
      <c r="A2756" s="86"/>
      <c r="B2756" s="86"/>
      <c r="C2756" s="86"/>
      <c r="D2756" s="86"/>
      <c r="E2756" s="86"/>
      <c r="F2756" s="86"/>
      <c r="G2756" s="86"/>
    </row>
  </sheetData>
  <sheetProtection algorithmName="SHA-512" hashValue="+ViPpfyxtJtrYmM7kYkpsY9uibOXe6poOHKXc+UUaKacqRSzuI/6tCvdxPg4yga90B8ksNy1mX7KOCusK9addQ==" saltValue="6e0YQ9IPSwgoYd0R8WyJmw==" spinCount="100000" sheet="1" objects="1" scenarios="1"/>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dimension ref="A1:G28"/>
  <sheetViews>
    <sheetView workbookViewId="0">
      <selection activeCell="D6" sqref="D6"/>
    </sheetView>
  </sheetViews>
  <sheetFormatPr defaultColWidth="9.109375" defaultRowHeight="14.4" x14ac:dyDescent="0.3"/>
  <cols>
    <col min="1" max="1" width="10.5546875" customWidth="1"/>
    <col min="2" max="2" width="9.44140625" bestFit="1" customWidth="1"/>
    <col min="3" max="3" width="10.6640625" bestFit="1" customWidth="1"/>
    <col min="4" max="4" width="15" bestFit="1" customWidth="1"/>
    <col min="7" max="7" width="10.109375" bestFit="1" customWidth="1"/>
  </cols>
  <sheetData>
    <row r="1" spans="1:7" x14ac:dyDescent="0.3">
      <c r="A1" s="1" t="s">
        <v>2827</v>
      </c>
      <c r="B1" s="1"/>
    </row>
    <row r="2" spans="1:7" ht="6.75" customHeight="1" x14ac:dyDescent="0.3"/>
    <row r="3" spans="1:7" x14ac:dyDescent="0.3">
      <c r="A3" s="2">
        <v>44927</v>
      </c>
      <c r="B3" s="3" t="s">
        <v>2828</v>
      </c>
      <c r="C3" s="4">
        <v>45291</v>
      </c>
      <c r="D3" s="24">
        <v>0.21</v>
      </c>
      <c r="E3" t="s">
        <v>2829</v>
      </c>
    </row>
    <row r="4" spans="1:7" x14ac:dyDescent="0.3">
      <c r="A4" s="2">
        <v>44743</v>
      </c>
      <c r="B4" s="3" t="s">
        <v>2828</v>
      </c>
      <c r="C4" s="4">
        <v>45107</v>
      </c>
      <c r="D4" s="88">
        <v>0.41699999999999998</v>
      </c>
      <c r="E4" t="s">
        <v>2830</v>
      </c>
      <c r="F4" s="5"/>
      <c r="G4" s="5"/>
    </row>
    <row r="5" spans="1:7" x14ac:dyDescent="0.3">
      <c r="A5" s="2">
        <v>45108</v>
      </c>
      <c r="B5" s="3" t="s">
        <v>2828</v>
      </c>
      <c r="C5" s="6">
        <v>45473</v>
      </c>
      <c r="D5" s="88">
        <v>0.42799999999999999</v>
      </c>
      <c r="E5" t="s">
        <v>2830</v>
      </c>
      <c r="F5" s="5"/>
      <c r="G5" s="5"/>
    </row>
    <row r="9" spans="1:7" x14ac:dyDescent="0.3">
      <c r="A9">
        <v>1</v>
      </c>
    </row>
    <row r="10" spans="1:7" x14ac:dyDescent="0.3">
      <c r="A10">
        <v>2</v>
      </c>
    </row>
    <row r="11" spans="1:7" x14ac:dyDescent="0.3">
      <c r="A11">
        <v>3</v>
      </c>
    </row>
    <row r="12" spans="1:7" x14ac:dyDescent="0.3">
      <c r="A12">
        <v>4</v>
      </c>
    </row>
    <row r="13" spans="1:7" x14ac:dyDescent="0.3">
      <c r="A13">
        <v>5</v>
      </c>
    </row>
    <row r="14" spans="1:7" x14ac:dyDescent="0.3">
      <c r="A14">
        <v>6</v>
      </c>
    </row>
    <row r="15" spans="1:7" x14ac:dyDescent="0.3">
      <c r="A15">
        <v>7</v>
      </c>
    </row>
    <row r="16" spans="1:7" x14ac:dyDescent="0.3">
      <c r="A16">
        <v>8</v>
      </c>
    </row>
    <row r="17" spans="1:1" x14ac:dyDescent="0.3">
      <c r="A17">
        <v>9</v>
      </c>
    </row>
    <row r="18" spans="1:1" x14ac:dyDescent="0.3">
      <c r="A18">
        <v>10</v>
      </c>
    </row>
    <row r="19" spans="1:1" x14ac:dyDescent="0.3">
      <c r="A19">
        <v>11</v>
      </c>
    </row>
    <row r="20" spans="1:1" x14ac:dyDescent="0.3">
      <c r="A20">
        <v>12</v>
      </c>
    </row>
    <row r="21" spans="1:1" x14ac:dyDescent="0.3">
      <c r="A21">
        <v>13</v>
      </c>
    </row>
    <row r="22" spans="1:1" x14ac:dyDescent="0.3">
      <c r="A22">
        <v>14</v>
      </c>
    </row>
    <row r="23" spans="1:1" x14ac:dyDescent="0.3">
      <c r="A23">
        <v>15</v>
      </c>
    </row>
    <row r="24" spans="1:1" x14ac:dyDescent="0.3">
      <c r="A24">
        <v>16</v>
      </c>
    </row>
    <row r="25" spans="1:1" x14ac:dyDescent="0.3">
      <c r="A25">
        <v>17</v>
      </c>
    </row>
    <row r="26" spans="1:1" x14ac:dyDescent="0.3">
      <c r="A26">
        <v>18</v>
      </c>
    </row>
    <row r="27" spans="1:1" x14ac:dyDescent="0.3">
      <c r="A27">
        <v>19</v>
      </c>
    </row>
    <row r="28" spans="1:1" x14ac:dyDescent="0.3">
      <c r="A28">
        <v>20</v>
      </c>
    </row>
  </sheetData>
  <sheetProtection algorithmName="SHA-512" hashValue="fdijDr6k9+kLtEC8ZjIhfVkNDGytBX+2+4WpM2LNVr9rsmgjTqdGVU6txV44tUUTSnkH1lopGWJ9dg5NyTU5Tw==" saltValue="QJxRSw5dhWLTKABHE7d3Jw==" spinCount="100000" sheet="1" objects="1" scenarios="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55BB1-6ECB-422F-94F5-E0CFF4C99DDE}">
  <dimension ref="A1"/>
  <sheetViews>
    <sheetView workbookViewId="0"/>
  </sheetViews>
  <sheetFormatPr defaultRowHeight="14.4" x14ac:dyDescent="0.3"/>
  <cols>
    <col min="1" max="16384" width="8.88671875" style="46"/>
  </cols>
  <sheetData/>
  <sheetProtection algorithmName="SHA-512" hashValue="uHRBdb/6BUI3uqt5dmqKPzPEi/ilHsET07oCVLLXUdbVPYRhB5qZvwf4CwzrfjGXON2RmH0ClOUeNIAOyrR89w==" saltValue="s3vP1L0wIv8WQYnLdIFReQ=="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EBD74-BCC4-47BD-84B9-9F77131AE34F}">
  <dimension ref="A1"/>
  <sheetViews>
    <sheetView workbookViewId="0"/>
  </sheetViews>
  <sheetFormatPr defaultRowHeight="14.4" x14ac:dyDescent="0.3"/>
  <cols>
    <col min="1" max="16384" width="8.88671875" style="46"/>
  </cols>
  <sheetData/>
  <sheetProtection algorithmName="SHA-512" hashValue="YrGiFe7rj29zTZadq7aYqmx8RnXlE3ScWuwzOAeTIlA1xHhnzMIewXfLNQNj4pHNiCL601aVqsLVap7XhduBBw==" saltValue="B4QyOaTnTQ3HbAEGEXbK7w=="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97A0D-E0EA-415E-8848-5045F3E22EF9}">
  <dimension ref="A1"/>
  <sheetViews>
    <sheetView workbookViewId="0"/>
  </sheetViews>
  <sheetFormatPr defaultRowHeight="14.4" x14ac:dyDescent="0.3"/>
  <cols>
    <col min="1" max="16384" width="8.88671875" style="46"/>
  </cols>
  <sheetData/>
  <sheetProtection algorithmName="SHA-512" hashValue="FET481uzICGR19XzrMFB8km6hSy8oq+PkhDb6NgWb00dROJGDxECwNtHNMc2VtUOrLxH7OsPCyDPzXYF/cfYCA==" saltValue="dAb4TJvkZ6dVE332f+XKvg=="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09B5E-4231-4A54-968F-DA10180F9D5C}">
  <dimension ref="A1"/>
  <sheetViews>
    <sheetView workbookViewId="0"/>
  </sheetViews>
  <sheetFormatPr defaultRowHeight="14.4" x14ac:dyDescent="0.3"/>
  <cols>
    <col min="1" max="16384" width="8.88671875" style="46"/>
  </cols>
  <sheetData/>
  <sheetProtection algorithmName="SHA-512" hashValue="bZ+1qPCtcd+rfKdDIy930uAZcUimtcE2FMmZhPvqpNWStgNAwk7QOhceHzxN2CtyiCzCfsYRO8+P7vQQ6MwrwQ==" saltValue="nZLQ35Yf07tPnX9BSlCmtQ=="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A7761-7C57-4595-8827-F46F0963B63A}">
  <dimension ref="A1"/>
  <sheetViews>
    <sheetView workbookViewId="0"/>
  </sheetViews>
  <sheetFormatPr defaultRowHeight="14.4" x14ac:dyDescent="0.3"/>
  <cols>
    <col min="1" max="16384" width="8.88671875" style="46"/>
  </cols>
  <sheetData/>
  <sheetProtection algorithmName="SHA-512" hashValue="7mTi2ADbAuUS/fn4uvjaP6xSsmGphHkRFDtXkxB3uovxuQWNVUUA3C2xQYxuSGokjfXcAboMeD5tS22BErGnUg==" saltValue="LReL9z1wZHEeCXSAr55/Fw=="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EFE4C-D427-4A63-8BAE-4E00A20F1B17}">
  <dimension ref="A1"/>
  <sheetViews>
    <sheetView workbookViewId="0"/>
  </sheetViews>
  <sheetFormatPr defaultRowHeight="14.4" x14ac:dyDescent="0.3"/>
  <cols>
    <col min="1" max="16384" width="8.88671875" style="46"/>
  </cols>
  <sheetData/>
  <sheetProtection algorithmName="SHA-512" hashValue="zzxuMGuS1Nwaa8cTHEYPHNF8T4JdnTU3KwzBTpGRZgo0QfGNAE4q89nCi5p3HE0X6+NDCL1fc/jbYdSsVST4rg==" saltValue="HLTgWbGiLp2T6kGo2ijOXg=="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495DA-3C44-4665-90D5-DCFD3C2167EB}">
  <dimension ref="A1"/>
  <sheetViews>
    <sheetView workbookViewId="0"/>
  </sheetViews>
  <sheetFormatPr defaultRowHeight="14.4" x14ac:dyDescent="0.3"/>
  <cols>
    <col min="1" max="16384" width="8.88671875" style="46"/>
  </cols>
  <sheetData/>
  <sheetProtection algorithmName="SHA-512" hashValue="8aWRJchjcgLka3Rr6JxJGOWScXR6p9vjmGl6mO06C2I3zTX6oC2XJb0s93KiLGJ8SUofgBQsUDMqixob3hU2QQ==" saltValue="qm/sWCURjXeu1ryMSxhix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28</vt:i4>
      </vt:variant>
      <vt:variant>
        <vt:lpstr>Benoemde bereiken</vt:lpstr>
      </vt:variant>
      <vt:variant>
        <vt:i4>1</vt:i4>
      </vt:variant>
    </vt:vector>
  </HeadingPairs>
  <TitlesOfParts>
    <vt:vector size="29" baseType="lpstr">
      <vt:lpstr>Terugvordering reiskosten OAH</vt:lpstr>
      <vt:lpstr>Blad23</vt:lpstr>
      <vt:lpstr>Blad1</vt:lpstr>
      <vt:lpstr>Blad2</vt:lpstr>
      <vt:lpstr>Blad3</vt:lpstr>
      <vt:lpstr>Blad4</vt:lpstr>
      <vt:lpstr>Blad5</vt:lpstr>
      <vt:lpstr>Blad6</vt:lpstr>
      <vt:lpstr>Blad7</vt:lpstr>
      <vt:lpstr>Blad8</vt:lpstr>
      <vt:lpstr>Blad9</vt:lpstr>
      <vt:lpstr>Blad10</vt:lpstr>
      <vt:lpstr>Blad11</vt:lpstr>
      <vt:lpstr>Blad12</vt:lpstr>
      <vt:lpstr>Blad13</vt:lpstr>
      <vt:lpstr>Blad14</vt:lpstr>
      <vt:lpstr>Blad15</vt:lpstr>
      <vt:lpstr>Blad16</vt:lpstr>
      <vt:lpstr>Blad17</vt:lpstr>
      <vt:lpstr>Blad18</vt:lpstr>
      <vt:lpstr>Blad19</vt:lpstr>
      <vt:lpstr>Blad20</vt:lpstr>
      <vt:lpstr>Blad21</vt:lpstr>
      <vt:lpstr>Blad22</vt:lpstr>
      <vt:lpstr>gegevensblad samenvatting vord.</vt:lpstr>
      <vt:lpstr>gegevensblad detail terugvord.</vt:lpstr>
      <vt:lpstr>instellingsgegevens</vt:lpstr>
      <vt:lpstr>km-vergoeding</vt:lpstr>
      <vt:lpstr>'Terugvordering reiskosten OAH'!Afdrukbereik</vt:lpstr>
    </vt:vector>
  </TitlesOfParts>
  <Company>Vlaamse Overheid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Unknown</dc:creator>
  <cp:lastModifiedBy>Degrande Guy</cp:lastModifiedBy>
  <cp:lastPrinted>2023-08-02T13:20:57Z</cp:lastPrinted>
  <dcterms:created xsi:type="dcterms:W3CDTF">2014-01-14T13:19:10Z</dcterms:created>
  <dcterms:modified xsi:type="dcterms:W3CDTF">2024-03-13T10:14:08Z</dcterms:modified>
</cp:coreProperties>
</file>