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degrangu\Documents\AGODI\1 - FORMULIEREN\2 - SJ 2023-2024\SOL\12685 - aanvr.fin.kopieën medecursisten\actuele versie\"/>
    </mc:Choice>
  </mc:AlternateContent>
  <xr:revisionPtr revIDLastSave="0" documentId="13_ncr:1_{051623EF-A579-4C06-A44D-A6F48D162AE3}" xr6:coauthVersionLast="47" xr6:coauthVersionMax="47" xr10:uidLastSave="{00000000-0000-0000-0000-000000000000}"/>
  <workbookProtection workbookAlgorithmName="SHA-512" workbookHashValue="djJMmbQh/YTHY2nZBhDjSk1KzziYEyH7HC7li2Ql0V6ht1HkE2i46qe9gzrEqQo0/xibPzyOHtbS23D0aDq7AQ==" workbookSaltValue="tHFAiTBDipUuzhb0uP4NNA==" workbookSpinCount="100000" lockStructure="1"/>
  <bookViews>
    <workbookView xWindow="-28920" yWindow="-120" windowWidth="29040" windowHeight="15840" tabRatio="930" xr2:uid="{00000000-000D-0000-FFFF-FFFF00000000}"/>
  </bookViews>
  <sheets>
    <sheet name="financ.kopieën not.medecursist" sheetId="14" r:id="rId1"/>
    <sheet name="Blad2" sheetId="17" state="hidden" r:id="rId2"/>
    <sheet name="instellingen CVO en CBE" sheetId="15" state="hidden" r:id="rId3"/>
  </sheets>
  <definedNames>
    <definedName name="_xlnm.Print_Area" localSheetId="0">'financ.kopieën not.medecursist'!$A$1:$AQ$128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6" i="14" l="1"/>
  <c r="B20" i="17"/>
  <c r="B19" i="17"/>
  <c r="B18" i="17"/>
  <c r="B17" i="17"/>
  <c r="B16" i="17"/>
  <c r="AU39" i="14" l="1"/>
  <c r="AY39" i="14" s="1"/>
  <c r="AT39" i="14"/>
  <c r="AV39" i="14" l="1"/>
  <c r="AX39" i="14"/>
  <c r="AW39" i="14"/>
  <c r="AZ39" i="14" l="1"/>
  <c r="AS39" i="14" s="1"/>
  <c r="B15" i="17"/>
  <c r="B14" i="17"/>
  <c r="B13" i="17"/>
  <c r="U84" i="14" l="1"/>
  <c r="Y82" i="14"/>
  <c r="P82" i="14"/>
  <c r="W67" i="14"/>
  <c r="AR65" i="14"/>
  <c r="AR69" i="14"/>
  <c r="AF71" i="14"/>
  <c r="O72" i="14"/>
  <c r="AR86" i="14" l="1"/>
  <c r="AR75" i="14" l="1"/>
  <c r="T47" i="14"/>
  <c r="AH35" i="14"/>
  <c r="AA39" i="14" l="1"/>
  <c r="AR37" i="14"/>
  <c r="H30" i="14"/>
  <c r="X80" i="14" l="1"/>
  <c r="J88" i="14"/>
  <c r="A80" i="14"/>
  <c r="C104" i="14"/>
  <c r="AH61" i="14"/>
  <c r="AH63" i="14"/>
  <c r="AR60" i="14" l="1"/>
  <c r="C102" i="14" s="1"/>
  <c r="AR79" i="14"/>
  <c r="C105" i="14" s="1"/>
  <c r="C103" i="14"/>
  <c r="C99" i="14" l="1"/>
  <c r="AJ34" i="14" l="1"/>
  <c r="Z41" i="14"/>
  <c r="B12" i="17"/>
  <c r="B11" i="17"/>
  <c r="B10" i="17"/>
  <c r="B9" i="17"/>
  <c r="B8" i="17"/>
  <c r="B7" i="17"/>
  <c r="B6" i="17"/>
  <c r="Z39" i="14" l="1"/>
  <c r="X34" i="14"/>
  <c r="C100" i="14" s="1"/>
  <c r="P58" i="14" l="1"/>
  <c r="P56" i="14"/>
  <c r="T54" i="14"/>
  <c r="P54" i="14"/>
  <c r="P52" i="14"/>
  <c r="P49" i="14"/>
  <c r="C101" i="14" l="1"/>
  <c r="AR49" i="14" l="1"/>
</calcChain>
</file>

<file path=xl/sharedStrings.xml><?xml version="1.0" encoding="utf-8"?>
<sst xmlns="http://schemas.openxmlformats.org/spreadsheetml/2006/main" count="356" uniqueCount="294">
  <si>
    <t>naam</t>
  </si>
  <si>
    <t>Agentschap voor Onderwijsdiensten</t>
  </si>
  <si>
    <t>Waarvoor dient dit formulier?</t>
  </si>
  <si>
    <t>postnummer en gemeente</t>
  </si>
  <si>
    <t>Waar vindt u meer informatie over dit formulier?</t>
  </si>
  <si>
    <t>straat en nummer</t>
  </si>
  <si>
    <t>telefoonnummer</t>
  </si>
  <si>
    <t>////////////////////////////////////////////////////////////////////////////////////////////////////////////////////////////////////////////////////////////////////</t>
  </si>
  <si>
    <t>Afdeling Basisonderwijs, DKO en CLB</t>
  </si>
  <si>
    <t>e-mailadres</t>
  </si>
  <si>
    <t>Hoe en aan wie bezorgt u dit formulier?</t>
  </si>
  <si>
    <t xml:space="preserve"> nee</t>
  </si>
  <si>
    <t>Wie vult dit formulier in?</t>
  </si>
  <si>
    <t>Scholen en leerlingen</t>
  </si>
  <si>
    <t>Speciale Onderwijsleermiddelen</t>
  </si>
  <si>
    <t>T</t>
  </si>
  <si>
    <t>sol.agodi@vlaanderen.be</t>
  </si>
  <si>
    <t>Waarom vult u dit formulier in Excel in?</t>
  </si>
  <si>
    <t>voornaam</t>
  </si>
  <si>
    <t>achternaam</t>
  </si>
  <si>
    <t>rijksregisternummer</t>
  </si>
  <si>
    <t>instellingsnummer</t>
  </si>
  <si>
    <t>Als u het instellingsnummer invult, verschijnen de andere gegevens van deze vraag automatisch.</t>
  </si>
  <si>
    <t>Privacywaarborg</t>
  </si>
  <si>
    <t>Bij te voegen bewijsstukken</t>
  </si>
  <si>
    <t>nummer_instelling</t>
  </si>
  <si>
    <t>korte_naam_instell</t>
  </si>
  <si>
    <t>Adres</t>
  </si>
  <si>
    <t>postnummer</t>
  </si>
  <si>
    <t>naam_gemeente</t>
  </si>
  <si>
    <t>telefoonnr</t>
  </si>
  <si>
    <t>BRUSSEL</t>
  </si>
  <si>
    <t>ELSENE</t>
  </si>
  <si>
    <t>GANSHOREN</t>
  </si>
  <si>
    <t>MACHELEN</t>
  </si>
  <si>
    <t>ANTWERPEN</t>
  </si>
  <si>
    <t>BORGERHOUT</t>
  </si>
  <si>
    <t>TURNHOUT</t>
  </si>
  <si>
    <t>GEEL</t>
  </si>
  <si>
    <t>MORTSEL</t>
  </si>
  <si>
    <t>SINT-NIKLAAS</t>
  </si>
  <si>
    <t>MECHELEN</t>
  </si>
  <si>
    <t>LEUVEN</t>
  </si>
  <si>
    <t>GENK</t>
  </si>
  <si>
    <t>MAASMECHELEN</t>
  </si>
  <si>
    <t>BRUGGE</t>
  </si>
  <si>
    <t>KORTRIJK</t>
  </si>
  <si>
    <t>ROESELARE</t>
  </si>
  <si>
    <t>GENT</t>
  </si>
  <si>
    <t>AALST</t>
  </si>
  <si>
    <t>DENDERMONDE</t>
  </si>
  <si>
    <t>MARIAKERKE</t>
  </si>
  <si>
    <t>Landsroemlaan 126</t>
  </si>
  <si>
    <t>BERCHEM</t>
  </si>
  <si>
    <t>HEUSDEN-ZOLDER</t>
  </si>
  <si>
    <t/>
  </si>
  <si>
    <t>e_mail</t>
  </si>
  <si>
    <t>schooljaar 2011-2012</t>
  </si>
  <si>
    <t>schooljaar 2012-2013</t>
  </si>
  <si>
    <t>schooljaar 2013-2014</t>
  </si>
  <si>
    <t>schooljaar 2014-2015</t>
  </si>
  <si>
    <t>schooljaar 2015-2016</t>
  </si>
  <si>
    <t>schooljaar 2016-2017</t>
  </si>
  <si>
    <t>schooljaar 2017-2018</t>
  </si>
  <si>
    <t>schooljaar 2018-2019</t>
  </si>
  <si>
    <t>schooljaar 2019-2020</t>
  </si>
  <si>
    <t>schooljaar 2020-2021</t>
  </si>
  <si>
    <t>schooljaar 2021-2022</t>
  </si>
  <si>
    <t>schooljaar 2022-2023</t>
  </si>
  <si>
    <t>schooljaar 2023-2024</t>
  </si>
  <si>
    <t>ander identificatienummer</t>
  </si>
  <si>
    <r>
      <t xml:space="preserve"> ja. </t>
    </r>
    <r>
      <rPr>
        <b/>
        <sz val="10"/>
        <rFont val="Calibri"/>
        <family val="2"/>
        <scheme val="minor"/>
      </rPr>
      <t>Vul hieronder de gegevens van de rekening in.</t>
    </r>
  </si>
  <si>
    <t>naam van de rekeninghouder</t>
  </si>
  <si>
    <t>IBAN</t>
  </si>
  <si>
    <t>BIC</t>
  </si>
  <si>
    <t>Financiering van de kopieën van notities</t>
  </si>
  <si>
    <t>a</t>
  </si>
  <si>
    <t>Aanvraag tot financiering van kopieën van notities van medecursisten</t>
  </si>
  <si>
    <t>Schooljaar</t>
  </si>
  <si>
    <t>Vul het schooljaar in waarvoor u de aanvraag indient.</t>
  </si>
  <si>
    <t>Gegevens over de cursist en over het centrum</t>
  </si>
  <si>
    <t>Vul de gegevens in van de cursist.</t>
  </si>
  <si>
    <t>Voor welk niveau van het volwassenenonderwijs dient u de aanvraag in?</t>
  </si>
  <si>
    <t>Omschrijf de functiebeperking van de cursist.</t>
  </si>
  <si>
    <t>Vul de gegevens in van het centrum waar de cursist lessen volgt.</t>
  </si>
  <si>
    <t>Met dit formulier vraagt u de financiering aan van kopieën van notities van medecursisten voor cursisten met een auditieve functiebeperking.</t>
  </si>
  <si>
    <t>Vul de gegevens in van de contactpersoon van het centrum dat het dossier administratief volgt.</t>
  </si>
  <si>
    <t>AV060</t>
  </si>
  <si>
    <t>telefoon- of gsm-nummer</t>
  </si>
  <si>
    <t>Sudermanstraat 5</t>
  </si>
  <si>
    <t>03-220.89.00</t>
  </si>
  <si>
    <t>antwerpen@lbconderwijs.be</t>
  </si>
  <si>
    <t>CVO HIK</t>
  </si>
  <si>
    <t>Kleinhoefstraat 4</t>
  </si>
  <si>
    <t>014-56.23.22</t>
  </si>
  <si>
    <t>Mechelsesteenweg 32</t>
  </si>
  <si>
    <t>03-449.06.27</t>
  </si>
  <si>
    <t>mortsel@lbconderwijs.be</t>
  </si>
  <si>
    <t>CVO Semper</t>
  </si>
  <si>
    <t>Pleinlaan VUB - Lokaal D 1.33 2</t>
  </si>
  <si>
    <t>02-629.39.08</t>
  </si>
  <si>
    <t>info@cvo-bec.be</t>
  </si>
  <si>
    <t>CVO Lethas Brussel</t>
  </si>
  <si>
    <t>02-420.10.26</t>
  </si>
  <si>
    <t>info@lethas.be</t>
  </si>
  <si>
    <t>CVO CLT</t>
  </si>
  <si>
    <t>Dekenstraat 4 bus 4014</t>
  </si>
  <si>
    <t>016-32.56.61</t>
  </si>
  <si>
    <t>Kroonmolenstraat 4</t>
  </si>
  <si>
    <t>03-776.29.49</t>
  </si>
  <si>
    <t>sint-niklaas@lbconderwijs.be</t>
  </si>
  <si>
    <t>CVO De verdieping</t>
  </si>
  <si>
    <t>Schachtplein 1</t>
  </si>
  <si>
    <t>011-53.87.33</t>
  </si>
  <si>
    <t>CVO MIRAS</t>
  </si>
  <si>
    <t>Nelson Mandelaplein 1</t>
  </si>
  <si>
    <t>Emile Jacqmainlaan 135</t>
  </si>
  <si>
    <t>02-223.20.45</t>
  </si>
  <si>
    <t>info@brusselleer.be</t>
  </si>
  <si>
    <t>CVO Vitant</t>
  </si>
  <si>
    <t>Desguinlei 244</t>
  </si>
  <si>
    <t>cvo Kisp</t>
  </si>
  <si>
    <t>Industrieweg 228</t>
  </si>
  <si>
    <t>09-216.84.84</t>
  </si>
  <si>
    <t>Turnhoutsebaan 186</t>
  </si>
  <si>
    <t>03-230.22.33</t>
  </si>
  <si>
    <t>Otterstraat 109 bus 1</t>
  </si>
  <si>
    <t>014-42.27.87</t>
  </si>
  <si>
    <t>mieke.hens@basiseducatiezuiderkempen.be</t>
  </si>
  <si>
    <t>Leopoldstraat 52</t>
  </si>
  <si>
    <t>015-43.11.31</t>
  </si>
  <si>
    <t>Parkstraat 146</t>
  </si>
  <si>
    <t>016-22.10.68</t>
  </si>
  <si>
    <t>marcel.kerff@cbeopenschool.be</t>
  </si>
  <si>
    <t>Nieuwstraat 5</t>
  </si>
  <si>
    <t>bert.dehaerne@cbehalle-vilvoorde.be</t>
  </si>
  <si>
    <t>Jaarbeurslaan 25</t>
  </si>
  <si>
    <t>089-77.32.62</t>
  </si>
  <si>
    <t>011-69.10.69</t>
  </si>
  <si>
    <t>052-25.82.78</t>
  </si>
  <si>
    <t>Bert Van Hoorickstraat 19</t>
  </si>
  <si>
    <t>053-78.15.05</t>
  </si>
  <si>
    <t>anne.bogaerts@leerpuntzovl.be</t>
  </si>
  <si>
    <t>Kolveniersgang 133</t>
  </si>
  <si>
    <t>09-224.24.12</t>
  </si>
  <si>
    <t>rein.deryck@cbe11.be</t>
  </si>
  <si>
    <t>056-22.62.84</t>
  </si>
  <si>
    <t>Collaert Mansionstraat 24</t>
  </si>
  <si>
    <t>050-34.15.15</t>
  </si>
  <si>
    <t>karienhoste@open-school.be</t>
  </si>
  <si>
    <t>CVO Crescendo</t>
  </si>
  <si>
    <t>Vaartdijk 86</t>
  </si>
  <si>
    <t>015/41.30.45</t>
  </si>
  <si>
    <t>info@cvo-crescendo.be</t>
  </si>
  <si>
    <t>CVO Gent</t>
  </si>
  <si>
    <t>Martelaarslaan 13</t>
  </si>
  <si>
    <t>092250436</t>
  </si>
  <si>
    <t>CVO Qrios</t>
  </si>
  <si>
    <t>Kastanjelaan 57</t>
  </si>
  <si>
    <t>011705015</t>
  </si>
  <si>
    <t>CVO CREO</t>
  </si>
  <si>
    <t>Arme-Klarenstraat 40</t>
  </si>
  <si>
    <t>051261194</t>
  </si>
  <si>
    <t>CVO Master Talent</t>
  </si>
  <si>
    <t>De Burburestraat 33 bus 31</t>
  </si>
  <si>
    <t>0479860573</t>
  </si>
  <si>
    <t>CVO Scala</t>
  </si>
  <si>
    <t>Hugo Verrieststraat 68</t>
  </si>
  <si>
    <t>Moet de financiering van de kopieën van notities van medecursisten op een ander rekeningnummer dan dat van de inrichtende macht gestort worden?</t>
  </si>
  <si>
    <t>De directeur van het centrum vult dit formulier in en bezorgt het, samen met de bijbehorende documenten, vermeld in aanwijzing 8, aan de cel Speciale Onderwijsleermiddelen van het Agentschap voor Onderwijsdiensten.</t>
  </si>
  <si>
    <t>Stedelijk CVO Encora 028531</t>
  </si>
  <si>
    <t>Grotesteenweg 226</t>
  </si>
  <si>
    <t>Kipdorpvest 24</t>
  </si>
  <si>
    <t>Stedelijk CVO Encora 029389</t>
  </si>
  <si>
    <t>Arsenaalstraat 4</t>
  </si>
  <si>
    <t>050-33.76.69</t>
  </si>
  <si>
    <t>adm@snt.be</t>
  </si>
  <si>
    <t>PCVO Moderne Talen Hasselt</t>
  </si>
  <si>
    <t>Gouverneur Verwilghensingel 1_B</t>
  </si>
  <si>
    <t>HASSELT</t>
  </si>
  <si>
    <t>011-26.72.81</t>
  </si>
  <si>
    <t>pcvomt@telenet.be</t>
  </si>
  <si>
    <t>GO! CVO EduKempen</t>
  </si>
  <si>
    <t>Boomgaardstraat 56</t>
  </si>
  <si>
    <t>014-47.05.11</t>
  </si>
  <si>
    <t>info@cvoturnhout.be</t>
  </si>
  <si>
    <t>GO! CVO Brussel</t>
  </si>
  <si>
    <t>Materiaalstraat 67</t>
  </si>
  <si>
    <t>ANDERLECHT</t>
  </si>
  <si>
    <t>02-528.09.50</t>
  </si>
  <si>
    <t>info@cvobrussel.be</t>
  </si>
  <si>
    <t>GO! CVO Antwerpen</t>
  </si>
  <si>
    <t>Distelvinklaan 22</t>
  </si>
  <si>
    <t>HOBOKEN</t>
  </si>
  <si>
    <t>03-830.41.05</t>
  </si>
  <si>
    <t>directeur@cvoAntwerpen.be</t>
  </si>
  <si>
    <t>GO! CVO Focus</t>
  </si>
  <si>
    <t>Groendreef 31</t>
  </si>
  <si>
    <t>LOKEREN</t>
  </si>
  <si>
    <t>09-348.38.45</t>
  </si>
  <si>
    <t>info@leerstad.be</t>
  </si>
  <si>
    <t>St.-Elisabethlaan 6</t>
  </si>
  <si>
    <t>DE PANNE</t>
  </si>
  <si>
    <t>058-41.51.61</t>
  </si>
  <si>
    <t>info@cervogo.be</t>
  </si>
  <si>
    <t>GO! CVO Cursa</t>
  </si>
  <si>
    <t>Halmstraat 12</t>
  </si>
  <si>
    <t>089-84.99.03</t>
  </si>
  <si>
    <t>cvo.genk.ctt@g-o.be</t>
  </si>
  <si>
    <t>Keizersplein 19</t>
  </si>
  <si>
    <t>053-70.89.45</t>
  </si>
  <si>
    <t>stany.meskens@g-o.be</t>
  </si>
  <si>
    <t>Centrumlaan 160</t>
  </si>
  <si>
    <t>NINOVE</t>
  </si>
  <si>
    <t>PCVO Limburg</t>
  </si>
  <si>
    <t>Europaplein 36</t>
  </si>
  <si>
    <t>pcvolimburg@limburg.be</t>
  </si>
  <si>
    <t>GO! CVO VOLT</t>
  </si>
  <si>
    <t>Interleuvenlaan 3</t>
  </si>
  <si>
    <t>HEVERLEE</t>
  </si>
  <si>
    <t>052/451280</t>
  </si>
  <si>
    <t>Henleykaai 83</t>
  </si>
  <si>
    <t>schooljaar 2024-2025</t>
  </si>
  <si>
    <t>schooljaar 2025-2026</t>
  </si>
  <si>
    <t>schooljaar 2026-2027</t>
  </si>
  <si>
    <t>U hoeft alleen de grijze cellen in te vullen als dat nodig is. De overige berekeningen en controles worden automatisch uitgevoerd.</t>
  </si>
  <si>
    <t>02 553 05 21 (cel Speciale Onderwijsleermiddelen)</t>
  </si>
  <si>
    <t>Als het document is opgeladen, vindt u het terug onder het tabblad 'Documenten' bij 'Verstuurd door instelling'.</t>
  </si>
  <si>
    <t>Als het formulier nog onlogische of onvolledige vermeldingen bevat, vindt u daarvan hieronder een korte 
samenvatting.</t>
  </si>
  <si>
    <r>
      <rPr>
        <i/>
        <u/>
        <sz val="10"/>
        <rFont val="Calibri"/>
        <family val="2"/>
        <scheme val="minor"/>
      </rPr>
      <t>Dien het formulier pas in als er geen foutmeldingen meer worden getoond</t>
    </r>
    <r>
      <rPr>
        <i/>
        <sz val="10"/>
        <rFont val="Calibri"/>
        <family val="2"/>
        <scheme val="minor"/>
      </rPr>
      <t>.</t>
    </r>
  </si>
  <si>
    <t>CVO LBC-NVK B 28431</t>
  </si>
  <si>
    <t>03/334 34 34</t>
  </si>
  <si>
    <t>CVO LBC-NVK_L 31104</t>
  </si>
  <si>
    <t>CVO LBC - NVK_C 38166</t>
  </si>
  <si>
    <t>056-32.19.19</t>
  </si>
  <si>
    <t>GO! hét CVO Pro</t>
  </si>
  <si>
    <t>03/242 26 19</t>
  </si>
  <si>
    <t>089/77 09 55</t>
  </si>
  <si>
    <t>016/31 99 20</t>
  </si>
  <si>
    <t>CVO Groeipunt (131482)</t>
  </si>
  <si>
    <t>CVO Groeipunt (131888)</t>
  </si>
  <si>
    <t>056/25 47 13</t>
  </si>
  <si>
    <t>02-2525150</t>
  </si>
  <si>
    <t>Albrecht Rodenbachstraat 20 bus 5</t>
  </si>
  <si>
    <t>Lodewijk Dosfelstraat 26</t>
  </si>
  <si>
    <t>Foutmeldingen</t>
  </si>
  <si>
    <t>functie</t>
  </si>
  <si>
    <t>Selecteer het schooljaar waarop de gegevens betrekking hebben. Standaard staat dit op het lopende schooljaar. Wijzig het schooljaar als dat nodig is.</t>
  </si>
  <si>
    <t xml:space="preserve">Dat gebeurt via Mijn Onderwijs. De stappen die u daarvoor moet volgen, worden beschreven in aanwijzing 10 in de rubriek 'Hoe en aan wie bezorgt u dit formulier?' onderaan op dit formulier.  </t>
  </si>
  <si>
    <t>Voeg bij dit formulier een medisch attest van de behandelende geneesheer-specialist dat niet ouder dan één jaar is en dat de behandelende geneesheer-specialist ondertekend of elektronisch gevalideerd heeft. Het medische attest hoeft maar één keer in de schoolloopbaan van de cursist te worden bezorgd. Als de cursist al eens de financiering van een speciaal onderwijsleermiddel heeft gekregen, hoeft u het medische attest niet opnieuw te bezorgen.</t>
  </si>
  <si>
    <t>CBE Ligo Brusselleer</t>
  </si>
  <si>
    <t>CBE Ligo Antwerpen</t>
  </si>
  <si>
    <t>CBE Ligo Kempen</t>
  </si>
  <si>
    <t>CBE Ligo regio Mechelen</t>
  </si>
  <si>
    <t>CBE Ligo Oost-Brabant</t>
  </si>
  <si>
    <t>CBE Ligo Halle-Vilvoorde</t>
  </si>
  <si>
    <t>CBE Ligo LiMiNo</t>
  </si>
  <si>
    <t>CBE Ligo Limburg Zuid</t>
  </si>
  <si>
    <t>CBE Ligo Waas &amp; Dender</t>
  </si>
  <si>
    <t>CBE Ligo Zuid-Oost-Vlaanderen</t>
  </si>
  <si>
    <t>CBE Ligo Gent-Meetjesland-Leieland</t>
  </si>
  <si>
    <t>CBE Ligo Midden- en Zuid-West-Vlaanderen</t>
  </si>
  <si>
    <t>CBE Ligo Brugge-Oostende-Westhoek</t>
  </si>
  <si>
    <r>
      <rPr>
        <i/>
        <sz val="10"/>
        <rFont val="Calibri"/>
        <family val="2"/>
        <scheme val="minor"/>
      </rPr>
      <t>Meer informatie over dit formulier en de meest recente versie ervan vindt u in omzendbrief</t>
    </r>
    <r>
      <rPr>
        <i/>
        <u/>
        <sz val="10"/>
        <color indexed="12"/>
        <rFont val="Calibri"/>
        <family val="2"/>
        <scheme val="minor"/>
      </rPr>
      <t>VWO/2009/01</t>
    </r>
    <r>
      <rPr>
        <i/>
        <sz val="10"/>
        <rFont val="Calibri"/>
        <family val="2"/>
        <scheme val="minor"/>
      </rPr>
      <t>van 15 mei 2009 over speciale onderwijsleermiddelen in het volwassenenonderwijs.</t>
    </r>
  </si>
  <si>
    <r>
      <t>Bezorg ons dit formulier en de bijlage(n)</t>
    </r>
    <r>
      <rPr>
        <i/>
        <u/>
        <sz val="10"/>
        <rFont val="Calibri"/>
        <family val="2"/>
        <scheme val="minor"/>
      </rPr>
      <t>in één pdf-bestand</t>
    </r>
    <r>
      <rPr>
        <i/>
        <sz val="10"/>
        <rFont val="Calibri"/>
        <family val="2"/>
        <scheme val="minor"/>
      </rPr>
      <t>via Mijn Onderwijs.</t>
    </r>
  </si>
  <si>
    <r>
      <rPr>
        <i/>
        <sz val="10"/>
        <rFont val="Calibri"/>
        <family val="2"/>
        <scheme val="minor"/>
      </rPr>
      <t>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t>
    </r>
    <r>
      <rPr>
        <i/>
        <u/>
        <sz val="10"/>
        <color indexed="12"/>
        <rFont val="Calibri"/>
        <family val="2"/>
        <scheme val="minor"/>
      </rPr>
      <t>hier.</t>
    </r>
  </si>
  <si>
    <r>
      <rPr>
        <i/>
        <sz val="10"/>
        <rFont val="Calibri"/>
        <family val="2"/>
        <scheme val="minor"/>
      </rPr>
      <t>AGODI verwerkt uw persoonsgegevens in het kader van het algemeen belang voor de uitbetaling van uw vergoeding. Als u niet wilt dat we uw gegevens verwerken, kunt u dat melden door te mailen naar</t>
    </r>
    <r>
      <rPr>
        <i/>
        <u/>
        <sz val="10"/>
        <color indexed="12"/>
        <rFont val="Calibri"/>
        <family val="2"/>
        <scheme val="minor"/>
      </rPr>
      <t>dpo.agodi@ond.vlaanderen.be.</t>
    </r>
  </si>
  <si>
    <t>eigen berek. controlegetal</t>
  </si>
  <si>
    <t>controlegetal ingegeven RRNR</t>
  </si>
  <si>
    <t>waarde RRNR</t>
  </si>
  <si>
    <t>geboren vóór '2000</t>
  </si>
  <si>
    <t>geb. tss. 2000 en 2010</t>
  </si>
  <si>
    <t>geb. tss. 30/9/2000 en 1/1/2001</t>
  </si>
  <si>
    <t xml:space="preserve">geb. vóór 1/10/2000 </t>
  </si>
  <si>
    <t>som controlegetallen</t>
  </si>
  <si>
    <t>1210 BRUSSEL</t>
  </si>
  <si>
    <t>Koning Albert II-laan 15 bus 137</t>
  </si>
  <si>
    <t>1F3C8E-12685-01-230802</t>
  </si>
  <si>
    <t>schooljaar 2027-2028</t>
  </si>
  <si>
    <t>schooljaar 2028-2029</t>
  </si>
  <si>
    <t>schooljaar 2030-2031</t>
  </si>
  <si>
    <t>schooljaar 2031-2032</t>
  </si>
  <si>
    <t>schooljaar 2029-2030</t>
  </si>
  <si>
    <t>encora@so.antwerpen.be</t>
  </si>
  <si>
    <t>CVO Encora 029124</t>
  </si>
  <si>
    <t>CVO SNT</t>
  </si>
  <si>
    <t>CVO Cervo-GO]</t>
  </si>
  <si>
    <t>support@kisp.be</t>
  </si>
  <si>
    <t>info@ligo-regiomechelen.be</t>
  </si>
  <si>
    <t>Rekollettenstraat 23</t>
  </si>
  <si>
    <t>Opgelet: om het pdf-bestand via Mijn Onderwijs te versturen, hebt u toegang nodig tot het thema 'Leerlingen (vertrouwelijk)' in Mijn Onderwijs. U kunt die rechten nakijken in Mijn Onderwijs onder het tabblad 'Mijn profiel' bij 'Mijn thema's'.</t>
  </si>
  <si>
    <r>
      <t xml:space="preserve">Selecteer het type formulier dat u wilt doorsturen. (Dit formulier is </t>
    </r>
    <r>
      <rPr>
        <i/>
        <sz val="10"/>
        <rFont val="Calibri"/>
        <family val="2"/>
        <scheme val="minor"/>
      </rPr>
      <t>SOL KODO: SOL - Aanvraag financiering kopieën notities.)</t>
    </r>
  </si>
  <si>
    <r>
      <t>Voor een vlotte verwerking is het belangrijk om alle documenten die tot dezelfde aanvraag behoren</t>
    </r>
    <r>
      <rPr>
        <i/>
        <u/>
        <sz val="10"/>
        <rFont val="Calibri"/>
        <family val="2"/>
      </rPr>
      <t>in één pdf-bestand</t>
    </r>
    <r>
      <rPr>
        <i/>
        <sz val="10"/>
        <rFont val="Calibri"/>
        <family val="2"/>
      </rPr>
      <t>op te laden.</t>
    </r>
  </si>
  <si>
    <r>
      <t>Aanvragen die in verschillende bestanden worden verstuurd of bestanden die</t>
    </r>
    <r>
      <rPr>
        <i/>
        <u/>
        <sz val="10"/>
        <rFont val="Calibri"/>
        <family val="2"/>
      </rPr>
      <t>geen</t>
    </r>
    <r>
      <rPr>
        <i/>
        <sz val="10"/>
        <rFont val="Calibri"/>
        <family val="2"/>
      </rPr>
      <t xml:space="preserve">pdf-bestanden zijn, kunnen niet worden verwerkt.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</si>
</sst>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quot;.&quot;00&quot;.&quot;00&quot;-&quot;000&quot;.&quot;00"/>
    <numFmt numFmtId="166" formatCode="##&quot; &quot;####&quot; &quot;####&quot; &quot;####"/>
  </numFmts>
  <fonts count="39" x14ac:knownFonts="1">
    <font>
      <sz val="10"/>
      <name val="Arial"/>
    </font>
    <font>
      <sz val="10"/>
      <name val="Arial"/>
      <family val="2"/>
    </font>
    <font>
      <sz val="8"/>
      <name val="Arial"/>
      <family val="2"/>
    </font>
    <font>
      <u/>
      <sz val="7.5"/>
      <color indexed="12"/>
      <name val="Arial"/>
      <family val="2"/>
    </font>
    <font>
      <i/>
      <sz val="10"/>
      <name val="Calibri"/>
      <family val="2"/>
    </font>
    <font>
      <i/>
      <sz val="10"/>
      <name val="Arial"/>
      <family val="2"/>
    </font>
    <font>
      <u/>
      <sz val="10"/>
      <color indexed="12"/>
      <name val="Arial"/>
      <family val="2"/>
    </font>
    <font>
      <b/>
      <sz val="10"/>
      <name val="Arial"/>
      <family val="2"/>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indexed="10"/>
      <name val="Calibri"/>
      <family val="2"/>
      <scheme val="minor"/>
    </font>
    <font>
      <i/>
      <sz val="10"/>
      <name val="Calibri"/>
      <family val="2"/>
      <scheme val="minor"/>
    </font>
    <font>
      <b/>
      <sz val="10"/>
      <color indexed="9"/>
      <name val="Calibri"/>
      <family val="2"/>
      <scheme val="minor"/>
    </font>
    <font>
      <sz val="10"/>
      <color rgb="FFFF0000"/>
      <name val="Calibri"/>
      <family val="2"/>
      <scheme val="minor"/>
    </font>
    <font>
      <sz val="9"/>
      <name val="Calibri"/>
      <family val="2"/>
      <scheme val="minor"/>
    </font>
    <font>
      <sz val="6"/>
      <name val="Calibri"/>
      <family val="2"/>
      <scheme val="minor"/>
    </font>
    <font>
      <b/>
      <sz val="10"/>
      <color rgb="FFFF0000"/>
      <name val="Calibri"/>
      <family val="2"/>
      <scheme val="minor"/>
    </font>
    <font>
      <b/>
      <sz val="12"/>
      <color theme="0"/>
      <name val="Calibri"/>
      <family val="2"/>
      <scheme val="minor"/>
    </font>
    <font>
      <b/>
      <sz val="10"/>
      <color indexed="10"/>
      <name val="Calibri"/>
      <family val="2"/>
      <scheme val="minor"/>
    </font>
    <font>
      <b/>
      <sz val="18"/>
      <name val="Calibri"/>
      <family val="2"/>
      <scheme val="minor"/>
    </font>
    <font>
      <sz val="18"/>
      <name val="Calibri"/>
      <family val="2"/>
      <scheme val="minor"/>
    </font>
    <font>
      <b/>
      <sz val="8"/>
      <name val="Calibri"/>
      <family val="2"/>
      <scheme val="minor"/>
    </font>
    <font>
      <sz val="8"/>
      <name val="Calibri"/>
      <family val="2"/>
      <scheme val="minor"/>
    </font>
    <font>
      <i/>
      <u/>
      <sz val="10"/>
      <color indexed="12"/>
      <name val="Calibri"/>
      <family val="2"/>
      <scheme val="minor"/>
    </font>
    <font>
      <sz val="10"/>
      <color rgb="FF00B050"/>
      <name val="Calibri"/>
      <family val="2"/>
      <scheme val="minor"/>
    </font>
    <font>
      <i/>
      <sz val="10"/>
      <color rgb="FFFF0000"/>
      <name val="Calibri"/>
      <family val="2"/>
      <scheme val="minor"/>
    </font>
    <font>
      <sz val="8"/>
      <color rgb="FF00B050"/>
      <name val="Calibri"/>
      <family val="2"/>
      <scheme val="minor"/>
    </font>
    <font>
      <sz val="8"/>
      <color rgb="FF00B050"/>
      <name val="Arial"/>
      <family val="2"/>
    </font>
    <font>
      <b/>
      <sz val="11"/>
      <color rgb="FF000000"/>
      <name val="Calibri"/>
      <family val="2"/>
    </font>
    <font>
      <sz val="11"/>
      <color rgb="FF000000"/>
      <name val="Calibri"/>
      <family val="2"/>
    </font>
    <font>
      <sz val="9"/>
      <color rgb="FF00B050"/>
      <name val="Calibri"/>
      <family val="2"/>
      <scheme val="minor"/>
    </font>
    <font>
      <sz val="9"/>
      <name val="Arial"/>
      <family val="2"/>
    </font>
    <font>
      <sz val="10"/>
      <color rgb="FFFF0000"/>
      <name val="Arial"/>
      <family val="2"/>
    </font>
    <font>
      <b/>
      <sz val="10"/>
      <color rgb="FF00B050"/>
      <name val="Calibri"/>
      <family val="2"/>
      <scheme val="minor"/>
    </font>
    <font>
      <sz val="11"/>
      <name val="Calibri"/>
      <family val="2"/>
      <scheme val="minor"/>
    </font>
    <font>
      <i/>
      <u/>
      <sz val="10"/>
      <name val="Calibri"/>
      <family val="2"/>
      <scheme val="minor"/>
    </font>
    <font>
      <i/>
      <u/>
      <sz val="10"/>
      <name val="Calibri"/>
      <family val="2"/>
    </font>
  </fonts>
  <fills count="5">
    <fill>
      <patternFill patternType="none"/>
    </fill>
    <fill>
      <patternFill patternType="gray125"/>
    </fill>
    <fill>
      <patternFill patternType="solid">
        <fgColor theme="0" tint="-0.14996795556505021"/>
        <bgColor indexed="64"/>
      </patternFill>
    </fill>
    <fill>
      <patternFill patternType="solid">
        <fgColor theme="1" tint="0.24994659260841701"/>
        <bgColor indexed="64"/>
      </patternFill>
    </fill>
    <fill>
      <patternFill patternType="solid">
        <fgColor rgb="FFC0C0C0"/>
        <bgColor rgb="FFC0C0C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4">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cellStyleXfs>
  <cellXfs count="190">
    <xf numFmtId="0" fontId="0" fillId="0" borderId="0" xfId="0"/>
    <xf numFmtId="0" fontId="9" fillId="0" borderId="0" xfId="0" applyFont="1" applyProtection="1">
      <protection hidden="1"/>
    </xf>
    <xf numFmtId="0" fontId="10" fillId="0" borderId="0" xfId="0" applyFont="1" applyProtection="1">
      <protection hidden="1"/>
    </xf>
    <xf numFmtId="0" fontId="11" fillId="0" borderId="0" xfId="0" applyFont="1" applyAlignment="1" applyProtection="1">
      <alignment vertical="top"/>
      <protection hidden="1"/>
    </xf>
    <xf numFmtId="0" fontId="9" fillId="0" borderId="0" xfId="0" applyFont="1" applyBorder="1" applyProtection="1">
      <protection hidden="1"/>
    </xf>
    <xf numFmtId="0" fontId="9" fillId="0" borderId="0" xfId="0" applyFont="1" applyFill="1" applyBorder="1" applyProtection="1">
      <protection hidden="1"/>
    </xf>
    <xf numFmtId="0" fontId="9" fillId="0" borderId="0" xfId="0" applyFont="1" applyFill="1" applyProtection="1">
      <protection hidden="1"/>
    </xf>
    <xf numFmtId="0" fontId="9" fillId="0" borderId="0" xfId="0" quotePrefix="1" applyFont="1" applyBorder="1" applyProtection="1">
      <protection hidden="1"/>
    </xf>
    <xf numFmtId="0" fontId="9" fillId="0" borderId="0" xfId="0" applyFont="1" applyBorder="1" applyAlignment="1" applyProtection="1">
      <alignment horizontal="justify" vertical="justify"/>
      <protection hidden="1"/>
    </xf>
    <xf numFmtId="0" fontId="12" fillId="0" borderId="0" xfId="0" applyFont="1" applyProtection="1">
      <protection hidden="1"/>
    </xf>
    <xf numFmtId="0" fontId="9" fillId="0" borderId="0" xfId="0" applyFont="1" applyAlignment="1" applyProtection="1">
      <alignment horizontal="right"/>
      <protection hidden="1"/>
    </xf>
    <xf numFmtId="0" fontId="12" fillId="0" borderId="0" xfId="0" applyFont="1" applyBorder="1" applyProtection="1">
      <protection hidden="1"/>
    </xf>
    <xf numFmtId="0" fontId="13" fillId="0" borderId="0" xfId="0" applyFont="1" applyAlignment="1" applyProtection="1">
      <alignment vertical="top"/>
      <protection hidden="1"/>
    </xf>
    <xf numFmtId="0" fontId="14" fillId="0" borderId="0" xfId="0" applyFont="1" applyFill="1" applyProtection="1">
      <protection hidden="1"/>
    </xf>
    <xf numFmtId="0" fontId="10" fillId="0" borderId="0" xfId="0" applyFont="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Border="1" applyAlignment="1" applyProtection="1">
      <alignment vertical="top"/>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wrapText="1"/>
      <protection hidden="1"/>
    </xf>
    <xf numFmtId="0" fontId="10" fillId="0" borderId="0" xfId="0" applyFont="1" applyAlignment="1" applyProtection="1">
      <alignment horizontal="left" vertical="center"/>
      <protection hidden="1"/>
    </xf>
    <xf numFmtId="0" fontId="12" fillId="0" borderId="0" xfId="0" applyFont="1" applyAlignment="1" applyProtection="1">
      <protection hidden="1"/>
    </xf>
    <xf numFmtId="0" fontId="9" fillId="0" borderId="0" xfId="0" applyFont="1" applyAlignment="1" applyProtection="1">
      <alignment vertical="top"/>
      <protection hidden="1"/>
    </xf>
    <xf numFmtId="0" fontId="16" fillId="0" borderId="0" xfId="0" quotePrefix="1" applyFont="1" applyBorder="1" applyProtection="1">
      <protection hidden="1"/>
    </xf>
    <xf numFmtId="0" fontId="16" fillId="0" borderId="0" xfId="0" quotePrefix="1" applyFont="1" applyProtection="1">
      <protection hidden="1"/>
    </xf>
    <xf numFmtId="0" fontId="16" fillId="0" borderId="0" xfId="0" applyFont="1" applyAlignment="1" applyProtection="1">
      <alignment vertical="center"/>
      <protection hidden="1"/>
    </xf>
    <xf numFmtId="0" fontId="13" fillId="0" borderId="0" xfId="0" applyFont="1" applyAlignment="1" applyProtection="1">
      <alignment horizontal="justify" vertical="top"/>
      <protection hidden="1"/>
    </xf>
    <xf numFmtId="0" fontId="9" fillId="0" borderId="0" xfId="0" applyFont="1" applyAlignment="1" applyProtection="1">
      <alignment vertical="center"/>
      <protection hidden="1"/>
    </xf>
    <xf numFmtId="0" fontId="17" fillId="0" borderId="0" xfId="0" applyFont="1" applyBorder="1" applyAlignment="1" applyProtection="1">
      <alignment horizontal="right" vertical="center" wrapText="1"/>
      <protection hidden="1"/>
    </xf>
    <xf numFmtId="0" fontId="18" fillId="0" borderId="0" xfId="0" applyFont="1" applyProtection="1">
      <protection hidden="1"/>
    </xf>
    <xf numFmtId="0" fontId="9" fillId="2" borderId="1" xfId="0" applyFont="1" applyFill="1" applyBorder="1" applyAlignment="1" applyProtection="1">
      <alignment horizontal="center" vertical="center"/>
      <protection locked="0"/>
    </xf>
    <xf numFmtId="0" fontId="26" fillId="0" borderId="0" xfId="0" applyFont="1" applyProtection="1">
      <protection hidden="1"/>
    </xf>
    <xf numFmtId="0" fontId="25" fillId="0" borderId="0" xfId="1" applyFont="1" applyAlignment="1" applyProtection="1">
      <alignment vertical="top"/>
      <protection hidden="1"/>
    </xf>
    <xf numFmtId="0" fontId="26" fillId="0" borderId="0" xfId="0" applyFont="1" applyAlignment="1" applyProtection="1">
      <alignment vertical="center"/>
      <protection hidden="1"/>
    </xf>
    <xf numFmtId="0" fontId="18" fillId="0" borderId="0" xfId="0" applyFont="1" applyAlignment="1" applyProtection="1">
      <alignment vertical="top"/>
      <protection hidden="1"/>
    </xf>
    <xf numFmtId="0" fontId="13"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Fill="1" applyAlignment="1" applyProtection="1">
      <alignment horizontal="left" vertical="center"/>
      <protection hidden="1"/>
    </xf>
    <xf numFmtId="0" fontId="30" fillId="4" borderId="13" xfId="0" applyFont="1" applyFill="1" applyBorder="1" applyAlignment="1">
      <alignment horizontal="center" vertical="center"/>
    </xf>
    <xf numFmtId="0" fontId="31" fillId="0" borderId="13" xfId="0" applyFont="1" applyBorder="1" applyAlignment="1">
      <alignment horizontal="right" vertical="center"/>
    </xf>
    <xf numFmtId="0" fontId="31" fillId="0" borderId="13" xfId="0" applyFont="1" applyBorder="1" applyAlignment="1">
      <alignment vertical="center"/>
    </xf>
    <xf numFmtId="0" fontId="13" fillId="0" borderId="0" xfId="0" applyNumberFormat="1" applyFont="1" applyAlignment="1" applyProtection="1">
      <alignment vertical="center"/>
      <protection hidden="1"/>
    </xf>
    <xf numFmtId="0" fontId="18" fillId="0" borderId="0" xfId="0" applyFont="1" applyAlignment="1" applyProtection="1">
      <alignment vertical="center"/>
      <protection hidden="1"/>
    </xf>
    <xf numFmtId="0" fontId="9" fillId="0" borderId="11"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protection hidden="1"/>
    </xf>
    <xf numFmtId="0" fontId="26" fillId="0" borderId="0" xfId="0" applyFont="1" applyAlignment="1" applyProtection="1">
      <alignment vertical="top"/>
      <protection hidden="1"/>
    </xf>
    <xf numFmtId="0" fontId="15" fillId="0" borderId="0" xfId="0" applyFont="1" applyAlignment="1" applyProtection="1">
      <alignment vertical="top"/>
      <protection hidden="1"/>
    </xf>
    <xf numFmtId="0" fontId="1" fillId="0" borderId="0" xfId="0" applyFont="1"/>
    <xf numFmtId="1" fontId="0" fillId="0" borderId="0" xfId="0" applyNumberFormat="1"/>
    <xf numFmtId="164" fontId="0" fillId="0" borderId="0" xfId="0" applyNumberFormat="1"/>
    <xf numFmtId="14" fontId="0" fillId="0" borderId="0" xfId="0" applyNumberFormat="1"/>
    <xf numFmtId="0" fontId="1" fillId="0" borderId="0" xfId="0" applyFont="1" applyAlignment="1" applyProtection="1">
      <alignment vertical="top"/>
      <protection hidden="1"/>
    </xf>
    <xf numFmtId="0" fontId="35" fillId="0" borderId="0" xfId="0" applyFont="1" applyAlignment="1" applyProtection="1">
      <alignment vertical="top"/>
      <protection hidden="1"/>
    </xf>
    <xf numFmtId="165" fontId="9" fillId="0" borderId="0" xfId="0" applyNumberFormat="1" applyFont="1" applyFill="1" applyBorder="1" applyAlignment="1" applyProtection="1">
      <alignment horizontal="left" vertical="center"/>
      <protection hidden="1"/>
    </xf>
    <xf numFmtId="165" fontId="0" fillId="0" borderId="0" xfId="0" applyNumberFormat="1" applyFill="1" applyBorder="1" applyAlignment="1" applyProtection="1">
      <alignment horizontal="left" vertical="center"/>
      <protection hidden="1"/>
    </xf>
    <xf numFmtId="0" fontId="1" fillId="0" borderId="0" xfId="0" applyFont="1" applyAlignment="1" applyProtection="1">
      <alignment vertical="top" wrapText="1"/>
      <protection hidden="1"/>
    </xf>
    <xf numFmtId="0" fontId="17" fillId="0" borderId="0" xfId="0" applyFont="1" applyAlignment="1" applyProtection="1">
      <alignment horizontal="right" vertical="center"/>
      <protection hidden="1"/>
    </xf>
    <xf numFmtId="0" fontId="12" fillId="0" borderId="0" xfId="0" applyFont="1" applyAlignment="1" applyProtection="1">
      <alignment horizontal="left" vertical="top"/>
      <protection hidden="1"/>
    </xf>
    <xf numFmtId="0" fontId="9" fillId="0" borderId="0" xfId="0" applyFont="1" applyAlignment="1" applyProtection="1">
      <alignment horizontal="left" vertical="top"/>
      <protection hidden="1"/>
    </xf>
    <xf numFmtId="0" fontId="9" fillId="0" borderId="0" xfId="0" applyFont="1" applyBorder="1" applyAlignment="1" applyProtection="1">
      <alignment horizontal="left" vertical="top"/>
      <protection hidden="1"/>
    </xf>
    <xf numFmtId="0" fontId="12" fillId="0" borderId="0" xfId="0" applyFont="1" applyBorder="1" applyAlignment="1" applyProtection="1">
      <alignment horizontal="left" vertical="top"/>
      <protection hidden="1"/>
    </xf>
    <xf numFmtId="0" fontId="15" fillId="0" borderId="0" xfId="0" applyFont="1" applyBorder="1" applyAlignment="1" applyProtection="1">
      <alignment vertical="top"/>
      <protection hidden="1"/>
    </xf>
    <xf numFmtId="0" fontId="26" fillId="0" borderId="11" xfId="0" applyFont="1" applyFill="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0" fillId="0" borderId="0" xfId="0" applyAlignment="1" applyProtection="1">
      <protection hidden="1"/>
    </xf>
    <xf numFmtId="0" fontId="13" fillId="0" borderId="0" xfId="0" applyFont="1" applyAlignment="1" applyProtection="1">
      <alignment vertical="top" wrapText="1"/>
      <protection hidden="1"/>
    </xf>
    <xf numFmtId="0" fontId="9" fillId="0" borderId="0" xfId="0" applyFont="1" applyAlignment="1" applyProtection="1">
      <alignment horizontal="left" vertical="center"/>
      <protection hidden="1"/>
    </xf>
    <xf numFmtId="0" fontId="10" fillId="0" borderId="0" xfId="0" applyFont="1" applyBorder="1" applyAlignment="1" applyProtection="1">
      <alignment horizontal="right" vertical="top"/>
      <protection hidden="1"/>
    </xf>
    <xf numFmtId="0" fontId="10" fillId="0" borderId="0" xfId="0" applyFont="1" applyAlignment="1" applyProtection="1">
      <alignment vertical="top"/>
      <protection hidden="1"/>
    </xf>
    <xf numFmtId="0" fontId="9" fillId="0" borderId="0" xfId="0" applyFont="1" applyAlignment="1" applyProtection="1">
      <protection hidden="1"/>
    </xf>
    <xf numFmtId="0" fontId="0" fillId="0" borderId="0" xfId="0" applyAlignment="1" applyProtection="1">
      <alignment vertical="top" wrapText="1"/>
      <protection hidden="1"/>
    </xf>
    <xf numFmtId="0" fontId="4" fillId="0" borderId="0" xfId="0" applyFont="1" applyAlignment="1" applyProtection="1">
      <alignment vertical="top" wrapText="1"/>
      <protection hidden="1"/>
    </xf>
    <xf numFmtId="0" fontId="26" fillId="0" borderId="0" xfId="0" applyFont="1" applyBorder="1" applyProtection="1">
      <protection hidden="1"/>
    </xf>
    <xf numFmtId="49" fontId="9" fillId="0" borderId="0" xfId="0" quotePrefix="1" applyNumberFormat="1" applyFont="1" applyFill="1" applyBorder="1" applyAlignment="1" applyProtection="1">
      <alignment wrapText="1"/>
      <protection locked="0"/>
    </xf>
    <xf numFmtId="49" fontId="0" fillId="0" borderId="0" xfId="0" applyNumberFormat="1" applyFill="1" applyBorder="1" applyAlignment="1" applyProtection="1">
      <alignment wrapText="1"/>
      <protection locked="0"/>
    </xf>
    <xf numFmtId="0" fontId="9" fillId="2" borderId="5" xfId="0" applyFont="1" applyFill="1" applyBorder="1" applyAlignment="1" applyProtection="1">
      <alignment horizontal="left"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center"/>
      <protection locked="0"/>
    </xf>
    <xf numFmtId="0" fontId="20" fillId="0" borderId="0" xfId="0" applyFont="1" applyBorder="1" applyAlignment="1" applyProtection="1">
      <alignment vertical="center"/>
      <protection hidden="1"/>
    </xf>
    <xf numFmtId="0" fontId="36" fillId="0" borderId="13" xfId="0" applyFont="1" applyBorder="1"/>
    <xf numFmtId="0" fontId="10" fillId="0" borderId="0" xfId="0" applyFont="1" applyAlignment="1" applyProtection="1">
      <protection hidden="1"/>
    </xf>
    <xf numFmtId="0" fontId="9" fillId="0" borderId="0" xfId="0" applyFont="1" applyAlignment="1" applyProtection="1">
      <protection hidden="1"/>
    </xf>
    <xf numFmtId="0" fontId="10" fillId="0" borderId="0" xfId="0" applyFont="1" applyAlignment="1" applyProtection="1">
      <alignment vertical="top"/>
      <protection hidden="1"/>
    </xf>
    <xf numFmtId="0" fontId="13" fillId="0" borderId="0" xfId="0" quotePrefix="1" applyFont="1" applyAlignment="1" applyProtection="1">
      <alignment horizontal="left"/>
      <protection hidden="1"/>
    </xf>
    <xf numFmtId="0" fontId="9" fillId="0" borderId="0" xfId="0" applyFont="1" applyAlignment="1" applyProtection="1">
      <alignment horizontal="center"/>
      <protection hidden="1"/>
    </xf>
    <xf numFmtId="0" fontId="9" fillId="0" borderId="13" xfId="0" applyFont="1" applyBorder="1" applyAlignment="1" applyProtection="1">
      <alignment horizontal="center" vertical="center"/>
      <protection hidden="1"/>
    </xf>
    <xf numFmtId="1" fontId="9" fillId="0" borderId="13" xfId="0" applyNumberFormat="1" applyFont="1" applyBorder="1" applyProtection="1">
      <protection hidden="1"/>
    </xf>
    <xf numFmtId="0" fontId="9" fillId="0" borderId="13" xfId="0" applyFont="1" applyBorder="1" applyProtection="1">
      <protection hidden="1"/>
    </xf>
    <xf numFmtId="3" fontId="9" fillId="0" borderId="13" xfId="0" applyNumberFormat="1" applyFont="1" applyBorder="1" applyProtection="1">
      <protection hidden="1"/>
    </xf>
    <xf numFmtId="3" fontId="9" fillId="0" borderId="13" xfId="0" quotePrefix="1" applyNumberFormat="1" applyFont="1" applyBorder="1"/>
    <xf numFmtId="0" fontId="18" fillId="0" borderId="17" xfId="0" applyFont="1" applyFill="1" applyBorder="1" applyAlignment="1" applyProtection="1">
      <alignment horizontal="left" vertical="center" wrapText="1"/>
      <protection hidden="1"/>
    </xf>
    <xf numFmtId="0" fontId="0" fillId="0" borderId="0" xfId="0" applyFill="1" applyBorder="1" applyAlignment="1" applyProtection="1">
      <alignment horizontal="left" wrapText="1"/>
      <protection hidden="1"/>
    </xf>
    <xf numFmtId="0" fontId="0" fillId="0" borderId="18" xfId="0" applyFill="1" applyBorder="1" applyAlignment="1" applyProtection="1">
      <alignment horizontal="left" wrapText="1"/>
      <protection hidden="1"/>
    </xf>
    <xf numFmtId="0" fontId="0" fillId="0" borderId="0" xfId="0" applyAlignment="1" applyProtection="1">
      <alignment horizontal="left" wrapText="1"/>
      <protection hidden="1"/>
    </xf>
    <xf numFmtId="0" fontId="0" fillId="0" borderId="18" xfId="0" applyBorder="1" applyAlignment="1" applyProtection="1">
      <alignment horizontal="left" wrapText="1"/>
      <protection hidden="1"/>
    </xf>
    <xf numFmtId="0" fontId="13" fillId="0" borderId="0" xfId="0" applyFont="1" applyAlignment="1" applyProtection="1">
      <alignment horizontal="left" vertical="top" wrapText="1"/>
      <protection hidden="1"/>
    </xf>
    <xf numFmtId="0" fontId="18" fillId="0" borderId="14" xfId="0" applyFont="1" applyFill="1" applyBorder="1" applyAlignment="1" applyProtection="1">
      <alignment horizontal="left" vertical="center" wrapText="1"/>
      <protection hidden="1"/>
    </xf>
    <xf numFmtId="0" fontId="0" fillId="0" borderId="15" xfId="0" applyFill="1" applyBorder="1" applyAlignment="1" applyProtection="1">
      <alignment horizontal="left" wrapText="1"/>
      <protection hidden="1"/>
    </xf>
    <xf numFmtId="0" fontId="0" fillId="0" borderId="16" xfId="0" applyFill="1" applyBorder="1" applyAlignment="1" applyProtection="1">
      <alignment horizontal="left" wrapText="1"/>
      <protection hidden="1"/>
    </xf>
    <xf numFmtId="0" fontId="18" fillId="0" borderId="17" xfId="0" applyFont="1" applyBorder="1" applyAlignment="1" applyProtection="1">
      <alignment horizontal="left" vertical="center" wrapText="1"/>
      <protection hidden="1"/>
    </xf>
    <xf numFmtId="0" fontId="0" fillId="0" borderId="0" xfId="0" applyBorder="1" applyAlignment="1" applyProtection="1">
      <alignment horizontal="left" wrapText="1"/>
      <protection hidden="1"/>
    </xf>
    <xf numFmtId="0" fontId="25" fillId="0" borderId="0" xfId="1" applyFont="1" applyAlignment="1" applyProtection="1">
      <alignment vertical="top" wrapText="1"/>
      <protection hidden="1"/>
    </xf>
    <xf numFmtId="0" fontId="19" fillId="3" borderId="0" xfId="0" applyFont="1" applyFill="1" applyAlignment="1" applyProtection="1">
      <alignment vertical="center"/>
      <protection hidden="1"/>
    </xf>
    <xf numFmtId="0" fontId="18" fillId="0" borderId="19" xfId="0" applyFont="1" applyFill="1" applyBorder="1" applyAlignment="1" applyProtection="1">
      <alignment horizontal="left" vertical="center" wrapText="1"/>
      <protection hidden="1"/>
    </xf>
    <xf numFmtId="0" fontId="0" fillId="0" borderId="20" xfId="0" applyFill="1" applyBorder="1" applyAlignment="1" applyProtection="1">
      <alignment horizontal="left" wrapText="1"/>
      <protection hidden="1"/>
    </xf>
    <xf numFmtId="0" fontId="0" fillId="0" borderId="21" xfId="0" applyFill="1" applyBorder="1" applyAlignment="1" applyProtection="1">
      <alignment horizontal="left" wrapText="1"/>
      <protection hidden="1"/>
    </xf>
    <xf numFmtId="0" fontId="10" fillId="0" borderId="0" xfId="0" applyFont="1" applyBorder="1" applyAlignment="1" applyProtection="1">
      <alignment horizontal="right" vertical="top"/>
      <protection hidden="1"/>
    </xf>
    <xf numFmtId="0" fontId="9" fillId="2" borderId="5"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0" fillId="0" borderId="0" xfId="0" applyFont="1" applyBorder="1" applyAlignment="1" applyProtection="1">
      <alignment horizontal="left" vertical="top" wrapText="1"/>
      <protection hidden="1"/>
    </xf>
    <xf numFmtId="0" fontId="9" fillId="2" borderId="5" xfId="0" applyFont="1" applyFill="1" applyBorder="1" applyAlignment="1" applyProtection="1">
      <alignment horizontal="left" vertical="top" wrapText="1"/>
      <protection locked="0"/>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7" fillId="0" borderId="0" xfId="0" applyFont="1" applyBorder="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21" fillId="0" borderId="0" xfId="0" applyFont="1" applyBorder="1" applyAlignment="1" applyProtection="1">
      <alignment horizontal="left" vertical="top" wrapText="1"/>
      <protection hidden="1"/>
    </xf>
    <xf numFmtId="0" fontId="22" fillId="0" borderId="0" xfId="0" applyFont="1" applyAlignment="1" applyProtection="1">
      <alignment wrapText="1"/>
      <protection hidden="1"/>
    </xf>
    <xf numFmtId="0" fontId="23" fillId="0" borderId="0" xfId="0" quotePrefix="1" applyFont="1" applyBorder="1" applyAlignment="1" applyProtection="1">
      <alignment horizontal="left" vertical="center"/>
      <protection hidden="1"/>
    </xf>
    <xf numFmtId="0" fontId="24" fillId="0" borderId="0" xfId="0" applyFont="1" applyAlignment="1" applyProtection="1">
      <protection hidden="1"/>
    </xf>
    <xf numFmtId="0" fontId="27" fillId="0" borderId="0" xfId="0" applyFont="1" applyAlignment="1" applyProtection="1">
      <alignment horizontal="left" vertical="top" wrapText="1"/>
      <protection hidden="1"/>
    </xf>
    <xf numFmtId="0" fontId="9" fillId="0" borderId="0" xfId="0" applyFont="1" applyAlignment="1" applyProtection="1">
      <alignment horizontal="left" vertical="center"/>
      <protection hidden="1"/>
    </xf>
    <xf numFmtId="0" fontId="0" fillId="0" borderId="0" xfId="0" applyAlignment="1" applyProtection="1">
      <alignment vertical="center"/>
      <protection hidden="1"/>
    </xf>
    <xf numFmtId="0" fontId="1" fillId="0" borderId="0" xfId="0" applyFont="1" applyAlignment="1" applyProtection="1">
      <alignment horizontal="right" vertical="center"/>
      <protection hidden="1"/>
    </xf>
    <xf numFmtId="0" fontId="25" fillId="0" borderId="0" xfId="1" applyNumberFormat="1" applyFont="1" applyAlignment="1" applyProtection="1">
      <alignment vertical="center"/>
      <protection hidden="1"/>
    </xf>
    <xf numFmtId="0" fontId="20"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10" fillId="0" borderId="0" xfId="0" applyFont="1" applyAlignment="1" applyProtection="1">
      <alignment horizontal="center" vertical="center"/>
      <protection hidden="1"/>
    </xf>
    <xf numFmtId="0" fontId="0" fillId="0" borderId="0" xfId="0" applyAlignment="1" applyProtection="1">
      <protection hidden="1"/>
    </xf>
    <xf numFmtId="0" fontId="9" fillId="0" borderId="5" xfId="0" applyFont="1" applyFill="1" applyBorder="1" applyAlignment="1" applyProtection="1">
      <alignment horizontal="left" vertical="center"/>
      <protection hidden="1"/>
    </xf>
    <xf numFmtId="0" fontId="9" fillId="0" borderId="6" xfId="0" applyFont="1" applyFill="1" applyBorder="1" applyAlignment="1" applyProtection="1">
      <alignment horizontal="left" vertical="center"/>
      <protection hidden="1"/>
    </xf>
    <xf numFmtId="0" fontId="9" fillId="0" borderId="7" xfId="0" applyFont="1" applyFill="1" applyBorder="1" applyAlignment="1" applyProtection="1">
      <alignment horizontal="left" vertical="center"/>
      <protection hidden="1"/>
    </xf>
    <xf numFmtId="0" fontId="13" fillId="0" borderId="0" xfId="0" applyFont="1" applyAlignment="1" applyProtection="1">
      <alignment vertical="top" wrapText="1"/>
      <protection hidden="1"/>
    </xf>
    <xf numFmtId="0" fontId="0" fillId="0" borderId="0" xfId="0" applyAlignment="1" applyProtection="1">
      <alignment wrapText="1"/>
      <protection hidden="1"/>
    </xf>
    <xf numFmtId="0" fontId="9" fillId="0" borderId="8" xfId="0" applyFont="1" applyFill="1" applyBorder="1" applyAlignment="1" applyProtection="1">
      <alignment horizontal="left" vertical="top"/>
      <protection hidden="1"/>
    </xf>
    <xf numFmtId="0" fontId="9" fillId="0" borderId="9"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protection hidden="1"/>
    </xf>
    <xf numFmtId="0" fontId="9" fillId="0" borderId="2" xfId="0" applyFont="1" applyFill="1" applyBorder="1" applyAlignment="1" applyProtection="1">
      <alignment horizontal="left" vertical="top"/>
      <protection hidden="1"/>
    </xf>
    <xf numFmtId="0" fontId="9" fillId="0" borderId="3" xfId="0" applyFont="1" applyFill="1" applyBorder="1" applyAlignment="1" applyProtection="1">
      <alignment horizontal="left" vertical="top"/>
      <protection hidden="1"/>
    </xf>
    <xf numFmtId="0" fontId="9" fillId="0" borderId="4" xfId="0" applyFont="1" applyFill="1" applyBorder="1" applyAlignment="1" applyProtection="1">
      <alignment horizontal="left" vertical="top"/>
      <protection hidden="1"/>
    </xf>
    <xf numFmtId="0" fontId="9" fillId="0" borderId="5" xfId="0" applyFont="1" applyFill="1" applyBorder="1" applyAlignment="1" applyProtection="1">
      <alignment horizontal="left" vertical="center" wrapText="1"/>
      <protection hidden="1"/>
    </xf>
    <xf numFmtId="0" fontId="0" fillId="0" borderId="6" xfId="0" applyFill="1" applyBorder="1" applyAlignment="1" applyProtection="1">
      <alignment horizontal="left" vertical="center" wrapText="1"/>
      <protection hidden="1"/>
    </xf>
    <xf numFmtId="0" fontId="0" fillId="0" borderId="7" xfId="0" applyFill="1" applyBorder="1" applyAlignment="1" applyProtection="1">
      <alignment horizontal="left" vertical="center" wrapText="1"/>
      <protection hidden="1"/>
    </xf>
    <xf numFmtId="165" fontId="9" fillId="2" borderId="5" xfId="0" applyNumberFormat="1" applyFont="1" applyFill="1" applyBorder="1" applyAlignment="1" applyProtection="1">
      <alignment horizontal="left" vertical="center"/>
      <protection locked="0"/>
    </xf>
    <xf numFmtId="165" fontId="0" fillId="2" borderId="6" xfId="0" applyNumberFormat="1" applyFill="1" applyBorder="1" applyAlignment="1" applyProtection="1">
      <alignment horizontal="left" vertical="center"/>
      <protection locked="0"/>
    </xf>
    <xf numFmtId="165" fontId="0" fillId="2" borderId="7" xfId="0" applyNumberFormat="1" applyFill="1" applyBorder="1" applyAlignment="1" applyProtection="1">
      <alignment horizontal="left" vertical="center"/>
      <protection locked="0"/>
    </xf>
    <xf numFmtId="0" fontId="32" fillId="0" borderId="0" xfId="0" applyFont="1" applyAlignment="1" applyProtection="1">
      <alignment horizontal="left" vertical="center" wrapText="1"/>
      <protection hidden="1"/>
    </xf>
    <xf numFmtId="0" fontId="33" fillId="0" borderId="0" xfId="0" applyFont="1" applyAlignment="1" applyProtection="1">
      <alignment horizontal="left" wrapText="1"/>
      <protection hidden="1"/>
    </xf>
    <xf numFmtId="0" fontId="1" fillId="0" borderId="0" xfId="0" applyFont="1" applyAlignment="1" applyProtection="1">
      <alignment horizontal="left" vertical="top" wrapText="1"/>
      <protection hidden="1"/>
    </xf>
    <xf numFmtId="0" fontId="0" fillId="2" borderId="6" xfId="0" applyFill="1" applyBorder="1" applyAlignment="1" applyProtection="1">
      <alignment wrapText="1"/>
      <protection locked="0"/>
    </xf>
    <xf numFmtId="0" fontId="0" fillId="2" borderId="7" xfId="0" applyFill="1" applyBorder="1" applyAlignment="1" applyProtection="1">
      <alignment wrapText="1"/>
      <protection locked="0"/>
    </xf>
    <xf numFmtId="0" fontId="10" fillId="0" borderId="0" xfId="0" applyFont="1" applyAlignment="1" applyProtection="1">
      <alignment vertical="top"/>
      <protection hidden="1"/>
    </xf>
    <xf numFmtId="0" fontId="10" fillId="0" borderId="0" xfId="0" applyFont="1" applyAlignment="1" applyProtection="1">
      <alignment vertical="top" wrapText="1"/>
      <protection hidden="1"/>
    </xf>
    <xf numFmtId="0" fontId="9" fillId="2" borderId="6" xfId="0" applyFont="1" applyFill="1" applyBorder="1"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9" fillId="2" borderId="5" xfId="0" applyFont="1" applyFill="1" applyBorder="1" applyAlignment="1" applyProtection="1">
      <alignment wrapText="1"/>
      <protection locked="0"/>
    </xf>
    <xf numFmtId="49" fontId="9" fillId="2" borderId="5" xfId="0" quotePrefix="1" applyNumberFormat="1" applyFont="1" applyFill="1" applyBorder="1" applyAlignment="1" applyProtection="1">
      <alignment wrapText="1"/>
      <protection locked="0"/>
    </xf>
    <xf numFmtId="49" fontId="0" fillId="2" borderId="6" xfId="0" applyNumberFormat="1" applyFill="1" applyBorder="1" applyAlignment="1" applyProtection="1">
      <alignment wrapText="1"/>
      <protection locked="0"/>
    </xf>
    <xf numFmtId="49" fontId="0" fillId="2" borderId="7" xfId="0" applyNumberFormat="1" applyFill="1" applyBorder="1" applyAlignment="1" applyProtection="1">
      <alignment wrapText="1"/>
      <protection locked="0"/>
    </xf>
    <xf numFmtId="0" fontId="4"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wrapText="1"/>
      <protection hidden="1"/>
    </xf>
    <xf numFmtId="0" fontId="9" fillId="2" borderId="5"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166" fontId="9" fillId="2" borderId="6" xfId="0" quotePrefix="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protection locked="0"/>
    </xf>
    <xf numFmtId="0" fontId="18" fillId="0" borderId="17" xfId="0" applyFont="1" applyFill="1" applyBorder="1" applyAlignment="1" applyProtection="1">
      <alignment horizontal="left" vertical="top" wrapText="1"/>
      <protection hidden="1"/>
    </xf>
    <xf numFmtId="0" fontId="9" fillId="2" borderId="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10"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18" fillId="0" borderId="0" xfId="0" applyFont="1" applyBorder="1" applyAlignment="1" applyProtection="1">
      <alignment horizontal="right" vertical="center" wrapText="1"/>
      <protection hidden="1"/>
    </xf>
    <xf numFmtId="0" fontId="34" fillId="0" borderId="12" xfId="0" applyFont="1" applyBorder="1" applyAlignment="1" applyProtection="1">
      <alignment horizontal="right" vertical="center" wrapText="1"/>
      <protection hidden="1"/>
    </xf>
    <xf numFmtId="49" fontId="9" fillId="2" borderId="5"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0" fontId="4" fillId="0" borderId="0" xfId="0" applyFont="1" applyAlignment="1" applyProtection="1">
      <alignment vertical="top" wrapText="1"/>
      <protection hidden="1"/>
    </xf>
    <xf numFmtId="0" fontId="0" fillId="0" borderId="0" xfId="0" applyAlignment="1">
      <alignment vertical="top" wrapText="1"/>
    </xf>
    <xf numFmtId="0" fontId="1" fillId="0" borderId="0" xfId="0" applyFont="1" applyAlignment="1">
      <alignment vertical="top" wrapText="1"/>
    </xf>
  </cellXfs>
  <cellStyles count="4">
    <cellStyle name="Hyperlink" xfId="1" builtinId="8"/>
    <cellStyle name="Hyperlink 2" xfId="2" xr:uid="{00000000-0005-0000-0000-000001000000}"/>
    <cellStyle name="Standaard" xfId="0" builtinId="0"/>
    <cellStyle name="Standaard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derwijs.vlaanderen.be/nl/over-onderwijs-en-vorming/agodi-agentschap-voor-onderwijsdiensten/organisatie-en-werking-agodi/privacyverklaring-agodi" TargetMode="External"/><Relationship Id="rId2" Type="http://schemas.openxmlformats.org/officeDocument/2006/relationships/hyperlink" Target="https://data-onderwijs.vlaanderen.be/edulex/document.aspx?docid=14092" TargetMode="External"/><Relationship Id="rId1" Type="http://schemas.openxmlformats.org/officeDocument/2006/relationships/hyperlink" Target="mailto:sol.agodi@vlaanderen.b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dpo.agodi@ond.vlaanderen.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31"/>
  <sheetViews>
    <sheetView showGridLines="0" tabSelected="1" zoomScale="120" zoomScaleNormal="120" zoomScaleSheetLayoutView="120" workbookViewId="0">
      <selection activeCell="C30" sqref="C30:G30"/>
    </sheetView>
  </sheetViews>
  <sheetFormatPr defaultColWidth="2.109375" defaultRowHeight="13.8" x14ac:dyDescent="0.3"/>
  <cols>
    <col min="1" max="2" width="2.109375" style="1" customWidth="1"/>
    <col min="3" max="3" width="2.6640625" style="1" customWidth="1"/>
    <col min="4" max="7" width="2.109375" style="1" customWidth="1"/>
    <col min="8" max="8" width="2.6640625" style="1" customWidth="1"/>
    <col min="9" max="12" width="2.109375" style="1" customWidth="1"/>
    <col min="13" max="13" width="2.6640625" style="1" customWidth="1"/>
    <col min="14" max="17" width="2.109375" style="1" customWidth="1"/>
    <col min="18" max="18" width="2.6640625" style="1" customWidth="1"/>
    <col min="19" max="22" width="2.109375" style="1" customWidth="1"/>
    <col min="23" max="23" width="2.6640625" style="1" customWidth="1"/>
    <col min="24" max="25" width="2.109375" style="1" customWidth="1"/>
    <col min="26" max="26" width="2.5546875" style="1" customWidth="1"/>
    <col min="27" max="27" width="2.109375" style="1" customWidth="1"/>
    <col min="28" max="28" width="2.6640625" style="1" customWidth="1"/>
    <col min="29" max="44" width="2.109375" style="1" customWidth="1"/>
    <col min="45" max="45" width="21.33203125" style="1" hidden="1" customWidth="1"/>
    <col min="46" max="46" width="24.44140625" style="1" hidden="1" customWidth="1"/>
    <col min="47" max="47" width="14.44140625" style="1" hidden="1" customWidth="1"/>
    <col min="48" max="48" width="16.33203125" style="1" hidden="1" customWidth="1"/>
    <col min="49" max="49" width="18.77734375" style="1" hidden="1" customWidth="1"/>
    <col min="50" max="50" width="27.109375" style="1" hidden="1" customWidth="1"/>
    <col min="51" max="51" width="17.88671875" style="1" hidden="1" customWidth="1"/>
    <col min="52" max="52" width="17.5546875" style="1" hidden="1" customWidth="1"/>
    <col min="53" max="53" width="2.109375" style="1" customWidth="1"/>
    <col min="54" max="56" width="2.109375" style="1"/>
    <col min="57" max="57" width="2.109375" style="1" customWidth="1"/>
    <col min="58" max="58" width="2.21875" style="1" customWidth="1"/>
    <col min="59" max="60" width="2.109375" style="1"/>
    <col min="61" max="61" width="3" style="1" bestFit="1" customWidth="1"/>
    <col min="62" max="16384" width="2.109375" style="1"/>
  </cols>
  <sheetData>
    <row r="1" spans="1:48" ht="10.5" customHeigh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15" t="s">
        <v>277</v>
      </c>
      <c r="AF1" s="116"/>
      <c r="AG1" s="116"/>
      <c r="AH1" s="116"/>
      <c r="AI1" s="116"/>
      <c r="AJ1" s="116"/>
      <c r="AK1" s="116"/>
      <c r="AL1" s="116"/>
      <c r="AM1" s="116"/>
      <c r="AN1" s="116"/>
      <c r="AO1" s="116"/>
      <c r="AP1" s="116"/>
      <c r="AQ1" s="116"/>
    </row>
    <row r="2" spans="1:48" ht="10.5" customHeigh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27"/>
      <c r="AF2" s="57"/>
      <c r="AG2" s="57"/>
      <c r="AH2" s="57"/>
      <c r="AI2" s="57"/>
      <c r="AJ2" s="57"/>
      <c r="AK2" s="116" t="s">
        <v>87</v>
      </c>
      <c r="AL2" s="124"/>
      <c r="AM2" s="124"/>
      <c r="AN2" s="124"/>
      <c r="AO2" s="124"/>
      <c r="AP2" s="124"/>
      <c r="AQ2" s="124"/>
    </row>
    <row r="3" spans="1:48" ht="48" customHeight="1" x14ac:dyDescent="0.45">
      <c r="A3" s="4"/>
      <c r="B3" s="4"/>
      <c r="C3" s="117" t="s">
        <v>77</v>
      </c>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28"/>
      <c r="AS3" s="129"/>
      <c r="AU3" s="64"/>
      <c r="AV3" s="64"/>
    </row>
    <row r="4" spans="1:48" ht="1.5" customHeight="1" x14ac:dyDescent="0.3">
      <c r="A4" s="4"/>
      <c r="B4" s="4"/>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8"/>
      <c r="AF4" s="18"/>
      <c r="AG4" s="18"/>
      <c r="AH4" s="18"/>
      <c r="AI4" s="18"/>
      <c r="AJ4" s="18"/>
      <c r="AK4" s="18"/>
      <c r="AL4" s="18"/>
      <c r="AM4" s="18"/>
      <c r="AN4" s="18"/>
      <c r="AO4" s="18"/>
      <c r="AP4" s="18"/>
      <c r="AQ4" s="18"/>
    </row>
    <row r="5" spans="1:48" ht="20.399999999999999" customHeight="1" x14ac:dyDescent="0.3">
      <c r="A5" s="4"/>
      <c r="B5" s="4"/>
      <c r="C5" s="119" t="s">
        <v>7</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row>
    <row r="6" spans="1:48" ht="12.9" customHeight="1" x14ac:dyDescent="0.3">
      <c r="A6" s="4"/>
      <c r="B6" s="4"/>
      <c r="C6" s="26" t="s">
        <v>1</v>
      </c>
      <c r="D6" s="26"/>
      <c r="E6" s="26"/>
      <c r="F6" s="26"/>
      <c r="G6" s="26"/>
      <c r="H6" s="26"/>
      <c r="I6" s="26"/>
      <c r="J6" s="26"/>
      <c r="K6" s="26"/>
      <c r="L6" s="26"/>
      <c r="M6" s="26"/>
      <c r="N6" s="26"/>
      <c r="O6" s="26"/>
      <c r="P6" s="26"/>
      <c r="Q6" s="26"/>
      <c r="R6" s="26"/>
      <c r="S6" s="26"/>
      <c r="T6" s="26"/>
      <c r="U6" s="26"/>
      <c r="V6" s="26"/>
      <c r="W6" s="26"/>
      <c r="X6" s="26"/>
      <c r="AC6" s="126" t="str">
        <f ca="1">IF(TODAY()&gt;45519,"U gebruikt niet de meest recente versie van dit formulier! Een actuele versie vindt u als bijlage bij de hieronder vermelde omzendbrief.","")</f>
        <v/>
      </c>
      <c r="AD6" s="127"/>
      <c r="AE6" s="127"/>
      <c r="AF6" s="127"/>
      <c r="AG6" s="127"/>
      <c r="AH6" s="127"/>
      <c r="AI6" s="127"/>
      <c r="AJ6" s="127"/>
      <c r="AK6" s="127"/>
      <c r="AL6" s="127"/>
      <c r="AM6" s="127"/>
      <c r="AN6" s="127"/>
      <c r="AO6" s="127"/>
      <c r="AP6" s="127"/>
      <c r="AQ6" s="127"/>
      <c r="AR6" s="79"/>
    </row>
    <row r="7" spans="1:48" ht="12.9" customHeight="1" x14ac:dyDescent="0.3">
      <c r="A7" s="4"/>
      <c r="B7" s="4"/>
      <c r="C7" s="14" t="s">
        <v>8</v>
      </c>
      <c r="D7" s="26"/>
      <c r="E7" s="26"/>
      <c r="F7" s="26"/>
      <c r="G7" s="26"/>
      <c r="H7" s="26"/>
      <c r="I7" s="26"/>
      <c r="J7" s="26"/>
      <c r="K7" s="26"/>
      <c r="L7" s="26"/>
      <c r="M7" s="26"/>
      <c r="N7" s="26"/>
      <c r="O7" s="26"/>
      <c r="P7" s="26"/>
      <c r="Q7" s="26"/>
      <c r="R7" s="26"/>
      <c r="S7" s="26"/>
      <c r="T7" s="26"/>
      <c r="U7" s="26"/>
      <c r="V7" s="26"/>
      <c r="W7" s="26"/>
      <c r="X7" s="26"/>
      <c r="AC7" s="127"/>
      <c r="AD7" s="127"/>
      <c r="AE7" s="127"/>
      <c r="AF7" s="127"/>
      <c r="AG7" s="127"/>
      <c r="AH7" s="127"/>
      <c r="AI7" s="127"/>
      <c r="AJ7" s="127"/>
      <c r="AK7" s="127"/>
      <c r="AL7" s="127"/>
      <c r="AM7" s="127"/>
      <c r="AN7" s="127"/>
      <c r="AO7" s="127"/>
      <c r="AP7" s="127"/>
      <c r="AQ7" s="127"/>
      <c r="AR7" s="79"/>
    </row>
    <row r="8" spans="1:48" ht="12.9" customHeight="1" x14ac:dyDescent="0.3">
      <c r="A8" s="4"/>
      <c r="B8" s="4"/>
      <c r="C8" s="14" t="s">
        <v>13</v>
      </c>
      <c r="D8" s="26"/>
      <c r="E8" s="26"/>
      <c r="F8" s="26"/>
      <c r="G8" s="26"/>
      <c r="H8" s="26"/>
      <c r="I8" s="26"/>
      <c r="J8" s="26"/>
      <c r="K8" s="26"/>
      <c r="L8" s="26"/>
      <c r="M8" s="26"/>
      <c r="N8" s="26"/>
      <c r="O8" s="26"/>
      <c r="P8" s="26"/>
      <c r="Q8" s="26"/>
      <c r="R8" s="26"/>
      <c r="S8" s="26"/>
      <c r="T8" s="26"/>
      <c r="U8" s="26"/>
      <c r="V8" s="26"/>
      <c r="W8" s="26"/>
      <c r="X8" s="26"/>
      <c r="AC8" s="127"/>
      <c r="AD8" s="127"/>
      <c r="AE8" s="127"/>
      <c r="AF8" s="127"/>
      <c r="AG8" s="127"/>
      <c r="AH8" s="127"/>
      <c r="AI8" s="127"/>
      <c r="AJ8" s="127"/>
      <c r="AK8" s="127"/>
      <c r="AL8" s="127"/>
      <c r="AM8" s="127"/>
      <c r="AN8" s="127"/>
      <c r="AO8" s="127"/>
      <c r="AP8" s="127"/>
      <c r="AQ8" s="127"/>
      <c r="AR8" s="79"/>
    </row>
    <row r="9" spans="1:48" ht="12.9" customHeight="1" x14ac:dyDescent="0.3">
      <c r="A9" s="4"/>
      <c r="B9" s="4"/>
      <c r="C9" s="26" t="s">
        <v>14</v>
      </c>
      <c r="D9" s="26"/>
      <c r="E9" s="26"/>
      <c r="F9" s="26"/>
      <c r="G9" s="26"/>
      <c r="H9" s="26"/>
      <c r="I9" s="26"/>
      <c r="J9" s="26"/>
      <c r="K9" s="26"/>
      <c r="L9" s="26"/>
      <c r="M9" s="26"/>
      <c r="N9" s="26"/>
      <c r="O9" s="26"/>
      <c r="P9" s="26"/>
      <c r="Q9" s="26"/>
      <c r="R9" s="26"/>
      <c r="S9" s="26"/>
      <c r="T9" s="26"/>
      <c r="U9" s="26"/>
      <c r="V9" s="26"/>
      <c r="W9" s="26"/>
      <c r="X9" s="26"/>
      <c r="AC9" s="127"/>
      <c r="AD9" s="127"/>
      <c r="AE9" s="127"/>
      <c r="AF9" s="127"/>
      <c r="AG9" s="127"/>
      <c r="AH9" s="127"/>
      <c r="AI9" s="127"/>
      <c r="AJ9" s="127"/>
      <c r="AK9" s="127"/>
      <c r="AL9" s="127"/>
      <c r="AM9" s="127"/>
      <c r="AN9" s="127"/>
      <c r="AO9" s="127"/>
      <c r="AP9" s="127"/>
      <c r="AQ9" s="127"/>
      <c r="AR9" s="79"/>
    </row>
    <row r="10" spans="1:48" ht="12.9" customHeight="1" x14ac:dyDescent="0.3">
      <c r="A10" s="4"/>
      <c r="B10" s="4"/>
      <c r="C10" s="26" t="s">
        <v>276</v>
      </c>
      <c r="D10" s="26"/>
      <c r="E10" s="26"/>
      <c r="F10" s="26"/>
      <c r="G10" s="26"/>
      <c r="H10" s="26"/>
      <c r="I10" s="26"/>
      <c r="J10" s="26"/>
      <c r="K10" s="26"/>
      <c r="L10" s="26"/>
      <c r="M10" s="26"/>
      <c r="N10" s="26"/>
      <c r="O10" s="26"/>
      <c r="P10" s="26"/>
      <c r="Q10" s="26"/>
      <c r="R10" s="26"/>
      <c r="S10" s="26"/>
      <c r="T10" s="26"/>
      <c r="U10" s="26"/>
      <c r="V10" s="26"/>
      <c r="W10" s="26"/>
      <c r="X10" s="26"/>
      <c r="AC10" s="127"/>
      <c r="AD10" s="127"/>
      <c r="AE10" s="127"/>
      <c r="AF10" s="127"/>
      <c r="AG10" s="127"/>
      <c r="AH10" s="127"/>
      <c r="AI10" s="127"/>
      <c r="AJ10" s="127"/>
      <c r="AK10" s="127"/>
      <c r="AL10" s="127"/>
      <c r="AM10" s="127"/>
      <c r="AN10" s="127"/>
      <c r="AO10" s="127"/>
      <c r="AP10" s="127"/>
      <c r="AQ10" s="127"/>
      <c r="AR10" s="79"/>
    </row>
    <row r="11" spans="1:48" ht="12.9" customHeight="1" x14ac:dyDescent="0.3">
      <c r="A11" s="4"/>
      <c r="B11" s="4"/>
      <c r="C11" s="26" t="s">
        <v>275</v>
      </c>
      <c r="D11" s="26"/>
      <c r="E11" s="26"/>
      <c r="F11" s="26"/>
      <c r="G11" s="26"/>
      <c r="H11" s="26"/>
      <c r="I11" s="26"/>
      <c r="J11" s="26"/>
      <c r="K11" s="26"/>
      <c r="L11" s="26"/>
      <c r="M11" s="26"/>
      <c r="N11" s="26"/>
      <c r="O11" s="26"/>
      <c r="P11" s="26"/>
      <c r="Q11" s="26"/>
      <c r="R11" s="26"/>
      <c r="S11" s="26"/>
      <c r="T11" s="26"/>
      <c r="U11" s="26"/>
      <c r="V11" s="26"/>
      <c r="W11" s="26"/>
      <c r="X11" s="26"/>
      <c r="AC11" s="127"/>
      <c r="AD11" s="127"/>
      <c r="AE11" s="127"/>
      <c r="AF11" s="127"/>
      <c r="AG11" s="127"/>
      <c r="AH11" s="127"/>
      <c r="AI11" s="127"/>
      <c r="AJ11" s="127"/>
      <c r="AK11" s="127"/>
      <c r="AL11" s="127"/>
      <c r="AM11" s="127"/>
      <c r="AN11" s="127"/>
      <c r="AO11" s="127"/>
      <c r="AP11" s="127"/>
      <c r="AQ11" s="127"/>
      <c r="AR11" s="79"/>
    </row>
    <row r="12" spans="1:48" ht="12.9" customHeight="1" x14ac:dyDescent="0.3">
      <c r="A12" s="4"/>
      <c r="B12" s="4"/>
      <c r="C12" s="19" t="s">
        <v>15</v>
      </c>
      <c r="D12" s="67" t="s">
        <v>226</v>
      </c>
      <c r="E12" s="26"/>
      <c r="F12" s="26"/>
      <c r="G12" s="26"/>
      <c r="H12" s="26"/>
      <c r="I12" s="26"/>
      <c r="J12" s="26"/>
      <c r="K12" s="26"/>
      <c r="L12" s="26"/>
      <c r="M12" s="26"/>
      <c r="N12" s="26"/>
      <c r="O12" s="26"/>
      <c r="P12" s="26"/>
      <c r="Q12" s="26"/>
      <c r="R12" s="26"/>
      <c r="S12" s="26"/>
      <c r="T12" s="26"/>
      <c r="U12" s="26"/>
      <c r="V12" s="26"/>
      <c r="W12" s="26"/>
      <c r="X12" s="26"/>
      <c r="AC12" s="127"/>
      <c r="AD12" s="127"/>
      <c r="AE12" s="127"/>
      <c r="AF12" s="127"/>
      <c r="AG12" s="127"/>
      <c r="AH12" s="127"/>
      <c r="AI12" s="127"/>
      <c r="AJ12" s="127"/>
      <c r="AK12" s="127"/>
      <c r="AL12" s="127"/>
      <c r="AM12" s="127"/>
      <c r="AN12" s="127"/>
      <c r="AO12" s="127"/>
      <c r="AP12" s="127"/>
      <c r="AQ12" s="127"/>
      <c r="AR12" s="79"/>
    </row>
    <row r="13" spans="1:48" ht="12.9" hidden="1" customHeight="1" x14ac:dyDescent="0.3">
      <c r="A13" s="4"/>
      <c r="B13" s="4"/>
      <c r="C13" s="19"/>
      <c r="D13" s="122"/>
      <c r="E13" s="123"/>
      <c r="F13" s="123"/>
      <c r="G13" s="123"/>
      <c r="H13" s="123"/>
      <c r="I13" s="123"/>
      <c r="J13" s="123"/>
      <c r="K13" s="123"/>
      <c r="L13" s="123"/>
      <c r="M13" s="123"/>
      <c r="N13" s="123"/>
      <c r="O13" s="123"/>
      <c r="P13" s="123"/>
      <c r="Q13" s="123"/>
      <c r="R13" s="123"/>
      <c r="S13" s="26"/>
      <c r="T13" s="26"/>
      <c r="U13" s="26"/>
      <c r="V13" s="26"/>
      <c r="W13" s="26"/>
      <c r="X13" s="26"/>
      <c r="AC13" s="127"/>
      <c r="AD13" s="127"/>
      <c r="AE13" s="127"/>
      <c r="AF13" s="127"/>
      <c r="AG13" s="127"/>
      <c r="AH13" s="127"/>
      <c r="AI13" s="127"/>
      <c r="AJ13" s="127"/>
      <c r="AK13" s="127"/>
      <c r="AL13" s="127"/>
      <c r="AM13" s="127"/>
      <c r="AN13" s="127"/>
      <c r="AO13" s="127"/>
      <c r="AP13" s="127"/>
      <c r="AQ13" s="127"/>
      <c r="AR13" s="79"/>
    </row>
    <row r="14" spans="1:48" ht="12.9" hidden="1" customHeight="1" x14ac:dyDescent="0.3">
      <c r="A14" s="4"/>
      <c r="B14" s="4"/>
      <c r="C14" s="125" t="s">
        <v>16</v>
      </c>
      <c r="D14" s="123"/>
      <c r="E14" s="123"/>
      <c r="F14" s="123"/>
      <c r="G14" s="123"/>
      <c r="H14" s="123"/>
      <c r="I14" s="123"/>
      <c r="J14" s="123"/>
      <c r="K14" s="123"/>
      <c r="L14" s="123"/>
      <c r="M14" s="123"/>
      <c r="N14" s="41"/>
      <c r="O14" s="41"/>
      <c r="P14" s="41"/>
      <c r="Q14" s="41"/>
      <c r="R14" s="41"/>
      <c r="S14" s="41"/>
      <c r="T14" s="41"/>
      <c r="U14" s="41"/>
      <c r="V14" s="41"/>
      <c r="W14" s="41"/>
      <c r="X14" s="41"/>
      <c r="AC14" s="127"/>
      <c r="AD14" s="127"/>
      <c r="AE14" s="127"/>
      <c r="AF14" s="127"/>
      <c r="AG14" s="127"/>
      <c r="AH14" s="127"/>
      <c r="AI14" s="127"/>
      <c r="AJ14" s="127"/>
      <c r="AK14" s="127"/>
      <c r="AL14" s="127"/>
      <c r="AM14" s="127"/>
      <c r="AN14" s="127"/>
      <c r="AO14" s="127"/>
      <c r="AP14" s="127"/>
      <c r="AQ14" s="127"/>
      <c r="AR14" s="79"/>
    </row>
    <row r="15" spans="1:48" ht="6" customHeight="1" x14ac:dyDescent="0.3">
      <c r="A15" s="4"/>
      <c r="B15" s="4"/>
      <c r="C15" s="26"/>
      <c r="D15" s="26"/>
      <c r="E15" s="26"/>
      <c r="F15" s="26"/>
      <c r="G15" s="26"/>
      <c r="H15" s="26"/>
      <c r="I15" s="26"/>
      <c r="J15" s="26"/>
      <c r="K15" s="26"/>
      <c r="L15" s="26"/>
      <c r="M15" s="26"/>
      <c r="N15" s="26"/>
      <c r="O15" s="26"/>
      <c r="P15" s="26"/>
      <c r="Q15" s="26"/>
      <c r="R15" s="26"/>
      <c r="S15" s="26"/>
      <c r="T15" s="26"/>
      <c r="U15" s="26"/>
      <c r="V15" s="26"/>
      <c r="W15" s="26"/>
      <c r="X15" s="26"/>
      <c r="AC15" s="127"/>
      <c r="AD15" s="127"/>
      <c r="AE15" s="127"/>
      <c r="AF15" s="127"/>
      <c r="AG15" s="127"/>
      <c r="AH15" s="127"/>
      <c r="AI15" s="127"/>
      <c r="AJ15" s="127"/>
      <c r="AK15" s="127"/>
      <c r="AL15" s="127"/>
      <c r="AM15" s="127"/>
      <c r="AN15" s="127"/>
      <c r="AO15" s="127"/>
      <c r="AP15" s="127"/>
      <c r="AQ15" s="127"/>
      <c r="AR15" s="79"/>
    </row>
    <row r="16" spans="1:48" ht="16.05" customHeight="1" x14ac:dyDescent="0.3">
      <c r="A16" s="4"/>
      <c r="B16" s="4"/>
      <c r="C16" s="3" t="s">
        <v>2</v>
      </c>
      <c r="D16" s="3"/>
      <c r="E16" s="3"/>
      <c r="F16" s="3"/>
      <c r="G16" s="3"/>
      <c r="H16" s="3"/>
      <c r="I16" s="3"/>
      <c r="J16" s="3"/>
      <c r="K16" s="3"/>
      <c r="L16" s="3"/>
      <c r="M16" s="3"/>
      <c r="N16" s="3"/>
      <c r="O16" s="3"/>
      <c r="P16" s="3"/>
      <c r="Q16" s="3"/>
      <c r="R16" s="3"/>
      <c r="S16" s="3"/>
      <c r="T16" s="3"/>
      <c r="U16" s="3"/>
      <c r="V16" s="3"/>
      <c r="W16" s="3"/>
      <c r="X16" s="3"/>
      <c r="Y16" s="3"/>
      <c r="Z16" s="3"/>
      <c r="AA16" s="3"/>
      <c r="AB16" s="3"/>
      <c r="AC16" s="79"/>
      <c r="AD16" s="79"/>
      <c r="AE16" s="79"/>
      <c r="AF16" s="79"/>
      <c r="AG16" s="79"/>
      <c r="AH16" s="79"/>
      <c r="AI16" s="79"/>
      <c r="AJ16" s="79"/>
      <c r="AK16" s="79"/>
      <c r="AL16" s="79"/>
      <c r="AM16" s="79"/>
      <c r="AN16" s="79"/>
      <c r="AO16" s="79"/>
      <c r="AP16" s="79"/>
      <c r="AQ16" s="79"/>
      <c r="AR16" s="79"/>
    </row>
    <row r="17" spans="1:50" ht="31.8" customHeight="1" x14ac:dyDescent="0.3">
      <c r="A17" s="4"/>
      <c r="B17" s="4"/>
      <c r="C17" s="96" t="s">
        <v>85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row>
    <row r="18" spans="1:50" ht="16.05" customHeight="1" x14ac:dyDescent="0.3">
      <c r="A18" s="4"/>
      <c r="B18" s="4"/>
      <c r="C18" s="3" t="s">
        <v>12</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row>
    <row r="19" spans="1:50" ht="28.2" customHeight="1" x14ac:dyDescent="0.3">
      <c r="A19" s="4"/>
      <c r="B19" s="4"/>
      <c r="C19" s="96" t="s">
        <v>169</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row>
    <row r="20" spans="1:50" ht="31.2" customHeight="1" x14ac:dyDescent="0.3">
      <c r="A20" s="4"/>
      <c r="B20" s="4"/>
      <c r="C20" s="96" t="s">
        <v>248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row>
    <row r="21" spans="1:50" s="9" customFormat="1" ht="16.05" customHeight="1" x14ac:dyDescent="0.3">
      <c r="C21" s="3" t="s">
        <v>4</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1"/>
      <c r="AS21" s="4"/>
      <c r="AT21" s="4"/>
      <c r="AU21" s="11"/>
      <c r="AV21" s="11"/>
      <c r="AW21" s="11"/>
      <c r="AX21" s="11"/>
    </row>
    <row r="22" spans="1:50" s="9" customFormat="1" ht="30" customHeight="1" x14ac:dyDescent="0.3">
      <c r="C22" s="102" t="s">
        <v>263</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
      <c r="AS22" s="4"/>
      <c r="AT22" s="4"/>
      <c r="AU22" s="11"/>
      <c r="AV22" s="11"/>
      <c r="AW22" s="11"/>
      <c r="AX22" s="11"/>
    </row>
    <row r="23" spans="1:50" s="58" customFormat="1" ht="17.399999999999999" hidden="1" customHeight="1" x14ac:dyDescent="0.25">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59"/>
      <c r="AS23" s="60"/>
      <c r="AT23" s="60"/>
      <c r="AU23" s="61"/>
      <c r="AV23" s="61"/>
      <c r="AW23" s="61"/>
      <c r="AX23" s="61"/>
    </row>
    <row r="24" spans="1:50" ht="16.05" customHeight="1" x14ac:dyDescent="0.3">
      <c r="A24" s="4"/>
      <c r="B24" s="4"/>
      <c r="C24" s="3" t="s">
        <v>17</v>
      </c>
      <c r="D24" s="31"/>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row>
    <row r="25" spans="1:50" ht="28.8" customHeight="1" x14ac:dyDescent="0.3">
      <c r="A25" s="4"/>
      <c r="B25" s="4"/>
      <c r="C25" s="133" t="s">
        <v>225</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row>
    <row r="26" spans="1:50" ht="10.050000000000001" customHeight="1" x14ac:dyDescent="0.3">
      <c r="A26" s="4"/>
      <c r="B26" s="4"/>
      <c r="C26" s="12"/>
    </row>
    <row r="27" spans="1:50" ht="15" customHeight="1" x14ac:dyDescent="0.3">
      <c r="A27" s="4"/>
      <c r="B27" s="4"/>
      <c r="C27" s="103" t="s">
        <v>78</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spans="1:50" ht="4.2" customHeight="1" x14ac:dyDescent="0.3">
      <c r="A28" s="4"/>
      <c r="B28" s="4"/>
      <c r="C28" s="12"/>
    </row>
    <row r="29" spans="1:50" ht="18" customHeight="1" x14ac:dyDescent="0.3">
      <c r="A29" s="107">
        <v>1</v>
      </c>
      <c r="B29" s="107"/>
      <c r="C29" s="69" t="s">
        <v>79</v>
      </c>
    </row>
    <row r="30" spans="1:50" ht="15" customHeight="1" x14ac:dyDescent="0.3">
      <c r="A30" s="4"/>
      <c r="B30" s="4"/>
      <c r="C30" s="176"/>
      <c r="D30" s="177"/>
      <c r="E30" s="177"/>
      <c r="F30" s="177"/>
      <c r="G30" s="178"/>
      <c r="H30" s="42" t="str">
        <f>IF(AND(C30="",P35&lt;&gt;""),"&lt;= Vul het schooljaar in!","")</f>
        <v/>
      </c>
    </row>
    <row r="31" spans="1:50" ht="10.050000000000001" customHeight="1" x14ac:dyDescent="0.3">
      <c r="A31" s="4"/>
      <c r="B31" s="4"/>
      <c r="C31" s="12"/>
    </row>
    <row r="32" spans="1:50" ht="15" customHeight="1" x14ac:dyDescent="0.3">
      <c r="A32" s="4"/>
      <c r="B32" s="4"/>
      <c r="C32" s="103" t="s">
        <v>80</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row>
    <row r="33" spans="1:53" ht="4.2" customHeight="1" x14ac:dyDescent="0.3">
      <c r="A33" s="4"/>
      <c r="B33" s="4"/>
      <c r="C33" s="12"/>
    </row>
    <row r="34" spans="1:53" ht="18" customHeight="1" x14ac:dyDescent="0.3">
      <c r="A34" s="107">
        <v>2</v>
      </c>
      <c r="B34" s="107"/>
      <c r="C34" s="69" t="s">
        <v>81</v>
      </c>
      <c r="X34" s="47" t="str">
        <f>IF(AND(AH35="",AR37="",AA39=""),"","Beantwoord vraag "&amp;A34&amp;" volledig.")</f>
        <v/>
      </c>
      <c r="AJ34" s="33" t="str">
        <f>IF(AND(P39&lt;&gt;"",P41&lt;&gt;""),"Bij vraag "&amp;A34&amp;" mag u alleen een rijksregisternummer OF een ander identificatienummer invullen!","")</f>
        <v/>
      </c>
    </row>
    <row r="35" spans="1:53" ht="15" customHeight="1" x14ac:dyDescent="0.3">
      <c r="A35" s="4"/>
      <c r="B35" s="4"/>
      <c r="C35" s="12"/>
      <c r="N35" s="15" t="s">
        <v>18</v>
      </c>
      <c r="P35" s="108"/>
      <c r="Q35" s="154"/>
      <c r="R35" s="154"/>
      <c r="S35" s="157"/>
      <c r="T35" s="157"/>
      <c r="U35" s="157"/>
      <c r="V35" s="157"/>
      <c r="W35" s="157"/>
      <c r="X35" s="157"/>
      <c r="Y35" s="157"/>
      <c r="Z35" s="157"/>
      <c r="AA35" s="157"/>
      <c r="AB35" s="157"/>
      <c r="AC35" s="157"/>
      <c r="AD35" s="157"/>
      <c r="AE35" s="157"/>
      <c r="AF35" s="157"/>
      <c r="AG35" s="158"/>
      <c r="AH35" s="32" t="str">
        <f>IF(OR(AND(C30&lt;&gt;"",P35=""),AND(P35="",P37&lt;&gt;""),AND(P35="",P47&lt;&gt;"")),"&lt;= Vul de voornaam van de cursist in.","")</f>
        <v/>
      </c>
    </row>
    <row r="36" spans="1:53" ht="4.2" customHeight="1" x14ac:dyDescent="0.3">
      <c r="A36" s="4"/>
      <c r="B36" s="4"/>
      <c r="C36" s="12"/>
      <c r="N36" s="26"/>
    </row>
    <row r="37" spans="1:53" ht="15" customHeight="1" x14ac:dyDescent="0.3">
      <c r="A37" s="4"/>
      <c r="B37" s="4"/>
      <c r="C37" s="12"/>
      <c r="N37" s="15" t="s">
        <v>19</v>
      </c>
      <c r="P37" s="108"/>
      <c r="Q37" s="154"/>
      <c r="R37" s="154"/>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8"/>
      <c r="AR37" s="32" t="str">
        <f>IF(OR(AND(P35&lt;&gt;"",P37=""),AND(P37="",OR(P39&lt;&gt;"",P41&lt;&gt;""))),"&lt;= Vul de achternaam van de cursist in.","")</f>
        <v/>
      </c>
      <c r="AS37" s="86" t="s">
        <v>267</v>
      </c>
      <c r="AT37" s="86" t="s">
        <v>268</v>
      </c>
      <c r="AU37" s="86" t="s">
        <v>269</v>
      </c>
      <c r="AV37" s="86" t="s">
        <v>270</v>
      </c>
      <c r="AW37" s="86" t="s">
        <v>271</v>
      </c>
      <c r="AX37" s="86" t="s">
        <v>272</v>
      </c>
      <c r="AY37" s="86" t="s">
        <v>273</v>
      </c>
      <c r="AZ37" s="86" t="s">
        <v>274</v>
      </c>
    </row>
    <row r="38" spans="1:53" ht="4.2" customHeight="1" x14ac:dyDescent="0.3">
      <c r="A38" s="4"/>
      <c r="B38" s="4"/>
      <c r="C38" s="12"/>
      <c r="N38" s="26"/>
    </row>
    <row r="39" spans="1:53" ht="15" customHeight="1" x14ac:dyDescent="0.3">
      <c r="A39" s="4"/>
      <c r="B39" s="4"/>
      <c r="C39" s="12"/>
      <c r="N39" s="15" t="s">
        <v>20</v>
      </c>
      <c r="P39" s="144"/>
      <c r="Q39" s="145"/>
      <c r="R39" s="145"/>
      <c r="S39" s="145"/>
      <c r="T39" s="145"/>
      <c r="U39" s="145"/>
      <c r="V39" s="145"/>
      <c r="W39" s="145"/>
      <c r="X39" s="145"/>
      <c r="Y39" s="146"/>
      <c r="Z39" s="32" t="str">
        <f>IF(AA39="","","&lt;=")</f>
        <v/>
      </c>
      <c r="AA39" s="147" t="str">
        <f>IF(OR(AND(P37&lt;&gt;"",AND(P39="",P41="")),AND(P39="",P41="",P43&lt;&gt;"")),"Vul het rijksregisternummer of een ander idendificatienummer van de cursist in.","")</f>
        <v/>
      </c>
      <c r="AB39" s="148"/>
      <c r="AC39" s="148"/>
      <c r="AD39" s="148"/>
      <c r="AE39" s="148"/>
      <c r="AF39" s="148"/>
      <c r="AG39" s="148"/>
      <c r="AH39" s="148"/>
      <c r="AI39" s="148"/>
      <c r="AJ39" s="148"/>
      <c r="AK39" s="148"/>
      <c r="AL39" s="148"/>
      <c r="AM39" s="148"/>
      <c r="AN39" s="148"/>
      <c r="AO39" s="148"/>
      <c r="AP39" s="148"/>
      <c r="AQ39" s="148"/>
      <c r="AR39" s="28"/>
      <c r="AS39" s="87" t="str">
        <f>IF(P39="","",97-MOD(AZ39,97))</f>
        <v/>
      </c>
      <c r="AT39" s="88" t="str">
        <f>IF(P39="","",VALUE(RIGHT(P39,2)))</f>
        <v/>
      </c>
      <c r="AU39" s="89">
        <f>VALUE(P39)</f>
        <v>0</v>
      </c>
      <c r="AV39" s="90">
        <f>IF(AU39&gt;30000000000,VALUE(LEFT(AU39,9)),0)</f>
        <v>0</v>
      </c>
      <c r="AW39" s="90">
        <f>IF(AND(AU39&lt;10000000000,AU39&gt;1000000000),VALUE(LEFT(AU39,8)+2000000000),0)</f>
        <v>0</v>
      </c>
      <c r="AX39" s="90">
        <f>IF(AND(AU39&lt;1000000000,AU39&gt;100000000),VALUE(LEFT(AU39,7)+2000000000),0)</f>
        <v>0</v>
      </c>
      <c r="AY39" s="90">
        <f>IF(AU39&lt;100000000,VALUE(LEFT(AU39,6)+2000000000),0)</f>
        <v>2000000000</v>
      </c>
      <c r="AZ39" s="90">
        <f>SUM(AV39:AY39)</f>
        <v>2000000000</v>
      </c>
      <c r="BA39" s="85"/>
    </row>
    <row r="40" spans="1:53" ht="4.2" customHeight="1" x14ac:dyDescent="0.3">
      <c r="A40" s="4"/>
      <c r="B40" s="4"/>
      <c r="C40" s="12"/>
      <c r="N40" s="15"/>
      <c r="P40" s="54"/>
      <c r="Q40" s="55"/>
      <c r="R40" s="55"/>
      <c r="S40" s="55"/>
      <c r="T40" s="55"/>
      <c r="U40" s="55"/>
      <c r="V40" s="55"/>
      <c r="W40" s="55"/>
      <c r="X40" s="55"/>
      <c r="Y40" s="55"/>
      <c r="Z40" s="32"/>
      <c r="AA40" s="148"/>
      <c r="AB40" s="148"/>
      <c r="AC40" s="148"/>
      <c r="AD40" s="148"/>
      <c r="AE40" s="148"/>
      <c r="AF40" s="148"/>
      <c r="AG40" s="148"/>
      <c r="AH40" s="148"/>
      <c r="AI40" s="148"/>
      <c r="AJ40" s="148"/>
      <c r="AK40" s="148"/>
      <c r="AL40" s="148"/>
      <c r="AM40" s="148"/>
      <c r="AN40" s="148"/>
      <c r="AO40" s="148"/>
      <c r="AP40" s="148"/>
      <c r="AQ40" s="148"/>
    </row>
    <row r="41" spans="1:53" ht="15" customHeight="1" x14ac:dyDescent="0.3">
      <c r="A41" s="4"/>
      <c r="B41" s="4"/>
      <c r="C41" s="12"/>
      <c r="N41" s="15" t="s">
        <v>70</v>
      </c>
      <c r="P41" s="184"/>
      <c r="Q41" s="185"/>
      <c r="R41" s="185"/>
      <c r="S41" s="185"/>
      <c r="T41" s="185"/>
      <c r="U41" s="185"/>
      <c r="V41" s="185"/>
      <c r="W41" s="185"/>
      <c r="X41" s="185"/>
      <c r="Y41" s="186"/>
      <c r="Z41" s="32" t="str">
        <f>IF(AA39="","","&lt;=")</f>
        <v/>
      </c>
      <c r="AA41" s="148"/>
      <c r="AB41" s="148"/>
      <c r="AC41" s="148"/>
      <c r="AD41" s="148"/>
      <c r="AE41" s="148"/>
      <c r="AF41" s="148"/>
      <c r="AG41" s="148"/>
      <c r="AH41" s="148"/>
      <c r="AI41" s="148"/>
      <c r="AJ41" s="148"/>
      <c r="AK41" s="148"/>
      <c r="AL41" s="148"/>
      <c r="AM41" s="148"/>
      <c r="AN41" s="148"/>
      <c r="AO41" s="148"/>
      <c r="AP41" s="148"/>
      <c r="AQ41" s="148"/>
    </row>
    <row r="42" spans="1:53" ht="4.2" customHeight="1" x14ac:dyDescent="0.3">
      <c r="A42" s="4"/>
      <c r="B42" s="4"/>
      <c r="C42" s="12"/>
      <c r="N42" s="26"/>
    </row>
    <row r="43" spans="1:53" ht="15" customHeight="1" x14ac:dyDescent="0.3">
      <c r="A43" s="4"/>
      <c r="B43" s="4"/>
      <c r="C43" s="12"/>
      <c r="N43" s="15" t="s">
        <v>9</v>
      </c>
      <c r="P43" s="108"/>
      <c r="Q43" s="154"/>
      <c r="R43" s="154"/>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8"/>
      <c r="AR43" s="32"/>
    </row>
    <row r="44" spans="1:53" ht="7.95" customHeight="1" x14ac:dyDescent="0.3">
      <c r="A44" s="4"/>
      <c r="B44" s="4"/>
      <c r="C44" s="12"/>
    </row>
    <row r="45" spans="1:53" ht="18" customHeight="1" x14ac:dyDescent="0.3">
      <c r="A45" s="107">
        <v>3</v>
      </c>
      <c r="B45" s="107"/>
      <c r="C45" s="69" t="s">
        <v>84</v>
      </c>
    </row>
    <row r="46" spans="1:53" ht="18" customHeight="1" x14ac:dyDescent="0.3">
      <c r="A46" s="4"/>
      <c r="B46" s="4"/>
      <c r="C46" s="12" t="s">
        <v>22</v>
      </c>
    </row>
    <row r="47" spans="1:53" ht="15" customHeight="1" x14ac:dyDescent="0.3">
      <c r="A47" s="4"/>
      <c r="B47" s="4"/>
      <c r="C47" s="34"/>
      <c r="D47" s="26"/>
      <c r="E47" s="26"/>
      <c r="F47" s="26"/>
      <c r="G47" s="26"/>
      <c r="H47" s="26"/>
      <c r="I47" s="26"/>
      <c r="J47" s="26"/>
      <c r="K47" s="26"/>
      <c r="L47" s="26"/>
      <c r="M47" s="26"/>
      <c r="N47" s="15" t="s">
        <v>21</v>
      </c>
      <c r="O47" s="26"/>
      <c r="P47" s="179"/>
      <c r="Q47" s="180"/>
      <c r="R47" s="180"/>
      <c r="S47" s="181"/>
      <c r="T47" s="32" t="str">
        <f>IF(OR(AND(OR(P39&lt;&gt;"",P41&lt;&gt;""),P47=""),AND(P61&lt;&gt;"",P47="")),"&lt;= Vul het instellingsnummer in.","")</f>
        <v/>
      </c>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53" ht="3" customHeight="1" x14ac:dyDescent="0.3">
      <c r="A48" s="68"/>
      <c r="B48" s="68"/>
      <c r="C48" s="3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spans="1:44" ht="15" customHeight="1" x14ac:dyDescent="0.3">
      <c r="A49" s="4"/>
      <c r="B49" s="4"/>
      <c r="C49" s="26"/>
      <c r="D49" s="26"/>
      <c r="E49" s="26"/>
      <c r="F49" s="26"/>
      <c r="G49" s="26"/>
      <c r="H49" s="26"/>
      <c r="I49" s="26"/>
      <c r="J49" s="26"/>
      <c r="K49" s="26"/>
      <c r="L49" s="26"/>
      <c r="M49" s="26"/>
      <c r="N49" s="15" t="s">
        <v>0</v>
      </c>
      <c r="O49" s="26"/>
      <c r="P49" s="135" t="str">
        <f>IF(P47="","",VLOOKUP(P47,'instellingen CVO en CBE'!$A$2:$G$2137,2,FALSE))</f>
        <v/>
      </c>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7"/>
      <c r="AR49" s="36" t="str">
        <f>IF(AND(OR(P52&lt;&gt;"",P54&lt;&gt;"",T54&lt;&gt;""),P49=""),"&lt;= Vul de naam van het schoolbestuur in.","")</f>
        <v/>
      </c>
    </row>
    <row r="50" spans="1:44" ht="15" customHeight="1" x14ac:dyDescent="0.3">
      <c r="A50" s="4"/>
      <c r="B50" s="4"/>
      <c r="C50" s="26"/>
      <c r="D50" s="26"/>
      <c r="E50" s="26"/>
      <c r="F50" s="26"/>
      <c r="G50" s="26"/>
      <c r="H50" s="26"/>
      <c r="I50" s="26"/>
      <c r="J50" s="26"/>
      <c r="K50" s="26"/>
      <c r="L50" s="26"/>
      <c r="M50" s="26"/>
      <c r="N50" s="15"/>
      <c r="O50" s="26"/>
      <c r="P50" s="138"/>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40"/>
      <c r="AR50" s="26"/>
    </row>
    <row r="51" spans="1:44" ht="4.2" customHeight="1" x14ac:dyDescent="0.3">
      <c r="A51" s="4"/>
      <c r="B51" s="4"/>
      <c r="C51" s="26"/>
      <c r="D51" s="26"/>
      <c r="E51" s="26"/>
      <c r="F51" s="26"/>
      <c r="G51" s="26"/>
      <c r="H51" s="26"/>
      <c r="I51" s="26"/>
      <c r="J51" s="26"/>
      <c r="K51" s="26"/>
      <c r="L51" s="26"/>
      <c r="M51" s="26"/>
      <c r="N51" s="15"/>
      <c r="O51" s="26"/>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26"/>
      <c r="AP51" s="26"/>
      <c r="AQ51" s="26"/>
      <c r="AR51" s="26"/>
    </row>
    <row r="52" spans="1:44" ht="15" customHeight="1" x14ac:dyDescent="0.3">
      <c r="A52" s="4"/>
      <c r="B52" s="4"/>
      <c r="C52" s="26"/>
      <c r="D52" s="26"/>
      <c r="E52" s="26"/>
      <c r="F52" s="26"/>
      <c r="G52" s="26"/>
      <c r="H52" s="26"/>
      <c r="I52" s="26"/>
      <c r="J52" s="26"/>
      <c r="K52" s="26"/>
      <c r="L52" s="26"/>
      <c r="M52" s="26"/>
      <c r="N52" s="15" t="s">
        <v>5</v>
      </c>
      <c r="O52" s="26"/>
      <c r="P52" s="130" t="str">
        <f>IF(P47="","",VLOOKUP(P47,'instellingen CVO en CBE'!$A$2:$G$2137,3,FALSE))</f>
        <v/>
      </c>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2"/>
      <c r="AR52" s="32"/>
    </row>
    <row r="53" spans="1:44" ht="5.25" customHeight="1" x14ac:dyDescent="0.3">
      <c r="A53" s="4"/>
      <c r="B53" s="4"/>
      <c r="C53" s="26"/>
      <c r="D53" s="26"/>
      <c r="E53" s="26"/>
      <c r="F53" s="26"/>
      <c r="G53" s="26"/>
      <c r="H53" s="26"/>
      <c r="I53" s="26"/>
      <c r="J53" s="26"/>
      <c r="K53" s="26"/>
      <c r="L53" s="26"/>
      <c r="M53" s="26"/>
      <c r="N53" s="15"/>
      <c r="O53" s="26"/>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26"/>
      <c r="AP53" s="26"/>
      <c r="AQ53" s="26"/>
      <c r="AR53" s="32"/>
    </row>
    <row r="54" spans="1:44" ht="15" customHeight="1" x14ac:dyDescent="0.3">
      <c r="A54" s="4"/>
      <c r="B54" s="4"/>
      <c r="C54" s="26"/>
      <c r="D54" s="26"/>
      <c r="E54" s="26"/>
      <c r="F54" s="26"/>
      <c r="G54" s="26"/>
      <c r="H54" s="26"/>
      <c r="I54" s="26"/>
      <c r="J54" s="26"/>
      <c r="K54" s="26"/>
      <c r="L54" s="26"/>
      <c r="M54" s="26"/>
      <c r="N54" s="15" t="s">
        <v>3</v>
      </c>
      <c r="O54" s="26"/>
      <c r="P54" s="130" t="str">
        <f>IF(P47="","",VLOOKUP(P47,'instellingen CVO en CBE'!$A$2:$G$2137,4,FALSE))</f>
        <v/>
      </c>
      <c r="Q54" s="131"/>
      <c r="R54" s="132"/>
      <c r="S54" s="37"/>
      <c r="T54" s="130" t="str">
        <f>IF(P47="","",VLOOKUP(P47,'instellingen CVO en CBE'!$A$2:$G$2137,5,FALSE))</f>
        <v/>
      </c>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2"/>
      <c r="AR54" s="32"/>
    </row>
    <row r="55" spans="1:44" ht="4.8" customHeight="1" x14ac:dyDescent="0.3">
      <c r="A55" s="4"/>
      <c r="B55" s="4"/>
      <c r="C55" s="26"/>
      <c r="D55" s="26"/>
      <c r="E55" s="26"/>
      <c r="F55" s="26"/>
      <c r="G55" s="26"/>
      <c r="H55" s="26"/>
      <c r="I55" s="26"/>
      <c r="J55" s="26"/>
      <c r="K55" s="26"/>
      <c r="L55" s="26"/>
      <c r="M55" s="26"/>
      <c r="N55" s="15"/>
      <c r="O55" s="26"/>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2"/>
    </row>
    <row r="56" spans="1:44" ht="15" customHeight="1" x14ac:dyDescent="0.3">
      <c r="A56" s="4"/>
      <c r="B56" s="4"/>
      <c r="C56" s="26"/>
      <c r="D56" s="26"/>
      <c r="E56" s="26"/>
      <c r="F56" s="26"/>
      <c r="G56" s="26"/>
      <c r="H56" s="26"/>
      <c r="I56" s="26"/>
      <c r="J56" s="26"/>
      <c r="K56" s="26"/>
      <c r="L56" s="26"/>
      <c r="M56" s="26"/>
      <c r="N56" s="15" t="s">
        <v>6</v>
      </c>
      <c r="O56" s="26"/>
      <c r="P56" s="141" t="str">
        <f>IF(P47="","",VLOOKUP(P47,'instellingen CVO en CBE'!$A$2:$G$2137,6,FALSE))</f>
        <v/>
      </c>
      <c r="Q56" s="142"/>
      <c r="R56" s="142"/>
      <c r="S56" s="142"/>
      <c r="T56" s="142"/>
      <c r="U56" s="142"/>
      <c r="V56" s="142"/>
      <c r="W56" s="142"/>
      <c r="X56" s="143"/>
      <c r="Y56" s="43"/>
      <c r="Z56" s="44"/>
      <c r="AA56" s="44"/>
      <c r="AB56" s="44"/>
      <c r="AC56" s="44"/>
      <c r="AD56" s="44"/>
      <c r="AE56" s="44"/>
      <c r="AF56" s="44"/>
      <c r="AG56" s="44"/>
      <c r="AH56" s="44"/>
      <c r="AI56" s="44"/>
      <c r="AJ56" s="44"/>
      <c r="AK56" s="44"/>
      <c r="AL56" s="44"/>
      <c r="AM56" s="44"/>
      <c r="AN56" s="44"/>
      <c r="AO56" s="44"/>
      <c r="AP56" s="44"/>
      <c r="AQ56" s="44"/>
      <c r="AR56" s="32"/>
    </row>
    <row r="57" spans="1:44" ht="4.8" customHeight="1" x14ac:dyDescent="0.3">
      <c r="A57" s="4"/>
      <c r="B57" s="4"/>
      <c r="C57" s="26"/>
      <c r="D57" s="26"/>
      <c r="E57" s="26"/>
      <c r="F57" s="26"/>
      <c r="G57" s="26"/>
      <c r="H57" s="26"/>
      <c r="I57" s="26"/>
      <c r="J57" s="26"/>
      <c r="K57" s="26"/>
      <c r="L57" s="26"/>
      <c r="M57" s="26"/>
      <c r="N57" s="15"/>
      <c r="O57" s="26"/>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2"/>
    </row>
    <row r="58" spans="1:44" ht="15" customHeight="1" x14ac:dyDescent="0.3">
      <c r="A58" s="4"/>
      <c r="B58" s="4"/>
      <c r="C58" s="26"/>
      <c r="D58" s="26"/>
      <c r="E58" s="26"/>
      <c r="F58" s="26"/>
      <c r="G58" s="26"/>
      <c r="H58" s="26"/>
      <c r="I58" s="26"/>
      <c r="J58" s="26"/>
      <c r="K58" s="26"/>
      <c r="L58" s="26"/>
      <c r="M58" s="26"/>
      <c r="N58" s="15" t="s">
        <v>9</v>
      </c>
      <c r="O58" s="26"/>
      <c r="P58" s="130" t="str">
        <f>IF(P47="","",VLOOKUP(P47,'instellingen CVO en CBE'!$A$2:$G$2137,7,FALSE))</f>
        <v/>
      </c>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2"/>
      <c r="AR58" s="32"/>
    </row>
    <row r="59" spans="1:44" ht="7.95" customHeight="1" x14ac:dyDescent="0.3">
      <c r="A59" s="4"/>
      <c r="B59" s="4"/>
      <c r="N59" s="10"/>
      <c r="AR59" s="30"/>
    </row>
    <row r="60" spans="1:44" ht="18" customHeight="1" x14ac:dyDescent="0.3">
      <c r="A60" s="107">
        <v>4</v>
      </c>
      <c r="B60" s="107"/>
      <c r="C60" s="153" t="s">
        <v>86</v>
      </c>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47" t="str">
        <f>IF(AND(AH61="",AH63="",AR65="",W67="",AR69=""),"","Beantwoord vraag "&amp;A60&amp;" volledig.")</f>
        <v/>
      </c>
    </row>
    <row r="61" spans="1:44" ht="15" customHeight="1" x14ac:dyDescent="0.3">
      <c r="A61" s="4"/>
      <c r="B61" s="4"/>
      <c r="N61" s="15" t="s">
        <v>18</v>
      </c>
      <c r="P61" s="108"/>
      <c r="Q61" s="154"/>
      <c r="R61" s="154"/>
      <c r="S61" s="155"/>
      <c r="T61" s="155"/>
      <c r="U61" s="155"/>
      <c r="V61" s="155"/>
      <c r="W61" s="155"/>
      <c r="X61" s="155"/>
      <c r="Y61" s="155"/>
      <c r="Z61" s="155"/>
      <c r="AA61" s="155"/>
      <c r="AB61" s="155"/>
      <c r="AC61" s="155"/>
      <c r="AD61" s="155"/>
      <c r="AE61" s="155"/>
      <c r="AF61" s="155"/>
      <c r="AG61" s="156"/>
      <c r="AH61" s="32" t="str">
        <f>IF(OR(AND(P47&lt;&gt;"",P61=""),AND(P63&lt;&gt;"",P61=""),AND(C72&lt;&gt;"",P61="")),"&lt;= Vul de voornaam van de contactpersoon in.","")</f>
        <v/>
      </c>
      <c r="AR61" s="30"/>
    </row>
    <row r="62" spans="1:44" ht="4.2" customHeight="1" x14ac:dyDescent="0.3">
      <c r="A62" s="4"/>
      <c r="B62" s="4"/>
      <c r="N62" s="10"/>
      <c r="AR62" s="30"/>
    </row>
    <row r="63" spans="1:44" ht="15" customHeight="1" x14ac:dyDescent="0.3">
      <c r="A63" s="4"/>
      <c r="B63" s="4"/>
      <c r="N63" s="15" t="s">
        <v>19</v>
      </c>
      <c r="P63" s="108"/>
      <c r="Q63" s="154"/>
      <c r="R63" s="154"/>
      <c r="S63" s="157"/>
      <c r="T63" s="157"/>
      <c r="U63" s="157"/>
      <c r="V63" s="157"/>
      <c r="W63" s="157"/>
      <c r="X63" s="157"/>
      <c r="Y63" s="157"/>
      <c r="Z63" s="157"/>
      <c r="AA63" s="157"/>
      <c r="AB63" s="157"/>
      <c r="AC63" s="157"/>
      <c r="AD63" s="157"/>
      <c r="AE63" s="157"/>
      <c r="AF63" s="157"/>
      <c r="AG63" s="158"/>
      <c r="AH63" s="32" t="str">
        <f>IF(OR(AND(P61&lt;&gt;"",P63=""),AND(P65&lt;&gt;"",P63="")),"&lt;= Vul de achternaam van de contactpersoon in.","")</f>
        <v/>
      </c>
      <c r="AR63" s="30"/>
    </row>
    <row r="64" spans="1:44" ht="4.2" customHeight="1" x14ac:dyDescent="0.3">
      <c r="A64" s="4"/>
      <c r="B64" s="4"/>
      <c r="N64" s="10"/>
      <c r="AR64" s="30"/>
    </row>
    <row r="65" spans="1:44" ht="15" customHeight="1" x14ac:dyDescent="0.3">
      <c r="A65" s="4"/>
      <c r="B65" s="4"/>
      <c r="N65" s="10" t="s">
        <v>246</v>
      </c>
      <c r="P65" s="159"/>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1"/>
      <c r="AR65" s="32" t="str">
        <f>IF(OR(AND(P63&lt;&gt;"",P65=""),AND(P65="",P67&lt;&gt;"")),"&lt;= Vul de functie van de contactpersoon in.","")</f>
        <v/>
      </c>
    </row>
    <row r="66" spans="1:44" ht="4.2" customHeight="1" x14ac:dyDescent="0.3">
      <c r="A66" s="4"/>
      <c r="B66" s="4"/>
      <c r="N66" s="10"/>
      <c r="AR66" s="30"/>
    </row>
    <row r="67" spans="1:44" ht="15" customHeight="1" x14ac:dyDescent="0.3">
      <c r="A67" s="4"/>
      <c r="B67" s="4"/>
      <c r="N67" s="10" t="s">
        <v>88</v>
      </c>
      <c r="P67" s="160"/>
      <c r="Q67" s="161"/>
      <c r="R67" s="161"/>
      <c r="S67" s="161"/>
      <c r="T67" s="161"/>
      <c r="U67" s="161"/>
      <c r="V67" s="162"/>
      <c r="W67" s="32" t="str">
        <f>IF(OR(AND(P65&lt;&gt;"",P67=""),AND(P67="",P69&lt;&gt;"")),"&lt;= Vul het telefoon- of gsm-nummer van de contactpersoon in.","")</f>
        <v/>
      </c>
      <c r="AR67" s="30"/>
    </row>
    <row r="68" spans="1:44" ht="4.2" customHeight="1" x14ac:dyDescent="0.3">
      <c r="A68" s="4"/>
      <c r="B68" s="4"/>
      <c r="N68" s="10"/>
      <c r="P68" s="74"/>
      <c r="Q68" s="75"/>
      <c r="R68" s="75"/>
      <c r="S68" s="75"/>
      <c r="T68" s="75"/>
      <c r="U68" s="75"/>
      <c r="V68" s="75"/>
      <c r="W68" s="32"/>
      <c r="AR68" s="30"/>
    </row>
    <row r="69" spans="1:44" ht="15" customHeight="1" x14ac:dyDescent="0.3">
      <c r="A69" s="4"/>
      <c r="B69" s="4"/>
      <c r="N69" s="15" t="s">
        <v>9</v>
      </c>
      <c r="P69" s="167"/>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9"/>
      <c r="AR69" s="30" t="str">
        <f>IF(AND(P67&lt;&gt;"",P69=""),"&lt;= Vul het e-mailadres van de contactpersoon in.","")</f>
        <v/>
      </c>
    </row>
    <row r="70" spans="1:44" ht="7.95" customHeight="1" x14ac:dyDescent="0.3">
      <c r="A70" s="4"/>
      <c r="B70" s="4"/>
      <c r="N70" s="10"/>
      <c r="AR70" s="30"/>
    </row>
    <row r="71" spans="1:44" ht="18" customHeight="1" x14ac:dyDescent="0.3">
      <c r="A71" s="107">
        <v>5</v>
      </c>
      <c r="B71" s="107"/>
      <c r="C71" s="16" t="s">
        <v>82</v>
      </c>
      <c r="AF71" s="53" t="str">
        <f>IF(OR(AND(P69&lt;&gt;"",C72=""),AND(C72="",C75&lt;&gt;"")),"Beantwoord vraag "&amp;A71&amp;".","")</f>
        <v/>
      </c>
    </row>
    <row r="72" spans="1:44" ht="15.6" customHeight="1" x14ac:dyDescent="0.3">
      <c r="A72" s="182"/>
      <c r="B72" s="183"/>
      <c r="C72" s="108"/>
      <c r="D72" s="150"/>
      <c r="E72" s="150"/>
      <c r="F72" s="150"/>
      <c r="G72" s="150"/>
      <c r="H72" s="150"/>
      <c r="I72" s="150"/>
      <c r="J72" s="150"/>
      <c r="K72" s="150"/>
      <c r="L72" s="150"/>
      <c r="M72" s="150"/>
      <c r="N72" s="151"/>
      <c r="O72" s="63" t="str">
        <f>IF(OR(AND(P69&lt;&gt;"",C72=""),AND(C75&lt;&gt;"",C72="")),"&lt;= Vul het niveau in.","")</f>
        <v/>
      </c>
      <c r="P72" s="45"/>
      <c r="Q72" s="45"/>
    </row>
    <row r="73" spans="1:44" ht="7.95" customHeight="1" x14ac:dyDescent="0.3">
      <c r="A73" s="68"/>
      <c r="B73" s="68"/>
      <c r="C73" s="16"/>
    </row>
    <row r="74" spans="1:44" ht="18" customHeight="1" x14ac:dyDescent="0.3">
      <c r="A74" s="107">
        <v>6</v>
      </c>
      <c r="B74" s="107"/>
      <c r="C74" s="16" t="s">
        <v>83</v>
      </c>
      <c r="AR74" s="28"/>
    </row>
    <row r="75" spans="1:44" ht="141.6" customHeight="1" x14ac:dyDescent="0.3">
      <c r="A75" s="68"/>
      <c r="B75" s="68"/>
      <c r="C75" s="112"/>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4"/>
      <c r="AR75" s="46" t="str">
        <f>IF(OR(AND(C72&lt;&gt;"",C75=""),AND(C75="",COUNTIF(C80:C88,"X"))),"&lt;= "&amp;C74,"")</f>
        <v/>
      </c>
    </row>
    <row r="76" spans="1:44" ht="10.050000000000001" customHeight="1" x14ac:dyDescent="0.3">
      <c r="A76" s="68"/>
      <c r="B76" s="68"/>
      <c r="C76" s="16"/>
    </row>
    <row r="77" spans="1:44" ht="15" customHeight="1" x14ac:dyDescent="0.3">
      <c r="A77" s="4"/>
      <c r="B77" s="4"/>
      <c r="C77" s="103" t="s">
        <v>75</v>
      </c>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row>
    <row r="78" spans="1:44" ht="4.2" customHeight="1" x14ac:dyDescent="0.3">
      <c r="A78" s="68"/>
      <c r="B78" s="68"/>
      <c r="C78" s="16"/>
    </row>
    <row r="79" spans="1:44" ht="33.6" customHeight="1" x14ac:dyDescent="0.3">
      <c r="A79" s="107">
        <v>7</v>
      </c>
      <c r="B79" s="107"/>
      <c r="C79" s="111" t="s">
        <v>168</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62" t="str">
        <f>IF(AND(A80="",X80="",Y82="",U84="",AR86="",J88=""),"","U heeft vraag "&amp;A79&amp;" foutief of nog niet niet (volledig) beantwoord.")</f>
        <v/>
      </c>
    </row>
    <row r="80" spans="1:44" ht="15" customHeight="1" x14ac:dyDescent="0.3">
      <c r="A80" s="165" t="str">
        <f>IF(AND(C75&lt;&gt;"",COUNTIF(C80:C88,"X")=0),"maak uw keuze","")</f>
        <v/>
      </c>
      <c r="B80" s="166"/>
      <c r="C80" s="29"/>
      <c r="D80" s="21" t="s">
        <v>71</v>
      </c>
      <c r="E80" s="56"/>
      <c r="F80" s="56"/>
      <c r="G80" s="56"/>
      <c r="H80" s="56"/>
      <c r="I80" s="56"/>
      <c r="J80" s="56"/>
      <c r="K80" s="56"/>
      <c r="L80" s="56"/>
      <c r="M80" s="56"/>
      <c r="N80" s="56"/>
      <c r="O80" s="56"/>
      <c r="P80" s="56"/>
      <c r="Q80" s="56"/>
      <c r="R80" s="56"/>
      <c r="S80" s="56"/>
      <c r="T80" s="56"/>
      <c r="U80" s="56"/>
      <c r="V80" s="56"/>
      <c r="X80" s="33" t="str">
        <f>IF(AND(C80="",OR(P82&lt;&gt;"",P84&lt;&gt;"",P86&lt;&gt;"")),"&lt;= Kruis het vakje vóór 'ja. Vul hieronder …' aan!","")</f>
        <v/>
      </c>
      <c r="Y80" s="56"/>
      <c r="Z80" s="56"/>
      <c r="AA80" s="56"/>
      <c r="AB80" s="56"/>
      <c r="AC80" s="56"/>
      <c r="AD80" s="56"/>
      <c r="AE80" s="56"/>
      <c r="AF80" s="56"/>
      <c r="AG80" s="56"/>
      <c r="AH80" s="56"/>
      <c r="AI80" s="56"/>
      <c r="AJ80" s="56"/>
      <c r="AK80" s="56"/>
      <c r="AL80" s="56"/>
      <c r="AM80" s="56"/>
      <c r="AN80" s="56"/>
      <c r="AO80" s="56"/>
      <c r="AP80" s="56"/>
      <c r="AQ80" s="56"/>
      <c r="AR80" s="4"/>
    </row>
    <row r="81" spans="1:44" ht="4.2" customHeight="1" x14ac:dyDescent="0.3">
      <c r="A81" s="166"/>
      <c r="B81" s="166"/>
      <c r="C81" s="72"/>
      <c r="D81" s="52"/>
      <c r="E81" s="52"/>
      <c r="F81" s="52"/>
      <c r="G81" s="52"/>
      <c r="H81" s="52"/>
      <c r="I81" s="52"/>
      <c r="J81" s="52"/>
      <c r="K81" s="52"/>
      <c r="L81" s="52"/>
      <c r="M81" s="52"/>
      <c r="N81" s="52"/>
      <c r="O81" s="52"/>
      <c r="P81" s="52" t="s">
        <v>76</v>
      </c>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4"/>
    </row>
    <row r="82" spans="1:44" ht="15" customHeight="1" x14ac:dyDescent="0.3">
      <c r="A82" s="166"/>
      <c r="B82" s="166"/>
      <c r="C82" s="72"/>
      <c r="D82" s="52"/>
      <c r="E82" s="52"/>
      <c r="F82" s="52"/>
      <c r="G82" s="52"/>
      <c r="H82" s="52"/>
      <c r="I82" s="52"/>
      <c r="J82" s="52"/>
      <c r="K82" s="52"/>
      <c r="L82" s="52"/>
      <c r="M82" s="52"/>
      <c r="N82" s="15" t="s">
        <v>73</v>
      </c>
      <c r="O82" s="52"/>
      <c r="P82" s="76" t="str">
        <f>IF(OR(C80="X",P84&lt;&gt;"",P86&lt;&gt;""),"BE","")</f>
        <v/>
      </c>
      <c r="Q82" s="170"/>
      <c r="R82" s="171"/>
      <c r="S82" s="171"/>
      <c r="T82" s="171"/>
      <c r="U82" s="171"/>
      <c r="V82" s="171"/>
      <c r="W82" s="171"/>
      <c r="X82" s="172"/>
      <c r="Y82" s="32" t="str">
        <f>IF(AND(OR(C80="X",P84&lt;&gt;"",P86&lt;&gt;""),Q82=""),"&lt;= Vul het IBAN in.","")</f>
        <v/>
      </c>
      <c r="Z82" s="77"/>
      <c r="AA82" s="46"/>
      <c r="AB82" s="52"/>
      <c r="AC82" s="52"/>
      <c r="AD82" s="52"/>
      <c r="AE82" s="52"/>
      <c r="AF82" s="52"/>
      <c r="AG82" s="52"/>
      <c r="AH82" s="52"/>
      <c r="AI82" s="52"/>
      <c r="AJ82" s="52"/>
      <c r="AK82" s="52"/>
      <c r="AL82" s="52"/>
      <c r="AM82" s="52"/>
      <c r="AN82" s="52"/>
      <c r="AO82" s="52"/>
      <c r="AP82" s="52"/>
      <c r="AQ82" s="52"/>
      <c r="AR82" s="4"/>
    </row>
    <row r="83" spans="1:44" ht="4.2" customHeight="1" x14ac:dyDescent="0.3">
      <c r="A83" s="166"/>
      <c r="B83" s="166"/>
      <c r="C83" s="72"/>
      <c r="D83" s="52"/>
      <c r="E83" s="52"/>
      <c r="F83" s="52"/>
      <c r="G83" s="52"/>
      <c r="H83" s="52"/>
      <c r="I83" s="52"/>
      <c r="J83" s="52"/>
      <c r="K83" s="52"/>
      <c r="L83" s="52"/>
      <c r="M83" s="52"/>
      <c r="N83" s="15"/>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4"/>
    </row>
    <row r="84" spans="1:44" ht="15" customHeight="1" x14ac:dyDescent="0.3">
      <c r="A84" s="166"/>
      <c r="B84" s="166"/>
      <c r="C84" s="72"/>
      <c r="D84" s="52"/>
      <c r="E84" s="52"/>
      <c r="F84" s="52"/>
      <c r="G84" s="52"/>
      <c r="H84" s="52"/>
      <c r="I84" s="52"/>
      <c r="J84" s="52"/>
      <c r="K84" s="52"/>
      <c r="L84" s="52"/>
      <c r="M84" s="52"/>
      <c r="N84" s="15" t="s">
        <v>74</v>
      </c>
      <c r="O84" s="52"/>
      <c r="P84" s="167"/>
      <c r="Q84" s="173"/>
      <c r="R84" s="173"/>
      <c r="S84" s="173"/>
      <c r="T84" s="174"/>
      <c r="U84" s="46" t="str">
        <f>IF(OR(AND(Q82&lt;&gt;"",P84=""),AND(P86&lt;&gt;"",P84="")),"&lt;= Vul de BIC in.","")</f>
        <v/>
      </c>
      <c r="V84" s="78"/>
      <c r="W84" s="46"/>
      <c r="X84" s="52"/>
      <c r="Y84" s="52"/>
      <c r="Z84" s="52"/>
      <c r="AA84" s="52"/>
      <c r="AB84" s="52"/>
      <c r="AC84" s="52"/>
      <c r="AD84" s="52"/>
      <c r="AE84" s="52"/>
      <c r="AF84" s="52"/>
      <c r="AG84" s="52"/>
      <c r="AH84" s="52"/>
      <c r="AI84" s="52"/>
      <c r="AJ84" s="52"/>
      <c r="AK84" s="52"/>
      <c r="AL84" s="52"/>
      <c r="AM84" s="52"/>
      <c r="AN84" s="52"/>
      <c r="AO84" s="52"/>
      <c r="AP84" s="52"/>
      <c r="AQ84" s="52"/>
      <c r="AR84" s="4"/>
    </row>
    <row r="85" spans="1:44" ht="4.2" customHeight="1" x14ac:dyDescent="0.3">
      <c r="A85" s="166"/>
      <c r="B85" s="166"/>
      <c r="C85" s="7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4"/>
    </row>
    <row r="86" spans="1:44" ht="15" customHeight="1" x14ac:dyDescent="0.3">
      <c r="A86" s="166"/>
      <c r="B86" s="166"/>
      <c r="C86" s="72"/>
      <c r="D86" s="52"/>
      <c r="E86" s="52"/>
      <c r="F86" s="52"/>
      <c r="G86" s="52"/>
      <c r="H86" s="52"/>
      <c r="I86" s="52"/>
      <c r="J86" s="52"/>
      <c r="K86" s="52"/>
      <c r="M86" s="52"/>
      <c r="N86" s="15" t="s">
        <v>72</v>
      </c>
      <c r="P86" s="108"/>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10"/>
      <c r="AR86" s="73" t="str">
        <f>IF(AND(P86="",P84&lt;&gt;""),"&lt;= Vul de naam van de rekeninghouder in.","")</f>
        <v/>
      </c>
    </row>
    <row r="87" spans="1:44" ht="4.2" customHeight="1" x14ac:dyDescent="0.3">
      <c r="A87" s="166"/>
      <c r="B87" s="166"/>
      <c r="C87" s="7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4"/>
    </row>
    <row r="88" spans="1:44" ht="15" customHeight="1" x14ac:dyDescent="0.3">
      <c r="A88" s="166"/>
      <c r="B88" s="166"/>
      <c r="C88" s="29"/>
      <c r="D88" s="21" t="s">
        <v>11</v>
      </c>
      <c r="E88" s="52"/>
      <c r="F88" s="52"/>
      <c r="G88" s="52"/>
      <c r="H88" s="52"/>
      <c r="I88" s="52"/>
      <c r="J88" s="33" t="str">
        <f>IF(AND(C80="X",C88="X"),"U mag bij vraag " &amp;A79&amp;" niet 'ja' én 'nee' aankruisen!","")</f>
        <v/>
      </c>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4"/>
    </row>
    <row r="89" spans="1:44" ht="10.050000000000001" customHeight="1" x14ac:dyDescent="0.3">
      <c r="A89" s="4"/>
      <c r="B89" s="7"/>
      <c r="C89" s="20"/>
      <c r="D89" s="8"/>
      <c r="E89" s="8"/>
      <c r="F89" s="8"/>
      <c r="G89" s="8"/>
      <c r="H89" s="8"/>
      <c r="I89" s="8"/>
      <c r="J89" s="8"/>
      <c r="K89" s="8"/>
      <c r="L89" s="8"/>
      <c r="M89" s="8"/>
      <c r="N89" s="8"/>
      <c r="O89" s="8"/>
      <c r="P89" s="8"/>
      <c r="Q89" s="8"/>
      <c r="R89" s="8"/>
      <c r="S89" s="8"/>
      <c r="T89" s="4"/>
      <c r="U89" s="4"/>
      <c r="V89" s="4"/>
      <c r="W89" s="4"/>
      <c r="X89" s="4"/>
      <c r="Y89" s="4"/>
      <c r="Z89" s="4"/>
      <c r="AA89" s="4"/>
      <c r="AB89" s="4"/>
      <c r="AC89" s="4"/>
      <c r="AD89" s="4"/>
      <c r="AE89" s="4"/>
      <c r="AO89" s="4"/>
      <c r="AP89" s="4"/>
      <c r="AQ89" s="4"/>
      <c r="AR89" s="4"/>
    </row>
    <row r="90" spans="1:44" ht="15" customHeight="1" x14ac:dyDescent="0.3">
      <c r="A90" s="4"/>
      <c r="B90" s="4"/>
      <c r="C90" s="103" t="s">
        <v>24</v>
      </c>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row>
    <row r="91" spans="1:44" ht="4.2" customHeight="1" x14ac:dyDescent="0.3">
      <c r="A91" s="4"/>
      <c r="B91" s="7"/>
      <c r="C91" s="20"/>
      <c r="D91" s="8"/>
      <c r="E91" s="8"/>
      <c r="F91" s="8"/>
      <c r="G91" s="8"/>
      <c r="H91" s="8"/>
      <c r="I91" s="8"/>
      <c r="J91" s="8"/>
      <c r="K91" s="8"/>
      <c r="L91" s="8"/>
      <c r="M91" s="8"/>
      <c r="N91" s="8"/>
      <c r="O91" s="8"/>
      <c r="P91" s="8"/>
      <c r="Q91" s="8"/>
      <c r="R91" s="8"/>
      <c r="S91" s="8"/>
      <c r="T91" s="4"/>
      <c r="U91" s="4"/>
      <c r="V91" s="4"/>
      <c r="W91" s="4"/>
      <c r="X91" s="4"/>
      <c r="Y91" s="4"/>
      <c r="Z91" s="4"/>
      <c r="AA91" s="4"/>
      <c r="AB91" s="4"/>
      <c r="AC91" s="4"/>
      <c r="AD91" s="4"/>
      <c r="AE91" s="4"/>
      <c r="AO91" s="4"/>
      <c r="AP91" s="4"/>
      <c r="AQ91" s="4"/>
      <c r="AR91" s="4"/>
    </row>
    <row r="92" spans="1:44" ht="57" customHeight="1" x14ac:dyDescent="0.3">
      <c r="A92" s="107">
        <v>8</v>
      </c>
      <c r="B92" s="107"/>
      <c r="C92" s="163" t="s">
        <v>249</v>
      </c>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4"/>
    </row>
    <row r="93" spans="1:44" ht="10.050000000000001" customHeight="1" x14ac:dyDescent="0.3">
      <c r="A93" s="4"/>
      <c r="B93" s="7"/>
      <c r="C93" s="20"/>
      <c r="D93" s="8"/>
      <c r="E93" s="8"/>
      <c r="F93" s="8"/>
      <c r="G93" s="8"/>
      <c r="H93" s="8"/>
      <c r="I93" s="8"/>
      <c r="J93" s="8"/>
      <c r="K93" s="8"/>
      <c r="L93" s="8"/>
      <c r="M93" s="8"/>
      <c r="N93" s="8"/>
      <c r="O93" s="8"/>
      <c r="P93" s="8"/>
      <c r="Q93" s="8"/>
      <c r="R93" s="8"/>
      <c r="S93" s="8"/>
      <c r="T93" s="4"/>
      <c r="U93" s="4"/>
      <c r="V93" s="4"/>
      <c r="W93" s="4"/>
      <c r="X93" s="4"/>
      <c r="Y93" s="4"/>
      <c r="Z93" s="4"/>
      <c r="AA93" s="4"/>
      <c r="AB93" s="4"/>
      <c r="AC93" s="4"/>
      <c r="AD93" s="4"/>
      <c r="AE93" s="4"/>
      <c r="AO93" s="4"/>
      <c r="AP93" s="4"/>
      <c r="AQ93" s="4"/>
      <c r="AR93" s="4"/>
    </row>
    <row r="94" spans="1:44" ht="15" customHeight="1" x14ac:dyDescent="0.3">
      <c r="A94" s="4"/>
      <c r="B94" s="4"/>
      <c r="C94" s="103" t="s">
        <v>245</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row>
    <row r="95" spans="1:44" ht="4.2" customHeight="1" x14ac:dyDescent="0.3">
      <c r="A95" s="4"/>
      <c r="B95" s="4"/>
    </row>
    <row r="96" spans="1:44" s="9" customFormat="1" ht="29.4" customHeight="1" x14ac:dyDescent="0.3">
      <c r="A96" s="152">
        <v>9</v>
      </c>
      <c r="B96" s="152"/>
      <c r="C96" s="96" t="s">
        <v>228</v>
      </c>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row>
    <row r="97" spans="1:94" s="9" customFormat="1" ht="14.4" customHeight="1" x14ac:dyDescent="0.3">
      <c r="A97" s="2"/>
      <c r="B97" s="1"/>
      <c r="C97" s="84" t="s">
        <v>229</v>
      </c>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94" s="9" customFormat="1" ht="3" customHeight="1" x14ac:dyDescent="0.3">
      <c r="A98" s="81"/>
      <c r="B98" s="8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S98" s="11"/>
      <c r="AT98" s="11"/>
      <c r="AU98" s="11"/>
      <c r="AV98" s="11"/>
      <c r="AW98" s="11"/>
      <c r="AX98" s="11"/>
    </row>
    <row r="99" spans="1:94" s="26" customFormat="1" ht="15" customHeight="1" x14ac:dyDescent="0.3">
      <c r="A99" s="4"/>
      <c r="B99" s="4"/>
      <c r="C99" s="97" t="str">
        <f>IF(H30="","","U heeft vraag "&amp;A29&amp;" nog niet beantwoord!")</f>
        <v/>
      </c>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9"/>
      <c r="AR99" s="7"/>
      <c r="AS99" s="7"/>
      <c r="AT99" s="7"/>
      <c r="AU99" s="7"/>
      <c r="AV99" s="7"/>
      <c r="AW99" s="22"/>
      <c r="AX99" s="23"/>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row>
    <row r="100" spans="1:94" s="26" customFormat="1" ht="15" customHeight="1" x14ac:dyDescent="0.3">
      <c r="A100" s="4"/>
      <c r="B100" s="4"/>
      <c r="C100" s="100" t="str">
        <f>IF(AND(X34="",AJ34="",AR39=""),"",IF(X34&lt;&gt;"","U heeft vraag "&amp;A34&amp;" nog niet (volledig) beantwoord!","U heeft vraag "&amp;A34&amp;" foutief beantwoord!"))</f>
        <v/>
      </c>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95"/>
      <c r="AR100" s="7"/>
      <c r="AS100" s="7"/>
      <c r="AT100" s="7"/>
      <c r="AU100" s="7"/>
      <c r="AV100" s="7"/>
      <c r="AW100" s="22"/>
      <c r="AX100" s="23"/>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row>
    <row r="101" spans="1:94" s="26" customFormat="1" ht="15" customHeight="1" x14ac:dyDescent="0.3">
      <c r="A101" s="4"/>
      <c r="B101" s="4"/>
      <c r="C101" s="91" t="str">
        <f>IF(T47="","","U heeft vraag "&amp;A45&amp;" nog niet beantwoord!")</f>
        <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5"/>
      <c r="AR101" s="7"/>
      <c r="AS101" s="7"/>
      <c r="AT101" s="7"/>
      <c r="AU101" s="7"/>
      <c r="AV101" s="7"/>
      <c r="AW101" s="22"/>
      <c r="AX101" s="23"/>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row>
    <row r="102" spans="1:94" s="26" customFormat="1" ht="15" customHeight="1" x14ac:dyDescent="0.3">
      <c r="A102" s="4"/>
      <c r="B102" s="4"/>
      <c r="C102" s="91" t="str">
        <f>IF(AR60="","","U heeft vraag "&amp;A60&amp;" nog niet (volledig) beantwoord!")</f>
        <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3"/>
      <c r="AR102" s="7"/>
      <c r="AS102" s="7"/>
      <c r="AT102" s="7"/>
      <c r="AU102" s="7"/>
      <c r="AV102" s="7"/>
      <c r="AW102" s="22"/>
      <c r="AX102" s="23"/>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row>
    <row r="103" spans="1:94" s="26" customFormat="1" ht="15" customHeight="1" x14ac:dyDescent="0.3">
      <c r="A103" s="4"/>
      <c r="B103" s="4"/>
      <c r="C103" s="91" t="str">
        <f>IF(AF71="","","U heeft vraag "&amp;A71&amp;" nog niet beantwoord!")</f>
        <v/>
      </c>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3"/>
      <c r="AR103" s="7"/>
      <c r="AS103" s="7"/>
      <c r="AT103" s="7"/>
      <c r="AU103" s="7"/>
      <c r="AV103" s="7"/>
      <c r="AW103" s="22"/>
      <c r="AX103" s="23"/>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row>
    <row r="104" spans="1:94" s="26" customFormat="1" ht="15" customHeight="1" x14ac:dyDescent="0.3">
      <c r="A104" s="4"/>
      <c r="B104" s="4"/>
      <c r="C104" s="175" t="str">
        <f>IF(AR75="","","U heeft vraag "&amp;A74&amp;" nog niet beantwoord!")</f>
        <v/>
      </c>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3"/>
      <c r="AR104" s="7"/>
      <c r="AS104" s="7"/>
      <c r="AT104" s="7"/>
      <c r="AU104" s="7"/>
      <c r="AV104" s="7"/>
      <c r="AW104" s="22"/>
      <c r="AX104" s="23"/>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row>
    <row r="105" spans="1:94" s="26" customFormat="1" ht="15" customHeight="1" x14ac:dyDescent="0.3">
      <c r="A105" s="4"/>
      <c r="B105" s="4"/>
      <c r="C105" s="104" t="str">
        <f>IF(AR79="","","U heeft vraag "&amp;A79&amp;" foutief of nog niet (volledig) beantwoord!")</f>
        <v/>
      </c>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6"/>
      <c r="AR105" s="7"/>
      <c r="AS105" s="7"/>
      <c r="AT105" s="7"/>
      <c r="AU105" s="7"/>
      <c r="AV105" s="7"/>
      <c r="AW105" s="22"/>
      <c r="AX105" s="23"/>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row>
    <row r="106" spans="1:94" ht="10.050000000000001" customHeight="1" x14ac:dyDescent="0.3">
      <c r="A106" s="4"/>
      <c r="B106" s="4"/>
    </row>
    <row r="107" spans="1:94" ht="15" customHeight="1" x14ac:dyDescent="0.3">
      <c r="A107" s="4"/>
      <c r="B107" s="4"/>
      <c r="C107" s="103" t="s">
        <v>10</v>
      </c>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row>
    <row r="108" spans="1:94" s="6" customFormat="1" ht="3" customHeight="1" x14ac:dyDescent="0.3">
      <c r="A108" s="5"/>
      <c r="B108" s="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row>
    <row r="109" spans="1:94" s="9" customFormat="1" ht="15" customHeight="1" x14ac:dyDescent="0.3">
      <c r="A109" s="152">
        <v>10</v>
      </c>
      <c r="B109" s="152"/>
      <c r="C109" s="96" t="s">
        <v>264</v>
      </c>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row>
    <row r="110" spans="1:94" s="9" customFormat="1" ht="42.6" customHeight="1" x14ac:dyDescent="0.3">
      <c r="A110" s="83"/>
      <c r="B110" s="83"/>
      <c r="C110" s="163" t="s">
        <v>290</v>
      </c>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row>
    <row r="111" spans="1:94" s="9" customFormat="1" ht="27.6" customHeight="1" x14ac:dyDescent="0.3">
      <c r="A111" s="83"/>
      <c r="B111" s="21"/>
      <c r="C111" s="187" t="s">
        <v>291</v>
      </c>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row>
    <row r="112" spans="1:94" s="9" customFormat="1" ht="27.6" customHeight="1" x14ac:dyDescent="0.3">
      <c r="A112" s="83"/>
      <c r="B112" s="21"/>
      <c r="C112" s="187" t="s">
        <v>247</v>
      </c>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row>
    <row r="113" spans="1:50" s="9" customFormat="1" ht="15" customHeight="1" x14ac:dyDescent="0.3">
      <c r="A113" s="83"/>
      <c r="B113" s="21"/>
      <c r="C113" s="12" t="s">
        <v>227</v>
      </c>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row>
    <row r="114" spans="1:50" s="9" customFormat="1" ht="27" customHeight="1" x14ac:dyDescent="0.3">
      <c r="A114" s="83"/>
      <c r="B114" s="21"/>
      <c r="C114" s="163" t="s">
        <v>292</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row>
    <row r="115" spans="1:50" s="9" customFormat="1" ht="27.6" customHeight="1" x14ac:dyDescent="0.3">
      <c r="A115" s="83"/>
      <c r="B115" s="21"/>
      <c r="C115" s="163" t="s">
        <v>293</v>
      </c>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row>
    <row r="116" spans="1:50" s="9" customFormat="1" ht="10.050000000000001" customHeight="1" x14ac:dyDescent="0.3">
      <c r="A116" s="69"/>
      <c r="B116" s="21"/>
      <c r="C116" s="72"/>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S116" s="11"/>
      <c r="AT116" s="11"/>
      <c r="AU116" s="11"/>
      <c r="AV116" s="11"/>
      <c r="AW116" s="11"/>
      <c r="AX116" s="11"/>
    </row>
    <row r="117" spans="1:50" ht="15" customHeight="1" x14ac:dyDescent="0.3">
      <c r="A117" s="4"/>
      <c r="B117" s="4"/>
      <c r="C117" s="103" t="s">
        <v>23</v>
      </c>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row>
    <row r="118" spans="1:50" s="9" customFormat="1" ht="4.2" customHeight="1" x14ac:dyDescent="0.3">
      <c r="A118" s="69"/>
      <c r="B118" s="21"/>
      <c r="C118" s="66"/>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S118" s="11"/>
      <c r="AT118" s="11"/>
      <c r="AU118" s="11"/>
      <c r="AV118" s="11"/>
      <c r="AW118" s="11"/>
      <c r="AX118" s="11"/>
    </row>
    <row r="119" spans="1:50" s="9" customFormat="1" ht="27" customHeight="1" x14ac:dyDescent="0.3">
      <c r="A119" s="152">
        <v>11</v>
      </c>
      <c r="B119" s="152"/>
      <c r="C119" s="102" t="s">
        <v>266</v>
      </c>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S119" s="11"/>
      <c r="AT119" s="11"/>
      <c r="AU119" s="11"/>
      <c r="AV119" s="11"/>
      <c r="AW119" s="11"/>
      <c r="AX119" s="11"/>
    </row>
    <row r="120" spans="1:50" s="9" customFormat="1" ht="84" customHeight="1" x14ac:dyDescent="0.3">
      <c r="A120" s="69"/>
      <c r="B120" s="21"/>
      <c r="C120" s="102" t="s">
        <v>265</v>
      </c>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S120" s="11"/>
      <c r="AT120" s="11"/>
      <c r="AU120" s="11"/>
      <c r="AV120" s="11"/>
      <c r="AW120" s="11"/>
      <c r="AX120" s="11"/>
    </row>
    <row r="121" spans="1:50" s="9" customFormat="1" ht="12.9" customHeight="1" x14ac:dyDescent="0.3">
      <c r="A121" s="69"/>
      <c r="B121" s="21"/>
      <c r="C121" s="66"/>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S121" s="11"/>
      <c r="AT121" s="11"/>
      <c r="AU121" s="11"/>
      <c r="AV121" s="11"/>
      <c r="AW121" s="11"/>
      <c r="AX121" s="11"/>
    </row>
    <row r="122" spans="1:50" s="9" customFormat="1" ht="12.9" customHeight="1" x14ac:dyDescent="0.3">
      <c r="A122" s="69"/>
      <c r="B122" s="21"/>
      <c r="C122" s="66"/>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S122" s="11"/>
      <c r="AT122" s="11"/>
      <c r="AU122" s="11"/>
      <c r="AV122" s="11"/>
      <c r="AW122" s="11"/>
      <c r="AX122" s="11"/>
    </row>
    <row r="123" spans="1:50" s="9" customFormat="1" ht="12.9" customHeight="1" x14ac:dyDescent="0.3">
      <c r="A123" s="69"/>
      <c r="B123" s="21"/>
      <c r="C123" s="66"/>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S123" s="11"/>
      <c r="AT123" s="11"/>
      <c r="AU123" s="11"/>
      <c r="AV123" s="11"/>
      <c r="AW123" s="11"/>
      <c r="AX123" s="11"/>
    </row>
    <row r="124" spans="1:50" s="9" customFormat="1" ht="12.9" customHeight="1" x14ac:dyDescent="0.3">
      <c r="A124" s="69"/>
      <c r="B124" s="21"/>
      <c r="C124" s="66"/>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S124" s="11"/>
      <c r="AT124" s="11"/>
      <c r="AU124" s="11"/>
      <c r="AV124" s="11"/>
      <c r="AW124" s="11"/>
      <c r="AX124" s="11"/>
    </row>
    <row r="125" spans="1:50" s="9" customFormat="1" ht="12.9" customHeight="1" x14ac:dyDescent="0.3">
      <c r="A125" s="69"/>
      <c r="B125" s="21"/>
      <c r="C125" s="66"/>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S125" s="11"/>
      <c r="AT125" s="11"/>
      <c r="AU125" s="11"/>
      <c r="AV125" s="11"/>
      <c r="AW125" s="11"/>
      <c r="AX125" s="11"/>
    </row>
    <row r="126" spans="1:50" s="9" customFormat="1" ht="12.9" customHeight="1" x14ac:dyDescent="0.3">
      <c r="A126" s="69"/>
      <c r="B126" s="21"/>
      <c r="C126" s="66"/>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S126" s="11"/>
      <c r="AT126" s="11"/>
      <c r="AU126" s="11"/>
      <c r="AV126" s="11"/>
      <c r="AW126" s="11"/>
      <c r="AX126" s="11"/>
    </row>
    <row r="127" spans="1:50" s="9" customFormat="1" ht="12.9" customHeight="1" x14ac:dyDescent="0.3">
      <c r="A127" s="69"/>
      <c r="B127" s="21"/>
      <c r="C127" s="66"/>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S127" s="11"/>
      <c r="AT127" s="11"/>
      <c r="AU127" s="11"/>
      <c r="AV127" s="11"/>
      <c r="AW127" s="11"/>
      <c r="AX127" s="11"/>
    </row>
    <row r="128" spans="1:50" s="9" customFormat="1" ht="12.9" customHeight="1" x14ac:dyDescent="0.3">
      <c r="A128" s="69"/>
      <c r="B128" s="21"/>
      <c r="C128" s="66"/>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S128" s="11"/>
      <c r="AT128" s="11"/>
      <c r="AU128" s="11"/>
      <c r="AV128" s="11"/>
      <c r="AW128" s="11"/>
      <c r="AX128" s="11"/>
    </row>
    <row r="129" spans="1:50" s="9" customFormat="1" ht="12.9" customHeight="1" x14ac:dyDescent="0.3">
      <c r="A129" s="69"/>
      <c r="B129" s="21"/>
      <c r="C129" s="66"/>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S129" s="11"/>
      <c r="AT129" s="11"/>
      <c r="AU129" s="11"/>
      <c r="AV129" s="11"/>
      <c r="AW129" s="11"/>
      <c r="AX129" s="11"/>
    </row>
    <row r="130" spans="1:50" s="9" customFormat="1" ht="18.75" customHeight="1" x14ac:dyDescent="0.3">
      <c r="A130" s="69"/>
      <c r="B130" s="21"/>
      <c r="C130" s="66"/>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S130" s="11"/>
      <c r="AT130" s="11"/>
      <c r="AU130" s="11"/>
      <c r="AV130" s="11"/>
      <c r="AW130" s="11"/>
      <c r="AX130" s="11"/>
    </row>
    <row r="131" spans="1:50" ht="27.15" customHeight="1" x14ac:dyDescent="0.3">
      <c r="AR131" s="70"/>
      <c r="AS131" s="70"/>
      <c r="AT131" s="70"/>
      <c r="AU131" s="70"/>
      <c r="AV131" s="70"/>
    </row>
  </sheetData>
  <sheetProtection algorithmName="SHA-512" hashValue="2/d1+L6E5IsdiU9gUxsHzKc9NvbGar0YnMoGicuUdZpuyAS9WvZVEq7pbUKLBmgxSTWkUqZ9aHgJkWyNmPdbrw==" saltValue="Jl3Q44+LoV/+dkBMZj42Lw==" spinCount="100000" sheet="1" objects="1" scenarios="1"/>
  <mergeCells count="77">
    <mergeCell ref="A34:B34"/>
    <mergeCell ref="A29:B29"/>
    <mergeCell ref="C30:G30"/>
    <mergeCell ref="A109:B109"/>
    <mergeCell ref="C107:AQ107"/>
    <mergeCell ref="P37:AQ37"/>
    <mergeCell ref="C32:AQ32"/>
    <mergeCell ref="P47:S47"/>
    <mergeCell ref="P35:AG35"/>
    <mergeCell ref="P39:Y39"/>
    <mergeCell ref="P43:AQ43"/>
    <mergeCell ref="A45:B45"/>
    <mergeCell ref="A72:B72"/>
    <mergeCell ref="A60:B60"/>
    <mergeCell ref="A79:B79"/>
    <mergeCell ref="A96:B96"/>
    <mergeCell ref="A119:B119"/>
    <mergeCell ref="C60:AQ60"/>
    <mergeCell ref="P61:AG61"/>
    <mergeCell ref="P63:AG63"/>
    <mergeCell ref="P65:AQ65"/>
    <mergeCell ref="P67:V67"/>
    <mergeCell ref="C92:AQ92"/>
    <mergeCell ref="A80:B88"/>
    <mergeCell ref="P69:AQ69"/>
    <mergeCell ref="Q82:X82"/>
    <mergeCell ref="P84:T84"/>
    <mergeCell ref="C110:AQ110"/>
    <mergeCell ref="A92:B92"/>
    <mergeCell ref="C109:AQ109"/>
    <mergeCell ref="C115:AQ115"/>
    <mergeCell ref="C104:AQ104"/>
    <mergeCell ref="AR3:AS3"/>
    <mergeCell ref="C94:AQ94"/>
    <mergeCell ref="P58:AQ58"/>
    <mergeCell ref="C22:AQ22"/>
    <mergeCell ref="T54:AQ54"/>
    <mergeCell ref="P54:R54"/>
    <mergeCell ref="C25:AQ25"/>
    <mergeCell ref="P49:AQ50"/>
    <mergeCell ref="P52:AQ52"/>
    <mergeCell ref="P56:X56"/>
    <mergeCell ref="P41:Y41"/>
    <mergeCell ref="AA39:AQ41"/>
    <mergeCell ref="C20:AQ20"/>
    <mergeCell ref="C72:N72"/>
    <mergeCell ref="C23:AQ23"/>
    <mergeCell ref="C27:AQ27"/>
    <mergeCell ref="AE1:AQ1"/>
    <mergeCell ref="C3:AQ3"/>
    <mergeCell ref="C5:AQ5"/>
    <mergeCell ref="C19:AQ19"/>
    <mergeCell ref="D13:R13"/>
    <mergeCell ref="AK2:AQ2"/>
    <mergeCell ref="C17:AQ17"/>
    <mergeCell ref="C14:M14"/>
    <mergeCell ref="AC6:AQ15"/>
    <mergeCell ref="A74:B74"/>
    <mergeCell ref="A71:B71"/>
    <mergeCell ref="P86:AQ86"/>
    <mergeCell ref="C90:AQ90"/>
    <mergeCell ref="C79:AQ79"/>
    <mergeCell ref="C75:AQ75"/>
    <mergeCell ref="C77:AQ77"/>
    <mergeCell ref="C120:AQ120"/>
    <mergeCell ref="C117:AQ117"/>
    <mergeCell ref="C119:AQ119"/>
    <mergeCell ref="C105:AQ105"/>
    <mergeCell ref="C114:AQ114"/>
    <mergeCell ref="C111:AQ111"/>
    <mergeCell ref="C112:AQ112"/>
    <mergeCell ref="C103:AQ103"/>
    <mergeCell ref="C101:AQ101"/>
    <mergeCell ref="C96:AQ96"/>
    <mergeCell ref="C99:AQ99"/>
    <mergeCell ref="C100:AQ100"/>
    <mergeCell ref="C102:AQ102"/>
  </mergeCells>
  <phoneticPr fontId="2" type="noConversion"/>
  <dataValidations xWindow="330" yWindow="778" count="15">
    <dataValidation type="list" allowBlank="1" showInputMessage="1" showErrorMessage="1" prompt="Klik op het pijltje naast de cel en klik daarna op de letter X." sqref="C80 C88" xr:uid="{00000000-0002-0000-0000-000000000000}">
      <formula1>"X,"</formula1>
    </dataValidation>
    <dataValidation type="textLength" operator="equal" allowBlank="1" showInputMessage="1" showErrorMessage="1" error="Een postnummer bestaat altijd uit vier cijfers!" sqref="P54:R54" xr:uid="{00000000-0002-0000-0000-000001000000}">
      <formula1>4</formula1>
    </dataValidation>
    <dataValidation operator="equal" allowBlank="1" showInputMessage="1" showErrorMessage="1" prompt="Vul in dit vakje de VOORnaam van de leerling of student in." sqref="P35:AG35" xr:uid="{3F4E9AF7-4D0F-46D2-8A7A-9D9EE455DB42}"/>
    <dataValidation operator="equal" allowBlank="1" showInputMessage="1" showErrorMessage="1" prompt="Vul in dit vakje de ACHTERnaam van de leerling of student in." sqref="P37:AQ37" xr:uid="{AA887CF2-3A4B-4142-B57E-909F566C68EB}"/>
    <dataValidation type="list" allowBlank="1" showInputMessage="1" showErrorMessage="1" error="U kunt enkel een school- of academiejaar invullen dat in de keuzelijst voor komt!" prompt="Klik op het pijltje naast de cel en maak uw keuze." sqref="C30:G30" xr:uid="{4D970C87-3130-48EF-BDCA-641E55A0E42B}">
      <formula1>"2022-2023,2023-2024,2024-2025"</formula1>
    </dataValidation>
    <dataValidation allowBlank="1" showInputMessage="1" showErrorMessage="1" prompt="Als de leerling of student niet over een rijksregisternummer beschikt, vult u hier het andere identificatienummer in zoals een BIS-nummer, buitenlands (nationaal) nummer, enz." sqref="P41:Y41" xr:uid="{5E26178D-A15C-4B52-82EA-1C3EC4A62A95}"/>
    <dataValidation type="textLength" allowBlank="1" showInputMessage="1" showErrorMessage="1" error="U kunt niet meer dan 800 karakters, spaties en leestekens inbegrepen, gebruiken!" prompt="Omschrijf de functiebeperking zo beknopt mogelijk met een maximum van 800 karakters, spaties en leestekens inbegrepen. Als dat niet volstaat om de functiebeperking weer te geven, kunt u een extra motivatie bij het aanvraagdossier voegen." sqref="C75:AQ75" xr:uid="{5214D918-9B45-4D19-8D57-A9075EEF03D7}">
      <formula1>1</formula1>
      <formula2>800</formula2>
    </dataValidation>
    <dataValidation operator="equal" allowBlank="1" showInputMessage="1" showErrorMessage="1" prompt="Vul in dit vakje de VOORnaam in van de contactpersoon van de school voor gewoon onderwijs die het dossier administratief volgt." sqref="P61:AG61" xr:uid="{C25302AE-2E1C-427D-BFF1-73385BCB8D20}"/>
    <dataValidation operator="equal" allowBlank="1" showInputMessage="1" showErrorMessage="1" prompt="Vul in dit vakje de ACHTERnaam in van de contactpersoon van de school voor gewoon onderwijs die het dossier administratief volgt." sqref="P63:AG63" xr:uid="{664D293F-7470-4585-91FD-BFDBF7D63E00}"/>
    <dataValidation allowBlank="1" showInputMessage="1" showErrorMessage="1" error="Het rijksregisternummer bestaat altijd uit 11 cijfers. Vul deze 11 cijfers in ZONDER leestekens of spaties!" prompt="Vul het rijksregisternummer (RRNR) in ZONDER puntjes, streepjes of spaties EN, indien van toepassing, de eerste nul. _x000a_Het RRNR bestaat altijd uit 11 cijfers. De wettelijke structuur van het RRNR wordt automatisch aangemaakt als u deze 11 cijfers invult." sqref="P39:Y39" xr:uid="{C5063C4E-BCAA-4BD0-A602-A0C626967106}"/>
    <dataValidation type="textLength" allowBlank="1" showInputMessage="1" showErrorMessage="1" error="Een vast telefoonnummer bestaat altijd uit 9 cijfers en een mobiel nummer uit 10 cijfers!_x000a_VUL OOK HET BEGINCIJFER 0 IN!" prompt="Vul het volledige telefoon- of gsm-nummer INCLUSIEF HET BEGINCIJFER 0 en ZONDER tekens als - of / ." sqref="P67:V68" xr:uid="{3FA192F5-45AC-45A4-9073-138BE2CD1546}">
      <formula1>9</formula1>
      <formula2>10</formula2>
    </dataValidation>
    <dataValidation type="list" allowBlank="1" showInputMessage="1" showErrorMessage="1" error="U kunt alleen maar een niveau invullen dat in de keuzelijst voorkomt!" prompt="Klik op het pijltje naast de cel en maak uw keuze." sqref="C72" xr:uid="{18DE1749-6CD0-459A-810F-43A81713987D}">
      <formula1>"basiseducatie, secundair volwassenenonderwijs"</formula1>
    </dataValidation>
    <dataValidation type="textLength" operator="equal" allowBlank="1" showInputMessage="1" showErrorMessage="1" error="Het IBAN bestaat uit de landcode BE &amp; 14 cijfers (bv. BE14 4501 6400 8118). OPGELET: begint het nr. met EEN NUL, typ dan een apostrof of afkappingsteken vóór het getal, ZONDER SPATIES tussen de cijfers! Bv.' 01145713856740" prompt="Vul het IBAN in dat bestaat uit de volgende structuur BEXX XXXX XXXX XXXX ZONDER de landcode BE. OPGELET: begint het nr. met EEN NUL, typ dan een apostrof of afkappingsteken vóór het getal, ZONDER SPATIES tussen de cijfers! Bv.:   '01476597406413" sqref="Q82" xr:uid="{A59B1030-AC44-4574-831A-8855F8397B04}">
      <formula1>14</formula1>
    </dataValidation>
    <dataValidation type="textLength" operator="equal" allowBlank="1" showInputMessage="1" showErrorMessage="1" error="Het IBAN heeft een structuur die bestaat uit een landcode en 14 cijfers zoals in het volgende fictieve rekeningnummer: BE14 4501 6400 8118. Vul in dit vak enkel de cijfers in en NIET de landcode BE!" prompt="Vul het IBAN in dat bestaat uit de volgende structuur BEXX XXXX XXXX XXXX ZONDER vermelding van de landcode BE." sqref="Q84:T84" xr:uid="{2410D011-BBA8-4795-B82B-911B5BBFA8F8}">
      <formula1>14</formula1>
    </dataValidation>
    <dataValidation type="list" errorStyle="warning" operator="equal" allowBlank="1" showInputMessage="1" showErrorMessage="1" error="U vult een BIC-code in die niet in de lijst met meest voorkomende BIC-codes staat vermeld. Kijk na of de BIC-code wel degelijk juist is en klik op 'Ja' als de ingevulde BIC-code volgens u correct is.  " prompt="Klik op het pijltje naast de cel en doorloop zo nodig de volledig lijst die de meest voorkomende codes bevat. Als de BIC-code niet in deze lijst voor komt, dan kunt u zelf de code intikken. In dat geval zal u een bevestiging worden gevraagd." sqref="P84:T84" xr:uid="{1B2AFC13-DF09-41C5-B017-E16EC6616EFB}">
      <formula1>"BBRUBEBB,GEBABEBB,GKCCBEBB,KREDBEBB,BPOTBEB1,NICABEBB,ARSPBE22,TRIOBEBB,HBKABE22,CTBKBEBX,ABERBE22"</formula1>
    </dataValidation>
  </dataValidations>
  <hyperlinks>
    <hyperlink ref="C14" r:id="rId1" xr:uid="{8AA8DD16-5B6E-4245-97B3-5EA0545356F2}"/>
    <hyperlink ref="C22:AQ22" r:id="rId2" display="Meer informatie over dit formulier vindt u in de omzendbrief VWO/2009/01 van 15 mei 2009 over speciale onderwijsleermiddelen in het volwassenenonderwijs. De omzendbrief en de meest recente versie van dit formulier vindt u op " xr:uid="{BF9E7439-0FCE-4DFB-880C-3B19599C87A1}"/>
    <hyperlink ref="C120:AQ120" r:id="rId3" display="We kunnen u dan mogelijk de dienst die u vraagt, niet verstrekken. U kunt ook altijd mailen om te vragen welke persoonsgegevens we verwerken en u kunt ze laten verbeteren of verwijderen. We vragen dan een bewijs van uw identiteit zodat we uw gegevens niet meedelen aan iemand die er geen recht op heeft. Als u vragen hebt over de manier waarop we uw gegevens verwerken, kunt u contact opnemen via het bovenvermelde e-mailadres of telefoonnummer. Bent u het niet eens met de manier waarop we uw gegevens verwerken, dan kunt u zich wenden tot de bevoegde toezichthoudende autoriteit. Ons beleid op het vlak van gegevensverwerking vindt uhier." xr:uid="{AC1F8015-6734-4F47-8458-39CD3EC6E859}"/>
    <hyperlink ref="C119:AQ119" r:id="rId4" display="AGODI verwerkt uw persoonsgegevens in het kader van het algemeen belang voor de uitbetaling van uw vergoeding. Als u niet wilt dat we uw gegevens verwerken, kunt u dat melden door te mailen naar dpo.agodi@ond.vlaanderen.be." xr:uid="{63899534-B0EA-4040-BFE2-A2DC6D219FBF}"/>
  </hyperlinks>
  <pageMargins left="0.31496062992125984" right="0.19685039370078741" top="0.51181102362204722" bottom="0.43307086614173229" header="0.35433070866141736" footer="0.31496062992125984"/>
  <pageSetup paperSize="9" fitToWidth="0" fitToHeight="0" orientation="portrait" useFirstPageNumber="1" r:id="rId5"/>
  <headerFooter differentFirst="1" alignWithMargins="0">
    <oddFooter>&amp;L&amp;"Calibri,Standaard"Aanvraag tot financiering van kopieën van notities van medecursiten - pagina &amp;Pvan &amp;N</oddFooter>
    <firstFooter>&amp;L&amp;G</firstFooter>
  </headerFooter>
  <rowBreaks count="2" manualBreakCount="2">
    <brk id="58" max="42" man="1"/>
    <brk id="105" max="42" man="1"/>
  </row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6B94-2AB2-4C86-B43F-E9A27C5DB2A7}">
  <dimension ref="A1:J22"/>
  <sheetViews>
    <sheetView workbookViewId="0"/>
  </sheetViews>
  <sheetFormatPr defaultRowHeight="13.2" x14ac:dyDescent="0.25"/>
  <cols>
    <col min="1" max="1" width="18.88671875" bestFit="1" customWidth="1"/>
    <col min="2" max="2" width="10.109375" bestFit="1" customWidth="1"/>
    <col min="3" max="3" width="18.88671875" bestFit="1" customWidth="1"/>
    <col min="4" max="6" width="10.109375" bestFit="1" customWidth="1"/>
  </cols>
  <sheetData>
    <row r="1" spans="1:6" x14ac:dyDescent="0.25">
      <c r="A1" s="48" t="s">
        <v>57</v>
      </c>
      <c r="B1" s="49">
        <v>41136</v>
      </c>
      <c r="C1" s="48" t="s">
        <v>58</v>
      </c>
      <c r="E1" s="50"/>
      <c r="F1" s="51"/>
    </row>
    <row r="2" spans="1:6" x14ac:dyDescent="0.25">
      <c r="A2" s="48" t="s">
        <v>58</v>
      </c>
      <c r="B2" s="49">
        <v>41501</v>
      </c>
      <c r="C2" s="48" t="s">
        <v>59</v>
      </c>
      <c r="D2" s="51"/>
      <c r="E2" s="50"/>
    </row>
    <row r="3" spans="1:6" x14ac:dyDescent="0.25">
      <c r="A3" s="48" t="s">
        <v>59</v>
      </c>
      <c r="B3">
        <v>41866</v>
      </c>
      <c r="C3" s="48" t="s">
        <v>60</v>
      </c>
      <c r="E3" s="50"/>
    </row>
    <row r="4" spans="1:6" x14ac:dyDescent="0.25">
      <c r="A4" s="48" t="s">
        <v>60</v>
      </c>
      <c r="B4">
        <v>42231</v>
      </c>
      <c r="C4" s="48" t="s">
        <v>61</v>
      </c>
      <c r="E4" s="50"/>
    </row>
    <row r="5" spans="1:6" x14ac:dyDescent="0.25">
      <c r="A5" s="48" t="s">
        <v>61</v>
      </c>
      <c r="B5">
        <v>42597</v>
      </c>
      <c r="C5" s="48" t="s">
        <v>62</v>
      </c>
      <c r="E5" s="50"/>
    </row>
    <row r="6" spans="1:6" x14ac:dyDescent="0.25">
      <c r="A6" s="48" t="s">
        <v>62</v>
      </c>
      <c r="B6" s="49">
        <f>D6</f>
        <v>42962</v>
      </c>
      <c r="C6" s="48" t="s">
        <v>63</v>
      </c>
      <c r="D6" s="51">
        <v>42962</v>
      </c>
      <c r="E6" s="50"/>
    </row>
    <row r="7" spans="1:6" x14ac:dyDescent="0.25">
      <c r="A7" s="48" t="s">
        <v>63</v>
      </c>
      <c r="B7" s="49">
        <f t="shared" ref="B7:B15" si="0">D7</f>
        <v>43327</v>
      </c>
      <c r="C7" s="48" t="s">
        <v>64</v>
      </c>
      <c r="D7" s="51">
        <v>43327</v>
      </c>
      <c r="E7" s="50"/>
    </row>
    <row r="8" spans="1:6" x14ac:dyDescent="0.25">
      <c r="A8" s="48" t="s">
        <v>64</v>
      </c>
      <c r="B8" s="49">
        <f t="shared" si="0"/>
        <v>43692</v>
      </c>
      <c r="C8" s="48" t="s">
        <v>65</v>
      </c>
      <c r="D8" s="51">
        <v>43692</v>
      </c>
      <c r="E8" s="50"/>
    </row>
    <row r="9" spans="1:6" x14ac:dyDescent="0.25">
      <c r="A9" s="48" t="s">
        <v>65</v>
      </c>
      <c r="B9" s="49">
        <f t="shared" si="0"/>
        <v>44058</v>
      </c>
      <c r="C9" s="48" t="s">
        <v>66</v>
      </c>
      <c r="D9" s="51">
        <v>44058</v>
      </c>
      <c r="E9" s="50"/>
    </row>
    <row r="10" spans="1:6" x14ac:dyDescent="0.25">
      <c r="A10" s="48" t="s">
        <v>66</v>
      </c>
      <c r="B10" s="49">
        <f t="shared" si="0"/>
        <v>44423</v>
      </c>
      <c r="C10" s="48" t="s">
        <v>67</v>
      </c>
      <c r="D10" s="51">
        <v>44423</v>
      </c>
      <c r="E10" s="50"/>
    </row>
    <row r="11" spans="1:6" x14ac:dyDescent="0.25">
      <c r="A11" s="48" t="s">
        <v>67</v>
      </c>
      <c r="B11" s="49">
        <f t="shared" si="0"/>
        <v>44788</v>
      </c>
      <c r="C11" s="48" t="s">
        <v>68</v>
      </c>
      <c r="D11" s="51">
        <v>44788</v>
      </c>
      <c r="E11" s="50"/>
    </row>
    <row r="12" spans="1:6" x14ac:dyDescent="0.25">
      <c r="A12" s="48" t="s">
        <v>68</v>
      </c>
      <c r="B12" s="49">
        <f t="shared" si="0"/>
        <v>45153</v>
      </c>
      <c r="C12" s="48" t="s">
        <v>69</v>
      </c>
      <c r="D12" s="51">
        <v>45153</v>
      </c>
      <c r="E12" s="50"/>
    </row>
    <row r="13" spans="1:6" x14ac:dyDescent="0.25">
      <c r="A13" t="s">
        <v>69</v>
      </c>
      <c r="B13" s="49">
        <f t="shared" si="0"/>
        <v>45519</v>
      </c>
      <c r="C13" t="s">
        <v>222</v>
      </c>
      <c r="D13" s="50">
        <v>45519</v>
      </c>
    </row>
    <row r="14" spans="1:6" x14ac:dyDescent="0.25">
      <c r="A14" t="s">
        <v>222</v>
      </c>
      <c r="B14" s="49">
        <f t="shared" si="0"/>
        <v>45884</v>
      </c>
      <c r="C14" t="s">
        <v>223</v>
      </c>
      <c r="D14" s="50">
        <v>45884</v>
      </c>
    </row>
    <row r="15" spans="1:6" x14ac:dyDescent="0.25">
      <c r="A15" t="s">
        <v>223</v>
      </c>
      <c r="B15" s="49">
        <f t="shared" si="0"/>
        <v>46249</v>
      </c>
      <c r="C15" t="s">
        <v>224</v>
      </c>
      <c r="D15" s="50">
        <v>46249</v>
      </c>
    </row>
    <row r="16" spans="1:6" x14ac:dyDescent="0.25">
      <c r="A16" s="48" t="s">
        <v>224</v>
      </c>
      <c r="B16" s="49">
        <f t="shared" ref="B16:B20" si="1">D16</f>
        <v>46614</v>
      </c>
      <c r="C16" s="48" t="s">
        <v>278</v>
      </c>
      <c r="D16" s="50">
        <v>46614</v>
      </c>
    </row>
    <row r="17" spans="1:10" x14ac:dyDescent="0.25">
      <c r="A17" s="48" t="s">
        <v>278</v>
      </c>
      <c r="B17" s="49">
        <f t="shared" si="1"/>
        <v>46980</v>
      </c>
      <c r="C17" s="48" t="s">
        <v>279</v>
      </c>
      <c r="D17" s="50">
        <v>46980</v>
      </c>
    </row>
    <row r="18" spans="1:10" x14ac:dyDescent="0.25">
      <c r="A18" s="48" t="s">
        <v>279</v>
      </c>
      <c r="B18" s="49">
        <f t="shared" si="1"/>
        <v>47345</v>
      </c>
      <c r="C18" s="48" t="s">
        <v>282</v>
      </c>
      <c r="D18" s="50">
        <v>47345</v>
      </c>
    </row>
    <row r="19" spans="1:10" x14ac:dyDescent="0.25">
      <c r="A19" s="48" t="s">
        <v>282</v>
      </c>
      <c r="B19" s="49">
        <f t="shared" si="1"/>
        <v>47710</v>
      </c>
      <c r="C19" s="48" t="s">
        <v>280</v>
      </c>
      <c r="D19" s="50">
        <v>47710</v>
      </c>
    </row>
    <row r="20" spans="1:10" x14ac:dyDescent="0.25">
      <c r="A20" s="48" t="s">
        <v>280</v>
      </c>
      <c r="B20" s="49">
        <f t="shared" si="1"/>
        <v>48075</v>
      </c>
      <c r="C20" s="48" t="s">
        <v>281</v>
      </c>
      <c r="D20" s="50">
        <v>48075</v>
      </c>
    </row>
    <row r="22" spans="1:10" x14ac:dyDescent="0.25">
      <c r="I22" s="51"/>
      <c r="J22" s="49"/>
    </row>
  </sheetData>
  <sheetProtection algorithmName="SHA-512" hashValue="LWwa41XBfr4/hgionk8ehj2cl7JoK0wHFrwc2lJZDSQVHCPvojkiOUx2+Wd1vIHupCJ+GP9WQUZSrHGx0D36GA==" saltValue="GcaMA/a7wckc0/dSPhe+i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DD40C-FB39-4121-A1BD-59739A2AE564}">
  <dimension ref="A1:G66"/>
  <sheetViews>
    <sheetView workbookViewId="0">
      <pane ySplit="1" topLeftCell="A2" activePane="bottomLeft" state="frozen"/>
      <selection pane="bottomLeft" activeCell="A2" sqref="A2"/>
    </sheetView>
  </sheetViews>
  <sheetFormatPr defaultColWidth="14" defaultRowHeight="13.2" x14ac:dyDescent="0.25"/>
  <cols>
    <col min="1" max="1" width="22.6640625" bestFit="1" customWidth="1"/>
    <col min="2" max="2" width="39.44140625" bestFit="1" customWidth="1"/>
    <col min="3" max="3" width="36.109375" bestFit="1" customWidth="1"/>
    <col min="4" max="4" width="17" bestFit="1" customWidth="1"/>
    <col min="5" max="5" width="27.5546875" bestFit="1" customWidth="1"/>
    <col min="6" max="6" width="15.109375" bestFit="1" customWidth="1"/>
    <col min="7" max="7" width="49.6640625" customWidth="1"/>
  </cols>
  <sheetData>
    <row r="1" spans="1:7" ht="14.4" x14ac:dyDescent="0.25">
      <c r="A1" s="38" t="s">
        <v>25</v>
      </c>
      <c r="B1" s="38" t="s">
        <v>26</v>
      </c>
      <c r="C1" s="38" t="s">
        <v>27</v>
      </c>
      <c r="D1" s="38" t="s">
        <v>28</v>
      </c>
      <c r="E1" s="38" t="s">
        <v>29</v>
      </c>
      <c r="F1" s="38" t="s">
        <v>30</v>
      </c>
      <c r="G1" s="38" t="s">
        <v>56</v>
      </c>
    </row>
    <row r="2" spans="1:7" ht="14.4" x14ac:dyDescent="0.25">
      <c r="A2" s="39">
        <v>28431</v>
      </c>
      <c r="B2" s="40" t="s">
        <v>230</v>
      </c>
      <c r="C2" s="40" t="s">
        <v>89</v>
      </c>
      <c r="D2" s="39">
        <v>2000</v>
      </c>
      <c r="E2" s="40" t="s">
        <v>35</v>
      </c>
      <c r="F2" s="40" t="s">
        <v>90</v>
      </c>
      <c r="G2" s="40" t="s">
        <v>91</v>
      </c>
    </row>
    <row r="3" spans="1:7" ht="14.4" x14ac:dyDescent="0.25">
      <c r="A3" s="39">
        <v>28531</v>
      </c>
      <c r="B3" s="40" t="s">
        <v>170</v>
      </c>
      <c r="C3" s="40" t="s">
        <v>171</v>
      </c>
      <c r="D3" s="39">
        <v>2600</v>
      </c>
      <c r="E3" s="40" t="s">
        <v>53</v>
      </c>
      <c r="F3" s="40" t="s">
        <v>231</v>
      </c>
      <c r="G3" s="40" t="s">
        <v>283</v>
      </c>
    </row>
    <row r="4" spans="1:7" ht="14.4" x14ac:dyDescent="0.25">
      <c r="A4" s="39">
        <v>29124</v>
      </c>
      <c r="B4" s="40" t="s">
        <v>284</v>
      </c>
      <c r="C4" s="40" t="s">
        <v>172</v>
      </c>
      <c r="D4" s="39">
        <v>2000</v>
      </c>
      <c r="E4" s="40" t="s">
        <v>35</v>
      </c>
      <c r="F4" s="40" t="s">
        <v>231</v>
      </c>
      <c r="G4" s="40" t="s">
        <v>283</v>
      </c>
    </row>
    <row r="5" spans="1:7" ht="14.4" x14ac:dyDescent="0.25">
      <c r="A5" s="39">
        <v>29389</v>
      </c>
      <c r="B5" s="40" t="s">
        <v>173</v>
      </c>
      <c r="C5" s="40" t="s">
        <v>171</v>
      </c>
      <c r="D5" s="39">
        <v>2600</v>
      </c>
      <c r="E5" s="40" t="s">
        <v>53</v>
      </c>
      <c r="F5" s="40" t="s">
        <v>231</v>
      </c>
      <c r="G5" s="40" t="s">
        <v>283</v>
      </c>
    </row>
    <row r="6" spans="1:7" ht="14.4" x14ac:dyDescent="0.25">
      <c r="A6" s="39">
        <v>30271</v>
      </c>
      <c r="B6" s="40" t="s">
        <v>92</v>
      </c>
      <c r="C6" s="40" t="s">
        <v>93</v>
      </c>
      <c r="D6" s="39">
        <v>2440</v>
      </c>
      <c r="E6" s="40" t="s">
        <v>38</v>
      </c>
      <c r="F6" s="40" t="s">
        <v>94</v>
      </c>
      <c r="G6" s="40" t="s">
        <v>55</v>
      </c>
    </row>
    <row r="7" spans="1:7" ht="14.4" x14ac:dyDescent="0.25">
      <c r="A7" s="39">
        <v>31104</v>
      </c>
      <c r="B7" s="40" t="s">
        <v>232</v>
      </c>
      <c r="C7" s="40" t="s">
        <v>95</v>
      </c>
      <c r="D7" s="39">
        <v>2640</v>
      </c>
      <c r="E7" s="40" t="s">
        <v>39</v>
      </c>
      <c r="F7" s="40" t="s">
        <v>96</v>
      </c>
      <c r="G7" s="40" t="s">
        <v>97</v>
      </c>
    </row>
    <row r="8" spans="1:7" ht="14.4" x14ac:dyDescent="0.25">
      <c r="A8" s="39">
        <v>32383</v>
      </c>
      <c r="B8" s="40" t="s">
        <v>98</v>
      </c>
      <c r="C8" s="40" t="s">
        <v>99</v>
      </c>
      <c r="D8" s="39">
        <v>1050</v>
      </c>
      <c r="E8" s="40" t="s">
        <v>32</v>
      </c>
      <c r="F8" s="40" t="s">
        <v>100</v>
      </c>
      <c r="G8" s="40" t="s">
        <v>101</v>
      </c>
    </row>
    <row r="9" spans="1:7" ht="14.4" x14ac:dyDescent="0.25">
      <c r="A9" s="39">
        <v>32491</v>
      </c>
      <c r="B9" s="40" t="s">
        <v>102</v>
      </c>
      <c r="C9" s="40" t="s">
        <v>52</v>
      </c>
      <c r="D9" s="39">
        <v>1083</v>
      </c>
      <c r="E9" s="40" t="s">
        <v>33</v>
      </c>
      <c r="F9" s="40" t="s">
        <v>103</v>
      </c>
      <c r="G9" s="40" t="s">
        <v>104</v>
      </c>
    </row>
    <row r="10" spans="1:7" ht="14.4" x14ac:dyDescent="0.25">
      <c r="A10" s="39">
        <v>32888</v>
      </c>
      <c r="B10" s="40" t="s">
        <v>105</v>
      </c>
      <c r="C10" s="40" t="s">
        <v>106</v>
      </c>
      <c r="D10" s="39">
        <v>3000</v>
      </c>
      <c r="E10" s="40" t="s">
        <v>42</v>
      </c>
      <c r="F10" s="40" t="s">
        <v>107</v>
      </c>
      <c r="G10" s="40" t="s">
        <v>55</v>
      </c>
    </row>
    <row r="11" spans="1:7" ht="14.4" x14ac:dyDescent="0.25">
      <c r="A11" s="39">
        <v>34066</v>
      </c>
      <c r="B11" s="40" t="s">
        <v>285</v>
      </c>
      <c r="C11" s="40" t="s">
        <v>174</v>
      </c>
      <c r="D11" s="39">
        <v>8000</v>
      </c>
      <c r="E11" s="40" t="s">
        <v>45</v>
      </c>
      <c r="F11" s="40" t="s">
        <v>175</v>
      </c>
      <c r="G11" s="40" t="s">
        <v>176</v>
      </c>
    </row>
    <row r="12" spans="1:7" ht="14.4" x14ac:dyDescent="0.25">
      <c r="A12" s="39">
        <v>38166</v>
      </c>
      <c r="B12" s="40" t="s">
        <v>233</v>
      </c>
      <c r="C12" s="40" t="s">
        <v>108</v>
      </c>
      <c r="D12" s="39">
        <v>9100</v>
      </c>
      <c r="E12" s="40" t="s">
        <v>40</v>
      </c>
      <c r="F12" s="40" t="s">
        <v>109</v>
      </c>
      <c r="G12" s="40" t="s">
        <v>110</v>
      </c>
    </row>
    <row r="13" spans="1:7" ht="14.4" x14ac:dyDescent="0.25">
      <c r="A13" s="39">
        <v>39222</v>
      </c>
      <c r="B13" s="40" t="s">
        <v>177</v>
      </c>
      <c r="C13" s="40" t="s">
        <v>178</v>
      </c>
      <c r="D13" s="39">
        <v>3500</v>
      </c>
      <c r="E13" s="40" t="s">
        <v>179</v>
      </c>
      <c r="F13" s="40" t="s">
        <v>180</v>
      </c>
      <c r="G13" s="40" t="s">
        <v>181</v>
      </c>
    </row>
    <row r="14" spans="1:7" ht="14.4" x14ac:dyDescent="0.25">
      <c r="A14" s="39">
        <v>39371</v>
      </c>
      <c r="B14" s="40" t="s">
        <v>111</v>
      </c>
      <c r="C14" s="40" t="s">
        <v>112</v>
      </c>
      <c r="D14" s="39">
        <v>3550</v>
      </c>
      <c r="E14" s="40" t="s">
        <v>54</v>
      </c>
      <c r="F14" s="40" t="s">
        <v>113</v>
      </c>
      <c r="G14" s="40" t="s">
        <v>55</v>
      </c>
    </row>
    <row r="15" spans="1:7" ht="14.4" x14ac:dyDescent="0.25">
      <c r="A15" s="39">
        <v>41129</v>
      </c>
      <c r="B15" s="40" t="s">
        <v>182</v>
      </c>
      <c r="C15" s="40" t="s">
        <v>183</v>
      </c>
      <c r="D15" s="39">
        <v>2300</v>
      </c>
      <c r="E15" s="40" t="s">
        <v>37</v>
      </c>
      <c r="F15" s="40" t="s">
        <v>184</v>
      </c>
      <c r="G15" s="40" t="s">
        <v>185</v>
      </c>
    </row>
    <row r="16" spans="1:7" ht="14.4" x14ac:dyDescent="0.25">
      <c r="A16" s="39">
        <v>41285</v>
      </c>
      <c r="B16" s="40" t="s">
        <v>186</v>
      </c>
      <c r="C16" s="40" t="s">
        <v>187</v>
      </c>
      <c r="D16" s="39">
        <v>1070</v>
      </c>
      <c r="E16" s="40" t="s">
        <v>188</v>
      </c>
      <c r="F16" s="40" t="s">
        <v>189</v>
      </c>
      <c r="G16" s="40" t="s">
        <v>190</v>
      </c>
    </row>
    <row r="17" spans="1:7" ht="14.4" x14ac:dyDescent="0.25">
      <c r="A17" s="39">
        <v>46474</v>
      </c>
      <c r="B17" s="40" t="s">
        <v>191</v>
      </c>
      <c r="C17" s="40" t="s">
        <v>192</v>
      </c>
      <c r="D17" s="39">
        <v>2660</v>
      </c>
      <c r="E17" s="40" t="s">
        <v>193</v>
      </c>
      <c r="F17" s="40" t="s">
        <v>194</v>
      </c>
      <c r="G17" s="40" t="s">
        <v>195</v>
      </c>
    </row>
    <row r="18" spans="1:7" ht="14.4" x14ac:dyDescent="0.25">
      <c r="A18" s="39">
        <v>48462</v>
      </c>
      <c r="B18" s="40" t="s">
        <v>196</v>
      </c>
      <c r="C18" s="40" t="s">
        <v>197</v>
      </c>
      <c r="D18" s="39">
        <v>9160</v>
      </c>
      <c r="E18" s="40" t="s">
        <v>198</v>
      </c>
      <c r="F18" s="40" t="s">
        <v>199</v>
      </c>
      <c r="G18" s="40" t="s">
        <v>200</v>
      </c>
    </row>
    <row r="19" spans="1:7" ht="14.4" x14ac:dyDescent="0.25">
      <c r="A19" s="39">
        <v>48488</v>
      </c>
      <c r="B19" s="40" t="s">
        <v>286</v>
      </c>
      <c r="C19" s="40" t="s">
        <v>201</v>
      </c>
      <c r="D19" s="39">
        <v>8660</v>
      </c>
      <c r="E19" s="40" t="s">
        <v>202</v>
      </c>
      <c r="F19" s="40" t="s">
        <v>203</v>
      </c>
      <c r="G19" s="40" t="s">
        <v>204</v>
      </c>
    </row>
    <row r="20" spans="1:7" ht="14.4" x14ac:dyDescent="0.25">
      <c r="A20" s="39">
        <v>48736</v>
      </c>
      <c r="B20" s="40" t="s">
        <v>114</v>
      </c>
      <c r="C20" s="40" t="s">
        <v>115</v>
      </c>
      <c r="D20" s="39">
        <v>8500</v>
      </c>
      <c r="E20" s="40" t="s">
        <v>46</v>
      </c>
      <c r="F20" s="40" t="s">
        <v>234</v>
      </c>
      <c r="G20" s="40" t="s">
        <v>55</v>
      </c>
    </row>
    <row r="21" spans="1:7" ht="14.4" x14ac:dyDescent="0.25">
      <c r="A21" s="39">
        <v>112581</v>
      </c>
      <c r="B21" s="40" t="s">
        <v>205</v>
      </c>
      <c r="C21" s="40" t="s">
        <v>206</v>
      </c>
      <c r="D21" s="39">
        <v>3600</v>
      </c>
      <c r="E21" s="40" t="s">
        <v>43</v>
      </c>
      <c r="F21" s="40" t="s">
        <v>207</v>
      </c>
      <c r="G21" s="40" t="s">
        <v>208</v>
      </c>
    </row>
    <row r="22" spans="1:7" ht="14.4" x14ac:dyDescent="0.25">
      <c r="A22" s="39">
        <v>113712</v>
      </c>
      <c r="B22" s="40" t="s">
        <v>235</v>
      </c>
      <c r="C22" s="40" t="s">
        <v>209</v>
      </c>
      <c r="D22" s="39">
        <v>9300</v>
      </c>
      <c r="E22" s="40" t="s">
        <v>49</v>
      </c>
      <c r="F22" s="40" t="s">
        <v>210</v>
      </c>
      <c r="G22" s="40" t="s">
        <v>211</v>
      </c>
    </row>
    <row r="23" spans="1:7" ht="14.4" x14ac:dyDescent="0.25">
      <c r="A23" s="39">
        <v>117721</v>
      </c>
      <c r="B23" s="40" t="s">
        <v>119</v>
      </c>
      <c r="C23" s="40" t="s">
        <v>120</v>
      </c>
      <c r="D23" s="39">
        <v>2018</v>
      </c>
      <c r="E23" s="40" t="s">
        <v>35</v>
      </c>
      <c r="F23" s="40" t="s">
        <v>236</v>
      </c>
      <c r="G23" s="40" t="s">
        <v>55</v>
      </c>
    </row>
    <row r="24" spans="1:7" ht="14.4" x14ac:dyDescent="0.25">
      <c r="A24" s="39">
        <v>123992</v>
      </c>
      <c r="B24" s="40" t="s">
        <v>121</v>
      </c>
      <c r="C24" s="40" t="s">
        <v>122</v>
      </c>
      <c r="D24" s="39">
        <v>9030</v>
      </c>
      <c r="E24" s="40" t="s">
        <v>51</v>
      </c>
      <c r="F24" s="40" t="s">
        <v>123</v>
      </c>
      <c r="G24" s="40" t="s">
        <v>287</v>
      </c>
    </row>
    <row r="25" spans="1:7" ht="14.4" x14ac:dyDescent="0.25">
      <c r="A25" s="39">
        <v>128521</v>
      </c>
      <c r="B25" s="40" t="s">
        <v>150</v>
      </c>
      <c r="C25" s="40" t="s">
        <v>151</v>
      </c>
      <c r="D25" s="39">
        <v>2800</v>
      </c>
      <c r="E25" s="40" t="s">
        <v>41</v>
      </c>
      <c r="F25" s="40" t="s">
        <v>152</v>
      </c>
      <c r="G25" s="40" t="s">
        <v>153</v>
      </c>
    </row>
    <row r="26" spans="1:7" ht="14.4" x14ac:dyDescent="0.25">
      <c r="A26" s="39">
        <v>130765</v>
      </c>
      <c r="B26" s="40" t="s">
        <v>214</v>
      </c>
      <c r="C26" s="40" t="s">
        <v>215</v>
      </c>
      <c r="D26" s="39">
        <v>3630</v>
      </c>
      <c r="E26" s="40" t="s">
        <v>44</v>
      </c>
      <c r="F26" s="40" t="s">
        <v>237</v>
      </c>
      <c r="G26" s="40" t="s">
        <v>216</v>
      </c>
    </row>
    <row r="27" spans="1:7" ht="14.4" x14ac:dyDescent="0.25">
      <c r="A27" s="39">
        <v>130864</v>
      </c>
      <c r="B27" s="40" t="s">
        <v>217</v>
      </c>
      <c r="C27" s="40" t="s">
        <v>218</v>
      </c>
      <c r="D27" s="39">
        <v>3001</v>
      </c>
      <c r="E27" s="40" t="s">
        <v>219</v>
      </c>
      <c r="F27" s="40" t="s">
        <v>238</v>
      </c>
      <c r="G27" s="40" t="s">
        <v>55</v>
      </c>
    </row>
    <row r="28" spans="1:7" ht="14.4" x14ac:dyDescent="0.25">
      <c r="A28" s="39">
        <v>131318</v>
      </c>
      <c r="B28" s="40" t="s">
        <v>154</v>
      </c>
      <c r="C28" s="40" t="s">
        <v>155</v>
      </c>
      <c r="D28" s="39">
        <v>9000</v>
      </c>
      <c r="E28" s="40" t="s">
        <v>48</v>
      </c>
      <c r="F28" s="40" t="s">
        <v>156</v>
      </c>
      <c r="G28" s="40" t="s">
        <v>55</v>
      </c>
    </row>
    <row r="29" spans="1:7" ht="14.4" x14ac:dyDescent="0.25">
      <c r="A29" s="39">
        <v>131482</v>
      </c>
      <c r="B29" s="40" t="s">
        <v>239</v>
      </c>
      <c r="C29" s="40" t="s">
        <v>212</v>
      </c>
      <c r="D29" s="39">
        <v>9400</v>
      </c>
      <c r="E29" s="40" t="s">
        <v>213</v>
      </c>
      <c r="F29" s="40" t="s">
        <v>220</v>
      </c>
      <c r="G29" s="40" t="s">
        <v>55</v>
      </c>
    </row>
    <row r="30" spans="1:7" ht="14.4" x14ac:dyDescent="0.25">
      <c r="A30" s="39">
        <v>131871</v>
      </c>
      <c r="B30" s="40" t="s">
        <v>157</v>
      </c>
      <c r="C30" s="40" t="s">
        <v>158</v>
      </c>
      <c r="D30" s="39">
        <v>3630</v>
      </c>
      <c r="E30" s="40" t="s">
        <v>44</v>
      </c>
      <c r="F30" s="40" t="s">
        <v>159</v>
      </c>
      <c r="G30" s="40" t="s">
        <v>55</v>
      </c>
    </row>
    <row r="31" spans="1:7" ht="14.4" x14ac:dyDescent="0.25">
      <c r="A31" s="39">
        <v>131888</v>
      </c>
      <c r="B31" s="40" t="s">
        <v>240</v>
      </c>
      <c r="C31" s="40" t="s">
        <v>221</v>
      </c>
      <c r="D31" s="39">
        <v>9000</v>
      </c>
      <c r="E31" s="40" t="s">
        <v>48</v>
      </c>
      <c r="F31" s="40" t="s">
        <v>55</v>
      </c>
      <c r="G31" s="40" t="s">
        <v>55</v>
      </c>
    </row>
    <row r="32" spans="1:7" ht="14.4" x14ac:dyDescent="0.25">
      <c r="A32" s="39">
        <v>132001</v>
      </c>
      <c r="B32" s="40" t="s">
        <v>160</v>
      </c>
      <c r="C32" s="40" t="s">
        <v>161</v>
      </c>
      <c r="D32" s="39">
        <v>8800</v>
      </c>
      <c r="E32" s="40" t="s">
        <v>47</v>
      </c>
      <c r="F32" s="40" t="s">
        <v>162</v>
      </c>
      <c r="G32" s="40" t="s">
        <v>55</v>
      </c>
    </row>
    <row r="33" spans="1:7" ht="14.4" x14ac:dyDescent="0.25">
      <c r="A33" s="39">
        <v>132134</v>
      </c>
      <c r="B33" s="40" t="s">
        <v>163</v>
      </c>
      <c r="C33" s="40" t="s">
        <v>164</v>
      </c>
      <c r="D33" s="39">
        <v>2000</v>
      </c>
      <c r="E33" s="40" t="s">
        <v>35</v>
      </c>
      <c r="F33" s="40" t="s">
        <v>165</v>
      </c>
      <c r="G33" s="40" t="s">
        <v>55</v>
      </c>
    </row>
    <row r="34" spans="1:7" ht="14.4" x14ac:dyDescent="0.25">
      <c r="A34" s="39">
        <v>137828</v>
      </c>
      <c r="B34" s="40" t="s">
        <v>166</v>
      </c>
      <c r="C34" s="40" t="s">
        <v>167</v>
      </c>
      <c r="D34" s="39">
        <v>8800</v>
      </c>
      <c r="E34" s="40" t="s">
        <v>47</v>
      </c>
      <c r="F34" s="40" t="s">
        <v>241</v>
      </c>
      <c r="G34" s="40" t="s">
        <v>55</v>
      </c>
    </row>
    <row r="35" spans="1:7" ht="14.4" x14ac:dyDescent="0.25">
      <c r="A35" s="39">
        <v>116616</v>
      </c>
      <c r="B35" s="40" t="s">
        <v>250</v>
      </c>
      <c r="C35" s="40" t="s">
        <v>116</v>
      </c>
      <c r="D35" s="39">
        <v>1000</v>
      </c>
      <c r="E35" s="40" t="s">
        <v>31</v>
      </c>
      <c r="F35" s="40" t="s">
        <v>117</v>
      </c>
      <c r="G35" s="40" t="s">
        <v>118</v>
      </c>
    </row>
    <row r="36" spans="1:7" ht="14.4" x14ac:dyDescent="0.25">
      <c r="A36" s="39">
        <v>126516</v>
      </c>
      <c r="B36" s="40" t="s">
        <v>251</v>
      </c>
      <c r="C36" s="40" t="s">
        <v>124</v>
      </c>
      <c r="D36" s="39">
        <v>2140</v>
      </c>
      <c r="E36" s="40" t="s">
        <v>36</v>
      </c>
      <c r="F36" s="40" t="s">
        <v>125</v>
      </c>
      <c r="G36" s="40" t="s">
        <v>55</v>
      </c>
    </row>
    <row r="37" spans="1:7" ht="14.4" x14ac:dyDescent="0.25">
      <c r="A37" s="39">
        <v>126524</v>
      </c>
      <c r="B37" s="40" t="s">
        <v>252</v>
      </c>
      <c r="C37" s="40" t="s">
        <v>126</v>
      </c>
      <c r="D37" s="39">
        <v>2300</v>
      </c>
      <c r="E37" s="40" t="s">
        <v>37</v>
      </c>
      <c r="F37" s="40" t="s">
        <v>127</v>
      </c>
      <c r="G37" s="40" t="s">
        <v>128</v>
      </c>
    </row>
    <row r="38" spans="1:7" ht="14.4" x14ac:dyDescent="0.25">
      <c r="A38" s="39">
        <v>126532</v>
      </c>
      <c r="B38" s="40" t="s">
        <v>253</v>
      </c>
      <c r="C38" s="40" t="s">
        <v>129</v>
      </c>
      <c r="D38" s="39">
        <v>2800</v>
      </c>
      <c r="E38" s="40" t="s">
        <v>41</v>
      </c>
      <c r="F38" s="40" t="s">
        <v>130</v>
      </c>
      <c r="G38" s="40" t="s">
        <v>288</v>
      </c>
    </row>
    <row r="39" spans="1:7" ht="14.4" x14ac:dyDescent="0.25">
      <c r="A39" s="39">
        <v>126541</v>
      </c>
      <c r="B39" s="40" t="s">
        <v>254</v>
      </c>
      <c r="C39" s="40" t="s">
        <v>131</v>
      </c>
      <c r="D39" s="39">
        <v>3000</v>
      </c>
      <c r="E39" s="40" t="s">
        <v>42</v>
      </c>
      <c r="F39" s="40" t="s">
        <v>132</v>
      </c>
      <c r="G39" s="40" t="s">
        <v>133</v>
      </c>
    </row>
    <row r="40" spans="1:7" ht="14.4" x14ac:dyDescent="0.25">
      <c r="A40" s="39">
        <v>126557</v>
      </c>
      <c r="B40" s="40" t="s">
        <v>255</v>
      </c>
      <c r="C40" s="40" t="s">
        <v>134</v>
      </c>
      <c r="D40" s="39">
        <v>1830</v>
      </c>
      <c r="E40" s="40" t="s">
        <v>34</v>
      </c>
      <c r="F40" s="40" t="s">
        <v>242</v>
      </c>
      <c r="G40" s="40" t="s">
        <v>135</v>
      </c>
    </row>
    <row r="41" spans="1:7" ht="14.4" x14ac:dyDescent="0.25">
      <c r="A41" s="39">
        <v>126565</v>
      </c>
      <c r="B41" s="40" t="s">
        <v>256</v>
      </c>
      <c r="C41" s="40" t="s">
        <v>136</v>
      </c>
      <c r="D41" s="39">
        <v>3600</v>
      </c>
      <c r="E41" s="40" t="s">
        <v>43</v>
      </c>
      <c r="F41" s="40" t="s">
        <v>137</v>
      </c>
      <c r="G41" s="40" t="s">
        <v>55</v>
      </c>
    </row>
    <row r="42" spans="1:7" ht="14.4" x14ac:dyDescent="0.3">
      <c r="A42" s="80">
        <v>126573</v>
      </c>
      <c r="B42" s="80" t="s">
        <v>257</v>
      </c>
      <c r="C42" s="80" t="s">
        <v>243</v>
      </c>
      <c r="D42" s="80">
        <v>3500</v>
      </c>
      <c r="E42" s="80" t="s">
        <v>179</v>
      </c>
      <c r="F42" s="80" t="s">
        <v>138</v>
      </c>
      <c r="G42" s="80" t="s">
        <v>55</v>
      </c>
    </row>
    <row r="43" spans="1:7" ht="14.4" x14ac:dyDescent="0.3">
      <c r="A43" s="80">
        <v>126581</v>
      </c>
      <c r="B43" s="80" t="s">
        <v>258</v>
      </c>
      <c r="C43" s="80" t="s">
        <v>244</v>
      </c>
      <c r="D43" s="80">
        <v>9200</v>
      </c>
      <c r="E43" s="80" t="s">
        <v>50</v>
      </c>
      <c r="F43" s="80" t="s">
        <v>139</v>
      </c>
      <c r="G43" s="80" t="s">
        <v>55</v>
      </c>
    </row>
    <row r="44" spans="1:7" ht="14.4" x14ac:dyDescent="0.3">
      <c r="A44" s="80">
        <v>126599</v>
      </c>
      <c r="B44" s="80" t="s">
        <v>259</v>
      </c>
      <c r="C44" s="80" t="s">
        <v>140</v>
      </c>
      <c r="D44" s="80">
        <v>9300</v>
      </c>
      <c r="E44" s="80" t="s">
        <v>49</v>
      </c>
      <c r="F44" s="80" t="s">
        <v>141</v>
      </c>
      <c r="G44" s="80" t="s">
        <v>142</v>
      </c>
    </row>
    <row r="45" spans="1:7" ht="14.4" x14ac:dyDescent="0.3">
      <c r="A45" s="80">
        <v>126607</v>
      </c>
      <c r="B45" s="80" t="s">
        <v>260</v>
      </c>
      <c r="C45" s="80" t="s">
        <v>143</v>
      </c>
      <c r="D45" s="80">
        <v>9000</v>
      </c>
      <c r="E45" s="80" t="s">
        <v>48</v>
      </c>
      <c r="F45" s="80" t="s">
        <v>144</v>
      </c>
      <c r="G45" s="80" t="s">
        <v>145</v>
      </c>
    </row>
    <row r="46" spans="1:7" ht="14.4" x14ac:dyDescent="0.3">
      <c r="A46" s="80">
        <v>126615</v>
      </c>
      <c r="B46" s="80" t="s">
        <v>261</v>
      </c>
      <c r="C46" s="80" t="s">
        <v>289</v>
      </c>
      <c r="D46" s="80">
        <v>8500</v>
      </c>
      <c r="E46" s="80" t="s">
        <v>46</v>
      </c>
      <c r="F46" s="80" t="s">
        <v>146</v>
      </c>
      <c r="G46" s="80" t="s">
        <v>55</v>
      </c>
    </row>
    <row r="47" spans="1:7" ht="14.4" x14ac:dyDescent="0.3">
      <c r="A47" s="80">
        <v>126623</v>
      </c>
      <c r="B47" s="80" t="s">
        <v>262</v>
      </c>
      <c r="C47" s="80" t="s">
        <v>147</v>
      </c>
      <c r="D47" s="80">
        <v>8000</v>
      </c>
      <c r="E47" s="80" t="s">
        <v>45</v>
      </c>
      <c r="F47" s="80" t="s">
        <v>148</v>
      </c>
      <c r="G47" s="80" t="s">
        <v>149</v>
      </c>
    </row>
    <row r="48" spans="1:7" ht="14.4" x14ac:dyDescent="0.3">
      <c r="A48" s="80"/>
      <c r="B48" s="80"/>
      <c r="C48" s="80"/>
      <c r="D48" s="80"/>
      <c r="E48" s="80"/>
      <c r="F48" s="80"/>
      <c r="G48" s="80"/>
    </row>
    <row r="49" spans="1:7" ht="14.4" x14ac:dyDescent="0.3">
      <c r="A49" s="80"/>
      <c r="B49" s="80"/>
      <c r="C49" s="80"/>
      <c r="D49" s="80"/>
      <c r="E49" s="80"/>
      <c r="F49" s="80"/>
      <c r="G49" s="80"/>
    </row>
    <row r="50" spans="1:7" ht="14.4" x14ac:dyDescent="0.3">
      <c r="A50" s="80"/>
      <c r="B50" s="80"/>
      <c r="C50" s="80"/>
      <c r="D50" s="80"/>
      <c r="E50" s="80"/>
      <c r="F50" s="80"/>
      <c r="G50" s="80"/>
    </row>
    <row r="51" spans="1:7" ht="14.4" x14ac:dyDescent="0.3">
      <c r="A51" s="80"/>
      <c r="B51" s="80"/>
      <c r="C51" s="80"/>
      <c r="D51" s="80"/>
      <c r="E51" s="80"/>
      <c r="F51" s="80"/>
      <c r="G51" s="80"/>
    </row>
    <row r="52" spans="1:7" ht="14.4" x14ac:dyDescent="0.3">
      <c r="A52" s="80"/>
      <c r="B52" s="80"/>
      <c r="C52" s="80"/>
      <c r="D52" s="80"/>
      <c r="E52" s="80"/>
      <c r="F52" s="80"/>
      <c r="G52" s="80"/>
    </row>
    <row r="53" spans="1:7" ht="14.4" x14ac:dyDescent="0.3">
      <c r="A53" s="80"/>
      <c r="B53" s="80"/>
      <c r="C53" s="80"/>
      <c r="D53" s="80"/>
      <c r="E53" s="80"/>
      <c r="F53" s="80"/>
      <c r="G53" s="80"/>
    </row>
    <row r="54" spans="1:7" ht="14.4" x14ac:dyDescent="0.3">
      <c r="A54" s="80"/>
      <c r="B54" s="80"/>
      <c r="C54" s="80"/>
      <c r="D54" s="80"/>
      <c r="E54" s="80"/>
      <c r="F54" s="80"/>
      <c r="G54" s="80"/>
    </row>
    <row r="55" spans="1:7" ht="14.4" x14ac:dyDescent="0.3">
      <c r="A55" s="80"/>
      <c r="B55" s="80"/>
      <c r="C55" s="80"/>
      <c r="D55" s="80"/>
      <c r="E55" s="80"/>
      <c r="F55" s="80"/>
      <c r="G55" s="80"/>
    </row>
    <row r="56" spans="1:7" ht="14.4" x14ac:dyDescent="0.3">
      <c r="A56" s="80"/>
      <c r="B56" s="80"/>
      <c r="C56" s="80"/>
      <c r="D56" s="80"/>
      <c r="E56" s="80"/>
      <c r="F56" s="80"/>
      <c r="G56" s="80"/>
    </row>
    <row r="57" spans="1:7" ht="14.4" x14ac:dyDescent="0.3">
      <c r="A57" s="80"/>
      <c r="B57" s="80"/>
      <c r="C57" s="80"/>
      <c r="D57" s="80"/>
      <c r="E57" s="80"/>
      <c r="F57" s="80"/>
      <c r="G57" s="80"/>
    </row>
    <row r="58" spans="1:7" ht="14.4" x14ac:dyDescent="0.3">
      <c r="A58" s="80"/>
      <c r="B58" s="80"/>
      <c r="C58" s="80"/>
      <c r="D58" s="80"/>
      <c r="E58" s="80"/>
      <c r="F58" s="80"/>
      <c r="G58" s="80"/>
    </row>
    <row r="59" spans="1:7" ht="14.4" x14ac:dyDescent="0.3">
      <c r="A59" s="80"/>
      <c r="B59" s="80"/>
      <c r="C59" s="80"/>
      <c r="D59" s="80"/>
      <c r="E59" s="80"/>
      <c r="F59" s="80"/>
      <c r="G59" s="80"/>
    </row>
    <row r="60" spans="1:7" ht="14.4" x14ac:dyDescent="0.3">
      <c r="A60" s="80"/>
      <c r="B60" s="80"/>
      <c r="C60" s="80"/>
      <c r="D60" s="80"/>
      <c r="E60" s="80"/>
      <c r="F60" s="80"/>
      <c r="G60" s="80"/>
    </row>
    <row r="61" spans="1:7" ht="14.4" x14ac:dyDescent="0.3">
      <c r="A61" s="80"/>
      <c r="B61" s="80"/>
      <c r="C61" s="80"/>
      <c r="D61" s="80"/>
      <c r="E61" s="80"/>
      <c r="F61" s="80"/>
      <c r="G61" s="80"/>
    </row>
    <row r="62" spans="1:7" ht="14.4" x14ac:dyDescent="0.3">
      <c r="A62" s="80"/>
      <c r="B62" s="80"/>
      <c r="C62" s="80"/>
      <c r="D62" s="80"/>
      <c r="E62" s="80"/>
      <c r="F62" s="80"/>
      <c r="G62" s="80"/>
    </row>
    <row r="63" spans="1:7" ht="14.4" x14ac:dyDescent="0.3">
      <c r="A63" s="80"/>
      <c r="B63" s="80"/>
      <c r="C63" s="80"/>
      <c r="D63" s="80"/>
      <c r="E63" s="80"/>
      <c r="F63" s="80"/>
      <c r="G63" s="80"/>
    </row>
    <row r="64" spans="1:7" ht="14.4" x14ac:dyDescent="0.3">
      <c r="A64" s="80"/>
      <c r="B64" s="80"/>
      <c r="C64" s="80"/>
      <c r="D64" s="80"/>
      <c r="E64" s="80"/>
      <c r="F64" s="80"/>
      <c r="G64" s="80"/>
    </row>
    <row r="65" spans="1:7" ht="14.4" x14ac:dyDescent="0.3">
      <c r="A65" s="80"/>
      <c r="B65" s="80"/>
      <c r="C65" s="80"/>
      <c r="D65" s="80"/>
      <c r="E65" s="80"/>
      <c r="F65" s="80"/>
      <c r="G65" s="80"/>
    </row>
    <row r="66" spans="1:7" ht="14.4" x14ac:dyDescent="0.3">
      <c r="A66" s="80"/>
      <c r="B66" s="80"/>
      <c r="C66" s="80"/>
      <c r="D66" s="80"/>
      <c r="E66" s="80"/>
      <c r="F66" s="80"/>
      <c r="G66" s="80"/>
    </row>
  </sheetData>
  <sheetProtection algorithmName="SHA-512" hashValue="fou21G6mfsqnzac/E7mzYWbpQTq0tXbk6f+seHBgaB9ZX/TaUTdaq2qkvyZIXZAxnn8+TUyuiEnDEmjqLOd/Xw==" saltValue="hEvGCtgkZgGOz6+7J9sve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financ.kopieën not.medecursist</vt:lpstr>
      <vt:lpstr>Blad2</vt:lpstr>
      <vt:lpstr>instellingen CVO en CBE</vt:lpstr>
      <vt:lpstr>'financ.kopieën not.medecursist'!Afdrukbereik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2023-08-02T07:02:47Z</cp:lastPrinted>
  <dcterms:created xsi:type="dcterms:W3CDTF">1999-07-16T11:34:31Z</dcterms:created>
  <dcterms:modified xsi:type="dcterms:W3CDTF">2023-08-02T07:11:39Z</dcterms:modified>
</cp:coreProperties>
</file>