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C:\Users\degrangu\Documents\AGODI\1 - FORMULIEREN\1 - SJ 2023-2024\SO\5787 - terugvord.reiskosten OAH\actuele versie\"/>
    </mc:Choice>
  </mc:AlternateContent>
  <xr:revisionPtr revIDLastSave="0" documentId="8_{0C350FCD-0406-4D7A-A23E-EC1F9E3D00DA}" xr6:coauthVersionLast="47" xr6:coauthVersionMax="47" xr10:uidLastSave="{00000000-0000-0000-0000-000000000000}"/>
  <workbookProtection workbookAlgorithmName="SHA-512" workbookHashValue="oGjN5MPCGpTSPXFMBUmxRVeEbauT3p/L8XZ4rlKSgyakDOjgThlXl3X6hXnaMuiMbVnXCeZfl0hGQy5CPn6bDQ==" workbookSaltValue="0w7zHfTl6os+s7QBt6nR1g==" workbookSpinCount="100000" lockStructure="1"/>
  <bookViews>
    <workbookView xWindow="-28920" yWindow="-120" windowWidth="29040" windowHeight="15840" tabRatio="838" xr2:uid="{00000000-000D-0000-FFFF-FFFF00000000}"/>
  </bookViews>
  <sheets>
    <sheet name="Terugvordering reiskosten OAH" sheetId="1" r:id="rId1"/>
    <sheet name="Blad23" sheetId="28" state="hidden" r:id="rId2"/>
    <sheet name="Blad1" sheetId="5" r:id="rId3"/>
    <sheet name="Blad2" sheetId="6" r:id="rId4"/>
    <sheet name="Blad3" sheetId="7" r:id="rId5"/>
    <sheet name="Blad4" sheetId="8" r:id="rId6"/>
    <sheet name="Blad5" sheetId="9" r:id="rId7"/>
    <sheet name="Blad6" sheetId="10" r:id="rId8"/>
    <sheet name="Blad7" sheetId="11" r:id="rId9"/>
    <sheet name="Blad8" sheetId="12" r:id="rId10"/>
    <sheet name="Blad9" sheetId="13" r:id="rId11"/>
    <sheet name="Blad10" sheetId="14" r:id="rId12"/>
    <sheet name="Blad11" sheetId="15" r:id="rId13"/>
    <sheet name="Blad12" sheetId="16" r:id="rId14"/>
    <sheet name="Blad13" sheetId="17" r:id="rId15"/>
    <sheet name="Blad14" sheetId="18" r:id="rId16"/>
    <sheet name="Blad15" sheetId="19" r:id="rId17"/>
    <sheet name="Blad16" sheetId="20" r:id="rId18"/>
    <sheet name="Blad17" sheetId="21" r:id="rId19"/>
    <sheet name="Blad18" sheetId="22" r:id="rId20"/>
    <sheet name="Blad19" sheetId="23" r:id="rId21"/>
    <sheet name="Blad20" sheetId="24" r:id="rId22"/>
    <sheet name="Blad21" sheetId="25" r:id="rId23"/>
    <sheet name="Blad22" sheetId="26" r:id="rId24"/>
    <sheet name="gegevensblad samenvatting vord." sheetId="4" r:id="rId25"/>
    <sheet name="gegevensblad detail terugvord." sheetId="27" r:id="rId26"/>
    <sheet name="instellingsgegevens" sheetId="2" state="hidden" r:id="rId27"/>
    <sheet name="km-vergoeding" sheetId="3" state="hidden" r:id="rId28"/>
  </sheets>
  <definedNames>
    <definedName name="_xlnm.Print_Area" localSheetId="0">'Terugvordering reiskosten OAH'!$A$1:$CX$374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5" i="1" l="1"/>
  <c r="D3" i="1"/>
  <c r="B11" i="28"/>
  <c r="B10" i="28"/>
  <c r="B9" i="28"/>
  <c r="B8" i="28"/>
  <c r="B7" i="28"/>
  <c r="B6" i="28"/>
  <c r="B5" i="28"/>
  <c r="B4" i="28"/>
  <c r="B3" i="28"/>
  <c r="F2" i="28"/>
  <c r="F15" i="28" s="1"/>
  <c r="C2" i="4" s="1"/>
  <c r="B2" i="28"/>
  <c r="B1" i="28"/>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F3" i="28" l="1"/>
  <c r="F4" i="28" s="1"/>
  <c r="F5" i="28" s="1"/>
  <c r="F6" i="28" s="1"/>
  <c r="F7" i="28" s="1"/>
  <c r="F8" i="28" s="1"/>
  <c r="F9" i="28" s="1"/>
  <c r="F10" i="28" s="1"/>
  <c r="F11" i="28" s="1"/>
  <c r="D65" i="1"/>
  <c r="CZ74" i="1"/>
  <c r="B373" i="1" l="1"/>
  <c r="A373" i="1"/>
  <c r="B372" i="1"/>
  <c r="A372" i="1"/>
  <c r="B371" i="1"/>
  <c r="A371" i="1"/>
  <c r="B370" i="1"/>
  <c r="A370" i="1"/>
  <c r="B369" i="1"/>
  <c r="A369" i="1"/>
  <c r="B368" i="1"/>
  <c r="A368" i="1"/>
  <c r="B367" i="1"/>
  <c r="A367" i="1"/>
  <c r="B366" i="1"/>
  <c r="A366" i="1"/>
  <c r="B365" i="1"/>
  <c r="A365" i="1"/>
  <c r="B364" i="1"/>
  <c r="A364" i="1"/>
  <c r="B363" i="1"/>
  <c r="A363" i="1"/>
  <c r="B362" i="1"/>
  <c r="A362" i="1"/>
  <c r="B361" i="1"/>
  <c r="A361" i="1"/>
  <c r="B360" i="1"/>
  <c r="A360" i="1"/>
  <c r="B359" i="1"/>
  <c r="A359" i="1"/>
  <c r="B358" i="1"/>
  <c r="A358" i="1"/>
  <c r="B357" i="1"/>
  <c r="A357" i="1"/>
  <c r="B356" i="1"/>
  <c r="A356" i="1"/>
  <c r="B355" i="1"/>
  <c r="A355" i="1"/>
  <c r="B354" i="1"/>
  <c r="A354" i="1"/>
  <c r="B353" i="1"/>
  <c r="A353" i="1"/>
  <c r="B352" i="1"/>
  <c r="A352" i="1"/>
  <c r="B351" i="1"/>
  <c r="A351" i="1"/>
  <c r="B350" i="1"/>
  <c r="A350" i="1"/>
  <c r="B349" i="1"/>
  <c r="A349" i="1"/>
  <c r="B348" i="1"/>
  <c r="A348" i="1"/>
  <c r="B347" i="1"/>
  <c r="A347" i="1"/>
  <c r="B346" i="1"/>
  <c r="A346" i="1"/>
  <c r="B345" i="1"/>
  <c r="A345" i="1"/>
  <c r="B344" i="1"/>
  <c r="A344" i="1"/>
  <c r="B343" i="1"/>
  <c r="A343" i="1"/>
  <c r="B342" i="1"/>
  <c r="A342" i="1"/>
  <c r="B341" i="1"/>
  <c r="A341" i="1"/>
  <c r="B340" i="1"/>
  <c r="A340" i="1"/>
  <c r="B339" i="1"/>
  <c r="A339" i="1"/>
  <c r="B338" i="1"/>
  <c r="A338" i="1"/>
  <c r="B337" i="1"/>
  <c r="A337" i="1"/>
  <c r="B336" i="1"/>
  <c r="A336" i="1"/>
  <c r="B335" i="1"/>
  <c r="A335" i="1"/>
  <c r="B334" i="1"/>
  <c r="A334" i="1"/>
  <c r="B333" i="1"/>
  <c r="A333" i="1"/>
  <c r="B332" i="1"/>
  <c r="A332" i="1"/>
  <c r="B331" i="1"/>
  <c r="A331" i="1"/>
  <c r="B330" i="1"/>
  <c r="A330" i="1"/>
  <c r="B329" i="1"/>
  <c r="A329" i="1"/>
  <c r="B328" i="1"/>
  <c r="A328" i="1"/>
  <c r="B327" i="1"/>
  <c r="A327" i="1"/>
  <c r="B326" i="1"/>
  <c r="A326" i="1"/>
  <c r="B325" i="1"/>
  <c r="A325" i="1"/>
  <c r="B324" i="1"/>
  <c r="A324" i="1"/>
  <c r="B323" i="1"/>
  <c r="A323" i="1"/>
  <c r="B322" i="1"/>
  <c r="A322" i="1"/>
  <c r="B321" i="1"/>
  <c r="A321" i="1"/>
  <c r="B320" i="1"/>
  <c r="A320" i="1"/>
  <c r="B319" i="1"/>
  <c r="A319" i="1"/>
  <c r="B318" i="1"/>
  <c r="A318" i="1"/>
  <c r="B317" i="1"/>
  <c r="A317" i="1"/>
  <c r="B316" i="1"/>
  <c r="A316" i="1"/>
  <c r="B315" i="1"/>
  <c r="A315" i="1"/>
  <c r="B314" i="1"/>
  <c r="A314" i="1"/>
  <c r="B313" i="1"/>
  <c r="A313" i="1"/>
  <c r="B312" i="1"/>
  <c r="A312" i="1"/>
  <c r="B311" i="1"/>
  <c r="A311" i="1"/>
  <c r="B310" i="1"/>
  <c r="A310" i="1"/>
  <c r="B309" i="1"/>
  <c r="A309" i="1"/>
  <c r="B308" i="1"/>
  <c r="A308" i="1"/>
  <c r="B307" i="1"/>
  <c r="A307" i="1"/>
  <c r="B306" i="1"/>
  <c r="A306" i="1"/>
  <c r="B305" i="1"/>
  <c r="A305" i="1"/>
  <c r="B304" i="1"/>
  <c r="A304" i="1"/>
  <c r="B303" i="1"/>
  <c r="A303" i="1"/>
  <c r="B302" i="1"/>
  <c r="A302" i="1"/>
  <c r="B301" i="1"/>
  <c r="A301" i="1"/>
  <c r="B300" i="1"/>
  <c r="A300" i="1"/>
  <c r="B299" i="1"/>
  <c r="A299" i="1"/>
  <c r="B298" i="1"/>
  <c r="A298" i="1"/>
  <c r="B297" i="1"/>
  <c r="A297" i="1"/>
  <c r="B296" i="1"/>
  <c r="A296" i="1"/>
  <c r="B295" i="1"/>
  <c r="A295" i="1"/>
  <c r="B294" i="1"/>
  <c r="A294" i="1"/>
  <c r="B293" i="1"/>
  <c r="A293" i="1"/>
  <c r="B292" i="1"/>
  <c r="A292" i="1"/>
  <c r="B291" i="1"/>
  <c r="A291" i="1"/>
  <c r="B290" i="1"/>
  <c r="A290" i="1"/>
  <c r="B289" i="1"/>
  <c r="A289" i="1"/>
  <c r="B288" i="1"/>
  <c r="A288" i="1"/>
  <c r="B287" i="1"/>
  <c r="A287" i="1"/>
  <c r="B286" i="1"/>
  <c r="A286" i="1"/>
  <c r="B285" i="1"/>
  <c r="A285" i="1"/>
  <c r="B284" i="1"/>
  <c r="A284" i="1"/>
  <c r="B283" i="1"/>
  <c r="A283" i="1"/>
  <c r="B282" i="1"/>
  <c r="A282" i="1"/>
  <c r="B281" i="1"/>
  <c r="A281" i="1"/>
  <c r="B280" i="1"/>
  <c r="A280" i="1"/>
  <c r="B279" i="1"/>
  <c r="A279" i="1"/>
  <c r="B278" i="1"/>
  <c r="A278" i="1"/>
  <c r="B277" i="1"/>
  <c r="A277" i="1"/>
  <c r="B276" i="1"/>
  <c r="A276" i="1"/>
  <c r="B275" i="1"/>
  <c r="A275" i="1"/>
  <c r="B274" i="1"/>
  <c r="A274" i="1"/>
  <c r="B273" i="1"/>
  <c r="A273" i="1"/>
  <c r="B272" i="1"/>
  <c r="A272" i="1"/>
  <c r="B271" i="1"/>
  <c r="A271" i="1"/>
  <c r="B270" i="1"/>
  <c r="A270" i="1"/>
  <c r="B269" i="1"/>
  <c r="A269" i="1"/>
  <c r="B268" i="1"/>
  <c r="A268" i="1"/>
  <c r="B267" i="1"/>
  <c r="A267" i="1"/>
  <c r="B266" i="1"/>
  <c r="A266" i="1"/>
  <c r="B265" i="1"/>
  <c r="A265" i="1"/>
  <c r="B264" i="1"/>
  <c r="A264" i="1"/>
  <c r="B263" i="1"/>
  <c r="A263" i="1"/>
  <c r="B262" i="1"/>
  <c r="A262" i="1"/>
  <c r="B261" i="1"/>
  <c r="A261" i="1"/>
  <c r="B260" i="1"/>
  <c r="A260" i="1"/>
  <c r="B259" i="1"/>
  <c r="A259" i="1"/>
  <c r="B258" i="1"/>
  <c r="A258" i="1"/>
  <c r="B257" i="1"/>
  <c r="A257" i="1"/>
  <c r="B256" i="1"/>
  <c r="A256" i="1"/>
  <c r="B255" i="1"/>
  <c r="A255" i="1"/>
  <c r="B254" i="1"/>
  <c r="A254" i="1"/>
  <c r="B253" i="1"/>
  <c r="A253" i="1"/>
  <c r="B252" i="1"/>
  <c r="A252" i="1"/>
  <c r="B251" i="1"/>
  <c r="A251" i="1"/>
  <c r="B250" i="1"/>
  <c r="A250" i="1"/>
  <c r="B249" i="1"/>
  <c r="A249" i="1"/>
  <c r="B248" i="1"/>
  <c r="A248" i="1"/>
  <c r="B247" i="1"/>
  <c r="A247" i="1"/>
  <c r="B246" i="1"/>
  <c r="A246" i="1"/>
  <c r="B245" i="1"/>
  <c r="A245" i="1"/>
  <c r="B244" i="1"/>
  <c r="A244" i="1"/>
  <c r="B243" i="1"/>
  <c r="A243" i="1"/>
  <c r="B242" i="1"/>
  <c r="A242" i="1"/>
  <c r="B241" i="1"/>
  <c r="A241" i="1"/>
  <c r="B240" i="1"/>
  <c r="A240" i="1"/>
  <c r="B239" i="1"/>
  <c r="A239" i="1"/>
  <c r="B238" i="1"/>
  <c r="A238" i="1"/>
  <c r="B237" i="1"/>
  <c r="A237" i="1"/>
  <c r="B236" i="1"/>
  <c r="A236" i="1"/>
  <c r="B235" i="1"/>
  <c r="A235" i="1"/>
  <c r="B234" i="1"/>
  <c r="A234" i="1"/>
  <c r="B233" i="1"/>
  <c r="A233" i="1"/>
  <c r="B232" i="1"/>
  <c r="A232" i="1"/>
  <c r="B231" i="1"/>
  <c r="A231" i="1"/>
  <c r="B230" i="1"/>
  <c r="A230" i="1"/>
  <c r="B229" i="1"/>
  <c r="A229" i="1"/>
  <c r="B228" i="1"/>
  <c r="A228" i="1"/>
  <c r="B227" i="1"/>
  <c r="A227" i="1"/>
  <c r="B226" i="1"/>
  <c r="A226" i="1"/>
  <c r="B225" i="1"/>
  <c r="A225" i="1"/>
  <c r="B224" i="1"/>
  <c r="A224" i="1"/>
  <c r="B223" i="1"/>
  <c r="A223" i="1"/>
  <c r="B222" i="1"/>
  <c r="A222" i="1"/>
  <c r="B221" i="1"/>
  <c r="A221" i="1"/>
  <c r="B220" i="1"/>
  <c r="A220" i="1"/>
  <c r="B219" i="1"/>
  <c r="A219" i="1"/>
  <c r="B218" i="1"/>
  <c r="A218" i="1"/>
  <c r="B217" i="1"/>
  <c r="A217" i="1"/>
  <c r="B216" i="1"/>
  <c r="A216" i="1"/>
  <c r="B215" i="1"/>
  <c r="A215" i="1"/>
  <c r="B214" i="1"/>
  <c r="A214" i="1"/>
  <c r="B213" i="1"/>
  <c r="A213" i="1"/>
  <c r="B212" i="1"/>
  <c r="A212" i="1"/>
  <c r="B211" i="1"/>
  <c r="A211" i="1"/>
  <c r="B210" i="1"/>
  <c r="A210" i="1"/>
  <c r="B209" i="1"/>
  <c r="A209" i="1"/>
  <c r="B208" i="1"/>
  <c r="A208" i="1"/>
  <c r="B207" i="1"/>
  <c r="A207" i="1"/>
  <c r="B206" i="1"/>
  <c r="A206" i="1"/>
  <c r="B205" i="1"/>
  <c r="A205" i="1"/>
  <c r="B204" i="1"/>
  <c r="A204" i="1"/>
  <c r="B203" i="1"/>
  <c r="A203" i="1"/>
  <c r="B202" i="1"/>
  <c r="A202" i="1"/>
  <c r="B201" i="1"/>
  <c r="A201" i="1"/>
  <c r="B200" i="1"/>
  <c r="A200" i="1"/>
  <c r="B199" i="1"/>
  <c r="A199" i="1"/>
  <c r="B198" i="1"/>
  <c r="A198" i="1"/>
  <c r="B197" i="1"/>
  <c r="A197" i="1"/>
  <c r="B196" i="1"/>
  <c r="A196" i="1"/>
  <c r="B195" i="1"/>
  <c r="A195" i="1"/>
  <c r="B194" i="1"/>
  <c r="A194" i="1"/>
  <c r="B193" i="1"/>
  <c r="A193" i="1"/>
  <c r="B192" i="1"/>
  <c r="A192" i="1"/>
  <c r="B191" i="1"/>
  <c r="A191" i="1"/>
  <c r="B190" i="1"/>
  <c r="A190" i="1"/>
  <c r="B189" i="1"/>
  <c r="A189" i="1"/>
  <c r="B188" i="1"/>
  <c r="A188" i="1"/>
  <c r="B187" i="1"/>
  <c r="A187" i="1"/>
  <c r="B186" i="1"/>
  <c r="A186" i="1"/>
  <c r="B185" i="1"/>
  <c r="A185" i="1"/>
  <c r="B184" i="1"/>
  <c r="A184" i="1"/>
  <c r="B183" i="1"/>
  <c r="A183" i="1"/>
  <c r="B182" i="1"/>
  <c r="A182" i="1"/>
  <c r="B181" i="1"/>
  <c r="A181" i="1"/>
  <c r="B180" i="1"/>
  <c r="A180" i="1"/>
  <c r="B179" i="1"/>
  <c r="A179" i="1"/>
  <c r="B178" i="1"/>
  <c r="A178" i="1"/>
  <c r="B177" i="1"/>
  <c r="A177" i="1"/>
  <c r="B176" i="1"/>
  <c r="A176" i="1"/>
  <c r="B175" i="1"/>
  <c r="A175" i="1"/>
  <c r="B174" i="1"/>
  <c r="A174" i="1"/>
  <c r="B173" i="1"/>
  <c r="A173" i="1"/>
  <c r="B172" i="1"/>
  <c r="A172" i="1"/>
  <c r="B171" i="1"/>
  <c r="A171" i="1"/>
  <c r="B170" i="1"/>
  <c r="A170" i="1"/>
  <c r="B169" i="1"/>
  <c r="A169" i="1"/>
  <c r="B168" i="1"/>
  <c r="A168" i="1"/>
  <c r="B167" i="1"/>
  <c r="A167" i="1"/>
  <c r="B166" i="1"/>
  <c r="A166" i="1"/>
  <c r="B165" i="1"/>
  <c r="A165" i="1"/>
  <c r="B164" i="1"/>
  <c r="A164" i="1"/>
  <c r="B163" i="1"/>
  <c r="A163" i="1"/>
  <c r="B162" i="1"/>
  <c r="A162" i="1"/>
  <c r="B161" i="1"/>
  <c r="A161" i="1"/>
  <c r="B160" i="1"/>
  <c r="A160" i="1"/>
  <c r="B159" i="1"/>
  <c r="A159" i="1"/>
  <c r="B158" i="1"/>
  <c r="A158" i="1"/>
  <c r="B157" i="1"/>
  <c r="A157" i="1"/>
  <c r="B156" i="1"/>
  <c r="A156" i="1"/>
  <c r="B155" i="1"/>
  <c r="A155" i="1"/>
  <c r="B154" i="1"/>
  <c r="A154" i="1"/>
  <c r="B153" i="1"/>
  <c r="A153" i="1"/>
  <c r="B152" i="1"/>
  <c r="A152" i="1"/>
  <c r="B151" i="1"/>
  <c r="A151" i="1"/>
  <c r="B150" i="1"/>
  <c r="A150" i="1"/>
  <c r="B149" i="1"/>
  <c r="A149" i="1"/>
  <c r="B148" i="1"/>
  <c r="A148" i="1"/>
  <c r="B147" i="1"/>
  <c r="A147" i="1"/>
  <c r="B146" i="1"/>
  <c r="A146" i="1"/>
  <c r="B145" i="1"/>
  <c r="A145" i="1"/>
  <c r="B144" i="1"/>
  <c r="A144" i="1"/>
  <c r="B143" i="1"/>
  <c r="A143" i="1"/>
  <c r="B142" i="1"/>
  <c r="A142" i="1"/>
  <c r="B141" i="1"/>
  <c r="A141" i="1"/>
  <c r="B140" i="1"/>
  <c r="A140" i="1"/>
  <c r="B139" i="1"/>
  <c r="A139" i="1"/>
  <c r="B138" i="1"/>
  <c r="A138" i="1"/>
  <c r="B137" i="1"/>
  <c r="A137" i="1"/>
  <c r="B136" i="1"/>
  <c r="A136" i="1"/>
  <c r="B135" i="1"/>
  <c r="A135" i="1"/>
  <c r="B134" i="1"/>
  <c r="A134" i="1"/>
  <c r="B133" i="1"/>
  <c r="A133" i="1"/>
  <c r="B132" i="1"/>
  <c r="A132" i="1"/>
  <c r="B131" i="1"/>
  <c r="A131" i="1"/>
  <c r="B130" i="1"/>
  <c r="A130" i="1"/>
  <c r="B129" i="1"/>
  <c r="A129" i="1"/>
  <c r="B128" i="1"/>
  <c r="A128" i="1"/>
  <c r="B127" i="1"/>
  <c r="A127" i="1"/>
  <c r="B126" i="1"/>
  <c r="A126" i="1"/>
  <c r="B125" i="1"/>
  <c r="A125" i="1"/>
  <c r="B124" i="1"/>
  <c r="A124" i="1"/>
  <c r="B123" i="1"/>
  <c r="A123" i="1"/>
  <c r="B122" i="1"/>
  <c r="A122" i="1"/>
  <c r="B121" i="1"/>
  <c r="A121" i="1"/>
  <c r="B120" i="1"/>
  <c r="A120" i="1"/>
  <c r="B119" i="1"/>
  <c r="A119" i="1"/>
  <c r="B118" i="1"/>
  <c r="A118" i="1"/>
  <c r="B117" i="1"/>
  <c r="A117" i="1"/>
  <c r="B116" i="1"/>
  <c r="A116" i="1"/>
  <c r="B115" i="1"/>
  <c r="A115" i="1"/>
  <c r="B114" i="1"/>
  <c r="A114" i="1"/>
  <c r="B113" i="1"/>
  <c r="A113" i="1"/>
  <c r="B112" i="1"/>
  <c r="A112" i="1"/>
  <c r="B111" i="1"/>
  <c r="A111" i="1"/>
  <c r="B110" i="1"/>
  <c r="A110" i="1"/>
  <c r="B109" i="1"/>
  <c r="A109" i="1"/>
  <c r="B108" i="1"/>
  <c r="A108" i="1"/>
  <c r="B107" i="1"/>
  <c r="A107" i="1"/>
  <c r="B106" i="1"/>
  <c r="A106" i="1"/>
  <c r="B105" i="1"/>
  <c r="A105" i="1"/>
  <c r="B104" i="1"/>
  <c r="A104" i="1"/>
  <c r="B103" i="1"/>
  <c r="A103" i="1"/>
  <c r="B102" i="1"/>
  <c r="A102" i="1"/>
  <c r="B101" i="1"/>
  <c r="A101" i="1"/>
  <c r="B100" i="1"/>
  <c r="A100" i="1"/>
  <c r="B99" i="1"/>
  <c r="A99" i="1"/>
  <c r="B98" i="1"/>
  <c r="A98" i="1"/>
  <c r="B97" i="1"/>
  <c r="A97" i="1"/>
  <c r="B96" i="1"/>
  <c r="A96" i="1"/>
  <c r="B95" i="1"/>
  <c r="A95" i="1"/>
  <c r="B94" i="1"/>
  <c r="A94" i="1"/>
  <c r="B93" i="1"/>
  <c r="A93" i="1"/>
  <c r="B92" i="1"/>
  <c r="A92" i="1"/>
  <c r="B91" i="1"/>
  <c r="A91" i="1"/>
  <c r="B90" i="1"/>
  <c r="A90" i="1"/>
  <c r="B89" i="1"/>
  <c r="A89" i="1"/>
  <c r="B88" i="1"/>
  <c r="A88" i="1"/>
  <c r="B87" i="1"/>
  <c r="A87" i="1"/>
  <c r="B86" i="1"/>
  <c r="A86" i="1"/>
  <c r="B85" i="1"/>
  <c r="A85" i="1"/>
  <c r="B84" i="1"/>
  <c r="A84" i="1"/>
  <c r="B83" i="1"/>
  <c r="A83" i="1"/>
  <c r="B82" i="1"/>
  <c r="A82" i="1"/>
  <c r="B81" i="1"/>
  <c r="A81" i="1"/>
  <c r="B80" i="1"/>
  <c r="A80" i="1"/>
  <c r="B79" i="1"/>
  <c r="A79" i="1"/>
  <c r="B78" i="1"/>
  <c r="A78" i="1"/>
  <c r="B77" i="1"/>
  <c r="A77" i="1"/>
  <c r="B76" i="1"/>
  <c r="A76" i="1"/>
  <c r="B75" i="1"/>
  <c r="A75" i="1"/>
  <c r="DD373" i="1"/>
  <c r="DB373" i="1"/>
  <c r="DD372" i="1"/>
  <c r="DB372" i="1"/>
  <c r="DD371" i="1"/>
  <c r="DB371" i="1"/>
  <c r="DD370" i="1"/>
  <c r="DB370" i="1"/>
  <c r="DD369" i="1"/>
  <c r="DB369" i="1"/>
  <c r="DD368" i="1"/>
  <c r="DB368" i="1"/>
  <c r="DD367" i="1"/>
  <c r="DB367" i="1"/>
  <c r="DD366" i="1"/>
  <c r="DB366" i="1"/>
  <c r="DD365" i="1"/>
  <c r="DB365" i="1"/>
  <c r="DD364" i="1"/>
  <c r="DB364" i="1"/>
  <c r="DD363" i="1"/>
  <c r="DB363" i="1"/>
  <c r="DD362" i="1"/>
  <c r="DB362" i="1"/>
  <c r="DD361" i="1"/>
  <c r="DB361" i="1"/>
  <c r="DD360" i="1"/>
  <c r="DB360" i="1"/>
  <c r="DD359" i="1"/>
  <c r="DB359" i="1"/>
  <c r="DD358" i="1"/>
  <c r="DB358" i="1"/>
  <c r="DD357" i="1"/>
  <c r="DB357" i="1"/>
  <c r="DD356" i="1"/>
  <c r="DB356" i="1"/>
  <c r="DD355" i="1"/>
  <c r="DB355" i="1"/>
  <c r="DD354" i="1"/>
  <c r="DB354" i="1"/>
  <c r="DD353" i="1"/>
  <c r="DB353" i="1"/>
  <c r="DD352" i="1"/>
  <c r="DB352" i="1"/>
  <c r="DD351" i="1"/>
  <c r="DB351" i="1"/>
  <c r="DD350" i="1"/>
  <c r="DB350" i="1"/>
  <c r="DD349" i="1"/>
  <c r="DB349" i="1"/>
  <c r="DD348" i="1"/>
  <c r="DB348" i="1"/>
  <c r="DD347" i="1"/>
  <c r="DB347" i="1"/>
  <c r="DD346" i="1"/>
  <c r="DB346" i="1"/>
  <c r="DD345" i="1"/>
  <c r="DB345" i="1"/>
  <c r="DD344" i="1"/>
  <c r="DB344" i="1"/>
  <c r="DD343" i="1"/>
  <c r="DB343" i="1"/>
  <c r="DD342" i="1"/>
  <c r="DB342" i="1"/>
  <c r="DD341" i="1"/>
  <c r="DB341" i="1"/>
  <c r="DD340" i="1"/>
  <c r="DB340" i="1"/>
  <c r="DD339" i="1"/>
  <c r="DB339" i="1"/>
  <c r="DD338" i="1"/>
  <c r="DB338" i="1"/>
  <c r="DD337" i="1"/>
  <c r="DB337" i="1"/>
  <c r="DD336" i="1"/>
  <c r="DB336" i="1"/>
  <c r="DD335" i="1"/>
  <c r="DB335" i="1"/>
  <c r="DD334" i="1"/>
  <c r="DB334" i="1"/>
  <c r="DD333" i="1"/>
  <c r="DB333" i="1"/>
  <c r="DD332" i="1"/>
  <c r="DB332" i="1"/>
  <c r="DD331" i="1"/>
  <c r="DB331" i="1"/>
  <c r="DD330" i="1"/>
  <c r="DB330" i="1"/>
  <c r="DD329" i="1"/>
  <c r="DB329" i="1"/>
  <c r="DD328" i="1"/>
  <c r="DB328" i="1"/>
  <c r="DD327" i="1"/>
  <c r="DB327" i="1"/>
  <c r="DD326" i="1"/>
  <c r="DB326" i="1"/>
  <c r="DD325" i="1"/>
  <c r="DB325" i="1"/>
  <c r="DD324" i="1"/>
  <c r="DB324" i="1"/>
  <c r="DD323" i="1"/>
  <c r="DB323" i="1"/>
  <c r="DD322" i="1"/>
  <c r="DB322" i="1"/>
  <c r="DD321" i="1"/>
  <c r="DB321" i="1"/>
  <c r="DD320" i="1"/>
  <c r="DB320" i="1"/>
  <c r="DD319" i="1"/>
  <c r="DB319" i="1"/>
  <c r="DD318" i="1"/>
  <c r="DB318" i="1"/>
  <c r="DD317" i="1"/>
  <c r="DB317" i="1"/>
  <c r="DD316" i="1"/>
  <c r="DB316" i="1"/>
  <c r="DD315" i="1"/>
  <c r="DB315" i="1"/>
  <c r="DD314" i="1"/>
  <c r="DB314" i="1"/>
  <c r="DD313" i="1"/>
  <c r="DB313" i="1"/>
  <c r="DD312" i="1"/>
  <c r="DB312" i="1"/>
  <c r="DD311" i="1"/>
  <c r="DB311" i="1"/>
  <c r="DD310" i="1"/>
  <c r="DB310" i="1"/>
  <c r="DD309" i="1"/>
  <c r="DB309" i="1"/>
  <c r="DD308" i="1"/>
  <c r="DB308" i="1"/>
  <c r="DD307" i="1"/>
  <c r="DB307" i="1"/>
  <c r="DD306" i="1"/>
  <c r="DB306" i="1"/>
  <c r="DD305" i="1"/>
  <c r="DB305" i="1"/>
  <c r="DD304" i="1"/>
  <c r="DB304" i="1"/>
  <c r="DD303" i="1"/>
  <c r="DB303" i="1"/>
  <c r="DD302" i="1"/>
  <c r="DB302" i="1"/>
  <c r="DD301" i="1"/>
  <c r="DB301" i="1"/>
  <c r="DD300" i="1"/>
  <c r="DB300" i="1"/>
  <c r="DD299" i="1"/>
  <c r="DB299" i="1"/>
  <c r="DD298" i="1"/>
  <c r="DB298" i="1"/>
  <c r="DD297" i="1"/>
  <c r="DB297" i="1"/>
  <c r="DD296" i="1"/>
  <c r="DB296" i="1"/>
  <c r="DD295" i="1"/>
  <c r="DB295" i="1"/>
  <c r="DD294" i="1"/>
  <c r="DB294" i="1"/>
  <c r="DD293" i="1"/>
  <c r="DB293" i="1"/>
  <c r="DD292" i="1"/>
  <c r="DB292" i="1"/>
  <c r="DD291" i="1"/>
  <c r="DB291" i="1"/>
  <c r="DD290" i="1"/>
  <c r="DB290" i="1"/>
  <c r="DD289" i="1"/>
  <c r="DB289" i="1"/>
  <c r="DD288" i="1"/>
  <c r="DB288" i="1"/>
  <c r="DD287" i="1"/>
  <c r="DB287" i="1"/>
  <c r="DD286" i="1"/>
  <c r="DB286" i="1"/>
  <c r="DD285" i="1"/>
  <c r="DB285" i="1"/>
  <c r="DD284" i="1"/>
  <c r="DB284" i="1"/>
  <c r="DD283" i="1"/>
  <c r="DB283" i="1"/>
  <c r="DD282" i="1"/>
  <c r="DB282" i="1"/>
  <c r="DD281" i="1"/>
  <c r="DB281" i="1"/>
  <c r="DD280" i="1"/>
  <c r="DB280" i="1"/>
  <c r="DD279" i="1"/>
  <c r="DB279" i="1"/>
  <c r="DD278" i="1"/>
  <c r="DB278" i="1"/>
  <c r="DD277" i="1"/>
  <c r="DB277" i="1"/>
  <c r="DD276" i="1"/>
  <c r="DB276" i="1"/>
  <c r="DD275" i="1"/>
  <c r="DB275" i="1"/>
  <c r="DD274" i="1"/>
  <c r="DB274" i="1"/>
  <c r="DD273" i="1"/>
  <c r="DB273" i="1"/>
  <c r="DD272" i="1"/>
  <c r="DB272" i="1"/>
  <c r="DD271" i="1"/>
  <c r="DB271" i="1"/>
  <c r="DD270" i="1"/>
  <c r="DB270" i="1"/>
  <c r="DD269" i="1"/>
  <c r="DB269" i="1"/>
  <c r="DD268" i="1"/>
  <c r="DB268" i="1"/>
  <c r="DD267" i="1"/>
  <c r="DB267" i="1"/>
  <c r="DD266" i="1"/>
  <c r="DB266" i="1"/>
  <c r="DD265" i="1"/>
  <c r="DB265" i="1"/>
  <c r="DD264" i="1"/>
  <c r="DB264" i="1"/>
  <c r="DD263" i="1"/>
  <c r="DB263" i="1"/>
  <c r="DD262" i="1"/>
  <c r="DB262" i="1"/>
  <c r="DD261" i="1"/>
  <c r="DB261" i="1"/>
  <c r="DD260" i="1"/>
  <c r="DB260" i="1"/>
  <c r="DD259" i="1"/>
  <c r="DB259" i="1"/>
  <c r="DD258" i="1"/>
  <c r="DB258" i="1"/>
  <c r="DD257" i="1"/>
  <c r="DB257" i="1"/>
  <c r="DD256" i="1"/>
  <c r="DB256" i="1"/>
  <c r="DD255" i="1"/>
  <c r="DB255" i="1"/>
  <c r="DD254" i="1"/>
  <c r="DB254" i="1"/>
  <c r="DD253" i="1"/>
  <c r="DB253" i="1"/>
  <c r="DD252" i="1"/>
  <c r="DB252" i="1"/>
  <c r="DD251" i="1"/>
  <c r="DB251" i="1"/>
  <c r="DD250" i="1"/>
  <c r="DB250" i="1"/>
  <c r="DD249" i="1"/>
  <c r="DB249" i="1"/>
  <c r="DD248" i="1"/>
  <c r="DB248" i="1"/>
  <c r="DD247" i="1"/>
  <c r="DB247" i="1"/>
  <c r="DD246" i="1"/>
  <c r="DB246" i="1"/>
  <c r="DD245" i="1"/>
  <c r="DB245" i="1"/>
  <c r="DD244" i="1"/>
  <c r="DB244" i="1"/>
  <c r="DD243" i="1"/>
  <c r="DB243" i="1"/>
  <c r="DD242" i="1"/>
  <c r="DB242" i="1"/>
  <c r="DD241" i="1"/>
  <c r="DB241" i="1"/>
  <c r="DD240" i="1"/>
  <c r="DB240" i="1"/>
  <c r="DD239" i="1"/>
  <c r="DB239" i="1"/>
  <c r="DD238" i="1"/>
  <c r="DB238" i="1"/>
  <c r="DD237" i="1"/>
  <c r="DB237" i="1"/>
  <c r="DD236" i="1"/>
  <c r="DB236" i="1"/>
  <c r="DD235" i="1"/>
  <c r="DB235" i="1"/>
  <c r="DD234" i="1"/>
  <c r="DB234" i="1"/>
  <c r="DD233" i="1"/>
  <c r="DB233" i="1"/>
  <c r="DD232" i="1"/>
  <c r="DB232" i="1"/>
  <c r="DD231" i="1"/>
  <c r="DB231" i="1"/>
  <c r="DD230" i="1"/>
  <c r="DB230" i="1"/>
  <c r="DD229" i="1"/>
  <c r="DB229" i="1"/>
  <c r="DD228" i="1"/>
  <c r="DB228" i="1"/>
  <c r="DD227" i="1"/>
  <c r="DB227" i="1"/>
  <c r="DD226" i="1"/>
  <c r="DB226" i="1"/>
  <c r="DD225" i="1"/>
  <c r="DB225" i="1"/>
  <c r="DD224" i="1"/>
  <c r="DB224" i="1"/>
  <c r="DD223" i="1"/>
  <c r="DB223" i="1"/>
  <c r="DD222" i="1"/>
  <c r="DB222" i="1"/>
  <c r="DD221" i="1"/>
  <c r="DB221" i="1"/>
  <c r="DD220" i="1"/>
  <c r="DB220" i="1"/>
  <c r="DD219" i="1"/>
  <c r="DB219" i="1"/>
  <c r="DD218" i="1"/>
  <c r="DB218" i="1"/>
  <c r="DD217" i="1"/>
  <c r="DB217" i="1"/>
  <c r="DD216" i="1"/>
  <c r="DB216" i="1"/>
  <c r="DD215" i="1"/>
  <c r="DB215" i="1"/>
  <c r="DD214" i="1"/>
  <c r="DB214" i="1"/>
  <c r="DD213" i="1"/>
  <c r="DB213" i="1"/>
  <c r="DD212" i="1"/>
  <c r="DB212" i="1"/>
  <c r="DD211" i="1"/>
  <c r="DB211" i="1"/>
  <c r="DD210" i="1"/>
  <c r="DB210" i="1"/>
  <c r="DD209" i="1"/>
  <c r="DB209" i="1"/>
  <c r="DD208" i="1"/>
  <c r="DB208" i="1"/>
  <c r="DD207" i="1"/>
  <c r="DB207" i="1"/>
  <c r="DD206" i="1"/>
  <c r="DB206" i="1"/>
  <c r="DD205" i="1"/>
  <c r="DB205" i="1"/>
  <c r="DD204" i="1"/>
  <c r="DB204" i="1"/>
  <c r="DD203" i="1"/>
  <c r="DB203" i="1"/>
  <c r="DD202" i="1"/>
  <c r="DB202" i="1"/>
  <c r="DD201" i="1"/>
  <c r="DB201" i="1"/>
  <c r="DD200" i="1"/>
  <c r="DB200" i="1"/>
  <c r="DD199" i="1"/>
  <c r="DB199" i="1"/>
  <c r="DD198" i="1"/>
  <c r="DB198" i="1"/>
  <c r="DD197" i="1"/>
  <c r="DB197" i="1"/>
  <c r="DD196" i="1"/>
  <c r="DB196" i="1"/>
  <c r="DD195" i="1"/>
  <c r="DB195" i="1"/>
  <c r="DD194" i="1"/>
  <c r="DB194" i="1"/>
  <c r="DD193" i="1"/>
  <c r="DB193" i="1"/>
  <c r="DD192" i="1"/>
  <c r="DB192" i="1"/>
  <c r="DD191" i="1"/>
  <c r="DB191" i="1"/>
  <c r="DD190" i="1"/>
  <c r="DB190" i="1"/>
  <c r="DD189" i="1"/>
  <c r="DB189" i="1"/>
  <c r="DD188" i="1"/>
  <c r="DB188" i="1"/>
  <c r="DD187" i="1"/>
  <c r="DB187" i="1"/>
  <c r="DD186" i="1"/>
  <c r="DB186" i="1"/>
  <c r="DD185" i="1"/>
  <c r="DB185" i="1"/>
  <c r="DD184" i="1"/>
  <c r="DB184" i="1"/>
  <c r="DD183" i="1"/>
  <c r="DB183" i="1"/>
  <c r="DD182" i="1"/>
  <c r="DB182" i="1"/>
  <c r="DD181" i="1"/>
  <c r="DB181" i="1"/>
  <c r="DD180" i="1"/>
  <c r="DB180" i="1"/>
  <c r="DD179" i="1"/>
  <c r="DB179" i="1"/>
  <c r="DD178" i="1"/>
  <c r="DB178" i="1"/>
  <c r="DD177" i="1"/>
  <c r="DB177" i="1"/>
  <c r="DD176" i="1"/>
  <c r="DB176" i="1"/>
  <c r="DD175" i="1"/>
  <c r="DB175" i="1"/>
  <c r="DD174" i="1"/>
  <c r="DB174" i="1"/>
  <c r="DD173" i="1"/>
  <c r="DB173" i="1"/>
  <c r="DD172" i="1"/>
  <c r="DB172" i="1"/>
  <c r="DD171" i="1"/>
  <c r="DB171" i="1"/>
  <c r="DD170" i="1"/>
  <c r="DB170" i="1"/>
  <c r="DD169" i="1"/>
  <c r="DB169" i="1"/>
  <c r="DD168" i="1"/>
  <c r="DB168" i="1"/>
  <c r="DD167" i="1"/>
  <c r="DB167" i="1"/>
  <c r="DD166" i="1"/>
  <c r="DB166" i="1"/>
  <c r="DD165" i="1"/>
  <c r="DB165" i="1"/>
  <c r="DD164" i="1"/>
  <c r="DB164" i="1"/>
  <c r="DD163" i="1"/>
  <c r="DB163" i="1"/>
  <c r="DD162" i="1"/>
  <c r="DB162" i="1"/>
  <c r="DD161" i="1"/>
  <c r="DB161" i="1"/>
  <c r="DD160" i="1"/>
  <c r="DB160" i="1"/>
  <c r="DD159" i="1"/>
  <c r="DB159" i="1"/>
  <c r="DD158" i="1"/>
  <c r="DB158" i="1"/>
  <c r="DD157" i="1"/>
  <c r="DB157" i="1"/>
  <c r="DD156" i="1"/>
  <c r="DB156" i="1"/>
  <c r="DD155" i="1"/>
  <c r="DB155" i="1"/>
  <c r="DD154" i="1"/>
  <c r="DB154" i="1"/>
  <c r="DD153" i="1"/>
  <c r="DB153" i="1"/>
  <c r="DD152" i="1"/>
  <c r="DB152" i="1"/>
  <c r="DD151" i="1"/>
  <c r="DB151" i="1"/>
  <c r="DD150" i="1"/>
  <c r="DB150" i="1"/>
  <c r="DD149" i="1"/>
  <c r="DB149" i="1"/>
  <c r="DD148" i="1"/>
  <c r="DB148" i="1"/>
  <c r="DD147" i="1"/>
  <c r="DB147" i="1"/>
  <c r="DD146" i="1"/>
  <c r="DB146" i="1"/>
  <c r="DD145" i="1"/>
  <c r="DB145" i="1"/>
  <c r="DD144" i="1"/>
  <c r="DB144" i="1"/>
  <c r="DD143" i="1"/>
  <c r="DB143" i="1"/>
  <c r="DD142" i="1"/>
  <c r="DB142" i="1"/>
  <c r="DD141" i="1"/>
  <c r="DB141" i="1"/>
  <c r="DD140" i="1"/>
  <c r="DB140" i="1"/>
  <c r="DD139" i="1"/>
  <c r="DB139" i="1"/>
  <c r="DD138" i="1"/>
  <c r="DB138" i="1"/>
  <c r="DD137" i="1"/>
  <c r="DB137" i="1"/>
  <c r="DD136" i="1"/>
  <c r="DB136" i="1"/>
  <c r="DD135" i="1"/>
  <c r="DB135" i="1"/>
  <c r="DD134" i="1"/>
  <c r="DB134" i="1"/>
  <c r="DD133" i="1"/>
  <c r="DB133" i="1"/>
  <c r="DD132" i="1"/>
  <c r="DB132" i="1"/>
  <c r="DD131" i="1"/>
  <c r="DB131" i="1"/>
  <c r="DD130" i="1"/>
  <c r="DB130" i="1"/>
  <c r="DD129" i="1"/>
  <c r="DB129" i="1"/>
  <c r="DD128" i="1"/>
  <c r="DB128" i="1"/>
  <c r="DD127" i="1"/>
  <c r="DB127" i="1"/>
  <c r="DD126" i="1"/>
  <c r="DB126" i="1"/>
  <c r="DD125" i="1"/>
  <c r="DB125" i="1"/>
  <c r="DD124" i="1"/>
  <c r="DB124" i="1"/>
  <c r="DD123" i="1"/>
  <c r="DB123" i="1"/>
  <c r="DD122" i="1"/>
  <c r="DB122" i="1"/>
  <c r="DD121" i="1"/>
  <c r="DB121" i="1"/>
  <c r="DD120" i="1"/>
  <c r="DB120" i="1"/>
  <c r="DD119" i="1"/>
  <c r="DB119" i="1"/>
  <c r="DD118" i="1"/>
  <c r="DB118" i="1"/>
  <c r="DD117" i="1"/>
  <c r="DB117" i="1"/>
  <c r="DD116" i="1"/>
  <c r="DB116" i="1"/>
  <c r="DD115" i="1"/>
  <c r="DB115" i="1"/>
  <c r="DD114" i="1"/>
  <c r="DB114" i="1"/>
  <c r="DD113" i="1"/>
  <c r="DB113" i="1"/>
  <c r="DD112" i="1"/>
  <c r="DB112" i="1"/>
  <c r="DD111" i="1"/>
  <c r="DB111" i="1"/>
  <c r="DD110" i="1"/>
  <c r="DB110" i="1"/>
  <c r="DD109" i="1"/>
  <c r="DB109" i="1"/>
  <c r="DD108" i="1"/>
  <c r="DB108" i="1"/>
  <c r="DD107" i="1"/>
  <c r="DB107" i="1"/>
  <c r="DD106" i="1"/>
  <c r="DB106" i="1"/>
  <c r="DD105" i="1"/>
  <c r="DB105" i="1"/>
  <c r="DD104" i="1"/>
  <c r="DB104" i="1"/>
  <c r="DD103" i="1"/>
  <c r="DB103" i="1"/>
  <c r="DD102" i="1"/>
  <c r="DB102" i="1"/>
  <c r="DD101" i="1"/>
  <c r="DB101" i="1"/>
  <c r="DD100" i="1"/>
  <c r="DB100" i="1"/>
  <c r="DD99" i="1"/>
  <c r="DB99" i="1"/>
  <c r="DD98" i="1"/>
  <c r="DB98" i="1"/>
  <c r="DD97" i="1"/>
  <c r="DB97" i="1"/>
  <c r="DD96" i="1"/>
  <c r="DB96" i="1"/>
  <c r="DD95" i="1"/>
  <c r="DB95" i="1"/>
  <c r="DD94" i="1"/>
  <c r="DB94" i="1"/>
  <c r="DD93" i="1"/>
  <c r="DB93" i="1"/>
  <c r="DD92" i="1"/>
  <c r="DB92" i="1"/>
  <c r="DD91" i="1"/>
  <c r="DB91" i="1"/>
  <c r="DD90" i="1"/>
  <c r="DB90" i="1"/>
  <c r="DD89" i="1"/>
  <c r="DB89" i="1"/>
  <c r="DD88" i="1"/>
  <c r="DB88" i="1"/>
  <c r="DD87" i="1"/>
  <c r="DB87" i="1"/>
  <c r="DD86" i="1"/>
  <c r="DB86" i="1"/>
  <c r="DD85" i="1"/>
  <c r="DB85" i="1"/>
  <c r="DD84" i="1"/>
  <c r="DB84" i="1"/>
  <c r="DD83" i="1"/>
  <c r="DB83" i="1"/>
  <c r="DD82" i="1"/>
  <c r="DB82" i="1"/>
  <c r="DD81" i="1"/>
  <c r="DB81" i="1"/>
  <c r="DD80" i="1"/>
  <c r="DB80" i="1"/>
  <c r="DD79" i="1"/>
  <c r="DB79" i="1"/>
  <c r="DD78" i="1"/>
  <c r="DB78" i="1"/>
  <c r="DD77" i="1"/>
  <c r="DB77" i="1"/>
  <c r="DD76" i="1"/>
  <c r="DB76" i="1"/>
  <c r="CY373" i="1"/>
  <c r="CZ372" i="1"/>
  <c r="CY372" i="1"/>
  <c r="CZ371" i="1"/>
  <c r="CY371" i="1"/>
  <c r="CZ370" i="1"/>
  <c r="CY370" i="1"/>
  <c r="CZ369" i="1"/>
  <c r="CY369" i="1"/>
  <c r="CZ368" i="1"/>
  <c r="CY368" i="1"/>
  <c r="CZ367" i="1"/>
  <c r="CY367" i="1"/>
  <c r="CZ366" i="1"/>
  <c r="CY366" i="1"/>
  <c r="CZ365" i="1"/>
  <c r="CY365" i="1"/>
  <c r="CZ364" i="1"/>
  <c r="CY364" i="1"/>
  <c r="CZ363" i="1"/>
  <c r="CY363" i="1"/>
  <c r="CZ362" i="1"/>
  <c r="CY362" i="1"/>
  <c r="CZ361" i="1"/>
  <c r="CY361" i="1"/>
  <c r="CZ360" i="1"/>
  <c r="CY360" i="1"/>
  <c r="CZ359" i="1"/>
  <c r="CY359" i="1"/>
  <c r="CZ358" i="1"/>
  <c r="CY358" i="1"/>
  <c r="CZ357" i="1"/>
  <c r="CY357" i="1"/>
  <c r="CZ356" i="1"/>
  <c r="CY356" i="1"/>
  <c r="CZ355" i="1"/>
  <c r="CY355" i="1"/>
  <c r="CZ354" i="1"/>
  <c r="CY354" i="1"/>
  <c r="CZ353" i="1"/>
  <c r="CY353" i="1"/>
  <c r="CZ352" i="1"/>
  <c r="CY352" i="1"/>
  <c r="CZ351" i="1"/>
  <c r="CY351" i="1"/>
  <c r="CZ350" i="1"/>
  <c r="CY350" i="1"/>
  <c r="CZ349" i="1"/>
  <c r="CY349" i="1"/>
  <c r="CZ348" i="1"/>
  <c r="CY348" i="1"/>
  <c r="CZ347" i="1"/>
  <c r="CY347" i="1"/>
  <c r="CZ346" i="1"/>
  <c r="CY346" i="1"/>
  <c r="CZ345" i="1"/>
  <c r="CY345" i="1"/>
  <c r="CZ344" i="1"/>
  <c r="CY344" i="1"/>
  <c r="CZ343" i="1"/>
  <c r="CY343" i="1"/>
  <c r="CZ342" i="1"/>
  <c r="CY342" i="1"/>
  <c r="CZ341" i="1"/>
  <c r="CY341" i="1"/>
  <c r="CZ340" i="1"/>
  <c r="CY340" i="1"/>
  <c r="CZ339" i="1"/>
  <c r="CY339" i="1"/>
  <c r="CZ338" i="1"/>
  <c r="CY338" i="1"/>
  <c r="CZ337" i="1"/>
  <c r="CY337" i="1"/>
  <c r="CZ336" i="1"/>
  <c r="CY336" i="1"/>
  <c r="CZ335" i="1"/>
  <c r="CY335" i="1"/>
  <c r="CZ334" i="1"/>
  <c r="CY334" i="1"/>
  <c r="CZ333" i="1"/>
  <c r="CY333" i="1"/>
  <c r="CZ332" i="1"/>
  <c r="CY332" i="1"/>
  <c r="CZ331" i="1"/>
  <c r="CY331" i="1"/>
  <c r="CZ330" i="1"/>
  <c r="CY330" i="1"/>
  <c r="CZ329" i="1"/>
  <c r="CY329" i="1"/>
  <c r="CZ328" i="1"/>
  <c r="CY328" i="1"/>
  <c r="CZ327" i="1"/>
  <c r="CY327" i="1"/>
  <c r="CZ326" i="1"/>
  <c r="CY326" i="1"/>
  <c r="CZ325" i="1"/>
  <c r="CY325" i="1"/>
  <c r="CZ324" i="1"/>
  <c r="CY324" i="1"/>
  <c r="CZ323" i="1"/>
  <c r="CY323" i="1"/>
  <c r="CZ322" i="1"/>
  <c r="CY322" i="1"/>
  <c r="CZ321" i="1"/>
  <c r="CY321" i="1"/>
  <c r="CZ320" i="1"/>
  <c r="CY320" i="1"/>
  <c r="CZ319" i="1"/>
  <c r="CY319" i="1"/>
  <c r="CZ318" i="1"/>
  <c r="CY318" i="1"/>
  <c r="CZ317" i="1"/>
  <c r="CY317" i="1"/>
  <c r="CZ316" i="1"/>
  <c r="CY316" i="1"/>
  <c r="CZ315" i="1"/>
  <c r="CY315" i="1"/>
  <c r="CZ314" i="1"/>
  <c r="CY314" i="1"/>
  <c r="CZ313" i="1"/>
  <c r="CY313" i="1"/>
  <c r="CZ312" i="1"/>
  <c r="CY312" i="1"/>
  <c r="CZ311" i="1"/>
  <c r="CY311" i="1"/>
  <c r="CZ310" i="1"/>
  <c r="CY310" i="1"/>
  <c r="CZ309" i="1"/>
  <c r="CY309" i="1"/>
  <c r="CZ308" i="1"/>
  <c r="CY308" i="1"/>
  <c r="CZ307" i="1"/>
  <c r="CY307" i="1"/>
  <c r="CZ306" i="1"/>
  <c r="CY306" i="1"/>
  <c r="CZ305" i="1"/>
  <c r="CY305" i="1"/>
  <c r="CZ304" i="1"/>
  <c r="CY304" i="1"/>
  <c r="CZ303" i="1"/>
  <c r="CY303" i="1"/>
  <c r="CZ302" i="1"/>
  <c r="CY302" i="1"/>
  <c r="CZ301" i="1"/>
  <c r="CY301" i="1"/>
  <c r="CZ300" i="1"/>
  <c r="CY300" i="1"/>
  <c r="CZ299" i="1"/>
  <c r="CY299" i="1"/>
  <c r="CZ298" i="1"/>
  <c r="CY298" i="1"/>
  <c r="CZ297" i="1"/>
  <c r="CY297" i="1"/>
  <c r="CZ296" i="1"/>
  <c r="CY296" i="1"/>
  <c r="CZ295" i="1"/>
  <c r="CY295" i="1"/>
  <c r="CZ294" i="1"/>
  <c r="CY294" i="1"/>
  <c r="CZ293" i="1"/>
  <c r="CY293" i="1"/>
  <c r="CZ292" i="1"/>
  <c r="CY292" i="1"/>
  <c r="CZ291" i="1"/>
  <c r="CY291" i="1"/>
  <c r="CZ290" i="1"/>
  <c r="CY290" i="1"/>
  <c r="CZ289" i="1"/>
  <c r="CY289" i="1"/>
  <c r="CZ288" i="1"/>
  <c r="CY288" i="1"/>
  <c r="CZ287" i="1"/>
  <c r="CY287" i="1"/>
  <c r="CZ286" i="1"/>
  <c r="CY286" i="1"/>
  <c r="CZ285" i="1"/>
  <c r="CY285" i="1"/>
  <c r="CZ284" i="1"/>
  <c r="CY284" i="1"/>
  <c r="CZ283" i="1"/>
  <c r="CY283" i="1"/>
  <c r="CZ282" i="1"/>
  <c r="CY282" i="1"/>
  <c r="CZ281" i="1"/>
  <c r="CY281" i="1"/>
  <c r="CZ280" i="1"/>
  <c r="CY280" i="1"/>
  <c r="CZ279" i="1"/>
  <c r="CY279" i="1"/>
  <c r="CZ278" i="1"/>
  <c r="CY278" i="1"/>
  <c r="CZ277" i="1"/>
  <c r="CY277" i="1"/>
  <c r="CZ276" i="1"/>
  <c r="CY276" i="1"/>
  <c r="CZ275" i="1"/>
  <c r="CY275" i="1"/>
  <c r="CZ274" i="1"/>
  <c r="CY274" i="1"/>
  <c r="CZ273" i="1"/>
  <c r="CY273" i="1"/>
  <c r="CZ272" i="1"/>
  <c r="CY272" i="1"/>
  <c r="CZ271" i="1"/>
  <c r="CY271" i="1"/>
  <c r="CZ270" i="1"/>
  <c r="CY270" i="1"/>
  <c r="CZ269" i="1"/>
  <c r="CY269" i="1"/>
  <c r="CZ268" i="1"/>
  <c r="CY268" i="1"/>
  <c r="CZ267" i="1"/>
  <c r="CY267" i="1"/>
  <c r="CZ266" i="1"/>
  <c r="CY266" i="1"/>
  <c r="CZ265" i="1"/>
  <c r="CY265" i="1"/>
  <c r="CZ264" i="1"/>
  <c r="CY264" i="1"/>
  <c r="CZ263" i="1"/>
  <c r="CY263" i="1"/>
  <c r="CZ262" i="1"/>
  <c r="CY262" i="1"/>
  <c r="CZ261" i="1"/>
  <c r="CY261" i="1"/>
  <c r="CZ260" i="1"/>
  <c r="CY260" i="1"/>
  <c r="CZ259" i="1"/>
  <c r="CY259" i="1"/>
  <c r="CZ258" i="1"/>
  <c r="CY258" i="1"/>
  <c r="CZ257" i="1"/>
  <c r="CY257" i="1"/>
  <c r="CZ256" i="1"/>
  <c r="CY256" i="1"/>
  <c r="CZ255" i="1"/>
  <c r="CY255" i="1"/>
  <c r="CZ254" i="1"/>
  <c r="CY254" i="1"/>
  <c r="CZ253" i="1"/>
  <c r="CY253" i="1"/>
  <c r="CZ252" i="1"/>
  <c r="CY252" i="1"/>
  <c r="CZ251" i="1"/>
  <c r="CY251" i="1"/>
  <c r="CZ250" i="1"/>
  <c r="CY250" i="1"/>
  <c r="CZ249" i="1"/>
  <c r="CY249" i="1"/>
  <c r="CZ248" i="1"/>
  <c r="CY248" i="1"/>
  <c r="CZ247" i="1"/>
  <c r="CY247" i="1"/>
  <c r="CZ246" i="1"/>
  <c r="CY246" i="1"/>
  <c r="CZ245" i="1"/>
  <c r="CY245" i="1"/>
  <c r="CZ244" i="1"/>
  <c r="CY244" i="1"/>
  <c r="CZ243" i="1"/>
  <c r="CY243" i="1"/>
  <c r="CZ242" i="1"/>
  <c r="CY242" i="1"/>
  <c r="CZ241" i="1"/>
  <c r="CY241" i="1"/>
  <c r="CZ240" i="1"/>
  <c r="CY240" i="1"/>
  <c r="CZ239" i="1"/>
  <c r="CY239" i="1"/>
  <c r="CZ238" i="1"/>
  <c r="CY238" i="1"/>
  <c r="CZ237" i="1"/>
  <c r="CY237" i="1"/>
  <c r="CZ236" i="1"/>
  <c r="CY236" i="1"/>
  <c r="CZ235" i="1"/>
  <c r="CY235" i="1"/>
  <c r="CZ234" i="1"/>
  <c r="CY234" i="1"/>
  <c r="CZ233" i="1"/>
  <c r="CY233" i="1"/>
  <c r="CZ232" i="1"/>
  <c r="CY232" i="1"/>
  <c r="CZ231" i="1"/>
  <c r="CY231" i="1"/>
  <c r="CZ230" i="1"/>
  <c r="CY230" i="1"/>
  <c r="CZ229" i="1"/>
  <c r="CY229" i="1"/>
  <c r="CZ228" i="1"/>
  <c r="CY228" i="1"/>
  <c r="CZ227" i="1"/>
  <c r="CY227" i="1"/>
  <c r="CZ226" i="1"/>
  <c r="CY226" i="1"/>
  <c r="CZ225" i="1"/>
  <c r="CY225" i="1"/>
  <c r="CZ224" i="1"/>
  <c r="CY224" i="1"/>
  <c r="CZ223" i="1"/>
  <c r="CY223" i="1"/>
  <c r="CZ222" i="1"/>
  <c r="CY222" i="1"/>
  <c r="CZ221" i="1"/>
  <c r="CY221" i="1"/>
  <c r="CZ220" i="1"/>
  <c r="CY220" i="1"/>
  <c r="CZ219" i="1"/>
  <c r="CY219" i="1"/>
  <c r="CZ218" i="1"/>
  <c r="CY218" i="1"/>
  <c r="CZ217" i="1"/>
  <c r="CY217" i="1"/>
  <c r="CZ216" i="1"/>
  <c r="CY216" i="1"/>
  <c r="CZ215" i="1"/>
  <c r="CY215" i="1"/>
  <c r="CZ214" i="1"/>
  <c r="CY214" i="1"/>
  <c r="CZ213" i="1"/>
  <c r="CY213" i="1"/>
  <c r="CZ212" i="1"/>
  <c r="CY212" i="1"/>
  <c r="CZ211" i="1"/>
  <c r="CY211" i="1"/>
  <c r="CZ210" i="1"/>
  <c r="CY210" i="1"/>
  <c r="CZ209" i="1"/>
  <c r="CY209" i="1"/>
  <c r="CZ208" i="1"/>
  <c r="CY208" i="1"/>
  <c r="CZ207" i="1"/>
  <c r="CY207" i="1"/>
  <c r="CZ206" i="1"/>
  <c r="CY206" i="1"/>
  <c r="CZ205" i="1"/>
  <c r="CY205" i="1"/>
  <c r="CZ204" i="1"/>
  <c r="CY204" i="1"/>
  <c r="CZ203" i="1"/>
  <c r="CY203" i="1"/>
  <c r="CZ202" i="1"/>
  <c r="CY202" i="1"/>
  <c r="CZ201" i="1"/>
  <c r="CY201" i="1"/>
  <c r="CZ200" i="1"/>
  <c r="CY200" i="1"/>
  <c r="CZ199" i="1"/>
  <c r="CY199" i="1"/>
  <c r="CZ198" i="1"/>
  <c r="CY198" i="1"/>
  <c r="CZ197" i="1"/>
  <c r="CY197" i="1"/>
  <c r="CZ196" i="1"/>
  <c r="CY196" i="1"/>
  <c r="CZ195" i="1"/>
  <c r="CY195" i="1"/>
  <c r="CZ194" i="1"/>
  <c r="CY194" i="1"/>
  <c r="CZ193" i="1"/>
  <c r="CY193" i="1"/>
  <c r="CZ192" i="1"/>
  <c r="CY192" i="1"/>
  <c r="CZ191" i="1"/>
  <c r="CY191" i="1"/>
  <c r="CZ190" i="1"/>
  <c r="CY190" i="1"/>
  <c r="CZ189" i="1"/>
  <c r="CY189" i="1"/>
  <c r="CZ188" i="1"/>
  <c r="CY188" i="1"/>
  <c r="CZ187" i="1"/>
  <c r="CY187" i="1"/>
  <c r="CZ186" i="1"/>
  <c r="CY186" i="1"/>
  <c r="CZ185" i="1"/>
  <c r="CY185" i="1"/>
  <c r="CZ184" i="1"/>
  <c r="CY184" i="1"/>
  <c r="CZ183" i="1"/>
  <c r="CY183" i="1"/>
  <c r="CZ182" i="1"/>
  <c r="CY182" i="1"/>
  <c r="CZ181" i="1"/>
  <c r="CY181" i="1"/>
  <c r="CZ180" i="1"/>
  <c r="CY180" i="1"/>
  <c r="CZ179" i="1"/>
  <c r="CY179" i="1"/>
  <c r="CZ178" i="1"/>
  <c r="CY178" i="1"/>
  <c r="CZ177" i="1"/>
  <c r="CY177" i="1"/>
  <c r="CZ176" i="1"/>
  <c r="CY176" i="1"/>
  <c r="CZ175" i="1"/>
  <c r="CY175" i="1"/>
  <c r="CZ174" i="1"/>
  <c r="CY174" i="1"/>
  <c r="CZ173" i="1"/>
  <c r="CY173" i="1"/>
  <c r="CZ172" i="1"/>
  <c r="CY172" i="1"/>
  <c r="CZ171" i="1"/>
  <c r="CY171" i="1"/>
  <c r="CZ170" i="1"/>
  <c r="CY170" i="1"/>
  <c r="CZ169" i="1"/>
  <c r="CY169" i="1"/>
  <c r="CZ168" i="1"/>
  <c r="CY168" i="1"/>
  <c r="CZ167" i="1"/>
  <c r="CY167" i="1"/>
  <c r="CZ166" i="1"/>
  <c r="CY166" i="1"/>
  <c r="CZ165" i="1"/>
  <c r="CY165" i="1"/>
  <c r="CZ164" i="1"/>
  <c r="CY164" i="1"/>
  <c r="CZ163" i="1"/>
  <c r="CY163" i="1"/>
  <c r="CZ162" i="1"/>
  <c r="CY162" i="1"/>
  <c r="CZ161" i="1"/>
  <c r="CY161" i="1"/>
  <c r="CZ160" i="1"/>
  <c r="CY160" i="1"/>
  <c r="CZ159" i="1"/>
  <c r="CY159" i="1"/>
  <c r="CZ158" i="1"/>
  <c r="CY158" i="1"/>
  <c r="CZ157" i="1"/>
  <c r="CY157" i="1"/>
  <c r="CZ156" i="1"/>
  <c r="CY156" i="1"/>
  <c r="CZ155" i="1"/>
  <c r="CY155" i="1"/>
  <c r="CZ154" i="1"/>
  <c r="CY154" i="1"/>
  <c r="CZ153" i="1"/>
  <c r="CY153" i="1"/>
  <c r="CZ152" i="1"/>
  <c r="CY152" i="1"/>
  <c r="CZ151" i="1"/>
  <c r="CY151" i="1"/>
  <c r="CZ150" i="1"/>
  <c r="CY150" i="1"/>
  <c r="CZ149" i="1"/>
  <c r="CY149" i="1"/>
  <c r="CZ148" i="1"/>
  <c r="CY148" i="1"/>
  <c r="CZ147" i="1"/>
  <c r="CY147" i="1"/>
  <c r="CZ146" i="1"/>
  <c r="CY146" i="1"/>
  <c r="CZ145" i="1"/>
  <c r="CY145" i="1"/>
  <c r="CZ144" i="1"/>
  <c r="CY144" i="1"/>
  <c r="CZ143" i="1"/>
  <c r="CY143" i="1"/>
  <c r="CZ142" i="1"/>
  <c r="CY142" i="1"/>
  <c r="CZ141" i="1"/>
  <c r="CY141" i="1"/>
  <c r="CZ140" i="1"/>
  <c r="CY140" i="1"/>
  <c r="CZ139" i="1"/>
  <c r="CY139" i="1"/>
  <c r="CZ138" i="1"/>
  <c r="CY138" i="1"/>
  <c r="CZ137" i="1"/>
  <c r="CY137" i="1"/>
  <c r="CZ136" i="1"/>
  <c r="CY136" i="1"/>
  <c r="CZ135" i="1"/>
  <c r="CY135" i="1"/>
  <c r="CZ134" i="1"/>
  <c r="CY134" i="1"/>
  <c r="CZ133" i="1"/>
  <c r="CY133" i="1"/>
  <c r="CZ132" i="1"/>
  <c r="CY132" i="1"/>
  <c r="CZ131" i="1"/>
  <c r="CY131" i="1"/>
  <c r="CZ130" i="1"/>
  <c r="CY130" i="1"/>
  <c r="CZ129" i="1"/>
  <c r="CY129" i="1"/>
  <c r="CZ128" i="1"/>
  <c r="CY128" i="1"/>
  <c r="CZ127" i="1"/>
  <c r="CY127" i="1"/>
  <c r="CZ126" i="1"/>
  <c r="CY126" i="1"/>
  <c r="CZ125" i="1"/>
  <c r="CY125" i="1"/>
  <c r="CZ124" i="1"/>
  <c r="CY124" i="1"/>
  <c r="CZ123" i="1"/>
  <c r="CY123" i="1"/>
  <c r="CZ122" i="1"/>
  <c r="CY122" i="1"/>
  <c r="CZ121" i="1"/>
  <c r="CY121" i="1"/>
  <c r="CZ120" i="1"/>
  <c r="CY120" i="1"/>
  <c r="CZ119" i="1"/>
  <c r="CY119" i="1"/>
  <c r="CZ118" i="1"/>
  <c r="CY118" i="1"/>
  <c r="CZ117" i="1"/>
  <c r="CY117" i="1"/>
  <c r="CZ116" i="1"/>
  <c r="CY116" i="1"/>
  <c r="CZ115" i="1"/>
  <c r="CY115" i="1"/>
  <c r="CZ114" i="1"/>
  <c r="CY114" i="1"/>
  <c r="CZ113" i="1"/>
  <c r="CY113" i="1"/>
  <c r="CZ112" i="1"/>
  <c r="CY112" i="1"/>
  <c r="CZ111" i="1"/>
  <c r="CY111" i="1"/>
  <c r="CZ110" i="1"/>
  <c r="CY110" i="1"/>
  <c r="CZ109" i="1"/>
  <c r="CY109" i="1"/>
  <c r="CZ108" i="1"/>
  <c r="CY108" i="1"/>
  <c r="CZ107" i="1"/>
  <c r="CY107" i="1"/>
  <c r="CZ106" i="1"/>
  <c r="CY106" i="1"/>
  <c r="CZ105" i="1"/>
  <c r="CY105" i="1"/>
  <c r="CZ104" i="1"/>
  <c r="CY104" i="1"/>
  <c r="CZ103" i="1"/>
  <c r="CY103" i="1"/>
  <c r="CZ102" i="1"/>
  <c r="CY102" i="1"/>
  <c r="CZ101" i="1"/>
  <c r="CY101" i="1"/>
  <c r="CZ100" i="1"/>
  <c r="CY100" i="1"/>
  <c r="CZ99" i="1"/>
  <c r="CY99" i="1"/>
  <c r="CZ98" i="1"/>
  <c r="CY98" i="1"/>
  <c r="CZ97" i="1"/>
  <c r="CY97" i="1"/>
  <c r="CZ96" i="1"/>
  <c r="CY96" i="1"/>
  <c r="CZ95" i="1"/>
  <c r="CY95" i="1"/>
  <c r="CZ94" i="1"/>
  <c r="CY94" i="1"/>
  <c r="CZ93" i="1"/>
  <c r="CY93" i="1"/>
  <c r="CZ92" i="1"/>
  <c r="CY92" i="1"/>
  <c r="CZ91" i="1"/>
  <c r="CY91" i="1"/>
  <c r="CZ90" i="1"/>
  <c r="CY90" i="1"/>
  <c r="CZ89" i="1"/>
  <c r="CY89" i="1"/>
  <c r="CZ88" i="1"/>
  <c r="CY88" i="1"/>
  <c r="CZ87" i="1"/>
  <c r="CY87" i="1"/>
  <c r="CZ86" i="1"/>
  <c r="CY86" i="1"/>
  <c r="CZ85" i="1"/>
  <c r="CY85" i="1"/>
  <c r="CZ84" i="1"/>
  <c r="CY84" i="1"/>
  <c r="CZ83" i="1"/>
  <c r="CY83" i="1"/>
  <c r="CZ82" i="1"/>
  <c r="CY82" i="1"/>
  <c r="CZ81" i="1"/>
  <c r="CY81" i="1"/>
  <c r="CZ80" i="1"/>
  <c r="CY80" i="1"/>
  <c r="CZ79" i="1"/>
  <c r="CY79" i="1"/>
  <c r="CZ78" i="1"/>
  <c r="CY78" i="1"/>
  <c r="CZ77" i="1"/>
  <c r="CY77" i="1"/>
  <c r="CZ76" i="1"/>
  <c r="CY76" i="1"/>
  <c r="DD75" i="1"/>
  <c r="DD74" i="1"/>
  <c r="DB75" i="1"/>
  <c r="DB74" i="1"/>
  <c r="D71" i="1" l="1"/>
  <c r="D66" i="1"/>
  <c r="A74" i="1"/>
  <c r="CZ75" i="1"/>
  <c r="B74" i="1"/>
  <c r="AD52" i="1"/>
  <c r="Y36" i="1"/>
  <c r="BZ102" i="1"/>
  <c r="BK102" i="1"/>
  <c r="BZ101" i="1"/>
  <c r="BK101" i="1"/>
  <c r="BZ100" i="1"/>
  <c r="BK100" i="1"/>
  <c r="BZ99" i="1"/>
  <c r="BK99" i="1"/>
  <c r="BZ98" i="1"/>
  <c r="BK98" i="1"/>
  <c r="BZ97" i="1"/>
  <c r="BK97" i="1"/>
  <c r="BZ96" i="1"/>
  <c r="BK96" i="1"/>
  <c r="BZ95" i="1"/>
  <c r="BK95" i="1"/>
  <c r="BZ94" i="1"/>
  <c r="BK94" i="1"/>
  <c r="BZ93" i="1"/>
  <c r="BZ92" i="1"/>
  <c r="BK92" i="1"/>
  <c r="BZ91" i="1"/>
  <c r="BK91" i="1"/>
  <c r="BZ90" i="1"/>
  <c r="BK90" i="1"/>
  <c r="BZ89" i="1"/>
  <c r="BK89" i="1"/>
  <c r="BZ88" i="1"/>
  <c r="BK88" i="1"/>
  <c r="BZ87" i="1"/>
  <c r="BK87" i="1"/>
  <c r="BZ86" i="1"/>
  <c r="BZ85" i="1"/>
  <c r="BK85" i="1"/>
  <c r="BZ84" i="1"/>
  <c r="BK84" i="1"/>
  <c r="BZ83" i="1"/>
  <c r="BK83" i="1"/>
  <c r="BZ82" i="1"/>
  <c r="BK82" i="1"/>
  <c r="BZ81" i="1"/>
  <c r="BK81" i="1"/>
  <c r="BZ80" i="1"/>
  <c r="BK80" i="1"/>
  <c r="BK79" i="1"/>
  <c r="BK78" i="1"/>
  <c r="CY75" i="1"/>
  <c r="CM101" i="1" l="1"/>
  <c r="DC101" i="1" s="1"/>
  <c r="DG101" i="1" s="1"/>
  <c r="CM95" i="1"/>
  <c r="D64" i="1"/>
  <c r="CM80" i="1"/>
  <c r="DC80" i="1" s="1"/>
  <c r="DG80" i="1" s="1"/>
  <c r="CM82" i="1"/>
  <c r="CM92" i="1"/>
  <c r="CM96" i="1"/>
  <c r="CM83" i="1"/>
  <c r="D69" i="1"/>
  <c r="CM99" i="1"/>
  <c r="CM90" i="1"/>
  <c r="CM81" i="1"/>
  <c r="CM85" i="1"/>
  <c r="CM87" i="1"/>
  <c r="CM89" i="1"/>
  <c r="CM91" i="1"/>
  <c r="CM102" i="1"/>
  <c r="CM94" i="1"/>
  <c r="CM84" i="1"/>
  <c r="CM98" i="1"/>
  <c r="CM100" i="1"/>
  <c r="CM88" i="1"/>
  <c r="CM97" i="1"/>
  <c r="D68" i="1"/>
  <c r="O301" i="27"/>
  <c r="J301" i="27"/>
  <c r="I301" i="27"/>
  <c r="H301" i="27"/>
  <c r="G301" i="27"/>
  <c r="F301" i="27"/>
  <c r="E301" i="27"/>
  <c r="D301" i="27"/>
  <c r="A301" i="27"/>
  <c r="C301" i="27" s="1"/>
  <c r="O300" i="27"/>
  <c r="J300" i="27"/>
  <c r="I300" i="27"/>
  <c r="H300" i="27"/>
  <c r="G300" i="27"/>
  <c r="F300" i="27"/>
  <c r="E300" i="27"/>
  <c r="D300" i="27"/>
  <c r="A300" i="27"/>
  <c r="C300" i="27" s="1"/>
  <c r="O299" i="27"/>
  <c r="J299" i="27"/>
  <c r="I299" i="27"/>
  <c r="H299" i="27"/>
  <c r="G299" i="27"/>
  <c r="F299" i="27"/>
  <c r="E299" i="27"/>
  <c r="D299" i="27"/>
  <c r="A299" i="27"/>
  <c r="C299" i="27" s="1"/>
  <c r="O298" i="27"/>
  <c r="J298" i="27"/>
  <c r="I298" i="27"/>
  <c r="H298" i="27"/>
  <c r="G298" i="27"/>
  <c r="F298" i="27"/>
  <c r="E298" i="27"/>
  <c r="D298" i="27"/>
  <c r="A298" i="27"/>
  <c r="C298" i="27" s="1"/>
  <c r="O297" i="27"/>
  <c r="J297" i="27"/>
  <c r="I297" i="27"/>
  <c r="H297" i="27"/>
  <c r="G297" i="27"/>
  <c r="F297" i="27"/>
  <c r="E297" i="27"/>
  <c r="D297" i="27"/>
  <c r="A297" i="27"/>
  <c r="C297" i="27" s="1"/>
  <c r="O296" i="27"/>
  <c r="J296" i="27"/>
  <c r="I296" i="27"/>
  <c r="H296" i="27"/>
  <c r="G296" i="27"/>
  <c r="F296" i="27"/>
  <c r="E296" i="27"/>
  <c r="D296" i="27"/>
  <c r="A296" i="27"/>
  <c r="C296" i="27" s="1"/>
  <c r="O295" i="27"/>
  <c r="J295" i="27"/>
  <c r="I295" i="27"/>
  <c r="H295" i="27"/>
  <c r="G295" i="27"/>
  <c r="F295" i="27"/>
  <c r="E295" i="27"/>
  <c r="D295" i="27"/>
  <c r="A295" i="27"/>
  <c r="C295" i="27" s="1"/>
  <c r="O294" i="27"/>
  <c r="J294" i="27"/>
  <c r="I294" i="27"/>
  <c r="H294" i="27"/>
  <c r="G294" i="27"/>
  <c r="F294" i="27"/>
  <c r="E294" i="27"/>
  <c r="D294" i="27"/>
  <c r="A294" i="27"/>
  <c r="C294" i="27" s="1"/>
  <c r="O293" i="27"/>
  <c r="J293" i="27"/>
  <c r="I293" i="27"/>
  <c r="H293" i="27"/>
  <c r="G293" i="27"/>
  <c r="F293" i="27"/>
  <c r="E293" i="27"/>
  <c r="D293" i="27"/>
  <c r="A293" i="27"/>
  <c r="C293" i="27" s="1"/>
  <c r="O292" i="27"/>
  <c r="J292" i="27"/>
  <c r="I292" i="27"/>
  <c r="H292" i="27"/>
  <c r="G292" i="27"/>
  <c r="F292" i="27"/>
  <c r="E292" i="27"/>
  <c r="D292" i="27"/>
  <c r="A292" i="27"/>
  <c r="C292" i="27" s="1"/>
  <c r="O291" i="27"/>
  <c r="J291" i="27"/>
  <c r="I291" i="27"/>
  <c r="H291" i="27"/>
  <c r="G291" i="27"/>
  <c r="F291" i="27"/>
  <c r="E291" i="27"/>
  <c r="D291" i="27"/>
  <c r="A291" i="27"/>
  <c r="C291" i="27" s="1"/>
  <c r="O290" i="27"/>
  <c r="J290" i="27"/>
  <c r="I290" i="27"/>
  <c r="H290" i="27"/>
  <c r="G290" i="27"/>
  <c r="F290" i="27"/>
  <c r="E290" i="27"/>
  <c r="D290" i="27"/>
  <c r="A290" i="27"/>
  <c r="C290" i="27" s="1"/>
  <c r="O289" i="27"/>
  <c r="J289" i="27"/>
  <c r="I289" i="27"/>
  <c r="H289" i="27"/>
  <c r="G289" i="27"/>
  <c r="F289" i="27"/>
  <c r="E289" i="27"/>
  <c r="D289" i="27"/>
  <c r="A289" i="27"/>
  <c r="C289" i="27" s="1"/>
  <c r="O288" i="27"/>
  <c r="J288" i="27"/>
  <c r="I288" i="27"/>
  <c r="H288" i="27"/>
  <c r="G288" i="27"/>
  <c r="F288" i="27"/>
  <c r="E288" i="27"/>
  <c r="D288" i="27"/>
  <c r="A288" i="27"/>
  <c r="C288" i="27" s="1"/>
  <c r="O287" i="27"/>
  <c r="J287" i="27"/>
  <c r="I287" i="27"/>
  <c r="H287" i="27"/>
  <c r="G287" i="27"/>
  <c r="F287" i="27"/>
  <c r="E287" i="27"/>
  <c r="D287" i="27"/>
  <c r="A287" i="27"/>
  <c r="C287" i="27" s="1"/>
  <c r="O286" i="27"/>
  <c r="J286" i="27"/>
  <c r="I286" i="27"/>
  <c r="H286" i="27"/>
  <c r="G286" i="27"/>
  <c r="F286" i="27"/>
  <c r="E286" i="27"/>
  <c r="D286" i="27"/>
  <c r="A286" i="27"/>
  <c r="C286" i="27" s="1"/>
  <c r="O285" i="27"/>
  <c r="J285" i="27"/>
  <c r="I285" i="27"/>
  <c r="H285" i="27"/>
  <c r="G285" i="27"/>
  <c r="F285" i="27"/>
  <c r="E285" i="27"/>
  <c r="D285" i="27"/>
  <c r="A285" i="27"/>
  <c r="C285" i="27" s="1"/>
  <c r="O284" i="27"/>
  <c r="J284" i="27"/>
  <c r="I284" i="27"/>
  <c r="H284" i="27"/>
  <c r="G284" i="27"/>
  <c r="F284" i="27"/>
  <c r="E284" i="27"/>
  <c r="D284" i="27"/>
  <c r="A284" i="27"/>
  <c r="C284" i="27" s="1"/>
  <c r="O283" i="27"/>
  <c r="J283" i="27"/>
  <c r="I283" i="27"/>
  <c r="H283" i="27"/>
  <c r="G283" i="27"/>
  <c r="F283" i="27"/>
  <c r="E283" i="27"/>
  <c r="D283" i="27"/>
  <c r="A283" i="27"/>
  <c r="C283" i="27" s="1"/>
  <c r="O282" i="27"/>
  <c r="J282" i="27"/>
  <c r="I282" i="27"/>
  <c r="H282" i="27"/>
  <c r="G282" i="27"/>
  <c r="F282" i="27"/>
  <c r="E282" i="27"/>
  <c r="D282" i="27"/>
  <c r="A282" i="27"/>
  <c r="C282" i="27" s="1"/>
  <c r="O281" i="27"/>
  <c r="J281" i="27"/>
  <c r="I281" i="27"/>
  <c r="H281" i="27"/>
  <c r="G281" i="27"/>
  <c r="F281" i="27"/>
  <c r="E281" i="27"/>
  <c r="D281" i="27"/>
  <c r="A281" i="27"/>
  <c r="C281" i="27" s="1"/>
  <c r="O280" i="27"/>
  <c r="J280" i="27"/>
  <c r="I280" i="27"/>
  <c r="H280" i="27"/>
  <c r="G280" i="27"/>
  <c r="F280" i="27"/>
  <c r="E280" i="27"/>
  <c r="D280" i="27"/>
  <c r="A280" i="27"/>
  <c r="C280" i="27" s="1"/>
  <c r="O279" i="27"/>
  <c r="J279" i="27"/>
  <c r="I279" i="27"/>
  <c r="H279" i="27"/>
  <c r="G279" i="27"/>
  <c r="F279" i="27"/>
  <c r="E279" i="27"/>
  <c r="D279" i="27"/>
  <c r="A279" i="27"/>
  <c r="C279" i="27" s="1"/>
  <c r="O278" i="27"/>
  <c r="J278" i="27"/>
  <c r="I278" i="27"/>
  <c r="H278" i="27"/>
  <c r="G278" i="27"/>
  <c r="F278" i="27"/>
  <c r="E278" i="27"/>
  <c r="D278" i="27"/>
  <c r="A278" i="27"/>
  <c r="C278" i="27" s="1"/>
  <c r="O277" i="27"/>
  <c r="J277" i="27"/>
  <c r="I277" i="27"/>
  <c r="H277" i="27"/>
  <c r="G277" i="27"/>
  <c r="F277" i="27"/>
  <c r="E277" i="27"/>
  <c r="D277" i="27"/>
  <c r="A277" i="27"/>
  <c r="C277" i="27" s="1"/>
  <c r="O276" i="27"/>
  <c r="J276" i="27"/>
  <c r="I276" i="27"/>
  <c r="H276" i="27"/>
  <c r="G276" i="27"/>
  <c r="F276" i="27"/>
  <c r="E276" i="27"/>
  <c r="D276" i="27"/>
  <c r="A276" i="27"/>
  <c r="C276" i="27" s="1"/>
  <c r="O275" i="27"/>
  <c r="J275" i="27"/>
  <c r="I275" i="27"/>
  <c r="H275" i="27"/>
  <c r="G275" i="27"/>
  <c r="F275" i="27"/>
  <c r="E275" i="27"/>
  <c r="D275" i="27"/>
  <c r="A275" i="27"/>
  <c r="C275" i="27" s="1"/>
  <c r="O274" i="27"/>
  <c r="J274" i="27"/>
  <c r="I274" i="27"/>
  <c r="H274" i="27"/>
  <c r="G274" i="27"/>
  <c r="F274" i="27"/>
  <c r="E274" i="27"/>
  <c r="D274" i="27"/>
  <c r="A274" i="27"/>
  <c r="C274" i="27" s="1"/>
  <c r="O273" i="27"/>
  <c r="J273" i="27"/>
  <c r="I273" i="27"/>
  <c r="H273" i="27"/>
  <c r="G273" i="27"/>
  <c r="F273" i="27"/>
  <c r="E273" i="27"/>
  <c r="D273" i="27"/>
  <c r="A273" i="27"/>
  <c r="C273" i="27" s="1"/>
  <c r="O272" i="27"/>
  <c r="J272" i="27"/>
  <c r="I272" i="27"/>
  <c r="H272" i="27"/>
  <c r="G272" i="27"/>
  <c r="F272" i="27"/>
  <c r="E272" i="27"/>
  <c r="D272" i="27"/>
  <c r="A272" i="27"/>
  <c r="C272" i="27" s="1"/>
  <c r="O271" i="27"/>
  <c r="J271" i="27"/>
  <c r="I271" i="27"/>
  <c r="H271" i="27"/>
  <c r="G271" i="27"/>
  <c r="F271" i="27"/>
  <c r="E271" i="27"/>
  <c r="D271" i="27"/>
  <c r="A271" i="27"/>
  <c r="C271" i="27" s="1"/>
  <c r="O270" i="27"/>
  <c r="J270" i="27"/>
  <c r="I270" i="27"/>
  <c r="H270" i="27"/>
  <c r="G270" i="27"/>
  <c r="F270" i="27"/>
  <c r="E270" i="27"/>
  <c r="D270" i="27"/>
  <c r="A270" i="27"/>
  <c r="C270" i="27" s="1"/>
  <c r="O269" i="27"/>
  <c r="J269" i="27"/>
  <c r="I269" i="27"/>
  <c r="H269" i="27"/>
  <c r="G269" i="27"/>
  <c r="F269" i="27"/>
  <c r="E269" i="27"/>
  <c r="D269" i="27"/>
  <c r="A269" i="27"/>
  <c r="C269" i="27" s="1"/>
  <c r="O268" i="27"/>
  <c r="J268" i="27"/>
  <c r="I268" i="27"/>
  <c r="H268" i="27"/>
  <c r="G268" i="27"/>
  <c r="F268" i="27"/>
  <c r="E268" i="27"/>
  <c r="D268" i="27"/>
  <c r="A268" i="27"/>
  <c r="C268" i="27" s="1"/>
  <c r="O267" i="27"/>
  <c r="J267" i="27"/>
  <c r="I267" i="27"/>
  <c r="H267" i="27"/>
  <c r="G267" i="27"/>
  <c r="F267" i="27"/>
  <c r="E267" i="27"/>
  <c r="D267" i="27"/>
  <c r="A267" i="27"/>
  <c r="C267" i="27" s="1"/>
  <c r="O266" i="27"/>
  <c r="J266" i="27"/>
  <c r="I266" i="27"/>
  <c r="H266" i="27"/>
  <c r="G266" i="27"/>
  <c r="F266" i="27"/>
  <c r="E266" i="27"/>
  <c r="D266" i="27"/>
  <c r="A266" i="27"/>
  <c r="C266" i="27" s="1"/>
  <c r="O265" i="27"/>
  <c r="J265" i="27"/>
  <c r="I265" i="27"/>
  <c r="H265" i="27"/>
  <c r="G265" i="27"/>
  <c r="F265" i="27"/>
  <c r="E265" i="27"/>
  <c r="D265" i="27"/>
  <c r="A265" i="27"/>
  <c r="C265" i="27" s="1"/>
  <c r="O264" i="27"/>
  <c r="J264" i="27"/>
  <c r="I264" i="27"/>
  <c r="H264" i="27"/>
  <c r="G264" i="27"/>
  <c r="F264" i="27"/>
  <c r="E264" i="27"/>
  <c r="D264" i="27"/>
  <c r="A264" i="27"/>
  <c r="C264" i="27" s="1"/>
  <c r="O263" i="27"/>
  <c r="J263" i="27"/>
  <c r="I263" i="27"/>
  <c r="H263" i="27"/>
  <c r="G263" i="27"/>
  <c r="F263" i="27"/>
  <c r="E263" i="27"/>
  <c r="D263" i="27"/>
  <c r="A263" i="27"/>
  <c r="C263" i="27" s="1"/>
  <c r="O262" i="27"/>
  <c r="J262" i="27"/>
  <c r="I262" i="27"/>
  <c r="H262" i="27"/>
  <c r="G262" i="27"/>
  <c r="F262" i="27"/>
  <c r="E262" i="27"/>
  <c r="D262" i="27"/>
  <c r="A262" i="27"/>
  <c r="C262" i="27" s="1"/>
  <c r="O261" i="27"/>
  <c r="J261" i="27"/>
  <c r="I261" i="27"/>
  <c r="H261" i="27"/>
  <c r="G261" i="27"/>
  <c r="F261" i="27"/>
  <c r="E261" i="27"/>
  <c r="D261" i="27"/>
  <c r="A261" i="27"/>
  <c r="C261" i="27" s="1"/>
  <c r="O260" i="27"/>
  <c r="J260" i="27"/>
  <c r="I260" i="27"/>
  <c r="H260" i="27"/>
  <c r="G260" i="27"/>
  <c r="F260" i="27"/>
  <c r="E260" i="27"/>
  <c r="D260" i="27"/>
  <c r="A260" i="27"/>
  <c r="C260" i="27" s="1"/>
  <c r="O259" i="27"/>
  <c r="J259" i="27"/>
  <c r="I259" i="27"/>
  <c r="H259" i="27"/>
  <c r="G259" i="27"/>
  <c r="F259" i="27"/>
  <c r="E259" i="27"/>
  <c r="D259" i="27"/>
  <c r="A259" i="27"/>
  <c r="C259" i="27" s="1"/>
  <c r="O258" i="27"/>
  <c r="J258" i="27"/>
  <c r="I258" i="27"/>
  <c r="H258" i="27"/>
  <c r="G258" i="27"/>
  <c r="F258" i="27"/>
  <c r="E258" i="27"/>
  <c r="D258" i="27"/>
  <c r="A258" i="27"/>
  <c r="C258" i="27" s="1"/>
  <c r="O257" i="27"/>
  <c r="J257" i="27"/>
  <c r="I257" i="27"/>
  <c r="H257" i="27"/>
  <c r="G257" i="27"/>
  <c r="F257" i="27"/>
  <c r="E257" i="27"/>
  <c r="D257" i="27"/>
  <c r="A257" i="27"/>
  <c r="C257" i="27" s="1"/>
  <c r="O256" i="27"/>
  <c r="J256" i="27"/>
  <c r="I256" i="27"/>
  <c r="H256" i="27"/>
  <c r="G256" i="27"/>
  <c r="F256" i="27"/>
  <c r="E256" i="27"/>
  <c r="D256" i="27"/>
  <c r="A256" i="27"/>
  <c r="C256" i="27" s="1"/>
  <c r="O255" i="27"/>
  <c r="J255" i="27"/>
  <c r="I255" i="27"/>
  <c r="H255" i="27"/>
  <c r="G255" i="27"/>
  <c r="F255" i="27"/>
  <c r="E255" i="27"/>
  <c r="D255" i="27"/>
  <c r="A255" i="27"/>
  <c r="C255" i="27" s="1"/>
  <c r="O254" i="27"/>
  <c r="J254" i="27"/>
  <c r="I254" i="27"/>
  <c r="H254" i="27"/>
  <c r="G254" i="27"/>
  <c r="F254" i="27"/>
  <c r="E254" i="27"/>
  <c r="D254" i="27"/>
  <c r="A254" i="27"/>
  <c r="C254" i="27" s="1"/>
  <c r="O253" i="27"/>
  <c r="J253" i="27"/>
  <c r="I253" i="27"/>
  <c r="H253" i="27"/>
  <c r="G253" i="27"/>
  <c r="F253" i="27"/>
  <c r="E253" i="27"/>
  <c r="D253" i="27"/>
  <c r="A253" i="27"/>
  <c r="C253" i="27" s="1"/>
  <c r="O252" i="27"/>
  <c r="J252" i="27"/>
  <c r="I252" i="27"/>
  <c r="H252" i="27"/>
  <c r="G252" i="27"/>
  <c r="F252" i="27"/>
  <c r="E252" i="27"/>
  <c r="D252" i="27"/>
  <c r="A252" i="27"/>
  <c r="C252" i="27" s="1"/>
  <c r="O251" i="27"/>
  <c r="J251" i="27"/>
  <c r="I251" i="27"/>
  <c r="H251" i="27"/>
  <c r="G251" i="27"/>
  <c r="F251" i="27"/>
  <c r="E251" i="27"/>
  <c r="D251" i="27"/>
  <c r="A251" i="27"/>
  <c r="C251" i="27" s="1"/>
  <c r="O250" i="27"/>
  <c r="J250" i="27"/>
  <c r="I250" i="27"/>
  <c r="H250" i="27"/>
  <c r="G250" i="27"/>
  <c r="F250" i="27"/>
  <c r="E250" i="27"/>
  <c r="D250" i="27"/>
  <c r="A250" i="27"/>
  <c r="C250" i="27" s="1"/>
  <c r="O249" i="27"/>
  <c r="J249" i="27"/>
  <c r="I249" i="27"/>
  <c r="H249" i="27"/>
  <c r="G249" i="27"/>
  <c r="F249" i="27"/>
  <c r="E249" i="27"/>
  <c r="D249" i="27"/>
  <c r="A249" i="27"/>
  <c r="C249" i="27" s="1"/>
  <c r="O248" i="27"/>
  <c r="J248" i="27"/>
  <c r="I248" i="27"/>
  <c r="H248" i="27"/>
  <c r="G248" i="27"/>
  <c r="F248" i="27"/>
  <c r="E248" i="27"/>
  <c r="D248" i="27"/>
  <c r="A248" i="27"/>
  <c r="C248" i="27" s="1"/>
  <c r="O247" i="27"/>
  <c r="J247" i="27"/>
  <c r="I247" i="27"/>
  <c r="H247" i="27"/>
  <c r="G247" i="27"/>
  <c r="F247" i="27"/>
  <c r="E247" i="27"/>
  <c r="D247" i="27"/>
  <c r="A247" i="27"/>
  <c r="C247" i="27" s="1"/>
  <c r="O246" i="27"/>
  <c r="J246" i="27"/>
  <c r="I246" i="27"/>
  <c r="H246" i="27"/>
  <c r="G246" i="27"/>
  <c r="F246" i="27"/>
  <c r="E246" i="27"/>
  <c r="D246" i="27"/>
  <c r="A246" i="27"/>
  <c r="C246" i="27" s="1"/>
  <c r="O245" i="27"/>
  <c r="J245" i="27"/>
  <c r="I245" i="27"/>
  <c r="H245" i="27"/>
  <c r="G245" i="27"/>
  <c r="F245" i="27"/>
  <c r="E245" i="27"/>
  <c r="D245" i="27"/>
  <c r="A245" i="27"/>
  <c r="C245" i="27" s="1"/>
  <c r="O244" i="27"/>
  <c r="J244" i="27"/>
  <c r="I244" i="27"/>
  <c r="H244" i="27"/>
  <c r="G244" i="27"/>
  <c r="F244" i="27"/>
  <c r="E244" i="27"/>
  <c r="D244" i="27"/>
  <c r="A244" i="27"/>
  <c r="C244" i="27" s="1"/>
  <c r="O243" i="27"/>
  <c r="J243" i="27"/>
  <c r="I243" i="27"/>
  <c r="H243" i="27"/>
  <c r="G243" i="27"/>
  <c r="F243" i="27"/>
  <c r="E243" i="27"/>
  <c r="D243" i="27"/>
  <c r="A243" i="27"/>
  <c r="C243" i="27" s="1"/>
  <c r="O242" i="27"/>
  <c r="J242" i="27"/>
  <c r="I242" i="27"/>
  <c r="H242" i="27"/>
  <c r="G242" i="27"/>
  <c r="F242" i="27"/>
  <c r="E242" i="27"/>
  <c r="D242" i="27"/>
  <c r="A242" i="27"/>
  <c r="C242" i="27" s="1"/>
  <c r="O241" i="27"/>
  <c r="J241" i="27"/>
  <c r="I241" i="27"/>
  <c r="H241" i="27"/>
  <c r="G241" i="27"/>
  <c r="F241" i="27"/>
  <c r="E241" i="27"/>
  <c r="D241" i="27"/>
  <c r="A241" i="27"/>
  <c r="C241" i="27" s="1"/>
  <c r="O240" i="27"/>
  <c r="J240" i="27"/>
  <c r="I240" i="27"/>
  <c r="H240" i="27"/>
  <c r="G240" i="27"/>
  <c r="F240" i="27"/>
  <c r="E240" i="27"/>
  <c r="D240" i="27"/>
  <c r="A240" i="27"/>
  <c r="C240" i="27" s="1"/>
  <c r="O239" i="27"/>
  <c r="J239" i="27"/>
  <c r="I239" i="27"/>
  <c r="H239" i="27"/>
  <c r="G239" i="27"/>
  <c r="F239" i="27"/>
  <c r="E239" i="27"/>
  <c r="D239" i="27"/>
  <c r="A239" i="27"/>
  <c r="C239" i="27" s="1"/>
  <c r="O238" i="27"/>
  <c r="J238" i="27"/>
  <c r="I238" i="27"/>
  <c r="H238" i="27"/>
  <c r="G238" i="27"/>
  <c r="F238" i="27"/>
  <c r="E238" i="27"/>
  <c r="D238" i="27"/>
  <c r="A238" i="27"/>
  <c r="C238" i="27" s="1"/>
  <c r="O237" i="27"/>
  <c r="J237" i="27"/>
  <c r="I237" i="27"/>
  <c r="H237" i="27"/>
  <c r="G237" i="27"/>
  <c r="F237" i="27"/>
  <c r="E237" i="27"/>
  <c r="D237" i="27"/>
  <c r="A237" i="27"/>
  <c r="C237" i="27" s="1"/>
  <c r="O236" i="27"/>
  <c r="J236" i="27"/>
  <c r="I236" i="27"/>
  <c r="H236" i="27"/>
  <c r="G236" i="27"/>
  <c r="F236" i="27"/>
  <c r="E236" i="27"/>
  <c r="D236" i="27"/>
  <c r="A236" i="27"/>
  <c r="C236" i="27" s="1"/>
  <c r="O235" i="27"/>
  <c r="J235" i="27"/>
  <c r="I235" i="27"/>
  <c r="H235" i="27"/>
  <c r="G235" i="27"/>
  <c r="F235" i="27"/>
  <c r="E235" i="27"/>
  <c r="D235" i="27"/>
  <c r="A235" i="27"/>
  <c r="C235" i="27" s="1"/>
  <c r="O234" i="27"/>
  <c r="J234" i="27"/>
  <c r="I234" i="27"/>
  <c r="H234" i="27"/>
  <c r="G234" i="27"/>
  <c r="F234" i="27"/>
  <c r="E234" i="27"/>
  <c r="D234" i="27"/>
  <c r="A234" i="27"/>
  <c r="C234" i="27" s="1"/>
  <c r="O233" i="27"/>
  <c r="J233" i="27"/>
  <c r="I233" i="27"/>
  <c r="H233" i="27"/>
  <c r="G233" i="27"/>
  <c r="F233" i="27"/>
  <c r="E233" i="27"/>
  <c r="D233" i="27"/>
  <c r="A233" i="27"/>
  <c r="C233" i="27" s="1"/>
  <c r="O232" i="27"/>
  <c r="J232" i="27"/>
  <c r="I232" i="27"/>
  <c r="H232" i="27"/>
  <c r="G232" i="27"/>
  <c r="F232" i="27"/>
  <c r="E232" i="27"/>
  <c r="D232" i="27"/>
  <c r="A232" i="27"/>
  <c r="C232" i="27" s="1"/>
  <c r="O231" i="27"/>
  <c r="J231" i="27"/>
  <c r="I231" i="27"/>
  <c r="H231" i="27"/>
  <c r="G231" i="27"/>
  <c r="F231" i="27"/>
  <c r="E231" i="27"/>
  <c r="D231" i="27"/>
  <c r="A231" i="27"/>
  <c r="C231" i="27" s="1"/>
  <c r="O230" i="27"/>
  <c r="J230" i="27"/>
  <c r="I230" i="27"/>
  <c r="H230" i="27"/>
  <c r="G230" i="27"/>
  <c r="F230" i="27"/>
  <c r="E230" i="27"/>
  <c r="D230" i="27"/>
  <c r="A230" i="27"/>
  <c r="C230" i="27" s="1"/>
  <c r="O229" i="27"/>
  <c r="J229" i="27"/>
  <c r="I229" i="27"/>
  <c r="H229" i="27"/>
  <c r="G229" i="27"/>
  <c r="F229" i="27"/>
  <c r="E229" i="27"/>
  <c r="D229" i="27"/>
  <c r="A229" i="27"/>
  <c r="C229" i="27" s="1"/>
  <c r="O228" i="27"/>
  <c r="J228" i="27"/>
  <c r="I228" i="27"/>
  <c r="H228" i="27"/>
  <c r="G228" i="27"/>
  <c r="F228" i="27"/>
  <c r="E228" i="27"/>
  <c r="D228" i="27"/>
  <c r="A228" i="27"/>
  <c r="C228" i="27" s="1"/>
  <c r="O227" i="27"/>
  <c r="J227" i="27"/>
  <c r="I227" i="27"/>
  <c r="H227" i="27"/>
  <c r="G227" i="27"/>
  <c r="F227" i="27"/>
  <c r="E227" i="27"/>
  <c r="D227" i="27"/>
  <c r="A227" i="27"/>
  <c r="C227" i="27" s="1"/>
  <c r="O226" i="27"/>
  <c r="J226" i="27"/>
  <c r="I226" i="27"/>
  <c r="H226" i="27"/>
  <c r="G226" i="27"/>
  <c r="F226" i="27"/>
  <c r="E226" i="27"/>
  <c r="D226" i="27"/>
  <c r="A226" i="27"/>
  <c r="C226" i="27" s="1"/>
  <c r="O225" i="27"/>
  <c r="J225" i="27"/>
  <c r="I225" i="27"/>
  <c r="H225" i="27"/>
  <c r="G225" i="27"/>
  <c r="F225" i="27"/>
  <c r="E225" i="27"/>
  <c r="D225" i="27"/>
  <c r="A225" i="27"/>
  <c r="C225" i="27" s="1"/>
  <c r="O224" i="27"/>
  <c r="J224" i="27"/>
  <c r="I224" i="27"/>
  <c r="H224" i="27"/>
  <c r="G224" i="27"/>
  <c r="F224" i="27"/>
  <c r="E224" i="27"/>
  <c r="D224" i="27"/>
  <c r="A224" i="27"/>
  <c r="C224" i="27" s="1"/>
  <c r="O223" i="27"/>
  <c r="J223" i="27"/>
  <c r="I223" i="27"/>
  <c r="H223" i="27"/>
  <c r="G223" i="27"/>
  <c r="F223" i="27"/>
  <c r="E223" i="27"/>
  <c r="D223" i="27"/>
  <c r="A223" i="27"/>
  <c r="C223" i="27" s="1"/>
  <c r="O222" i="27"/>
  <c r="J222" i="27"/>
  <c r="I222" i="27"/>
  <c r="H222" i="27"/>
  <c r="G222" i="27"/>
  <c r="F222" i="27"/>
  <c r="E222" i="27"/>
  <c r="D222" i="27"/>
  <c r="A222" i="27"/>
  <c r="C222" i="27" s="1"/>
  <c r="O221" i="27"/>
  <c r="J221" i="27"/>
  <c r="I221" i="27"/>
  <c r="H221" i="27"/>
  <c r="G221" i="27"/>
  <c r="F221" i="27"/>
  <c r="E221" i="27"/>
  <c r="D221" i="27"/>
  <c r="A221" i="27"/>
  <c r="C221" i="27" s="1"/>
  <c r="O220" i="27"/>
  <c r="J220" i="27"/>
  <c r="I220" i="27"/>
  <c r="H220" i="27"/>
  <c r="G220" i="27"/>
  <c r="F220" i="27"/>
  <c r="E220" i="27"/>
  <c r="D220" i="27"/>
  <c r="A220" i="27"/>
  <c r="C220" i="27" s="1"/>
  <c r="O219" i="27"/>
  <c r="J219" i="27"/>
  <c r="I219" i="27"/>
  <c r="H219" i="27"/>
  <c r="G219" i="27"/>
  <c r="F219" i="27"/>
  <c r="E219" i="27"/>
  <c r="D219" i="27"/>
  <c r="A219" i="27"/>
  <c r="C219" i="27" s="1"/>
  <c r="O218" i="27"/>
  <c r="J218" i="27"/>
  <c r="I218" i="27"/>
  <c r="H218" i="27"/>
  <c r="G218" i="27"/>
  <c r="F218" i="27"/>
  <c r="E218" i="27"/>
  <c r="D218" i="27"/>
  <c r="A218" i="27"/>
  <c r="C218" i="27" s="1"/>
  <c r="O217" i="27"/>
  <c r="J217" i="27"/>
  <c r="I217" i="27"/>
  <c r="H217" i="27"/>
  <c r="G217" i="27"/>
  <c r="F217" i="27"/>
  <c r="E217" i="27"/>
  <c r="D217" i="27"/>
  <c r="A217" i="27"/>
  <c r="C217" i="27" s="1"/>
  <c r="O216" i="27"/>
  <c r="J216" i="27"/>
  <c r="I216" i="27"/>
  <c r="H216" i="27"/>
  <c r="G216" i="27"/>
  <c r="F216" i="27"/>
  <c r="E216" i="27"/>
  <c r="D216" i="27"/>
  <c r="A216" i="27"/>
  <c r="C216" i="27" s="1"/>
  <c r="O215" i="27"/>
  <c r="J215" i="27"/>
  <c r="I215" i="27"/>
  <c r="H215" i="27"/>
  <c r="G215" i="27"/>
  <c r="F215" i="27"/>
  <c r="E215" i="27"/>
  <c r="D215" i="27"/>
  <c r="A215" i="27"/>
  <c r="C215" i="27" s="1"/>
  <c r="O214" i="27"/>
  <c r="J214" i="27"/>
  <c r="I214" i="27"/>
  <c r="H214" i="27"/>
  <c r="G214" i="27"/>
  <c r="F214" i="27"/>
  <c r="E214" i="27"/>
  <c r="D214" i="27"/>
  <c r="A214" i="27"/>
  <c r="C214" i="27" s="1"/>
  <c r="O213" i="27"/>
  <c r="J213" i="27"/>
  <c r="I213" i="27"/>
  <c r="H213" i="27"/>
  <c r="G213" i="27"/>
  <c r="F213" i="27"/>
  <c r="E213" i="27"/>
  <c r="D213" i="27"/>
  <c r="A213" i="27"/>
  <c r="C213" i="27" s="1"/>
  <c r="O212" i="27"/>
  <c r="J212" i="27"/>
  <c r="I212" i="27"/>
  <c r="H212" i="27"/>
  <c r="G212" i="27"/>
  <c r="F212" i="27"/>
  <c r="E212" i="27"/>
  <c r="D212" i="27"/>
  <c r="A212" i="27"/>
  <c r="C212" i="27" s="1"/>
  <c r="O211" i="27"/>
  <c r="J211" i="27"/>
  <c r="I211" i="27"/>
  <c r="H211" i="27"/>
  <c r="G211" i="27"/>
  <c r="F211" i="27"/>
  <c r="E211" i="27"/>
  <c r="D211" i="27"/>
  <c r="A211" i="27"/>
  <c r="C211" i="27" s="1"/>
  <c r="O210" i="27"/>
  <c r="J210" i="27"/>
  <c r="I210" i="27"/>
  <c r="H210" i="27"/>
  <c r="G210" i="27"/>
  <c r="F210" i="27"/>
  <c r="E210" i="27"/>
  <c r="D210" i="27"/>
  <c r="A210" i="27"/>
  <c r="C210" i="27" s="1"/>
  <c r="O209" i="27"/>
  <c r="J209" i="27"/>
  <c r="I209" i="27"/>
  <c r="H209" i="27"/>
  <c r="G209" i="27"/>
  <c r="F209" i="27"/>
  <c r="E209" i="27"/>
  <c r="D209" i="27"/>
  <c r="A209" i="27"/>
  <c r="C209" i="27" s="1"/>
  <c r="O208" i="27"/>
  <c r="J208" i="27"/>
  <c r="I208" i="27"/>
  <c r="H208" i="27"/>
  <c r="G208" i="27"/>
  <c r="F208" i="27"/>
  <c r="E208" i="27"/>
  <c r="D208" i="27"/>
  <c r="A208" i="27"/>
  <c r="C208" i="27" s="1"/>
  <c r="O207" i="27"/>
  <c r="J207" i="27"/>
  <c r="I207" i="27"/>
  <c r="H207" i="27"/>
  <c r="G207" i="27"/>
  <c r="F207" i="27"/>
  <c r="E207" i="27"/>
  <c r="D207" i="27"/>
  <c r="A207" i="27"/>
  <c r="C207" i="27" s="1"/>
  <c r="O206" i="27"/>
  <c r="J206" i="27"/>
  <c r="I206" i="27"/>
  <c r="H206" i="27"/>
  <c r="G206" i="27"/>
  <c r="F206" i="27"/>
  <c r="E206" i="27"/>
  <c r="D206" i="27"/>
  <c r="A206" i="27"/>
  <c r="C206" i="27" s="1"/>
  <c r="O205" i="27"/>
  <c r="J205" i="27"/>
  <c r="I205" i="27"/>
  <c r="H205" i="27"/>
  <c r="G205" i="27"/>
  <c r="F205" i="27"/>
  <c r="E205" i="27"/>
  <c r="D205" i="27"/>
  <c r="A205" i="27"/>
  <c r="C205" i="27" s="1"/>
  <c r="O204" i="27"/>
  <c r="J204" i="27"/>
  <c r="I204" i="27"/>
  <c r="H204" i="27"/>
  <c r="G204" i="27"/>
  <c r="F204" i="27"/>
  <c r="E204" i="27"/>
  <c r="D204" i="27"/>
  <c r="A204" i="27"/>
  <c r="C204" i="27" s="1"/>
  <c r="O203" i="27"/>
  <c r="J203" i="27"/>
  <c r="I203" i="27"/>
  <c r="H203" i="27"/>
  <c r="G203" i="27"/>
  <c r="F203" i="27"/>
  <c r="E203" i="27"/>
  <c r="D203" i="27"/>
  <c r="A203" i="27"/>
  <c r="C203" i="27" s="1"/>
  <c r="O202" i="27"/>
  <c r="J202" i="27"/>
  <c r="I202" i="27"/>
  <c r="H202" i="27"/>
  <c r="G202" i="27"/>
  <c r="F202" i="27"/>
  <c r="E202" i="27"/>
  <c r="D202" i="27"/>
  <c r="A202" i="27"/>
  <c r="C202" i="27" s="1"/>
  <c r="O201" i="27"/>
  <c r="J201" i="27"/>
  <c r="I201" i="27"/>
  <c r="H201" i="27"/>
  <c r="G201" i="27"/>
  <c r="F201" i="27"/>
  <c r="E201" i="27"/>
  <c r="D201" i="27"/>
  <c r="A201" i="27"/>
  <c r="C201" i="27" s="1"/>
  <c r="O200" i="27"/>
  <c r="J200" i="27"/>
  <c r="I200" i="27"/>
  <c r="H200" i="27"/>
  <c r="G200" i="27"/>
  <c r="F200" i="27"/>
  <c r="E200" i="27"/>
  <c r="D200" i="27"/>
  <c r="A200" i="27"/>
  <c r="C200" i="27" s="1"/>
  <c r="O199" i="27"/>
  <c r="J199" i="27"/>
  <c r="I199" i="27"/>
  <c r="H199" i="27"/>
  <c r="G199" i="27"/>
  <c r="F199" i="27"/>
  <c r="E199" i="27"/>
  <c r="D199" i="27"/>
  <c r="A199" i="27"/>
  <c r="C199" i="27" s="1"/>
  <c r="O198" i="27"/>
  <c r="J198" i="27"/>
  <c r="I198" i="27"/>
  <c r="H198" i="27"/>
  <c r="G198" i="27"/>
  <c r="F198" i="27"/>
  <c r="E198" i="27"/>
  <c r="D198" i="27"/>
  <c r="A198" i="27"/>
  <c r="C198" i="27" s="1"/>
  <c r="O197" i="27"/>
  <c r="J197" i="27"/>
  <c r="I197" i="27"/>
  <c r="H197" i="27"/>
  <c r="G197" i="27"/>
  <c r="F197" i="27"/>
  <c r="E197" i="27"/>
  <c r="D197" i="27"/>
  <c r="A197" i="27"/>
  <c r="C197" i="27" s="1"/>
  <c r="O196" i="27"/>
  <c r="J196" i="27"/>
  <c r="I196" i="27"/>
  <c r="H196" i="27"/>
  <c r="G196" i="27"/>
  <c r="F196" i="27"/>
  <c r="E196" i="27"/>
  <c r="D196" i="27"/>
  <c r="A196" i="27"/>
  <c r="C196" i="27" s="1"/>
  <c r="O195" i="27"/>
  <c r="J195" i="27"/>
  <c r="I195" i="27"/>
  <c r="H195" i="27"/>
  <c r="G195" i="27"/>
  <c r="F195" i="27"/>
  <c r="E195" i="27"/>
  <c r="D195" i="27"/>
  <c r="A195" i="27"/>
  <c r="C195" i="27" s="1"/>
  <c r="O194" i="27"/>
  <c r="J194" i="27"/>
  <c r="I194" i="27"/>
  <c r="H194" i="27"/>
  <c r="G194" i="27"/>
  <c r="F194" i="27"/>
  <c r="E194" i="27"/>
  <c r="D194" i="27"/>
  <c r="A194" i="27"/>
  <c r="C194" i="27" s="1"/>
  <c r="O193" i="27"/>
  <c r="J193" i="27"/>
  <c r="I193" i="27"/>
  <c r="H193" i="27"/>
  <c r="G193" i="27"/>
  <c r="F193" i="27"/>
  <c r="E193" i="27"/>
  <c r="D193" i="27"/>
  <c r="A193" i="27"/>
  <c r="C193" i="27" s="1"/>
  <c r="O192" i="27"/>
  <c r="J192" i="27"/>
  <c r="I192" i="27"/>
  <c r="H192" i="27"/>
  <c r="G192" i="27"/>
  <c r="F192" i="27"/>
  <c r="E192" i="27"/>
  <c r="D192" i="27"/>
  <c r="A192" i="27"/>
  <c r="C192" i="27" s="1"/>
  <c r="O191" i="27"/>
  <c r="J191" i="27"/>
  <c r="I191" i="27"/>
  <c r="H191" i="27"/>
  <c r="G191" i="27"/>
  <c r="F191" i="27"/>
  <c r="E191" i="27"/>
  <c r="D191" i="27"/>
  <c r="A191" i="27"/>
  <c r="C191" i="27" s="1"/>
  <c r="O190" i="27"/>
  <c r="J190" i="27"/>
  <c r="I190" i="27"/>
  <c r="H190" i="27"/>
  <c r="G190" i="27"/>
  <c r="F190" i="27"/>
  <c r="E190" i="27"/>
  <c r="D190" i="27"/>
  <c r="A190" i="27"/>
  <c r="C190" i="27" s="1"/>
  <c r="O189" i="27"/>
  <c r="J189" i="27"/>
  <c r="I189" i="27"/>
  <c r="H189" i="27"/>
  <c r="G189" i="27"/>
  <c r="F189" i="27"/>
  <c r="E189" i="27"/>
  <c r="D189" i="27"/>
  <c r="A189" i="27"/>
  <c r="C189" i="27" s="1"/>
  <c r="O188" i="27"/>
  <c r="J188" i="27"/>
  <c r="I188" i="27"/>
  <c r="H188" i="27"/>
  <c r="G188" i="27"/>
  <c r="F188" i="27"/>
  <c r="E188" i="27"/>
  <c r="D188" i="27"/>
  <c r="A188" i="27"/>
  <c r="C188" i="27" s="1"/>
  <c r="O187" i="27"/>
  <c r="J187" i="27"/>
  <c r="I187" i="27"/>
  <c r="H187" i="27"/>
  <c r="G187" i="27"/>
  <c r="F187" i="27"/>
  <c r="E187" i="27"/>
  <c r="D187" i="27"/>
  <c r="A187" i="27"/>
  <c r="C187" i="27" s="1"/>
  <c r="O186" i="27"/>
  <c r="J186" i="27"/>
  <c r="I186" i="27"/>
  <c r="H186" i="27"/>
  <c r="G186" i="27"/>
  <c r="F186" i="27"/>
  <c r="E186" i="27"/>
  <c r="D186" i="27"/>
  <c r="A186" i="27"/>
  <c r="C186" i="27" s="1"/>
  <c r="O185" i="27"/>
  <c r="J185" i="27"/>
  <c r="I185" i="27"/>
  <c r="H185" i="27"/>
  <c r="G185" i="27"/>
  <c r="F185" i="27"/>
  <c r="E185" i="27"/>
  <c r="D185" i="27"/>
  <c r="A185" i="27"/>
  <c r="C185" i="27" s="1"/>
  <c r="O184" i="27"/>
  <c r="J184" i="27"/>
  <c r="I184" i="27"/>
  <c r="H184" i="27"/>
  <c r="G184" i="27"/>
  <c r="F184" i="27"/>
  <c r="E184" i="27"/>
  <c r="D184" i="27"/>
  <c r="A184" i="27"/>
  <c r="C184" i="27" s="1"/>
  <c r="O183" i="27"/>
  <c r="J183" i="27"/>
  <c r="I183" i="27"/>
  <c r="H183" i="27"/>
  <c r="G183" i="27"/>
  <c r="F183" i="27"/>
  <c r="E183" i="27"/>
  <c r="D183" i="27"/>
  <c r="A183" i="27"/>
  <c r="C183" i="27" s="1"/>
  <c r="O182" i="27"/>
  <c r="J182" i="27"/>
  <c r="I182" i="27"/>
  <c r="H182" i="27"/>
  <c r="G182" i="27"/>
  <c r="F182" i="27"/>
  <c r="E182" i="27"/>
  <c r="D182" i="27"/>
  <c r="A182" i="27"/>
  <c r="C182" i="27" s="1"/>
  <c r="O181" i="27"/>
  <c r="J181" i="27"/>
  <c r="I181" i="27"/>
  <c r="H181" i="27"/>
  <c r="G181" i="27"/>
  <c r="F181" i="27"/>
  <c r="E181" i="27"/>
  <c r="D181" i="27"/>
  <c r="A181" i="27"/>
  <c r="C181" i="27" s="1"/>
  <c r="O180" i="27"/>
  <c r="J180" i="27"/>
  <c r="I180" i="27"/>
  <c r="H180" i="27"/>
  <c r="G180" i="27"/>
  <c r="F180" i="27"/>
  <c r="E180" i="27"/>
  <c r="D180" i="27"/>
  <c r="A180" i="27"/>
  <c r="C180" i="27" s="1"/>
  <c r="O179" i="27"/>
  <c r="J179" i="27"/>
  <c r="I179" i="27"/>
  <c r="H179" i="27"/>
  <c r="G179" i="27"/>
  <c r="F179" i="27"/>
  <c r="E179" i="27"/>
  <c r="D179" i="27"/>
  <c r="A179" i="27"/>
  <c r="C179" i="27" s="1"/>
  <c r="O178" i="27"/>
  <c r="J178" i="27"/>
  <c r="I178" i="27"/>
  <c r="H178" i="27"/>
  <c r="G178" i="27"/>
  <c r="F178" i="27"/>
  <c r="E178" i="27"/>
  <c r="D178" i="27"/>
  <c r="A178" i="27"/>
  <c r="C178" i="27" s="1"/>
  <c r="O177" i="27"/>
  <c r="J177" i="27"/>
  <c r="I177" i="27"/>
  <c r="H177" i="27"/>
  <c r="G177" i="27"/>
  <c r="F177" i="27"/>
  <c r="E177" i="27"/>
  <c r="D177" i="27"/>
  <c r="A177" i="27"/>
  <c r="C177" i="27" s="1"/>
  <c r="O176" i="27"/>
  <c r="J176" i="27"/>
  <c r="I176" i="27"/>
  <c r="H176" i="27"/>
  <c r="G176" i="27"/>
  <c r="F176" i="27"/>
  <c r="E176" i="27"/>
  <c r="D176" i="27"/>
  <c r="A176" i="27"/>
  <c r="C176" i="27" s="1"/>
  <c r="O175" i="27"/>
  <c r="J175" i="27"/>
  <c r="I175" i="27"/>
  <c r="H175" i="27"/>
  <c r="G175" i="27"/>
  <c r="F175" i="27"/>
  <c r="E175" i="27"/>
  <c r="D175" i="27"/>
  <c r="A175" i="27"/>
  <c r="C175" i="27" s="1"/>
  <c r="O174" i="27"/>
  <c r="J174" i="27"/>
  <c r="I174" i="27"/>
  <c r="H174" i="27"/>
  <c r="G174" i="27"/>
  <c r="F174" i="27"/>
  <c r="E174" i="27"/>
  <c r="D174" i="27"/>
  <c r="A174" i="27"/>
  <c r="C174" i="27" s="1"/>
  <c r="O173" i="27"/>
  <c r="J173" i="27"/>
  <c r="I173" i="27"/>
  <c r="H173" i="27"/>
  <c r="G173" i="27"/>
  <c r="F173" i="27"/>
  <c r="E173" i="27"/>
  <c r="D173" i="27"/>
  <c r="A173" i="27"/>
  <c r="C173" i="27" s="1"/>
  <c r="O172" i="27"/>
  <c r="J172" i="27"/>
  <c r="I172" i="27"/>
  <c r="H172" i="27"/>
  <c r="G172" i="27"/>
  <c r="F172" i="27"/>
  <c r="E172" i="27"/>
  <c r="D172" i="27"/>
  <c r="A172" i="27"/>
  <c r="C172" i="27" s="1"/>
  <c r="O171" i="27"/>
  <c r="J171" i="27"/>
  <c r="I171" i="27"/>
  <c r="H171" i="27"/>
  <c r="G171" i="27"/>
  <c r="F171" i="27"/>
  <c r="E171" i="27"/>
  <c r="D171" i="27"/>
  <c r="A171" i="27"/>
  <c r="C171" i="27" s="1"/>
  <c r="O170" i="27"/>
  <c r="J170" i="27"/>
  <c r="I170" i="27"/>
  <c r="H170" i="27"/>
  <c r="G170" i="27"/>
  <c r="F170" i="27"/>
  <c r="E170" i="27"/>
  <c r="D170" i="27"/>
  <c r="A170" i="27"/>
  <c r="C170" i="27" s="1"/>
  <c r="O169" i="27"/>
  <c r="J169" i="27"/>
  <c r="I169" i="27"/>
  <c r="H169" i="27"/>
  <c r="G169" i="27"/>
  <c r="F169" i="27"/>
  <c r="E169" i="27"/>
  <c r="D169" i="27"/>
  <c r="A169" i="27"/>
  <c r="C169" i="27" s="1"/>
  <c r="O168" i="27"/>
  <c r="J168" i="27"/>
  <c r="I168" i="27"/>
  <c r="H168" i="27"/>
  <c r="G168" i="27"/>
  <c r="F168" i="27"/>
  <c r="E168" i="27"/>
  <c r="D168" i="27"/>
  <c r="A168" i="27"/>
  <c r="C168" i="27" s="1"/>
  <c r="O167" i="27"/>
  <c r="J167" i="27"/>
  <c r="I167" i="27"/>
  <c r="H167" i="27"/>
  <c r="G167" i="27"/>
  <c r="F167" i="27"/>
  <c r="E167" i="27"/>
  <c r="D167" i="27"/>
  <c r="A167" i="27"/>
  <c r="C167" i="27" s="1"/>
  <c r="O166" i="27"/>
  <c r="J166" i="27"/>
  <c r="I166" i="27"/>
  <c r="H166" i="27"/>
  <c r="G166" i="27"/>
  <c r="F166" i="27"/>
  <c r="E166" i="27"/>
  <c r="D166" i="27"/>
  <c r="A166" i="27"/>
  <c r="C166" i="27" s="1"/>
  <c r="O165" i="27"/>
  <c r="J165" i="27"/>
  <c r="I165" i="27"/>
  <c r="H165" i="27"/>
  <c r="G165" i="27"/>
  <c r="F165" i="27"/>
  <c r="E165" i="27"/>
  <c r="D165" i="27"/>
  <c r="A165" i="27"/>
  <c r="C165" i="27" s="1"/>
  <c r="O164" i="27"/>
  <c r="J164" i="27"/>
  <c r="I164" i="27"/>
  <c r="H164" i="27"/>
  <c r="G164" i="27"/>
  <c r="F164" i="27"/>
  <c r="E164" i="27"/>
  <c r="D164" i="27"/>
  <c r="A164" i="27"/>
  <c r="C164" i="27" s="1"/>
  <c r="O163" i="27"/>
  <c r="J163" i="27"/>
  <c r="I163" i="27"/>
  <c r="H163" i="27"/>
  <c r="G163" i="27"/>
  <c r="F163" i="27"/>
  <c r="E163" i="27"/>
  <c r="D163" i="27"/>
  <c r="A163" i="27"/>
  <c r="C163" i="27" s="1"/>
  <c r="O162" i="27"/>
  <c r="J162" i="27"/>
  <c r="I162" i="27"/>
  <c r="H162" i="27"/>
  <c r="G162" i="27"/>
  <c r="F162" i="27"/>
  <c r="E162" i="27"/>
  <c r="D162" i="27"/>
  <c r="A162" i="27"/>
  <c r="C162" i="27" s="1"/>
  <c r="O161" i="27"/>
  <c r="J161" i="27"/>
  <c r="I161" i="27"/>
  <c r="H161" i="27"/>
  <c r="G161" i="27"/>
  <c r="F161" i="27"/>
  <c r="E161" i="27"/>
  <c r="D161" i="27"/>
  <c r="A161" i="27"/>
  <c r="C161" i="27" s="1"/>
  <c r="O160" i="27"/>
  <c r="J160" i="27"/>
  <c r="I160" i="27"/>
  <c r="H160" i="27"/>
  <c r="G160" i="27"/>
  <c r="F160" i="27"/>
  <c r="E160" i="27"/>
  <c r="D160" i="27"/>
  <c r="A160" i="27"/>
  <c r="C160" i="27" s="1"/>
  <c r="O159" i="27"/>
  <c r="J159" i="27"/>
  <c r="I159" i="27"/>
  <c r="H159" i="27"/>
  <c r="G159" i="27"/>
  <c r="F159" i="27"/>
  <c r="E159" i="27"/>
  <c r="D159" i="27"/>
  <c r="A159" i="27"/>
  <c r="C159" i="27" s="1"/>
  <c r="O158" i="27"/>
  <c r="J158" i="27"/>
  <c r="I158" i="27"/>
  <c r="H158" i="27"/>
  <c r="G158" i="27"/>
  <c r="F158" i="27"/>
  <c r="E158" i="27"/>
  <c r="D158" i="27"/>
  <c r="A158" i="27"/>
  <c r="C158" i="27" s="1"/>
  <c r="O157" i="27"/>
  <c r="J157" i="27"/>
  <c r="I157" i="27"/>
  <c r="H157" i="27"/>
  <c r="G157" i="27"/>
  <c r="F157" i="27"/>
  <c r="E157" i="27"/>
  <c r="D157" i="27"/>
  <c r="A157" i="27"/>
  <c r="C157" i="27" s="1"/>
  <c r="O156" i="27"/>
  <c r="J156" i="27"/>
  <c r="I156" i="27"/>
  <c r="H156" i="27"/>
  <c r="G156" i="27"/>
  <c r="F156" i="27"/>
  <c r="E156" i="27"/>
  <c r="D156" i="27"/>
  <c r="A156" i="27"/>
  <c r="C156" i="27" s="1"/>
  <c r="O155" i="27"/>
  <c r="J155" i="27"/>
  <c r="I155" i="27"/>
  <c r="H155" i="27"/>
  <c r="G155" i="27"/>
  <c r="F155" i="27"/>
  <c r="E155" i="27"/>
  <c r="D155" i="27"/>
  <c r="A155" i="27"/>
  <c r="C155" i="27" s="1"/>
  <c r="O154" i="27"/>
  <c r="J154" i="27"/>
  <c r="I154" i="27"/>
  <c r="H154" i="27"/>
  <c r="G154" i="27"/>
  <c r="F154" i="27"/>
  <c r="E154" i="27"/>
  <c r="D154" i="27"/>
  <c r="A154" i="27"/>
  <c r="C154" i="27" s="1"/>
  <c r="O153" i="27"/>
  <c r="J153" i="27"/>
  <c r="I153" i="27"/>
  <c r="H153" i="27"/>
  <c r="G153" i="27"/>
  <c r="F153" i="27"/>
  <c r="E153" i="27"/>
  <c r="D153" i="27"/>
  <c r="A153" i="27"/>
  <c r="C153" i="27" s="1"/>
  <c r="O152" i="27"/>
  <c r="J152" i="27"/>
  <c r="I152" i="27"/>
  <c r="H152" i="27"/>
  <c r="G152" i="27"/>
  <c r="F152" i="27"/>
  <c r="E152" i="27"/>
  <c r="D152" i="27"/>
  <c r="A152" i="27"/>
  <c r="C152" i="27" s="1"/>
  <c r="O151" i="27"/>
  <c r="J151" i="27"/>
  <c r="I151" i="27"/>
  <c r="H151" i="27"/>
  <c r="G151" i="27"/>
  <c r="F151" i="27"/>
  <c r="E151" i="27"/>
  <c r="D151" i="27"/>
  <c r="A151" i="27"/>
  <c r="C151" i="27" s="1"/>
  <c r="O150" i="27"/>
  <c r="J150" i="27"/>
  <c r="I150" i="27"/>
  <c r="H150" i="27"/>
  <c r="G150" i="27"/>
  <c r="F150" i="27"/>
  <c r="E150" i="27"/>
  <c r="D150" i="27"/>
  <c r="A150" i="27"/>
  <c r="C150" i="27" s="1"/>
  <c r="O149" i="27"/>
  <c r="J149" i="27"/>
  <c r="I149" i="27"/>
  <c r="H149" i="27"/>
  <c r="G149" i="27"/>
  <c r="F149" i="27"/>
  <c r="E149" i="27"/>
  <c r="D149" i="27"/>
  <c r="A149" i="27"/>
  <c r="C149" i="27" s="1"/>
  <c r="O148" i="27"/>
  <c r="J148" i="27"/>
  <c r="I148" i="27"/>
  <c r="H148" i="27"/>
  <c r="G148" i="27"/>
  <c r="F148" i="27"/>
  <c r="E148" i="27"/>
  <c r="D148" i="27"/>
  <c r="A148" i="27"/>
  <c r="C148" i="27" s="1"/>
  <c r="O147" i="27"/>
  <c r="J147" i="27"/>
  <c r="I147" i="27"/>
  <c r="H147" i="27"/>
  <c r="G147" i="27"/>
  <c r="F147" i="27"/>
  <c r="E147" i="27"/>
  <c r="D147" i="27"/>
  <c r="A147" i="27"/>
  <c r="C147" i="27" s="1"/>
  <c r="O146" i="27"/>
  <c r="J146" i="27"/>
  <c r="I146" i="27"/>
  <c r="H146" i="27"/>
  <c r="G146" i="27"/>
  <c r="F146" i="27"/>
  <c r="E146" i="27"/>
  <c r="D146" i="27"/>
  <c r="A146" i="27"/>
  <c r="C146" i="27" s="1"/>
  <c r="O145" i="27"/>
  <c r="J145" i="27"/>
  <c r="I145" i="27"/>
  <c r="H145" i="27"/>
  <c r="G145" i="27"/>
  <c r="F145" i="27"/>
  <c r="E145" i="27"/>
  <c r="D145" i="27"/>
  <c r="A145" i="27"/>
  <c r="C145" i="27" s="1"/>
  <c r="O144" i="27"/>
  <c r="J144" i="27"/>
  <c r="I144" i="27"/>
  <c r="H144" i="27"/>
  <c r="G144" i="27"/>
  <c r="F144" i="27"/>
  <c r="E144" i="27"/>
  <c r="D144" i="27"/>
  <c r="A144" i="27"/>
  <c r="C144" i="27" s="1"/>
  <c r="O143" i="27"/>
  <c r="J143" i="27"/>
  <c r="I143" i="27"/>
  <c r="H143" i="27"/>
  <c r="G143" i="27"/>
  <c r="F143" i="27"/>
  <c r="E143" i="27"/>
  <c r="D143" i="27"/>
  <c r="A143" i="27"/>
  <c r="C143" i="27" s="1"/>
  <c r="O142" i="27"/>
  <c r="J142" i="27"/>
  <c r="I142" i="27"/>
  <c r="H142" i="27"/>
  <c r="G142" i="27"/>
  <c r="F142" i="27"/>
  <c r="E142" i="27"/>
  <c r="D142" i="27"/>
  <c r="A142" i="27"/>
  <c r="C142" i="27" s="1"/>
  <c r="O141" i="27"/>
  <c r="J141" i="27"/>
  <c r="I141" i="27"/>
  <c r="H141" i="27"/>
  <c r="G141" i="27"/>
  <c r="F141" i="27"/>
  <c r="E141" i="27"/>
  <c r="D141" i="27"/>
  <c r="A141" i="27"/>
  <c r="C141" i="27" s="1"/>
  <c r="O140" i="27"/>
  <c r="J140" i="27"/>
  <c r="I140" i="27"/>
  <c r="H140" i="27"/>
  <c r="G140" i="27"/>
  <c r="F140" i="27"/>
  <c r="E140" i="27"/>
  <c r="D140" i="27"/>
  <c r="A140" i="27"/>
  <c r="C140" i="27" s="1"/>
  <c r="O139" i="27"/>
  <c r="J139" i="27"/>
  <c r="I139" i="27"/>
  <c r="H139" i="27"/>
  <c r="G139" i="27"/>
  <c r="F139" i="27"/>
  <c r="E139" i="27"/>
  <c r="D139" i="27"/>
  <c r="A139" i="27"/>
  <c r="C139" i="27" s="1"/>
  <c r="O138" i="27"/>
  <c r="J138" i="27"/>
  <c r="I138" i="27"/>
  <c r="H138" i="27"/>
  <c r="G138" i="27"/>
  <c r="F138" i="27"/>
  <c r="E138" i="27"/>
  <c r="D138" i="27"/>
  <c r="A138" i="27"/>
  <c r="C138" i="27" s="1"/>
  <c r="O137" i="27"/>
  <c r="J137" i="27"/>
  <c r="I137" i="27"/>
  <c r="H137" i="27"/>
  <c r="G137" i="27"/>
  <c r="F137" i="27"/>
  <c r="E137" i="27"/>
  <c r="D137" i="27"/>
  <c r="A137" i="27"/>
  <c r="C137" i="27" s="1"/>
  <c r="O136" i="27"/>
  <c r="J136" i="27"/>
  <c r="I136" i="27"/>
  <c r="H136" i="27"/>
  <c r="G136" i="27"/>
  <c r="F136" i="27"/>
  <c r="E136" i="27"/>
  <c r="D136" i="27"/>
  <c r="A136" i="27"/>
  <c r="C136" i="27" s="1"/>
  <c r="O135" i="27"/>
  <c r="J135" i="27"/>
  <c r="I135" i="27"/>
  <c r="H135" i="27"/>
  <c r="G135" i="27"/>
  <c r="F135" i="27"/>
  <c r="E135" i="27"/>
  <c r="D135" i="27"/>
  <c r="A135" i="27"/>
  <c r="C135" i="27" s="1"/>
  <c r="O134" i="27"/>
  <c r="J134" i="27"/>
  <c r="I134" i="27"/>
  <c r="H134" i="27"/>
  <c r="G134" i="27"/>
  <c r="F134" i="27"/>
  <c r="E134" i="27"/>
  <c r="D134" i="27"/>
  <c r="A134" i="27"/>
  <c r="C134" i="27" s="1"/>
  <c r="O133" i="27"/>
  <c r="J133" i="27"/>
  <c r="I133" i="27"/>
  <c r="H133" i="27"/>
  <c r="G133" i="27"/>
  <c r="F133" i="27"/>
  <c r="E133" i="27"/>
  <c r="D133" i="27"/>
  <c r="A133" i="27"/>
  <c r="C133" i="27" s="1"/>
  <c r="O132" i="27"/>
  <c r="J132" i="27"/>
  <c r="I132" i="27"/>
  <c r="H132" i="27"/>
  <c r="G132" i="27"/>
  <c r="F132" i="27"/>
  <c r="E132" i="27"/>
  <c r="D132" i="27"/>
  <c r="A132" i="27"/>
  <c r="C132" i="27" s="1"/>
  <c r="O131" i="27"/>
  <c r="J131" i="27"/>
  <c r="I131" i="27"/>
  <c r="H131" i="27"/>
  <c r="G131" i="27"/>
  <c r="F131" i="27"/>
  <c r="E131" i="27"/>
  <c r="D131" i="27"/>
  <c r="A131" i="27"/>
  <c r="C131" i="27" s="1"/>
  <c r="O130" i="27"/>
  <c r="J130" i="27"/>
  <c r="I130" i="27"/>
  <c r="H130" i="27"/>
  <c r="G130" i="27"/>
  <c r="F130" i="27"/>
  <c r="E130" i="27"/>
  <c r="D130" i="27"/>
  <c r="A130" i="27"/>
  <c r="C130" i="27" s="1"/>
  <c r="O129" i="27"/>
  <c r="J129" i="27"/>
  <c r="I129" i="27"/>
  <c r="H129" i="27"/>
  <c r="G129" i="27"/>
  <c r="F129" i="27"/>
  <c r="E129" i="27"/>
  <c r="D129" i="27"/>
  <c r="A129" i="27"/>
  <c r="C129" i="27" s="1"/>
  <c r="O128" i="27"/>
  <c r="J128" i="27"/>
  <c r="I128" i="27"/>
  <c r="H128" i="27"/>
  <c r="G128" i="27"/>
  <c r="F128" i="27"/>
  <c r="E128" i="27"/>
  <c r="D128" i="27"/>
  <c r="A128" i="27"/>
  <c r="C128" i="27" s="1"/>
  <c r="O127" i="27"/>
  <c r="J127" i="27"/>
  <c r="I127" i="27"/>
  <c r="H127" i="27"/>
  <c r="G127" i="27"/>
  <c r="F127" i="27"/>
  <c r="E127" i="27"/>
  <c r="D127" i="27"/>
  <c r="A127" i="27"/>
  <c r="C127" i="27" s="1"/>
  <c r="O126" i="27"/>
  <c r="J126" i="27"/>
  <c r="I126" i="27"/>
  <c r="H126" i="27"/>
  <c r="G126" i="27"/>
  <c r="F126" i="27"/>
  <c r="E126" i="27"/>
  <c r="D126" i="27"/>
  <c r="A126" i="27"/>
  <c r="C126" i="27" s="1"/>
  <c r="O125" i="27"/>
  <c r="J125" i="27"/>
  <c r="I125" i="27"/>
  <c r="H125" i="27"/>
  <c r="G125" i="27"/>
  <c r="F125" i="27"/>
  <c r="E125" i="27"/>
  <c r="D125" i="27"/>
  <c r="A125" i="27"/>
  <c r="C125" i="27" s="1"/>
  <c r="O124" i="27"/>
  <c r="J124" i="27"/>
  <c r="I124" i="27"/>
  <c r="H124" i="27"/>
  <c r="G124" i="27"/>
  <c r="F124" i="27"/>
  <c r="E124" i="27"/>
  <c r="D124" i="27"/>
  <c r="A124" i="27"/>
  <c r="C124" i="27" s="1"/>
  <c r="O123" i="27"/>
  <c r="J123" i="27"/>
  <c r="I123" i="27"/>
  <c r="H123" i="27"/>
  <c r="G123" i="27"/>
  <c r="F123" i="27"/>
  <c r="E123" i="27"/>
  <c r="D123" i="27"/>
  <c r="A123" i="27"/>
  <c r="C123" i="27" s="1"/>
  <c r="O122" i="27"/>
  <c r="J122" i="27"/>
  <c r="I122" i="27"/>
  <c r="H122" i="27"/>
  <c r="G122" i="27"/>
  <c r="F122" i="27"/>
  <c r="E122" i="27"/>
  <c r="D122" i="27"/>
  <c r="A122" i="27"/>
  <c r="C122" i="27" s="1"/>
  <c r="O121" i="27"/>
  <c r="J121" i="27"/>
  <c r="I121" i="27"/>
  <c r="H121" i="27"/>
  <c r="G121" i="27"/>
  <c r="F121" i="27"/>
  <c r="E121" i="27"/>
  <c r="D121" i="27"/>
  <c r="A121" i="27"/>
  <c r="C121" i="27" s="1"/>
  <c r="O120" i="27"/>
  <c r="J120" i="27"/>
  <c r="I120" i="27"/>
  <c r="H120" i="27"/>
  <c r="G120" i="27"/>
  <c r="F120" i="27"/>
  <c r="E120" i="27"/>
  <c r="D120" i="27"/>
  <c r="A120" i="27"/>
  <c r="C120" i="27" s="1"/>
  <c r="O119" i="27"/>
  <c r="J119" i="27"/>
  <c r="I119" i="27"/>
  <c r="H119" i="27"/>
  <c r="G119" i="27"/>
  <c r="F119" i="27"/>
  <c r="E119" i="27"/>
  <c r="D119" i="27"/>
  <c r="A119" i="27"/>
  <c r="C119" i="27" s="1"/>
  <c r="O118" i="27"/>
  <c r="J118" i="27"/>
  <c r="I118" i="27"/>
  <c r="H118" i="27"/>
  <c r="G118" i="27"/>
  <c r="F118" i="27"/>
  <c r="E118" i="27"/>
  <c r="D118" i="27"/>
  <c r="A118" i="27"/>
  <c r="C118" i="27" s="1"/>
  <c r="O117" i="27"/>
  <c r="J117" i="27"/>
  <c r="I117" i="27"/>
  <c r="H117" i="27"/>
  <c r="G117" i="27"/>
  <c r="F117" i="27"/>
  <c r="E117" i="27"/>
  <c r="D117" i="27"/>
  <c r="A117" i="27"/>
  <c r="C117" i="27" s="1"/>
  <c r="O116" i="27"/>
  <c r="J116" i="27"/>
  <c r="I116" i="27"/>
  <c r="H116" i="27"/>
  <c r="G116" i="27"/>
  <c r="F116" i="27"/>
  <c r="E116" i="27"/>
  <c r="D116" i="27"/>
  <c r="A116" i="27"/>
  <c r="C116" i="27" s="1"/>
  <c r="O115" i="27"/>
  <c r="J115" i="27"/>
  <c r="I115" i="27"/>
  <c r="H115" i="27"/>
  <c r="G115" i="27"/>
  <c r="F115" i="27"/>
  <c r="E115" i="27"/>
  <c r="D115" i="27"/>
  <c r="A115" i="27"/>
  <c r="C115" i="27" s="1"/>
  <c r="O114" i="27"/>
  <c r="J114" i="27"/>
  <c r="I114" i="27"/>
  <c r="H114" i="27"/>
  <c r="G114" i="27"/>
  <c r="F114" i="27"/>
  <c r="E114" i="27"/>
  <c r="D114" i="27"/>
  <c r="A114" i="27"/>
  <c r="C114" i="27" s="1"/>
  <c r="O113" i="27"/>
  <c r="J113" i="27"/>
  <c r="I113" i="27"/>
  <c r="H113" i="27"/>
  <c r="G113" i="27"/>
  <c r="F113" i="27"/>
  <c r="E113" i="27"/>
  <c r="D113" i="27"/>
  <c r="A113" i="27"/>
  <c r="C113" i="27" s="1"/>
  <c r="O112" i="27"/>
  <c r="J112" i="27"/>
  <c r="I112" i="27"/>
  <c r="H112" i="27"/>
  <c r="G112" i="27"/>
  <c r="F112" i="27"/>
  <c r="E112" i="27"/>
  <c r="D112" i="27"/>
  <c r="A112" i="27"/>
  <c r="C112" i="27" s="1"/>
  <c r="O111" i="27"/>
  <c r="J111" i="27"/>
  <c r="I111" i="27"/>
  <c r="H111" i="27"/>
  <c r="G111" i="27"/>
  <c r="F111" i="27"/>
  <c r="E111" i="27"/>
  <c r="D111" i="27"/>
  <c r="A111" i="27"/>
  <c r="C111" i="27" s="1"/>
  <c r="O110" i="27"/>
  <c r="J110" i="27"/>
  <c r="I110" i="27"/>
  <c r="H110" i="27"/>
  <c r="G110" i="27"/>
  <c r="F110" i="27"/>
  <c r="E110" i="27"/>
  <c r="D110" i="27"/>
  <c r="A110" i="27"/>
  <c r="C110" i="27" s="1"/>
  <c r="O109" i="27"/>
  <c r="J109" i="27"/>
  <c r="I109" i="27"/>
  <c r="H109" i="27"/>
  <c r="G109" i="27"/>
  <c r="F109" i="27"/>
  <c r="E109" i="27"/>
  <c r="D109" i="27"/>
  <c r="A109" i="27"/>
  <c r="C109" i="27" s="1"/>
  <c r="O108" i="27"/>
  <c r="J108" i="27"/>
  <c r="I108" i="27"/>
  <c r="H108" i="27"/>
  <c r="G108" i="27"/>
  <c r="F108" i="27"/>
  <c r="E108" i="27"/>
  <c r="D108" i="27"/>
  <c r="A108" i="27"/>
  <c r="C108" i="27" s="1"/>
  <c r="O107" i="27"/>
  <c r="J107" i="27"/>
  <c r="I107" i="27"/>
  <c r="H107" i="27"/>
  <c r="G107" i="27"/>
  <c r="F107" i="27"/>
  <c r="E107" i="27"/>
  <c r="D107" i="27"/>
  <c r="A107" i="27"/>
  <c r="C107" i="27" s="1"/>
  <c r="O106" i="27"/>
  <c r="J106" i="27"/>
  <c r="I106" i="27"/>
  <c r="H106" i="27"/>
  <c r="G106" i="27"/>
  <c r="F106" i="27"/>
  <c r="E106" i="27"/>
  <c r="D106" i="27"/>
  <c r="A106" i="27"/>
  <c r="C106" i="27" s="1"/>
  <c r="O105" i="27"/>
  <c r="J105" i="27"/>
  <c r="I105" i="27"/>
  <c r="H105" i="27"/>
  <c r="G105" i="27"/>
  <c r="F105" i="27"/>
  <c r="E105" i="27"/>
  <c r="D105" i="27"/>
  <c r="A105" i="27"/>
  <c r="C105" i="27" s="1"/>
  <c r="O104" i="27"/>
  <c r="J104" i="27"/>
  <c r="I104" i="27"/>
  <c r="H104" i="27"/>
  <c r="G104" i="27"/>
  <c r="F104" i="27"/>
  <c r="E104" i="27"/>
  <c r="D104" i="27"/>
  <c r="A104" i="27"/>
  <c r="C104" i="27" s="1"/>
  <c r="O103" i="27"/>
  <c r="J103" i="27"/>
  <c r="I103" i="27"/>
  <c r="H103" i="27"/>
  <c r="G103" i="27"/>
  <c r="F103" i="27"/>
  <c r="E103" i="27"/>
  <c r="D103" i="27"/>
  <c r="A103" i="27"/>
  <c r="C103" i="27" s="1"/>
  <c r="O102" i="27"/>
  <c r="J102" i="27"/>
  <c r="I102" i="27"/>
  <c r="H102" i="27"/>
  <c r="G102" i="27"/>
  <c r="F102" i="27"/>
  <c r="E102" i="27"/>
  <c r="D102" i="27"/>
  <c r="A102" i="27"/>
  <c r="C102" i="27" s="1"/>
  <c r="O101" i="27"/>
  <c r="J101" i="27"/>
  <c r="I101" i="27"/>
  <c r="H101" i="27"/>
  <c r="G101" i="27"/>
  <c r="F101" i="27"/>
  <c r="E101" i="27"/>
  <c r="D101" i="27"/>
  <c r="A101" i="27"/>
  <c r="C101" i="27" s="1"/>
  <c r="O100" i="27"/>
  <c r="J100" i="27"/>
  <c r="I100" i="27"/>
  <c r="H100" i="27"/>
  <c r="G100" i="27"/>
  <c r="F100" i="27"/>
  <c r="E100" i="27"/>
  <c r="D100" i="27"/>
  <c r="A100" i="27"/>
  <c r="C100" i="27" s="1"/>
  <c r="O99" i="27"/>
  <c r="J99" i="27"/>
  <c r="I99" i="27"/>
  <c r="H99" i="27"/>
  <c r="G99" i="27"/>
  <c r="F99" i="27"/>
  <c r="E99" i="27"/>
  <c r="D99" i="27"/>
  <c r="A99" i="27"/>
  <c r="C99" i="27" s="1"/>
  <c r="O98" i="27"/>
  <c r="J98" i="27"/>
  <c r="I98" i="27"/>
  <c r="H98" i="27"/>
  <c r="G98" i="27"/>
  <c r="F98" i="27"/>
  <c r="E98" i="27"/>
  <c r="D98" i="27"/>
  <c r="A98" i="27"/>
  <c r="C98" i="27" s="1"/>
  <c r="O97" i="27"/>
  <c r="J97" i="27"/>
  <c r="I97" i="27"/>
  <c r="H97" i="27"/>
  <c r="G97" i="27"/>
  <c r="F97" i="27"/>
  <c r="E97" i="27"/>
  <c r="D97" i="27"/>
  <c r="A97" i="27"/>
  <c r="C97" i="27" s="1"/>
  <c r="O96" i="27"/>
  <c r="J96" i="27"/>
  <c r="I96" i="27"/>
  <c r="H96" i="27"/>
  <c r="G96" i="27"/>
  <c r="F96" i="27"/>
  <c r="E96" i="27"/>
  <c r="D96" i="27"/>
  <c r="A96" i="27"/>
  <c r="C96" i="27" s="1"/>
  <c r="O95" i="27"/>
  <c r="J95" i="27"/>
  <c r="I95" i="27"/>
  <c r="H95" i="27"/>
  <c r="G95" i="27"/>
  <c r="F95" i="27"/>
  <c r="E95" i="27"/>
  <c r="D95" i="27"/>
  <c r="A95" i="27"/>
  <c r="C95" i="27" s="1"/>
  <c r="O94" i="27"/>
  <c r="J94" i="27"/>
  <c r="I94" i="27"/>
  <c r="H94" i="27"/>
  <c r="G94" i="27"/>
  <c r="F94" i="27"/>
  <c r="E94" i="27"/>
  <c r="D94" i="27"/>
  <c r="A94" i="27"/>
  <c r="C94" i="27" s="1"/>
  <c r="O93" i="27"/>
  <c r="J93" i="27"/>
  <c r="I93" i="27"/>
  <c r="H93" i="27"/>
  <c r="G93" i="27"/>
  <c r="F93" i="27"/>
  <c r="E93" i="27"/>
  <c r="D93" i="27"/>
  <c r="A93" i="27"/>
  <c r="C93" i="27" s="1"/>
  <c r="O92" i="27"/>
  <c r="J92" i="27"/>
  <c r="I92" i="27"/>
  <c r="H92" i="27"/>
  <c r="G92" i="27"/>
  <c r="F92" i="27"/>
  <c r="E92" i="27"/>
  <c r="D92" i="27"/>
  <c r="A92" i="27"/>
  <c r="C92" i="27" s="1"/>
  <c r="O91" i="27"/>
  <c r="J91" i="27"/>
  <c r="I91" i="27"/>
  <c r="H91" i="27"/>
  <c r="G91" i="27"/>
  <c r="F91" i="27"/>
  <c r="E91" i="27"/>
  <c r="D91" i="27"/>
  <c r="A91" i="27"/>
  <c r="C91" i="27" s="1"/>
  <c r="O90" i="27"/>
  <c r="J90" i="27"/>
  <c r="I90" i="27"/>
  <c r="H90" i="27"/>
  <c r="G90" i="27"/>
  <c r="F90" i="27"/>
  <c r="E90" i="27"/>
  <c r="D90" i="27"/>
  <c r="A90" i="27"/>
  <c r="C90" i="27" s="1"/>
  <c r="O89" i="27"/>
  <c r="J89" i="27"/>
  <c r="I89" i="27"/>
  <c r="H89" i="27"/>
  <c r="G89" i="27"/>
  <c r="F89" i="27"/>
  <c r="E89" i="27"/>
  <c r="D89" i="27"/>
  <c r="A89" i="27"/>
  <c r="C89" i="27" s="1"/>
  <c r="O88" i="27"/>
  <c r="J88" i="27"/>
  <c r="I88" i="27"/>
  <c r="H88" i="27"/>
  <c r="G88" i="27"/>
  <c r="F88" i="27"/>
  <c r="E88" i="27"/>
  <c r="D88" i="27"/>
  <c r="A88" i="27"/>
  <c r="C88" i="27" s="1"/>
  <c r="O87" i="27"/>
  <c r="J87" i="27"/>
  <c r="I87" i="27"/>
  <c r="H87" i="27"/>
  <c r="G87" i="27"/>
  <c r="F87" i="27"/>
  <c r="E87" i="27"/>
  <c r="D87" i="27"/>
  <c r="A87" i="27"/>
  <c r="C87" i="27" s="1"/>
  <c r="O86" i="27"/>
  <c r="J86" i="27"/>
  <c r="I86" i="27"/>
  <c r="H86" i="27"/>
  <c r="G86" i="27"/>
  <c r="F86" i="27"/>
  <c r="E86" i="27"/>
  <c r="D86" i="27"/>
  <c r="A86" i="27"/>
  <c r="C86" i="27" s="1"/>
  <c r="O85" i="27"/>
  <c r="J85" i="27"/>
  <c r="I85" i="27"/>
  <c r="H85" i="27"/>
  <c r="G85" i="27"/>
  <c r="F85" i="27"/>
  <c r="E85" i="27"/>
  <c r="D85" i="27"/>
  <c r="A85" i="27"/>
  <c r="C85" i="27" s="1"/>
  <c r="O84" i="27"/>
  <c r="J84" i="27"/>
  <c r="I84" i="27"/>
  <c r="H84" i="27"/>
  <c r="G84" i="27"/>
  <c r="F84" i="27"/>
  <c r="E84" i="27"/>
  <c r="D84" i="27"/>
  <c r="A84" i="27"/>
  <c r="C84" i="27" s="1"/>
  <c r="O83" i="27"/>
  <c r="J83" i="27"/>
  <c r="I83" i="27"/>
  <c r="H83" i="27"/>
  <c r="G83" i="27"/>
  <c r="F83" i="27"/>
  <c r="E83" i="27"/>
  <c r="D83" i="27"/>
  <c r="A83" i="27"/>
  <c r="C83" i="27" s="1"/>
  <c r="O82" i="27"/>
  <c r="J82" i="27"/>
  <c r="I82" i="27"/>
  <c r="H82" i="27"/>
  <c r="G82" i="27"/>
  <c r="F82" i="27"/>
  <c r="E82" i="27"/>
  <c r="D82" i="27"/>
  <c r="A82" i="27"/>
  <c r="C82" i="27" s="1"/>
  <c r="O81" i="27"/>
  <c r="J81" i="27"/>
  <c r="I81" i="27"/>
  <c r="H81" i="27"/>
  <c r="G81" i="27"/>
  <c r="F81" i="27"/>
  <c r="E81" i="27"/>
  <c r="D81" i="27"/>
  <c r="A81" i="27"/>
  <c r="C81" i="27" s="1"/>
  <c r="O80" i="27"/>
  <c r="J80" i="27"/>
  <c r="I80" i="27"/>
  <c r="H80" i="27"/>
  <c r="G80" i="27"/>
  <c r="F80" i="27"/>
  <c r="E80" i="27"/>
  <c r="D80" i="27"/>
  <c r="A80" i="27"/>
  <c r="C80" i="27" s="1"/>
  <c r="O79" i="27"/>
  <c r="J79" i="27"/>
  <c r="I79" i="27"/>
  <c r="H79" i="27"/>
  <c r="G79" i="27"/>
  <c r="F79" i="27"/>
  <c r="E79" i="27"/>
  <c r="D79" i="27"/>
  <c r="A79" i="27"/>
  <c r="C79" i="27" s="1"/>
  <c r="O78" i="27"/>
  <c r="J78" i="27"/>
  <c r="I78" i="27"/>
  <c r="H78" i="27"/>
  <c r="G78" i="27"/>
  <c r="F78" i="27"/>
  <c r="E78" i="27"/>
  <c r="D78" i="27"/>
  <c r="A78" i="27"/>
  <c r="C78" i="27" s="1"/>
  <c r="O77" i="27"/>
  <c r="J77" i="27"/>
  <c r="I77" i="27"/>
  <c r="H77" i="27"/>
  <c r="G77" i="27"/>
  <c r="F77" i="27"/>
  <c r="E77" i="27"/>
  <c r="D77" i="27"/>
  <c r="A77" i="27"/>
  <c r="C77" i="27" s="1"/>
  <c r="O76" i="27"/>
  <c r="J76" i="27"/>
  <c r="I76" i="27"/>
  <c r="H76" i="27"/>
  <c r="G76" i="27"/>
  <c r="F76" i="27"/>
  <c r="E76" i="27"/>
  <c r="D76" i="27"/>
  <c r="A76" i="27"/>
  <c r="C76" i="27" s="1"/>
  <c r="O75" i="27"/>
  <c r="J75" i="27"/>
  <c r="I75" i="27"/>
  <c r="H75" i="27"/>
  <c r="G75" i="27"/>
  <c r="F75" i="27"/>
  <c r="E75" i="27"/>
  <c r="D75" i="27"/>
  <c r="A75" i="27"/>
  <c r="C75" i="27" s="1"/>
  <c r="O74" i="27"/>
  <c r="J74" i="27"/>
  <c r="I74" i="27"/>
  <c r="H74" i="27"/>
  <c r="G74" i="27"/>
  <c r="F74" i="27"/>
  <c r="E74" i="27"/>
  <c r="D74" i="27"/>
  <c r="A74" i="27"/>
  <c r="C74" i="27" s="1"/>
  <c r="O73" i="27"/>
  <c r="J73" i="27"/>
  <c r="I73" i="27"/>
  <c r="H73" i="27"/>
  <c r="G73" i="27"/>
  <c r="F73" i="27"/>
  <c r="E73" i="27"/>
  <c r="D73" i="27"/>
  <c r="A73" i="27"/>
  <c r="C73" i="27" s="1"/>
  <c r="O72" i="27"/>
  <c r="J72" i="27"/>
  <c r="I72" i="27"/>
  <c r="H72" i="27"/>
  <c r="G72" i="27"/>
  <c r="F72" i="27"/>
  <c r="E72" i="27"/>
  <c r="D72" i="27"/>
  <c r="A72" i="27"/>
  <c r="C72" i="27" s="1"/>
  <c r="O71" i="27"/>
  <c r="J71" i="27"/>
  <c r="I71" i="27"/>
  <c r="H71" i="27"/>
  <c r="G71" i="27"/>
  <c r="F71" i="27"/>
  <c r="E71" i="27"/>
  <c r="D71" i="27"/>
  <c r="A71" i="27"/>
  <c r="C71" i="27" s="1"/>
  <c r="O70" i="27"/>
  <c r="J70" i="27"/>
  <c r="I70" i="27"/>
  <c r="H70" i="27"/>
  <c r="G70" i="27"/>
  <c r="F70" i="27"/>
  <c r="E70" i="27"/>
  <c r="D70" i="27"/>
  <c r="A70" i="27"/>
  <c r="C70" i="27" s="1"/>
  <c r="O69" i="27"/>
  <c r="J69" i="27"/>
  <c r="I69" i="27"/>
  <c r="H69" i="27"/>
  <c r="G69" i="27"/>
  <c r="F69" i="27"/>
  <c r="E69" i="27"/>
  <c r="D69" i="27"/>
  <c r="A69" i="27"/>
  <c r="C69" i="27" s="1"/>
  <c r="O68" i="27"/>
  <c r="J68" i="27"/>
  <c r="I68" i="27"/>
  <c r="H68" i="27"/>
  <c r="G68" i="27"/>
  <c r="F68" i="27"/>
  <c r="E68" i="27"/>
  <c r="D68" i="27"/>
  <c r="A68" i="27"/>
  <c r="C68" i="27" s="1"/>
  <c r="O67" i="27"/>
  <c r="J67" i="27"/>
  <c r="I67" i="27"/>
  <c r="H67" i="27"/>
  <c r="G67" i="27"/>
  <c r="F67" i="27"/>
  <c r="E67" i="27"/>
  <c r="D67" i="27"/>
  <c r="A67" i="27"/>
  <c r="C67" i="27" s="1"/>
  <c r="O66" i="27"/>
  <c r="J66" i="27"/>
  <c r="I66" i="27"/>
  <c r="H66" i="27"/>
  <c r="G66" i="27"/>
  <c r="F66" i="27"/>
  <c r="E66" i="27"/>
  <c r="D66" i="27"/>
  <c r="A66" i="27"/>
  <c r="C66" i="27" s="1"/>
  <c r="O65" i="27"/>
  <c r="J65" i="27"/>
  <c r="I65" i="27"/>
  <c r="H65" i="27"/>
  <c r="G65" i="27"/>
  <c r="F65" i="27"/>
  <c r="E65" i="27"/>
  <c r="D65" i="27"/>
  <c r="A65" i="27"/>
  <c r="C65" i="27" s="1"/>
  <c r="O64" i="27"/>
  <c r="J64" i="27"/>
  <c r="I64" i="27"/>
  <c r="H64" i="27"/>
  <c r="G64" i="27"/>
  <c r="F64" i="27"/>
  <c r="E64" i="27"/>
  <c r="D64" i="27"/>
  <c r="A64" i="27"/>
  <c r="C64" i="27" s="1"/>
  <c r="O63" i="27"/>
  <c r="J63" i="27"/>
  <c r="I63" i="27"/>
  <c r="H63" i="27"/>
  <c r="G63" i="27"/>
  <c r="F63" i="27"/>
  <c r="E63" i="27"/>
  <c r="D63" i="27"/>
  <c r="A63" i="27"/>
  <c r="C63" i="27" s="1"/>
  <c r="O62" i="27"/>
  <c r="J62" i="27"/>
  <c r="I62" i="27"/>
  <c r="H62" i="27"/>
  <c r="G62" i="27"/>
  <c r="F62" i="27"/>
  <c r="E62" i="27"/>
  <c r="D62" i="27"/>
  <c r="A62" i="27"/>
  <c r="C62" i="27" s="1"/>
  <c r="O61" i="27"/>
  <c r="J61" i="27"/>
  <c r="I61" i="27"/>
  <c r="H61" i="27"/>
  <c r="G61" i="27"/>
  <c r="F61" i="27"/>
  <c r="E61" i="27"/>
  <c r="D61" i="27"/>
  <c r="A61" i="27"/>
  <c r="C61" i="27" s="1"/>
  <c r="O60" i="27"/>
  <c r="J60" i="27"/>
  <c r="I60" i="27"/>
  <c r="H60" i="27"/>
  <c r="G60" i="27"/>
  <c r="F60" i="27"/>
  <c r="E60" i="27"/>
  <c r="D60" i="27"/>
  <c r="A60" i="27"/>
  <c r="C60" i="27" s="1"/>
  <c r="O59" i="27"/>
  <c r="J59" i="27"/>
  <c r="I59" i="27"/>
  <c r="H59" i="27"/>
  <c r="G59" i="27"/>
  <c r="F59" i="27"/>
  <c r="E59" i="27"/>
  <c r="D59" i="27"/>
  <c r="A59" i="27"/>
  <c r="C59" i="27" s="1"/>
  <c r="O58" i="27"/>
  <c r="J58" i="27"/>
  <c r="I58" i="27"/>
  <c r="H58" i="27"/>
  <c r="G58" i="27"/>
  <c r="F58" i="27"/>
  <c r="E58" i="27"/>
  <c r="D58" i="27"/>
  <c r="A58" i="27"/>
  <c r="C58" i="27" s="1"/>
  <c r="O57" i="27"/>
  <c r="J57" i="27"/>
  <c r="I57" i="27"/>
  <c r="H57" i="27"/>
  <c r="G57" i="27"/>
  <c r="F57" i="27"/>
  <c r="E57" i="27"/>
  <c r="D57" i="27"/>
  <c r="A57" i="27"/>
  <c r="C57" i="27" s="1"/>
  <c r="O56" i="27"/>
  <c r="J56" i="27"/>
  <c r="I56" i="27"/>
  <c r="H56" i="27"/>
  <c r="G56" i="27"/>
  <c r="F56" i="27"/>
  <c r="E56" i="27"/>
  <c r="D56" i="27"/>
  <c r="A56" i="27"/>
  <c r="C56" i="27" s="1"/>
  <c r="O55" i="27"/>
  <c r="J55" i="27"/>
  <c r="I55" i="27"/>
  <c r="H55" i="27"/>
  <c r="G55" i="27"/>
  <c r="F55" i="27"/>
  <c r="E55" i="27"/>
  <c r="D55" i="27"/>
  <c r="A55" i="27"/>
  <c r="C55" i="27" s="1"/>
  <c r="O54" i="27"/>
  <c r="J54" i="27"/>
  <c r="I54" i="27"/>
  <c r="H54" i="27"/>
  <c r="G54" i="27"/>
  <c r="F54" i="27"/>
  <c r="E54" i="27"/>
  <c r="D54" i="27"/>
  <c r="A54" i="27"/>
  <c r="C54" i="27" s="1"/>
  <c r="O53" i="27"/>
  <c r="J53" i="27"/>
  <c r="I53" i="27"/>
  <c r="H53" i="27"/>
  <c r="G53" i="27"/>
  <c r="F53" i="27"/>
  <c r="E53" i="27"/>
  <c r="D53" i="27"/>
  <c r="A53" i="27"/>
  <c r="C53" i="27" s="1"/>
  <c r="O52" i="27"/>
  <c r="J52" i="27"/>
  <c r="I52" i="27"/>
  <c r="H52" i="27"/>
  <c r="G52" i="27"/>
  <c r="F52" i="27"/>
  <c r="E52" i="27"/>
  <c r="D52" i="27"/>
  <c r="A52" i="27"/>
  <c r="C52" i="27" s="1"/>
  <c r="O51" i="27"/>
  <c r="J51" i="27"/>
  <c r="I51" i="27"/>
  <c r="H51" i="27"/>
  <c r="G51" i="27"/>
  <c r="F51" i="27"/>
  <c r="E51" i="27"/>
  <c r="D51" i="27"/>
  <c r="A51" i="27"/>
  <c r="C51" i="27" s="1"/>
  <c r="O50" i="27"/>
  <c r="J50" i="27"/>
  <c r="I50" i="27"/>
  <c r="H50" i="27"/>
  <c r="G50" i="27"/>
  <c r="F50" i="27"/>
  <c r="E50" i="27"/>
  <c r="D50" i="27"/>
  <c r="A50" i="27"/>
  <c r="C50" i="27" s="1"/>
  <c r="O49" i="27"/>
  <c r="J49" i="27"/>
  <c r="I49" i="27"/>
  <c r="H49" i="27"/>
  <c r="G49" i="27"/>
  <c r="F49" i="27"/>
  <c r="E49" i="27"/>
  <c r="D49" i="27"/>
  <c r="A49" i="27"/>
  <c r="C49" i="27" s="1"/>
  <c r="O48" i="27"/>
  <c r="J48" i="27"/>
  <c r="I48" i="27"/>
  <c r="H48" i="27"/>
  <c r="G48" i="27"/>
  <c r="F48" i="27"/>
  <c r="E48" i="27"/>
  <c r="D48" i="27"/>
  <c r="A48" i="27"/>
  <c r="C48" i="27" s="1"/>
  <c r="O47" i="27"/>
  <c r="J47" i="27"/>
  <c r="I47" i="27"/>
  <c r="H47" i="27"/>
  <c r="G47" i="27"/>
  <c r="F47" i="27"/>
  <c r="E47" i="27"/>
  <c r="D47" i="27"/>
  <c r="A47" i="27"/>
  <c r="C47" i="27" s="1"/>
  <c r="O46" i="27"/>
  <c r="J46" i="27"/>
  <c r="I46" i="27"/>
  <c r="H46" i="27"/>
  <c r="G46" i="27"/>
  <c r="F46" i="27"/>
  <c r="E46" i="27"/>
  <c r="D46" i="27"/>
  <c r="A46" i="27"/>
  <c r="C46" i="27" s="1"/>
  <c r="O45" i="27"/>
  <c r="J45" i="27"/>
  <c r="I45" i="27"/>
  <c r="H45" i="27"/>
  <c r="G45" i="27"/>
  <c r="F45" i="27"/>
  <c r="E45" i="27"/>
  <c r="D45" i="27"/>
  <c r="A45" i="27"/>
  <c r="C45" i="27" s="1"/>
  <c r="O44" i="27"/>
  <c r="J44" i="27"/>
  <c r="I44" i="27"/>
  <c r="H44" i="27"/>
  <c r="G44" i="27"/>
  <c r="F44" i="27"/>
  <c r="E44" i="27"/>
  <c r="D44" i="27"/>
  <c r="A44" i="27"/>
  <c r="C44" i="27" s="1"/>
  <c r="O43" i="27"/>
  <c r="J43" i="27"/>
  <c r="I43" i="27"/>
  <c r="H43" i="27"/>
  <c r="G43" i="27"/>
  <c r="F43" i="27"/>
  <c r="E43" i="27"/>
  <c r="D43" i="27"/>
  <c r="A43" i="27"/>
  <c r="C43" i="27" s="1"/>
  <c r="O42" i="27"/>
  <c r="J42" i="27"/>
  <c r="I42" i="27"/>
  <c r="H42" i="27"/>
  <c r="G42" i="27"/>
  <c r="F42" i="27"/>
  <c r="E42" i="27"/>
  <c r="D42" i="27"/>
  <c r="A42" i="27"/>
  <c r="C42" i="27" s="1"/>
  <c r="O41" i="27"/>
  <c r="J41" i="27"/>
  <c r="I41" i="27"/>
  <c r="H41" i="27"/>
  <c r="G41" i="27"/>
  <c r="F41" i="27"/>
  <c r="E41" i="27"/>
  <c r="D41" i="27"/>
  <c r="A41" i="27"/>
  <c r="C41" i="27" s="1"/>
  <c r="O40" i="27"/>
  <c r="J40" i="27"/>
  <c r="I40" i="27"/>
  <c r="H40" i="27"/>
  <c r="G40" i="27"/>
  <c r="F40" i="27"/>
  <c r="E40" i="27"/>
  <c r="D40" i="27"/>
  <c r="A40" i="27"/>
  <c r="C40" i="27" s="1"/>
  <c r="O39" i="27"/>
  <c r="J39" i="27"/>
  <c r="I39" i="27"/>
  <c r="H39" i="27"/>
  <c r="G39" i="27"/>
  <c r="F39" i="27"/>
  <c r="E39" i="27"/>
  <c r="D39" i="27"/>
  <c r="A39" i="27"/>
  <c r="C39" i="27" s="1"/>
  <c r="O38" i="27"/>
  <c r="J38" i="27"/>
  <c r="I38" i="27"/>
  <c r="H38" i="27"/>
  <c r="G38" i="27"/>
  <c r="F38" i="27"/>
  <c r="E38" i="27"/>
  <c r="D38" i="27"/>
  <c r="A38" i="27"/>
  <c r="C38" i="27" s="1"/>
  <c r="O37" i="27"/>
  <c r="J37" i="27"/>
  <c r="I37" i="27"/>
  <c r="H37" i="27"/>
  <c r="G37" i="27"/>
  <c r="F37" i="27"/>
  <c r="E37" i="27"/>
  <c r="D37" i="27"/>
  <c r="A37" i="27"/>
  <c r="C37" i="27" s="1"/>
  <c r="O36" i="27"/>
  <c r="J36" i="27"/>
  <c r="I36" i="27"/>
  <c r="H36" i="27"/>
  <c r="G36" i="27"/>
  <c r="F36" i="27"/>
  <c r="E36" i="27"/>
  <c r="D36" i="27"/>
  <c r="A36" i="27"/>
  <c r="C36" i="27" s="1"/>
  <c r="O35" i="27"/>
  <c r="J35" i="27"/>
  <c r="I35" i="27"/>
  <c r="H35" i="27"/>
  <c r="G35" i="27"/>
  <c r="F35" i="27"/>
  <c r="E35" i="27"/>
  <c r="D35" i="27"/>
  <c r="A35" i="27"/>
  <c r="C35" i="27" s="1"/>
  <c r="O34" i="27"/>
  <c r="J34" i="27"/>
  <c r="I34" i="27"/>
  <c r="H34" i="27"/>
  <c r="G34" i="27"/>
  <c r="F34" i="27"/>
  <c r="E34" i="27"/>
  <c r="D34" i="27"/>
  <c r="A34" i="27"/>
  <c r="C34" i="27" s="1"/>
  <c r="O33" i="27"/>
  <c r="J33" i="27"/>
  <c r="I33" i="27"/>
  <c r="H33" i="27"/>
  <c r="G33" i="27"/>
  <c r="F33" i="27"/>
  <c r="E33" i="27"/>
  <c r="D33" i="27"/>
  <c r="A33" i="27"/>
  <c r="C33" i="27" s="1"/>
  <c r="O32" i="27"/>
  <c r="J32" i="27"/>
  <c r="I32" i="27"/>
  <c r="H32" i="27"/>
  <c r="G32" i="27"/>
  <c r="F32" i="27"/>
  <c r="E32" i="27"/>
  <c r="D32" i="27"/>
  <c r="A32" i="27"/>
  <c r="C32" i="27" s="1"/>
  <c r="O31" i="27"/>
  <c r="J31" i="27"/>
  <c r="I31" i="27"/>
  <c r="H31" i="27"/>
  <c r="G31" i="27"/>
  <c r="F31" i="27"/>
  <c r="E31" i="27"/>
  <c r="D31" i="27"/>
  <c r="A31" i="27"/>
  <c r="C31" i="27" s="1"/>
  <c r="O30" i="27"/>
  <c r="J30" i="27"/>
  <c r="I30" i="27"/>
  <c r="H30" i="27"/>
  <c r="G30" i="27"/>
  <c r="F30" i="27"/>
  <c r="E30" i="27"/>
  <c r="D30" i="27"/>
  <c r="A30" i="27"/>
  <c r="C30" i="27" s="1"/>
  <c r="O29" i="27"/>
  <c r="J29" i="27"/>
  <c r="I29" i="27"/>
  <c r="H29" i="27"/>
  <c r="G29" i="27"/>
  <c r="F29" i="27"/>
  <c r="E29" i="27"/>
  <c r="D29" i="27"/>
  <c r="A29" i="27"/>
  <c r="C29" i="27" s="1"/>
  <c r="O28" i="27"/>
  <c r="J28" i="27"/>
  <c r="I28" i="27"/>
  <c r="H28" i="27"/>
  <c r="G28" i="27"/>
  <c r="F28" i="27"/>
  <c r="E28" i="27"/>
  <c r="D28" i="27"/>
  <c r="A28" i="27"/>
  <c r="C28" i="27" s="1"/>
  <c r="O27" i="27"/>
  <c r="J27" i="27"/>
  <c r="I27" i="27"/>
  <c r="H27" i="27"/>
  <c r="G27" i="27"/>
  <c r="F27" i="27"/>
  <c r="E27" i="27"/>
  <c r="D27" i="27"/>
  <c r="A27" i="27"/>
  <c r="C27" i="27" s="1"/>
  <c r="O26" i="27"/>
  <c r="J26" i="27"/>
  <c r="I26" i="27"/>
  <c r="H26" i="27"/>
  <c r="G26" i="27"/>
  <c r="F26" i="27"/>
  <c r="E26" i="27"/>
  <c r="D26" i="27"/>
  <c r="A26" i="27"/>
  <c r="C26" i="27" s="1"/>
  <c r="O25" i="27"/>
  <c r="J25" i="27"/>
  <c r="I25" i="27"/>
  <c r="H25" i="27"/>
  <c r="G25" i="27"/>
  <c r="F25" i="27"/>
  <c r="E25" i="27"/>
  <c r="D25" i="27"/>
  <c r="A25" i="27"/>
  <c r="C25" i="27" s="1"/>
  <c r="O24" i="27"/>
  <c r="J24" i="27"/>
  <c r="I24" i="27"/>
  <c r="H24" i="27"/>
  <c r="G24" i="27"/>
  <c r="F24" i="27"/>
  <c r="E24" i="27"/>
  <c r="D24" i="27"/>
  <c r="A24" i="27"/>
  <c r="C24" i="27" s="1"/>
  <c r="O23" i="27"/>
  <c r="J23" i="27"/>
  <c r="I23" i="27"/>
  <c r="H23" i="27"/>
  <c r="G23" i="27"/>
  <c r="F23" i="27"/>
  <c r="E23" i="27"/>
  <c r="D23" i="27"/>
  <c r="A23" i="27"/>
  <c r="C23" i="27" s="1"/>
  <c r="O22" i="27"/>
  <c r="J22" i="27"/>
  <c r="I22" i="27"/>
  <c r="H22" i="27"/>
  <c r="G22" i="27"/>
  <c r="F22" i="27"/>
  <c r="E22" i="27"/>
  <c r="D22" i="27"/>
  <c r="A22" i="27"/>
  <c r="C22" i="27" s="1"/>
  <c r="O21" i="27"/>
  <c r="J21" i="27"/>
  <c r="I21" i="27"/>
  <c r="H21" i="27"/>
  <c r="G21" i="27"/>
  <c r="F21" i="27"/>
  <c r="E21" i="27"/>
  <c r="D21" i="27"/>
  <c r="A21" i="27"/>
  <c r="C21" i="27" s="1"/>
  <c r="O20" i="27"/>
  <c r="J20" i="27"/>
  <c r="I20" i="27"/>
  <c r="H20" i="27"/>
  <c r="G20" i="27"/>
  <c r="F20" i="27"/>
  <c r="E20" i="27"/>
  <c r="D20" i="27"/>
  <c r="A20" i="27"/>
  <c r="C20" i="27" s="1"/>
  <c r="O19" i="27"/>
  <c r="J19" i="27"/>
  <c r="I19" i="27"/>
  <c r="H19" i="27"/>
  <c r="G19" i="27"/>
  <c r="F19" i="27"/>
  <c r="E19" i="27"/>
  <c r="D19" i="27"/>
  <c r="A19" i="27"/>
  <c r="C19" i="27" s="1"/>
  <c r="O18" i="27"/>
  <c r="J18" i="27"/>
  <c r="I18" i="27"/>
  <c r="H18" i="27"/>
  <c r="G18" i="27"/>
  <c r="F18" i="27"/>
  <c r="E18" i="27"/>
  <c r="D18" i="27"/>
  <c r="A18" i="27"/>
  <c r="C18" i="27" s="1"/>
  <c r="O17" i="27"/>
  <c r="J17" i="27"/>
  <c r="I17" i="27"/>
  <c r="H17" i="27"/>
  <c r="G17" i="27"/>
  <c r="F17" i="27"/>
  <c r="E17" i="27"/>
  <c r="D17" i="27"/>
  <c r="A17" i="27"/>
  <c r="C17" i="27" s="1"/>
  <c r="O16" i="27"/>
  <c r="J16" i="27"/>
  <c r="I16" i="27"/>
  <c r="H16" i="27"/>
  <c r="G16" i="27"/>
  <c r="F16" i="27"/>
  <c r="E16" i="27"/>
  <c r="D16" i="27"/>
  <c r="A16" i="27"/>
  <c r="C16" i="27" s="1"/>
  <c r="O15" i="27"/>
  <c r="J15" i="27"/>
  <c r="I15" i="27"/>
  <c r="H15" i="27"/>
  <c r="G15" i="27"/>
  <c r="F15" i="27"/>
  <c r="E15" i="27"/>
  <c r="D15" i="27"/>
  <c r="A15" i="27"/>
  <c r="C15" i="27" s="1"/>
  <c r="O14" i="27"/>
  <c r="J14" i="27"/>
  <c r="I14" i="27"/>
  <c r="H14" i="27"/>
  <c r="G14" i="27"/>
  <c r="F14" i="27"/>
  <c r="E14" i="27"/>
  <c r="D14" i="27"/>
  <c r="A14" i="27"/>
  <c r="C14" i="27" s="1"/>
  <c r="O13" i="27"/>
  <c r="J13" i="27"/>
  <c r="I13" i="27"/>
  <c r="H13" i="27"/>
  <c r="G13" i="27"/>
  <c r="F13" i="27"/>
  <c r="E13" i="27"/>
  <c r="D13" i="27"/>
  <c r="A13" i="27"/>
  <c r="C13" i="27" s="1"/>
  <c r="O12" i="27"/>
  <c r="J12" i="27"/>
  <c r="I12" i="27"/>
  <c r="H12" i="27"/>
  <c r="G12" i="27"/>
  <c r="F12" i="27"/>
  <c r="E12" i="27"/>
  <c r="D12" i="27"/>
  <c r="A12" i="27"/>
  <c r="C12" i="27" s="1"/>
  <c r="O11" i="27"/>
  <c r="J11" i="27"/>
  <c r="I11" i="27"/>
  <c r="H11" i="27"/>
  <c r="G11" i="27"/>
  <c r="F11" i="27"/>
  <c r="E11" i="27"/>
  <c r="D11" i="27"/>
  <c r="A11" i="27"/>
  <c r="C11" i="27" s="1"/>
  <c r="O10" i="27"/>
  <c r="J10" i="27"/>
  <c r="I10" i="27"/>
  <c r="H10" i="27"/>
  <c r="G10" i="27"/>
  <c r="F10" i="27"/>
  <c r="E10" i="27"/>
  <c r="D10" i="27"/>
  <c r="A10" i="27"/>
  <c r="C10" i="27" s="1"/>
  <c r="O9" i="27"/>
  <c r="J9" i="27"/>
  <c r="I9" i="27"/>
  <c r="H9" i="27"/>
  <c r="G9" i="27"/>
  <c r="F9" i="27"/>
  <c r="E9" i="27"/>
  <c r="D9" i="27"/>
  <c r="A9" i="27"/>
  <c r="C9" i="27" s="1"/>
  <c r="O8" i="27"/>
  <c r="J8" i="27"/>
  <c r="I8" i="27"/>
  <c r="H8" i="27"/>
  <c r="G8" i="27"/>
  <c r="F8" i="27"/>
  <c r="E8" i="27"/>
  <c r="D8" i="27"/>
  <c r="A8" i="27"/>
  <c r="C8" i="27" s="1"/>
  <c r="O7" i="27"/>
  <c r="J7" i="27"/>
  <c r="I7" i="27"/>
  <c r="H7" i="27"/>
  <c r="G7" i="27"/>
  <c r="F7" i="27"/>
  <c r="E7" i="27"/>
  <c r="D7" i="27"/>
  <c r="A7" i="27"/>
  <c r="C7" i="27" s="1"/>
  <c r="O6" i="27"/>
  <c r="J6" i="27"/>
  <c r="I6" i="27"/>
  <c r="H6" i="27"/>
  <c r="G6" i="27"/>
  <c r="F6" i="27"/>
  <c r="E6" i="27"/>
  <c r="D6" i="27"/>
  <c r="A6" i="27"/>
  <c r="C6" i="27" s="1"/>
  <c r="O5" i="27"/>
  <c r="J5" i="27"/>
  <c r="I5" i="27"/>
  <c r="H5" i="27"/>
  <c r="G5" i="27"/>
  <c r="F5" i="27"/>
  <c r="E5" i="27"/>
  <c r="D5" i="27"/>
  <c r="A5" i="27"/>
  <c r="C5" i="27" s="1"/>
  <c r="O4" i="27"/>
  <c r="J4" i="27"/>
  <c r="I4" i="27"/>
  <c r="H4" i="27"/>
  <c r="G4" i="27"/>
  <c r="F4" i="27"/>
  <c r="E4" i="27"/>
  <c r="D4" i="27"/>
  <c r="A4" i="27"/>
  <c r="C4" i="27" s="1"/>
  <c r="O3" i="27"/>
  <c r="J3" i="27"/>
  <c r="I3" i="27"/>
  <c r="H3" i="27"/>
  <c r="G3" i="27"/>
  <c r="F3" i="27"/>
  <c r="E3" i="27"/>
  <c r="D3" i="27"/>
  <c r="A3" i="27"/>
  <c r="C3" i="27" s="1"/>
  <c r="D2" i="27"/>
  <c r="A2" i="27"/>
  <c r="C2" i="27" s="1"/>
  <c r="O2" i="27"/>
  <c r="J2" i="27"/>
  <c r="I2" i="27"/>
  <c r="H2" i="27"/>
  <c r="G2" i="27"/>
  <c r="F2" i="27"/>
  <c r="E2" i="27"/>
  <c r="B11" i="27" l="1"/>
  <c r="B23" i="27"/>
  <c r="B31" i="27"/>
  <c r="B35" i="27"/>
  <c r="B47" i="27"/>
  <c r="B55" i="27"/>
  <c r="B67" i="27"/>
  <c r="B75" i="27"/>
  <c r="B87" i="27"/>
  <c r="B99" i="27"/>
  <c r="B111" i="27"/>
  <c r="B119" i="27"/>
  <c r="B131" i="27"/>
  <c r="B139" i="27"/>
  <c r="B147" i="27"/>
  <c r="B159" i="27"/>
  <c r="B167" i="27"/>
  <c r="B183" i="27"/>
  <c r="B195" i="27"/>
  <c r="B203" i="27"/>
  <c r="B215" i="27"/>
  <c r="B227" i="27"/>
  <c r="B235" i="27"/>
  <c r="B243" i="27"/>
  <c r="B251" i="27"/>
  <c r="B263" i="27"/>
  <c r="B271" i="27"/>
  <c r="B275" i="27"/>
  <c r="B279" i="27"/>
  <c r="B283" i="27"/>
  <c r="B287" i="27"/>
  <c r="B291" i="27"/>
  <c r="B295" i="27"/>
  <c r="B299" i="27"/>
  <c r="B4" i="27"/>
  <c r="B8" i="27"/>
  <c r="B12" i="27"/>
  <c r="B16" i="27"/>
  <c r="B20" i="27"/>
  <c r="B24" i="27"/>
  <c r="B28" i="27"/>
  <c r="B32" i="27"/>
  <c r="B36" i="27"/>
  <c r="B40" i="27"/>
  <c r="B44" i="27"/>
  <c r="B48" i="27"/>
  <c r="B52" i="27"/>
  <c r="B56" i="27"/>
  <c r="B60" i="27"/>
  <c r="B64" i="27"/>
  <c r="B68" i="27"/>
  <c r="B72" i="27"/>
  <c r="B76" i="27"/>
  <c r="B80" i="27"/>
  <c r="B84" i="27"/>
  <c r="B88" i="27"/>
  <c r="B92" i="27"/>
  <c r="B96" i="27"/>
  <c r="B100" i="27"/>
  <c r="B104" i="27"/>
  <c r="B108" i="27"/>
  <c r="B112" i="27"/>
  <c r="B116" i="27"/>
  <c r="B120" i="27"/>
  <c r="B124" i="27"/>
  <c r="B128" i="27"/>
  <c r="B132" i="27"/>
  <c r="B136" i="27"/>
  <c r="B140" i="27"/>
  <c r="B144" i="27"/>
  <c r="B148" i="27"/>
  <c r="B152" i="27"/>
  <c r="B156" i="27"/>
  <c r="B160" i="27"/>
  <c r="B164" i="27"/>
  <c r="B168" i="27"/>
  <c r="B172" i="27"/>
  <c r="B176" i="27"/>
  <c r="B180" i="27"/>
  <c r="B184" i="27"/>
  <c r="B188" i="27"/>
  <c r="B192" i="27"/>
  <c r="B196" i="27"/>
  <c r="B200" i="27"/>
  <c r="B204" i="27"/>
  <c r="B208" i="27"/>
  <c r="B212" i="27"/>
  <c r="B216" i="27"/>
  <c r="B220" i="27"/>
  <c r="B224" i="27"/>
  <c r="B228" i="27"/>
  <c r="B232" i="27"/>
  <c r="B236" i="27"/>
  <c r="B240" i="27"/>
  <c r="B244" i="27"/>
  <c r="B248" i="27"/>
  <c r="B252" i="27"/>
  <c r="B256" i="27"/>
  <c r="B260" i="27"/>
  <c r="B264" i="27"/>
  <c r="B268" i="27"/>
  <c r="B272" i="27"/>
  <c r="B276" i="27"/>
  <c r="B280" i="27"/>
  <c r="B284" i="27"/>
  <c r="B288" i="27"/>
  <c r="B292" i="27"/>
  <c r="B296" i="27"/>
  <c r="B300" i="27"/>
  <c r="B3" i="27"/>
  <c r="B19" i="27"/>
  <c r="B43" i="27"/>
  <c r="B63" i="27"/>
  <c r="B83" i="27"/>
  <c r="B103" i="27"/>
  <c r="B127" i="27"/>
  <c r="B151" i="27"/>
  <c r="B175" i="27"/>
  <c r="B187" i="27"/>
  <c r="B207" i="27"/>
  <c r="B223" i="27"/>
  <c r="B247" i="27"/>
  <c r="B255" i="27"/>
  <c r="B9" i="27"/>
  <c r="B21" i="27"/>
  <c r="B33" i="27"/>
  <c r="B41" i="27"/>
  <c r="B53" i="27"/>
  <c r="B61" i="27"/>
  <c r="B65" i="27"/>
  <c r="B69" i="27"/>
  <c r="B73" i="27"/>
  <c r="B77" i="27"/>
  <c r="B81" i="27"/>
  <c r="B85" i="27"/>
  <c r="B89" i="27"/>
  <c r="B93" i="27"/>
  <c r="B97" i="27"/>
  <c r="B101" i="27"/>
  <c r="B105" i="27"/>
  <c r="B109" i="27"/>
  <c r="B113" i="27"/>
  <c r="B117" i="27"/>
  <c r="B121" i="27"/>
  <c r="B125" i="27"/>
  <c r="B129" i="27"/>
  <c r="B133" i="27"/>
  <c r="B137" i="27"/>
  <c r="B141" i="27"/>
  <c r="B145" i="27"/>
  <c r="B149" i="27"/>
  <c r="B153" i="27"/>
  <c r="B157" i="27"/>
  <c r="B161" i="27"/>
  <c r="B165" i="27"/>
  <c r="B169" i="27"/>
  <c r="B173" i="27"/>
  <c r="B177" i="27"/>
  <c r="B181" i="27"/>
  <c r="B185" i="27"/>
  <c r="B189" i="27"/>
  <c r="B193" i="27"/>
  <c r="B197" i="27"/>
  <c r="B201" i="27"/>
  <c r="B205" i="27"/>
  <c r="B209" i="27"/>
  <c r="B213" i="27"/>
  <c r="B217" i="27"/>
  <c r="B221" i="27"/>
  <c r="B225" i="27"/>
  <c r="B229" i="27"/>
  <c r="B233" i="27"/>
  <c r="B237" i="27"/>
  <c r="B241" i="27"/>
  <c r="B245" i="27"/>
  <c r="B249" i="27"/>
  <c r="B253" i="27"/>
  <c r="B257" i="27"/>
  <c r="B261" i="27"/>
  <c r="B265" i="27"/>
  <c r="B269" i="27"/>
  <c r="B273" i="27"/>
  <c r="B277" i="27"/>
  <c r="B281" i="27"/>
  <c r="B285" i="27"/>
  <c r="B289" i="27"/>
  <c r="B293" i="27"/>
  <c r="B297" i="27"/>
  <c r="B301" i="27"/>
  <c r="B7" i="27"/>
  <c r="B15" i="27"/>
  <c r="B27" i="27"/>
  <c r="B39" i="27"/>
  <c r="B51" i="27"/>
  <c r="B59" i="27"/>
  <c r="B71" i="27"/>
  <c r="B79" i="27"/>
  <c r="B91" i="27"/>
  <c r="B95" i="27"/>
  <c r="B107" i="27"/>
  <c r="B115" i="27"/>
  <c r="B123" i="27"/>
  <c r="B135" i="27"/>
  <c r="B143" i="27"/>
  <c r="B155" i="27"/>
  <c r="B163" i="27"/>
  <c r="B171" i="27"/>
  <c r="B179" i="27"/>
  <c r="B191" i="27"/>
  <c r="B199" i="27"/>
  <c r="B211" i="27"/>
  <c r="B219" i="27"/>
  <c r="B231" i="27"/>
  <c r="B239" i="27"/>
  <c r="B259" i="27"/>
  <c r="B267" i="27"/>
  <c r="B2" i="27"/>
  <c r="B5" i="27"/>
  <c r="B13" i="27"/>
  <c r="B17" i="27"/>
  <c r="B25" i="27"/>
  <c r="B29" i="27"/>
  <c r="B37" i="27"/>
  <c r="B45" i="27"/>
  <c r="B49" i="27"/>
  <c r="B57" i="27"/>
  <c r="B6" i="27"/>
  <c r="B10" i="27"/>
  <c r="B14" i="27"/>
  <c r="B18" i="27"/>
  <c r="B22" i="27"/>
  <c r="B26" i="27"/>
  <c r="B30" i="27"/>
  <c r="B34" i="27"/>
  <c r="B38" i="27"/>
  <c r="B42" i="27"/>
  <c r="B46" i="27"/>
  <c r="B50" i="27"/>
  <c r="B54" i="27"/>
  <c r="B58" i="27"/>
  <c r="B62" i="27"/>
  <c r="B66" i="27"/>
  <c r="B70" i="27"/>
  <c r="B74" i="27"/>
  <c r="B78" i="27"/>
  <c r="B82" i="27"/>
  <c r="B86" i="27"/>
  <c r="B90" i="27"/>
  <c r="B94" i="27"/>
  <c r="B98" i="27"/>
  <c r="B102" i="27"/>
  <c r="B106" i="27"/>
  <c r="B110" i="27"/>
  <c r="B114" i="27"/>
  <c r="B118" i="27"/>
  <c r="B122" i="27"/>
  <c r="B126" i="27"/>
  <c r="B130" i="27"/>
  <c r="B134" i="27"/>
  <c r="B138" i="27"/>
  <c r="B142" i="27"/>
  <c r="B146" i="27"/>
  <c r="B150" i="27"/>
  <c r="B154" i="27"/>
  <c r="B158" i="27"/>
  <c r="B162" i="27"/>
  <c r="B166" i="27"/>
  <c r="B170" i="27"/>
  <c r="B174" i="27"/>
  <c r="B178" i="27"/>
  <c r="B182" i="27"/>
  <c r="B186" i="27"/>
  <c r="B190" i="27"/>
  <c r="B194" i="27"/>
  <c r="B198" i="27"/>
  <c r="B202" i="27"/>
  <c r="B206" i="27"/>
  <c r="B210" i="27"/>
  <c r="B214" i="27"/>
  <c r="B218" i="27"/>
  <c r="B222" i="27"/>
  <c r="B226" i="27"/>
  <c r="B230" i="27"/>
  <c r="B234" i="27"/>
  <c r="B238" i="27"/>
  <c r="B242" i="27"/>
  <c r="B246" i="27"/>
  <c r="B250" i="27"/>
  <c r="B254" i="27"/>
  <c r="B258" i="27"/>
  <c r="B262" i="27"/>
  <c r="B266" i="27"/>
  <c r="B270" i="27"/>
  <c r="B274" i="27"/>
  <c r="B278" i="27"/>
  <c r="B282" i="27"/>
  <c r="B286" i="27"/>
  <c r="B290" i="27"/>
  <c r="B294" i="27"/>
  <c r="B298" i="27"/>
  <c r="CS101" i="1"/>
  <c r="CS98" i="1"/>
  <c r="DC98" i="1"/>
  <c r="DG98" i="1" s="1"/>
  <c r="CS102" i="1"/>
  <c r="DC102" i="1"/>
  <c r="DG102" i="1" s="1"/>
  <c r="CS85" i="1"/>
  <c r="DC85" i="1"/>
  <c r="DG85" i="1" s="1"/>
  <c r="CS97" i="1"/>
  <c r="DC97" i="1"/>
  <c r="DG97" i="1" s="1"/>
  <c r="CS91" i="1"/>
  <c r="DC91" i="1"/>
  <c r="DG91" i="1" s="1"/>
  <c r="CS81" i="1"/>
  <c r="DC81" i="1"/>
  <c r="DG81" i="1" s="1"/>
  <c r="CS99" i="1"/>
  <c r="DC99" i="1"/>
  <c r="DG99" i="1" s="1"/>
  <c r="CS92" i="1"/>
  <c r="DC92" i="1"/>
  <c r="DG92" i="1" s="1"/>
  <c r="CS96" i="1"/>
  <c r="DC96" i="1"/>
  <c r="DG96" i="1" s="1"/>
  <c r="CS88" i="1"/>
  <c r="DC88" i="1"/>
  <c r="DG88" i="1" s="1"/>
  <c r="CS84" i="1"/>
  <c r="DC84" i="1"/>
  <c r="DG84" i="1" s="1"/>
  <c r="CS89" i="1"/>
  <c r="DC89" i="1"/>
  <c r="DG89" i="1" s="1"/>
  <c r="CS82" i="1"/>
  <c r="DC82" i="1"/>
  <c r="DG82" i="1" s="1"/>
  <c r="CS95" i="1"/>
  <c r="DC95" i="1"/>
  <c r="DG95" i="1" s="1"/>
  <c r="CS100" i="1"/>
  <c r="DC100" i="1"/>
  <c r="DG100" i="1" s="1"/>
  <c r="CS94" i="1"/>
  <c r="DC94" i="1"/>
  <c r="DG94" i="1" s="1"/>
  <c r="CS87" i="1"/>
  <c r="DC87" i="1"/>
  <c r="DG87" i="1" s="1"/>
  <c r="CS90" i="1"/>
  <c r="DC90" i="1"/>
  <c r="DG90" i="1" s="1"/>
  <c r="CS83" i="1"/>
  <c r="DC83" i="1"/>
  <c r="DG83" i="1" s="1"/>
  <c r="CS80" i="1"/>
  <c r="BC102" i="1" l="1"/>
  <c r="BR101" i="1"/>
  <c r="BC100" i="1"/>
  <c r="BR99" i="1"/>
  <c r="BC98" i="1"/>
  <c r="BR97" i="1"/>
  <c r="BC96" i="1"/>
  <c r="BR95" i="1"/>
  <c r="BC94" i="1"/>
  <c r="BR93" i="1"/>
  <c r="BC92" i="1"/>
  <c r="BR91" i="1"/>
  <c r="BC90" i="1"/>
  <c r="BR89" i="1"/>
  <c r="BC88" i="1"/>
  <c r="BR87" i="1"/>
  <c r="BC86" i="1"/>
  <c r="BK86" i="1" s="1"/>
  <c r="CM86" i="1" s="1"/>
  <c r="BR85" i="1"/>
  <c r="BC84" i="1"/>
  <c r="BR83" i="1"/>
  <c r="BC82" i="1"/>
  <c r="BR81" i="1"/>
  <c r="BC80" i="1"/>
  <c r="BR79" i="1"/>
  <c r="BZ79" i="1" s="1"/>
  <c r="CM79" i="1" s="1"/>
  <c r="BC78" i="1"/>
  <c r="BR77" i="1"/>
  <c r="BZ77" i="1" s="1"/>
  <c r="BC76" i="1"/>
  <c r="BK76" i="1" s="1"/>
  <c r="BR75" i="1"/>
  <c r="BZ75" i="1" s="1"/>
  <c r="BR102" i="1"/>
  <c r="BC101" i="1"/>
  <c r="BR100" i="1"/>
  <c r="BC99" i="1"/>
  <c r="BR98" i="1"/>
  <c r="BC97" i="1"/>
  <c r="BR96" i="1"/>
  <c r="BC95" i="1"/>
  <c r="BR94" i="1"/>
  <c r="BC93" i="1"/>
  <c r="BK93" i="1" s="1"/>
  <c r="CM93" i="1" s="1"/>
  <c r="BR92" i="1"/>
  <c r="BC91" i="1"/>
  <c r="BR90" i="1"/>
  <c r="BC89" i="1"/>
  <c r="BR88" i="1"/>
  <c r="BC87" i="1"/>
  <c r="BR86" i="1"/>
  <c r="BC85" i="1"/>
  <c r="BR84" i="1"/>
  <c r="BC83" i="1"/>
  <c r="BR82" i="1"/>
  <c r="BC81" i="1"/>
  <c r="BR80" i="1"/>
  <c r="BC79" i="1"/>
  <c r="BR78" i="1"/>
  <c r="BZ78" i="1" s="1"/>
  <c r="CM78" i="1" s="1"/>
  <c r="BC77" i="1"/>
  <c r="BK77" i="1" s="1"/>
  <c r="BR76" i="1"/>
  <c r="BZ76" i="1" s="1"/>
  <c r="BC75" i="1"/>
  <c r="BK75" i="1" s="1"/>
  <c r="CY74" i="1"/>
  <c r="D67" i="1" s="1"/>
  <c r="BZ372" i="1"/>
  <c r="N300" i="27" s="1"/>
  <c r="BK372" i="1"/>
  <c r="L300" i="27" s="1"/>
  <c r="BZ371" i="1"/>
  <c r="N299" i="27" s="1"/>
  <c r="BK371" i="1"/>
  <c r="L299" i="27" s="1"/>
  <c r="BZ370" i="1"/>
  <c r="N298" i="27" s="1"/>
  <c r="BK370" i="1"/>
  <c r="L298" i="27" s="1"/>
  <c r="BZ369" i="1"/>
  <c r="N297" i="27" s="1"/>
  <c r="BK369" i="1"/>
  <c r="L297" i="27" s="1"/>
  <c r="BZ368" i="1"/>
  <c r="N296" i="27" s="1"/>
  <c r="BK368" i="1"/>
  <c r="L296" i="27" s="1"/>
  <c r="BZ367" i="1"/>
  <c r="N295" i="27" s="1"/>
  <c r="BK367" i="1"/>
  <c r="L295" i="27" s="1"/>
  <c r="BZ366" i="1"/>
  <c r="N294" i="27" s="1"/>
  <c r="BK366" i="1"/>
  <c r="L294" i="27" s="1"/>
  <c r="BZ365" i="1"/>
  <c r="N293" i="27" s="1"/>
  <c r="BK365" i="1"/>
  <c r="L293" i="27" s="1"/>
  <c r="BZ364" i="1"/>
  <c r="N292" i="27" s="1"/>
  <c r="BK364" i="1"/>
  <c r="L292" i="27" s="1"/>
  <c r="BZ363" i="1"/>
  <c r="N291" i="27" s="1"/>
  <c r="BK363" i="1"/>
  <c r="L291" i="27" s="1"/>
  <c r="BZ362" i="1"/>
  <c r="N290" i="27" s="1"/>
  <c r="BK362" i="1"/>
  <c r="L290" i="27" s="1"/>
  <c r="BZ361" i="1"/>
  <c r="N289" i="27" s="1"/>
  <c r="BK361" i="1"/>
  <c r="L289" i="27" s="1"/>
  <c r="BZ360" i="1"/>
  <c r="N288" i="27" s="1"/>
  <c r="BK360" i="1"/>
  <c r="L288" i="27" s="1"/>
  <c r="BZ359" i="1"/>
  <c r="N287" i="27" s="1"/>
  <c r="BK359" i="1"/>
  <c r="L287" i="27" s="1"/>
  <c r="BZ358" i="1"/>
  <c r="N286" i="27" s="1"/>
  <c r="BK358" i="1"/>
  <c r="L286" i="27" s="1"/>
  <c r="BZ357" i="1"/>
  <c r="N285" i="27" s="1"/>
  <c r="BK357" i="1"/>
  <c r="L285" i="27" s="1"/>
  <c r="BZ356" i="1"/>
  <c r="N284" i="27" s="1"/>
  <c r="BK356" i="1"/>
  <c r="L284" i="27" s="1"/>
  <c r="BZ355" i="1"/>
  <c r="N283" i="27" s="1"/>
  <c r="BK355" i="1"/>
  <c r="L283" i="27" s="1"/>
  <c r="BZ354" i="1"/>
  <c r="N282" i="27" s="1"/>
  <c r="BK354" i="1"/>
  <c r="L282" i="27" s="1"/>
  <c r="BZ353" i="1"/>
  <c r="N281" i="27" s="1"/>
  <c r="BK353" i="1"/>
  <c r="L281" i="27" s="1"/>
  <c r="BZ352" i="1"/>
  <c r="N280" i="27" s="1"/>
  <c r="BK352" i="1"/>
  <c r="L280" i="27" s="1"/>
  <c r="BZ351" i="1"/>
  <c r="N279" i="27" s="1"/>
  <c r="BK351" i="1"/>
  <c r="L279" i="27" s="1"/>
  <c r="BZ350" i="1"/>
  <c r="N278" i="27" s="1"/>
  <c r="BK350" i="1"/>
  <c r="L278" i="27" s="1"/>
  <c r="BZ349" i="1"/>
  <c r="N277" i="27" s="1"/>
  <c r="BK349" i="1"/>
  <c r="L277" i="27" s="1"/>
  <c r="BZ348" i="1"/>
  <c r="N276" i="27" s="1"/>
  <c r="BK348" i="1"/>
  <c r="L276" i="27" s="1"/>
  <c r="BZ347" i="1"/>
  <c r="N275" i="27" s="1"/>
  <c r="BK347" i="1"/>
  <c r="L275" i="27" s="1"/>
  <c r="BZ346" i="1"/>
  <c r="N274" i="27" s="1"/>
  <c r="BK346" i="1"/>
  <c r="L274" i="27" s="1"/>
  <c r="BZ345" i="1"/>
  <c r="N273" i="27" s="1"/>
  <c r="BK345" i="1"/>
  <c r="L273" i="27" s="1"/>
  <c r="BZ344" i="1"/>
  <c r="N272" i="27" s="1"/>
  <c r="BK344" i="1"/>
  <c r="L272" i="27" s="1"/>
  <c r="BZ343" i="1"/>
  <c r="N271" i="27" s="1"/>
  <c r="BK343" i="1"/>
  <c r="L271" i="27" s="1"/>
  <c r="BZ342" i="1"/>
  <c r="N270" i="27" s="1"/>
  <c r="BK342" i="1"/>
  <c r="L270" i="27" s="1"/>
  <c r="BZ341" i="1"/>
  <c r="N269" i="27" s="1"/>
  <c r="BK341" i="1"/>
  <c r="L269" i="27" s="1"/>
  <c r="BZ340" i="1"/>
  <c r="N268" i="27" s="1"/>
  <c r="BK340" i="1"/>
  <c r="L268" i="27" s="1"/>
  <c r="BZ339" i="1"/>
  <c r="N267" i="27" s="1"/>
  <c r="BK339" i="1"/>
  <c r="L267" i="27" s="1"/>
  <c r="BZ338" i="1"/>
  <c r="N266" i="27" s="1"/>
  <c r="BK338" i="1"/>
  <c r="L266" i="27" s="1"/>
  <c r="BZ337" i="1"/>
  <c r="N265" i="27" s="1"/>
  <c r="BK337" i="1"/>
  <c r="L265" i="27" s="1"/>
  <c r="BZ336" i="1"/>
  <c r="N264" i="27" s="1"/>
  <c r="BK336" i="1"/>
  <c r="L264" i="27" s="1"/>
  <c r="BZ335" i="1"/>
  <c r="N263" i="27" s="1"/>
  <c r="BK335" i="1"/>
  <c r="L263" i="27" s="1"/>
  <c r="BZ334" i="1"/>
  <c r="N262" i="27" s="1"/>
  <c r="BK334" i="1"/>
  <c r="L262" i="27" s="1"/>
  <c r="BZ333" i="1"/>
  <c r="N261" i="27" s="1"/>
  <c r="BK333" i="1"/>
  <c r="L261" i="27" s="1"/>
  <c r="BZ332" i="1"/>
  <c r="N260" i="27" s="1"/>
  <c r="BK332" i="1"/>
  <c r="L260" i="27" s="1"/>
  <c r="BZ331" i="1"/>
  <c r="N259" i="27" s="1"/>
  <c r="BK331" i="1"/>
  <c r="L259" i="27" s="1"/>
  <c r="BZ330" i="1"/>
  <c r="N258" i="27" s="1"/>
  <c r="BK330" i="1"/>
  <c r="L258" i="27" s="1"/>
  <c r="BZ329" i="1"/>
  <c r="N257" i="27" s="1"/>
  <c r="BK329" i="1"/>
  <c r="L257" i="27" s="1"/>
  <c r="BZ328" i="1"/>
  <c r="N256" i="27" s="1"/>
  <c r="BK328" i="1"/>
  <c r="L256" i="27" s="1"/>
  <c r="BZ327" i="1"/>
  <c r="N255" i="27" s="1"/>
  <c r="BK327" i="1"/>
  <c r="L255" i="27" s="1"/>
  <c r="BZ326" i="1"/>
  <c r="N254" i="27" s="1"/>
  <c r="BK326" i="1"/>
  <c r="L254" i="27" s="1"/>
  <c r="BZ325" i="1"/>
  <c r="N253" i="27" s="1"/>
  <c r="BK325" i="1"/>
  <c r="L253" i="27" s="1"/>
  <c r="BZ324" i="1"/>
  <c r="N252" i="27" s="1"/>
  <c r="BK324" i="1"/>
  <c r="L252" i="27" s="1"/>
  <c r="BZ323" i="1"/>
  <c r="N251" i="27" s="1"/>
  <c r="BK323" i="1"/>
  <c r="L251" i="27" s="1"/>
  <c r="BZ322" i="1"/>
  <c r="N250" i="27" s="1"/>
  <c r="BK322" i="1"/>
  <c r="L250" i="27" s="1"/>
  <c r="BZ321" i="1"/>
  <c r="N249" i="27" s="1"/>
  <c r="BK321" i="1"/>
  <c r="L249" i="27" s="1"/>
  <c r="BZ320" i="1"/>
  <c r="N248" i="27" s="1"/>
  <c r="BK320" i="1"/>
  <c r="L248" i="27" s="1"/>
  <c r="BZ319" i="1"/>
  <c r="N247" i="27" s="1"/>
  <c r="BK319" i="1"/>
  <c r="L247" i="27" s="1"/>
  <c r="BZ318" i="1"/>
  <c r="N246" i="27" s="1"/>
  <c r="BK318" i="1"/>
  <c r="L246" i="27" s="1"/>
  <c r="BZ317" i="1"/>
  <c r="N245" i="27" s="1"/>
  <c r="BK317" i="1"/>
  <c r="L245" i="27" s="1"/>
  <c r="BZ316" i="1"/>
  <c r="N244" i="27" s="1"/>
  <c r="BK316" i="1"/>
  <c r="L244" i="27" s="1"/>
  <c r="BZ315" i="1"/>
  <c r="N243" i="27" s="1"/>
  <c r="BK315" i="1"/>
  <c r="L243" i="27" s="1"/>
  <c r="BZ314" i="1"/>
  <c r="N242" i="27" s="1"/>
  <c r="BK314" i="1"/>
  <c r="L242" i="27" s="1"/>
  <c r="BZ313" i="1"/>
  <c r="N241" i="27" s="1"/>
  <c r="BK313" i="1"/>
  <c r="L241" i="27" s="1"/>
  <c r="BZ312" i="1"/>
  <c r="N240" i="27" s="1"/>
  <c r="BK312" i="1"/>
  <c r="L240" i="27" s="1"/>
  <c r="BZ311" i="1"/>
  <c r="N239" i="27" s="1"/>
  <c r="BK311" i="1"/>
  <c r="L239" i="27" s="1"/>
  <c r="BZ310" i="1"/>
  <c r="N238" i="27" s="1"/>
  <c r="BK310" i="1"/>
  <c r="L238" i="27" s="1"/>
  <c r="BZ309" i="1"/>
  <c r="N237" i="27" s="1"/>
  <c r="BK309" i="1"/>
  <c r="L237" i="27" s="1"/>
  <c r="BZ308" i="1"/>
  <c r="N236" i="27" s="1"/>
  <c r="BK308" i="1"/>
  <c r="L236" i="27" s="1"/>
  <c r="BZ307" i="1"/>
  <c r="N235" i="27" s="1"/>
  <c r="BK307" i="1"/>
  <c r="L235" i="27" s="1"/>
  <c r="BZ306" i="1"/>
  <c r="N234" i="27" s="1"/>
  <c r="BK306" i="1"/>
  <c r="L234" i="27" s="1"/>
  <c r="BZ305" i="1"/>
  <c r="N233" i="27" s="1"/>
  <c r="BK305" i="1"/>
  <c r="L233" i="27" s="1"/>
  <c r="BZ304" i="1"/>
  <c r="N232" i="27" s="1"/>
  <c r="BK304" i="1"/>
  <c r="L232" i="27" s="1"/>
  <c r="BZ303" i="1"/>
  <c r="N231" i="27" s="1"/>
  <c r="BK303" i="1"/>
  <c r="L231" i="27" s="1"/>
  <c r="BZ302" i="1"/>
  <c r="N230" i="27" s="1"/>
  <c r="BK302" i="1"/>
  <c r="L230" i="27" s="1"/>
  <c r="BZ301" i="1"/>
  <c r="N229" i="27" s="1"/>
  <c r="BK301" i="1"/>
  <c r="L229" i="27" s="1"/>
  <c r="BZ300" i="1"/>
  <c r="N228" i="27" s="1"/>
  <c r="BK300" i="1"/>
  <c r="L228" i="27" s="1"/>
  <c r="BZ299" i="1"/>
  <c r="N227" i="27" s="1"/>
  <c r="BK299" i="1"/>
  <c r="L227" i="27" s="1"/>
  <c r="BZ298" i="1"/>
  <c r="N226" i="27" s="1"/>
  <c r="BK298" i="1"/>
  <c r="L226" i="27" s="1"/>
  <c r="BZ297" i="1"/>
  <c r="N225" i="27" s="1"/>
  <c r="BK297" i="1"/>
  <c r="L225" i="27" s="1"/>
  <c r="BZ296" i="1"/>
  <c r="N224" i="27" s="1"/>
  <c r="BK296" i="1"/>
  <c r="L224" i="27" s="1"/>
  <c r="BZ295" i="1"/>
  <c r="N223" i="27" s="1"/>
  <c r="BK295" i="1"/>
  <c r="L223" i="27" s="1"/>
  <c r="BZ294" i="1"/>
  <c r="N222" i="27" s="1"/>
  <c r="BK294" i="1"/>
  <c r="L222" i="27" s="1"/>
  <c r="BZ293" i="1"/>
  <c r="N221" i="27" s="1"/>
  <c r="BK293" i="1"/>
  <c r="L221" i="27" s="1"/>
  <c r="BZ292" i="1"/>
  <c r="N220" i="27" s="1"/>
  <c r="BK292" i="1"/>
  <c r="L220" i="27" s="1"/>
  <c r="BZ291" i="1"/>
  <c r="N219" i="27" s="1"/>
  <c r="BK291" i="1"/>
  <c r="L219" i="27" s="1"/>
  <c r="BZ290" i="1"/>
  <c r="N218" i="27" s="1"/>
  <c r="BK290" i="1"/>
  <c r="L218" i="27" s="1"/>
  <c r="BZ289" i="1"/>
  <c r="N217" i="27" s="1"/>
  <c r="BK289" i="1"/>
  <c r="L217" i="27" s="1"/>
  <c r="BZ288" i="1"/>
  <c r="N216" i="27" s="1"/>
  <c r="BK288" i="1"/>
  <c r="L216" i="27" s="1"/>
  <c r="BZ287" i="1"/>
  <c r="N215" i="27" s="1"/>
  <c r="BK287" i="1"/>
  <c r="L215" i="27" s="1"/>
  <c r="BZ286" i="1"/>
  <c r="N214" i="27" s="1"/>
  <c r="BK286" i="1"/>
  <c r="L214" i="27" s="1"/>
  <c r="BZ285" i="1"/>
  <c r="N213" i="27" s="1"/>
  <c r="BK285" i="1"/>
  <c r="L213" i="27" s="1"/>
  <c r="BZ284" i="1"/>
  <c r="N212" i="27" s="1"/>
  <c r="BK284" i="1"/>
  <c r="L212" i="27" s="1"/>
  <c r="BZ283" i="1"/>
  <c r="N211" i="27" s="1"/>
  <c r="BK283" i="1"/>
  <c r="L211" i="27" s="1"/>
  <c r="BZ282" i="1"/>
  <c r="N210" i="27" s="1"/>
  <c r="BK282" i="1"/>
  <c r="L210" i="27" s="1"/>
  <c r="BZ281" i="1"/>
  <c r="N209" i="27" s="1"/>
  <c r="BK281" i="1"/>
  <c r="L209" i="27" s="1"/>
  <c r="BZ280" i="1"/>
  <c r="N208" i="27" s="1"/>
  <c r="BK280" i="1"/>
  <c r="L208" i="27" s="1"/>
  <c r="BZ279" i="1"/>
  <c r="N207" i="27" s="1"/>
  <c r="BK279" i="1"/>
  <c r="L207" i="27" s="1"/>
  <c r="BZ278" i="1"/>
  <c r="N206" i="27" s="1"/>
  <c r="BK278" i="1"/>
  <c r="L206" i="27" s="1"/>
  <c r="BZ277" i="1"/>
  <c r="N205" i="27" s="1"/>
  <c r="BK277" i="1"/>
  <c r="L205" i="27" s="1"/>
  <c r="BZ276" i="1"/>
  <c r="N204" i="27" s="1"/>
  <c r="BK276" i="1"/>
  <c r="L204" i="27" s="1"/>
  <c r="BZ275" i="1"/>
  <c r="N203" i="27" s="1"/>
  <c r="BK275" i="1"/>
  <c r="L203" i="27" s="1"/>
  <c r="BZ274" i="1"/>
  <c r="N202" i="27" s="1"/>
  <c r="BK274" i="1"/>
  <c r="L202" i="27" s="1"/>
  <c r="BZ273" i="1"/>
  <c r="N201" i="27" s="1"/>
  <c r="BK273" i="1"/>
  <c r="L201" i="27" s="1"/>
  <c r="BZ272" i="1"/>
  <c r="N200" i="27" s="1"/>
  <c r="BK272" i="1"/>
  <c r="L200" i="27" s="1"/>
  <c r="BZ271" i="1"/>
  <c r="N199" i="27" s="1"/>
  <c r="BK271" i="1"/>
  <c r="L199" i="27" s="1"/>
  <c r="BZ270" i="1"/>
  <c r="N198" i="27" s="1"/>
  <c r="BK270" i="1"/>
  <c r="L198" i="27" s="1"/>
  <c r="BZ269" i="1"/>
  <c r="N197" i="27" s="1"/>
  <c r="BK269" i="1"/>
  <c r="L197" i="27" s="1"/>
  <c r="BZ268" i="1"/>
  <c r="N196" i="27" s="1"/>
  <c r="BK268" i="1"/>
  <c r="L196" i="27" s="1"/>
  <c r="BZ267" i="1"/>
  <c r="N195" i="27" s="1"/>
  <c r="BK267" i="1"/>
  <c r="L195" i="27" s="1"/>
  <c r="BZ266" i="1"/>
  <c r="N194" i="27" s="1"/>
  <c r="BK266" i="1"/>
  <c r="L194" i="27" s="1"/>
  <c r="BZ265" i="1"/>
  <c r="N193" i="27" s="1"/>
  <c r="BK265" i="1"/>
  <c r="L193" i="27" s="1"/>
  <c r="BZ264" i="1"/>
  <c r="N192" i="27" s="1"/>
  <c r="BK264" i="1"/>
  <c r="L192" i="27" s="1"/>
  <c r="BZ263" i="1"/>
  <c r="N191" i="27" s="1"/>
  <c r="BK263" i="1"/>
  <c r="L191" i="27" s="1"/>
  <c r="BZ262" i="1"/>
  <c r="N190" i="27" s="1"/>
  <c r="BK262" i="1"/>
  <c r="L190" i="27" s="1"/>
  <c r="BZ261" i="1"/>
  <c r="N189" i="27" s="1"/>
  <c r="BK261" i="1"/>
  <c r="L189" i="27" s="1"/>
  <c r="BZ260" i="1"/>
  <c r="N188" i="27" s="1"/>
  <c r="BK260" i="1"/>
  <c r="L188" i="27" s="1"/>
  <c r="BZ259" i="1"/>
  <c r="N187" i="27" s="1"/>
  <c r="BK259" i="1"/>
  <c r="L187" i="27" s="1"/>
  <c r="BZ258" i="1"/>
  <c r="N186" i="27" s="1"/>
  <c r="BK258" i="1"/>
  <c r="L186" i="27" s="1"/>
  <c r="BZ257" i="1"/>
  <c r="N185" i="27" s="1"/>
  <c r="BK257" i="1"/>
  <c r="L185" i="27" s="1"/>
  <c r="BZ256" i="1"/>
  <c r="N184" i="27" s="1"/>
  <c r="BK256" i="1"/>
  <c r="L184" i="27" s="1"/>
  <c r="BZ255" i="1"/>
  <c r="N183" i="27" s="1"/>
  <c r="BK255" i="1"/>
  <c r="L183" i="27" s="1"/>
  <c r="BZ254" i="1"/>
  <c r="N182" i="27" s="1"/>
  <c r="BK254" i="1"/>
  <c r="L182" i="27" s="1"/>
  <c r="BZ253" i="1"/>
  <c r="N181" i="27" s="1"/>
  <c r="BK253" i="1"/>
  <c r="L181" i="27" s="1"/>
  <c r="BZ252" i="1"/>
  <c r="N180" i="27" s="1"/>
  <c r="BK252" i="1"/>
  <c r="L180" i="27" s="1"/>
  <c r="BZ251" i="1"/>
  <c r="N179" i="27" s="1"/>
  <c r="BK251" i="1"/>
  <c r="L179" i="27" s="1"/>
  <c r="BZ250" i="1"/>
  <c r="N178" i="27" s="1"/>
  <c r="BK250" i="1"/>
  <c r="L178" i="27" s="1"/>
  <c r="BZ249" i="1"/>
  <c r="N177" i="27" s="1"/>
  <c r="BK249" i="1"/>
  <c r="L177" i="27" s="1"/>
  <c r="BZ248" i="1"/>
  <c r="N176" i="27" s="1"/>
  <c r="BK248" i="1"/>
  <c r="L176" i="27" s="1"/>
  <c r="BZ247" i="1"/>
  <c r="N175" i="27" s="1"/>
  <c r="BK247" i="1"/>
  <c r="L175" i="27" s="1"/>
  <c r="BZ246" i="1"/>
  <c r="N174" i="27" s="1"/>
  <c r="BK246" i="1"/>
  <c r="L174" i="27" s="1"/>
  <c r="BZ245" i="1"/>
  <c r="N173" i="27" s="1"/>
  <c r="BK245" i="1"/>
  <c r="L173" i="27" s="1"/>
  <c r="BZ244" i="1"/>
  <c r="N172" i="27" s="1"/>
  <c r="BK244" i="1"/>
  <c r="L172" i="27" s="1"/>
  <c r="BZ243" i="1"/>
  <c r="N171" i="27" s="1"/>
  <c r="BK243" i="1"/>
  <c r="L171" i="27" s="1"/>
  <c r="BZ242" i="1"/>
  <c r="N170" i="27" s="1"/>
  <c r="BK242" i="1"/>
  <c r="L170" i="27" s="1"/>
  <c r="BZ241" i="1"/>
  <c r="N169" i="27" s="1"/>
  <c r="BK241" i="1"/>
  <c r="L169" i="27" s="1"/>
  <c r="BZ240" i="1"/>
  <c r="N168" i="27" s="1"/>
  <c r="BK240" i="1"/>
  <c r="L168" i="27" s="1"/>
  <c r="BZ239" i="1"/>
  <c r="N167" i="27" s="1"/>
  <c r="BK239" i="1"/>
  <c r="L167" i="27" s="1"/>
  <c r="BZ238" i="1"/>
  <c r="N166" i="27" s="1"/>
  <c r="BK238" i="1"/>
  <c r="L166" i="27" s="1"/>
  <c r="BZ237" i="1"/>
  <c r="N165" i="27" s="1"/>
  <c r="BK237" i="1"/>
  <c r="L165" i="27" s="1"/>
  <c r="BZ236" i="1"/>
  <c r="N164" i="27" s="1"/>
  <c r="BK236" i="1"/>
  <c r="L164" i="27" s="1"/>
  <c r="BZ235" i="1"/>
  <c r="N163" i="27" s="1"/>
  <c r="BK235" i="1"/>
  <c r="L163" i="27" s="1"/>
  <c r="BZ234" i="1"/>
  <c r="N162" i="27" s="1"/>
  <c r="BK234" i="1"/>
  <c r="L162" i="27" s="1"/>
  <c r="BZ233" i="1"/>
  <c r="N161" i="27" s="1"/>
  <c r="BK233" i="1"/>
  <c r="L161" i="27" s="1"/>
  <c r="BZ232" i="1"/>
  <c r="N160" i="27" s="1"/>
  <c r="BK232" i="1"/>
  <c r="L160" i="27" s="1"/>
  <c r="BZ231" i="1"/>
  <c r="N159" i="27" s="1"/>
  <c r="BK231" i="1"/>
  <c r="L159" i="27" s="1"/>
  <c r="BZ230" i="1"/>
  <c r="N158" i="27" s="1"/>
  <c r="BK230" i="1"/>
  <c r="L158" i="27" s="1"/>
  <c r="BZ229" i="1"/>
  <c r="N157" i="27" s="1"/>
  <c r="BK229" i="1"/>
  <c r="L157" i="27" s="1"/>
  <c r="BZ228" i="1"/>
  <c r="N156" i="27" s="1"/>
  <c r="BK228" i="1"/>
  <c r="L156" i="27" s="1"/>
  <c r="BZ227" i="1"/>
  <c r="N155" i="27" s="1"/>
  <c r="BK227" i="1"/>
  <c r="L155" i="27" s="1"/>
  <c r="BZ226" i="1"/>
  <c r="N154" i="27" s="1"/>
  <c r="BK226" i="1"/>
  <c r="L154" i="27" s="1"/>
  <c r="BZ225" i="1"/>
  <c r="N153" i="27" s="1"/>
  <c r="BK225" i="1"/>
  <c r="L153" i="27" s="1"/>
  <c r="BZ224" i="1"/>
  <c r="N152" i="27" s="1"/>
  <c r="BK224" i="1"/>
  <c r="L152" i="27" s="1"/>
  <c r="BZ223" i="1"/>
  <c r="N151" i="27" s="1"/>
  <c r="BK223" i="1"/>
  <c r="L151" i="27" s="1"/>
  <c r="BZ222" i="1"/>
  <c r="N150" i="27" s="1"/>
  <c r="BK222" i="1"/>
  <c r="L150" i="27" s="1"/>
  <c r="BZ221" i="1"/>
  <c r="N149" i="27" s="1"/>
  <c r="BK221" i="1"/>
  <c r="L149" i="27" s="1"/>
  <c r="BZ220" i="1"/>
  <c r="N148" i="27" s="1"/>
  <c r="BK220" i="1"/>
  <c r="L148" i="27" s="1"/>
  <c r="BZ219" i="1"/>
  <c r="N147" i="27" s="1"/>
  <c r="BK219" i="1"/>
  <c r="L147" i="27" s="1"/>
  <c r="BZ218" i="1"/>
  <c r="N146" i="27" s="1"/>
  <c r="BK218" i="1"/>
  <c r="L146" i="27" s="1"/>
  <c r="BZ217" i="1"/>
  <c r="N145" i="27" s="1"/>
  <c r="BK217" i="1"/>
  <c r="L145" i="27" s="1"/>
  <c r="BZ216" i="1"/>
  <c r="N144" i="27" s="1"/>
  <c r="BK216" i="1"/>
  <c r="L144" i="27" s="1"/>
  <c r="BZ215" i="1"/>
  <c r="N143" i="27" s="1"/>
  <c r="BK215" i="1"/>
  <c r="L143" i="27" s="1"/>
  <c r="BZ214" i="1"/>
  <c r="N142" i="27" s="1"/>
  <c r="BK214" i="1"/>
  <c r="L142" i="27" s="1"/>
  <c r="BZ213" i="1"/>
  <c r="N141" i="27" s="1"/>
  <c r="BK213" i="1"/>
  <c r="L141" i="27" s="1"/>
  <c r="BZ212" i="1"/>
  <c r="N140" i="27" s="1"/>
  <c r="BK212" i="1"/>
  <c r="L140" i="27" s="1"/>
  <c r="BZ211" i="1"/>
  <c r="N139" i="27" s="1"/>
  <c r="BK211" i="1"/>
  <c r="L139" i="27" s="1"/>
  <c r="BZ210" i="1"/>
  <c r="N138" i="27" s="1"/>
  <c r="BK210" i="1"/>
  <c r="L138" i="27" s="1"/>
  <c r="BZ209" i="1"/>
  <c r="N137" i="27" s="1"/>
  <c r="BK209" i="1"/>
  <c r="L137" i="27" s="1"/>
  <c r="BZ208" i="1"/>
  <c r="N136" i="27" s="1"/>
  <c r="BK208" i="1"/>
  <c r="L136" i="27" s="1"/>
  <c r="BZ207" i="1"/>
  <c r="N135" i="27" s="1"/>
  <c r="BK207" i="1"/>
  <c r="L135" i="27" s="1"/>
  <c r="BZ206" i="1"/>
  <c r="N134" i="27" s="1"/>
  <c r="BK206" i="1"/>
  <c r="L134" i="27" s="1"/>
  <c r="BZ205" i="1"/>
  <c r="N133" i="27" s="1"/>
  <c r="BK205" i="1"/>
  <c r="L133" i="27" s="1"/>
  <c r="BZ204" i="1"/>
  <c r="N132" i="27" s="1"/>
  <c r="BK204" i="1"/>
  <c r="L132" i="27" s="1"/>
  <c r="BZ203" i="1"/>
  <c r="N131" i="27" s="1"/>
  <c r="BK203" i="1"/>
  <c r="L131" i="27" s="1"/>
  <c r="BZ202" i="1"/>
  <c r="N130" i="27" s="1"/>
  <c r="BK202" i="1"/>
  <c r="L130" i="27" s="1"/>
  <c r="BZ201" i="1"/>
  <c r="N129" i="27" s="1"/>
  <c r="BK201" i="1"/>
  <c r="L129" i="27" s="1"/>
  <c r="BZ200" i="1"/>
  <c r="N128" i="27" s="1"/>
  <c r="BK200" i="1"/>
  <c r="L128" i="27" s="1"/>
  <c r="BZ199" i="1"/>
  <c r="N127" i="27" s="1"/>
  <c r="BK199" i="1"/>
  <c r="L127" i="27" s="1"/>
  <c r="BZ198" i="1"/>
  <c r="N126" i="27" s="1"/>
  <c r="BK198" i="1"/>
  <c r="L126" i="27" s="1"/>
  <c r="BZ197" i="1"/>
  <c r="N125" i="27" s="1"/>
  <c r="BK197" i="1"/>
  <c r="L125" i="27" s="1"/>
  <c r="BZ196" i="1"/>
  <c r="N124" i="27" s="1"/>
  <c r="BK196" i="1"/>
  <c r="L124" i="27" s="1"/>
  <c r="BZ195" i="1"/>
  <c r="N123" i="27" s="1"/>
  <c r="BK195" i="1"/>
  <c r="L123" i="27" s="1"/>
  <c r="BZ194" i="1"/>
  <c r="N122" i="27" s="1"/>
  <c r="BK194" i="1"/>
  <c r="L122" i="27" s="1"/>
  <c r="BZ193" i="1"/>
  <c r="N121" i="27" s="1"/>
  <c r="BK193" i="1"/>
  <c r="L121" i="27" s="1"/>
  <c r="BZ192" i="1"/>
  <c r="N120" i="27" s="1"/>
  <c r="BK192" i="1"/>
  <c r="L120" i="27" s="1"/>
  <c r="BZ191" i="1"/>
  <c r="N119" i="27" s="1"/>
  <c r="BK191" i="1"/>
  <c r="L119" i="27" s="1"/>
  <c r="BZ190" i="1"/>
  <c r="N118" i="27" s="1"/>
  <c r="BK190" i="1"/>
  <c r="L118" i="27" s="1"/>
  <c r="BZ189" i="1"/>
  <c r="N117" i="27" s="1"/>
  <c r="BK189" i="1"/>
  <c r="L117" i="27" s="1"/>
  <c r="BZ188" i="1"/>
  <c r="N116" i="27" s="1"/>
  <c r="BK188" i="1"/>
  <c r="L116" i="27" s="1"/>
  <c r="BZ187" i="1"/>
  <c r="N115" i="27" s="1"/>
  <c r="BK187" i="1"/>
  <c r="L115" i="27" s="1"/>
  <c r="BZ186" i="1"/>
  <c r="N114" i="27" s="1"/>
  <c r="BK186" i="1"/>
  <c r="L114" i="27" s="1"/>
  <c r="BZ185" i="1"/>
  <c r="N113" i="27" s="1"/>
  <c r="BK185" i="1"/>
  <c r="L113" i="27" s="1"/>
  <c r="BZ184" i="1"/>
  <c r="N112" i="27" s="1"/>
  <c r="BK184" i="1"/>
  <c r="L112" i="27" s="1"/>
  <c r="BZ183" i="1"/>
  <c r="N111" i="27" s="1"/>
  <c r="BK183" i="1"/>
  <c r="L111" i="27" s="1"/>
  <c r="BZ182" i="1"/>
  <c r="N110" i="27" s="1"/>
  <c r="BK182" i="1"/>
  <c r="L110" i="27" s="1"/>
  <c r="BZ181" i="1"/>
  <c r="N109" i="27" s="1"/>
  <c r="BK181" i="1"/>
  <c r="L109" i="27" s="1"/>
  <c r="BZ180" i="1"/>
  <c r="N108" i="27" s="1"/>
  <c r="BK180" i="1"/>
  <c r="L108" i="27" s="1"/>
  <c r="BZ179" i="1"/>
  <c r="N107" i="27" s="1"/>
  <c r="BK179" i="1"/>
  <c r="L107" i="27" s="1"/>
  <c r="BZ178" i="1"/>
  <c r="N106" i="27" s="1"/>
  <c r="BK178" i="1"/>
  <c r="L106" i="27" s="1"/>
  <c r="BZ177" i="1"/>
  <c r="N105" i="27" s="1"/>
  <c r="BK177" i="1"/>
  <c r="L105" i="27" s="1"/>
  <c r="BZ176" i="1"/>
  <c r="N104" i="27" s="1"/>
  <c r="BK176" i="1"/>
  <c r="L104" i="27" s="1"/>
  <c r="BZ175" i="1"/>
  <c r="N103" i="27" s="1"/>
  <c r="BK175" i="1"/>
  <c r="L103" i="27" s="1"/>
  <c r="BZ174" i="1"/>
  <c r="N102" i="27" s="1"/>
  <c r="BK174" i="1"/>
  <c r="L102" i="27" s="1"/>
  <c r="BZ173" i="1"/>
  <c r="N101" i="27" s="1"/>
  <c r="BK173" i="1"/>
  <c r="L101" i="27" s="1"/>
  <c r="BZ172" i="1"/>
  <c r="N100" i="27" s="1"/>
  <c r="BK172" i="1"/>
  <c r="L100" i="27" s="1"/>
  <c r="BZ171" i="1"/>
  <c r="N99" i="27" s="1"/>
  <c r="BK171" i="1"/>
  <c r="L99" i="27" s="1"/>
  <c r="BZ170" i="1"/>
  <c r="N98" i="27" s="1"/>
  <c r="BK170" i="1"/>
  <c r="L98" i="27" s="1"/>
  <c r="BZ169" i="1"/>
  <c r="N97" i="27" s="1"/>
  <c r="BK169" i="1"/>
  <c r="L97" i="27" s="1"/>
  <c r="BZ168" i="1"/>
  <c r="N96" i="27" s="1"/>
  <c r="BK168" i="1"/>
  <c r="L96" i="27" s="1"/>
  <c r="BZ167" i="1"/>
  <c r="N95" i="27" s="1"/>
  <c r="BK167" i="1"/>
  <c r="L95" i="27" s="1"/>
  <c r="BZ166" i="1"/>
  <c r="N94" i="27" s="1"/>
  <c r="BK166" i="1"/>
  <c r="L94" i="27" s="1"/>
  <c r="BZ165" i="1"/>
  <c r="N93" i="27" s="1"/>
  <c r="BK165" i="1"/>
  <c r="L93" i="27" s="1"/>
  <c r="BZ164" i="1"/>
  <c r="N92" i="27" s="1"/>
  <c r="BK164" i="1"/>
  <c r="L92" i="27" s="1"/>
  <c r="BZ163" i="1"/>
  <c r="N91" i="27" s="1"/>
  <c r="BK163" i="1"/>
  <c r="L91" i="27" s="1"/>
  <c r="BZ162" i="1"/>
  <c r="N90" i="27" s="1"/>
  <c r="BK162" i="1"/>
  <c r="L90" i="27" s="1"/>
  <c r="BZ161" i="1"/>
  <c r="N89" i="27" s="1"/>
  <c r="BK161" i="1"/>
  <c r="L89" i="27" s="1"/>
  <c r="BZ160" i="1"/>
  <c r="N88" i="27" s="1"/>
  <c r="BK160" i="1"/>
  <c r="L88" i="27" s="1"/>
  <c r="BZ159" i="1"/>
  <c r="N87" i="27" s="1"/>
  <c r="BK159" i="1"/>
  <c r="L87" i="27" s="1"/>
  <c r="BZ158" i="1"/>
  <c r="N86" i="27" s="1"/>
  <c r="BK158" i="1"/>
  <c r="L86" i="27" s="1"/>
  <c r="BZ157" i="1"/>
  <c r="N85" i="27" s="1"/>
  <c r="BK157" i="1"/>
  <c r="L85" i="27" s="1"/>
  <c r="BZ156" i="1"/>
  <c r="N84" i="27" s="1"/>
  <c r="BK156" i="1"/>
  <c r="L84" i="27" s="1"/>
  <c r="BZ155" i="1"/>
  <c r="N83" i="27" s="1"/>
  <c r="BK155" i="1"/>
  <c r="L83" i="27" s="1"/>
  <c r="BZ154" i="1"/>
  <c r="N82" i="27" s="1"/>
  <c r="BK154" i="1"/>
  <c r="L82" i="27" s="1"/>
  <c r="BZ153" i="1"/>
  <c r="N81" i="27" s="1"/>
  <c r="BK153" i="1"/>
  <c r="L81" i="27" s="1"/>
  <c r="BZ152" i="1"/>
  <c r="N80" i="27" s="1"/>
  <c r="BK152" i="1"/>
  <c r="L80" i="27" s="1"/>
  <c r="BZ151" i="1"/>
  <c r="N79" i="27" s="1"/>
  <c r="BK151" i="1"/>
  <c r="L79" i="27" s="1"/>
  <c r="BZ150" i="1"/>
  <c r="N78" i="27" s="1"/>
  <c r="BK150" i="1"/>
  <c r="L78" i="27" s="1"/>
  <c r="BZ149" i="1"/>
  <c r="N77" i="27" s="1"/>
  <c r="BK149" i="1"/>
  <c r="L77" i="27" s="1"/>
  <c r="BZ148" i="1"/>
  <c r="N76" i="27" s="1"/>
  <c r="BK148" i="1"/>
  <c r="L76" i="27" s="1"/>
  <c r="BZ147" i="1"/>
  <c r="N75" i="27" s="1"/>
  <c r="BK147" i="1"/>
  <c r="L75" i="27" s="1"/>
  <c r="BZ146" i="1"/>
  <c r="N74" i="27" s="1"/>
  <c r="BK146" i="1"/>
  <c r="L74" i="27" s="1"/>
  <c r="BZ145" i="1"/>
  <c r="N73" i="27" s="1"/>
  <c r="BK145" i="1"/>
  <c r="L73" i="27" s="1"/>
  <c r="BZ144" i="1"/>
  <c r="N72" i="27" s="1"/>
  <c r="BK144" i="1"/>
  <c r="L72" i="27" s="1"/>
  <c r="BZ143" i="1"/>
  <c r="N71" i="27" s="1"/>
  <c r="BK143" i="1"/>
  <c r="L71" i="27" s="1"/>
  <c r="BZ142" i="1"/>
  <c r="N70" i="27" s="1"/>
  <c r="BK142" i="1"/>
  <c r="L70" i="27" s="1"/>
  <c r="BZ141" i="1"/>
  <c r="N69" i="27" s="1"/>
  <c r="BK141" i="1"/>
  <c r="L69" i="27" s="1"/>
  <c r="BZ140" i="1"/>
  <c r="N68" i="27" s="1"/>
  <c r="BK140" i="1"/>
  <c r="L68" i="27" s="1"/>
  <c r="BZ139" i="1"/>
  <c r="N67" i="27" s="1"/>
  <c r="BK139" i="1"/>
  <c r="L67" i="27" s="1"/>
  <c r="BZ138" i="1"/>
  <c r="N66" i="27" s="1"/>
  <c r="BK138" i="1"/>
  <c r="L66" i="27" s="1"/>
  <c r="BZ137" i="1"/>
  <c r="N65" i="27" s="1"/>
  <c r="BK137" i="1"/>
  <c r="L65" i="27" s="1"/>
  <c r="BZ136" i="1"/>
  <c r="N64" i="27" s="1"/>
  <c r="BK136" i="1"/>
  <c r="L64" i="27" s="1"/>
  <c r="BZ135" i="1"/>
  <c r="N63" i="27" s="1"/>
  <c r="BK135" i="1"/>
  <c r="L63" i="27" s="1"/>
  <c r="BZ134" i="1"/>
  <c r="N62" i="27" s="1"/>
  <c r="BK134" i="1"/>
  <c r="L62" i="27" s="1"/>
  <c r="BZ133" i="1"/>
  <c r="N61" i="27" s="1"/>
  <c r="BK133" i="1"/>
  <c r="L61" i="27" s="1"/>
  <c r="BZ132" i="1"/>
  <c r="N60" i="27" s="1"/>
  <c r="BK132" i="1"/>
  <c r="L60" i="27" s="1"/>
  <c r="BZ131" i="1"/>
  <c r="N59" i="27" s="1"/>
  <c r="BK131" i="1"/>
  <c r="L59" i="27" s="1"/>
  <c r="BZ130" i="1"/>
  <c r="N58" i="27" s="1"/>
  <c r="BK130" i="1"/>
  <c r="L58" i="27" s="1"/>
  <c r="BZ129" i="1"/>
  <c r="N57" i="27" s="1"/>
  <c r="BK129" i="1"/>
  <c r="L57" i="27" s="1"/>
  <c r="BZ128" i="1"/>
  <c r="N56" i="27" s="1"/>
  <c r="BK128" i="1"/>
  <c r="L56" i="27" s="1"/>
  <c r="BZ127" i="1"/>
  <c r="N55" i="27" s="1"/>
  <c r="BK127" i="1"/>
  <c r="L55" i="27" s="1"/>
  <c r="BZ126" i="1"/>
  <c r="N54" i="27" s="1"/>
  <c r="BK126" i="1"/>
  <c r="L54" i="27" s="1"/>
  <c r="BZ125" i="1"/>
  <c r="N53" i="27" s="1"/>
  <c r="BK125" i="1"/>
  <c r="L53" i="27" s="1"/>
  <c r="BZ124" i="1"/>
  <c r="N52" i="27" s="1"/>
  <c r="BK124" i="1"/>
  <c r="L52" i="27" s="1"/>
  <c r="BZ123" i="1"/>
  <c r="N51" i="27" s="1"/>
  <c r="BK123" i="1"/>
  <c r="L51" i="27" s="1"/>
  <c r="BZ122" i="1"/>
  <c r="N50" i="27" s="1"/>
  <c r="BK122" i="1"/>
  <c r="L50" i="27" s="1"/>
  <c r="BZ121" i="1"/>
  <c r="N49" i="27" s="1"/>
  <c r="BK121" i="1"/>
  <c r="L49" i="27" s="1"/>
  <c r="BZ120" i="1"/>
  <c r="N48" i="27" s="1"/>
  <c r="BK120" i="1"/>
  <c r="L48" i="27" s="1"/>
  <c r="BZ119" i="1"/>
  <c r="N47" i="27" s="1"/>
  <c r="BK119" i="1"/>
  <c r="L47" i="27" s="1"/>
  <c r="BZ118" i="1"/>
  <c r="N46" i="27" s="1"/>
  <c r="BK118" i="1"/>
  <c r="L46" i="27" s="1"/>
  <c r="BZ117" i="1"/>
  <c r="N45" i="27" s="1"/>
  <c r="BK117" i="1"/>
  <c r="L45" i="27" s="1"/>
  <c r="BZ116" i="1"/>
  <c r="N44" i="27" s="1"/>
  <c r="BK116" i="1"/>
  <c r="L44" i="27" s="1"/>
  <c r="BZ115" i="1"/>
  <c r="N43" i="27" s="1"/>
  <c r="BK115" i="1"/>
  <c r="L43" i="27" s="1"/>
  <c r="BZ114" i="1"/>
  <c r="N42" i="27" s="1"/>
  <c r="BK114" i="1"/>
  <c r="L42" i="27" s="1"/>
  <c r="BZ113" i="1"/>
  <c r="N41" i="27" s="1"/>
  <c r="BK113" i="1"/>
  <c r="L41" i="27" s="1"/>
  <c r="BZ112" i="1"/>
  <c r="N40" i="27" s="1"/>
  <c r="BK112" i="1"/>
  <c r="L40" i="27" s="1"/>
  <c r="BZ111" i="1"/>
  <c r="N39" i="27" s="1"/>
  <c r="BK111" i="1"/>
  <c r="L39" i="27" s="1"/>
  <c r="BZ110" i="1"/>
  <c r="N38" i="27" s="1"/>
  <c r="BK110" i="1"/>
  <c r="L38" i="27" s="1"/>
  <c r="BZ109" i="1"/>
  <c r="N37" i="27" s="1"/>
  <c r="BK109" i="1"/>
  <c r="L37" i="27" s="1"/>
  <c r="BZ108" i="1"/>
  <c r="N36" i="27" s="1"/>
  <c r="BK108" i="1"/>
  <c r="L36" i="27" s="1"/>
  <c r="BZ107" i="1"/>
  <c r="N35" i="27" s="1"/>
  <c r="BK107" i="1"/>
  <c r="L35" i="27" s="1"/>
  <c r="BZ106" i="1"/>
  <c r="N34" i="27" s="1"/>
  <c r="BK106" i="1"/>
  <c r="L34" i="27" s="1"/>
  <c r="BZ105" i="1"/>
  <c r="N33" i="27" s="1"/>
  <c r="BK105" i="1"/>
  <c r="L33" i="27" s="1"/>
  <c r="BZ104" i="1"/>
  <c r="N32" i="27" s="1"/>
  <c r="BK104" i="1"/>
  <c r="L32" i="27" s="1"/>
  <c r="BZ103" i="1"/>
  <c r="N31" i="27" s="1"/>
  <c r="BK103" i="1"/>
  <c r="L31" i="27" s="1"/>
  <c r="N30" i="27"/>
  <c r="L30" i="27"/>
  <c r="N29" i="27"/>
  <c r="L29" i="27"/>
  <c r="N28" i="27"/>
  <c r="L28" i="27"/>
  <c r="N27" i="27"/>
  <c r="L27" i="27"/>
  <c r="N26" i="27"/>
  <c r="L26" i="27"/>
  <c r="N25" i="27"/>
  <c r="L25" i="27"/>
  <c r="N24" i="27"/>
  <c r="L24" i="27"/>
  <c r="N23" i="27"/>
  <c r="L23" i="27"/>
  <c r="N22" i="27"/>
  <c r="L22" i="27"/>
  <c r="N21" i="27"/>
  <c r="L21" i="27"/>
  <c r="N20" i="27"/>
  <c r="L20" i="27"/>
  <c r="N19" i="27"/>
  <c r="L19" i="27"/>
  <c r="N18" i="27"/>
  <c r="L18" i="27"/>
  <c r="N17" i="27"/>
  <c r="L17" i="27"/>
  <c r="N16" i="27"/>
  <c r="L16" i="27"/>
  <c r="N15" i="27"/>
  <c r="L15" i="27"/>
  <c r="N14" i="27"/>
  <c r="L14" i="27"/>
  <c r="N13" i="27"/>
  <c r="L13" i="27"/>
  <c r="N12" i="27"/>
  <c r="L12" i="27"/>
  <c r="N11" i="27"/>
  <c r="L11" i="27"/>
  <c r="N10" i="27"/>
  <c r="L10" i="27"/>
  <c r="N9" i="27"/>
  <c r="L9" i="27"/>
  <c r="N8" i="27"/>
  <c r="L8" i="27"/>
  <c r="L7" i="27"/>
  <c r="E2" i="4"/>
  <c r="D2" i="4"/>
  <c r="A2" i="4"/>
  <c r="CS93" i="1" l="1"/>
  <c r="DC93" i="1"/>
  <c r="DG93" i="1" s="1"/>
  <c r="N6" i="27"/>
  <c r="N7" i="27"/>
  <c r="DC79" i="1"/>
  <c r="DG79" i="1" s="1"/>
  <c r="DC86" i="1"/>
  <c r="DG86" i="1" s="1"/>
  <c r="CM77" i="1"/>
  <c r="DC77" i="1" s="1"/>
  <c r="DG77" i="1" s="1"/>
  <c r="DC78" i="1"/>
  <c r="DG78" i="1" s="1"/>
  <c r="CM76" i="1"/>
  <c r="DC76" i="1" s="1"/>
  <c r="DG76" i="1" s="1"/>
  <c r="CM75" i="1"/>
  <c r="CM237" i="1"/>
  <c r="CM253" i="1"/>
  <c r="CM257" i="1"/>
  <c r="CM269" i="1"/>
  <c r="CM273" i="1"/>
  <c r="CM281" i="1"/>
  <c r="CM285" i="1"/>
  <c r="CM289" i="1"/>
  <c r="CM301" i="1"/>
  <c r="CM309" i="1"/>
  <c r="CM313" i="1"/>
  <c r="CM317" i="1"/>
  <c r="CM321" i="1"/>
  <c r="CM325" i="1"/>
  <c r="CM329" i="1"/>
  <c r="CM333" i="1"/>
  <c r="CM337" i="1"/>
  <c r="CM340" i="1"/>
  <c r="CM360" i="1"/>
  <c r="CM364" i="1"/>
  <c r="CM368" i="1"/>
  <c r="CM370" i="1"/>
  <c r="CM355" i="1"/>
  <c r="CM236" i="1"/>
  <c r="CM326" i="1"/>
  <c r="CM244" i="1"/>
  <c r="CM248" i="1"/>
  <c r="CM372" i="1"/>
  <c r="DC372" i="1" s="1"/>
  <c r="DG372" i="1" s="1"/>
  <c r="CM164" i="1"/>
  <c r="CM303" i="1"/>
  <c r="CM323" i="1"/>
  <c r="CM363" i="1"/>
  <c r="CM341" i="1"/>
  <c r="CM353" i="1"/>
  <c r="CM357" i="1"/>
  <c r="CM371" i="1"/>
  <c r="CM334" i="1"/>
  <c r="CM354" i="1"/>
  <c r="CM366" i="1"/>
  <c r="CM369" i="1"/>
  <c r="CM183" i="1"/>
  <c r="CM195" i="1"/>
  <c r="CM207" i="1"/>
  <c r="CM211" i="1"/>
  <c r="CM215" i="1"/>
  <c r="CM144" i="1"/>
  <c r="CM148" i="1"/>
  <c r="CM356" i="1"/>
  <c r="CM358" i="1"/>
  <c r="CM361" i="1"/>
  <c r="CM367" i="1"/>
  <c r="CM168" i="1"/>
  <c r="CM228" i="1"/>
  <c r="CM324" i="1"/>
  <c r="CM327" i="1"/>
  <c r="CM331" i="1"/>
  <c r="CM343" i="1"/>
  <c r="CM347" i="1"/>
  <c r="CM359" i="1"/>
  <c r="CM362" i="1"/>
  <c r="CM365" i="1"/>
  <c r="CM151" i="1"/>
  <c r="CM210" i="1"/>
  <c r="CM315" i="1"/>
  <c r="CM133" i="1"/>
  <c r="CM137" i="1"/>
  <c r="CM204" i="1"/>
  <c r="CM208" i="1"/>
  <c r="CM350" i="1"/>
  <c r="CM351" i="1"/>
  <c r="CM114" i="1"/>
  <c r="CM118" i="1"/>
  <c r="CM122" i="1"/>
  <c r="CM126" i="1"/>
  <c r="CM130" i="1"/>
  <c r="CM169" i="1"/>
  <c r="CM173" i="1"/>
  <c r="CM177" i="1"/>
  <c r="CM181" i="1"/>
  <c r="CM291" i="1"/>
  <c r="CM295" i="1"/>
  <c r="CM302" i="1"/>
  <c r="CM306" i="1"/>
  <c r="CM310" i="1"/>
  <c r="CM314" i="1"/>
  <c r="CM332" i="1"/>
  <c r="CM335" i="1"/>
  <c r="CM339" i="1"/>
  <c r="CM348" i="1"/>
  <c r="CM352" i="1"/>
  <c r="CM117" i="1"/>
  <c r="CM110" i="1"/>
  <c r="CM174" i="1"/>
  <c r="CM185" i="1"/>
  <c r="CM189" i="1"/>
  <c r="CM193" i="1"/>
  <c r="CM222" i="1"/>
  <c r="CM268" i="1"/>
  <c r="CM284" i="1"/>
  <c r="CM299" i="1"/>
  <c r="CM320" i="1"/>
  <c r="CM342" i="1"/>
  <c r="CM345" i="1"/>
  <c r="CM104" i="1"/>
  <c r="CM112" i="1"/>
  <c r="CM116" i="1"/>
  <c r="CM120" i="1"/>
  <c r="CM132" i="1"/>
  <c r="CM156" i="1"/>
  <c r="CM175" i="1"/>
  <c r="CM182" i="1"/>
  <c r="CM209" i="1"/>
  <c r="CM212" i="1"/>
  <c r="CM216" i="1"/>
  <c r="CM219" i="1"/>
  <c r="CM220" i="1"/>
  <c r="CM231" i="1"/>
  <c r="CM232" i="1"/>
  <c r="CM235" i="1"/>
  <c r="CM238" i="1"/>
  <c r="CM265" i="1"/>
  <c r="CM293" i="1"/>
  <c r="CM297" i="1"/>
  <c r="CM307" i="1"/>
  <c r="CM311" i="1"/>
  <c r="CM318" i="1"/>
  <c r="CM322" i="1"/>
  <c r="CM330" i="1"/>
  <c r="CM338" i="1"/>
  <c r="CM346" i="1"/>
  <c r="CM349" i="1"/>
  <c r="CM187" i="1"/>
  <c r="CM203" i="1"/>
  <c r="CM221" i="1"/>
  <c r="CM252" i="1"/>
  <c r="CM298" i="1"/>
  <c r="CM305" i="1"/>
  <c r="CM319" i="1"/>
  <c r="CM328" i="1"/>
  <c r="CM336" i="1"/>
  <c r="CM344" i="1"/>
  <c r="CM128" i="1"/>
  <c r="CM135" i="1"/>
  <c r="CM139" i="1"/>
  <c r="CM140" i="1"/>
  <c r="CM196" i="1"/>
  <c r="CM197" i="1"/>
  <c r="CM200" i="1"/>
  <c r="CM206" i="1"/>
  <c r="CM223" i="1"/>
  <c r="CM224" i="1"/>
  <c r="CM227" i="1"/>
  <c r="CM230" i="1"/>
  <c r="CM241" i="1"/>
  <c r="CM242" i="1"/>
  <c r="CM249" i="1"/>
  <c r="CM256" i="1"/>
  <c r="CM276" i="1"/>
  <c r="CM277" i="1"/>
  <c r="CM283" i="1"/>
  <c r="CM287" i="1"/>
  <c r="CM288" i="1"/>
  <c r="CM300" i="1"/>
  <c r="CM308" i="1"/>
  <c r="CM194" i="1"/>
  <c r="CM316" i="1"/>
  <c r="CM106" i="1"/>
  <c r="CM109" i="1"/>
  <c r="CM113" i="1"/>
  <c r="CM153" i="1"/>
  <c r="CM160" i="1"/>
  <c r="CM167" i="1"/>
  <c r="CM171" i="1"/>
  <c r="CM172" i="1"/>
  <c r="CM229" i="1"/>
  <c r="CM239" i="1"/>
  <c r="CM240" i="1"/>
  <c r="CM254" i="1"/>
  <c r="CM260" i="1"/>
  <c r="CM261" i="1"/>
  <c r="CM296" i="1"/>
  <c r="CM304" i="1"/>
  <c r="CM312" i="1"/>
  <c r="CM136" i="1"/>
  <c r="CM155" i="1"/>
  <c r="CM108" i="1"/>
  <c r="CM124" i="1"/>
  <c r="CM142" i="1"/>
  <c r="CM146" i="1"/>
  <c r="CM149" i="1"/>
  <c r="CM152" i="1"/>
  <c r="CM191" i="1"/>
  <c r="CM105" i="1"/>
  <c r="CM121" i="1"/>
  <c r="CM165" i="1"/>
  <c r="CM179" i="1"/>
  <c r="CM201" i="1"/>
  <c r="CM131" i="1"/>
  <c r="CM134" i="1"/>
  <c r="CM143" i="1"/>
  <c r="CM147" i="1"/>
  <c r="CM150" i="1"/>
  <c r="CM166" i="1"/>
  <c r="CM180" i="1"/>
  <c r="CM190" i="1"/>
  <c r="CM199" i="1"/>
  <c r="CM202" i="1"/>
  <c r="CM205" i="1"/>
  <c r="CM214" i="1"/>
  <c r="CM218" i="1"/>
  <c r="CM226" i="1"/>
  <c r="CM234" i="1"/>
  <c r="CM245" i="1"/>
  <c r="CM250" i="1"/>
  <c r="CM264" i="1"/>
  <c r="CM267" i="1"/>
  <c r="CM272" i="1"/>
  <c r="CM275" i="1"/>
  <c r="CM280" i="1"/>
  <c r="CM107" i="1"/>
  <c r="CM115" i="1"/>
  <c r="CM123" i="1"/>
  <c r="CM125" i="1"/>
  <c r="CM129" i="1"/>
  <c r="CM138" i="1"/>
  <c r="CM141" i="1"/>
  <c r="CM145" i="1"/>
  <c r="CM154" i="1"/>
  <c r="CM157" i="1"/>
  <c r="CM161" i="1"/>
  <c r="CM170" i="1"/>
  <c r="CM178" i="1"/>
  <c r="CM186" i="1"/>
  <c r="CM188" i="1"/>
  <c r="CM198" i="1"/>
  <c r="CM213" i="1"/>
  <c r="CM217" i="1"/>
  <c r="CM225" i="1"/>
  <c r="CM233" i="1"/>
  <c r="CM246" i="1"/>
  <c r="CM262" i="1"/>
  <c r="CM270" i="1"/>
  <c r="CM278" i="1"/>
  <c r="CM286" i="1"/>
  <c r="CM294" i="1"/>
  <c r="CM158" i="1"/>
  <c r="CM162" i="1"/>
  <c r="CM184" i="1"/>
  <c r="CM258" i="1"/>
  <c r="CM263" i="1"/>
  <c r="CM266" i="1"/>
  <c r="CM271" i="1"/>
  <c r="CM274" i="1"/>
  <c r="CM279" i="1"/>
  <c r="CM282" i="1"/>
  <c r="CM290" i="1"/>
  <c r="CM103" i="1"/>
  <c r="CM111" i="1"/>
  <c r="CM119" i="1"/>
  <c r="CM127" i="1"/>
  <c r="CM159" i="1"/>
  <c r="CM163" i="1"/>
  <c r="CM176" i="1"/>
  <c r="CM192" i="1"/>
  <c r="CM243" i="1"/>
  <c r="CM247" i="1"/>
  <c r="CM251" i="1"/>
  <c r="CM255" i="1"/>
  <c r="CM259" i="1"/>
  <c r="CM292" i="1"/>
  <c r="CS243" i="1" l="1"/>
  <c r="DC243" i="1"/>
  <c r="DG243" i="1" s="1"/>
  <c r="CS159" i="1"/>
  <c r="DC159" i="1"/>
  <c r="DG159" i="1" s="1"/>
  <c r="CS274" i="1"/>
  <c r="DC274" i="1"/>
  <c r="DG274" i="1" s="1"/>
  <c r="CS294" i="1"/>
  <c r="DC294" i="1"/>
  <c r="DG294" i="1" s="1"/>
  <c r="CS217" i="1"/>
  <c r="DC217" i="1"/>
  <c r="DG217" i="1" s="1"/>
  <c r="CS186" i="1"/>
  <c r="DC186" i="1"/>
  <c r="DG186" i="1" s="1"/>
  <c r="CS138" i="1"/>
  <c r="DC138" i="1"/>
  <c r="DG138" i="1" s="1"/>
  <c r="CS272" i="1"/>
  <c r="DC272" i="1"/>
  <c r="DG272" i="1" s="1"/>
  <c r="CS214" i="1"/>
  <c r="DC214" i="1"/>
  <c r="DG214" i="1" s="1"/>
  <c r="CS147" i="1"/>
  <c r="DC147" i="1"/>
  <c r="DG147" i="1" s="1"/>
  <c r="CS105" i="1"/>
  <c r="DC105" i="1"/>
  <c r="DG105" i="1" s="1"/>
  <c r="CS155" i="1"/>
  <c r="DC155" i="1"/>
  <c r="DG155" i="1" s="1"/>
  <c r="CS240" i="1"/>
  <c r="DC240" i="1"/>
  <c r="DG240" i="1" s="1"/>
  <c r="CS113" i="1"/>
  <c r="DC113" i="1"/>
  <c r="DG113" i="1" s="1"/>
  <c r="CS256" i="1"/>
  <c r="DC256" i="1"/>
  <c r="DG256" i="1" s="1"/>
  <c r="CS206" i="1"/>
  <c r="DC206" i="1"/>
  <c r="DG206" i="1" s="1"/>
  <c r="CS344" i="1"/>
  <c r="DC344" i="1"/>
  <c r="DG344" i="1" s="1"/>
  <c r="CS203" i="1"/>
  <c r="DC203" i="1"/>
  <c r="DG203" i="1" s="1"/>
  <c r="CS311" i="1"/>
  <c r="DC311" i="1"/>
  <c r="DG311" i="1" s="1"/>
  <c r="CS231" i="1"/>
  <c r="DC231" i="1"/>
  <c r="DG231" i="1" s="1"/>
  <c r="CS156" i="1"/>
  <c r="DC156" i="1"/>
  <c r="DG156" i="1" s="1"/>
  <c r="CS222" i="1"/>
  <c r="DC222" i="1"/>
  <c r="DG222" i="1" s="1"/>
  <c r="CS348" i="1"/>
  <c r="DC348" i="1"/>
  <c r="DG348" i="1" s="1"/>
  <c r="CS295" i="1"/>
  <c r="DC295" i="1"/>
  <c r="DG295" i="1" s="1"/>
  <c r="CS350" i="1"/>
  <c r="DC350" i="1"/>
  <c r="DG350" i="1" s="1"/>
  <c r="CS365" i="1"/>
  <c r="DC365" i="1"/>
  <c r="DG365" i="1" s="1"/>
  <c r="CS228" i="1"/>
  <c r="DC228" i="1"/>
  <c r="DG228" i="1" s="1"/>
  <c r="CS215" i="1"/>
  <c r="DC215" i="1"/>
  <c r="DG215" i="1" s="1"/>
  <c r="CS334" i="1"/>
  <c r="DC334" i="1"/>
  <c r="DG334" i="1" s="1"/>
  <c r="CS341" i="1"/>
  <c r="DC341" i="1"/>
  <c r="DG341" i="1" s="1"/>
  <c r="CS164" i="1"/>
  <c r="DC164" i="1"/>
  <c r="DG164" i="1" s="1"/>
  <c r="CS326" i="1"/>
  <c r="DC326" i="1"/>
  <c r="DG326" i="1" s="1"/>
  <c r="CS368" i="1"/>
  <c r="DC368" i="1"/>
  <c r="DG368" i="1" s="1"/>
  <c r="CS337" i="1"/>
  <c r="DC337" i="1"/>
  <c r="DG337" i="1" s="1"/>
  <c r="CS321" i="1"/>
  <c r="DC321" i="1"/>
  <c r="DG321" i="1" s="1"/>
  <c r="CS301" i="1"/>
  <c r="DC301" i="1"/>
  <c r="DG301" i="1" s="1"/>
  <c r="CS273" i="1"/>
  <c r="DC273" i="1"/>
  <c r="DG273" i="1" s="1"/>
  <c r="CS237" i="1"/>
  <c r="DC237" i="1"/>
  <c r="DG237" i="1" s="1"/>
  <c r="CS255" i="1"/>
  <c r="DC255" i="1"/>
  <c r="DG255" i="1" s="1"/>
  <c r="CS192" i="1"/>
  <c r="DC192" i="1"/>
  <c r="DG192" i="1" s="1"/>
  <c r="CS127" i="1"/>
  <c r="DC127" i="1"/>
  <c r="DG127" i="1" s="1"/>
  <c r="CS290" i="1"/>
  <c r="DC290" i="1"/>
  <c r="DG290" i="1" s="1"/>
  <c r="CS271" i="1"/>
  <c r="DC271" i="1"/>
  <c r="DG271" i="1" s="1"/>
  <c r="CS184" i="1"/>
  <c r="DC184" i="1"/>
  <c r="DG184" i="1" s="1"/>
  <c r="CS286" i="1"/>
  <c r="DC286" i="1"/>
  <c r="DG286" i="1" s="1"/>
  <c r="CS246" i="1"/>
  <c r="DC246" i="1"/>
  <c r="DG246" i="1" s="1"/>
  <c r="CS213" i="1"/>
  <c r="DC213" i="1"/>
  <c r="DG213" i="1" s="1"/>
  <c r="CS178" i="1"/>
  <c r="DC178" i="1"/>
  <c r="DG178" i="1" s="1"/>
  <c r="CS154" i="1"/>
  <c r="DC154" i="1"/>
  <c r="DG154" i="1" s="1"/>
  <c r="CS129" i="1"/>
  <c r="DC129" i="1"/>
  <c r="DG129" i="1" s="1"/>
  <c r="CS107" i="1"/>
  <c r="DC107" i="1"/>
  <c r="DG107" i="1" s="1"/>
  <c r="CS267" i="1"/>
  <c r="DC267" i="1"/>
  <c r="DG267" i="1" s="1"/>
  <c r="CS234" i="1"/>
  <c r="DC234" i="1"/>
  <c r="DG234" i="1" s="1"/>
  <c r="CS205" i="1"/>
  <c r="DC205" i="1"/>
  <c r="DG205" i="1" s="1"/>
  <c r="CS180" i="1"/>
  <c r="DC180" i="1"/>
  <c r="DG180" i="1" s="1"/>
  <c r="CS143" i="1"/>
  <c r="DC143" i="1"/>
  <c r="DG143" i="1" s="1"/>
  <c r="CS179" i="1"/>
  <c r="DC179" i="1"/>
  <c r="DG179" i="1" s="1"/>
  <c r="CS191" i="1"/>
  <c r="DC191" i="1"/>
  <c r="DG191" i="1" s="1"/>
  <c r="CS142" i="1"/>
  <c r="DC142" i="1"/>
  <c r="DG142" i="1" s="1"/>
  <c r="CS136" i="1"/>
  <c r="DC136" i="1"/>
  <c r="DG136" i="1" s="1"/>
  <c r="CS261" i="1"/>
  <c r="DC261" i="1"/>
  <c r="DG261" i="1" s="1"/>
  <c r="CS239" i="1"/>
  <c r="DC239" i="1"/>
  <c r="DG239" i="1" s="1"/>
  <c r="CS167" i="1"/>
  <c r="DC167" i="1"/>
  <c r="DG167" i="1" s="1"/>
  <c r="CS109" i="1"/>
  <c r="DC109" i="1"/>
  <c r="DG109" i="1" s="1"/>
  <c r="CS308" i="1"/>
  <c r="DC308" i="1"/>
  <c r="DG308" i="1" s="1"/>
  <c r="CS283" i="1"/>
  <c r="DC283" i="1"/>
  <c r="DG283" i="1" s="1"/>
  <c r="CS249" i="1"/>
  <c r="DC249" i="1"/>
  <c r="DG249" i="1" s="1"/>
  <c r="CS227" i="1"/>
  <c r="DC227" i="1"/>
  <c r="DG227" i="1" s="1"/>
  <c r="CS200" i="1"/>
  <c r="DC200" i="1"/>
  <c r="DG200" i="1" s="1"/>
  <c r="CS139" i="1"/>
  <c r="DC139" i="1"/>
  <c r="DG139" i="1" s="1"/>
  <c r="CS336" i="1"/>
  <c r="DC336" i="1"/>
  <c r="DG336" i="1" s="1"/>
  <c r="CS298" i="1"/>
  <c r="DC298" i="1"/>
  <c r="DG298" i="1" s="1"/>
  <c r="CS187" i="1"/>
  <c r="DC187" i="1"/>
  <c r="DG187" i="1" s="1"/>
  <c r="CS330" i="1"/>
  <c r="DC330" i="1"/>
  <c r="DG330" i="1" s="1"/>
  <c r="CS307" i="1"/>
  <c r="DC307" i="1"/>
  <c r="DG307" i="1" s="1"/>
  <c r="CS238" i="1"/>
  <c r="DC238" i="1"/>
  <c r="DG238" i="1" s="1"/>
  <c r="CS220" i="1"/>
  <c r="DC220" i="1"/>
  <c r="DG220" i="1" s="1"/>
  <c r="CS209" i="1"/>
  <c r="DC209" i="1"/>
  <c r="DG209" i="1" s="1"/>
  <c r="CS132" i="1"/>
  <c r="DC132" i="1"/>
  <c r="DG132" i="1" s="1"/>
  <c r="CS104" i="1"/>
  <c r="DC104" i="1"/>
  <c r="DG104" i="1" s="1"/>
  <c r="CS299" i="1"/>
  <c r="DC299" i="1"/>
  <c r="DG299" i="1" s="1"/>
  <c r="CS193" i="1"/>
  <c r="DC193" i="1"/>
  <c r="DG193" i="1" s="1"/>
  <c r="CS110" i="1"/>
  <c r="DC110" i="1"/>
  <c r="DG110" i="1" s="1"/>
  <c r="CS339" i="1"/>
  <c r="DC339" i="1"/>
  <c r="DG339" i="1" s="1"/>
  <c r="CS310" i="1"/>
  <c r="DC310" i="1"/>
  <c r="DG310" i="1" s="1"/>
  <c r="CS291" i="1"/>
  <c r="DC291" i="1"/>
  <c r="DG291" i="1" s="1"/>
  <c r="CS169" i="1"/>
  <c r="DC169" i="1"/>
  <c r="DG169" i="1" s="1"/>
  <c r="CS118" i="1"/>
  <c r="DC118" i="1"/>
  <c r="DG118" i="1" s="1"/>
  <c r="CS208" i="1"/>
  <c r="DC208" i="1"/>
  <c r="DG208" i="1" s="1"/>
  <c r="CS315" i="1"/>
  <c r="DC315" i="1"/>
  <c r="DG315" i="1" s="1"/>
  <c r="CS362" i="1"/>
  <c r="DC362" i="1"/>
  <c r="DG362" i="1" s="1"/>
  <c r="CS331" i="1"/>
  <c r="DC331" i="1"/>
  <c r="DG331" i="1" s="1"/>
  <c r="CS168" i="1"/>
  <c r="DC168" i="1"/>
  <c r="DG168" i="1" s="1"/>
  <c r="CS356" i="1"/>
  <c r="DC356" i="1"/>
  <c r="DG356" i="1" s="1"/>
  <c r="CS211" i="1"/>
  <c r="DC211" i="1"/>
  <c r="DG211" i="1" s="1"/>
  <c r="CS369" i="1"/>
  <c r="DC369" i="1"/>
  <c r="DG369" i="1" s="1"/>
  <c r="CS371" i="1"/>
  <c r="DC371" i="1"/>
  <c r="DG371" i="1" s="1"/>
  <c r="CS363" i="1"/>
  <c r="DC363" i="1"/>
  <c r="DG363" i="1" s="1"/>
  <c r="CS236" i="1"/>
  <c r="DC236" i="1"/>
  <c r="DG236" i="1" s="1"/>
  <c r="CS364" i="1"/>
  <c r="DC364" i="1"/>
  <c r="DG364" i="1" s="1"/>
  <c r="CS333" i="1"/>
  <c r="DC333" i="1"/>
  <c r="DG333" i="1" s="1"/>
  <c r="CS317" i="1"/>
  <c r="DC317" i="1"/>
  <c r="DG317" i="1" s="1"/>
  <c r="CS289" i="1"/>
  <c r="DC289" i="1"/>
  <c r="DG289" i="1" s="1"/>
  <c r="CS269" i="1"/>
  <c r="DC269" i="1"/>
  <c r="DG269" i="1" s="1"/>
  <c r="CS259" i="1"/>
  <c r="DC259" i="1"/>
  <c r="DG259" i="1" s="1"/>
  <c r="CS103" i="1"/>
  <c r="DC103" i="1"/>
  <c r="DG103" i="1" s="1"/>
  <c r="CS258" i="1"/>
  <c r="DC258" i="1"/>
  <c r="DG258" i="1" s="1"/>
  <c r="CS262" i="1"/>
  <c r="DC262" i="1"/>
  <c r="DG262" i="1" s="1"/>
  <c r="CS157" i="1"/>
  <c r="DC157" i="1"/>
  <c r="DG157" i="1" s="1"/>
  <c r="CS115" i="1"/>
  <c r="DC115" i="1"/>
  <c r="DG115" i="1" s="1"/>
  <c r="CS245" i="1"/>
  <c r="DC245" i="1"/>
  <c r="DG245" i="1" s="1"/>
  <c r="CS190" i="1"/>
  <c r="DC190" i="1"/>
  <c r="DG190" i="1" s="1"/>
  <c r="CS201" i="1"/>
  <c r="DC201" i="1"/>
  <c r="DG201" i="1" s="1"/>
  <c r="CS146" i="1"/>
  <c r="DC146" i="1"/>
  <c r="DG146" i="1" s="1"/>
  <c r="CS296" i="1"/>
  <c r="DC296" i="1"/>
  <c r="DG296" i="1" s="1"/>
  <c r="CS171" i="1"/>
  <c r="DC171" i="1"/>
  <c r="DG171" i="1" s="1"/>
  <c r="CS194" i="1"/>
  <c r="DC194" i="1"/>
  <c r="DG194" i="1" s="1"/>
  <c r="CS287" i="1"/>
  <c r="DC287" i="1"/>
  <c r="DG287" i="1" s="1"/>
  <c r="CS230" i="1"/>
  <c r="DC230" i="1"/>
  <c r="DG230" i="1" s="1"/>
  <c r="CS140" i="1"/>
  <c r="DC140" i="1"/>
  <c r="DG140" i="1" s="1"/>
  <c r="CS305" i="1"/>
  <c r="DC305" i="1"/>
  <c r="DG305" i="1" s="1"/>
  <c r="CS338" i="1"/>
  <c r="DC338" i="1"/>
  <c r="DG338" i="1" s="1"/>
  <c r="CS265" i="1"/>
  <c r="DC265" i="1"/>
  <c r="DG265" i="1" s="1"/>
  <c r="CS212" i="1"/>
  <c r="DC212" i="1"/>
  <c r="DG212" i="1" s="1"/>
  <c r="CS112" i="1"/>
  <c r="DC112" i="1"/>
  <c r="DG112" i="1" s="1"/>
  <c r="CS320" i="1"/>
  <c r="DC320" i="1"/>
  <c r="DG320" i="1" s="1"/>
  <c r="CS174" i="1"/>
  <c r="DC174" i="1"/>
  <c r="DG174" i="1" s="1"/>
  <c r="CS173" i="1"/>
  <c r="DC173" i="1"/>
  <c r="DG173" i="1" s="1"/>
  <c r="CS358" i="1"/>
  <c r="DC358" i="1"/>
  <c r="DG358" i="1" s="1"/>
  <c r="CS251" i="1"/>
  <c r="DC251" i="1"/>
  <c r="DG251" i="1" s="1"/>
  <c r="CS282" i="1"/>
  <c r="DC282" i="1"/>
  <c r="DG282" i="1" s="1"/>
  <c r="CS162" i="1"/>
  <c r="DC162" i="1"/>
  <c r="DG162" i="1" s="1"/>
  <c r="CS198" i="1"/>
  <c r="DC198" i="1"/>
  <c r="DG198" i="1" s="1"/>
  <c r="CS145" i="1"/>
  <c r="DC145" i="1"/>
  <c r="DG145" i="1" s="1"/>
  <c r="CS264" i="1"/>
  <c r="DC264" i="1"/>
  <c r="DG264" i="1" s="1"/>
  <c r="CS166" i="1"/>
  <c r="DC166" i="1"/>
  <c r="DG166" i="1" s="1"/>
  <c r="CS165" i="1"/>
  <c r="DC165" i="1"/>
  <c r="DG165" i="1" s="1"/>
  <c r="CS124" i="1"/>
  <c r="DC124" i="1"/>
  <c r="DG124" i="1" s="1"/>
  <c r="CS260" i="1"/>
  <c r="DC260" i="1"/>
  <c r="DG260" i="1" s="1"/>
  <c r="CS229" i="1"/>
  <c r="DC229" i="1"/>
  <c r="DG229" i="1" s="1"/>
  <c r="CS160" i="1"/>
  <c r="DC160" i="1"/>
  <c r="DG160" i="1" s="1"/>
  <c r="CS106" i="1"/>
  <c r="DC106" i="1"/>
  <c r="DG106" i="1" s="1"/>
  <c r="CS300" i="1"/>
  <c r="DC300" i="1"/>
  <c r="DG300" i="1" s="1"/>
  <c r="CS277" i="1"/>
  <c r="DC277" i="1"/>
  <c r="DG277" i="1" s="1"/>
  <c r="CS242" i="1"/>
  <c r="DC242" i="1"/>
  <c r="DG242" i="1" s="1"/>
  <c r="CS224" i="1"/>
  <c r="DC224" i="1"/>
  <c r="DG224" i="1" s="1"/>
  <c r="CS197" i="1"/>
  <c r="DC197" i="1"/>
  <c r="DG197" i="1" s="1"/>
  <c r="CS135" i="1"/>
  <c r="DC135" i="1"/>
  <c r="DG135" i="1" s="1"/>
  <c r="CS328" i="1"/>
  <c r="DC328" i="1"/>
  <c r="DG328" i="1" s="1"/>
  <c r="CS252" i="1"/>
  <c r="DC252" i="1"/>
  <c r="DG252" i="1" s="1"/>
  <c r="CS349" i="1"/>
  <c r="DC349" i="1"/>
  <c r="DG349" i="1" s="1"/>
  <c r="CS322" i="1"/>
  <c r="DC322" i="1"/>
  <c r="DG322" i="1" s="1"/>
  <c r="CS297" i="1"/>
  <c r="DC297" i="1"/>
  <c r="DG297" i="1" s="1"/>
  <c r="CS235" i="1"/>
  <c r="DC235" i="1"/>
  <c r="DG235" i="1" s="1"/>
  <c r="CS219" i="1"/>
  <c r="DC219" i="1"/>
  <c r="DG219" i="1" s="1"/>
  <c r="CS182" i="1"/>
  <c r="DC182" i="1"/>
  <c r="DG182" i="1" s="1"/>
  <c r="CS120" i="1"/>
  <c r="DC120" i="1"/>
  <c r="DG120" i="1" s="1"/>
  <c r="CS345" i="1"/>
  <c r="DC345" i="1"/>
  <c r="DG345" i="1" s="1"/>
  <c r="CS284" i="1"/>
  <c r="DC284" i="1"/>
  <c r="DG284" i="1" s="1"/>
  <c r="CS189" i="1"/>
  <c r="DC189" i="1"/>
  <c r="DG189" i="1" s="1"/>
  <c r="CS117" i="1"/>
  <c r="DC117" i="1"/>
  <c r="DG117" i="1" s="1"/>
  <c r="CS335" i="1"/>
  <c r="DC335" i="1"/>
  <c r="DG335" i="1" s="1"/>
  <c r="CS306" i="1"/>
  <c r="DC306" i="1"/>
  <c r="DG306" i="1" s="1"/>
  <c r="CS181" i="1"/>
  <c r="DC181" i="1"/>
  <c r="DG181" i="1" s="1"/>
  <c r="CS130" i="1"/>
  <c r="DC130" i="1"/>
  <c r="DG130" i="1" s="1"/>
  <c r="CS114" i="1"/>
  <c r="DC114" i="1"/>
  <c r="DG114" i="1" s="1"/>
  <c r="CS204" i="1"/>
  <c r="DC204" i="1"/>
  <c r="DG204" i="1" s="1"/>
  <c r="CS210" i="1"/>
  <c r="DC210" i="1"/>
  <c r="DG210" i="1" s="1"/>
  <c r="CS359" i="1"/>
  <c r="DC359" i="1"/>
  <c r="DG359" i="1" s="1"/>
  <c r="CS327" i="1"/>
  <c r="DC327" i="1"/>
  <c r="DG327" i="1" s="1"/>
  <c r="CS367" i="1"/>
  <c r="DC367" i="1"/>
  <c r="DG367" i="1" s="1"/>
  <c r="CS148" i="1"/>
  <c r="DC148" i="1"/>
  <c r="DG148" i="1" s="1"/>
  <c r="CS207" i="1"/>
  <c r="DC207" i="1"/>
  <c r="DG207" i="1" s="1"/>
  <c r="CS366" i="1"/>
  <c r="DC366" i="1"/>
  <c r="DG366" i="1" s="1"/>
  <c r="CS357" i="1"/>
  <c r="DC357" i="1"/>
  <c r="DG357" i="1" s="1"/>
  <c r="CS323" i="1"/>
  <c r="DC323" i="1"/>
  <c r="DG323" i="1" s="1"/>
  <c r="CS248" i="1"/>
  <c r="DC248" i="1"/>
  <c r="DG248" i="1" s="1"/>
  <c r="CS355" i="1"/>
  <c r="DC355" i="1"/>
  <c r="DG355" i="1" s="1"/>
  <c r="CS360" i="1"/>
  <c r="DC360" i="1"/>
  <c r="DG360" i="1" s="1"/>
  <c r="CS329" i="1"/>
  <c r="DC329" i="1"/>
  <c r="DG329" i="1" s="1"/>
  <c r="CS313" i="1"/>
  <c r="DC313" i="1"/>
  <c r="DG313" i="1" s="1"/>
  <c r="CS285" i="1"/>
  <c r="DC285" i="1"/>
  <c r="DG285" i="1" s="1"/>
  <c r="CS257" i="1"/>
  <c r="DC257" i="1"/>
  <c r="DG257" i="1" s="1"/>
  <c r="CS314" i="1"/>
  <c r="DC314" i="1"/>
  <c r="DG314" i="1" s="1"/>
  <c r="CS122" i="1"/>
  <c r="DC122" i="1"/>
  <c r="DG122" i="1" s="1"/>
  <c r="CS133" i="1"/>
  <c r="DC133" i="1"/>
  <c r="DG133" i="1" s="1"/>
  <c r="CS343" i="1"/>
  <c r="DC343" i="1"/>
  <c r="DG343" i="1" s="1"/>
  <c r="CS183" i="1"/>
  <c r="DC183" i="1"/>
  <c r="DG183" i="1" s="1"/>
  <c r="CS176" i="1"/>
  <c r="DC176" i="1"/>
  <c r="DG176" i="1" s="1"/>
  <c r="CS119" i="1"/>
  <c r="DC119" i="1"/>
  <c r="DG119" i="1" s="1"/>
  <c r="CS266" i="1"/>
  <c r="DC266" i="1"/>
  <c r="DG266" i="1" s="1"/>
  <c r="CS278" i="1"/>
  <c r="DC278" i="1"/>
  <c r="DG278" i="1" s="1"/>
  <c r="CS233" i="1"/>
  <c r="DC233" i="1"/>
  <c r="DG233" i="1" s="1"/>
  <c r="CS170" i="1"/>
  <c r="DC170" i="1"/>
  <c r="DG170" i="1" s="1"/>
  <c r="CS125" i="1"/>
  <c r="DC125" i="1"/>
  <c r="DG125" i="1" s="1"/>
  <c r="CS280" i="1"/>
  <c r="DC280" i="1"/>
  <c r="DG280" i="1" s="1"/>
  <c r="CS226" i="1"/>
  <c r="DC226" i="1"/>
  <c r="DG226" i="1" s="1"/>
  <c r="CS202" i="1"/>
  <c r="DC202" i="1"/>
  <c r="DG202" i="1" s="1"/>
  <c r="CS134" i="1"/>
  <c r="DC134" i="1"/>
  <c r="DG134" i="1" s="1"/>
  <c r="CS152" i="1"/>
  <c r="DC152" i="1"/>
  <c r="DG152" i="1" s="1"/>
  <c r="CS312" i="1"/>
  <c r="DC312" i="1"/>
  <c r="DG312" i="1" s="1"/>
  <c r="CS292" i="1"/>
  <c r="DC292" i="1"/>
  <c r="DG292" i="1" s="1"/>
  <c r="CS247" i="1"/>
  <c r="DC247" i="1"/>
  <c r="DG247" i="1" s="1"/>
  <c r="CS163" i="1"/>
  <c r="DC163" i="1"/>
  <c r="DG163" i="1" s="1"/>
  <c r="CS111" i="1"/>
  <c r="DC111" i="1"/>
  <c r="DG111" i="1" s="1"/>
  <c r="CS279" i="1"/>
  <c r="DC279" i="1"/>
  <c r="DG279" i="1" s="1"/>
  <c r="CS263" i="1"/>
  <c r="DC263" i="1"/>
  <c r="DG263" i="1" s="1"/>
  <c r="CS158" i="1"/>
  <c r="DC158" i="1"/>
  <c r="DG158" i="1" s="1"/>
  <c r="CS270" i="1"/>
  <c r="DC270" i="1"/>
  <c r="DG270" i="1" s="1"/>
  <c r="CS225" i="1"/>
  <c r="DC225" i="1"/>
  <c r="DG225" i="1" s="1"/>
  <c r="CS188" i="1"/>
  <c r="DC188" i="1"/>
  <c r="DG188" i="1" s="1"/>
  <c r="CS161" i="1"/>
  <c r="DC161" i="1"/>
  <c r="DG161" i="1" s="1"/>
  <c r="CS141" i="1"/>
  <c r="DC141" i="1"/>
  <c r="DG141" i="1" s="1"/>
  <c r="CS123" i="1"/>
  <c r="DC123" i="1"/>
  <c r="DG123" i="1" s="1"/>
  <c r="CS275" i="1"/>
  <c r="DC275" i="1"/>
  <c r="DG275" i="1" s="1"/>
  <c r="CS250" i="1"/>
  <c r="DC250" i="1"/>
  <c r="DG250" i="1" s="1"/>
  <c r="CS218" i="1"/>
  <c r="DC218" i="1"/>
  <c r="DG218" i="1" s="1"/>
  <c r="CS199" i="1"/>
  <c r="DC199" i="1"/>
  <c r="DG199" i="1" s="1"/>
  <c r="CS150" i="1"/>
  <c r="DC150" i="1"/>
  <c r="DG150" i="1" s="1"/>
  <c r="CS131" i="1"/>
  <c r="DC131" i="1"/>
  <c r="DG131" i="1" s="1"/>
  <c r="CS121" i="1"/>
  <c r="DC121" i="1"/>
  <c r="DG121" i="1" s="1"/>
  <c r="CS149" i="1"/>
  <c r="DC149" i="1"/>
  <c r="DG149" i="1" s="1"/>
  <c r="CS108" i="1"/>
  <c r="DC108" i="1"/>
  <c r="DG108" i="1" s="1"/>
  <c r="CS304" i="1"/>
  <c r="DC304" i="1"/>
  <c r="DG304" i="1" s="1"/>
  <c r="CS254" i="1"/>
  <c r="DC254" i="1"/>
  <c r="DG254" i="1" s="1"/>
  <c r="CS172" i="1"/>
  <c r="DC172" i="1"/>
  <c r="DG172" i="1" s="1"/>
  <c r="CS153" i="1"/>
  <c r="DC153" i="1"/>
  <c r="DG153" i="1" s="1"/>
  <c r="CS316" i="1"/>
  <c r="DC316" i="1"/>
  <c r="DG316" i="1" s="1"/>
  <c r="CS288" i="1"/>
  <c r="DC288" i="1"/>
  <c r="DG288" i="1" s="1"/>
  <c r="CS276" i="1"/>
  <c r="DC276" i="1"/>
  <c r="DG276" i="1" s="1"/>
  <c r="CS241" i="1"/>
  <c r="DC241" i="1"/>
  <c r="DG241" i="1" s="1"/>
  <c r="CS223" i="1"/>
  <c r="DC223" i="1"/>
  <c r="DG223" i="1" s="1"/>
  <c r="CS196" i="1"/>
  <c r="DC196" i="1"/>
  <c r="DG196" i="1" s="1"/>
  <c r="CS128" i="1"/>
  <c r="DC128" i="1"/>
  <c r="DG128" i="1" s="1"/>
  <c r="CS319" i="1"/>
  <c r="DC319" i="1"/>
  <c r="DG319" i="1" s="1"/>
  <c r="CS221" i="1"/>
  <c r="DC221" i="1"/>
  <c r="DG221" i="1" s="1"/>
  <c r="CS346" i="1"/>
  <c r="DC346" i="1"/>
  <c r="DG346" i="1" s="1"/>
  <c r="CS318" i="1"/>
  <c r="DC318" i="1"/>
  <c r="DG318" i="1" s="1"/>
  <c r="CS293" i="1"/>
  <c r="DC293" i="1"/>
  <c r="DG293" i="1" s="1"/>
  <c r="CS232" i="1"/>
  <c r="DC232" i="1"/>
  <c r="DG232" i="1" s="1"/>
  <c r="CS216" i="1"/>
  <c r="DC216" i="1"/>
  <c r="DG216" i="1" s="1"/>
  <c r="CS175" i="1"/>
  <c r="DC175" i="1"/>
  <c r="DG175" i="1" s="1"/>
  <c r="CS116" i="1"/>
  <c r="DC116" i="1"/>
  <c r="DG116" i="1" s="1"/>
  <c r="CS342" i="1"/>
  <c r="DC342" i="1"/>
  <c r="DG342" i="1" s="1"/>
  <c r="CS268" i="1"/>
  <c r="DC268" i="1"/>
  <c r="DG268" i="1" s="1"/>
  <c r="CS185" i="1"/>
  <c r="DC185" i="1"/>
  <c r="DG185" i="1" s="1"/>
  <c r="CS352" i="1"/>
  <c r="DC352" i="1"/>
  <c r="DG352" i="1" s="1"/>
  <c r="CS332" i="1"/>
  <c r="DC332" i="1"/>
  <c r="DG332" i="1" s="1"/>
  <c r="CS302" i="1"/>
  <c r="DC302" i="1"/>
  <c r="DG302" i="1" s="1"/>
  <c r="CS177" i="1"/>
  <c r="DC177" i="1"/>
  <c r="DG177" i="1" s="1"/>
  <c r="CS126" i="1"/>
  <c r="DC126" i="1"/>
  <c r="DG126" i="1" s="1"/>
  <c r="CS351" i="1"/>
  <c r="DC351" i="1"/>
  <c r="DG351" i="1" s="1"/>
  <c r="CS137" i="1"/>
  <c r="DC137" i="1"/>
  <c r="DG137" i="1" s="1"/>
  <c r="CS151" i="1"/>
  <c r="DC151" i="1"/>
  <c r="DG151" i="1" s="1"/>
  <c r="CS347" i="1"/>
  <c r="DC347" i="1"/>
  <c r="DG347" i="1" s="1"/>
  <c r="CS324" i="1"/>
  <c r="DC324" i="1"/>
  <c r="DG324" i="1" s="1"/>
  <c r="CS361" i="1"/>
  <c r="DC361" i="1"/>
  <c r="DG361" i="1" s="1"/>
  <c r="CS144" i="1"/>
  <c r="DC144" i="1"/>
  <c r="DG144" i="1" s="1"/>
  <c r="CS195" i="1"/>
  <c r="DC195" i="1"/>
  <c r="DG195" i="1" s="1"/>
  <c r="CS354" i="1"/>
  <c r="DC354" i="1"/>
  <c r="DG354" i="1" s="1"/>
  <c r="CS353" i="1"/>
  <c r="DC353" i="1"/>
  <c r="DG353" i="1" s="1"/>
  <c r="CS303" i="1"/>
  <c r="DC303" i="1"/>
  <c r="DG303" i="1" s="1"/>
  <c r="CS244" i="1"/>
  <c r="DC244" i="1"/>
  <c r="DG244" i="1" s="1"/>
  <c r="CS370" i="1"/>
  <c r="DC370" i="1"/>
  <c r="DG370" i="1" s="1"/>
  <c r="CS340" i="1"/>
  <c r="DC340" i="1"/>
  <c r="DG340" i="1" s="1"/>
  <c r="CS325" i="1"/>
  <c r="DC325" i="1"/>
  <c r="DG325" i="1" s="1"/>
  <c r="CS309" i="1"/>
  <c r="DC309" i="1"/>
  <c r="DG309" i="1" s="1"/>
  <c r="CS281" i="1"/>
  <c r="DC281" i="1"/>
  <c r="DG281" i="1" s="1"/>
  <c r="CS253" i="1"/>
  <c r="DC253" i="1"/>
  <c r="DG253" i="1" s="1"/>
  <c r="P91" i="27"/>
  <c r="P210" i="27"/>
  <c r="P90" i="27"/>
  <c r="P126" i="27"/>
  <c r="P22" i="27"/>
  <c r="P182" i="27"/>
  <c r="P250" i="27"/>
  <c r="P238" i="27"/>
  <c r="P191" i="27"/>
  <c r="P93" i="27"/>
  <c r="P70" i="27"/>
  <c r="P224" i="27"/>
  <c r="P99" i="27"/>
  <c r="P21" i="27"/>
  <c r="P184" i="27"/>
  <c r="P68" i="27"/>
  <c r="P8" i="27"/>
  <c r="P149" i="27"/>
  <c r="P243" i="27"/>
  <c r="P251" i="27"/>
  <c r="P283" i="27"/>
  <c r="P202" i="27"/>
  <c r="P190" i="27"/>
  <c r="P145" i="27"/>
  <c r="P114" i="27"/>
  <c r="P85" i="27"/>
  <c r="P66" i="27"/>
  <c r="P43" i="27"/>
  <c r="P203" i="27"/>
  <c r="P178" i="27"/>
  <c r="P146" i="27"/>
  <c r="P127" i="27"/>
  <c r="P78" i="27"/>
  <c r="P59" i="27"/>
  <c r="P9" i="27"/>
  <c r="P211" i="27"/>
  <c r="P266" i="27"/>
  <c r="P239" i="27"/>
  <c r="P230" i="27"/>
  <c r="P271" i="27"/>
  <c r="P286" i="27"/>
  <c r="P282" i="27"/>
  <c r="P231" i="27"/>
  <c r="P298" i="27"/>
  <c r="P175" i="27"/>
  <c r="P194" i="27"/>
  <c r="P206" i="27"/>
  <c r="P161" i="27"/>
  <c r="P98" i="27"/>
  <c r="P73" i="27"/>
  <c r="P20" i="27"/>
  <c r="P195" i="27"/>
  <c r="P162" i="27"/>
  <c r="P108" i="27"/>
  <c r="P71" i="27"/>
  <c r="P267" i="27"/>
  <c r="P219" i="27"/>
  <c r="P187" i="27"/>
  <c r="P171" i="27"/>
  <c r="P31" i="27"/>
  <c r="P207" i="27"/>
  <c r="P198" i="27"/>
  <c r="P119" i="27"/>
  <c r="P168" i="27"/>
  <c r="P122" i="27"/>
  <c r="P215" i="27"/>
  <c r="P158" i="27"/>
  <c r="P134" i="27"/>
  <c r="P29" i="27"/>
  <c r="P247" i="27"/>
  <c r="P246" i="27"/>
  <c r="P221" i="27"/>
  <c r="P263" i="27"/>
  <c r="P234" i="27"/>
  <c r="P275" i="27"/>
  <c r="P294" i="27"/>
  <c r="P183" i="27"/>
  <c r="P55" i="27"/>
  <c r="P186" i="27"/>
  <c r="P179" i="27"/>
  <c r="P47" i="27"/>
  <c r="P199" i="27"/>
  <c r="P214" i="27"/>
  <c r="P174" i="27"/>
  <c r="P129" i="27"/>
  <c r="P77" i="27"/>
  <c r="P36" i="27"/>
  <c r="P188" i="27"/>
  <c r="P157" i="27"/>
  <c r="P34" i="27"/>
  <c r="P13" i="27"/>
  <c r="P205" i="27"/>
  <c r="P170" i="27"/>
  <c r="P152" i="27"/>
  <c r="P125" i="27"/>
  <c r="P63" i="27"/>
  <c r="P12" i="27"/>
  <c r="P264" i="27"/>
  <c r="P226" i="27"/>
  <c r="P115" i="27"/>
  <c r="P258" i="27"/>
  <c r="P235" i="27"/>
  <c r="P166" i="27"/>
  <c r="P148" i="27"/>
  <c r="P137" i="27"/>
  <c r="P60" i="27"/>
  <c r="P32" i="27"/>
  <c r="P227" i="27"/>
  <c r="P121" i="27"/>
  <c r="P38" i="27"/>
  <c r="P14" i="27"/>
  <c r="P276" i="27"/>
  <c r="P242" i="27"/>
  <c r="P223" i="27"/>
  <c r="P101" i="27"/>
  <c r="P50" i="27"/>
  <c r="P279" i="27"/>
  <c r="P65" i="27"/>
  <c r="P79" i="27"/>
  <c r="P290" i="27"/>
  <c r="P259" i="27"/>
  <c r="P96" i="27"/>
  <c r="P284" i="27"/>
  <c r="P139" i="27"/>
  <c r="P262" i="27"/>
  <c r="P269" i="27"/>
  <c r="P92" i="27"/>
  <c r="P254" i="27"/>
  <c r="P296" i="27"/>
  <c r="P229" i="27"/>
  <c r="P165" i="27"/>
  <c r="P287" i="27"/>
  <c r="P255" i="27"/>
  <c r="P295" i="27"/>
  <c r="P299" i="27"/>
  <c r="P120" i="27"/>
  <c r="P86" i="27"/>
  <c r="P153" i="27"/>
  <c r="P89" i="27"/>
  <c r="P69" i="27"/>
  <c r="P208" i="27"/>
  <c r="P154" i="27"/>
  <c r="P130" i="27"/>
  <c r="P62" i="27"/>
  <c r="P64" i="27"/>
  <c r="P274" i="27"/>
  <c r="P160" i="27"/>
  <c r="P144" i="27"/>
  <c r="P44" i="27"/>
  <c r="P270" i="27"/>
  <c r="P196" i="27"/>
  <c r="P19" i="27"/>
  <c r="P45" i="27"/>
  <c r="P58" i="27"/>
  <c r="P42" i="27"/>
  <c r="P289" i="27"/>
  <c r="P72" i="27"/>
  <c r="P176" i="27"/>
  <c r="P288" i="27"/>
  <c r="P257" i="27"/>
  <c r="P241" i="27"/>
  <c r="P213" i="27"/>
  <c r="P104" i="27"/>
  <c r="P222" i="27"/>
  <c r="P49" i="27"/>
  <c r="P80" i="27"/>
  <c r="P52" i="27"/>
  <c r="P18" i="27"/>
  <c r="P189" i="27"/>
  <c r="P167" i="27"/>
  <c r="P95" i="27"/>
  <c r="P37" i="27"/>
  <c r="P17" i="27"/>
  <c r="P236" i="27"/>
  <c r="P177" i="27"/>
  <c r="P155" i="27"/>
  <c r="P128" i="27"/>
  <c r="P67" i="27"/>
  <c r="P26" i="27"/>
  <c r="P272" i="27"/>
  <c r="P233" i="27"/>
  <c r="P131" i="27"/>
  <c r="P193" i="27"/>
  <c r="P159" i="27"/>
  <c r="P140" i="27"/>
  <c r="P84" i="27"/>
  <c r="P40" i="27"/>
  <c r="P248" i="27"/>
  <c r="P150" i="27"/>
  <c r="P102" i="27"/>
  <c r="P15" i="27"/>
  <c r="P280" i="27"/>
  <c r="P260" i="27"/>
  <c r="P105" i="27"/>
  <c r="P54" i="27"/>
  <c r="P30" i="27"/>
  <c r="P132" i="27"/>
  <c r="P138" i="27"/>
  <c r="P293" i="27"/>
  <c r="P156" i="27"/>
  <c r="P143" i="27"/>
  <c r="P111" i="27"/>
  <c r="P281" i="27"/>
  <c r="P172" i="27"/>
  <c r="P268" i="27"/>
  <c r="P253" i="27"/>
  <c r="P237" i="27"/>
  <c r="P209" i="27"/>
  <c r="P181" i="27"/>
  <c r="P220" i="27"/>
  <c r="P39" i="27"/>
  <c r="P218" i="27"/>
  <c r="P112" i="27"/>
  <c r="P141" i="27"/>
  <c r="P106" i="27"/>
  <c r="P82" i="27"/>
  <c r="P57" i="27"/>
  <c r="P35" i="27"/>
  <c r="P200" i="27"/>
  <c r="P173" i="27"/>
  <c r="P142" i="27"/>
  <c r="P118" i="27"/>
  <c r="P75" i="27"/>
  <c r="P25" i="27"/>
  <c r="P33" i="27"/>
  <c r="P240" i="27"/>
  <c r="P88" i="27"/>
  <c r="P228" i="27"/>
  <c r="P265" i="27"/>
  <c r="P249" i="27"/>
  <c r="P201" i="27"/>
  <c r="P116" i="27"/>
  <c r="P51" i="27"/>
  <c r="P192" i="27"/>
  <c r="P94" i="27"/>
  <c r="P16" i="27"/>
  <c r="P41" i="27"/>
  <c r="P103" i="27"/>
  <c r="P113" i="27"/>
  <c r="P109" i="27"/>
  <c r="P136" i="27"/>
  <c r="P7" i="27"/>
  <c r="P252" i="27"/>
  <c r="P123" i="27"/>
  <c r="P285" i="27"/>
  <c r="P185" i="27"/>
  <c r="P87" i="27"/>
  <c r="P53" i="27"/>
  <c r="P133" i="27"/>
  <c r="P107" i="27"/>
  <c r="P24" i="27"/>
  <c r="P74" i="27"/>
  <c r="P83" i="27"/>
  <c r="P232" i="27"/>
  <c r="P100" i="27"/>
  <c r="P81" i="27"/>
  <c r="P28" i="27"/>
  <c r="P244" i="27"/>
  <c r="P216" i="27"/>
  <c r="P204" i="27"/>
  <c r="P169" i="27"/>
  <c r="P151" i="27"/>
  <c r="P124" i="27"/>
  <c r="P56" i="27"/>
  <c r="P11" i="27"/>
  <c r="P256" i="27"/>
  <c r="P180" i="27"/>
  <c r="P277" i="27"/>
  <c r="P225" i="27"/>
  <c r="P163" i="27"/>
  <c r="P147" i="27"/>
  <c r="P110" i="27"/>
  <c r="P48" i="27"/>
  <c r="P273" i="27"/>
  <c r="P212" i="27"/>
  <c r="P117" i="27"/>
  <c r="P23" i="27"/>
  <c r="P10" i="27"/>
  <c r="P97" i="27"/>
  <c r="P46" i="27"/>
  <c r="P278" i="27"/>
  <c r="P61" i="27"/>
  <c r="P27" i="27"/>
  <c r="P76" i="27"/>
  <c r="P135" i="27"/>
  <c r="P297" i="27"/>
  <c r="P291" i="27"/>
  <c r="P300" i="27"/>
  <c r="P164" i="27"/>
  <c r="P292" i="27"/>
  <c r="P261" i="27"/>
  <c r="P245" i="27"/>
  <c r="P217" i="27"/>
  <c r="P197" i="27"/>
  <c r="BC373" i="1"/>
  <c r="BR371" i="1"/>
  <c r="M299" i="27" s="1"/>
  <c r="BC369" i="1"/>
  <c r="K297" i="27" s="1"/>
  <c r="BR367" i="1"/>
  <c r="M295" i="27" s="1"/>
  <c r="BC365" i="1"/>
  <c r="K293" i="27" s="1"/>
  <c r="BR363" i="1"/>
  <c r="M291" i="27" s="1"/>
  <c r="BC361" i="1"/>
  <c r="K289" i="27" s="1"/>
  <c r="BR359" i="1"/>
  <c r="M287" i="27" s="1"/>
  <c r="BC372" i="1"/>
  <c r="K300" i="27" s="1"/>
  <c r="BC368" i="1"/>
  <c r="K296" i="27" s="1"/>
  <c r="BC364" i="1"/>
  <c r="K292" i="27" s="1"/>
  <c r="BC360" i="1"/>
  <c r="K288" i="27" s="1"/>
  <c r="BR372" i="1"/>
  <c r="M300" i="27" s="1"/>
  <c r="BC370" i="1"/>
  <c r="K298" i="27" s="1"/>
  <c r="BR368" i="1"/>
  <c r="M296" i="27" s="1"/>
  <c r="BC366" i="1"/>
  <c r="K294" i="27" s="1"/>
  <c r="BR364" i="1"/>
  <c r="M292" i="27" s="1"/>
  <c r="BC362" i="1"/>
  <c r="K290" i="27" s="1"/>
  <c r="BR360" i="1"/>
  <c r="M288" i="27" s="1"/>
  <c r="BC358" i="1"/>
  <c r="K286" i="27" s="1"/>
  <c r="BR370" i="1"/>
  <c r="M298" i="27" s="1"/>
  <c r="BR366" i="1"/>
  <c r="M294" i="27" s="1"/>
  <c r="BR362" i="1"/>
  <c r="M290" i="27" s="1"/>
  <c r="BR358" i="1"/>
  <c r="M286" i="27" s="1"/>
  <c r="BR373" i="1"/>
  <c r="BC371" i="1"/>
  <c r="K299" i="27" s="1"/>
  <c r="BR369" i="1"/>
  <c r="M297" i="27" s="1"/>
  <c r="BC367" i="1"/>
  <c r="K295" i="27" s="1"/>
  <c r="BR365" i="1"/>
  <c r="M293" i="27" s="1"/>
  <c r="BC363" i="1"/>
  <c r="K291" i="27" s="1"/>
  <c r="BR361" i="1"/>
  <c r="M289" i="27" s="1"/>
  <c r="BC359" i="1"/>
  <c r="K287" i="27" s="1"/>
  <c r="BC357" i="1"/>
  <c r="K285" i="27" s="1"/>
  <c r="BR355" i="1"/>
  <c r="M283" i="27" s="1"/>
  <c r="BC353" i="1"/>
  <c r="K281" i="27" s="1"/>
  <c r="BR356" i="1"/>
  <c r="M284" i="27" s="1"/>
  <c r="BC354" i="1"/>
  <c r="K282" i="27" s="1"/>
  <c r="BC356" i="1"/>
  <c r="K284" i="27" s="1"/>
  <c r="BR357" i="1"/>
  <c r="M285" i="27" s="1"/>
  <c r="BC355" i="1"/>
  <c r="K283" i="27" s="1"/>
  <c r="BR353" i="1"/>
  <c r="M281" i="27" s="1"/>
  <c r="BR354" i="1"/>
  <c r="M282" i="27" s="1"/>
  <c r="BC352" i="1"/>
  <c r="K280" i="27" s="1"/>
  <c r="BR350" i="1"/>
  <c r="M278" i="27" s="1"/>
  <c r="BC348" i="1"/>
  <c r="K276" i="27" s="1"/>
  <c r="BR346" i="1"/>
  <c r="M274" i="27" s="1"/>
  <c r="BC344" i="1"/>
  <c r="K272" i="27" s="1"/>
  <c r="BR342" i="1"/>
  <c r="M270" i="27" s="1"/>
  <c r="BC340" i="1"/>
  <c r="K268" i="27" s="1"/>
  <c r="BR338" i="1"/>
  <c r="M266" i="27" s="1"/>
  <c r="BC336" i="1"/>
  <c r="K264" i="27" s="1"/>
  <c r="BR334" i="1"/>
  <c r="M262" i="27" s="1"/>
  <c r="BC332" i="1"/>
  <c r="K260" i="27" s="1"/>
  <c r="BR330" i="1"/>
  <c r="M258" i="27" s="1"/>
  <c r="BC328" i="1"/>
  <c r="K256" i="27" s="1"/>
  <c r="BR326" i="1"/>
  <c r="M254" i="27" s="1"/>
  <c r="BC324" i="1"/>
  <c r="K252" i="27" s="1"/>
  <c r="BR345" i="1"/>
  <c r="M273" i="27" s="1"/>
  <c r="BR337" i="1"/>
  <c r="M265" i="27" s="1"/>
  <c r="BR329" i="1"/>
  <c r="M257" i="27" s="1"/>
  <c r="BC323" i="1"/>
  <c r="K251" i="27" s="1"/>
  <c r="BR351" i="1"/>
  <c r="M279" i="27" s="1"/>
  <c r="BC349" i="1"/>
  <c r="K277" i="27" s="1"/>
  <c r="BR347" i="1"/>
  <c r="M275" i="27" s="1"/>
  <c r="BC345" i="1"/>
  <c r="K273" i="27" s="1"/>
  <c r="BR343" i="1"/>
  <c r="M271" i="27" s="1"/>
  <c r="BC341" i="1"/>
  <c r="K269" i="27" s="1"/>
  <c r="BR339" i="1"/>
  <c r="M267" i="27" s="1"/>
  <c r="BC337" i="1"/>
  <c r="K265" i="27" s="1"/>
  <c r="BR335" i="1"/>
  <c r="M263" i="27" s="1"/>
  <c r="BC333" i="1"/>
  <c r="K261" i="27" s="1"/>
  <c r="BR331" i="1"/>
  <c r="M259" i="27" s="1"/>
  <c r="BC329" i="1"/>
  <c r="K257" i="27" s="1"/>
  <c r="BR327" i="1"/>
  <c r="M255" i="27" s="1"/>
  <c r="BC325" i="1"/>
  <c r="K253" i="27" s="1"/>
  <c r="BR323" i="1"/>
  <c r="M251" i="27" s="1"/>
  <c r="BR349" i="1"/>
  <c r="M277" i="27" s="1"/>
  <c r="BR341" i="1"/>
  <c r="M269" i="27" s="1"/>
  <c r="BC335" i="1"/>
  <c r="K263" i="27" s="1"/>
  <c r="BC331" i="1"/>
  <c r="K259" i="27" s="1"/>
  <c r="BC327" i="1"/>
  <c r="K255" i="27" s="1"/>
  <c r="BR352" i="1"/>
  <c r="M280" i="27" s="1"/>
  <c r="BC350" i="1"/>
  <c r="K278" i="27" s="1"/>
  <c r="BR348" i="1"/>
  <c r="M276" i="27" s="1"/>
  <c r="BC346" i="1"/>
  <c r="K274" i="27" s="1"/>
  <c r="BR344" i="1"/>
  <c r="M272" i="27" s="1"/>
  <c r="BC342" i="1"/>
  <c r="K270" i="27" s="1"/>
  <c r="BR340" i="1"/>
  <c r="M268" i="27" s="1"/>
  <c r="BC338" i="1"/>
  <c r="K266" i="27" s="1"/>
  <c r="BR336" i="1"/>
  <c r="M264" i="27" s="1"/>
  <c r="BC334" i="1"/>
  <c r="K262" i="27" s="1"/>
  <c r="BR332" i="1"/>
  <c r="M260" i="27" s="1"/>
  <c r="BC330" i="1"/>
  <c r="K258" i="27" s="1"/>
  <c r="BR328" i="1"/>
  <c r="M256" i="27" s="1"/>
  <c r="BC326" i="1"/>
  <c r="K254" i="27" s="1"/>
  <c r="BR324" i="1"/>
  <c r="M252" i="27" s="1"/>
  <c r="BC351" i="1"/>
  <c r="K279" i="27" s="1"/>
  <c r="BC347" i="1"/>
  <c r="K275" i="27" s="1"/>
  <c r="BC343" i="1"/>
  <c r="K271" i="27" s="1"/>
  <c r="BC339" i="1"/>
  <c r="K267" i="27" s="1"/>
  <c r="BR333" i="1"/>
  <c r="M261" i="27" s="1"/>
  <c r="BR325" i="1"/>
  <c r="M253" i="27" s="1"/>
  <c r="BC322" i="1"/>
  <c r="K250" i="27" s="1"/>
  <c r="BR320" i="1"/>
  <c r="M248" i="27" s="1"/>
  <c r="BC318" i="1"/>
  <c r="K246" i="27" s="1"/>
  <c r="BR316" i="1"/>
  <c r="M244" i="27" s="1"/>
  <c r="BC314" i="1"/>
  <c r="K242" i="27" s="1"/>
  <c r="BR312" i="1"/>
  <c r="M240" i="27" s="1"/>
  <c r="BC310" i="1"/>
  <c r="K238" i="27" s="1"/>
  <c r="BR308" i="1"/>
  <c r="M236" i="27" s="1"/>
  <c r="BC306" i="1"/>
  <c r="K234" i="27" s="1"/>
  <c r="BR304" i="1"/>
  <c r="M232" i="27" s="1"/>
  <c r="BC302" i="1"/>
  <c r="K230" i="27" s="1"/>
  <c r="BR300" i="1"/>
  <c r="M228" i="27" s="1"/>
  <c r="BC317" i="1"/>
  <c r="K245" i="27" s="1"/>
  <c r="BC313" i="1"/>
  <c r="K241" i="27" s="1"/>
  <c r="BC309" i="1"/>
  <c r="K237" i="27" s="1"/>
  <c r="BC301" i="1"/>
  <c r="K229" i="27" s="1"/>
  <c r="BR321" i="1"/>
  <c r="M249" i="27" s="1"/>
  <c r="BC319" i="1"/>
  <c r="K247" i="27" s="1"/>
  <c r="BR317" i="1"/>
  <c r="M245" i="27" s="1"/>
  <c r="BC315" i="1"/>
  <c r="K243" i="27" s="1"/>
  <c r="BR313" i="1"/>
  <c r="M241" i="27" s="1"/>
  <c r="BC311" i="1"/>
  <c r="K239" i="27" s="1"/>
  <c r="BR309" i="1"/>
  <c r="M237" i="27" s="1"/>
  <c r="BC307" i="1"/>
  <c r="K235" i="27" s="1"/>
  <c r="BR305" i="1"/>
  <c r="M233" i="27" s="1"/>
  <c r="BC303" i="1"/>
  <c r="K231" i="27" s="1"/>
  <c r="BR301" i="1"/>
  <c r="M229" i="27" s="1"/>
  <c r="BC299" i="1"/>
  <c r="K227" i="27" s="1"/>
  <c r="BR315" i="1"/>
  <c r="M243" i="27" s="1"/>
  <c r="BR307" i="1"/>
  <c r="M235" i="27" s="1"/>
  <c r="BR299" i="1"/>
  <c r="M227" i="27" s="1"/>
  <c r="BR322" i="1"/>
  <c r="M250" i="27" s="1"/>
  <c r="BC320" i="1"/>
  <c r="K248" i="27" s="1"/>
  <c r="BR318" i="1"/>
  <c r="M246" i="27" s="1"/>
  <c r="BC316" i="1"/>
  <c r="K244" i="27" s="1"/>
  <c r="BR314" i="1"/>
  <c r="M242" i="27" s="1"/>
  <c r="BC312" i="1"/>
  <c r="K240" i="27" s="1"/>
  <c r="BR310" i="1"/>
  <c r="M238" i="27" s="1"/>
  <c r="BC308" i="1"/>
  <c r="K236" i="27" s="1"/>
  <c r="BR306" i="1"/>
  <c r="M234" i="27" s="1"/>
  <c r="BC304" i="1"/>
  <c r="K232" i="27" s="1"/>
  <c r="BR302" i="1"/>
  <c r="M230" i="27" s="1"/>
  <c r="BC300" i="1"/>
  <c r="K228" i="27" s="1"/>
  <c r="BC321" i="1"/>
  <c r="K249" i="27" s="1"/>
  <c r="BR319" i="1"/>
  <c r="M247" i="27" s="1"/>
  <c r="BR311" i="1"/>
  <c r="M239" i="27" s="1"/>
  <c r="BC305" i="1"/>
  <c r="K233" i="27" s="1"/>
  <c r="BR303" i="1"/>
  <c r="M231" i="27" s="1"/>
  <c r="BC298" i="1"/>
  <c r="K226" i="27" s="1"/>
  <c r="BR296" i="1"/>
  <c r="M224" i="27" s="1"/>
  <c r="BC294" i="1"/>
  <c r="K222" i="27" s="1"/>
  <c r="BR292" i="1"/>
  <c r="M220" i="27" s="1"/>
  <c r="BC290" i="1"/>
  <c r="K218" i="27" s="1"/>
  <c r="BR288" i="1"/>
  <c r="M216" i="27" s="1"/>
  <c r="BC286" i="1"/>
  <c r="K214" i="27" s="1"/>
  <c r="BR284" i="1"/>
  <c r="M212" i="27" s="1"/>
  <c r="BC282" i="1"/>
  <c r="K210" i="27" s="1"/>
  <c r="BR280" i="1"/>
  <c r="M208" i="27" s="1"/>
  <c r="BC278" i="1"/>
  <c r="K206" i="27" s="1"/>
  <c r="BR276" i="1"/>
  <c r="M204" i="27" s="1"/>
  <c r="BC274" i="1"/>
  <c r="K202" i="27" s="1"/>
  <c r="BR272" i="1"/>
  <c r="M200" i="27" s="1"/>
  <c r="BC270" i="1"/>
  <c r="K198" i="27" s="1"/>
  <c r="BR268" i="1"/>
  <c r="M196" i="27" s="1"/>
  <c r="BC266" i="1"/>
  <c r="K194" i="27" s="1"/>
  <c r="BR264" i="1"/>
  <c r="M192" i="27" s="1"/>
  <c r="BC262" i="1"/>
  <c r="K190" i="27" s="1"/>
  <c r="BR260" i="1"/>
  <c r="M188" i="27" s="1"/>
  <c r="BC258" i="1"/>
  <c r="K186" i="27" s="1"/>
  <c r="BR256" i="1"/>
  <c r="M184" i="27" s="1"/>
  <c r="BC254" i="1"/>
  <c r="K182" i="27" s="1"/>
  <c r="BR252" i="1"/>
  <c r="M180" i="27" s="1"/>
  <c r="BC250" i="1"/>
  <c r="K178" i="27" s="1"/>
  <c r="BR248" i="1"/>
  <c r="M176" i="27" s="1"/>
  <c r="BR297" i="1"/>
  <c r="M225" i="27" s="1"/>
  <c r="BC295" i="1"/>
  <c r="K223" i="27" s="1"/>
  <c r="BR293" i="1"/>
  <c r="M221" i="27" s="1"/>
  <c r="BC291" i="1"/>
  <c r="K219" i="27" s="1"/>
  <c r="BR289" i="1"/>
  <c r="M217" i="27" s="1"/>
  <c r="BC287" i="1"/>
  <c r="K215" i="27" s="1"/>
  <c r="BR285" i="1"/>
  <c r="M213" i="27" s="1"/>
  <c r="BC283" i="1"/>
  <c r="K211" i="27" s="1"/>
  <c r="BR281" i="1"/>
  <c r="M209" i="27" s="1"/>
  <c r="BC279" i="1"/>
  <c r="K207" i="27" s="1"/>
  <c r="BR277" i="1"/>
  <c r="M205" i="27" s="1"/>
  <c r="BC275" i="1"/>
  <c r="K203" i="27" s="1"/>
  <c r="BR273" i="1"/>
  <c r="M201" i="27" s="1"/>
  <c r="BC271" i="1"/>
  <c r="K199" i="27" s="1"/>
  <c r="BR269" i="1"/>
  <c r="M197" i="27" s="1"/>
  <c r="BC267" i="1"/>
  <c r="K195" i="27" s="1"/>
  <c r="BR265" i="1"/>
  <c r="M193" i="27" s="1"/>
  <c r="BC263" i="1"/>
  <c r="K191" i="27" s="1"/>
  <c r="BR261" i="1"/>
  <c r="M189" i="27" s="1"/>
  <c r="BC259" i="1"/>
  <c r="K187" i="27" s="1"/>
  <c r="BR257" i="1"/>
  <c r="M185" i="27" s="1"/>
  <c r="BC255" i="1"/>
  <c r="K183" i="27" s="1"/>
  <c r="BR253" i="1"/>
  <c r="M181" i="27" s="1"/>
  <c r="BC251" i="1"/>
  <c r="K179" i="27" s="1"/>
  <c r="BR249" i="1"/>
  <c r="M177" i="27" s="1"/>
  <c r="BC247" i="1"/>
  <c r="K175" i="27" s="1"/>
  <c r="BR245" i="1"/>
  <c r="M173" i="27" s="1"/>
  <c r="BC243" i="1"/>
  <c r="K171" i="27" s="1"/>
  <c r="BR241" i="1"/>
  <c r="M169" i="27" s="1"/>
  <c r="BR298" i="1"/>
  <c r="M226" i="27" s="1"/>
  <c r="BC296" i="1"/>
  <c r="K224" i="27" s="1"/>
  <c r="BR294" i="1"/>
  <c r="M222" i="27" s="1"/>
  <c r="BC292" i="1"/>
  <c r="K220" i="27" s="1"/>
  <c r="BR290" i="1"/>
  <c r="M218" i="27" s="1"/>
  <c r="BC288" i="1"/>
  <c r="K216" i="27" s="1"/>
  <c r="BR286" i="1"/>
  <c r="M214" i="27" s="1"/>
  <c r="BC284" i="1"/>
  <c r="K212" i="27" s="1"/>
  <c r="BR282" i="1"/>
  <c r="M210" i="27" s="1"/>
  <c r="BC280" i="1"/>
  <c r="K208" i="27" s="1"/>
  <c r="BR278" i="1"/>
  <c r="M206" i="27" s="1"/>
  <c r="BC276" i="1"/>
  <c r="K204" i="27" s="1"/>
  <c r="BR274" i="1"/>
  <c r="M202" i="27" s="1"/>
  <c r="BC272" i="1"/>
  <c r="K200" i="27" s="1"/>
  <c r="BR270" i="1"/>
  <c r="M198" i="27" s="1"/>
  <c r="BC268" i="1"/>
  <c r="K196" i="27" s="1"/>
  <c r="BR266" i="1"/>
  <c r="M194" i="27" s="1"/>
  <c r="BC264" i="1"/>
  <c r="K192" i="27" s="1"/>
  <c r="BR262" i="1"/>
  <c r="M190" i="27" s="1"/>
  <c r="BR287" i="1"/>
  <c r="M215" i="27" s="1"/>
  <c r="BR279" i="1"/>
  <c r="M207" i="27" s="1"/>
  <c r="BR271" i="1"/>
  <c r="M199" i="27" s="1"/>
  <c r="BR263" i="1"/>
  <c r="M191" i="27" s="1"/>
  <c r="BR259" i="1"/>
  <c r="M187" i="27" s="1"/>
  <c r="BR255" i="1"/>
  <c r="M183" i="27" s="1"/>
  <c r="BR251" i="1"/>
  <c r="M179" i="27" s="1"/>
  <c r="BR247" i="1"/>
  <c r="M175" i="27" s="1"/>
  <c r="BR243" i="1"/>
  <c r="M171" i="27" s="1"/>
  <c r="BR239" i="1"/>
  <c r="M167" i="27" s="1"/>
  <c r="BC237" i="1"/>
  <c r="K165" i="27" s="1"/>
  <c r="BR235" i="1"/>
  <c r="M163" i="27" s="1"/>
  <c r="BC233" i="1"/>
  <c r="K161" i="27" s="1"/>
  <c r="BR231" i="1"/>
  <c r="M159" i="27" s="1"/>
  <c r="BC229" i="1"/>
  <c r="K157" i="27" s="1"/>
  <c r="BR227" i="1"/>
  <c r="M155" i="27" s="1"/>
  <c r="BC225" i="1"/>
  <c r="K153" i="27" s="1"/>
  <c r="BR223" i="1"/>
  <c r="M151" i="27" s="1"/>
  <c r="BC221" i="1"/>
  <c r="K149" i="27" s="1"/>
  <c r="BR219" i="1"/>
  <c r="M147" i="27" s="1"/>
  <c r="BC217" i="1"/>
  <c r="K145" i="27" s="1"/>
  <c r="BR215" i="1"/>
  <c r="M143" i="27" s="1"/>
  <c r="BC213" i="1"/>
  <c r="K141" i="27" s="1"/>
  <c r="BR211" i="1"/>
  <c r="M139" i="27" s="1"/>
  <c r="BC209" i="1"/>
  <c r="K137" i="27" s="1"/>
  <c r="BR207" i="1"/>
  <c r="M135" i="27" s="1"/>
  <c r="BC205" i="1"/>
  <c r="K133" i="27" s="1"/>
  <c r="BR203" i="1"/>
  <c r="M131" i="27" s="1"/>
  <c r="BC289" i="1"/>
  <c r="K217" i="27" s="1"/>
  <c r="BC281" i="1"/>
  <c r="K209" i="27" s="1"/>
  <c r="BC273" i="1"/>
  <c r="K201" i="27" s="1"/>
  <c r="BC265" i="1"/>
  <c r="K193" i="27" s="1"/>
  <c r="BC257" i="1"/>
  <c r="K185" i="27" s="1"/>
  <c r="BC253" i="1"/>
  <c r="K181" i="27" s="1"/>
  <c r="BC249" i="1"/>
  <c r="K177" i="27" s="1"/>
  <c r="BC246" i="1"/>
  <c r="K174" i="27" s="1"/>
  <c r="BC244" i="1"/>
  <c r="K172" i="27" s="1"/>
  <c r="BR242" i="1"/>
  <c r="M170" i="27" s="1"/>
  <c r="BC241" i="1"/>
  <c r="K169" i="27" s="1"/>
  <c r="BR240" i="1"/>
  <c r="M168" i="27" s="1"/>
  <c r="BC238" i="1"/>
  <c r="K166" i="27" s="1"/>
  <c r="BR236" i="1"/>
  <c r="M164" i="27" s="1"/>
  <c r="BC234" i="1"/>
  <c r="K162" i="27" s="1"/>
  <c r="BR232" i="1"/>
  <c r="M160" i="27" s="1"/>
  <c r="BC230" i="1"/>
  <c r="K158" i="27" s="1"/>
  <c r="BR228" i="1"/>
  <c r="M156" i="27" s="1"/>
  <c r="BC226" i="1"/>
  <c r="K154" i="27" s="1"/>
  <c r="BR224" i="1"/>
  <c r="M152" i="27" s="1"/>
  <c r="BC222" i="1"/>
  <c r="K150" i="27" s="1"/>
  <c r="BR220" i="1"/>
  <c r="M148" i="27" s="1"/>
  <c r="BC218" i="1"/>
  <c r="K146" i="27" s="1"/>
  <c r="BR216" i="1"/>
  <c r="M144" i="27" s="1"/>
  <c r="BC214" i="1"/>
  <c r="K142" i="27" s="1"/>
  <c r="BR212" i="1"/>
  <c r="M140" i="27" s="1"/>
  <c r="BC210" i="1"/>
  <c r="K138" i="27" s="1"/>
  <c r="BR208" i="1"/>
  <c r="M136" i="27" s="1"/>
  <c r="BC206" i="1"/>
  <c r="K134" i="27" s="1"/>
  <c r="BC293" i="1"/>
  <c r="K221" i="27" s="1"/>
  <c r="BR291" i="1"/>
  <c r="M219" i="27" s="1"/>
  <c r="BR283" i="1"/>
  <c r="M211" i="27" s="1"/>
  <c r="BR275" i="1"/>
  <c r="M203" i="27" s="1"/>
  <c r="BR267" i="1"/>
  <c r="M195" i="27" s="1"/>
  <c r="BC260" i="1"/>
  <c r="K188" i="27" s="1"/>
  <c r="BC256" i="1"/>
  <c r="K184" i="27" s="1"/>
  <c r="BC252" i="1"/>
  <c r="K180" i="27" s="1"/>
  <c r="BC248" i="1"/>
  <c r="K176" i="27" s="1"/>
  <c r="BC239" i="1"/>
  <c r="K167" i="27" s="1"/>
  <c r="BR237" i="1"/>
  <c r="M165" i="27" s="1"/>
  <c r="BC235" i="1"/>
  <c r="K163" i="27" s="1"/>
  <c r="BR233" i="1"/>
  <c r="M161" i="27" s="1"/>
  <c r="BC231" i="1"/>
  <c r="K159" i="27" s="1"/>
  <c r="BR229" i="1"/>
  <c r="M157" i="27" s="1"/>
  <c r="BC227" i="1"/>
  <c r="K155" i="27" s="1"/>
  <c r="BR225" i="1"/>
  <c r="M153" i="27" s="1"/>
  <c r="BC223" i="1"/>
  <c r="K151" i="27" s="1"/>
  <c r="BR221" i="1"/>
  <c r="M149" i="27" s="1"/>
  <c r="BC219" i="1"/>
  <c r="K147" i="27" s="1"/>
  <c r="BR217" i="1"/>
  <c r="M145" i="27" s="1"/>
  <c r="BR295" i="1"/>
  <c r="M223" i="27" s="1"/>
  <c r="BC261" i="1"/>
  <c r="K189" i="27" s="1"/>
  <c r="BR246" i="1"/>
  <c r="M174" i="27" s="1"/>
  <c r="BC245" i="1"/>
  <c r="K173" i="27" s="1"/>
  <c r="BC240" i="1"/>
  <c r="K168" i="27" s="1"/>
  <c r="BC232" i="1"/>
  <c r="K160" i="27" s="1"/>
  <c r="BC224" i="1"/>
  <c r="K152" i="27" s="1"/>
  <c r="BC216" i="1"/>
  <c r="K144" i="27" s="1"/>
  <c r="BR213" i="1"/>
  <c r="M141" i="27" s="1"/>
  <c r="BR209" i="1"/>
  <c r="M137" i="27" s="1"/>
  <c r="BC204" i="1"/>
  <c r="K132" i="27" s="1"/>
  <c r="BC202" i="1"/>
  <c r="K130" i="27" s="1"/>
  <c r="BR200" i="1"/>
  <c r="M128" i="27" s="1"/>
  <c r="BC198" i="1"/>
  <c r="K126" i="27" s="1"/>
  <c r="BR196" i="1"/>
  <c r="M124" i="27" s="1"/>
  <c r="BC194" i="1"/>
  <c r="K122" i="27" s="1"/>
  <c r="BR192" i="1"/>
  <c r="M120" i="27" s="1"/>
  <c r="BC190" i="1"/>
  <c r="K118" i="27" s="1"/>
  <c r="BR188" i="1"/>
  <c r="M116" i="27" s="1"/>
  <c r="BC186" i="1"/>
  <c r="K114" i="27" s="1"/>
  <c r="BR184" i="1"/>
  <c r="M112" i="27" s="1"/>
  <c r="BC182" i="1"/>
  <c r="K110" i="27" s="1"/>
  <c r="BR180" i="1"/>
  <c r="M108" i="27" s="1"/>
  <c r="BC178" i="1"/>
  <c r="K106" i="27" s="1"/>
  <c r="BR176" i="1"/>
  <c r="M104" i="27" s="1"/>
  <c r="BC174" i="1"/>
  <c r="K102" i="27" s="1"/>
  <c r="BR172" i="1"/>
  <c r="M100" i="27" s="1"/>
  <c r="BC170" i="1"/>
  <c r="K98" i="27" s="1"/>
  <c r="BR168" i="1"/>
  <c r="M96" i="27" s="1"/>
  <c r="BC166" i="1"/>
  <c r="K94" i="27" s="1"/>
  <c r="BR164" i="1"/>
  <c r="M92" i="27" s="1"/>
  <c r="BC162" i="1"/>
  <c r="K90" i="27" s="1"/>
  <c r="BR160" i="1"/>
  <c r="M88" i="27" s="1"/>
  <c r="BC158" i="1"/>
  <c r="K86" i="27" s="1"/>
  <c r="BR156" i="1"/>
  <c r="M84" i="27" s="1"/>
  <c r="BC154" i="1"/>
  <c r="K82" i="27" s="1"/>
  <c r="BR152" i="1"/>
  <c r="M80" i="27" s="1"/>
  <c r="BC150" i="1"/>
  <c r="K78" i="27" s="1"/>
  <c r="BR148" i="1"/>
  <c r="M76" i="27" s="1"/>
  <c r="BC146" i="1"/>
  <c r="K74" i="27" s="1"/>
  <c r="BR144" i="1"/>
  <c r="M72" i="27" s="1"/>
  <c r="BC142" i="1"/>
  <c r="K70" i="27" s="1"/>
  <c r="BR140" i="1"/>
  <c r="M68" i="27" s="1"/>
  <c r="BC138" i="1"/>
  <c r="K66" i="27" s="1"/>
  <c r="BR136" i="1"/>
  <c r="M64" i="27" s="1"/>
  <c r="BC134" i="1"/>
  <c r="K62" i="27" s="1"/>
  <c r="BR132" i="1"/>
  <c r="M60" i="27" s="1"/>
  <c r="BC130" i="1"/>
  <c r="K58" i="27" s="1"/>
  <c r="BR128" i="1"/>
  <c r="M56" i="27" s="1"/>
  <c r="BC126" i="1"/>
  <c r="K54" i="27" s="1"/>
  <c r="BR124" i="1"/>
  <c r="M52" i="27" s="1"/>
  <c r="BC297" i="1"/>
  <c r="K225" i="27" s="1"/>
  <c r="BC285" i="1"/>
  <c r="K213" i="27" s="1"/>
  <c r="BR258" i="1"/>
  <c r="M186" i="27" s="1"/>
  <c r="BR234" i="1"/>
  <c r="M162" i="27" s="1"/>
  <c r="BR226" i="1"/>
  <c r="M154" i="27" s="1"/>
  <c r="BR218" i="1"/>
  <c r="M146" i="27" s="1"/>
  <c r="BR214" i="1"/>
  <c r="M142" i="27" s="1"/>
  <c r="BR210" i="1"/>
  <c r="M138" i="27" s="1"/>
  <c r="BR206" i="1"/>
  <c r="M134" i="27" s="1"/>
  <c r="BR205" i="1"/>
  <c r="M133" i="27" s="1"/>
  <c r="BR201" i="1"/>
  <c r="M129" i="27" s="1"/>
  <c r="BC199" i="1"/>
  <c r="K127" i="27" s="1"/>
  <c r="BR197" i="1"/>
  <c r="M125" i="27" s="1"/>
  <c r="BC195" i="1"/>
  <c r="K123" i="27" s="1"/>
  <c r="BR193" i="1"/>
  <c r="M121" i="27" s="1"/>
  <c r="BC191" i="1"/>
  <c r="K119" i="27" s="1"/>
  <c r="BR189" i="1"/>
  <c r="M117" i="27" s="1"/>
  <c r="BC187" i="1"/>
  <c r="K115" i="27" s="1"/>
  <c r="BR185" i="1"/>
  <c r="M113" i="27" s="1"/>
  <c r="BC183" i="1"/>
  <c r="K111" i="27" s="1"/>
  <c r="BR181" i="1"/>
  <c r="M109" i="27" s="1"/>
  <c r="BC179" i="1"/>
  <c r="K107" i="27" s="1"/>
  <c r="BR177" i="1"/>
  <c r="M105" i="27" s="1"/>
  <c r="BC175" i="1"/>
  <c r="K103" i="27" s="1"/>
  <c r="BR173" i="1"/>
  <c r="M101" i="27" s="1"/>
  <c r="BC171" i="1"/>
  <c r="K99" i="27" s="1"/>
  <c r="BR169" i="1"/>
  <c r="M97" i="27" s="1"/>
  <c r="BC167" i="1"/>
  <c r="K95" i="27" s="1"/>
  <c r="BR165" i="1"/>
  <c r="M93" i="27" s="1"/>
  <c r="BC163" i="1"/>
  <c r="K91" i="27" s="1"/>
  <c r="BR161" i="1"/>
  <c r="M89" i="27" s="1"/>
  <c r="BC159" i="1"/>
  <c r="K87" i="27" s="1"/>
  <c r="BR157" i="1"/>
  <c r="M85" i="27" s="1"/>
  <c r="BC155" i="1"/>
  <c r="K83" i="27" s="1"/>
  <c r="BR153" i="1"/>
  <c r="M81" i="27" s="1"/>
  <c r="BC151" i="1"/>
  <c r="K79" i="27" s="1"/>
  <c r="BR149" i="1"/>
  <c r="M77" i="27" s="1"/>
  <c r="BC147" i="1"/>
  <c r="K75" i="27" s="1"/>
  <c r="BR145" i="1"/>
  <c r="M73" i="27" s="1"/>
  <c r="BC143" i="1"/>
  <c r="K71" i="27" s="1"/>
  <c r="BR141" i="1"/>
  <c r="M69" i="27" s="1"/>
  <c r="BC139" i="1"/>
  <c r="K67" i="27" s="1"/>
  <c r="BR137" i="1"/>
  <c r="M65" i="27" s="1"/>
  <c r="BC135" i="1"/>
  <c r="K63" i="27" s="1"/>
  <c r="BR133" i="1"/>
  <c r="M61" i="27" s="1"/>
  <c r="BC131" i="1"/>
  <c r="K59" i="27" s="1"/>
  <c r="BR129" i="1"/>
  <c r="M57" i="27" s="1"/>
  <c r="BC127" i="1"/>
  <c r="K55" i="27" s="1"/>
  <c r="BR125" i="1"/>
  <c r="M53" i="27" s="1"/>
  <c r="BC123" i="1"/>
  <c r="K51" i="27" s="1"/>
  <c r="BR121" i="1"/>
  <c r="M49" i="27" s="1"/>
  <c r="BC119" i="1"/>
  <c r="K47" i="27" s="1"/>
  <c r="BR117" i="1"/>
  <c r="M45" i="27" s="1"/>
  <c r="BC115" i="1"/>
  <c r="K43" i="27" s="1"/>
  <c r="BR113" i="1"/>
  <c r="M41" i="27" s="1"/>
  <c r="BC111" i="1"/>
  <c r="K39" i="27" s="1"/>
  <c r="BR109" i="1"/>
  <c r="M37" i="27" s="1"/>
  <c r="BC107" i="1"/>
  <c r="K35" i="27" s="1"/>
  <c r="BR105" i="1"/>
  <c r="M33" i="27" s="1"/>
  <c r="BC103" i="1"/>
  <c r="K31" i="27" s="1"/>
  <c r="M29" i="27"/>
  <c r="BC277" i="1"/>
  <c r="K205" i="27" s="1"/>
  <c r="BR254" i="1"/>
  <c r="M182" i="27" s="1"/>
  <c r="BR244" i="1"/>
  <c r="M172" i="27" s="1"/>
  <c r="BC236" i="1"/>
  <c r="K164" i="27" s="1"/>
  <c r="BC228" i="1"/>
  <c r="K156" i="27" s="1"/>
  <c r="BC220" i="1"/>
  <c r="K148" i="27" s="1"/>
  <c r="BC212" i="1"/>
  <c r="K140" i="27" s="1"/>
  <c r="BC208" i="1"/>
  <c r="K136" i="27" s="1"/>
  <c r="BR204" i="1"/>
  <c r="M132" i="27" s="1"/>
  <c r="BC203" i="1"/>
  <c r="K131" i="27" s="1"/>
  <c r="BR202" i="1"/>
  <c r="M130" i="27" s="1"/>
  <c r="BC200" i="1"/>
  <c r="K128" i="27" s="1"/>
  <c r="BR198" i="1"/>
  <c r="M126" i="27" s="1"/>
  <c r="BC196" i="1"/>
  <c r="K124" i="27" s="1"/>
  <c r="BR194" i="1"/>
  <c r="M122" i="27" s="1"/>
  <c r="BC192" i="1"/>
  <c r="K120" i="27" s="1"/>
  <c r="BR190" i="1"/>
  <c r="M118" i="27" s="1"/>
  <c r="BC188" i="1"/>
  <c r="K116" i="27" s="1"/>
  <c r="BR186" i="1"/>
  <c r="M114" i="27" s="1"/>
  <c r="BC184" i="1"/>
  <c r="K112" i="27" s="1"/>
  <c r="BR182" i="1"/>
  <c r="M110" i="27" s="1"/>
  <c r="BC180" i="1"/>
  <c r="K108" i="27" s="1"/>
  <c r="BR178" i="1"/>
  <c r="M106" i="27" s="1"/>
  <c r="BC176" i="1"/>
  <c r="K104" i="27" s="1"/>
  <c r="BR174" i="1"/>
  <c r="M102" i="27" s="1"/>
  <c r="BR250" i="1"/>
  <c r="M178" i="27" s="1"/>
  <c r="BC242" i="1"/>
  <c r="K170" i="27" s="1"/>
  <c r="BC207" i="1"/>
  <c r="K135" i="27" s="1"/>
  <c r="BC197" i="1"/>
  <c r="K125" i="27" s="1"/>
  <c r="BC185" i="1"/>
  <c r="K113" i="27" s="1"/>
  <c r="BR183" i="1"/>
  <c r="M111" i="27" s="1"/>
  <c r="BC169" i="1"/>
  <c r="K97" i="27" s="1"/>
  <c r="BC165" i="1"/>
  <c r="K93" i="27" s="1"/>
  <c r="BC161" i="1"/>
  <c r="K89" i="27" s="1"/>
  <c r="BC157" i="1"/>
  <c r="K85" i="27" s="1"/>
  <c r="BC153" i="1"/>
  <c r="K81" i="27" s="1"/>
  <c r="BC149" i="1"/>
  <c r="K77" i="27" s="1"/>
  <c r="BC145" i="1"/>
  <c r="K73" i="27" s="1"/>
  <c r="BC141" i="1"/>
  <c r="K69" i="27" s="1"/>
  <c r="BC137" i="1"/>
  <c r="K65" i="27" s="1"/>
  <c r="BC133" i="1"/>
  <c r="K61" i="27" s="1"/>
  <c r="BC129" i="1"/>
  <c r="K57" i="27" s="1"/>
  <c r="BR222" i="1"/>
  <c r="M150" i="27" s="1"/>
  <c r="BC201" i="1"/>
  <c r="K129" i="27" s="1"/>
  <c r="BR195" i="1"/>
  <c r="M123" i="27" s="1"/>
  <c r="BC189" i="1"/>
  <c r="K117" i="27" s="1"/>
  <c r="BR166" i="1"/>
  <c r="M94" i="27" s="1"/>
  <c r="BC164" i="1"/>
  <c r="K92" i="27" s="1"/>
  <c r="BR159" i="1"/>
  <c r="M87" i="27" s="1"/>
  <c r="BR150" i="1"/>
  <c r="M78" i="27" s="1"/>
  <c r="BC148" i="1"/>
  <c r="K76" i="27" s="1"/>
  <c r="BR143" i="1"/>
  <c r="M71" i="27" s="1"/>
  <c r="BR134" i="1"/>
  <c r="M62" i="27" s="1"/>
  <c r="BC132" i="1"/>
  <c r="K60" i="27" s="1"/>
  <c r="BR127" i="1"/>
  <c r="M55" i="27" s="1"/>
  <c r="BC124" i="1"/>
  <c r="K52" i="27" s="1"/>
  <c r="BR119" i="1"/>
  <c r="M47" i="27" s="1"/>
  <c r="BR111" i="1"/>
  <c r="M39" i="27" s="1"/>
  <c r="BR103" i="1"/>
  <c r="M31" i="27" s="1"/>
  <c r="K28" i="27"/>
  <c r="M26" i="27"/>
  <c r="K24" i="27"/>
  <c r="M22" i="27"/>
  <c r="K20" i="27"/>
  <c r="M18" i="27"/>
  <c r="K16" i="27"/>
  <c r="M14" i="27"/>
  <c r="K12" i="27"/>
  <c r="M10" i="27"/>
  <c r="K8" i="27"/>
  <c r="M6" i="27"/>
  <c r="K29" i="27"/>
  <c r="M27" i="27"/>
  <c r="K25" i="27"/>
  <c r="M23" i="27"/>
  <c r="K21" i="27"/>
  <c r="M19" i="27"/>
  <c r="M15" i="27"/>
  <c r="M11" i="27"/>
  <c r="M7" i="27"/>
  <c r="M28" i="27"/>
  <c r="K26" i="27"/>
  <c r="M24" i="27"/>
  <c r="K22" i="27"/>
  <c r="M20" i="27"/>
  <c r="K18" i="27"/>
  <c r="M16" i="27"/>
  <c r="K14" i="27"/>
  <c r="M12" i="27"/>
  <c r="BR187" i="1"/>
  <c r="M115" i="27" s="1"/>
  <c r="BC181" i="1"/>
  <c r="K109" i="27" s="1"/>
  <c r="BR179" i="1"/>
  <c r="M107" i="27" s="1"/>
  <c r="BC173" i="1"/>
  <c r="K101" i="27" s="1"/>
  <c r="BR171" i="1"/>
  <c r="M99" i="27" s="1"/>
  <c r="BR162" i="1"/>
  <c r="M90" i="27" s="1"/>
  <c r="BC160" i="1"/>
  <c r="K88" i="27" s="1"/>
  <c r="BR155" i="1"/>
  <c r="M83" i="27" s="1"/>
  <c r="BC118" i="1"/>
  <c r="K46" i="27" s="1"/>
  <c r="BR112" i="1"/>
  <c r="M40" i="27" s="1"/>
  <c r="BC110" i="1"/>
  <c r="K38" i="27" s="1"/>
  <c r="K27" i="27"/>
  <c r="K19" i="27"/>
  <c r="M17" i="27"/>
  <c r="K11" i="27"/>
  <c r="BC215" i="1"/>
  <c r="K143" i="27" s="1"/>
  <c r="BC211" i="1"/>
  <c r="K139" i="27" s="1"/>
  <c r="BC177" i="1"/>
  <c r="K105" i="27" s="1"/>
  <c r="BR175" i="1"/>
  <c r="M103" i="27" s="1"/>
  <c r="BR170" i="1"/>
  <c r="M98" i="27" s="1"/>
  <c r="BC168" i="1"/>
  <c r="K96" i="27" s="1"/>
  <c r="BR163" i="1"/>
  <c r="M91" i="27" s="1"/>
  <c r="BR154" i="1"/>
  <c r="M82" i="27" s="1"/>
  <c r="BC152" i="1"/>
  <c r="K80" i="27" s="1"/>
  <c r="BR147" i="1"/>
  <c r="M75" i="27" s="1"/>
  <c r="BR138" i="1"/>
  <c r="M66" i="27" s="1"/>
  <c r="BC136" i="1"/>
  <c r="K64" i="27" s="1"/>
  <c r="BR131" i="1"/>
  <c r="M59" i="27" s="1"/>
  <c r="BC122" i="1"/>
  <c r="K50" i="27" s="1"/>
  <c r="BC120" i="1"/>
  <c r="K48" i="27" s="1"/>
  <c r="BR118" i="1"/>
  <c r="M46" i="27" s="1"/>
  <c r="BC117" i="1"/>
  <c r="K45" i="27" s="1"/>
  <c r="BR116" i="1"/>
  <c r="M44" i="27" s="1"/>
  <c r="BC114" i="1"/>
  <c r="K42" i="27" s="1"/>
  <c r="BC112" i="1"/>
  <c r="K40" i="27" s="1"/>
  <c r="BR110" i="1"/>
  <c r="M38" i="27" s="1"/>
  <c r="BC109" i="1"/>
  <c r="K37" i="27" s="1"/>
  <c r="BR108" i="1"/>
  <c r="M36" i="27" s="1"/>
  <c r="BC106" i="1"/>
  <c r="K34" i="27" s="1"/>
  <c r="BC104" i="1"/>
  <c r="K32" i="27" s="1"/>
  <c r="M30" i="27"/>
  <c r="K17" i="27"/>
  <c r="K13" i="27"/>
  <c r="K9" i="27"/>
  <c r="K10" i="27"/>
  <c r="M8" i="27"/>
  <c r="BC269" i="1"/>
  <c r="K197" i="27" s="1"/>
  <c r="BR230" i="1"/>
  <c r="M158" i="27" s="1"/>
  <c r="BR199" i="1"/>
  <c r="M127" i="27" s="1"/>
  <c r="BR146" i="1"/>
  <c r="M74" i="27" s="1"/>
  <c r="BC144" i="1"/>
  <c r="K72" i="27" s="1"/>
  <c r="BR122" i="1"/>
  <c r="M50" i="27" s="1"/>
  <c r="BC121" i="1"/>
  <c r="K49" i="27" s="1"/>
  <c r="BR120" i="1"/>
  <c r="M48" i="27" s="1"/>
  <c r="BC116" i="1"/>
  <c r="K44" i="27" s="1"/>
  <c r="BC105" i="1"/>
  <c r="K33" i="27" s="1"/>
  <c r="BR104" i="1"/>
  <c r="M32" i="27" s="1"/>
  <c r="M25" i="27"/>
  <c r="M21" i="27"/>
  <c r="K15" i="27"/>
  <c r="M9" i="27"/>
  <c r="BR238" i="1"/>
  <c r="M166" i="27" s="1"/>
  <c r="BC193" i="1"/>
  <c r="K121" i="27" s="1"/>
  <c r="BR191" i="1"/>
  <c r="M119" i="27" s="1"/>
  <c r="BC172" i="1"/>
  <c r="K100" i="27" s="1"/>
  <c r="BR167" i="1"/>
  <c r="M95" i="27" s="1"/>
  <c r="BR158" i="1"/>
  <c r="M86" i="27" s="1"/>
  <c r="BC156" i="1"/>
  <c r="K84" i="27" s="1"/>
  <c r="BR151" i="1"/>
  <c r="M79" i="27" s="1"/>
  <c r="BR142" i="1"/>
  <c r="M70" i="27" s="1"/>
  <c r="BC140" i="1"/>
  <c r="K68" i="27" s="1"/>
  <c r="BR135" i="1"/>
  <c r="M63" i="27" s="1"/>
  <c r="BR126" i="1"/>
  <c r="M54" i="27" s="1"/>
  <c r="BR123" i="1"/>
  <c r="M51" i="27" s="1"/>
  <c r="BR115" i="1"/>
  <c r="M43" i="27" s="1"/>
  <c r="BR107" i="1"/>
  <c r="M35" i="27" s="1"/>
  <c r="BR139" i="1"/>
  <c r="M67" i="27" s="1"/>
  <c r="BR130" i="1"/>
  <c r="M58" i="27" s="1"/>
  <c r="BC128" i="1"/>
  <c r="K56" i="27" s="1"/>
  <c r="BC125" i="1"/>
  <c r="K53" i="27" s="1"/>
  <c r="BR114" i="1"/>
  <c r="M42" i="27" s="1"/>
  <c r="BC113" i="1"/>
  <c r="K41" i="27" s="1"/>
  <c r="BC108" i="1"/>
  <c r="K36" i="27" s="1"/>
  <c r="BR106" i="1"/>
  <c r="M34" i="27" s="1"/>
  <c r="K30" i="27"/>
  <c r="K23" i="27"/>
  <c r="M13" i="27"/>
  <c r="K7" i="27"/>
  <c r="M301" i="27" l="1"/>
  <c r="BZ373" i="1"/>
  <c r="N301" i="27" s="1"/>
  <c r="K301" i="27"/>
  <c r="BK373" i="1"/>
  <c r="K6" i="27"/>
  <c r="L301" i="27" l="1"/>
  <c r="CM373" i="1"/>
  <c r="DC373" i="1" s="1"/>
  <c r="DG373" i="1" s="1"/>
  <c r="L6" i="27"/>
  <c r="P301" i="27" l="1"/>
  <c r="P6" i="27"/>
  <c r="T46" i="1"/>
  <c r="T44" i="1"/>
  <c r="X42" i="1"/>
  <c r="T42" i="1"/>
  <c r="T40" i="1"/>
  <c r="T38" i="1"/>
  <c r="DA34" i="1" l="1"/>
  <c r="AV34" i="1" s="1"/>
  <c r="D62" i="1" s="1"/>
  <c r="B2" i="4"/>
  <c r="BR74" i="1"/>
  <c r="M2" i="27" s="1"/>
  <c r="K3" i="27"/>
  <c r="K4" i="27"/>
  <c r="BC74" i="1"/>
  <c r="K2" i="27" s="1"/>
  <c r="M3" i="27"/>
  <c r="A52" i="1" l="1"/>
  <c r="AC50" i="1" s="1"/>
  <c r="D63" i="1" s="1"/>
  <c r="M4" i="27"/>
  <c r="N4" i="27"/>
  <c r="M5" i="27"/>
  <c r="N5" i="27"/>
  <c r="K5" i="27"/>
  <c r="N3" i="27"/>
  <c r="L3" i="27"/>
  <c r="BZ74" i="1"/>
  <c r="N2" i="27" s="1"/>
  <c r="BK74" i="1"/>
  <c r="L2" i="27" s="1"/>
  <c r="L5" i="27" l="1"/>
  <c r="L4" i="27"/>
  <c r="CM74" i="1"/>
  <c r="CS374" i="1" l="1"/>
  <c r="DE74" i="1"/>
  <c r="DE75" i="1" s="1"/>
  <c r="DE76" i="1" s="1"/>
  <c r="DC75" i="1"/>
  <c r="DG75" i="1" s="1"/>
  <c r="DC74" i="1"/>
  <c r="DG74" i="1" s="1"/>
  <c r="P3" i="27"/>
  <c r="P5" i="27"/>
  <c r="P4" i="27"/>
  <c r="P2" i="27"/>
  <c r="CS74" i="1"/>
  <c r="DE77" i="1" l="1"/>
  <c r="DE78" i="1" s="1"/>
  <c r="CS76" i="1"/>
  <c r="D70" i="1"/>
  <c r="G2" i="4" s="1"/>
  <c r="CS75" i="1"/>
  <c r="CS77" i="1" l="1"/>
  <c r="DE79" i="1"/>
  <c r="CS78" i="1"/>
  <c r="CS372" i="1"/>
  <c r="F2" i="4"/>
  <c r="DE80" i="1" l="1"/>
  <c r="DE81" i="1" s="1"/>
  <c r="DE82" i="1" s="1"/>
  <c r="DE83" i="1" s="1"/>
  <c r="DE84" i="1" s="1"/>
  <c r="DE85" i="1" s="1"/>
  <c r="DE86" i="1" s="1"/>
  <c r="DE87" i="1" s="1"/>
  <c r="DE88" i="1" s="1"/>
  <c r="DE89" i="1" s="1"/>
  <c r="DE90" i="1" s="1"/>
  <c r="DE91" i="1" s="1"/>
  <c r="DE92" i="1" s="1"/>
  <c r="DE93" i="1" s="1"/>
  <c r="DE94" i="1" s="1"/>
  <c r="DE95" i="1" s="1"/>
  <c r="DE96" i="1" s="1"/>
  <c r="DE97" i="1" s="1"/>
  <c r="DE98" i="1" s="1"/>
  <c r="DE99" i="1" s="1"/>
  <c r="DE100" i="1" s="1"/>
  <c r="DE101" i="1" s="1"/>
  <c r="DE102" i="1" s="1"/>
  <c r="DE103" i="1" s="1"/>
  <c r="DE104" i="1" s="1"/>
  <c r="DE105" i="1" s="1"/>
  <c r="DE106" i="1" s="1"/>
  <c r="DE107" i="1" s="1"/>
  <c r="DE108" i="1" s="1"/>
  <c r="DE109" i="1" s="1"/>
  <c r="DE110" i="1" s="1"/>
  <c r="DE111" i="1" s="1"/>
  <c r="DE112" i="1" s="1"/>
  <c r="DE113" i="1" s="1"/>
  <c r="DE114" i="1" s="1"/>
  <c r="DE115" i="1" s="1"/>
  <c r="DE116" i="1" s="1"/>
  <c r="DE117" i="1" s="1"/>
  <c r="DE118" i="1" s="1"/>
  <c r="DE119" i="1" s="1"/>
  <c r="DE120" i="1" s="1"/>
  <c r="DE121" i="1" s="1"/>
  <c r="DE122" i="1" s="1"/>
  <c r="DE123" i="1" s="1"/>
  <c r="DE124" i="1" s="1"/>
  <c r="DE125" i="1" s="1"/>
  <c r="DE126" i="1" s="1"/>
  <c r="DE127" i="1" s="1"/>
  <c r="DE128" i="1" s="1"/>
  <c r="DE129" i="1" s="1"/>
  <c r="DE130" i="1" s="1"/>
  <c r="DE131" i="1" s="1"/>
  <c r="DE132" i="1" s="1"/>
  <c r="DE133" i="1" s="1"/>
  <c r="DE134" i="1" s="1"/>
  <c r="DE135" i="1" s="1"/>
  <c r="DE136" i="1" s="1"/>
  <c r="DE137" i="1" s="1"/>
  <c r="DE138" i="1" s="1"/>
  <c r="DE139" i="1" s="1"/>
  <c r="DE140" i="1" s="1"/>
  <c r="DE141" i="1" s="1"/>
  <c r="DE142" i="1" s="1"/>
  <c r="DE143" i="1" s="1"/>
  <c r="DE144" i="1" s="1"/>
  <c r="DE145" i="1" s="1"/>
  <c r="DE146" i="1" s="1"/>
  <c r="DE147" i="1" s="1"/>
  <c r="DE148" i="1" s="1"/>
  <c r="DE149" i="1" s="1"/>
  <c r="DE150" i="1" s="1"/>
  <c r="DE151" i="1" s="1"/>
  <c r="DE152" i="1" s="1"/>
  <c r="DE153" i="1" s="1"/>
  <c r="DE154" i="1" s="1"/>
  <c r="DE155" i="1" s="1"/>
  <c r="DE156" i="1" s="1"/>
  <c r="DE157" i="1" s="1"/>
  <c r="DE158" i="1" s="1"/>
  <c r="DE159" i="1" s="1"/>
  <c r="DE160" i="1" s="1"/>
  <c r="DE161" i="1" s="1"/>
  <c r="DE162" i="1" s="1"/>
  <c r="DE163" i="1" s="1"/>
  <c r="DE164" i="1" s="1"/>
  <c r="DE165" i="1" s="1"/>
  <c r="DE166" i="1" s="1"/>
  <c r="DE167" i="1" s="1"/>
  <c r="DE168" i="1" s="1"/>
  <c r="DE169" i="1" s="1"/>
  <c r="DE170" i="1" s="1"/>
  <c r="DE171" i="1" s="1"/>
  <c r="DE172" i="1" s="1"/>
  <c r="DE173" i="1" s="1"/>
  <c r="DE174" i="1" s="1"/>
  <c r="DE175" i="1" s="1"/>
  <c r="DE176" i="1" s="1"/>
  <c r="DE177" i="1" s="1"/>
  <c r="DE178" i="1" s="1"/>
  <c r="DE179" i="1" s="1"/>
  <c r="DE180" i="1" s="1"/>
  <c r="DE181" i="1" s="1"/>
  <c r="DE182" i="1" s="1"/>
  <c r="DE183" i="1" s="1"/>
  <c r="DE184" i="1" s="1"/>
  <c r="DE185" i="1" s="1"/>
  <c r="DE186" i="1" s="1"/>
  <c r="DE187" i="1" s="1"/>
  <c r="DE188" i="1" s="1"/>
  <c r="DE189" i="1" s="1"/>
  <c r="DE190" i="1" s="1"/>
  <c r="DE191" i="1" s="1"/>
  <c r="DE192" i="1" s="1"/>
  <c r="DE193" i="1" s="1"/>
  <c r="DE194" i="1" s="1"/>
  <c r="DE195" i="1" s="1"/>
  <c r="DE196" i="1" s="1"/>
  <c r="DE197" i="1" s="1"/>
  <c r="DE198" i="1" s="1"/>
  <c r="DE199" i="1" s="1"/>
  <c r="DE200" i="1" s="1"/>
  <c r="DE201" i="1" s="1"/>
  <c r="DE202" i="1" s="1"/>
  <c r="DE203" i="1" s="1"/>
  <c r="DE204" i="1" s="1"/>
  <c r="DE205" i="1" s="1"/>
  <c r="DE206" i="1" s="1"/>
  <c r="DE207" i="1" s="1"/>
  <c r="DE208" i="1" s="1"/>
  <c r="DE209" i="1" s="1"/>
  <c r="DE210" i="1" s="1"/>
  <c r="DE211" i="1" s="1"/>
  <c r="DE212" i="1" s="1"/>
  <c r="DE213" i="1" s="1"/>
  <c r="DE214" i="1" s="1"/>
  <c r="DE215" i="1" s="1"/>
  <c r="DE216" i="1" s="1"/>
  <c r="DE217" i="1" s="1"/>
  <c r="DE218" i="1" s="1"/>
  <c r="DE219" i="1" s="1"/>
  <c r="DE220" i="1" s="1"/>
  <c r="DE221" i="1" s="1"/>
  <c r="DE222" i="1" s="1"/>
  <c r="DE223" i="1" s="1"/>
  <c r="DE224" i="1" s="1"/>
  <c r="DE225" i="1" s="1"/>
  <c r="DE226" i="1" s="1"/>
  <c r="DE227" i="1" s="1"/>
  <c r="DE228" i="1" s="1"/>
  <c r="DE229" i="1" s="1"/>
  <c r="DE230" i="1" s="1"/>
  <c r="DE231" i="1" s="1"/>
  <c r="DE232" i="1" s="1"/>
  <c r="DE233" i="1" s="1"/>
  <c r="DE234" i="1" s="1"/>
  <c r="DE235" i="1" s="1"/>
  <c r="DE236" i="1" s="1"/>
  <c r="DE237" i="1" s="1"/>
  <c r="DE238" i="1" s="1"/>
  <c r="DE239" i="1" s="1"/>
  <c r="DE240" i="1" s="1"/>
  <c r="DE241" i="1" s="1"/>
  <c r="DE242" i="1" s="1"/>
  <c r="DE243" i="1" s="1"/>
  <c r="DE244" i="1" s="1"/>
  <c r="DE245" i="1" s="1"/>
  <c r="DE246" i="1" s="1"/>
  <c r="DE247" i="1" s="1"/>
  <c r="DE248" i="1" s="1"/>
  <c r="DE249" i="1" s="1"/>
  <c r="DE250" i="1" s="1"/>
  <c r="DE251" i="1" s="1"/>
  <c r="DE252" i="1" s="1"/>
  <c r="DE253" i="1" s="1"/>
  <c r="DE254" i="1" s="1"/>
  <c r="DE255" i="1" s="1"/>
  <c r="DE256" i="1" s="1"/>
  <c r="DE257" i="1" s="1"/>
  <c r="DE258" i="1" s="1"/>
  <c r="DE259" i="1" s="1"/>
  <c r="DE260" i="1" s="1"/>
  <c r="DE261" i="1" s="1"/>
  <c r="DE262" i="1" s="1"/>
  <c r="DE263" i="1" s="1"/>
  <c r="DE264" i="1" s="1"/>
  <c r="DE265" i="1" s="1"/>
  <c r="DE266" i="1" s="1"/>
  <c r="DE267" i="1" s="1"/>
  <c r="DE268" i="1" s="1"/>
  <c r="DE269" i="1" s="1"/>
  <c r="DE270" i="1" s="1"/>
  <c r="DE271" i="1" s="1"/>
  <c r="DE272" i="1" s="1"/>
  <c r="DE273" i="1" s="1"/>
  <c r="DE274" i="1" s="1"/>
  <c r="DE275" i="1" s="1"/>
  <c r="DE276" i="1" s="1"/>
  <c r="DE277" i="1" s="1"/>
  <c r="DE278" i="1" s="1"/>
  <c r="DE279" i="1" s="1"/>
  <c r="DE280" i="1" s="1"/>
  <c r="DE281" i="1" s="1"/>
  <c r="DE282" i="1" s="1"/>
  <c r="DE283" i="1" s="1"/>
  <c r="DE284" i="1" s="1"/>
  <c r="DE285" i="1" s="1"/>
  <c r="DE286" i="1" s="1"/>
  <c r="DE287" i="1" s="1"/>
  <c r="DE288" i="1" s="1"/>
  <c r="DE289" i="1" s="1"/>
  <c r="DE290" i="1" s="1"/>
  <c r="DE291" i="1" s="1"/>
  <c r="DE292" i="1" s="1"/>
  <c r="DE293" i="1" s="1"/>
  <c r="DE294" i="1" s="1"/>
  <c r="DE295" i="1" s="1"/>
  <c r="DE296" i="1" s="1"/>
  <c r="DE297" i="1" s="1"/>
  <c r="DE298" i="1" s="1"/>
  <c r="DE299" i="1" s="1"/>
  <c r="DE300" i="1" s="1"/>
  <c r="DE301" i="1" s="1"/>
  <c r="DE302" i="1" s="1"/>
  <c r="DE303" i="1" s="1"/>
  <c r="DE304" i="1" s="1"/>
  <c r="DE305" i="1" s="1"/>
  <c r="DE306" i="1" s="1"/>
  <c r="DE307" i="1" s="1"/>
  <c r="DE308" i="1" s="1"/>
  <c r="DE309" i="1" s="1"/>
  <c r="DE310" i="1" s="1"/>
  <c r="DE311" i="1" s="1"/>
  <c r="DE312" i="1" s="1"/>
  <c r="DE313" i="1" s="1"/>
  <c r="DE314" i="1" s="1"/>
  <c r="DE315" i="1" s="1"/>
  <c r="DE316" i="1" s="1"/>
  <c r="DE317" i="1" s="1"/>
  <c r="DE318" i="1" s="1"/>
  <c r="DE319" i="1" s="1"/>
  <c r="DE320" i="1" s="1"/>
  <c r="DE321" i="1" s="1"/>
  <c r="DE322" i="1" s="1"/>
  <c r="DE323" i="1" s="1"/>
  <c r="DE324" i="1" s="1"/>
  <c r="DE325" i="1" s="1"/>
  <c r="DE326" i="1" s="1"/>
  <c r="DE327" i="1" s="1"/>
  <c r="DE328" i="1" s="1"/>
  <c r="DE329" i="1" s="1"/>
  <c r="DE330" i="1" s="1"/>
  <c r="DE331" i="1" s="1"/>
  <c r="DE332" i="1" s="1"/>
  <c r="DE333" i="1" s="1"/>
  <c r="DE334" i="1" s="1"/>
  <c r="DE335" i="1" s="1"/>
  <c r="DE336" i="1" s="1"/>
  <c r="DE337" i="1" s="1"/>
  <c r="DE338" i="1" s="1"/>
  <c r="DE339" i="1" s="1"/>
  <c r="DE340" i="1" s="1"/>
  <c r="DE341" i="1" s="1"/>
  <c r="DE342" i="1" s="1"/>
  <c r="DE343" i="1" s="1"/>
  <c r="DE344" i="1" s="1"/>
  <c r="DE345" i="1" s="1"/>
  <c r="DE346" i="1" s="1"/>
  <c r="DE347" i="1" s="1"/>
  <c r="DE348" i="1" s="1"/>
  <c r="DE349" i="1" s="1"/>
  <c r="DE350" i="1" s="1"/>
  <c r="DE351" i="1" s="1"/>
  <c r="DE352" i="1" s="1"/>
  <c r="DE353" i="1" s="1"/>
  <c r="DE354" i="1" s="1"/>
  <c r="DE355" i="1" s="1"/>
  <c r="DE356" i="1" s="1"/>
  <c r="DE357" i="1" s="1"/>
  <c r="DE358" i="1" s="1"/>
  <c r="DE359" i="1" s="1"/>
  <c r="DE360" i="1" s="1"/>
  <c r="DE361" i="1" s="1"/>
  <c r="DE362" i="1" s="1"/>
  <c r="DE363" i="1" s="1"/>
  <c r="DE364" i="1" s="1"/>
  <c r="DE365" i="1" s="1"/>
  <c r="DE366" i="1" s="1"/>
  <c r="DE367" i="1" s="1"/>
  <c r="DE368" i="1" s="1"/>
  <c r="DE369" i="1" s="1"/>
  <c r="DE370" i="1" s="1"/>
  <c r="DE371" i="1" s="1"/>
  <c r="DE372" i="1" s="1"/>
  <c r="DE373" i="1" s="1"/>
  <c r="CS373" i="1" s="1"/>
  <c r="CS79" i="1"/>
  <c r="CS8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Unknown</author>
    <author>Degrande, Guy</author>
  </authors>
  <commentList>
    <comment ref="T36" authorId="0" shapeId="0" xr:uid="{00000000-0006-0000-0000-000001000000}">
      <text>
        <r>
          <rPr>
            <b/>
            <sz val="10"/>
            <color indexed="81"/>
            <rFont val="Calibri"/>
            <family val="2"/>
          </rPr>
          <t>Klik eventueel op de knop 'Bewerken inschakelen' bovenaan op het scherm en 'Inhoud inschakelen' bij de beveiligingswaarschuwing Macro's.</t>
        </r>
        <r>
          <rPr>
            <sz val="9"/>
            <color indexed="81"/>
            <rFont val="Tahoma"/>
            <family val="2"/>
          </rPr>
          <t xml:space="preserve">
</t>
        </r>
      </text>
    </comment>
    <comment ref="AR73" authorId="1" shapeId="0" xr:uid="{00000000-0006-0000-0000-000002000000}">
      <text>
        <r>
          <rPr>
            <b/>
            <sz val="10"/>
            <color indexed="81"/>
            <rFont val="Calibri"/>
            <family val="2"/>
          </rPr>
          <t>Vanaf 1 januari 2018 wordt de werkelijke afstand vergoed die de leerkracht aflegt om onderwijs aan huis te geven.</t>
        </r>
        <r>
          <rPr>
            <sz val="9"/>
            <color indexed="81"/>
            <rFont val="Tahoma"/>
            <family val="2"/>
          </rPr>
          <t xml:space="preserve">
</t>
        </r>
      </text>
    </comment>
  </commentList>
</comments>
</file>

<file path=xl/sharedStrings.xml><?xml version="1.0" encoding="utf-8"?>
<sst xmlns="http://schemas.openxmlformats.org/spreadsheetml/2006/main" count="5839" uniqueCount="4030">
  <si>
    <t>postnummer</t>
  </si>
  <si>
    <t>naam_gemeente</t>
  </si>
  <si>
    <t>telefoonnr</t>
  </si>
  <si>
    <t>e-mailadres</t>
  </si>
  <si>
    <t>LAKEN</t>
  </si>
  <si>
    <t>SCHAARBEEK</t>
  </si>
  <si>
    <t>ETTERBEEK</t>
  </si>
  <si>
    <t>SINT-JANS-MOLENBEEK</t>
  </si>
  <si>
    <t>KOEKELBERG</t>
  </si>
  <si>
    <t>SINT-AGATHA-BERCHEM</t>
  </si>
  <si>
    <t>NEDER-OVER-HEEMBEEK</t>
  </si>
  <si>
    <t>EVERE</t>
  </si>
  <si>
    <t>SINT-PIETERS-WOLUWE</t>
  </si>
  <si>
    <t>OUDERGEM</t>
  </si>
  <si>
    <t>UKKEL</t>
  </si>
  <si>
    <t>SINT-LAMBRECHTS-WOLUWE</t>
  </si>
  <si>
    <t>HALLE</t>
  </si>
  <si>
    <t>LENNIK</t>
  </si>
  <si>
    <t>ASSE</t>
  </si>
  <si>
    <t>DILBEEK</t>
  </si>
  <si>
    <t>TERNAT</t>
  </si>
  <si>
    <t>LIEDEKERKE</t>
  </si>
  <si>
    <t>VILVOORDE</t>
  </si>
  <si>
    <t>MACHELEN</t>
  </si>
  <si>
    <t>GRIMBERGEN</t>
  </si>
  <si>
    <t>OPWIJK</t>
  </si>
  <si>
    <t>OVERIJSE</t>
  </si>
  <si>
    <t>ZAVENTEM</t>
  </si>
  <si>
    <t>TERVUREN</t>
  </si>
  <si>
    <t>MERKSEM</t>
  </si>
  <si>
    <t>EKEREN</t>
  </si>
  <si>
    <t>KAPELLEN</t>
  </si>
  <si>
    <t>STABROEK</t>
  </si>
  <si>
    <t>WIJNEGEM</t>
  </si>
  <si>
    <t>SCHOTEN</t>
  </si>
  <si>
    <t>SINT-JOB-IN-'T-GOOR</t>
  </si>
  <si>
    <t>BRASSCHAAT</t>
  </si>
  <si>
    <t>OOSTMALLE</t>
  </si>
  <si>
    <t>WUUSTWEZEL</t>
  </si>
  <si>
    <t>KALMTHOUT</t>
  </si>
  <si>
    <t>ESSEN</t>
  </si>
  <si>
    <t>BORGERHOUT</t>
  </si>
  <si>
    <t>SCHILDE</t>
  </si>
  <si>
    <t>ZANDHOVEN</t>
  </si>
  <si>
    <t>NIJLEN</t>
  </si>
  <si>
    <t>TURNHOUT</t>
  </si>
  <si>
    <t>ARENDONK</t>
  </si>
  <si>
    <t>MOL</t>
  </si>
  <si>
    <t>HERENTALS</t>
  </si>
  <si>
    <t>GEEL</t>
  </si>
  <si>
    <t>LIER</t>
  </si>
  <si>
    <t>MORTSEL</t>
  </si>
  <si>
    <t>EDEGEM</t>
  </si>
  <si>
    <t>HOVE</t>
  </si>
  <si>
    <t>KONTICH</t>
  </si>
  <si>
    <t>DUFFEL</t>
  </si>
  <si>
    <t>BERLAAR</t>
  </si>
  <si>
    <t>WILRIJK</t>
  </si>
  <si>
    <t>BOOM</t>
  </si>
  <si>
    <t>BORNEM</t>
  </si>
  <si>
    <t>TEMSE</t>
  </si>
  <si>
    <t>SINT-NIKLAAS</t>
  </si>
  <si>
    <t>BEVEREN-WAAS</t>
  </si>
  <si>
    <t>MECHELEN</t>
  </si>
  <si>
    <t>KEERBERGEN</t>
  </si>
  <si>
    <t>HEVERLEE</t>
  </si>
  <si>
    <t>HEIST-OP-DEN-BERG</t>
  </si>
  <si>
    <t>WESTERLO</t>
  </si>
  <si>
    <t>KESSEL-LO</t>
  </si>
  <si>
    <t>SINT-JORIS-WINGE</t>
  </si>
  <si>
    <t>AARSCHOT</t>
  </si>
  <si>
    <t>DIEST</t>
  </si>
  <si>
    <t>TIENEN</t>
  </si>
  <si>
    <t>LANDEN</t>
  </si>
  <si>
    <t>HASSELT</t>
  </si>
  <si>
    <t>ZONHOVEN</t>
  </si>
  <si>
    <t>HOUTHALEN-HELCHTEREN</t>
  </si>
  <si>
    <t>HECHTEL</t>
  </si>
  <si>
    <t>PEER</t>
  </si>
  <si>
    <t>HAMONT-ACHEL</t>
  </si>
  <si>
    <t>BOCHOLT</t>
  </si>
  <si>
    <t>GENK</t>
  </si>
  <si>
    <t>MAASMECHELEN</t>
  </si>
  <si>
    <t>DILSEN-STOKKEM</t>
  </si>
  <si>
    <t>MAASEIK</t>
  </si>
  <si>
    <t>BREE</t>
  </si>
  <si>
    <t>TONGEREN</t>
  </si>
  <si>
    <t>BILZEN</t>
  </si>
  <si>
    <t>SINT-TRUIDEN</t>
  </si>
  <si>
    <t>LOMMEL</t>
  </si>
  <si>
    <t>HERK-DE-STAD</t>
  </si>
  <si>
    <t>LUMMEN</t>
  </si>
  <si>
    <t>PAAL</t>
  </si>
  <si>
    <t>LEOPOLDSBURG</t>
  </si>
  <si>
    <t>TESSENDERLO</t>
  </si>
  <si>
    <t>BRUGGE</t>
  </si>
  <si>
    <t>OOSTKAMP</t>
  </si>
  <si>
    <t>BEERNEM</t>
  </si>
  <si>
    <t>TORHOUT</t>
  </si>
  <si>
    <t>050-21.33.21</t>
  </si>
  <si>
    <t>DIKSMUIDE</t>
  </si>
  <si>
    <t>SINT-ANDRIES</t>
  </si>
  <si>
    <t>ZEDELGEM</t>
  </si>
  <si>
    <t>GISTEL</t>
  </si>
  <si>
    <t>KOEKELARE</t>
  </si>
  <si>
    <t>KNOKKE-HEIST</t>
  </si>
  <si>
    <t>SINT-KRUIS</t>
  </si>
  <si>
    <t>ASSEBROEK</t>
  </si>
  <si>
    <t>BLANKENBERGE</t>
  </si>
  <si>
    <t>OOSTENDE</t>
  </si>
  <si>
    <t>DE HAAN</t>
  </si>
  <si>
    <t>NIEUWPOORT</t>
  </si>
  <si>
    <t>KOKSIJDE</t>
  </si>
  <si>
    <t>DE PANNE</t>
  </si>
  <si>
    <t>VEURNE</t>
  </si>
  <si>
    <t>KORTRIJK</t>
  </si>
  <si>
    <t>MARKE</t>
  </si>
  <si>
    <t>ZWEVEGEM</t>
  </si>
  <si>
    <t>AVELGEM</t>
  </si>
  <si>
    <t>WEVELGEM</t>
  </si>
  <si>
    <t>WERVIK</t>
  </si>
  <si>
    <t>IZEGEM</t>
  </si>
  <si>
    <t>HEULE</t>
  </si>
  <si>
    <t>KUURNE</t>
  </si>
  <si>
    <t>HARELBEKE</t>
  </si>
  <si>
    <t>INGELMUNSTER</t>
  </si>
  <si>
    <t>WAREGEM</t>
  </si>
  <si>
    <t>ROESELARE</t>
  </si>
  <si>
    <t>RUMBEKE</t>
  </si>
  <si>
    <t>TIELT</t>
  </si>
  <si>
    <t>IEPER</t>
  </si>
  <si>
    <t>POPERINGE</t>
  </si>
  <si>
    <t>GENT</t>
  </si>
  <si>
    <t>OOSTAKKER</t>
  </si>
  <si>
    <t>EVERGEM</t>
  </si>
  <si>
    <t>ZELZATE</t>
  </si>
  <si>
    <t>STEKENE</t>
  </si>
  <si>
    <t>LOKEREN</t>
  </si>
  <si>
    <t>SINT-AMANDSBERG</t>
  </si>
  <si>
    <t>HAMME</t>
  </si>
  <si>
    <t>WETTEREN</t>
  </si>
  <si>
    <t>GENTBRUGGE</t>
  </si>
  <si>
    <t>MERELBEKE</t>
  </si>
  <si>
    <t>AALST</t>
  </si>
  <si>
    <t>LEDE</t>
  </si>
  <si>
    <t>DENDERMONDE</t>
  </si>
  <si>
    <t>BUGGENHOUT</t>
  </si>
  <si>
    <t>NINOVE</t>
  </si>
  <si>
    <t>DENDERLEEUW</t>
  </si>
  <si>
    <t>GERAARDSBERGEN</t>
  </si>
  <si>
    <t>HERZELE</t>
  </si>
  <si>
    <t>RONSE</t>
  </si>
  <si>
    <t>ZOTTEGEM</t>
  </si>
  <si>
    <t>BRAKEL</t>
  </si>
  <si>
    <t>OUDENAARDE</t>
  </si>
  <si>
    <t>DE PINTE</t>
  </si>
  <si>
    <t>DEINZE</t>
  </si>
  <si>
    <t>AALTER</t>
  </si>
  <si>
    <t>EEKLO</t>
  </si>
  <si>
    <t>MARIAKERKE</t>
  </si>
  <si>
    <t>MALDEGEM</t>
  </si>
  <si>
    <t>ANDERLECHT</t>
  </si>
  <si>
    <t>JETTE</t>
  </si>
  <si>
    <t>VORST</t>
  </si>
  <si>
    <t>LEMBEEK</t>
  </si>
  <si>
    <t>SINT-GENESIUS-RODE</t>
  </si>
  <si>
    <t>ALSEMBERG</t>
  </si>
  <si>
    <t>SINT-MARTENS-LENNIK</t>
  </si>
  <si>
    <t>VLEZENBEEK</t>
  </si>
  <si>
    <t>GROOT-BIJGAARDEN</t>
  </si>
  <si>
    <t>ROOSDAAL</t>
  </si>
  <si>
    <t>WEMMEL</t>
  </si>
  <si>
    <t>MERCHTEM</t>
  </si>
  <si>
    <t>DIEGEM</t>
  </si>
  <si>
    <t>WEZEMBEEK-OPPEM</t>
  </si>
  <si>
    <t>03-239.25.35</t>
  </si>
  <si>
    <t>03-233.93.20</t>
  </si>
  <si>
    <t>03-232.88.28</t>
  </si>
  <si>
    <t>03-201.48.80</t>
  </si>
  <si>
    <t>03-281.25.35</t>
  </si>
  <si>
    <t>03-645.74.40</t>
  </si>
  <si>
    <t>DEURNE</t>
  </si>
  <si>
    <t>WESTMALLE</t>
  </si>
  <si>
    <t>03-217.44.10</t>
  </si>
  <si>
    <t>BORSBEEK</t>
  </si>
  <si>
    <t>'S GRAVENWEZEL</t>
  </si>
  <si>
    <t>VORSELAAR</t>
  </si>
  <si>
    <t>HOOGSTRATEN</t>
  </si>
  <si>
    <t>MERKSPLAS</t>
  </si>
  <si>
    <t>OUD-TURNHOUT</t>
  </si>
  <si>
    <t>KASTERLEE</t>
  </si>
  <si>
    <t>BOECHOUT</t>
  </si>
  <si>
    <t>SINT-KATELIJNE-WAVER</t>
  </si>
  <si>
    <t>BERCHEM</t>
  </si>
  <si>
    <t>03-230.12.78</t>
  </si>
  <si>
    <t>03-239.17.88</t>
  </si>
  <si>
    <t>REET</t>
  </si>
  <si>
    <t>NIEL</t>
  </si>
  <si>
    <t>WILLEBROEK</t>
  </si>
  <si>
    <t>HOBOKEN</t>
  </si>
  <si>
    <t>015-20.24.10</t>
  </si>
  <si>
    <t>015-28.79.10</t>
  </si>
  <si>
    <t>HAACHT</t>
  </si>
  <si>
    <t>ONZE-LIEVE-VROUW-WAVER</t>
  </si>
  <si>
    <t>LONDERZEEL</t>
  </si>
  <si>
    <t>KAPELLE-OP-DEN-BOS</t>
  </si>
  <si>
    <t>TILDONK</t>
  </si>
  <si>
    <t>LEUVEN</t>
  </si>
  <si>
    <t>ROTSELAAR</t>
  </si>
  <si>
    <t>BETEKOM</t>
  </si>
  <si>
    <t>HOEGAARDEN</t>
  </si>
  <si>
    <t>ZOUTLEEUW</t>
  </si>
  <si>
    <t>HELCHTEREN</t>
  </si>
  <si>
    <t>HEUSDEN-ZOLDER</t>
  </si>
  <si>
    <t>WIJCHMAAL</t>
  </si>
  <si>
    <t>DIEPENBEEK</t>
  </si>
  <si>
    <t>KINROOI</t>
  </si>
  <si>
    <t>HOESELT</t>
  </si>
  <si>
    <t>MUNSTERBILZEN</t>
  </si>
  <si>
    <t>LANAKEN</t>
  </si>
  <si>
    <t>'S GRAVENVOEREN</t>
  </si>
  <si>
    <t>BORGLOON</t>
  </si>
  <si>
    <t>STEVOORT</t>
  </si>
  <si>
    <t>BERINGEN</t>
  </si>
  <si>
    <t>050-33.19.43</t>
  </si>
  <si>
    <t>RUISELEDE</t>
  </si>
  <si>
    <t>KORTEMARK</t>
  </si>
  <si>
    <t>SINT-MICHIELS</t>
  </si>
  <si>
    <t>KNOKKE</t>
  </si>
  <si>
    <t>050-28.85.10</t>
  </si>
  <si>
    <t>OEDELEM</t>
  </si>
  <si>
    <t>ZEEBRUGGE</t>
  </si>
  <si>
    <t>BREDENE</t>
  </si>
  <si>
    <t>059-32.24.84</t>
  </si>
  <si>
    <t>MIDDELKERKE</t>
  </si>
  <si>
    <t>OOSTDUINKERKE</t>
  </si>
  <si>
    <t>ANZEGEM</t>
  </si>
  <si>
    <t>MENEN</t>
  </si>
  <si>
    <t>LENDELEDE</t>
  </si>
  <si>
    <t>ARDOOIE</t>
  </si>
  <si>
    <t>MEULEBEKE</t>
  </si>
  <si>
    <t>PITTEM</t>
  </si>
  <si>
    <t>09-265.70.60</t>
  </si>
  <si>
    <t>MOERBEKE-WAAS</t>
  </si>
  <si>
    <t>EKSAARDE</t>
  </si>
  <si>
    <t>ZELE</t>
  </si>
  <si>
    <t>LEDEBERG</t>
  </si>
  <si>
    <t>MELLE</t>
  </si>
  <si>
    <t>09-252.11.09</t>
  </si>
  <si>
    <t>GIJZEGEM</t>
  </si>
  <si>
    <t>MERE</t>
  </si>
  <si>
    <t>ZWIJNAARDE</t>
  </si>
  <si>
    <t>EKE</t>
  </si>
  <si>
    <t>GAVERE</t>
  </si>
  <si>
    <t>SINT-DENIJS-WESTREM</t>
  </si>
  <si>
    <t>PULDERBOS</t>
  </si>
  <si>
    <t>050-33.63.47</t>
  </si>
  <si>
    <t>BAZEL</t>
  </si>
  <si>
    <t>03-645.59.60</t>
  </si>
  <si>
    <t>02-523.15.20</t>
  </si>
  <si>
    <t>MOLENSTEDE</t>
  </si>
  <si>
    <t>02-217.77.00</t>
  </si>
  <si>
    <t>tarieven km-vergoeding</t>
  </si>
  <si>
    <t>tot en met</t>
  </si>
  <si>
    <t>fiets</t>
  </si>
  <si>
    <t>auto</t>
  </si>
  <si>
    <t>Waarvoor dient dit formulier?</t>
  </si>
  <si>
    <t>Vul de gegevens van de school in.</t>
  </si>
  <si>
    <t xml:space="preserve">instellingsnummer </t>
  </si>
  <si>
    <t xml:space="preserve">naam </t>
  </si>
  <si>
    <t xml:space="preserve">straat en nummer </t>
  </si>
  <si>
    <t xml:space="preserve">postnummer en gemeente </t>
  </si>
  <si>
    <t>telefoonnummer</t>
  </si>
  <si>
    <t>Gegevens over het onderwijs aan huis</t>
  </si>
  <si>
    <t>Vul de gegevens in over het onderwijs aan huis.</t>
  </si>
  <si>
    <t>periode</t>
  </si>
  <si>
    <t>voor- en achternaam personeelslid</t>
  </si>
  <si>
    <t>stamboeknr.</t>
  </si>
  <si>
    <t>voor- en achternaam leerling</t>
  </si>
  <si>
    <t>wijze van verplaatsing</t>
  </si>
  <si>
    <t>vergoeding/km verplaatsing auto</t>
  </si>
  <si>
    <t xml:space="preserve">vergoeding/km verplaatsing fiets </t>
  </si>
  <si>
    <t>02-262.03.20</t>
  </si>
  <si>
    <t>KORTESSEM</t>
  </si>
  <si>
    <t>03-230.24.44</t>
  </si>
  <si>
    <t>parcivalschool@parcivalschool.be</t>
  </si>
  <si>
    <t>03-280.49.07</t>
  </si>
  <si>
    <t>03-250.16.40</t>
  </si>
  <si>
    <t>MALLE</t>
  </si>
  <si>
    <t>03-217.26.30</t>
  </si>
  <si>
    <t>016-24.11.10</t>
  </si>
  <si>
    <t>016-34.39.62</t>
  </si>
  <si>
    <t>ziekenhuisschool@uzleuven.be</t>
  </si>
  <si>
    <t>016-29.01.81</t>
  </si>
  <si>
    <t>015-24.07.24</t>
  </si>
  <si>
    <t>013-33.38.86</t>
  </si>
  <si>
    <t>011-22.25.93</t>
  </si>
  <si>
    <t>KLERKEN</t>
  </si>
  <si>
    <t>051-50.55.58</t>
  </si>
  <si>
    <t>GITS</t>
  </si>
  <si>
    <t>LANDEGEM</t>
  </si>
  <si>
    <t>damiaan.ovaere@teb.ksleuven.be</t>
  </si>
  <si>
    <t>T</t>
  </si>
  <si>
    <t>bedrag in euro verplaatsing auto</t>
  </si>
  <si>
    <t>bedrag in euro verplaatsing fiets</t>
  </si>
  <si>
    <t>vergoeding openbaar vervoer</t>
  </si>
  <si>
    <t>Scholen en leerlingen</t>
  </si>
  <si>
    <t>BRUSSEL</t>
  </si>
  <si>
    <t>ANTWERPEN</t>
  </si>
  <si>
    <t>016-38.06.66</t>
  </si>
  <si>
    <t>02-380.10.15</t>
  </si>
  <si>
    <t>info@ibiswerk.be</t>
  </si>
  <si>
    <t>nummer_instelling</t>
  </si>
  <si>
    <t>e_mail</t>
  </si>
  <si>
    <t>09-326.78.40</t>
  </si>
  <si>
    <t>Collegestraat 1</t>
  </si>
  <si>
    <t>aantal trajecten</t>
  </si>
  <si>
    <t>Edmond Mesenslaan 2</t>
  </si>
  <si>
    <t>Toverfluitstraat 21</t>
  </si>
  <si>
    <t>Oscar Ruelensplein 13</t>
  </si>
  <si>
    <t>Grote Prijzenlaan 59</t>
  </si>
  <si>
    <t>Auguste Demaeghtlaan 40</t>
  </si>
  <si>
    <t>Hippolyte Boulengerlaan 7</t>
  </si>
  <si>
    <t>Augustijnslei 54</t>
  </si>
  <si>
    <t>Hofstraat 14</t>
  </si>
  <si>
    <t>Augustijnenlaan 31</t>
  </si>
  <si>
    <t>Arthur Vanderpoortenlaan 35</t>
  </si>
  <si>
    <t>Donkvijverstraat 30</t>
  </si>
  <si>
    <t>Caputsteenstraat 51</t>
  </si>
  <si>
    <t>Vlieghavenlaan 18</t>
  </si>
  <si>
    <t>Spikdorenveld 22</t>
  </si>
  <si>
    <t>Schoolstraat 2</t>
  </si>
  <si>
    <t>Leopoldlaan 45</t>
  </si>
  <si>
    <t>Moerenstraat 4</t>
  </si>
  <si>
    <t>Sint Martinusstraat 3</t>
  </si>
  <si>
    <t>Tichelrijlaan 1</t>
  </si>
  <si>
    <t>Atheneumstraat 2</t>
  </si>
  <si>
    <t>Rijselstraat 110</t>
  </si>
  <si>
    <t>Daverlostraat 132</t>
  </si>
  <si>
    <t>Van Maerlantstraat 1</t>
  </si>
  <si>
    <t>Bellevuestraat 28</t>
  </si>
  <si>
    <t>Voskenslaan 60</t>
  </si>
  <si>
    <t>Azalealaan 2</t>
  </si>
  <si>
    <t>Sint-Baafskouterstraat 129</t>
  </si>
  <si>
    <t>Noordlaan 10</t>
  </si>
  <si>
    <t>Graanmarkt 14</t>
  </si>
  <si>
    <t>Zuidlaan 3</t>
  </si>
  <si>
    <t>De Tramzate 9</t>
  </si>
  <si>
    <t>Kasteelstraat 32</t>
  </si>
  <si>
    <t>Stationsstraat 128</t>
  </si>
  <si>
    <t>Predikherenhoevestraat 31</t>
  </si>
  <si>
    <t>Prosperdreef 3</t>
  </si>
  <si>
    <t>Tapstraat 12</t>
  </si>
  <si>
    <t>Bornstraat 52</t>
  </si>
  <si>
    <t>Molendreef 57</t>
  </si>
  <si>
    <t>Dokter Jacobsstraat 67</t>
  </si>
  <si>
    <t>Bergense Steenweg 1421</t>
  </si>
  <si>
    <t>Léon Theodorstraat 167</t>
  </si>
  <si>
    <t>Luchtvaartlaan 70</t>
  </si>
  <si>
    <t>Lenniksesteenweg 2</t>
  </si>
  <si>
    <t>Kloosterweg 1</t>
  </si>
  <si>
    <t>Brusselsesteenweg 20</t>
  </si>
  <si>
    <t>Schapenstraat 39</t>
  </si>
  <si>
    <t>Rooseveltlaan (Franklin) 98</t>
  </si>
  <si>
    <t>Albertlaan 44</t>
  </si>
  <si>
    <t>Nieuwstraat 17</t>
  </si>
  <si>
    <t>Lange Van Ruusbroecstraat 12</t>
  </si>
  <si>
    <t>Lange Leemstraat 313</t>
  </si>
  <si>
    <t>Van Helmontstraat 29</t>
  </si>
  <si>
    <t>Maarschalk Gérardstraat 18</t>
  </si>
  <si>
    <t>Frankrijklei 91</t>
  </si>
  <si>
    <t>Quellinstraat 31</t>
  </si>
  <si>
    <t>Lamorinièrestraat 150</t>
  </si>
  <si>
    <t>VIIde-Olympiadelaan 25</t>
  </si>
  <si>
    <t>Du Chastellei 48</t>
  </si>
  <si>
    <t>Broeder Frederikstraat 3</t>
  </si>
  <si>
    <t>Oorderseweg 8</t>
  </si>
  <si>
    <t>Confortalei 173</t>
  </si>
  <si>
    <t>Kasteellaan 18</t>
  </si>
  <si>
    <t>Kloosterstraat 7</t>
  </si>
  <si>
    <t>Collegelaan 36</t>
  </si>
  <si>
    <t>Nonnenstraat 21</t>
  </si>
  <si>
    <t>Apostoliekenstraat 26</t>
  </si>
  <si>
    <t>Koningin Astridlaan 33</t>
  </si>
  <si>
    <t>Jubileumlaan 1</t>
  </si>
  <si>
    <t>Vrijheid 234</t>
  </si>
  <si>
    <t>Jakob Smitslaan 36</t>
  </si>
  <si>
    <t>Rozenberg 2</t>
  </si>
  <si>
    <t>Rombaut Keldermansstraat 33</t>
  </si>
  <si>
    <t>Lange Kroonstraat 72</t>
  </si>
  <si>
    <t>Onderwijsstraat 19</t>
  </si>
  <si>
    <t>Grotesteenweg 489</t>
  </si>
  <si>
    <t>Jan Moorkensstraat 95</t>
  </si>
  <si>
    <t>Collegestraat 31</t>
  </si>
  <si>
    <t>Bleekstraat 3</t>
  </si>
  <si>
    <t>Hoogstraat 35</t>
  </si>
  <si>
    <t>Veemarkt 56</t>
  </si>
  <si>
    <t>Melaan 16</t>
  </si>
  <si>
    <t>Kloosterstraat 14</t>
  </si>
  <si>
    <t>Berlaarbaan 229</t>
  </si>
  <si>
    <t>Janseniusstraat 2</t>
  </si>
  <si>
    <t>Oude Markt 28</t>
  </si>
  <si>
    <t>Naamsesteenweg 355</t>
  </si>
  <si>
    <t>Biekorfstraat 8</t>
  </si>
  <si>
    <t>015-22.10.10</t>
  </si>
  <si>
    <t>Bekaflaan 65</t>
  </si>
  <si>
    <t>Kard. Mercierstraat 10</t>
  </si>
  <si>
    <t>Demerstraat 12</t>
  </si>
  <si>
    <t>Klein Overlaar 3</t>
  </si>
  <si>
    <t>Schoolstraat 8</t>
  </si>
  <si>
    <t>Zilverstraat 26</t>
  </si>
  <si>
    <t>Garenmarkt 8</t>
  </si>
  <si>
    <t>Bruggestraat 23</t>
  </si>
  <si>
    <t>Doornstraat 3</t>
  </si>
  <si>
    <t>Fortuinstraat 29</t>
  </si>
  <si>
    <t>Stationsstraat 25</t>
  </si>
  <si>
    <t>Prinses Elisabethlaan 1</t>
  </si>
  <si>
    <t>Onderwijsstraat 5</t>
  </si>
  <si>
    <t>Beverlaai 75</t>
  </si>
  <si>
    <t>Schoolstraat 11</t>
  </si>
  <si>
    <t>Maloulaan 2</t>
  </si>
  <si>
    <t>Nederkouter 112</t>
  </si>
  <si>
    <t>Slangstraat 12</t>
  </si>
  <si>
    <t>Brusselsesteenweg 459</t>
  </si>
  <si>
    <t>Esplanadeplein 6</t>
  </si>
  <si>
    <t>Weggevoerdenstraat 55</t>
  </si>
  <si>
    <t>Marktstraat 15</t>
  </si>
  <si>
    <t>Verheydenstraat 39</t>
  </si>
  <si>
    <t>Groot-Bijgaardenstraat 434</t>
  </si>
  <si>
    <t>Georges Henrilaan 278</t>
  </si>
  <si>
    <t>Scheestraat 74</t>
  </si>
  <si>
    <t>Inkendaalstraat 1</t>
  </si>
  <si>
    <t>Lostraat 175</t>
  </si>
  <si>
    <t>Lindendreef 1</t>
  </si>
  <si>
    <t>Burchtse Weel 102</t>
  </si>
  <si>
    <t>Bethaniënlei 5</t>
  </si>
  <si>
    <t>Dullingen 46</t>
  </si>
  <si>
    <t>Reebergenlaan 4</t>
  </si>
  <si>
    <t>Noord-Brabantlaan 79</t>
  </si>
  <si>
    <t>Oude Arendonkse Baan 36</t>
  </si>
  <si>
    <t>Eindhoutseweg 25</t>
  </si>
  <si>
    <t>Schapenstraat 98</t>
  </si>
  <si>
    <t>Herestraat 49</t>
  </si>
  <si>
    <t>Tervuursesteenweg 295</t>
  </si>
  <si>
    <t>Kastanjedreef 12</t>
  </si>
  <si>
    <t>Groenstraat 16</t>
  </si>
  <si>
    <t>Borggravevijversstraat 9</t>
  </si>
  <si>
    <t>Sint-Gerardusdreef 1</t>
  </si>
  <si>
    <t>St.-Ferdinandstraat 1</t>
  </si>
  <si>
    <t>Stokstraat 1_A</t>
  </si>
  <si>
    <t>Koninklijke Baan 5</t>
  </si>
  <si>
    <t>Albert I Laan 56</t>
  </si>
  <si>
    <t>De Zilten 52</t>
  </si>
  <si>
    <t>Ebergiste De Deynestraat 1</t>
  </si>
  <si>
    <t>09-332.24.05</t>
  </si>
  <si>
    <t>Kwatrechtsteenweg 168</t>
  </si>
  <si>
    <t>Jules Destréelaan 67</t>
  </si>
  <si>
    <t>Bergemeersenstraat 106</t>
  </si>
  <si>
    <t>Botermelkstraat 201</t>
  </si>
  <si>
    <t>Blijdorpstraat 3</t>
  </si>
  <si>
    <t>Parkstraat 2</t>
  </si>
  <si>
    <t>Volkstraat 40</t>
  </si>
  <si>
    <t>Melgesdreef 113</t>
  </si>
  <si>
    <t>Rerum Novarumlaan 1</t>
  </si>
  <si>
    <t>Peetersstraat 14</t>
  </si>
  <si>
    <t>Kloosterstraat 82</t>
  </si>
  <si>
    <t>Kasteeldreef 2</t>
  </si>
  <si>
    <t>Mariastraat 7</t>
  </si>
  <si>
    <t>Dreef 47</t>
  </si>
  <si>
    <t>Plezantstraat 135</t>
  </si>
  <si>
    <t>Zuidmoerstraat 125</t>
  </si>
  <si>
    <t>Karmelietenstraat 57</t>
  </si>
  <si>
    <t>Maantjessteenweg 130</t>
  </si>
  <si>
    <t>Gagelveldenstraat 71</t>
  </si>
  <si>
    <t>Nieuwstraat 75</t>
  </si>
  <si>
    <t>Fabiolalaan 2</t>
  </si>
  <si>
    <t>Kasteelpleinstraat 31</t>
  </si>
  <si>
    <t>Stationsstraat 32</t>
  </si>
  <si>
    <t>Koning Albertlaan 58</t>
  </si>
  <si>
    <t>Groenstraat 156</t>
  </si>
  <si>
    <t>Nekkersgatlaan 17</t>
  </si>
  <si>
    <t>Waarom vult u dit formulier in Excel in?</t>
  </si>
  <si>
    <t>korte_naam_instell</t>
  </si>
  <si>
    <t>Adres</t>
  </si>
  <si>
    <t>Wie vult dit formulier in en waar vindt u meer informatie over dit formulier?</t>
  </si>
  <si>
    <t>Klein-Berchemstraat 1</t>
  </si>
  <si>
    <t>PUURS-SINT-AMANDS</t>
  </si>
  <si>
    <t>Weerstandsplein 1</t>
  </si>
  <si>
    <t>PELT</t>
  </si>
  <si>
    <t>011-80.05.84</t>
  </si>
  <si>
    <t>Meerlaan 25</t>
  </si>
  <si>
    <t>LIEVEGEM</t>
  </si>
  <si>
    <t>Beizegemstraat 132</t>
  </si>
  <si>
    <t>secretariaat@kasterlinden-vgc.be</t>
  </si>
  <si>
    <t>Oevelse dreef 20</t>
  </si>
  <si>
    <t>Mudakkers 25</t>
  </si>
  <si>
    <t>011-34.11.49</t>
  </si>
  <si>
    <t>buo@heuvelzicht.be</t>
  </si>
  <si>
    <t>Corneel Heymanslaan 10</t>
  </si>
  <si>
    <t>Hoe en aan wie bezorgt u dit formulier?</t>
  </si>
  <si>
    <t/>
  </si>
  <si>
    <t>U kunt het formulier in Mijn Onderwijs opladen door de volgende stappen te doorlopen:</t>
  </si>
  <si>
    <t>-</t>
  </si>
  <si>
    <t>Kies 'Document versturen' en vul de verplichte velden in:</t>
  </si>
  <si>
    <t>gecumuleerd teruggevorderd bedrag</t>
  </si>
  <si>
    <t>Log in op Mijn Onderwijs en ga naar het tabblad 'Documenten'.</t>
  </si>
  <si>
    <t>Selecteer de instelling waarvoor u een document wilt doorsturen.</t>
  </si>
  <si>
    <t>Klik in hetzelfde scherm op de knop '+Bijlage toevoegen' en selecteer het opgeslagen bestand. Daarna wordt de naam van het toegevoegde bestand onder de knop '+Bijlage toevoegen' weergegeven.</t>
  </si>
  <si>
    <t>Als het document is opgeladen, vindt u het terug onder het tabblad 'Documenten' bij 'Verstuurd door instelling'.</t>
  </si>
  <si>
    <t xml:space="preserve"> </t>
  </si>
  <si>
    <t>instellingsnummer</t>
  </si>
  <si>
    <t>kalenderjaar</t>
  </si>
  <si>
    <t>nieuwe terugvordering</t>
  </si>
  <si>
    <t>correctie terugvordering</t>
  </si>
  <si>
    <t>totaal terugvordering</t>
  </si>
  <si>
    <t>bedrag in euro per ingevulde rij</t>
  </si>
  <si>
    <t>formulier bevat nog foutmeldingen</t>
  </si>
  <si>
    <t xml:space="preserve"> een nieuwe terugvordering</t>
  </si>
  <si>
    <t xml:space="preserve"> een correctie van een eerder ingediende terugvordering</t>
  </si>
  <si>
    <t>Schoolgegevens</t>
  </si>
  <si>
    <t>Agentschap voor Onderwijsdiensten (AGODI)</t>
  </si>
  <si>
    <t>stamboeknummer</t>
  </si>
  <si>
    <t>afstand</t>
  </si>
  <si>
    <t>kalender-
jaar</t>
  </si>
  <si>
    <t>wijze van
verplaatsing</t>
  </si>
  <si>
    <t>aantal
trajecten</t>
  </si>
  <si>
    <t>vergoeding/km 
verplaatsing auto</t>
  </si>
  <si>
    <t>bedrag in euro 
verplaatsing auto</t>
  </si>
  <si>
    <t xml:space="preserve">vergoeding/km 
verplaatsing fiets </t>
  </si>
  <si>
    <t>bedrag in euro 
verplaatsing fiets</t>
  </si>
  <si>
    <t>vergoeding 
openbaar vervoer</t>
  </si>
  <si>
    <t>bedrag in euro
per ingevulde rij</t>
  </si>
  <si>
    <t>instellings-
nummer</t>
  </si>
  <si>
    <r>
      <t>Dit formulier wordt automatisch ingelezen. Het kan alleen</t>
    </r>
    <r>
      <rPr>
        <b/>
        <i/>
        <u/>
        <sz val="10"/>
        <color rgb="FFFF0000"/>
        <rFont val="Calibri"/>
        <family val="2"/>
        <scheme val="minor"/>
      </rPr>
      <t>als Excelbestand</t>
    </r>
    <r>
      <rPr>
        <b/>
        <i/>
        <sz val="10"/>
        <color rgb="FFFF0000"/>
        <rFont val="Calibri"/>
        <family val="2"/>
        <scheme val="minor"/>
      </rPr>
      <t xml:space="preserve">worden verwerkt. </t>
    </r>
    <r>
      <rPr>
        <b/>
        <i/>
        <u/>
        <sz val="10"/>
        <color rgb="FFFF0000"/>
        <rFont val="Calibri"/>
        <family val="2"/>
        <scheme val="minor"/>
      </rPr>
      <t>Als u de terugvordering in een ander formaat, bijvoorbeeld pdf-bestand, bezorgt, wordt ze niet aanvaard</t>
    </r>
    <r>
      <rPr>
        <b/>
        <i/>
        <sz val="10"/>
        <color rgb="FFFF0000"/>
        <rFont val="Calibri"/>
        <family val="2"/>
        <scheme val="minor"/>
      </rPr>
      <t>.</t>
    </r>
  </si>
  <si>
    <t>Kruis aan waarop deze aanvraag betrekking heeft.</t>
  </si>
  <si>
    <t>&lt;= afwijkende formule !</t>
  </si>
  <si>
    <t>totaal teruggevorderd bedrag</t>
  </si>
  <si>
    <r>
      <t>Dien het formulier pas in als er geen foutmeldingen meer worden getoond</t>
    </r>
    <r>
      <rPr>
        <b/>
        <i/>
        <sz val="10"/>
        <color rgb="FFFF0000"/>
        <rFont val="Calibri"/>
        <family val="2"/>
        <scheme val="minor"/>
      </rPr>
      <t>.</t>
    </r>
    <r>
      <rPr>
        <b/>
        <i/>
        <u/>
        <sz val="10"/>
        <color rgb="FFFF0000"/>
        <rFont val="Calibri"/>
        <family val="2"/>
        <scheme val="minor"/>
      </rPr>
      <t>Terugvorderingen die nog foutmeldingen bevatten, worden niet aanvaard!</t>
    </r>
  </si>
  <si>
    <t>Als u het instellingsnummer invult, verschijnen de andere gegevens van deze vraag automatisch.</t>
  </si>
  <si>
    <r>
      <t>U hoeft alleen de vakken met grijze achtergrond in te vullen. De bedragen worden automatisch berekend en de nodige controles worden automatisch uitgevoerd.</t>
    </r>
    <r>
      <rPr>
        <b/>
        <i/>
        <u/>
        <sz val="10"/>
        <color rgb="FFFF0000"/>
        <rFont val="Calibri"/>
        <family val="2"/>
        <scheme val="minor"/>
      </rPr>
      <t>Vul de vakken rij per rij van links naar rechts in en laat geen blanco rij(en) tussen ingevulde rijen!</t>
    </r>
  </si>
  <si>
    <t xml:space="preserve">In de vragen die u moet beantwoorden, hoeft u alleen de vakken met grijze achtergrond in te vullen. De overige berekeningen en controles worden automatisch uitgevoerd. Het Excelbestand wordt door AGODI automatisch ingelezen. </t>
  </si>
  <si>
    <t>&lt;= afwijkende formule!</t>
  </si>
  <si>
    <t>//////////////////////////////////////////////////////////////////////////////////////////////////////////////////////////////////////////////////////////////////////////////////////////////////////////////////////////////////////////////////////////////////////////////////////////////////////////////////////////////////////////////////////////////////////////////////////////////////////////////////////////////////////////////////////////</t>
  </si>
  <si>
    <t>afgelegde afstand in km</t>
  </si>
  <si>
    <t>Een instelling kan per kalenderjaar maar één terugvordering indienen.</t>
  </si>
  <si>
    <t>Een rij is pas volledig correct ingevuld als er op die rij in kolom DG geen foutmelding meer wordt getoond. Vul de volgende rij pas in nadat u de foutmelding(en) over de vorige rij hebt opgelost.</t>
  </si>
  <si>
    <t>periode
(maand/
jaar)</t>
  </si>
  <si>
    <t>AV006</t>
  </si>
  <si>
    <t>02 553 88 10 (Pieter Lemahieu)</t>
  </si>
  <si>
    <t>Afdeling Secundair Onderwijs</t>
  </si>
  <si>
    <r>
      <t xml:space="preserve">Met dit formulier kunt u de reiskosten voor onderwijs aan huis voor zieke jongeren in het secundair onderwijs terugvorderen van het Agentschap voor Onderwijsdiensten.
</t>
    </r>
    <r>
      <rPr>
        <b/>
        <i/>
        <sz val="10"/>
        <color rgb="FFFF0000"/>
        <rFont val="Calibri"/>
        <family val="2"/>
        <scheme val="minor"/>
      </rPr>
      <t>Opgepast! U mag maar één terugvordering per kalenderjaar en per instelling indienen.</t>
    </r>
    <r>
      <rPr>
        <i/>
        <sz val="10"/>
        <rFont val="Calibri"/>
        <family val="2"/>
        <scheme val="minor"/>
      </rPr>
      <t xml:space="preserve">
</t>
    </r>
    <r>
      <rPr>
        <i/>
        <sz val="10"/>
        <color rgb="FFFF0000"/>
        <rFont val="Calibri"/>
        <family val="2"/>
        <scheme val="minor"/>
      </rPr>
      <t>Als u een correctie van een reeds eerder ingediende terugvordering doorstuurt, moet u bij vraag 2 het hokje vóór 'een correctie van een eerder ingediende terugvordering' aankruisen.</t>
    </r>
  </si>
  <si>
    <t xml:space="preserve">De school vult de terugvordering in. Het bedrag wordt uitbetaald op de rekening waarop ook de werkingsmiddelen worden gestort. 
Meer informatie over de manier waarop u dit formulier moet invullen, is opgenomen onder punt 2.7 in de omzendbrief SO/2005/05 van 22 juli 2005 over tijdelijk onderwijs aan huis (TOAH) en permanent onderwijs aan huis (POAH) in het gewoon secundair onderwijs, en onder punt 2.7 in de omzendbrief SO/2005/06(BUSO) van 22 juli 2005 over tijdelijk onderwijs aan huis (TOAH) en permanent onderwijs aan huis (POAH) in het buitengewoon secundair onderwijs. U vindt de omzendbrieven op </t>
  </si>
  <si>
    <t>http://data-onderwijs.vlaanderen.be/edulex/document.aspx?docid=13647.</t>
  </si>
  <si>
    <t>http://data-onderwijs.vlaanderen.be/edulex/document.aspx?docid=13646;</t>
  </si>
  <si>
    <t>GO! SBSO Sterrebos</t>
  </si>
  <si>
    <t>051-22.74.11</t>
  </si>
  <si>
    <t>sbso@campussterrebos.be</t>
  </si>
  <si>
    <t>Wolfputstraat 42</t>
  </si>
  <si>
    <t>marijke.eeckhout@scholengroep.gent</t>
  </si>
  <si>
    <t>GO! SBSO t Vurstjen</t>
  </si>
  <si>
    <t>Vurstjen 27</t>
  </si>
  <si>
    <t>09-253.13.57</t>
  </si>
  <si>
    <t>GO! IBSO De Horizon</t>
  </si>
  <si>
    <t>053-78.89.59</t>
  </si>
  <si>
    <t>info@ibsodehorizon.be</t>
  </si>
  <si>
    <t>Buso Zaveldal</t>
  </si>
  <si>
    <t>Nieuwland 198</t>
  </si>
  <si>
    <t>02-512.14.75</t>
  </si>
  <si>
    <t>info@zaveldal-vgc.be</t>
  </si>
  <si>
    <t>Buso Cardijnschool</t>
  </si>
  <si>
    <t>02-478.03.33</t>
  </si>
  <si>
    <t>administratie@cardijnschool.be</t>
  </si>
  <si>
    <t>Buso Kasterlinden</t>
  </si>
  <si>
    <t>02 430 67 00</t>
  </si>
  <si>
    <t>Koninklijk Instituut Woluwe - Buso</t>
  </si>
  <si>
    <t>02-735.40.85</t>
  </si>
  <si>
    <t>buso.woluwe@kiwoluwe.be</t>
  </si>
  <si>
    <t>Buso Don Bosco</t>
  </si>
  <si>
    <t>02-363.09.85</t>
  </si>
  <si>
    <t>info@donboscobuso.be</t>
  </si>
  <si>
    <t>Buso Sint-Franciscus</t>
  </si>
  <si>
    <t>053-64.66.40</t>
  </si>
  <si>
    <t>info.buso@sintfranciscus.be</t>
  </si>
  <si>
    <t>Stedelijke Buso De Vest</t>
  </si>
  <si>
    <t>Vestenstraat 14</t>
  </si>
  <si>
    <t>02-251.27.03</t>
  </si>
  <si>
    <t>directie.devest@sovilvoorde.be</t>
  </si>
  <si>
    <t>Buso Maria Assumpta</t>
  </si>
  <si>
    <t>Heiveld 15</t>
  </si>
  <si>
    <t>052-35.65.64</t>
  </si>
  <si>
    <t>info@mai.vko.be</t>
  </si>
  <si>
    <t>GO! BuSO Schoolhuis</t>
  </si>
  <si>
    <t>052-35.71.16</t>
  </si>
  <si>
    <t>info@schoolhuis.be</t>
  </si>
  <si>
    <t>Buso - Parcival-Steinerschool</t>
  </si>
  <si>
    <t>Lamorinièrestraat 77</t>
  </si>
  <si>
    <t>BuSO KOCA Secundair Onderwijs(OV1t7&amp;OV3)</t>
  </si>
  <si>
    <t>Van Schoonbekestraat 131</t>
  </si>
  <si>
    <t>03-240.01.33</t>
  </si>
  <si>
    <t>secundaironderwijs@koca.be</t>
  </si>
  <si>
    <t>Buso De Markgrave</t>
  </si>
  <si>
    <t>Markgravelei 81</t>
  </si>
  <si>
    <t>03-237.71.82</t>
  </si>
  <si>
    <t>farnoush.moradi@demarkgrave.be</t>
  </si>
  <si>
    <t>Buso Sint-Jozefinstituut</t>
  </si>
  <si>
    <t>Kerkstraat 153</t>
  </si>
  <si>
    <t>03-235.40.00</t>
  </si>
  <si>
    <t>info@sjikerkstraat.be</t>
  </si>
  <si>
    <t>Buso Katrinahof</t>
  </si>
  <si>
    <t>Peter Benoitstraat 44</t>
  </si>
  <si>
    <t>03-248.53.54</t>
  </si>
  <si>
    <t>buso@katrinahofscholen.be</t>
  </si>
  <si>
    <t>GO! SBSO Campus Heemschool</t>
  </si>
  <si>
    <t>info.buso@campusheemschool.be</t>
  </si>
  <si>
    <t>GO! SBSO Zonnebos</t>
  </si>
  <si>
    <t>Moerstraat 50</t>
  </si>
  <si>
    <t>03-680.12.50</t>
  </si>
  <si>
    <t>machteld.aerts@zonnebos.eu</t>
  </si>
  <si>
    <t>GO! SBSO De 3master</t>
  </si>
  <si>
    <t>Kempenstraat 32</t>
  </si>
  <si>
    <t>014-85.00.52</t>
  </si>
  <si>
    <t>secundair.onderwijs@de3master.be</t>
  </si>
  <si>
    <t>GO! SBSO Groenlaar</t>
  </si>
  <si>
    <t>03-888.38.64</t>
  </si>
  <si>
    <t>directeur@sbso.groenlaar.be</t>
  </si>
  <si>
    <t>GO! SBSO Baken</t>
  </si>
  <si>
    <t>Bellestraat 89</t>
  </si>
  <si>
    <t>03-776.46.65</t>
  </si>
  <si>
    <t>info@sbsobaken.be</t>
  </si>
  <si>
    <t>GO! IBSO Woudlucht</t>
  </si>
  <si>
    <t>GO! SSBO De Richter</t>
  </si>
  <si>
    <t>Richter 27</t>
  </si>
  <si>
    <t>089-35.90.25</t>
  </si>
  <si>
    <t>info.buso@derichter.be</t>
  </si>
  <si>
    <t>GO! Next SBSO De Dageraad</t>
  </si>
  <si>
    <t>011-34.34.47</t>
  </si>
  <si>
    <t>secretariaat@busodedageraad.be</t>
  </si>
  <si>
    <t>GO! SBSO Helix</t>
  </si>
  <si>
    <t>Speelpleinstraat 77</t>
  </si>
  <si>
    <t>011-55.02.10</t>
  </si>
  <si>
    <t>info@sbsohelix.be</t>
  </si>
  <si>
    <t>GO! SBSO De Varens</t>
  </si>
  <si>
    <t>Nieuwe St.-Annadreef 27</t>
  </si>
  <si>
    <t>050-38.86.60</t>
  </si>
  <si>
    <t>info@devarens.be</t>
  </si>
  <si>
    <t>GO! SBSO Aan Zee</t>
  </si>
  <si>
    <t>Maurits Sabbestraat 8</t>
  </si>
  <si>
    <t>059-70.34.68</t>
  </si>
  <si>
    <t>ann.van.riet@busoaanzee.be</t>
  </si>
  <si>
    <t>GO! athena-campus Ter Bruyninge BuSO</t>
  </si>
  <si>
    <t>Bruyningstraat 52</t>
  </si>
  <si>
    <t>056-22.59.20</t>
  </si>
  <si>
    <t>info@athena-terbruyninge.be</t>
  </si>
  <si>
    <t>De Leerexpert</t>
  </si>
  <si>
    <t>Begijnenvest 35</t>
  </si>
  <si>
    <t>03-201.67.60</t>
  </si>
  <si>
    <t>begijnenvest@leerexpert.be</t>
  </si>
  <si>
    <t>03-292.31.40</t>
  </si>
  <si>
    <t>schoolstraat@leerexpert.be</t>
  </si>
  <si>
    <t>Sint-Jacobsmarkt 38</t>
  </si>
  <si>
    <t>03-432.02.20</t>
  </si>
  <si>
    <t>info@sintjozefov4.be</t>
  </si>
  <si>
    <t>De Leerexpert_Burchtse Weel</t>
  </si>
  <si>
    <t>burchtseweel.secundair@leerexpert.be</t>
  </si>
  <si>
    <t>De Leerexpert Schotensestnwg 252</t>
  </si>
  <si>
    <t>Schotensesteenweg 252</t>
  </si>
  <si>
    <t>03-328.05.70</t>
  </si>
  <si>
    <t>schotensesteenweg252@leerexpert.be</t>
  </si>
  <si>
    <t>Buso t Lommert</t>
  </si>
  <si>
    <t>Botermelkbaan 75</t>
  </si>
  <si>
    <t>03-658.65.56</t>
  </si>
  <si>
    <t>mail@lommert.be</t>
  </si>
  <si>
    <t>Buso Kristus-Koning</t>
  </si>
  <si>
    <t>03-217.03.50</t>
  </si>
  <si>
    <t>info@busokristuskoning.be</t>
  </si>
  <si>
    <t>De Leerexpert Dullingen</t>
  </si>
  <si>
    <t>dullingen.secundair@leerexpert.be</t>
  </si>
  <si>
    <t>Buso Berkenbeek</t>
  </si>
  <si>
    <t>Nieuwmoerse Steenweg 113_C</t>
  </si>
  <si>
    <t>03-669.67.73</t>
  </si>
  <si>
    <t>secundaireschool@berkenbeek.be</t>
  </si>
  <si>
    <t>Buso VIBO De Brem</t>
  </si>
  <si>
    <t>014-45.07.92</t>
  </si>
  <si>
    <t>directieov2-3@vibo-dering.be</t>
  </si>
  <si>
    <t>Pulderbos Secundair Onderwijs (BuSO)</t>
  </si>
  <si>
    <t>03-466.06.30</t>
  </si>
  <si>
    <t>so@revapulderbos.be</t>
  </si>
  <si>
    <t>Gemeentelijke Buso Galbergen</t>
  </si>
  <si>
    <t>Don Boscostraat 39</t>
  </si>
  <si>
    <t>014-31.87.42</t>
  </si>
  <si>
    <t>info.gibbo@gemeentemol.be</t>
  </si>
  <si>
    <t>Buso Oosterlo</t>
  </si>
  <si>
    <t>info@buso-oosterlo.be</t>
  </si>
  <si>
    <t>Buso De Regenboog</t>
  </si>
  <si>
    <t>Kapelstraat 33</t>
  </si>
  <si>
    <t>03-480.23.11</t>
  </si>
  <si>
    <t>info@busoderegenboog.com</t>
  </si>
  <si>
    <t>Buso Sint-Jan Berchmansinstituut</t>
  </si>
  <si>
    <t>Hof-ten-Berglaan 8</t>
  </si>
  <si>
    <t>03-897.96.70</t>
  </si>
  <si>
    <t>buso@sjabi.be</t>
  </si>
  <si>
    <t>Buso VTS 3 - OV 3</t>
  </si>
  <si>
    <t>Breedstraat 104</t>
  </si>
  <si>
    <t>03-780.53.61</t>
  </si>
  <si>
    <t>ov3@vts3.be</t>
  </si>
  <si>
    <t>GO! Busleyden Ath. De Beemden</t>
  </si>
  <si>
    <t>Stuivenbergbaan 135</t>
  </si>
  <si>
    <t>015-41.48.70</t>
  </si>
  <si>
    <t>info@BAdebeemden.be</t>
  </si>
  <si>
    <t>Buso Sint-Janshof</t>
  </si>
  <si>
    <t>Nekkerspoelstraat 358_B</t>
  </si>
  <si>
    <t>015-20.27.61</t>
  </si>
  <si>
    <t>info@sint-janshof.be</t>
  </si>
  <si>
    <t>Buso Windekind</t>
  </si>
  <si>
    <t>buso.directie@windekindleuven.be</t>
  </si>
  <si>
    <t>Buso Ter Bank</t>
  </si>
  <si>
    <t>Buso Mevrouw Govaerts instituut</t>
  </si>
  <si>
    <t>info.ov3@img-heist.be</t>
  </si>
  <si>
    <t>Tongelsbos BuSO</t>
  </si>
  <si>
    <t>014-53.81.81</t>
  </si>
  <si>
    <t>info@buso.tongelsbos.be</t>
  </si>
  <si>
    <t>Stedelijke Buso De Brug</t>
  </si>
  <si>
    <t>Amerstraat 3</t>
  </si>
  <si>
    <t>016-56.74.15</t>
  </si>
  <si>
    <t>directeur@debrug-aarschot.be</t>
  </si>
  <si>
    <t>Buso De Bremberg</t>
  </si>
  <si>
    <t>secretariaat@busodebremberg.com</t>
  </si>
  <si>
    <t>Buso Mariadal</t>
  </si>
  <si>
    <t>016-76.75.21</t>
  </si>
  <si>
    <t>Buso - KIDS</t>
  </si>
  <si>
    <t>buso@kids.be</t>
  </si>
  <si>
    <t>Buso Sint-Elisabeth (OV2 &amp; OV4)</t>
  </si>
  <si>
    <t>Steenovenstraat 20</t>
  </si>
  <si>
    <t>011-52.03.60</t>
  </si>
  <si>
    <t>info@elisa.be</t>
  </si>
  <si>
    <t>Buso Sint-Jozef</t>
  </si>
  <si>
    <t>Dorpsstraat 91</t>
  </si>
  <si>
    <t>011-60.91.60</t>
  </si>
  <si>
    <t>info@bbo.wico.be</t>
  </si>
  <si>
    <t>Provinciale BuSO De Wissel</t>
  </si>
  <si>
    <t>Arbeidsstraat 66</t>
  </si>
  <si>
    <t>089-38.03.49</t>
  </si>
  <si>
    <t>sandra.simons@limburg.be</t>
  </si>
  <si>
    <t>Buso Sint-Gerardus</t>
  </si>
  <si>
    <t>011-35.01.42</t>
  </si>
  <si>
    <t>buso@sintgerardus.be</t>
  </si>
  <si>
    <t>STEBO Dilsen</t>
  </si>
  <si>
    <t>Rijksweg 454</t>
  </si>
  <si>
    <t>089-79.08.76</t>
  </si>
  <si>
    <t>stebo@dilsen-stokkem.be</t>
  </si>
  <si>
    <t>Buso De Garve</t>
  </si>
  <si>
    <t>Langs de Graaf 11</t>
  </si>
  <si>
    <t>089-50.28.22</t>
  </si>
  <si>
    <t>info@degarve.be</t>
  </si>
  <si>
    <t>Buso Ter Engelen</t>
  </si>
  <si>
    <t>Burgemeester Philipslaan 15_A</t>
  </si>
  <si>
    <t>089-56.69.86</t>
  </si>
  <si>
    <t>info@busoterengelen.be</t>
  </si>
  <si>
    <t>Buso Sint-Jansberg</t>
  </si>
  <si>
    <t>Weertersteenweg 135</t>
  </si>
  <si>
    <t>089-56.49.83</t>
  </si>
  <si>
    <t>info@buso-sintjansberg.be</t>
  </si>
  <si>
    <t>GO! SBSO Sibbo</t>
  </si>
  <si>
    <t>Corversstraat 33</t>
  </si>
  <si>
    <t>012-26.03.70</t>
  </si>
  <si>
    <t>info@sibbo.be</t>
  </si>
  <si>
    <t>Provinciale Buso PROVIL ION</t>
  </si>
  <si>
    <t>Duinenstraat 1</t>
  </si>
  <si>
    <t>011-79.93.30</t>
  </si>
  <si>
    <t>info@provilion.be</t>
  </si>
  <si>
    <t>Secundaire scholen St-Ferdinand OV3</t>
  </si>
  <si>
    <t>013-53.06.30</t>
  </si>
  <si>
    <t>Buso Sint-Barbara</t>
  </si>
  <si>
    <t>Mijnschoolstraat 63</t>
  </si>
  <si>
    <t>011-42.13.88</t>
  </si>
  <si>
    <t>info@vibosintbarbara.be</t>
  </si>
  <si>
    <t>Buso Sint-Rafael</t>
  </si>
  <si>
    <t>Maagdestraat 56</t>
  </si>
  <si>
    <t>09-292.40.89</t>
  </si>
  <si>
    <t>i.dehondt@sintrafael.be</t>
  </si>
  <si>
    <t>Buso Huize Tordale</t>
  </si>
  <si>
    <t>Bruggestraat 39</t>
  </si>
  <si>
    <t>050-23.13.65</t>
  </si>
  <si>
    <t>dewissel@tordale.be</t>
  </si>
  <si>
    <t>Buso Heuvelzicht</t>
  </si>
  <si>
    <t>Buso Ravelijn</t>
  </si>
  <si>
    <t>Barrièrestraat 4_A</t>
  </si>
  <si>
    <t>050-38.07.03</t>
  </si>
  <si>
    <t>buso@ravelijn.be</t>
  </si>
  <si>
    <t>Buso Haverlo</t>
  </si>
  <si>
    <t>Weidestraat 156</t>
  </si>
  <si>
    <t>050-35.57.00</t>
  </si>
  <si>
    <t>info@haverlo.be</t>
  </si>
  <si>
    <t>Buso Ter Strepe</t>
  </si>
  <si>
    <t>Westendelaan 39</t>
  </si>
  <si>
    <t>059-31.99.30</t>
  </si>
  <si>
    <t>buso@terstrepe.be</t>
  </si>
  <si>
    <t>GO! SBSO Zeelyceum</t>
  </si>
  <si>
    <t>059-23.40.85</t>
  </si>
  <si>
    <t>info@zeelyceum.be</t>
  </si>
  <si>
    <t>058-53.20.80</t>
  </si>
  <si>
    <t>info@derozenkransbuso.be</t>
  </si>
  <si>
    <t>Sint-Paulusschool campus VTI/VIBSO</t>
  </si>
  <si>
    <t>Toekomststraat 75</t>
  </si>
  <si>
    <t>056-60.01.35</t>
  </si>
  <si>
    <t>info.campusvti-vibso@sintpaulus.eu</t>
  </si>
  <si>
    <t>Buso Sint-Idesbald</t>
  </si>
  <si>
    <t>051-26.43.26</t>
  </si>
  <si>
    <t>buso.st.idesbald@fracarita.org</t>
  </si>
  <si>
    <t>Buso Onze Jeugd</t>
  </si>
  <si>
    <t>Iepersestraat 245</t>
  </si>
  <si>
    <t>051-20.58.86</t>
  </si>
  <si>
    <t>directie.onzejeugd@sint-michiel.be</t>
  </si>
  <si>
    <t>Secundair Onderwijs Dominiek Savio(Buso)</t>
  </si>
  <si>
    <t>Koolskampstraat 24</t>
  </si>
  <si>
    <t>051-23.07.15</t>
  </si>
  <si>
    <t>pieter.stock@dominiek-savio.be</t>
  </si>
  <si>
    <t>Buso De Ster</t>
  </si>
  <si>
    <t>Steenstraat 42</t>
  </si>
  <si>
    <t>051-42.75.10</t>
  </si>
  <si>
    <t>dester@molenland.be</t>
  </si>
  <si>
    <t>Buso De Ast</t>
  </si>
  <si>
    <t>Boeschepestraat 46</t>
  </si>
  <si>
    <t>057-34.65.51</t>
  </si>
  <si>
    <t>deast@bertinuscollectief.be</t>
  </si>
  <si>
    <t>Buso De Pinker</t>
  </si>
  <si>
    <t>Krombeekseweg 82</t>
  </si>
  <si>
    <t>057-33.49.69</t>
  </si>
  <si>
    <t>info@depinker.be</t>
  </si>
  <si>
    <t>Buso Styrka Sec. Ond. @ Waterkant</t>
  </si>
  <si>
    <t>Stropkaai 38_A</t>
  </si>
  <si>
    <t>09-222.15.84</t>
  </si>
  <si>
    <t>IVIO Binnenhof</t>
  </si>
  <si>
    <t>Peperstraat 27</t>
  </si>
  <si>
    <t>09-223.98.71</t>
  </si>
  <si>
    <t>directie@ivio-binnenhof.be</t>
  </si>
  <si>
    <t>Stedelijke Buso Bert Carlier</t>
  </si>
  <si>
    <t>Oudenaardsesteenweg 74</t>
  </si>
  <si>
    <t>09-222.86.23</t>
  </si>
  <si>
    <t>ibc.dir@onderwijs.gent.be</t>
  </si>
  <si>
    <t>Buso Styrka Sec. Ond.</t>
  </si>
  <si>
    <t>09-240.13.73</t>
  </si>
  <si>
    <t>Buso De Karwij</t>
  </si>
  <si>
    <t>Durmelaan 118</t>
  </si>
  <si>
    <t>09-348.67.86</t>
  </si>
  <si>
    <t>info@de-karwij.be</t>
  </si>
  <si>
    <t>Buso Broederschool Lokeren</t>
  </si>
  <si>
    <t>Molenstraat 38</t>
  </si>
  <si>
    <t>09-348.37.96</t>
  </si>
  <si>
    <t>dir@buso.broeders.be</t>
  </si>
  <si>
    <t>Buso Sint-Lodewijk</t>
  </si>
  <si>
    <t>09-272.53.00</t>
  </si>
  <si>
    <t>buso@sintlodewijk.be</t>
  </si>
  <si>
    <t>Buso Sint-Gregorius</t>
  </si>
  <si>
    <t>09-210.01.50</t>
  </si>
  <si>
    <t>info@sintgregorius.be</t>
  </si>
  <si>
    <t>Buso Levensvreugde</t>
  </si>
  <si>
    <t>053-38.28.28</t>
  </si>
  <si>
    <t>directeur@busolevensvreugde.be</t>
  </si>
  <si>
    <t>053-78.85.25</t>
  </si>
  <si>
    <t>donboscoaalst.buso@telenet.be</t>
  </si>
  <si>
    <t>Buso Capelderij</t>
  </si>
  <si>
    <t>Vekenstraat 1_A</t>
  </si>
  <si>
    <t>052-33.68.60</t>
  </si>
  <si>
    <t>buso@capelderij.be</t>
  </si>
  <si>
    <t>Buso Sint-Franciscusschool</t>
  </si>
  <si>
    <t>Penitentenlaan 1</t>
  </si>
  <si>
    <t>09-360.58.43</t>
  </si>
  <si>
    <t>BuSO Bernardusscholen 7</t>
  </si>
  <si>
    <t>Vlaanderenstraat 6</t>
  </si>
  <si>
    <t>055-30.19.99</t>
  </si>
  <si>
    <t>frank.pieters@bernardusscholen.be</t>
  </si>
  <si>
    <t>Steenweg 2</t>
  </si>
  <si>
    <t>09-280.89.60</t>
  </si>
  <si>
    <t>school@wagenschot.be</t>
  </si>
  <si>
    <t>Buso Ten Dries</t>
  </si>
  <si>
    <t>Dennendreef 60</t>
  </si>
  <si>
    <t>09-371.98.66</t>
  </si>
  <si>
    <t>buso@tendries.be</t>
  </si>
  <si>
    <t>Buso Emmaüs</t>
  </si>
  <si>
    <t>Leihoekstraat 7_B</t>
  </si>
  <si>
    <t>09-386.60.08</t>
  </si>
  <si>
    <t>krista.verniest@op-weg.net</t>
  </si>
  <si>
    <t>Buso De Triangel</t>
  </si>
  <si>
    <t>Molendreef 16_C</t>
  </si>
  <si>
    <t>09-370.72.15</t>
  </si>
  <si>
    <t>evelyn.quintyn@dvcdetriangel.be</t>
  </si>
  <si>
    <t>Provinciaal Instituut PIVA</t>
  </si>
  <si>
    <t>Desguinlei 244</t>
  </si>
  <si>
    <t>03-242.26.00</t>
  </si>
  <si>
    <t>info.piva@provincieantwerpen.be</t>
  </si>
  <si>
    <t>Instituut Sint-Maria</t>
  </si>
  <si>
    <t>Lovelingstraat 8</t>
  </si>
  <si>
    <t>03-235.37.35</t>
  </si>
  <si>
    <t>sintmaria@ismo.be</t>
  </si>
  <si>
    <t>Stedelijk Lyceum Olympiade</t>
  </si>
  <si>
    <t>VIIde-Olympiadelaan 2</t>
  </si>
  <si>
    <t>03-242.90.60</t>
  </si>
  <si>
    <t>bram.wellens@so.antwerpen.be</t>
  </si>
  <si>
    <t>Stedelijk Lyceum Lamorinière</t>
  </si>
  <si>
    <t>Lamorinièrestraat 248</t>
  </si>
  <si>
    <t>03-285.94.00</t>
  </si>
  <si>
    <t>bob.beuckels@so.antwerpen.be</t>
  </si>
  <si>
    <t>Stedelijk Lyceum Cadix</t>
  </si>
  <si>
    <t>Cadixstraat 2</t>
  </si>
  <si>
    <t>inge.vandevelde@so.antwerpen.be</t>
  </si>
  <si>
    <t>Sint-Norbertusinstituut</t>
  </si>
  <si>
    <t>Amerikalei 47</t>
  </si>
  <si>
    <t>03-237.71.95</t>
  </si>
  <si>
    <t>secretariaat@sint-norbertus.be</t>
  </si>
  <si>
    <t>Onze-Lieve-Vrouwecollege_Plus</t>
  </si>
  <si>
    <t>info@olvcplus.be</t>
  </si>
  <si>
    <t>Onze-Lieve-Vrouwecollege Plus</t>
  </si>
  <si>
    <t>Louiza-Marialei 5</t>
  </si>
  <si>
    <t>Tachkemoni Secundair</t>
  </si>
  <si>
    <t>03-287.00.70</t>
  </si>
  <si>
    <t>atheneum@tachkemoni.be</t>
  </si>
  <si>
    <t>Stedelijk Lyceum Pestalozzi I</t>
  </si>
  <si>
    <t>Jan De Voslei 6</t>
  </si>
  <si>
    <t>03-293.24.00</t>
  </si>
  <si>
    <t>annick.liesenborghs@so.antwerpen.be</t>
  </si>
  <si>
    <t>Israelitisch Atheneum Jesode-Hatora-B-J</t>
  </si>
  <si>
    <t>Steenbokstraat 14</t>
  </si>
  <si>
    <t>info@jhbj.be</t>
  </si>
  <si>
    <t>Sint-Lucas Kunstsecundair</t>
  </si>
  <si>
    <t>Sint-Jozefstraat 35</t>
  </si>
  <si>
    <t>03-201.59.70</t>
  </si>
  <si>
    <t>info@st-lucaskso.be</t>
  </si>
  <si>
    <t>Israelitische Middenschool Jesode-H-B-J</t>
  </si>
  <si>
    <t>Koninklijke Balletschool Antwerpen</t>
  </si>
  <si>
    <t>Maria Pijpelincxstraat 1</t>
  </si>
  <si>
    <t>03-202.83.28</t>
  </si>
  <si>
    <t>laura.baaijens@so.antwerpen.be</t>
  </si>
  <si>
    <t>Stedelijk Lyceum Linkeroever</t>
  </si>
  <si>
    <t>Gloriantlaan 60</t>
  </si>
  <si>
    <t>03-292.90.50</t>
  </si>
  <si>
    <t>suzzy.vanlaer@so.antwerpen.be</t>
  </si>
  <si>
    <t>Stedelijk Lyceum Lange Beeldekens</t>
  </si>
  <si>
    <t>Lange Beeldekensstraat 264</t>
  </si>
  <si>
    <t>03-289.10.40</t>
  </si>
  <si>
    <t>nadia.michielsen@so.antwerpen.be</t>
  </si>
  <si>
    <t>Stedelijk Lyceum Quellin</t>
  </si>
  <si>
    <t>03-201.62.80</t>
  </si>
  <si>
    <t>tinne.avonds@so.antwerpen.be</t>
  </si>
  <si>
    <t>Sint-Lievenscollege Middenschool</t>
  </si>
  <si>
    <t>Amerikalei 32</t>
  </si>
  <si>
    <t>middenschool@sintlievensantwerpen.be</t>
  </si>
  <si>
    <t>Instituut Maris Stella - Sint-Agnes</t>
  </si>
  <si>
    <t>Turnhoutsebaan 226</t>
  </si>
  <si>
    <t>03-236.91.07</t>
  </si>
  <si>
    <t>info@ims-borgerhout.be</t>
  </si>
  <si>
    <t>Sint-Claracollege</t>
  </si>
  <si>
    <t>Kloosterbaan 5</t>
  </si>
  <si>
    <t>014-67.85.72</t>
  </si>
  <si>
    <t>info@sintclara.kobart.be</t>
  </si>
  <si>
    <t>Sec. Ond. Schoonheidszorgen D. Grésiac</t>
  </si>
  <si>
    <t>Koninklijkelaan 9</t>
  </si>
  <si>
    <t>03-230.03.84</t>
  </si>
  <si>
    <t>info@denisegresiac.be</t>
  </si>
  <si>
    <t>Hiberniaschool Mid Steinersch Antwerpen</t>
  </si>
  <si>
    <t>03-293.28.98</t>
  </si>
  <si>
    <t>info@hiberniaschool.be</t>
  </si>
  <si>
    <t>Xaveriuscollege</t>
  </si>
  <si>
    <t>Secretariaat@xaco.be</t>
  </si>
  <si>
    <t>Onze-Lieve-Vrouw-Presentatie</t>
  </si>
  <si>
    <t>Kardinaal Cardijnplein 11</t>
  </si>
  <si>
    <t>03-361.41.10</t>
  </si>
  <si>
    <t>greet.de.smedt@olvpbornem.be</t>
  </si>
  <si>
    <t>Onze-Lieve-Vrouw-Presentatie -Middensch.</t>
  </si>
  <si>
    <t>Driesstraat 10</t>
  </si>
  <si>
    <t>inge.cools@olvpbornem.be</t>
  </si>
  <si>
    <t>Sint-Jozefsinstituut</t>
  </si>
  <si>
    <t>Lucien Hendrickxlei 2_B</t>
  </si>
  <si>
    <t>03-321.53.51</t>
  </si>
  <si>
    <t>info@sji-borsbeek.be</t>
  </si>
  <si>
    <t>Mater Dei Instituut</t>
  </si>
  <si>
    <t>Bredabaan 394</t>
  </si>
  <si>
    <t>03-651.86.51</t>
  </si>
  <si>
    <t>secretariaat@materdeibrasschaat.be</t>
  </si>
  <si>
    <t>Sint-Michielscollege Brasschaat</t>
  </si>
  <si>
    <t>Kapelsesteenweg 72</t>
  </si>
  <si>
    <t>03-640.30.30</t>
  </si>
  <si>
    <t>algdir@smcb.be</t>
  </si>
  <si>
    <t>Mater Dei-Instituut</t>
  </si>
  <si>
    <t>Gemeentelijk Inst. Brasschaat Sec. Ond.</t>
  </si>
  <si>
    <t>Door Verstraetelei 50</t>
  </si>
  <si>
    <t>03-650.00.70</t>
  </si>
  <si>
    <t>directie.bovenschool@gibbrasschaat.be</t>
  </si>
  <si>
    <t>Gemeentelijke Middenschool</t>
  </si>
  <si>
    <t>Miksebaan 47</t>
  </si>
  <si>
    <t>directie.middenschool@gibbrasschaat.be</t>
  </si>
  <si>
    <t>Stedelijk Lyceum Lakbors</t>
  </si>
  <si>
    <t>03-360.50.20</t>
  </si>
  <si>
    <t>leen.vantongerloo@so.antwerpen.be</t>
  </si>
  <si>
    <t>Stedelijk Lyceum Waterbaan</t>
  </si>
  <si>
    <t>Waterbaan 159</t>
  </si>
  <si>
    <t>03-292.66.70</t>
  </si>
  <si>
    <t>chantal.martiny@so.antwerpen.be</t>
  </si>
  <si>
    <t>Gemeentelijk Technisch Instituut</t>
  </si>
  <si>
    <t>Rooienberg 20</t>
  </si>
  <si>
    <t>015-31.34.37</t>
  </si>
  <si>
    <t>info@gtiduffel.be</t>
  </si>
  <si>
    <t>Moretus 3</t>
  </si>
  <si>
    <t>03-541.03.05</t>
  </si>
  <si>
    <t>info@moretus-ekeren.be</t>
  </si>
  <si>
    <t>Moretus 1</t>
  </si>
  <si>
    <t>03-541.01.36</t>
  </si>
  <si>
    <t>Moretus 4</t>
  </si>
  <si>
    <t>College van het Eucharistisch Hart</t>
  </si>
  <si>
    <t>Rouwmoer 7_B</t>
  </si>
  <si>
    <t>03-667.20.51</t>
  </si>
  <si>
    <t>directie@CollegeEssen.be</t>
  </si>
  <si>
    <t>Sint-Jozefinstituut ASO</t>
  </si>
  <si>
    <t>Hofstraat 56</t>
  </si>
  <si>
    <t>03-667.22.88</t>
  </si>
  <si>
    <t>directie@stjozefasoessen.be</t>
  </si>
  <si>
    <t>Don Bosco-Mariaberginstituut</t>
  </si>
  <si>
    <t>Kloosterstraat 70</t>
  </si>
  <si>
    <t>03-690.19.10</t>
  </si>
  <si>
    <t>info@dbm-essen.be</t>
  </si>
  <si>
    <t>KOGEKA 5</t>
  </si>
  <si>
    <t>Schuttershof 2_B</t>
  </si>
  <si>
    <t>014-56.26.50</t>
  </si>
  <si>
    <t>sdg.college@kogeka.be</t>
  </si>
  <si>
    <t>Sint-Lambertusinstituut</t>
  </si>
  <si>
    <t>Kerkplein 14</t>
  </si>
  <si>
    <t>015-24.12.42</t>
  </si>
  <si>
    <t>sintlambertus@sintlambertus.be</t>
  </si>
  <si>
    <t>Heilig Hart - Middenschool 1</t>
  </si>
  <si>
    <t>middenschool@heilig-hartcollege.be</t>
  </si>
  <si>
    <t>Heilig Hart - Bovenbouw 1</t>
  </si>
  <si>
    <t>bovenbouw@heilig-hartcollege.be</t>
  </si>
  <si>
    <t>Heilig Hart - Middenschool 2</t>
  </si>
  <si>
    <t>Biekorfstraat 10</t>
  </si>
  <si>
    <t>Heilig Hart - Bovenbouw 2</t>
  </si>
  <si>
    <t>kOsh A</t>
  </si>
  <si>
    <t>Scheppersstraat 9</t>
  </si>
  <si>
    <t>014-24.85.20</t>
  </si>
  <si>
    <t>scheppersstraat@kosh.be</t>
  </si>
  <si>
    <t>kOsh B</t>
  </si>
  <si>
    <t>kOsh C</t>
  </si>
  <si>
    <t>kOsh D</t>
  </si>
  <si>
    <t>Collegestraat 46</t>
  </si>
  <si>
    <t>014-25.45.00</t>
  </si>
  <si>
    <t>collegestraat@kosh.be</t>
  </si>
  <si>
    <t>kOsh E</t>
  </si>
  <si>
    <t>Don Bosco Technisch Instituut</t>
  </si>
  <si>
    <t>Salesianenlaan 1</t>
  </si>
  <si>
    <t>03-828.00.95</t>
  </si>
  <si>
    <t>info@donboscohoboken.be</t>
  </si>
  <si>
    <t>Vrij Instituut voor Technisch Onderwijs</t>
  </si>
  <si>
    <t>Gravin Elisabethlaan 30</t>
  </si>
  <si>
    <t>03-340.40.30</t>
  </si>
  <si>
    <t>alex.mensch@vitohoogstraten.be</t>
  </si>
  <si>
    <t>V.T.I. Spijker</t>
  </si>
  <si>
    <t>Gelmelstraat 62</t>
  </si>
  <si>
    <t>03-340.22.80</t>
  </si>
  <si>
    <t>info@vti-spijker.be</t>
  </si>
  <si>
    <t>Klein Seminarie</t>
  </si>
  <si>
    <t>03-340.40.40</t>
  </si>
  <si>
    <t>info@klein-seminarie.be</t>
  </si>
  <si>
    <t>ASO Spijker</t>
  </si>
  <si>
    <t>Lindendreef 37</t>
  </si>
  <si>
    <t>03-314.55.36</t>
  </si>
  <si>
    <t>info@asospijker.be</t>
  </si>
  <si>
    <t>Regina Pacisinstituut - ASO</t>
  </si>
  <si>
    <t>Boechoutsesteenweg 87_A</t>
  </si>
  <si>
    <t>03-455.68.58</t>
  </si>
  <si>
    <t>Regina.Pacis.Hove@regpacho.be</t>
  </si>
  <si>
    <t>Gitok Bovenbouw</t>
  </si>
  <si>
    <t>Kapellensteenweg 112</t>
  </si>
  <si>
    <t>03-666.86.57</t>
  </si>
  <si>
    <t>Instituut Heilig Hart</t>
  </si>
  <si>
    <t>Kapellensteenweg 190</t>
  </si>
  <si>
    <t>03-666.94.51</t>
  </si>
  <si>
    <t>directie@hhartkalmthout.be</t>
  </si>
  <si>
    <t>Mater Salvatorisinstituut</t>
  </si>
  <si>
    <t>Dorpsstraat 40</t>
  </si>
  <si>
    <t>03-664.23.55</t>
  </si>
  <si>
    <t>info@matersalvatoris.be</t>
  </si>
  <si>
    <t>Instituut Mater Salvatoris</t>
  </si>
  <si>
    <t>KOGEKA 1</t>
  </si>
  <si>
    <t>Mgr. Heylenstraat 37</t>
  </si>
  <si>
    <t>014-85.00.46</t>
  </si>
  <si>
    <t>smik@kogeka.be</t>
  </si>
  <si>
    <t>V.T.I.</t>
  </si>
  <si>
    <t>Edegemsesteenweg 129</t>
  </si>
  <si>
    <t>03-457.01.38</t>
  </si>
  <si>
    <t>info@vtikontich.be</t>
  </si>
  <si>
    <t>Sint-Jozefinstituut</t>
  </si>
  <si>
    <t>Gemeenteplein 8</t>
  </si>
  <si>
    <t>03-457.77.97</t>
  </si>
  <si>
    <t>secretariaat@sji.be</t>
  </si>
  <si>
    <t>Sint-Ritacollege zesjarige school</t>
  </si>
  <si>
    <t>Pierstraat 1</t>
  </si>
  <si>
    <t>03-457.12.51</t>
  </si>
  <si>
    <t>info@ritacollege.be</t>
  </si>
  <si>
    <t>Kruisbogenhofstraat 7</t>
  </si>
  <si>
    <t>03-480.01.62</t>
  </si>
  <si>
    <t>vtilier@vtilier.be</t>
  </si>
  <si>
    <t>Sint-Ursula-instituut</t>
  </si>
  <si>
    <t>Kanunnik Davidlaan 15</t>
  </si>
  <si>
    <t>03-491.92.10</t>
  </si>
  <si>
    <t>instituut@campussintursula.be</t>
  </si>
  <si>
    <t>Sint-Aloysiusinstituut vr. Verpleegkunde</t>
  </si>
  <si>
    <t>Kolveniersvest 24</t>
  </si>
  <si>
    <t>03-480.17.66</t>
  </si>
  <si>
    <t>directie@sal.be</t>
  </si>
  <si>
    <t>Sint-Gummaruscollege</t>
  </si>
  <si>
    <t>Kanunnik Davidlaan 10</t>
  </si>
  <si>
    <t>03-489.24.56</t>
  </si>
  <si>
    <t>directie@sgclier.be</t>
  </si>
  <si>
    <t>Sint-Ursulalyceum</t>
  </si>
  <si>
    <t>03-491.92.21</t>
  </si>
  <si>
    <t>lyceum@campussintursula.be</t>
  </si>
  <si>
    <t>Ursulinen Mechelen 2</t>
  </si>
  <si>
    <t>015-42.35.42</t>
  </si>
  <si>
    <t>mieke.acke@ursulinenmechelen.be</t>
  </si>
  <si>
    <t>Scheppersinstituut</t>
  </si>
  <si>
    <t>aso@scheppers-mechelen.be</t>
  </si>
  <si>
    <t>Sint-Romboutscollege</t>
  </si>
  <si>
    <t>post@srco.be</t>
  </si>
  <si>
    <t>Colomaplus eerste graad 1</t>
  </si>
  <si>
    <t>Tervuursesteenweg 2</t>
  </si>
  <si>
    <t>015-42.27.03</t>
  </si>
  <si>
    <t>hilde.wildiers@colomaplus.be</t>
  </si>
  <si>
    <t>Colomaplus bovenbouw 2</t>
  </si>
  <si>
    <t>eric.berghmans@colomaplus.be</t>
  </si>
  <si>
    <t>Groenendaal 2</t>
  </si>
  <si>
    <t>Stella Marisstraat 2</t>
  </si>
  <si>
    <t>03-644.29.30</t>
  </si>
  <si>
    <t>groenendaal@knmc.be</t>
  </si>
  <si>
    <t>Sint-Eduardusinstituut</t>
  </si>
  <si>
    <t>03-645.84.08</t>
  </si>
  <si>
    <t>secundair@sint-eduardus.be</t>
  </si>
  <si>
    <t>Sint-Ludgardisschool</t>
  </si>
  <si>
    <t>03-645.88.27</t>
  </si>
  <si>
    <t>JohanVanStaeyen@slm.be</t>
  </si>
  <si>
    <t>KSOM 10</t>
  </si>
  <si>
    <t>Gasthuisstraat 3</t>
  </si>
  <si>
    <t>014-20.20.20</t>
  </si>
  <si>
    <t>jana.syen@sintlutgardis.be</t>
  </si>
  <si>
    <t>KSOM 5</t>
  </si>
  <si>
    <t>014-31.18.41</t>
  </si>
  <si>
    <t>info@sjbmol.be</t>
  </si>
  <si>
    <t>Gesubsidieerd Technisch Instituut</t>
  </si>
  <si>
    <t>Dieseghemlei 60</t>
  </si>
  <si>
    <t>03-459.83.78</t>
  </si>
  <si>
    <t>info@gtimortsel.be</t>
  </si>
  <si>
    <t>githo nijlen</t>
  </si>
  <si>
    <t>Gemeentestraat 41</t>
  </si>
  <si>
    <t>03-410.03.20</t>
  </si>
  <si>
    <t>info@githonijlen.be</t>
  </si>
  <si>
    <t>Sint-Calasanzinstituut</t>
  </si>
  <si>
    <t>03-410.12.54</t>
  </si>
  <si>
    <t>info@calasanz.be</t>
  </si>
  <si>
    <t>Immaculata Instituut</t>
  </si>
  <si>
    <t>Hoogstraatsebaan 2</t>
  </si>
  <si>
    <t>03-309.23.00</t>
  </si>
  <si>
    <t>info@immalle.be</t>
  </si>
  <si>
    <t>Maris Stella Instituut</t>
  </si>
  <si>
    <t>Antwerpsesteenweg 67</t>
  </si>
  <si>
    <t>03-312.02.33</t>
  </si>
  <si>
    <t>directie@marisstella.be</t>
  </si>
  <si>
    <t>Vita et Pax College</t>
  </si>
  <si>
    <t>Victor Frislei 18</t>
  </si>
  <si>
    <t>03-658.52.33</t>
  </si>
  <si>
    <t>directie@vitaetpax.be</t>
  </si>
  <si>
    <t>Sint-Michielscollege</t>
  </si>
  <si>
    <t>Papenaardekenstraat 53</t>
  </si>
  <si>
    <t>03-658.54.68</t>
  </si>
  <si>
    <t>persadmin@sintmichiel-schoten.be</t>
  </si>
  <si>
    <t>Jozef Hendrickxstraat 153</t>
  </si>
  <si>
    <t>03-680.15.80</t>
  </si>
  <si>
    <t>info@sjs.be</t>
  </si>
  <si>
    <t>Sint-Cordula Instituut</t>
  </si>
  <si>
    <t>Wilgendaalstraat 7</t>
  </si>
  <si>
    <t>03-658.94.49</t>
  </si>
  <si>
    <t>directie@sintcordula.be</t>
  </si>
  <si>
    <t>Heilig Hart van Maria-Instituut</t>
  </si>
  <si>
    <t>Oudaen 76_2</t>
  </si>
  <si>
    <t>03-658.12.62</t>
  </si>
  <si>
    <t>secretariaat@hhvm.be</t>
  </si>
  <si>
    <t>Heilig Graf 031427</t>
  </si>
  <si>
    <t>Patersstraat 28</t>
  </si>
  <si>
    <t>014-41.54.68</t>
  </si>
  <si>
    <t>info@heilig-graf.be</t>
  </si>
  <si>
    <t>Heilig Graf 031435</t>
  </si>
  <si>
    <t>014-41.06.23</t>
  </si>
  <si>
    <t>H.Inst.voor Verpleegkunde Sint-Elisabeth</t>
  </si>
  <si>
    <t>Herentalsstraat 70</t>
  </si>
  <si>
    <t>014-47.13.00</t>
  </si>
  <si>
    <t>daniel.leeten@hivset.be</t>
  </si>
  <si>
    <t>Sint-Victorinstituut</t>
  </si>
  <si>
    <t>Kasteelplein 20</t>
  </si>
  <si>
    <t>014-41.16.80</t>
  </si>
  <si>
    <t>info@sint-victor.be</t>
  </si>
  <si>
    <t>Heilig Graf 031492</t>
  </si>
  <si>
    <t>Heilig Graf 031559</t>
  </si>
  <si>
    <t>Kardinaal van Roey-Instituut ASO</t>
  </si>
  <si>
    <t>Mgr. Donchelei 7</t>
  </si>
  <si>
    <t>014-50.93.11</t>
  </si>
  <si>
    <t>kvri@kvri.be</t>
  </si>
  <si>
    <t>Kardinaal van Roey-Instituut</t>
  </si>
  <si>
    <t>Mariagaarde Instituut</t>
  </si>
  <si>
    <t>Oude Molenstraat 13</t>
  </si>
  <si>
    <t>03-312.02.56</t>
  </si>
  <si>
    <t>secretariaat@mariagaarde.be</t>
  </si>
  <si>
    <t>Sint-Jan Berchmanscollege</t>
  </si>
  <si>
    <t>03-312.98.98</t>
  </si>
  <si>
    <t>college@sjbmalle.be</t>
  </si>
  <si>
    <t>Annuntia-Instituut</t>
  </si>
  <si>
    <t>Turnhoutsebaan 430_A</t>
  </si>
  <si>
    <t>03-355.15.00</t>
  </si>
  <si>
    <t>directie@annuntia.be</t>
  </si>
  <si>
    <t>Stella Matutina-Instituut</t>
  </si>
  <si>
    <t>03-669.62.63</t>
  </si>
  <si>
    <t>Langestraat 199</t>
  </si>
  <si>
    <t>03-484.33.34</t>
  </si>
  <si>
    <t>kristien.boonen@vtiz.be</t>
  </si>
  <si>
    <t>Sint-Jozefscollege 1</t>
  </si>
  <si>
    <t>Schaluin 28</t>
  </si>
  <si>
    <t>016-55.11.11</t>
  </si>
  <si>
    <t>sintjozefscollege@sjca.be</t>
  </si>
  <si>
    <t>Damiaaninstituut C</t>
  </si>
  <si>
    <t>Pastoor Dergentlaan 220</t>
  </si>
  <si>
    <t>016-56.70.59</t>
  </si>
  <si>
    <t>myriam.borremans@damiaaninstituut.be</t>
  </si>
  <si>
    <t>Damiaaninstituut B</t>
  </si>
  <si>
    <t>guy.prenen@damiaaninstituut.be</t>
  </si>
  <si>
    <t>GO! SIBA Aarschot</t>
  </si>
  <si>
    <t>Pastoor Dergentlaan 62</t>
  </si>
  <si>
    <t>016-55.35.20</t>
  </si>
  <si>
    <t>onthaal@siba.be</t>
  </si>
  <si>
    <t>GO! SIMA Aarschot</t>
  </si>
  <si>
    <t>Pastoor Dergentlaan 62_A</t>
  </si>
  <si>
    <t>016-68.96.89</t>
  </si>
  <si>
    <t>onthaal@sima-aarschot.be</t>
  </si>
  <si>
    <t>Sint-Victorinstituut - Bovenbouw</t>
  </si>
  <si>
    <t>02-380.15.89</t>
  </si>
  <si>
    <t>info@sintvictor.be</t>
  </si>
  <si>
    <t>A.E.G. - Sint-Victorinstituut</t>
  </si>
  <si>
    <t>GO! atheneum Anderlecht</t>
  </si>
  <si>
    <t>Sint-Guidostraat 73</t>
  </si>
  <si>
    <t>02-522.71.12</t>
  </si>
  <si>
    <t>info@atheneumanderlecht.be</t>
  </si>
  <si>
    <t>COOVISecundaironderwijs</t>
  </si>
  <si>
    <t>Emile Grysonlaan 1</t>
  </si>
  <si>
    <t>02-526.56.00</t>
  </si>
  <si>
    <t>secundair@coovi.be</t>
  </si>
  <si>
    <t>Sint-Guido-Instituut</t>
  </si>
  <si>
    <t>02-521.60.10</t>
  </si>
  <si>
    <t>directie@sintguido.be</t>
  </si>
  <si>
    <t>Sint-Martinusscholen Asse Walfergem</t>
  </si>
  <si>
    <t>Petrus Ascanusplein 1</t>
  </si>
  <si>
    <t>02-454.06.30</t>
  </si>
  <si>
    <t>directie.aso@martinusasse.be</t>
  </si>
  <si>
    <t>Sint-Martinusscholen Asse Koensborre</t>
  </si>
  <si>
    <t>Koensborre 1</t>
  </si>
  <si>
    <t>02-452.92.82</t>
  </si>
  <si>
    <t>info.tso-bso@martinusasse.be</t>
  </si>
  <si>
    <t>Sint-Martinusscholen - Middenschool</t>
  </si>
  <si>
    <t>Parklaan 17</t>
  </si>
  <si>
    <t>02-452.64.38</t>
  </si>
  <si>
    <t>directie.ms@martinusasse.be</t>
  </si>
  <si>
    <t>Lutgardiscollege</t>
  </si>
  <si>
    <t>de Wahalaan 11</t>
  </si>
  <si>
    <t>02-672.38.67</t>
  </si>
  <si>
    <t>info@lutgardiscollege.be</t>
  </si>
  <si>
    <t>Sint-Jozefsinstituut - Bovenbouw</t>
  </si>
  <si>
    <t>Pastoor Pitetlaan 24</t>
  </si>
  <si>
    <t>016-56.96.44</t>
  </si>
  <si>
    <t>sjib.bovenbouw@sjib.be</t>
  </si>
  <si>
    <t>Sint-Jozefsinstituut - Middenschool</t>
  </si>
  <si>
    <t>Pastoor Pitetlaan 28</t>
  </si>
  <si>
    <t>016-56.81.27</t>
  </si>
  <si>
    <t>directie.middenschool@sjib.be</t>
  </si>
  <si>
    <t>Maria Assumptalyceum ASO-TSO-BSO</t>
  </si>
  <si>
    <t>Stalkruidlaan 1</t>
  </si>
  <si>
    <t>02-268.29.77</t>
  </si>
  <si>
    <t>info@mariaassumptalyceum.be</t>
  </si>
  <si>
    <t>Ursulinenstraat 4</t>
  </si>
  <si>
    <t>02-512.03.70</t>
  </si>
  <si>
    <t>adedecker@sint-jan-brussel.be</t>
  </si>
  <si>
    <t>Maria-Boodschaplyceum</t>
  </si>
  <si>
    <t>Moutstraat 22</t>
  </si>
  <si>
    <t>02-506.89.20</t>
  </si>
  <si>
    <t>info@mabobrussel.be</t>
  </si>
  <si>
    <t>Hoofdstedelijk Atheneum Karel Buls</t>
  </si>
  <si>
    <t>Bonekruidlaan 88</t>
  </si>
  <si>
    <t>02-266.11.00</t>
  </si>
  <si>
    <t>sec.karelbuls@brucity.education</t>
  </si>
  <si>
    <t>Regina Pacisinstituut</t>
  </si>
  <si>
    <t>Magnolialaan 2</t>
  </si>
  <si>
    <t>02-479.28.59</t>
  </si>
  <si>
    <t>directie@sec.reginapacis.eu</t>
  </si>
  <si>
    <t>Hoofdstedelijk Instituut AnneessensFunck</t>
  </si>
  <si>
    <t>Groot Eiland 39</t>
  </si>
  <si>
    <t>02-510.07.50</t>
  </si>
  <si>
    <t>Jan-van-Ruusbroeckollege</t>
  </si>
  <si>
    <t>Forumlaan 4</t>
  </si>
  <si>
    <t>02-268.10.36</t>
  </si>
  <si>
    <t>philip.cobbaert@ruusbroec.be</t>
  </si>
  <si>
    <t>013-33.45.84</t>
  </si>
  <si>
    <t>ken.vanmechelen@ksdiest.be</t>
  </si>
  <si>
    <t>V.T.I. Mariëndaal</t>
  </si>
  <si>
    <t>Rozengaard z/n</t>
  </si>
  <si>
    <t>hugo.celis@ksdiest.be</t>
  </si>
  <si>
    <t>Diocesane Middenschool</t>
  </si>
  <si>
    <t>Mariëndaalstraat 44</t>
  </si>
  <si>
    <t>rogier.paeps@ksdiest.be</t>
  </si>
  <si>
    <t>Regina-Caelilyceum</t>
  </si>
  <si>
    <t>Rozenlaan 45</t>
  </si>
  <si>
    <t>02-568.18.18</t>
  </si>
  <si>
    <t>hugo.dewulf@erce.be</t>
  </si>
  <si>
    <t>Don Bosco-instituut TSO/BSO</t>
  </si>
  <si>
    <t>Stationsstraat 89</t>
  </si>
  <si>
    <t>016-61.79.70</t>
  </si>
  <si>
    <t>info@dbhaacht.be</t>
  </si>
  <si>
    <t>Don Bosco-instituut ASO</t>
  </si>
  <si>
    <t>016-61.79.60</t>
  </si>
  <si>
    <t>Middenschool Don Bosco</t>
  </si>
  <si>
    <t>Stationsstraat 91</t>
  </si>
  <si>
    <t>016-61.79.50</t>
  </si>
  <si>
    <t>Sint-Albertuscollege - Haasrode</t>
  </si>
  <si>
    <t>Geldenaaksebaan 277</t>
  </si>
  <si>
    <t>016-40.50.60</t>
  </si>
  <si>
    <t>Ilona.Hawrijk@salco-haasrode.be</t>
  </si>
  <si>
    <t>Heilig-Hart&amp;College 3</t>
  </si>
  <si>
    <t>Parklaan 7</t>
  </si>
  <si>
    <t>02-363.80.20</t>
  </si>
  <si>
    <t>dirk.hoornaert@hhchalle.be</t>
  </si>
  <si>
    <t>02-356.29.49</t>
  </si>
  <si>
    <t>info@donboscohalle.be</t>
  </si>
  <si>
    <t>Heilig-Hart&amp;College 2</t>
  </si>
  <si>
    <t>goedele.deserrano@hhchalle.be</t>
  </si>
  <si>
    <t>Heilig-Hart&amp;College 1</t>
  </si>
  <si>
    <t>Pedagogische Humaniora H. Hartinstituut</t>
  </si>
  <si>
    <t>016-39.90.51</t>
  </si>
  <si>
    <t>walter.dhoore@hhscholen.be</t>
  </si>
  <si>
    <t>Heilig Hartinstituut - Technisch Onderw.</t>
  </si>
  <si>
    <t>Heilig Hartinstituut Lyceum</t>
  </si>
  <si>
    <t>Sint-Pieterscollege</t>
  </si>
  <si>
    <t>02-426.85.15</t>
  </si>
  <si>
    <t>ASO@sint-pieterscollege.be</t>
  </si>
  <si>
    <t>KOBOS Secundair II</t>
  </si>
  <si>
    <t>Veldstraat 11</t>
  </si>
  <si>
    <t>015-71.93.70</t>
  </si>
  <si>
    <t>info@KOBOS.be</t>
  </si>
  <si>
    <t>KOBOS Secundair III</t>
  </si>
  <si>
    <t>015-71.14.42</t>
  </si>
  <si>
    <t>Sint-Michielsinstituut</t>
  </si>
  <si>
    <t>Tremelobaan 4</t>
  </si>
  <si>
    <t>015-51.10.35</t>
  </si>
  <si>
    <t>info@smiks.be</t>
  </si>
  <si>
    <t>GO! technisch atheneum Keerbergen</t>
  </si>
  <si>
    <t>Molenstraat 2</t>
  </si>
  <si>
    <t>015-51.25.94</t>
  </si>
  <si>
    <t>directie@technischatheneumkeerbergen.be</t>
  </si>
  <si>
    <t>Heilig Hartinstituut Kessel-Lo</t>
  </si>
  <si>
    <t>Jozef Pierrestraat 56</t>
  </si>
  <si>
    <t>016-25.22.51</t>
  </si>
  <si>
    <t>Sancta Mariainstituut</t>
  </si>
  <si>
    <t>Heerweg 77</t>
  </si>
  <si>
    <t>02-356.68.68</t>
  </si>
  <si>
    <t>info@sanctamarialembeek.be</t>
  </si>
  <si>
    <t>Miniemeninstituut</t>
  </si>
  <si>
    <t>Diestsestraat 163</t>
  </si>
  <si>
    <t>016-31.90.00</t>
  </si>
  <si>
    <t>greet.cauwenberghs@min.ksleuven.be</t>
  </si>
  <si>
    <t>Vrije Technische School Leuven</t>
  </si>
  <si>
    <t>Dekenstraat 3</t>
  </si>
  <si>
    <t>016-31.97.70</t>
  </si>
  <si>
    <t>personeel@vti-leuven.be</t>
  </si>
  <si>
    <t>De Wijnpers - Provinciaal onderw. Leuven</t>
  </si>
  <si>
    <t>Mechelsevest 72</t>
  </si>
  <si>
    <t>016-23.69.51</t>
  </si>
  <si>
    <t>dewijnpers@vlaamsbrabant.be</t>
  </si>
  <si>
    <t>016-23.07.66</t>
  </si>
  <si>
    <t>katrien.staessens@stfran.be</t>
  </si>
  <si>
    <t>Minderbroedersstraat 13</t>
  </si>
  <si>
    <t>016-22.44.64</t>
  </si>
  <si>
    <t>chris.croes@spc.ksleuven.be</t>
  </si>
  <si>
    <t>Heilige-Drievuldigheidscollege</t>
  </si>
  <si>
    <t>016-22.27.92</t>
  </si>
  <si>
    <t>frank.baeyens@hdc.ksleuven.be</t>
  </si>
  <si>
    <t>Vrije Middenschool Leuven</t>
  </si>
  <si>
    <t>016-31.97.71</t>
  </si>
  <si>
    <t>Virgo Sapiensinstituut</t>
  </si>
  <si>
    <t>Heldenplein 6</t>
  </si>
  <si>
    <t>052-30.14.19</t>
  </si>
  <si>
    <t>info@virgosapiens.be</t>
  </si>
  <si>
    <t>Daalkouter 30</t>
  </si>
  <si>
    <t>052-30.98.24</t>
  </si>
  <si>
    <t>info@gtil.be</t>
  </si>
  <si>
    <t>Gemeentelijk Instituut voor Sec. Onderw.</t>
  </si>
  <si>
    <t>Watermolenstraat 33</t>
  </si>
  <si>
    <t>02-251.53.50</t>
  </si>
  <si>
    <t>welkom@gisomachelen.be</t>
  </si>
  <si>
    <t>Sint-Donatusinstituut</t>
  </si>
  <si>
    <t>Marktstraat 1</t>
  </si>
  <si>
    <t>052-37.39.67</t>
  </si>
  <si>
    <t>directeur@sintdonatus.be</t>
  </si>
  <si>
    <t>Gemeentelijke Technische &amp; Beroepsschool</t>
  </si>
  <si>
    <t>Stationsstraat 55</t>
  </si>
  <si>
    <t>052-37.16.47</t>
  </si>
  <si>
    <t>directie@gtsm.be</t>
  </si>
  <si>
    <t>Gemeentelijke Technische Tuinbouwschool</t>
  </si>
  <si>
    <t>Molenbaan 54</t>
  </si>
  <si>
    <t>052-37.27.37</t>
  </si>
  <si>
    <t>Sint-Donatusinstituut - Middenschool</t>
  </si>
  <si>
    <t>Dendermondestraat 26</t>
  </si>
  <si>
    <t>052-37.06.00</t>
  </si>
  <si>
    <t>directeur.middenschool@sintdonatus.be</t>
  </si>
  <si>
    <t>Imelda-Instituut</t>
  </si>
  <si>
    <t>Picardstraat 170</t>
  </si>
  <si>
    <t>02-511.06.53</t>
  </si>
  <si>
    <t>info@imelda-instituut.be</t>
  </si>
  <si>
    <t>Vrij Katholiek Onderwijs Opwijk</t>
  </si>
  <si>
    <t>Karenveldstraat 23</t>
  </si>
  <si>
    <t>052-35.71.22</t>
  </si>
  <si>
    <t>vko@vko.be</t>
  </si>
  <si>
    <t>Vrij Kath. Ond. Opwijk - Middenschool</t>
  </si>
  <si>
    <t>052-35.71.21</t>
  </si>
  <si>
    <t>vko.middenschool@vko.be</t>
  </si>
  <si>
    <t>Gemeentelijk Instituut voor Techn. Ond.</t>
  </si>
  <si>
    <t>Stationsplein 4</t>
  </si>
  <si>
    <t>02-687.84.19</t>
  </si>
  <si>
    <t>directie@gito-overijse.be</t>
  </si>
  <si>
    <t>Montfortaans Seminarie</t>
  </si>
  <si>
    <t>Aarschotsesteenweg 39</t>
  </si>
  <si>
    <t>016-35.91.20</t>
  </si>
  <si>
    <t>info@montfort.be</t>
  </si>
  <si>
    <t>Onze-Lieve-Vrouwinstituut</t>
  </si>
  <si>
    <t>jeroen.degreef@olvrode.be</t>
  </si>
  <si>
    <t>Statiestraat 37</t>
  </si>
  <si>
    <t>02-582.13.11</t>
  </si>
  <si>
    <t>directie@sint-jozef-ternat.be</t>
  </si>
  <si>
    <t>Katholiek Sec. Ond. Ternat - Sint-Angela</t>
  </si>
  <si>
    <t>Statiestraat 35</t>
  </si>
  <si>
    <t>02-582.15.38</t>
  </si>
  <si>
    <t>els.debrael@sint-angela-ternat.be</t>
  </si>
  <si>
    <t>Pater Dupierreuxlaan 1 bus B</t>
  </si>
  <si>
    <t>02-766.53.62</t>
  </si>
  <si>
    <t>info@gito-tervuren.be</t>
  </si>
  <si>
    <t>Provinciaal Instituut voor Secundair Ond</t>
  </si>
  <si>
    <t>Alexianenweg 2</t>
  </si>
  <si>
    <t>016-81.45.11</t>
  </si>
  <si>
    <t>koen.kempeneers@vlaamsbrabant.be</t>
  </si>
  <si>
    <t>Sint-Angela-Instituut</t>
  </si>
  <si>
    <t>Kruineikestraat 5</t>
  </si>
  <si>
    <t>016-60.19.50</t>
  </si>
  <si>
    <t>info@satildonk.be</t>
  </si>
  <si>
    <t>Het College</t>
  </si>
  <si>
    <t>Mechelsestraat 7</t>
  </si>
  <si>
    <t>02-257.10.40</t>
  </si>
  <si>
    <t>info.college@kov.be</t>
  </si>
  <si>
    <t>02-254.88.20</t>
  </si>
  <si>
    <t>info.virgoplus@kov.be</t>
  </si>
  <si>
    <t>TechnOV</t>
  </si>
  <si>
    <t>Zennelaan 51_53</t>
  </si>
  <si>
    <t>02-251.34.28</t>
  </si>
  <si>
    <t>Marc.deldime@kov.be</t>
  </si>
  <si>
    <t>vera.maes@kov.be</t>
  </si>
  <si>
    <t>02-771.08.69</t>
  </si>
  <si>
    <t>info@materdei-spw.be</t>
  </si>
  <si>
    <t>Sint-Jozefscollege</t>
  </si>
  <si>
    <t>Woluwelaan 20</t>
  </si>
  <si>
    <t>02-761.03.80</t>
  </si>
  <si>
    <t>info@sjcwoluwe.be</t>
  </si>
  <si>
    <t>Guldendallaan 90</t>
  </si>
  <si>
    <t>02-771.99.62</t>
  </si>
  <si>
    <t>directie@donboscobrussel.be</t>
  </si>
  <si>
    <t>Sint-Tarcisiusinstituut</t>
  </si>
  <si>
    <t>Predikherenstraat 1</t>
  </si>
  <si>
    <t>011-78.13.71</t>
  </si>
  <si>
    <t>college.zoutleeuw@korzo.be</t>
  </si>
  <si>
    <t>Sint-Leonardusinstituut</t>
  </si>
  <si>
    <t>Bethaniastraat 1_A</t>
  </si>
  <si>
    <t>011-78.12.82</t>
  </si>
  <si>
    <t>middenschool@stleonardus.be</t>
  </si>
  <si>
    <t>Bovenbouw Sint-Gertrudis</t>
  </si>
  <si>
    <t>Molenbergstraat 25</t>
  </si>
  <si>
    <t>011-88.17.55</t>
  </si>
  <si>
    <t>nancysnoekx@kolanden.be</t>
  </si>
  <si>
    <t>Middenschool Sint-Gertrudis</t>
  </si>
  <si>
    <t>Groenendael 2_A</t>
  </si>
  <si>
    <t>011-88.35.02</t>
  </si>
  <si>
    <t>middenschool@kolanden.be</t>
  </si>
  <si>
    <t>Immaculata Maria Instituut</t>
  </si>
  <si>
    <t>Kapelleweide 5</t>
  </si>
  <si>
    <t>054-32.31.01</t>
  </si>
  <si>
    <t>alg-directie.secundair@imi.be</t>
  </si>
  <si>
    <t>Sint-Janscollege</t>
  </si>
  <si>
    <t>Waversesteenweg 1</t>
  </si>
  <si>
    <t>016-76.62.71</t>
  </si>
  <si>
    <t>info.sint-janscollege@telenet.be</t>
  </si>
  <si>
    <t>Sint-Paulusschool campus Sint-Vincentius</t>
  </si>
  <si>
    <t>Kerkstraat 86</t>
  </si>
  <si>
    <t>056-69.45.30</t>
  </si>
  <si>
    <t>info.campussintvincentius@sintpaulus.eu</t>
  </si>
  <si>
    <t>Sint-Paulusschool campus Sint-Jan B. 2</t>
  </si>
  <si>
    <t>Kasteelstraat 12</t>
  </si>
  <si>
    <t>056-64.42.12</t>
  </si>
  <si>
    <t>info.campussintjanberchmans@sintpaulus.eu</t>
  </si>
  <si>
    <t>Sint-Paulusschool campus Sint-Jan B. 1</t>
  </si>
  <si>
    <t>Sint-Lutgartinstituut</t>
  </si>
  <si>
    <t>Rollebaanstraat 10</t>
  </si>
  <si>
    <t>050-78.11.70</t>
  </si>
  <si>
    <t>directie@middenschoolbeernem.be</t>
  </si>
  <si>
    <t>Sint-Jozef Sint-Pieter</t>
  </si>
  <si>
    <t>050-41.79.91</t>
  </si>
  <si>
    <t>info@sjsp.be</t>
  </si>
  <si>
    <t>info@sintjozefbrugge.be</t>
  </si>
  <si>
    <t>Vrij Technisch Instituut Brugge</t>
  </si>
  <si>
    <t>050-33.35.02</t>
  </si>
  <si>
    <t>info@vtibrugge.be</t>
  </si>
  <si>
    <t>Technisch Instituut Heilige Familie</t>
  </si>
  <si>
    <t>Oude Zak 38</t>
  </si>
  <si>
    <t>050-44.59.59</t>
  </si>
  <si>
    <t>info@tihf.be</t>
  </si>
  <si>
    <t>Hotel- en Toerismeschool Spermalie</t>
  </si>
  <si>
    <t>Snaggaardstraat 15</t>
  </si>
  <si>
    <t>050-33.52.19</t>
  </si>
  <si>
    <t>info@spermalie.be</t>
  </si>
  <si>
    <t>Sint-Franciscus-Xaveriusinstituut</t>
  </si>
  <si>
    <t>info@sfxbrugge.be</t>
  </si>
  <si>
    <t>Sint-Andreasinstituut</t>
  </si>
  <si>
    <t>050-47.09.47</t>
  </si>
  <si>
    <t>info@sabraso.be</t>
  </si>
  <si>
    <t>Sint-Jozefsinstituut - ASO</t>
  </si>
  <si>
    <t>Noordzandstraat 76</t>
  </si>
  <si>
    <t>050-47.17.17</t>
  </si>
  <si>
    <t>sjh@sintjozefhumaniora.be</t>
  </si>
  <si>
    <t>Onze-Lieve-Vrouwecollege</t>
  </si>
  <si>
    <t>Collegestraat 24</t>
  </si>
  <si>
    <t>050-35.26.10</t>
  </si>
  <si>
    <t>directie@olva.be</t>
  </si>
  <si>
    <t>Abdijschool van Zevenkerken</t>
  </si>
  <si>
    <t>Zevenkerken 4</t>
  </si>
  <si>
    <t>050-40.61.97</t>
  </si>
  <si>
    <t>administratie@abdijschool.be</t>
  </si>
  <si>
    <t>Onze-Lieve-Vrouw-Hemelvaart Instituut</t>
  </si>
  <si>
    <t>050-40.68.70</t>
  </si>
  <si>
    <t>directie@olvh-brugge.be</t>
  </si>
  <si>
    <t>Sint-Andreaslyceum</t>
  </si>
  <si>
    <t>humaniora@sask.be</t>
  </si>
  <si>
    <t>MAST</t>
  </si>
  <si>
    <t>Veldstraat 2</t>
  </si>
  <si>
    <t>050-40.45.00</t>
  </si>
  <si>
    <t>info@mastbrugge.be</t>
  </si>
  <si>
    <t>Hotelschool Ter Groene Poorte</t>
  </si>
  <si>
    <t>Spoorwegstraat 14</t>
  </si>
  <si>
    <t>050-40.30.20</t>
  </si>
  <si>
    <t>info@tergroenepoorte.be</t>
  </si>
  <si>
    <t>Vrij Handels- en Sportinst. St.-Michiels</t>
  </si>
  <si>
    <t>050-40.68.68</t>
  </si>
  <si>
    <t>vhsi@vhsi.be</t>
  </si>
  <si>
    <t>'T SAAM</t>
  </si>
  <si>
    <t>Wilgendijk 30</t>
  </si>
  <si>
    <t>051-50.00.75</t>
  </si>
  <si>
    <t>info@tsaam.be</t>
  </si>
  <si>
    <t>Cardijnlaan 2</t>
  </si>
  <si>
    <t>051-50.10.27</t>
  </si>
  <si>
    <t>Sint-Godelievecollege</t>
  </si>
  <si>
    <t>St-Jans-Gasthuisstraat 20</t>
  </si>
  <si>
    <t>059-27.08.80</t>
  </si>
  <si>
    <t>info@sigo.be</t>
  </si>
  <si>
    <t>Guldensporencollege 8</t>
  </si>
  <si>
    <t>Beekstraat 21</t>
  </si>
  <si>
    <t>056-41.27.93</t>
  </si>
  <si>
    <t>engineering@guldensporencollege.be</t>
  </si>
  <si>
    <t>Spes Nostra 2</t>
  </si>
  <si>
    <t>Heulsekasteelstraat 2_A</t>
  </si>
  <si>
    <t>056-35.39.54</t>
  </si>
  <si>
    <t>spesnostra-tso@snh.be</t>
  </si>
  <si>
    <t>Spes Nostra 1</t>
  </si>
  <si>
    <t>056-35.39.53</t>
  </si>
  <si>
    <t>spesnostra-aso@snh.be</t>
  </si>
  <si>
    <t>VTI Ieper</t>
  </si>
  <si>
    <t>Augustijnenstraat 58</t>
  </si>
  <si>
    <t>057-20.12.13</t>
  </si>
  <si>
    <t>vti@smsi.be</t>
  </si>
  <si>
    <t>Heilige Familie Ieper</t>
  </si>
  <si>
    <t>Eigenheerdstraat 8</t>
  </si>
  <si>
    <t>057-20.05.41</t>
  </si>
  <si>
    <t>hf@smsi.be</t>
  </si>
  <si>
    <t>Immaculata Ieper</t>
  </si>
  <si>
    <t>Rijselstraat 83</t>
  </si>
  <si>
    <t>057-20.45.74</t>
  </si>
  <si>
    <t>immaculata@smsi.be</t>
  </si>
  <si>
    <t>Lyceum Ieper</t>
  </si>
  <si>
    <t>057-20.00.62</t>
  </si>
  <si>
    <t>lyceum@smsi.be</t>
  </si>
  <si>
    <t>College Ieper</t>
  </si>
  <si>
    <t>Gezelleplein 11</t>
  </si>
  <si>
    <t>057-20.05.59</t>
  </si>
  <si>
    <t>college@smsi.be</t>
  </si>
  <si>
    <t>Prizma - Middenschool Ingelmunster</t>
  </si>
  <si>
    <t>051-30.96.65</t>
  </si>
  <si>
    <t>middenschool.ingelmunster@prizma.be</t>
  </si>
  <si>
    <t>Prizma - Campus VTI</t>
  </si>
  <si>
    <t>Italianenlaan 30</t>
  </si>
  <si>
    <t>051-33.65.30</t>
  </si>
  <si>
    <t>campus.vti@prizma.be</t>
  </si>
  <si>
    <t>Prizma - Campus IdP</t>
  </si>
  <si>
    <t>Dirk Martenslaan 16</t>
  </si>
  <si>
    <t>051-33.79.10</t>
  </si>
  <si>
    <t>campus.idp@prizma.be</t>
  </si>
  <si>
    <t>Prizma - Campus College</t>
  </si>
  <si>
    <t>Burgemeester Vandenbogaerdelaan 53</t>
  </si>
  <si>
    <t>051-33.59.33</t>
  </si>
  <si>
    <t>campus.college@prizma.be</t>
  </si>
  <si>
    <t>Prizma - Middenschool Izegem 1</t>
  </si>
  <si>
    <t>Kasteelstraat 28</t>
  </si>
  <si>
    <t>051-30.42.25</t>
  </si>
  <si>
    <t>middenschool.izegem@prizma.be</t>
  </si>
  <si>
    <t>Sint-Jozefsinstituut Lyceum</t>
  </si>
  <si>
    <t>Van Rysselberghestraat 12</t>
  </si>
  <si>
    <t>050-60.23.03</t>
  </si>
  <si>
    <t>ldevloo-casier@sintjozefslyceum.be</t>
  </si>
  <si>
    <t>Sint-Bernardusinstituut</t>
  </si>
  <si>
    <t>Sportlaan 4</t>
  </si>
  <si>
    <t>050-60.79.27</t>
  </si>
  <si>
    <t>directie@sibe.be</t>
  </si>
  <si>
    <t>Instituut Sint-Martinus</t>
  </si>
  <si>
    <t>Ichtegemstraat 14_2</t>
  </si>
  <si>
    <t>051-58.85.45</t>
  </si>
  <si>
    <t>smik@sint-rembert.be</t>
  </si>
  <si>
    <t>Hotelschool Ter Duinen</t>
  </si>
  <si>
    <t>Houtsaegerlaan 40</t>
  </si>
  <si>
    <t>058-51.11.98</t>
  </si>
  <si>
    <t>peter.verbeke@hotelschoolkoksijde.be</t>
  </si>
  <si>
    <t>Margareta-Maria-Instituut - TSO-BSO</t>
  </si>
  <si>
    <t>Handzamestraat 18</t>
  </si>
  <si>
    <t>051-56.77.33</t>
  </si>
  <si>
    <t>administratie@mmikortemark.be</t>
  </si>
  <si>
    <t>Margareta-Maria-Inst. - ASO</t>
  </si>
  <si>
    <t>Don Boscocollege</t>
  </si>
  <si>
    <t>Don Boscolaan 30</t>
  </si>
  <si>
    <t>056-26.50.50</t>
  </si>
  <si>
    <t>info@donboscokortrijk.be</t>
  </si>
  <si>
    <t>RHIZO 1</t>
  </si>
  <si>
    <t>056-82.82.10</t>
  </si>
  <si>
    <t>lyceum@rhizo.be</t>
  </si>
  <si>
    <t>RHIZO 3</t>
  </si>
  <si>
    <t>Deken Camerlyncklaan 76</t>
  </si>
  <si>
    <t>056-82.82.50</t>
  </si>
  <si>
    <t>lifestyleschool@rhizo.be</t>
  </si>
  <si>
    <t>Spes Nostra Instituut</t>
  </si>
  <si>
    <t>Koning Albertstraat 50</t>
  </si>
  <si>
    <t>056-72.74.04</t>
  </si>
  <si>
    <t>secretariaat@spesnostra.be</t>
  </si>
  <si>
    <t>Prizma - Middenschool Lendelede</t>
  </si>
  <si>
    <t>Dorpsplein 2</t>
  </si>
  <si>
    <t>051-30.20.53</t>
  </si>
  <si>
    <t>middenschool.lendelede@prizma.be</t>
  </si>
  <si>
    <t>Technisch Instituut Sint-Lucas</t>
  </si>
  <si>
    <t>Oude Leielaan 15</t>
  </si>
  <si>
    <t>056-51.12.63</t>
  </si>
  <si>
    <t>info@vtimenen.be</t>
  </si>
  <si>
    <t>Sint-Aloysiuscollege</t>
  </si>
  <si>
    <t>Grote Markt 13</t>
  </si>
  <si>
    <t>056-51.13.32</t>
  </si>
  <si>
    <t>info@collegemenen.be</t>
  </si>
  <si>
    <t>Sportschool Meulebeke</t>
  </si>
  <si>
    <t>Ingelmunstersteenweg 1_A</t>
  </si>
  <si>
    <t>051-48.88.91</t>
  </si>
  <si>
    <t>sportschool@sportschool-meulebeke.be</t>
  </si>
  <si>
    <t>Land- en Tuinbouwinstituut</t>
  </si>
  <si>
    <t>Bruggestraat 190</t>
  </si>
  <si>
    <t>050-35.09.84</t>
  </si>
  <si>
    <t>kimara.goethals@lti-oedelem.be</t>
  </si>
  <si>
    <t>GO! Ensorinstituut Oostende</t>
  </si>
  <si>
    <t>Generaal Jungbluthlaan 4</t>
  </si>
  <si>
    <t>059-50.09.31</t>
  </si>
  <si>
    <t>oostende@ensorinstituut.be</t>
  </si>
  <si>
    <t>Steensedijk 151</t>
  </si>
  <si>
    <t>059-50.89.70</t>
  </si>
  <si>
    <t>directie@saoo.be</t>
  </si>
  <si>
    <t>College Petrus &amp; Paulus</t>
  </si>
  <si>
    <t>Vindictivelaan 9</t>
  </si>
  <si>
    <t>059-70.10.22</t>
  </si>
  <si>
    <t>college@petrusenpaulus.be</t>
  </si>
  <si>
    <t>Stuiverstraat 108</t>
  </si>
  <si>
    <t>059-55.64.74</t>
  </si>
  <si>
    <t>west@petrusenpaulus.be</t>
  </si>
  <si>
    <t>Sint-Jozef</t>
  </si>
  <si>
    <t>Alfons Pieterslaan 21</t>
  </si>
  <si>
    <t>059-80.24.23</t>
  </si>
  <si>
    <t>sjo@petrusenpaulus.be</t>
  </si>
  <si>
    <t>Middenschool Sint-Pieters</t>
  </si>
  <si>
    <t>Kortrijksestraat 47</t>
  </si>
  <si>
    <t>050-82.68.22</t>
  </si>
  <si>
    <t>info@middenschoolsint-pieter.be</t>
  </si>
  <si>
    <t>Immaculata-instituut</t>
  </si>
  <si>
    <t>Koninklijke Baan 28</t>
  </si>
  <si>
    <t>058-41.15.79</t>
  </si>
  <si>
    <t>info@immaculatainstituut.be</t>
  </si>
  <si>
    <t>Sint-Janscollege 2</t>
  </si>
  <si>
    <t>Burgemeester Bertenplein 32</t>
  </si>
  <si>
    <t>057-33.31.39</t>
  </si>
  <si>
    <t>sjc2@vsop.be</t>
  </si>
  <si>
    <t>Boeschepestraat 44</t>
  </si>
  <si>
    <t>057-34.65.50</t>
  </si>
  <si>
    <t>vti.poperinge@vsop.be</t>
  </si>
  <si>
    <t>Burgerschool</t>
  </si>
  <si>
    <t>Kattenstraat 7</t>
  </si>
  <si>
    <t>051-26.46.66</t>
  </si>
  <si>
    <t>burgerschool@sint-michiel.be</t>
  </si>
  <si>
    <t>VABI</t>
  </si>
  <si>
    <t>Zuidstraat 27</t>
  </si>
  <si>
    <t>051-26.47.14</t>
  </si>
  <si>
    <t>vabi@sint-michiel.be</t>
  </si>
  <si>
    <t>HBO Verpleegkunde Ic Dien</t>
  </si>
  <si>
    <t>Westlaan 99</t>
  </si>
  <si>
    <t>051-20.73.54</t>
  </si>
  <si>
    <t>info@icdien.be</t>
  </si>
  <si>
    <t>SJI</t>
  </si>
  <si>
    <t>Kroonstraat 19</t>
  </si>
  <si>
    <t>051-40.03.30</t>
  </si>
  <si>
    <t>sji@molenland.be</t>
  </si>
  <si>
    <t>Regina Pacis</t>
  </si>
  <si>
    <t>Patersdreef 5</t>
  </si>
  <si>
    <t>051-40.40.17</t>
  </si>
  <si>
    <t>reginapacis@molenland.be</t>
  </si>
  <si>
    <t>Vrij Technisch Instituut</t>
  </si>
  <si>
    <t>Grote Hulststraat 28</t>
  </si>
  <si>
    <t>051-40.05.68</t>
  </si>
  <si>
    <t>vti@molenland.be</t>
  </si>
  <si>
    <t>Technisch Instituut Sint-Vincentius</t>
  </si>
  <si>
    <t>Spinneschoolstraat 10</t>
  </si>
  <si>
    <t>050-22.03.00</t>
  </si>
  <si>
    <t>hilde.maertens@sint-rembert.be</t>
  </si>
  <si>
    <t>Vrij Land- en Tuinbouwinstituut</t>
  </si>
  <si>
    <t>Conscienceplein 12</t>
  </si>
  <si>
    <t>050-23.15.14</t>
  </si>
  <si>
    <t>Sint-Jozefsinstituut-College</t>
  </si>
  <si>
    <t>050-23.15.10</t>
  </si>
  <si>
    <t>martine.dezutter@sint-rembert.be</t>
  </si>
  <si>
    <t>ann.stael@sint-rembert.be</t>
  </si>
  <si>
    <t>V.T.I. Sint-Aloysius</t>
  </si>
  <si>
    <t>Papebrugstraat 8_A</t>
  </si>
  <si>
    <t>050-23.15.15</t>
  </si>
  <si>
    <t>stijn.debruyne@sint-rembert.be</t>
  </si>
  <si>
    <t>V.T.I. Veurne</t>
  </si>
  <si>
    <t>Ieperse Steenweg 90</t>
  </si>
  <si>
    <t>058-31.15.09</t>
  </si>
  <si>
    <t>franky.dorme@vtiveurne.be</t>
  </si>
  <si>
    <t>Bissch. College Onbevlekte Ontvangenis</t>
  </si>
  <si>
    <t>Karel Coggelaan 8</t>
  </si>
  <si>
    <t>058-31.14.74</t>
  </si>
  <si>
    <t>directie@cove.be</t>
  </si>
  <si>
    <t>Annuntiata-Instituut</t>
  </si>
  <si>
    <t>Vleeshouwersstraat 22</t>
  </si>
  <si>
    <t>058-31.13.45</t>
  </si>
  <si>
    <t>info@annuntiata.be</t>
  </si>
  <si>
    <t>Sint-Paulusschool campus College 3</t>
  </si>
  <si>
    <t>Stationsstraat 85</t>
  </si>
  <si>
    <t>056-60.17.07</t>
  </si>
  <si>
    <t>info.campuscollege@sintpaulus.eu</t>
  </si>
  <si>
    <t>Sint-Paulusschool campus VTI 1</t>
  </si>
  <si>
    <t>056-60.14.62</t>
  </si>
  <si>
    <t>info.campusvti@sintpaulus.eu</t>
  </si>
  <si>
    <t>Sint-Paulusschool campus Hemelvaart 2</t>
  </si>
  <si>
    <t>Keukeldam 17</t>
  </si>
  <si>
    <t>056-60.63.43</t>
  </si>
  <si>
    <t>info.campushemelvaart@sintpaulus.eu</t>
  </si>
  <si>
    <t>Sint-Paulusschool campus College 1</t>
  </si>
  <si>
    <t>Sint-Paulusschool campus Hemelvaart 1</t>
  </si>
  <si>
    <t>Vives Waregem-Tielt</t>
  </si>
  <si>
    <t>Vijfseweg 2</t>
  </si>
  <si>
    <t>056-60.24.68</t>
  </si>
  <si>
    <t>hilde.vanderdonckt@sgsintpaulus.eu</t>
  </si>
  <si>
    <t>Pastoor Staelensstraat 4</t>
  </si>
  <si>
    <t>050-20.96.15</t>
  </si>
  <si>
    <t>stefaan.vanhollebeke@sint-rembert.be</t>
  </si>
  <si>
    <t>DVM Handels-, Techn. en Beroepsonderwijs</t>
  </si>
  <si>
    <t>053-72.96.80</t>
  </si>
  <si>
    <t>kimredant@dvmhtbaalst.be</t>
  </si>
  <si>
    <t>Sint-Augustinusinstituut</t>
  </si>
  <si>
    <t>Leopoldlaan 9</t>
  </si>
  <si>
    <t>053-70.33.79</t>
  </si>
  <si>
    <t>info@sai-aalst.be</t>
  </si>
  <si>
    <t>Pontstraat 7</t>
  </si>
  <si>
    <t>053-79.04.41</t>
  </si>
  <si>
    <t>arie.derijck@sjcaalst.be</t>
  </si>
  <si>
    <t>DVM - Humaniora</t>
  </si>
  <si>
    <t>Onderwijsstraat 2</t>
  </si>
  <si>
    <t>053-60.58.50</t>
  </si>
  <si>
    <t>directeur@dvmhumaniora.be</t>
  </si>
  <si>
    <t>Sint-Maarteninstituut 3</t>
  </si>
  <si>
    <t>053-76.95.70</t>
  </si>
  <si>
    <t>Sint-Jorisinstituut</t>
  </si>
  <si>
    <t>Kruibekestraat 55 bus a</t>
  </si>
  <si>
    <t>03-740.03.30</t>
  </si>
  <si>
    <t>sint.joris@sintjorisbazel.be</t>
  </si>
  <si>
    <t>Europalaan 1</t>
  </si>
  <si>
    <t>03-750.19.00</t>
  </si>
  <si>
    <t>Sint-Vincentiuscollege</t>
  </si>
  <si>
    <t>Kloosterstraat 15</t>
  </si>
  <si>
    <t>052-33.30.09</t>
  </si>
  <si>
    <t>directie@sivibu.be</t>
  </si>
  <si>
    <t>V.T.I. Deinze</t>
  </si>
  <si>
    <t>Leon Declercqstraat 1</t>
  </si>
  <si>
    <t>09-381.60.80</t>
  </si>
  <si>
    <t>vti.deinze@vtideinze.be</t>
  </si>
  <si>
    <t>Leiepoort Deinze campus Sint-Theresia</t>
  </si>
  <si>
    <t>Gentpoortstraat 37</t>
  </si>
  <si>
    <t>09-381.51.21</t>
  </si>
  <si>
    <t>sinttheresia@leiepoort.be</t>
  </si>
  <si>
    <t>Óscar Romerocollege 2</t>
  </si>
  <si>
    <t>Kerkstraat 60</t>
  </si>
  <si>
    <t>052-25.88.79</t>
  </si>
  <si>
    <t>algemene.directie@romerocollege.be</t>
  </si>
  <si>
    <t>Óscar Romerocollege 3</t>
  </si>
  <si>
    <t>052-21.17.96</t>
  </si>
  <si>
    <t>Óscar Romerocollege 4</t>
  </si>
  <si>
    <t>Óscar Romerocollege 5</t>
  </si>
  <si>
    <t>O.-L.-V.-ten-Doorn</t>
  </si>
  <si>
    <t>09-377.13.26</t>
  </si>
  <si>
    <t>info@coltd.be</t>
  </si>
  <si>
    <t>Richtpunt Campus Eeklo</t>
  </si>
  <si>
    <t>Roze 131</t>
  </si>
  <si>
    <t>09-370.73.73</t>
  </si>
  <si>
    <t>info@richtpunteeklo.be</t>
  </si>
  <si>
    <t>Sint-Leoinstituut</t>
  </si>
  <si>
    <t>Sint-Annainstituut</t>
  </si>
  <si>
    <t>VLOT!</t>
  </si>
  <si>
    <t>Eksaarde-dorp 1_A</t>
  </si>
  <si>
    <t>09-346.81.50</t>
  </si>
  <si>
    <t>sint-teresia@vlot.be</t>
  </si>
  <si>
    <t>Sint-Franciscus Evergem</t>
  </si>
  <si>
    <t>Schepenhuisstraat 4</t>
  </si>
  <si>
    <t>09-253.71.76</t>
  </si>
  <si>
    <t>directie@sfevergem.be</t>
  </si>
  <si>
    <t>Sint-Catharinacollege2</t>
  </si>
  <si>
    <t>Kleine Karmelietenstraat 3</t>
  </si>
  <si>
    <t>054-43.30.82</t>
  </si>
  <si>
    <t>info@sintcatharinacollege.be</t>
  </si>
  <si>
    <t>Sint-Catharinacollege1</t>
  </si>
  <si>
    <t>Collegestraat 11</t>
  </si>
  <si>
    <t>054-41.24.37</t>
  </si>
  <si>
    <t>054-41.24.12</t>
  </si>
  <si>
    <t>infosec@sint-jozefsinstituut.be</t>
  </si>
  <si>
    <t>Richtpunt campus Gent Henleykaai</t>
  </si>
  <si>
    <t>Henleykaai 83</t>
  </si>
  <si>
    <t>09-267.12.10</t>
  </si>
  <si>
    <t>infocampushenley@richtpuntgent.be</t>
  </si>
  <si>
    <t>Richtpunt campus Gent Godshuizenlaan</t>
  </si>
  <si>
    <t>09-267.12.60</t>
  </si>
  <si>
    <t>infocampusgodshuizen@richtpuntgent.be</t>
  </si>
  <si>
    <t>Hoger Technisch Instituut Sint-Antonius</t>
  </si>
  <si>
    <t>Holstraat 66</t>
  </si>
  <si>
    <t>09-235.04.20</t>
  </si>
  <si>
    <t>katleen.immesoete@htisa.be</t>
  </si>
  <si>
    <t>Hotelschool Gent</t>
  </si>
  <si>
    <t>Lange Violettestraat 12</t>
  </si>
  <si>
    <t>hotelschool.directeur@onderwijs.gent.be</t>
  </si>
  <si>
    <t>Sint-Lievenscollege Business</t>
  </si>
  <si>
    <t>Steendam 27</t>
  </si>
  <si>
    <t>09-225.89.07</t>
  </si>
  <si>
    <t>business@sintlievenscollege.be</t>
  </si>
  <si>
    <t>Vrij Instituut voor Sec. Onderwijs -Gent</t>
  </si>
  <si>
    <t>Industrieweg 230</t>
  </si>
  <si>
    <t>09-216.36.36</t>
  </si>
  <si>
    <t>info@viso.be</t>
  </si>
  <si>
    <t>Sint-Pietersinstituut bovenbouw</t>
  </si>
  <si>
    <t>Koning Albertlaan 70</t>
  </si>
  <si>
    <t>09-222.14.52</t>
  </si>
  <si>
    <t>renata.janssens@sintpietersgent.be</t>
  </si>
  <si>
    <t>Sint-Barbaracollege</t>
  </si>
  <si>
    <t>Savaanstraat 33</t>
  </si>
  <si>
    <t>09-235.72.50</t>
  </si>
  <si>
    <t>info@sint-barbara.be</t>
  </si>
  <si>
    <t>Sint-Bavohumaniora</t>
  </si>
  <si>
    <t>Reep 4</t>
  </si>
  <si>
    <t>09-267.96.11</t>
  </si>
  <si>
    <t>sint.bavohumaniora@sbhg.be</t>
  </si>
  <si>
    <t>Humaniora Nieuwen Bosch</t>
  </si>
  <si>
    <t>Lange Violettestraat 65</t>
  </si>
  <si>
    <t>09-223.96.08</t>
  </si>
  <si>
    <t>ulrik.deroover@nieuwenbosch.be</t>
  </si>
  <si>
    <t>Instituut vr Verpleegk. Sint-Vincentius</t>
  </si>
  <si>
    <t>Molenaarsstraat 30</t>
  </si>
  <si>
    <t>09-235.82.40</t>
  </si>
  <si>
    <t>ivv@ivv-gent.be</t>
  </si>
  <si>
    <t>IVG School</t>
  </si>
  <si>
    <t>info@ivgschool.be</t>
  </si>
  <si>
    <t>Instituut Sint-Vincentius a Paulo</t>
  </si>
  <si>
    <t>Pachthofstraat 3</t>
  </si>
  <si>
    <t>053-72.93.40</t>
  </si>
  <si>
    <t>info@svi-gijzegem.be</t>
  </si>
  <si>
    <t>Richtpunt Campus Hamme</t>
  </si>
  <si>
    <t>Meulenbroekstraat 15</t>
  </si>
  <si>
    <t>052-47.83.54</t>
  </si>
  <si>
    <t>info@richtpunthamme.be</t>
  </si>
  <si>
    <t>KOHa Sint-Jozef</t>
  </si>
  <si>
    <t>Jagerstraat 5</t>
  </si>
  <si>
    <t>052-47.92.84</t>
  </si>
  <si>
    <t>sintjozef@kohamme.be</t>
  </si>
  <si>
    <t>KOHa Heilig Hart</t>
  </si>
  <si>
    <t>052-47.24.81</t>
  </si>
  <si>
    <t>heilighart@kohamme.be</t>
  </si>
  <si>
    <t>Sint-Paulusinstituut</t>
  </si>
  <si>
    <t>Burgemeester Matthysstraat 5</t>
  </si>
  <si>
    <t>053-62.33.82</t>
  </si>
  <si>
    <t>info@sint-paulus.be</t>
  </si>
  <si>
    <t>Prosper Thuysbaertlaan 1</t>
  </si>
  <si>
    <t>09-348.17.09</t>
  </si>
  <si>
    <t>sint-laurentius@vlot.be</t>
  </si>
  <si>
    <t>Markt 48</t>
  </si>
  <si>
    <t>09-340.57.70</t>
  </si>
  <si>
    <t>sint-lodewijk@vlot.be</t>
  </si>
  <si>
    <t>H.-Hartlaan 1_A</t>
  </si>
  <si>
    <t>09-348.61.39</t>
  </si>
  <si>
    <t>Virgo Sapientiae Instituut</t>
  </si>
  <si>
    <t>050-72.98.82</t>
  </si>
  <si>
    <t>bovenbouw@maricolen.be</t>
  </si>
  <si>
    <t>Visitatie</t>
  </si>
  <si>
    <t>Zandloperstraat 8</t>
  </si>
  <si>
    <t>09-226.76.83</t>
  </si>
  <si>
    <t>christine.desmaele@visitatie.be</t>
  </si>
  <si>
    <t>Sint-Franciscusinstituut</t>
  </si>
  <si>
    <t>Tuinstraat 105</t>
  </si>
  <si>
    <t>09-230.79.11</t>
  </si>
  <si>
    <t>contact@sfimelle.be</t>
  </si>
  <si>
    <t>College der Paters Jozefieten</t>
  </si>
  <si>
    <t>dir.SO@collegemelle.be</t>
  </si>
  <si>
    <t>Sint-Jozefschool</t>
  </si>
  <si>
    <t>Kloosterstraat 31</t>
  </si>
  <si>
    <t>053-83.22.98</t>
  </si>
  <si>
    <t>info@sintjozefschoolmere.be</t>
  </si>
  <si>
    <t>GO! atheneum Merelbeke</t>
  </si>
  <si>
    <t>Potaardeberg 59</t>
  </si>
  <si>
    <t>09-230.76.96</t>
  </si>
  <si>
    <t>info@atheneummerelbeke.be</t>
  </si>
  <si>
    <t>Hartencollege Sec . Onderwijslaan</t>
  </si>
  <si>
    <t>Onderwijslaan 4</t>
  </si>
  <si>
    <t>054-31.06.60</t>
  </si>
  <si>
    <t>karin.couck@hartencollege.be</t>
  </si>
  <si>
    <t>Richtpunt campus Ninove</t>
  </si>
  <si>
    <t>Centrumlaan 160</t>
  </si>
  <si>
    <t>054-31.78.50</t>
  </si>
  <si>
    <t>info@richtpuntninove.be</t>
  </si>
  <si>
    <t>Bernardusscholen 6</t>
  </si>
  <si>
    <t>Hoogstraat 30</t>
  </si>
  <si>
    <t>055-31.33.63</t>
  </si>
  <si>
    <t>info@bernardustechnicum.be</t>
  </si>
  <si>
    <t>Bernardusscholen 4</t>
  </si>
  <si>
    <t>055-23.22.10</t>
  </si>
  <si>
    <t>Bernardusscholen 5</t>
  </si>
  <si>
    <t>055-33.46.80</t>
  </si>
  <si>
    <t>p.vansteenbrugge@gmail.com</t>
  </si>
  <si>
    <t>Bernardusscholen 1</t>
  </si>
  <si>
    <t>055-33.46.70</t>
  </si>
  <si>
    <t>info@bernarduscollege.be</t>
  </si>
  <si>
    <t>Bernardusscholen 2</t>
  </si>
  <si>
    <t>Richtpunt campus Oudenaarde</t>
  </si>
  <si>
    <t>Minderbroedersstraat 6</t>
  </si>
  <si>
    <t>055-31.32.87</t>
  </si>
  <si>
    <t>info@richtpuntoudenaarde.be</t>
  </si>
  <si>
    <t>Kortrijksesteenweg 1025</t>
  </si>
  <si>
    <t>09-221.31.11</t>
  </si>
  <si>
    <t>desseinhannelore@donboscosdw.be</t>
  </si>
  <si>
    <t>055-42.60.16</t>
  </si>
  <si>
    <t>directiesfo@sintfranciscusinstituut.be</t>
  </si>
  <si>
    <t>weTech academy</t>
  </si>
  <si>
    <t>Breedstraat 152</t>
  </si>
  <si>
    <t>03-777.07.06</t>
  </si>
  <si>
    <t>fleur.hofman@wetech.be</t>
  </si>
  <si>
    <t>PORTUS berkenboom</t>
  </si>
  <si>
    <t>Kalkstraat 26</t>
  </si>
  <si>
    <t>03-760.41.00</t>
  </si>
  <si>
    <t>info@portusberkenboom.be</t>
  </si>
  <si>
    <t>Sint-Carolus Secundair Onderwijs</t>
  </si>
  <si>
    <t>Hospitaalstraat 2</t>
  </si>
  <si>
    <t>03-780.51.23</t>
  </si>
  <si>
    <t>kris.demunck@sint-carolus.be</t>
  </si>
  <si>
    <t>Broederscholen Hiëronymus 2</t>
  </si>
  <si>
    <t>Weverstraat 23</t>
  </si>
  <si>
    <t>03-760.10.90</t>
  </si>
  <si>
    <t>info@bio.broeders.be</t>
  </si>
  <si>
    <t>Broederscholen Hiëronymus 1</t>
  </si>
  <si>
    <t>03-780.92.00</t>
  </si>
  <si>
    <t>info@humaniora.broeders.be</t>
  </si>
  <si>
    <t>Instituut Heilige Familie - Secundair</t>
  </si>
  <si>
    <t>Hofstraat 15</t>
  </si>
  <si>
    <t>03-776.68.38</t>
  </si>
  <si>
    <t>directie@hfamilie.com</t>
  </si>
  <si>
    <t>Sint-Jozef - Klein-Seminarie</t>
  </si>
  <si>
    <t>03-780.71.50</t>
  </si>
  <si>
    <t>info@sjks.be</t>
  </si>
  <si>
    <t>Onze-Lieve-Vrouw-Presentatie sec ond</t>
  </si>
  <si>
    <t>03-760.08.60</t>
  </si>
  <si>
    <t>info@olvp.be</t>
  </si>
  <si>
    <t>Berkenboom Humaniora</t>
  </si>
  <si>
    <t>Kleine Peperstraat 16</t>
  </si>
  <si>
    <t>03-760.41.20</t>
  </si>
  <si>
    <t>elke.deridder@berkenboomhum.be</t>
  </si>
  <si>
    <t>Onze-Lieve-Vrouw-Presentatie SecundOnd 1</t>
  </si>
  <si>
    <t>Cooppallaan 128</t>
  </si>
  <si>
    <t>09-369.20.72</t>
  </si>
  <si>
    <t>info@scheppers-wetteren.be</t>
  </si>
  <si>
    <t>Mariagaard</t>
  </si>
  <si>
    <t>Oosterzelesteenweg 80</t>
  </si>
  <si>
    <t>09-365.73.00</t>
  </si>
  <si>
    <t>directie@mariagaard.be</t>
  </si>
  <si>
    <t>OLVI-PIUS X Collegestraat</t>
  </si>
  <si>
    <t>052-44.41.99</t>
  </si>
  <si>
    <t>olvi@olvi-piusx.be</t>
  </si>
  <si>
    <t>OLVI-PIUS X Kapellestraat</t>
  </si>
  <si>
    <t>Kapellestraat 7</t>
  </si>
  <si>
    <t>052-44.92.26</t>
  </si>
  <si>
    <t>piusx@olvi-piusx.be</t>
  </si>
  <si>
    <t>Onze-Lieve-Vrouwcollege I</t>
  </si>
  <si>
    <t>Ooststraat 44</t>
  </si>
  <si>
    <t>09-360.13.07</t>
  </si>
  <si>
    <t>stefaan.delanghe@olvczottegem.be</t>
  </si>
  <si>
    <t>Richtpunt campus Zottegem</t>
  </si>
  <si>
    <t>Sabina van Beierenlaan 35</t>
  </si>
  <si>
    <t>09-360.19.93</t>
  </si>
  <si>
    <t>info@richtpuntzottegem.be</t>
  </si>
  <si>
    <t>Grotesteenweg-Noord 113</t>
  </si>
  <si>
    <t>09-221.46.48</t>
  </si>
  <si>
    <t>info@dbz.be</t>
  </si>
  <si>
    <t>Instituut Stella Matutina</t>
  </si>
  <si>
    <t>Groenstraat 15</t>
  </si>
  <si>
    <t>055-42.30.67</t>
  </si>
  <si>
    <t>katty.vandesteene@stellamatutina.be</t>
  </si>
  <si>
    <t>Spectrumcollege Beringen Bovenbouw S</t>
  </si>
  <si>
    <t>Bogaarsveldstraat 13</t>
  </si>
  <si>
    <t>011-49.34.00</t>
  </si>
  <si>
    <t>campus.beringen.bovenbouw@spectrumcollege.be</t>
  </si>
  <si>
    <t>Spectrumcollege Beringen Bovenbouw E</t>
  </si>
  <si>
    <t>Spectrumcollege Beringen Bovenbouw D</t>
  </si>
  <si>
    <t>Spectrumcollege Beringen Middenschool</t>
  </si>
  <si>
    <t>Bogaarsveldstraat 14</t>
  </si>
  <si>
    <t>011-45.02.50</t>
  </si>
  <si>
    <t>campus.beringen.middenschool@spectrumcollege.be</t>
  </si>
  <si>
    <t>Technisch Instituut Sint-Jozef</t>
  </si>
  <si>
    <t>Wijerstraat 28</t>
  </si>
  <si>
    <t>089-41.17.60</t>
  </si>
  <si>
    <t>Sint-Augustinusinstituut BSO/TSO</t>
  </si>
  <si>
    <t>Sint-Jacobstraat 12</t>
  </si>
  <si>
    <t>089-46.19.26</t>
  </si>
  <si>
    <t>info@augustinus-bree.be</t>
  </si>
  <si>
    <t>Middenschool Heilig Hartinstituut</t>
  </si>
  <si>
    <t>Sint-Jacobstraat 10</t>
  </si>
  <si>
    <t>089-46.91.70</t>
  </si>
  <si>
    <t>info@hhartbree.be</t>
  </si>
  <si>
    <t>Provinciale Secundaire School</t>
  </si>
  <si>
    <t>Stationsstraat 36</t>
  </si>
  <si>
    <t>011-35.04.21</t>
  </si>
  <si>
    <t>info@psdiepenbeek.be</t>
  </si>
  <si>
    <t>Provinciale Middenschool</t>
  </si>
  <si>
    <t>011-35.04.20</t>
  </si>
  <si>
    <t>Stedelijke Humaniora</t>
  </si>
  <si>
    <t>Europalaan 10</t>
  </si>
  <si>
    <t>089-79.08.66</t>
  </si>
  <si>
    <t>ivo.aerts@sh-dilsen.be</t>
  </si>
  <si>
    <t>Instituut Maria Koningin</t>
  </si>
  <si>
    <t>Rijksweg 168</t>
  </si>
  <si>
    <t>089-75.60.84</t>
  </si>
  <si>
    <t>info@instituutmariakoningin.be</t>
  </si>
  <si>
    <t>Atlas College Genk 6</t>
  </si>
  <si>
    <t>Collegelaan 19</t>
  </si>
  <si>
    <t>089-33.36.00</t>
  </si>
  <si>
    <t>techniekinnovatie@atlascollege.be</t>
  </si>
  <si>
    <t>Don Bosco Genk</t>
  </si>
  <si>
    <t>Berm 12</t>
  </si>
  <si>
    <t>089-35.24.16</t>
  </si>
  <si>
    <t>info@dbgenk.be</t>
  </si>
  <si>
    <t>WICO - 039073</t>
  </si>
  <si>
    <t>Collegestraat 27</t>
  </si>
  <si>
    <t>011-44.02.00</t>
  </si>
  <si>
    <t>hamont@wico.be</t>
  </si>
  <si>
    <t>Provinciale Middenschool Hasselt</t>
  </si>
  <si>
    <t>Gouverneur Verwilghensingel 1_A</t>
  </si>
  <si>
    <t>011-26.72.51</t>
  </si>
  <si>
    <t>heidi.melotte@limburg.be</t>
  </si>
  <si>
    <t>Hast Katholiek Onderwijs Hasselt</t>
  </si>
  <si>
    <t>Kleine Breemstraat 7</t>
  </si>
  <si>
    <t>011-25.33.58</t>
  </si>
  <si>
    <t>info@campushast.be</t>
  </si>
  <si>
    <t>HastKatholiekOnderwijsHasselt</t>
  </si>
  <si>
    <t>Provinciale Handelsschool Hasselt</t>
  </si>
  <si>
    <t>Gouverneur Verwilghensingel 1</t>
  </si>
  <si>
    <t>011-26.72.11</t>
  </si>
  <si>
    <t>peter.annaert@limburg.be</t>
  </si>
  <si>
    <t>Humaniora Kindsheid Jesu</t>
  </si>
  <si>
    <t>Kempische steenweg 400</t>
  </si>
  <si>
    <t>011-27.84.60</t>
  </si>
  <si>
    <t>werner.nevels@kjhasselt.be</t>
  </si>
  <si>
    <t>Don Bosco-College</t>
  </si>
  <si>
    <t>Don Boscostraat 72</t>
  </si>
  <si>
    <t>011-73.40.27</t>
  </si>
  <si>
    <t>info@dbhechtel.be</t>
  </si>
  <si>
    <t>Don Boscostraat 6</t>
  </si>
  <si>
    <t>011-52.14.19</t>
  </si>
  <si>
    <t>info@donboscohelchteren.be</t>
  </si>
  <si>
    <t>Sint-Martinusscholen 039313</t>
  </si>
  <si>
    <t>Sint-Truidersteenweg 18</t>
  </si>
  <si>
    <t>013-55.13.13</t>
  </si>
  <si>
    <t>adeferm@st-martinus.be</t>
  </si>
  <si>
    <t>Sint-Martinusscholen 039321</t>
  </si>
  <si>
    <t>Mosa-RT Instituut H. Graf</t>
  </si>
  <si>
    <t>Weertersteenweg 135 bus A</t>
  </si>
  <si>
    <t>089-56.30.59</t>
  </si>
  <si>
    <t>info@mosa-rt.be</t>
  </si>
  <si>
    <t>Pyxiscollege3</t>
  </si>
  <si>
    <t>Stationsstraat 232</t>
  </si>
  <si>
    <t>089-71.41.29</t>
  </si>
  <si>
    <t>sven.vanvlierden@pyxiscollege.be</t>
  </si>
  <si>
    <t>Pyxiscollege2</t>
  </si>
  <si>
    <t>Bessemerstraat 443</t>
  </si>
  <si>
    <t>089-71.46.38</t>
  </si>
  <si>
    <t>frank.deen@pyxiscollege.be</t>
  </si>
  <si>
    <t>Pyxiscollege1</t>
  </si>
  <si>
    <t>Koning Albertlaan 26</t>
  </si>
  <si>
    <t>089-71.46.47</t>
  </si>
  <si>
    <t>dieter.hermans@pyxiscollege.be</t>
  </si>
  <si>
    <t>Bovenbouw Sint-Michiel</t>
  </si>
  <si>
    <t>Diestersteenweg 3</t>
  </si>
  <si>
    <t>011-34.31.35</t>
  </si>
  <si>
    <t>bovenbouw@sintmichiel.be</t>
  </si>
  <si>
    <t>Sint-Michiel Middenschool</t>
  </si>
  <si>
    <t>Diestersteenweg 11</t>
  </si>
  <si>
    <t>011-34.14.03</t>
  </si>
  <si>
    <t>middenschool@sintmichiel.be</t>
  </si>
  <si>
    <t>Prov. Inst. Secundair Onderwijs PROVIL</t>
  </si>
  <si>
    <t>ludo.vanbaelen@limburg.be</t>
  </si>
  <si>
    <t>Spectrumcollege Campus Lummen Bovenbouw</t>
  </si>
  <si>
    <t>Pastoor Frederickxstraat 9</t>
  </si>
  <si>
    <t>011-49.33.80</t>
  </si>
  <si>
    <t>campus.lummen@spectrumcollege.be</t>
  </si>
  <si>
    <t>Spectrumcollege Lummen Middenschool</t>
  </si>
  <si>
    <t>Mosa-RT T.I.St.-Jansberg A</t>
  </si>
  <si>
    <t>Sint-Jansberg 39</t>
  </si>
  <si>
    <t>campus de helix³</t>
  </si>
  <si>
    <t>Rijksweg 357</t>
  </si>
  <si>
    <t>089-77.99.50</t>
  </si>
  <si>
    <t>thieu.sijbers@campusdehelix.be</t>
  </si>
  <si>
    <t>campus de helix²</t>
  </si>
  <si>
    <t>sabine.vanstraelen@campusdehelix.be</t>
  </si>
  <si>
    <t>Provinciale Technische School</t>
  </si>
  <si>
    <t>Europaplein 36</t>
  </si>
  <si>
    <t>089-77.09.40</t>
  </si>
  <si>
    <t>jean-marie.slangen@limburg.be</t>
  </si>
  <si>
    <t>Provinciale Secundaire School Bilzen</t>
  </si>
  <si>
    <t>Appelboomgaardstraat 2</t>
  </si>
  <si>
    <t>089-62.92.21</t>
  </si>
  <si>
    <t>Spectrumcollege Campus Paal</t>
  </si>
  <si>
    <t>Schaffensesteenweg 2</t>
  </si>
  <si>
    <t>011-49.33.90</t>
  </si>
  <si>
    <t>campus.paal@spectrumcollege.be</t>
  </si>
  <si>
    <t>Agnetencollege</t>
  </si>
  <si>
    <t>Collegelaan 24</t>
  </si>
  <si>
    <t>011-38.38.00</t>
  </si>
  <si>
    <t>info@agnetencollege.be</t>
  </si>
  <si>
    <t>Hasp-O Centrum 4</t>
  </si>
  <si>
    <t>Gildestraat 22</t>
  </si>
  <si>
    <t>011-68.22.34</t>
  </si>
  <si>
    <t>info.centrum-gildestraat@hasp-o.be</t>
  </si>
  <si>
    <t>Instituut Mariaburcht - Secundair Onderw</t>
  </si>
  <si>
    <t>Stevoortse kiezel 425</t>
  </si>
  <si>
    <t>011-31.15.17</t>
  </si>
  <si>
    <t>info@i-mas.be</t>
  </si>
  <si>
    <t>Campus MAX STEM</t>
  </si>
  <si>
    <t>H. Hartlaan 16</t>
  </si>
  <si>
    <t>013-67.02.76</t>
  </si>
  <si>
    <t>stem@campusmax.be</t>
  </si>
  <si>
    <t>Provinciaal Inst. Biotechnisch Onderwijs</t>
  </si>
  <si>
    <t>Sint-Truidersteenweg 323</t>
  </si>
  <si>
    <t>012-39.80.40</t>
  </si>
  <si>
    <t>pibo@pibo.be</t>
  </si>
  <si>
    <t>Vrije Middenschool 1</t>
  </si>
  <si>
    <t>Engstegenseweg 1</t>
  </si>
  <si>
    <t>011-81.91.11</t>
  </si>
  <si>
    <t>info@vmszonhoven.be</t>
  </si>
  <si>
    <t>Sint-Jan Berchmansinstituut</t>
  </si>
  <si>
    <t>Kleine Hemmenweg 4_A</t>
  </si>
  <si>
    <t>011-55.99.90</t>
  </si>
  <si>
    <t>info@sjbzonhoven.be</t>
  </si>
  <si>
    <t>Vrije Middenschool 2</t>
  </si>
  <si>
    <t>Provinciale Secundaire School Voeren</t>
  </si>
  <si>
    <t>Hoeneveldje 2</t>
  </si>
  <si>
    <t>04-381.91.00</t>
  </si>
  <si>
    <t>pssvoeren@limburg.be</t>
  </si>
  <si>
    <t>GO! Stamina</t>
  </si>
  <si>
    <t>050-34.69.46</t>
  </si>
  <si>
    <t>GO! atheneum Beveren-Waas</t>
  </si>
  <si>
    <t>03-750.96.80</t>
  </si>
  <si>
    <t>info@kabeveren.net</t>
  </si>
  <si>
    <t>GO! K.A. Antwerpen</t>
  </si>
  <si>
    <t>Franklin Rooseveltplaats 11</t>
  </si>
  <si>
    <t>03-232.70.99</t>
  </si>
  <si>
    <t>info@atheneumantwerpen.be</t>
  </si>
  <si>
    <t>GO! Koninklijk Lyceum Antwerpen</t>
  </si>
  <si>
    <t>Hertoginstraat 17</t>
  </si>
  <si>
    <t>03-232.74.47</t>
  </si>
  <si>
    <t>administratie@kla.be</t>
  </si>
  <si>
    <t>GO! atheneum Boom</t>
  </si>
  <si>
    <t>Jan Baptist Davidstraat 2</t>
  </si>
  <si>
    <t>03-888.05.24</t>
  </si>
  <si>
    <t>info@atheneumboom.be</t>
  </si>
  <si>
    <t>GO! middenschool Den Brandt</t>
  </si>
  <si>
    <t>Hollezijp 11</t>
  </si>
  <si>
    <t>03-888.15.99</t>
  </si>
  <si>
    <t>directeur@msdenbrandt.be</t>
  </si>
  <si>
    <t>GO! atheneum Brasschaat</t>
  </si>
  <si>
    <t>03-651.59.90</t>
  </si>
  <si>
    <t>ka.brasschaat@inventoscholen.be</t>
  </si>
  <si>
    <t>GO! technisch atheneum Brasschaat</t>
  </si>
  <si>
    <t>Prins Kavellei 98</t>
  </si>
  <si>
    <t>03-651.55.71</t>
  </si>
  <si>
    <t>info@ktabrasschaat.be</t>
  </si>
  <si>
    <t>GO! middenschool Brasschaat</t>
  </si>
  <si>
    <t>ms.brasschaat@sgr3.be</t>
  </si>
  <si>
    <t>GO! K.A. Deurne</t>
  </si>
  <si>
    <t>Frank Craeybeckxlaan 22</t>
  </si>
  <si>
    <t>03-328.18.40</t>
  </si>
  <si>
    <t>info@kadeurne.be</t>
  </si>
  <si>
    <t>GO! technisch atheneum Da Vinci Edegem</t>
  </si>
  <si>
    <t>Monseigneur Cardijnlaan 1</t>
  </si>
  <si>
    <t>03-443.71.30</t>
  </si>
  <si>
    <t>info@ktadavinci.be</t>
  </si>
  <si>
    <t>GO! Middenschool Ekeren</t>
  </si>
  <si>
    <t>Pastoor De Vosstraat 19</t>
  </si>
  <si>
    <t>03-541.14.28</t>
  </si>
  <si>
    <t>directie@ka-ekeren.be</t>
  </si>
  <si>
    <t>GO! atheneum Ekeren</t>
  </si>
  <si>
    <t>GO! Erasmusatheneum Essen-Kalmthout</t>
  </si>
  <si>
    <t>03-667.25.64</t>
  </si>
  <si>
    <t>directie@erasmusatheneumkalmthout.be</t>
  </si>
  <si>
    <t>GO! middenschool Geel</t>
  </si>
  <si>
    <t>Technische-Schoolstraat 15</t>
  </si>
  <si>
    <t>014-58.00.31</t>
  </si>
  <si>
    <t>nancy.verbeke@gogeel.be</t>
  </si>
  <si>
    <t>GO! atheneum Geel</t>
  </si>
  <si>
    <t>an.pijnaerts@gogeel.be</t>
  </si>
  <si>
    <t>GO! SO De Vesten Herentals eerste graad</t>
  </si>
  <si>
    <t>Augustijnenlaan 32</t>
  </si>
  <si>
    <t>014-21.16.88</t>
  </si>
  <si>
    <t>info@campusdevesten.be</t>
  </si>
  <si>
    <t>GO! SO De Vesten Herentals</t>
  </si>
  <si>
    <t>014-21.11.44</t>
  </si>
  <si>
    <t>GO! atheneum Irishof</t>
  </si>
  <si>
    <t>Streepstraat 16</t>
  </si>
  <si>
    <t>03-660.13.00</t>
  </si>
  <si>
    <t>directieteamka@atheneumkapellen.be</t>
  </si>
  <si>
    <t>GO! technisch atheneum Kapellen</t>
  </si>
  <si>
    <t>Pastoor Vandenhoudtstraat 8</t>
  </si>
  <si>
    <t>03-664.43.00</t>
  </si>
  <si>
    <t>directie@gotakapellen.be</t>
  </si>
  <si>
    <t>GO! middenschool Kapellen</t>
  </si>
  <si>
    <t>03-660.13.02</t>
  </si>
  <si>
    <t>directieteamms@atheneumkapellen.be</t>
  </si>
  <si>
    <t>GO! ath.Lier campus Arthur Vanderpoorten</t>
  </si>
  <si>
    <t>03-480.01.28</t>
  </si>
  <si>
    <t>ilsedb@atheneumlier.be</t>
  </si>
  <si>
    <t>GO! atheneum Lier campus Anton Bergmann</t>
  </si>
  <si>
    <t>Anton Bergmannlaan 24</t>
  </si>
  <si>
    <t>03-480.08.83</t>
  </si>
  <si>
    <t>anton@atheneumlier.be</t>
  </si>
  <si>
    <t>GO! atheneum Lier campus Louis Zimmer</t>
  </si>
  <si>
    <t>Predikherenlaan 18</t>
  </si>
  <si>
    <t>03-480.27.07</t>
  </si>
  <si>
    <t>louis@atheneumlier.be</t>
  </si>
  <si>
    <t>GO! Busleyden Atheneum-campus Pitzemburg</t>
  </si>
  <si>
    <t>Bruul 129</t>
  </si>
  <si>
    <t>015-20.21.13</t>
  </si>
  <si>
    <t>info@bapitzemburg.be</t>
  </si>
  <si>
    <t>GO! Busleyden Atheneum-campus Caputsteen</t>
  </si>
  <si>
    <t>015-20.21.74</t>
  </si>
  <si>
    <t>directie@bacaputsteen.be</t>
  </si>
  <si>
    <t>GO! Busleyden Atheneum-campus Botaniek</t>
  </si>
  <si>
    <t>Augustijnenstraat 92</t>
  </si>
  <si>
    <t>015-29.01.36</t>
  </si>
  <si>
    <t>info@BAbotaniek.be</t>
  </si>
  <si>
    <t>GO! Koninklijk Atheneum MXM</t>
  </si>
  <si>
    <t>03-645.75.68</t>
  </si>
  <si>
    <t>directeur@kamerksem.be</t>
  </si>
  <si>
    <t>GO! Atheneum Het Spoor</t>
  </si>
  <si>
    <t>Begonialaan 34</t>
  </si>
  <si>
    <t>014-31.27.48</t>
  </si>
  <si>
    <t>info@campushetspoor.be</t>
  </si>
  <si>
    <t>GO! Middenschool Het Spoor</t>
  </si>
  <si>
    <t>GO! Technisch Atheneum Het Spoor</t>
  </si>
  <si>
    <t>014-31-27-48</t>
  </si>
  <si>
    <t>GO! atheneum Mortsel</t>
  </si>
  <si>
    <t>Mechelsesteenweg 194</t>
  </si>
  <si>
    <t>03-449.88.93</t>
  </si>
  <si>
    <t>directie@kamortsel.be</t>
  </si>
  <si>
    <t>GO! technischAtheneum Den Biezerd</t>
  </si>
  <si>
    <t>Wirixstraat 56</t>
  </si>
  <si>
    <t>03-888.22.61</t>
  </si>
  <si>
    <t>info@denbiezerd.be</t>
  </si>
  <si>
    <t>GO! middenschool Malle</t>
  </si>
  <si>
    <t>Herentalsebaan 56</t>
  </si>
  <si>
    <t>03-311.72.85</t>
  </si>
  <si>
    <t>info@gomalle.net</t>
  </si>
  <si>
    <t>GO! atheneum Malle</t>
  </si>
  <si>
    <t>03-312.39.11</t>
  </si>
  <si>
    <t>GO! Talentenschool Turnhout Campus Zenit</t>
  </si>
  <si>
    <t>de Merodelei 220</t>
  </si>
  <si>
    <t>014-47.14.40</t>
  </si>
  <si>
    <t>campuszenit@talentenschoolturnhout.be</t>
  </si>
  <si>
    <t>GO! Talentenschool Turnhout Boomgaard TA</t>
  </si>
  <si>
    <t>Boomgaardstraat 56</t>
  </si>
  <si>
    <t>014-47.05.13</t>
  </si>
  <si>
    <t>peter.deceuster@talentenschoolturnhout.be</t>
  </si>
  <si>
    <t>GO! Talentenschool Turnhout BoomgaardMS</t>
  </si>
  <si>
    <t>GO! Daltonatheneum Het Leerlabo</t>
  </si>
  <si>
    <t>014-53.86.53</t>
  </si>
  <si>
    <t>info@hetleerlabo.be</t>
  </si>
  <si>
    <t>GO! atheneum Willebroek</t>
  </si>
  <si>
    <t>Eduard Anseelestraat 46</t>
  </si>
  <si>
    <t>03-860.98.98</t>
  </si>
  <si>
    <t>directeur@atheneumwillebroek.be</t>
  </si>
  <si>
    <t>GO! Atheneum Klein-Brabant</t>
  </si>
  <si>
    <t>Lindestraat 123 bus A</t>
  </si>
  <si>
    <t>03-897.98.13</t>
  </si>
  <si>
    <t>info@atheneumkleinbrabant.be</t>
  </si>
  <si>
    <t>GO! atheneum campus Vijverbeek</t>
  </si>
  <si>
    <t>Nieuwstraat 124_C</t>
  </si>
  <si>
    <t>02-451.61.00</t>
  </si>
  <si>
    <t>atheneum@vijverbeek.be</t>
  </si>
  <si>
    <t>GO! middenschool campus Vijverbeek</t>
  </si>
  <si>
    <t>Nieuwstraat 124_B</t>
  </si>
  <si>
    <t>02-451.61.01</t>
  </si>
  <si>
    <t>middenschool@vijverbeek.be</t>
  </si>
  <si>
    <t>GO! 4 CITy</t>
  </si>
  <si>
    <t>Picardstraat 172</t>
  </si>
  <si>
    <t>02-474.06.00</t>
  </si>
  <si>
    <t>info@go4city.be</t>
  </si>
  <si>
    <t>GO! De Prins Diest Antwerpsestraat</t>
  </si>
  <si>
    <t>Antwerpsestraat 36</t>
  </si>
  <si>
    <t>013-35.05.33</t>
  </si>
  <si>
    <t>onthaal@deprinsdiest.be</t>
  </si>
  <si>
    <t>GO! De Prins Diest Boudewijnvest</t>
  </si>
  <si>
    <t>Boudewijnvest 5</t>
  </si>
  <si>
    <t>GO! atheneum Etterbeek</t>
  </si>
  <si>
    <t>02-738.70.40</t>
  </si>
  <si>
    <t>directie@kaetterbeek.be</t>
  </si>
  <si>
    <t>GO! atheneum Halle</t>
  </si>
  <si>
    <t>02-363.82.40</t>
  </si>
  <si>
    <t>Secretariaat.ka.halle@ringscholen.be</t>
  </si>
  <si>
    <t>GO! middenschool Halle</t>
  </si>
  <si>
    <t>02-363.82.44</t>
  </si>
  <si>
    <t>Directie.ms.halle@ringscholen.be</t>
  </si>
  <si>
    <t>GO! technisch atheneum Halle</t>
  </si>
  <si>
    <t>Kluisstraat 1</t>
  </si>
  <si>
    <t>02-361.59.59</t>
  </si>
  <si>
    <t>info@go-tahalle.be</t>
  </si>
  <si>
    <t>GO! technisch atheneum Jette</t>
  </si>
  <si>
    <t>Léon Theodorstraat 80</t>
  </si>
  <si>
    <t>02-425.92.33</t>
  </si>
  <si>
    <t>info@tajette.be</t>
  </si>
  <si>
    <t>GO! middenschool Keerbergen</t>
  </si>
  <si>
    <t>015-23.52.41</t>
  </si>
  <si>
    <t>directie@middenschool-keerbergen.be</t>
  </si>
  <si>
    <t>GO! atheneum Keerbergen</t>
  </si>
  <si>
    <t>015-23.49.33</t>
  </si>
  <si>
    <t>directie@atheneum-keerbergen.be</t>
  </si>
  <si>
    <t>GO! atheneum Unescoschool</t>
  </si>
  <si>
    <t>02-468.20.40</t>
  </si>
  <si>
    <t>info@atheneum-koekelberg.be</t>
  </si>
  <si>
    <t>GO! middenschool 1 Leuven</t>
  </si>
  <si>
    <t>Redingenstraat 90</t>
  </si>
  <si>
    <t>016-31.97.12</t>
  </si>
  <si>
    <t>info@karedingenhof.be</t>
  </si>
  <si>
    <t>GO! Atheneum Liedekerke</t>
  </si>
  <si>
    <t>Kleemputtenstraat 20</t>
  </si>
  <si>
    <t>053-46.73.00</t>
  </si>
  <si>
    <t>directie@atheneumliedekerke.be</t>
  </si>
  <si>
    <t>atheneum GO! for Business</t>
  </si>
  <si>
    <t>02-411.77.07</t>
  </si>
  <si>
    <t>info@campustoverfluit.be</t>
  </si>
  <si>
    <t>GO! atheneum Emanuel Hiel</t>
  </si>
  <si>
    <t>Charles Gilisquetlaan 34</t>
  </si>
  <si>
    <t>02-241.31.08</t>
  </si>
  <si>
    <t>info@kahiel.be</t>
  </si>
  <si>
    <t>GO! technisch atheneum Zavelenberg</t>
  </si>
  <si>
    <t>02-482.01.01</t>
  </si>
  <si>
    <t>info@kta-zavelenberg.be</t>
  </si>
  <si>
    <t>GO! middenschool Lennik</t>
  </si>
  <si>
    <t>Karel Keymolenstraat 35</t>
  </si>
  <si>
    <t>02-532.45.18</t>
  </si>
  <si>
    <t>fanny.detroyer@go-campuslennik.be</t>
  </si>
  <si>
    <t>GO! atheneum Kalevoet</t>
  </si>
  <si>
    <t>02-370.64.40</t>
  </si>
  <si>
    <t>katrien.houben@campus-kalevoet.be</t>
  </si>
  <si>
    <t>GO! middenschool Kalevoet</t>
  </si>
  <si>
    <t>GO! technisch atheneum Horteco</t>
  </si>
  <si>
    <t>de Bavaylei 116</t>
  </si>
  <si>
    <t>02-251.04.48</t>
  </si>
  <si>
    <t>info@horteco.be</t>
  </si>
  <si>
    <t>GO! technisch atheneum Campus Wemmel</t>
  </si>
  <si>
    <t>Zijp 14</t>
  </si>
  <si>
    <t>02-456.01.01</t>
  </si>
  <si>
    <t>sanne.huygens@campuswemmel.be</t>
  </si>
  <si>
    <t>GO! middenschool Campus Wemmel</t>
  </si>
  <si>
    <t>02-456.01.10</t>
  </si>
  <si>
    <t>GO! atheneum Sint-Pieters-Woluwe</t>
  </si>
  <si>
    <t>02-771.37.42</t>
  </si>
  <si>
    <t>helena.van.driessche@atheneumwoluwe.be</t>
  </si>
  <si>
    <t>GO! atheneum D'Hek</t>
  </si>
  <si>
    <t>Tiensestraat 57</t>
  </si>
  <si>
    <t>011-88.13.74</t>
  </si>
  <si>
    <t>info@dheklanden.net</t>
  </si>
  <si>
    <t>GO! middenschool D'Hek</t>
  </si>
  <si>
    <t>GO! atheneum Avelgem</t>
  </si>
  <si>
    <t>Oudenaardsesteenweg 20</t>
  </si>
  <si>
    <t>056-65.01.11</t>
  </si>
  <si>
    <t>leerlingensecretariaat@go-atheneumavelgem.be</t>
  </si>
  <si>
    <t>GO! middenschool Avelgem</t>
  </si>
  <si>
    <t>GO! middenschool Maerlant</t>
  </si>
  <si>
    <t>050-43.25.25</t>
  </si>
  <si>
    <t>shirley.adam@maerlantatheneum.be</t>
  </si>
  <si>
    <t>GO! atheneum Maerlant</t>
  </si>
  <si>
    <t>jurgen.balbaert@maerlantatheneum.be</t>
  </si>
  <si>
    <t>Atheneum Brugge</t>
  </si>
  <si>
    <t>Sint-Clarastraat 46_B</t>
  </si>
  <si>
    <t>050-33.20.19</t>
  </si>
  <si>
    <t>info@atheneumbrugge.be</t>
  </si>
  <si>
    <t>050-36.68.80</t>
  </si>
  <si>
    <t>GO! technisch atheneum Brugge</t>
  </si>
  <si>
    <t>Rijselstraat 7</t>
  </si>
  <si>
    <t>050-38.82.88</t>
  </si>
  <si>
    <t>lhautekeete@ktabrugge.be</t>
  </si>
  <si>
    <t>GO! middenschool Brugge-centrum</t>
  </si>
  <si>
    <t>Sint-Clarastraat 46_A</t>
  </si>
  <si>
    <t>050-33.09.64</t>
  </si>
  <si>
    <t>info@msbruggecentrum.be</t>
  </si>
  <si>
    <t>GO! technisch atheneum Diksmuide</t>
  </si>
  <si>
    <t>Kaaskerkestraat 22</t>
  </si>
  <si>
    <t>051-51.92.51</t>
  </si>
  <si>
    <t>dir.atheneumdiksmuide@go-scholengroepwesthoek.be</t>
  </si>
  <si>
    <t>GO! Atlas atheneum Gistel</t>
  </si>
  <si>
    <t>Callaertswalledreef 8</t>
  </si>
  <si>
    <t>059-27.89.44</t>
  </si>
  <si>
    <t>info@atlas-atheneum.be</t>
  </si>
  <si>
    <t>GO! athena campus Heule</t>
  </si>
  <si>
    <t>Guido Gezellelaan 10</t>
  </si>
  <si>
    <t>056-35.13.82</t>
  </si>
  <si>
    <t>info@athena-heule.be</t>
  </si>
  <si>
    <t>GO! atheneum Ieper</t>
  </si>
  <si>
    <t>Plumerlaan 26</t>
  </si>
  <si>
    <t>057-20.07.29</t>
  </si>
  <si>
    <t>info@atheneumieper.be</t>
  </si>
  <si>
    <t>GO! middenschool Ieper</t>
  </si>
  <si>
    <t>Plumerlaan 24</t>
  </si>
  <si>
    <t>057-20.00.38</t>
  </si>
  <si>
    <t>info.ms@campusminneplein.be</t>
  </si>
  <si>
    <t>GO! technisch atheneum Ieper</t>
  </si>
  <si>
    <t>Minneplein Z/N</t>
  </si>
  <si>
    <t>057-20.16.20</t>
  </si>
  <si>
    <t>dir.ktaieper@go-scholengroepwesthoek.be</t>
  </si>
  <si>
    <t>GO! Atheneum Bellevue</t>
  </si>
  <si>
    <t>051-30.15.44</t>
  </si>
  <si>
    <t>info@campusbellevue.be</t>
  </si>
  <si>
    <t>GO! atheneum Zwinstede</t>
  </si>
  <si>
    <t>Alfred Verweeplein 25</t>
  </si>
  <si>
    <t>050-63.17.70</t>
  </si>
  <si>
    <t>directeurka@demakz.be</t>
  </si>
  <si>
    <t>GO! middenschool Zwinstede Knokke</t>
  </si>
  <si>
    <t>ms.directie@demakz.be</t>
  </si>
  <si>
    <t>GO!Da Vinci Atheneum Koekelare</t>
  </si>
  <si>
    <t>Moerestraat 20</t>
  </si>
  <si>
    <t>051-59.12.10</t>
  </si>
  <si>
    <t>info@davinci-atheneum.be</t>
  </si>
  <si>
    <t>GO! Atheneum Pottelberg 2de en 3de graad</t>
  </si>
  <si>
    <t>Pottelberg 4</t>
  </si>
  <si>
    <t>056-22.25.33</t>
  </si>
  <si>
    <t>info@athena-pottelberg.be</t>
  </si>
  <si>
    <t>GO!athena Drie Hofsteden 2/3grd Kortrijk</t>
  </si>
  <si>
    <t>Minister De Taeyelaan 13</t>
  </si>
  <si>
    <t>056-22.34.81</t>
  </si>
  <si>
    <t>kelly.desimpelaere@athena-driehofsteden.be</t>
  </si>
  <si>
    <t>GO! Athena Campus Pottelberg 1ste graad</t>
  </si>
  <si>
    <t>Burgemeester Felix de Bethunelaa 4</t>
  </si>
  <si>
    <t>056-22.18.20</t>
  </si>
  <si>
    <t>GO! athena Drie Hofsteden 1egrd Kortrijk</t>
  </si>
  <si>
    <t>Hugo Verriestlaan 155</t>
  </si>
  <si>
    <t>056-21.40.79</t>
  </si>
  <si>
    <t>charlotte.de.buysere@athena-school.be</t>
  </si>
  <si>
    <t>GO! Futura 2de en 3de graad</t>
  </si>
  <si>
    <t>Vander Merschplein 54</t>
  </si>
  <si>
    <t>056-51.14.55</t>
  </si>
  <si>
    <t>GO! Futura 1ste graad</t>
  </si>
  <si>
    <t>kevin@futurascholen.be</t>
  </si>
  <si>
    <t>GO! Atheneum Nieuwpoort</t>
  </si>
  <si>
    <t>Arsenaalstraat 20</t>
  </si>
  <si>
    <t>058-23.33.50</t>
  </si>
  <si>
    <t>dir.msnieuwpoort@sgw28.be</t>
  </si>
  <si>
    <t>GO! technisch atheneum Vesaliusinstituut</t>
  </si>
  <si>
    <t>Leffingestraat 1</t>
  </si>
  <si>
    <t>059-70.68.70</t>
  </si>
  <si>
    <t>guy.ghysels@vesaliusinstituut.be</t>
  </si>
  <si>
    <t>GO! Atheneum Oostende</t>
  </si>
  <si>
    <t>Steensedijk 495</t>
  </si>
  <si>
    <t>059-50.52.61</t>
  </si>
  <si>
    <t>info@athenaoostende.be</t>
  </si>
  <si>
    <t>GO!Atheneum Calmeyn De Panne</t>
  </si>
  <si>
    <t>St.-Elisabethlaan 4</t>
  </si>
  <si>
    <t>058-41.26.71</t>
  </si>
  <si>
    <t>info@calmeyn.be</t>
  </si>
  <si>
    <t>GO!MSKA Roeselare</t>
  </si>
  <si>
    <t>Groenestraat 170</t>
  </si>
  <si>
    <t>051-27.27.70</t>
  </si>
  <si>
    <t>info@mskaroeselare.be</t>
  </si>
  <si>
    <t>GO! MSKA Roeselare</t>
  </si>
  <si>
    <t>Hugo Verrieststraat 68</t>
  </si>
  <si>
    <t>051-22.62.39</t>
  </si>
  <si>
    <t>infotant@mskaroeselare.be</t>
  </si>
  <si>
    <t>GO! atheneum Campus De Reynaert</t>
  </si>
  <si>
    <t>Stationstraat 67</t>
  </si>
  <si>
    <t>051-42.63.63</t>
  </si>
  <si>
    <t>directie@campusdereynaert.be</t>
  </si>
  <si>
    <t>GO! Atheneum Eureka</t>
  </si>
  <si>
    <t>coucke.i@go-eureka.be</t>
  </si>
  <si>
    <t>GO! atheneum Veurne Centrum</t>
  </si>
  <si>
    <t>Smissestraat 3</t>
  </si>
  <si>
    <t>058-31.10.89</t>
  </si>
  <si>
    <t>dir.atheneumveurne@go-scholengroepwesthoek.be</t>
  </si>
  <si>
    <t>GO! secundair onderwijs Groenhove CMS</t>
  </si>
  <si>
    <t>Jozef Duthoystraat 34</t>
  </si>
  <si>
    <t>056-60.37.09</t>
  </si>
  <si>
    <t>info.cms@groenhoveschool.be</t>
  </si>
  <si>
    <t>GO! secundair onderwijs Groenhove CAT</t>
  </si>
  <si>
    <t>Westerlaan 69</t>
  </si>
  <si>
    <t>056-60.73.74</t>
  </si>
  <si>
    <t>info.cat@groenhoveschool.be</t>
  </si>
  <si>
    <t>GO! Atheneum Aalst</t>
  </si>
  <si>
    <t>053-46.64.00</t>
  </si>
  <si>
    <t>directie@atheneumaalst.be</t>
  </si>
  <si>
    <t>GO! lyceum Aalst</t>
  </si>
  <si>
    <t>Pontstraat 51</t>
  </si>
  <si>
    <t>053-46.65.00</t>
  </si>
  <si>
    <t>inlichtingen@lyceum-aalst.be</t>
  </si>
  <si>
    <t>GO! Handelsschool Aalst</t>
  </si>
  <si>
    <t>Keizersplein 19</t>
  </si>
  <si>
    <t>053-46.72.00</t>
  </si>
  <si>
    <t>directie@handelsschoolaalst.be</t>
  </si>
  <si>
    <t>TechniGO! campus De Voorstad Aalst</t>
  </si>
  <si>
    <t>Welvaartstraat 70_1</t>
  </si>
  <si>
    <t>053-46.70.00</t>
  </si>
  <si>
    <t>pedagogischdirecteur@technigo.be</t>
  </si>
  <si>
    <t>TechniGO! middenschool Aalst</t>
  </si>
  <si>
    <t>Ledebaan 101</t>
  </si>
  <si>
    <t>personeelsdirecteur@technigo.be</t>
  </si>
  <si>
    <t>TechniGO! campus Ledebaan Aalst</t>
  </si>
  <si>
    <t>financieeldirecteur@technigo.be</t>
  </si>
  <si>
    <t>GO! Secundaire School De Beuk Aalter</t>
  </si>
  <si>
    <t>09-374.12.15</t>
  </si>
  <si>
    <t>info@campusdebeuk.be</t>
  </si>
  <si>
    <t>GO! atheneum Denderleeuw</t>
  </si>
  <si>
    <t>Kouterbaan 20</t>
  </si>
  <si>
    <t>053-64.59.50</t>
  </si>
  <si>
    <t>kad@kadenderleeuw.be</t>
  </si>
  <si>
    <t>GO! atheneum Dendermonde</t>
  </si>
  <si>
    <t>052-25.17.86</t>
  </si>
  <si>
    <t>secretariaat.ka@kad.be</t>
  </si>
  <si>
    <t>GO! talent Dendermonde</t>
  </si>
  <si>
    <t>Begijnhoflaan 1</t>
  </si>
  <si>
    <t>052-25.88.10</t>
  </si>
  <si>
    <t>info@go-talent.be</t>
  </si>
  <si>
    <t>GO! Middenschool Athenea Dendermonde</t>
  </si>
  <si>
    <t>052-25.17.76</t>
  </si>
  <si>
    <t>info@go-mad.be</t>
  </si>
  <si>
    <t>GO! middenschool Athenea Dendermonde</t>
  </si>
  <si>
    <t>Einstein Atheneum,ASO Talen,Wet.&amp; Kunst</t>
  </si>
  <si>
    <t>Hofbilkstraat 21</t>
  </si>
  <si>
    <t>09-394.30.70</t>
  </si>
  <si>
    <t>info@einsteinatheneum.be</t>
  </si>
  <si>
    <t>GO! atheneum Geraardsbergen</t>
  </si>
  <si>
    <t>Papiermolenstraat 103</t>
  </si>
  <si>
    <t>info@ka-geraardsbergen.be</t>
  </si>
  <si>
    <t>GO! middenschool Geraardsbergen</t>
  </si>
  <si>
    <t>Wegvoeringstraat 7</t>
  </si>
  <si>
    <t>054-41.31.37</t>
  </si>
  <si>
    <t>betty.gierts@middenschool-geraardsbergen.be</t>
  </si>
  <si>
    <t>GO! atheneum Voskenslaan</t>
  </si>
  <si>
    <t>09-240.00.60</t>
  </si>
  <si>
    <t>kavoskenslaan@kavoskenslaan.be</t>
  </si>
  <si>
    <t>GO! lyceum Gent</t>
  </si>
  <si>
    <t>Kortrijksesteenweg 12</t>
  </si>
  <si>
    <t>09-220.10.70</t>
  </si>
  <si>
    <t>info@lyceumgent.be</t>
  </si>
  <si>
    <t>Tectura Gent-centrum</t>
  </si>
  <si>
    <t>Coupure Rechts 312</t>
  </si>
  <si>
    <t>09-225.33.04</t>
  </si>
  <si>
    <t>info@gentcentrum.tectura.be</t>
  </si>
  <si>
    <t>GO! Middenschool Lyceum Gent</t>
  </si>
  <si>
    <t>Kortrijksesteenweg 32</t>
  </si>
  <si>
    <t>09-222.16.02</t>
  </si>
  <si>
    <t>GO! middenschool MIRA</t>
  </si>
  <si>
    <t>Loystraat 70</t>
  </si>
  <si>
    <t>052-49.99.70</t>
  </si>
  <si>
    <t>info@gomira.be</t>
  </si>
  <si>
    <t>GO! technisch atheneum Lokeren</t>
  </si>
  <si>
    <t>Azalealaan 21</t>
  </si>
  <si>
    <t>09-348.22.12</t>
  </si>
  <si>
    <t>info@gotalok.be</t>
  </si>
  <si>
    <t>GO! middenschool Mevrouw Courtmans</t>
  </si>
  <si>
    <t>Mevrouw Courtmanslaan 80</t>
  </si>
  <si>
    <t>050-72.88.80</t>
  </si>
  <si>
    <t>info@couma.be</t>
  </si>
  <si>
    <t>GO! atheneum Courtmanslaan Maldegem</t>
  </si>
  <si>
    <t>GO! atheneum Mariakerke</t>
  </si>
  <si>
    <t>Amand Casier de ter Bekenlaan 26</t>
  </si>
  <si>
    <t>09-216.84.44</t>
  </si>
  <si>
    <t>info@atheneummariakerke.be</t>
  </si>
  <si>
    <t>Tectura Tuinbouwschool Melle</t>
  </si>
  <si>
    <t>Brusselsesteenweg 165</t>
  </si>
  <si>
    <t>09-210.45.40</t>
  </si>
  <si>
    <t>GO! middenschool De Moerbei</t>
  </si>
  <si>
    <t>Hospicestraat 16</t>
  </si>
  <si>
    <t>09-346.82.04</t>
  </si>
  <si>
    <t>info@moerbei.be</t>
  </si>
  <si>
    <t>GO! atheneum Ninove</t>
  </si>
  <si>
    <t>Dreefstraat 31</t>
  </si>
  <si>
    <t>054-33.26.93</t>
  </si>
  <si>
    <t>atheneum@kaninove.be</t>
  </si>
  <si>
    <t>GO! middenschool Ninove</t>
  </si>
  <si>
    <t>Astridlaan 33</t>
  </si>
  <si>
    <t>054-33.28.96</t>
  </si>
  <si>
    <t>directie@middenschool-ninove.be</t>
  </si>
  <si>
    <t>Scholen Da Vinci</t>
  </si>
  <si>
    <t>Parklaan 89</t>
  </si>
  <si>
    <t>03-780.79.00</t>
  </si>
  <si>
    <t>info@scholendavinci.be</t>
  </si>
  <si>
    <t>Terra</t>
  </si>
  <si>
    <t>Theo De Deckerlaan 2</t>
  </si>
  <si>
    <t>03-771.03.56</t>
  </si>
  <si>
    <t>info@terratemse.be</t>
  </si>
  <si>
    <t>GO! atheneum Campus Kompas Wetteren</t>
  </si>
  <si>
    <t>09-365.60.60</t>
  </si>
  <si>
    <t>atheneum@campuskompas.be</t>
  </si>
  <si>
    <t>GO! middenschool Campus Kompas Wetteren</t>
  </si>
  <si>
    <t>09-365.60.25</t>
  </si>
  <si>
    <t>middenschool@campuskompas.be</t>
  </si>
  <si>
    <t>GO! atheneum Zelzate</t>
  </si>
  <si>
    <t>Onteigeningsstraat 41_B</t>
  </si>
  <si>
    <t>09-345.59.10</t>
  </si>
  <si>
    <t>ka@go-zelzate.be</t>
  </si>
  <si>
    <t>GO! middenschool Zelzate</t>
  </si>
  <si>
    <t>Onteigeningsstraat 41_D</t>
  </si>
  <si>
    <t>09-345.70.24</t>
  </si>
  <si>
    <t>ms@go-zelzate.be</t>
  </si>
  <si>
    <t>GO! atheneum Brakel</t>
  </si>
  <si>
    <t>055-42.34.08</t>
  </si>
  <si>
    <t>info@atheneum-brakel.be</t>
  </si>
  <si>
    <t>GO! Atheneum Martinus Bilzen</t>
  </si>
  <si>
    <t>089-41.16.18</t>
  </si>
  <si>
    <t>info@atheneumbilzen.be</t>
  </si>
  <si>
    <t>GO! Atheneum Bree</t>
  </si>
  <si>
    <t>Millenstraat 14</t>
  </si>
  <si>
    <t>089-46.16.22</t>
  </si>
  <si>
    <t>info@goatheneumbree.be</t>
  </si>
  <si>
    <t>GO! Nikola Tesla middenschool</t>
  </si>
  <si>
    <t>Daalstraat 4</t>
  </si>
  <si>
    <t>089-73.93.45</t>
  </si>
  <si>
    <t>vannitsen.tilly@scholengroep14.be</t>
  </si>
  <si>
    <t>GO! campus Genk Middenschool</t>
  </si>
  <si>
    <t>Mosselerlaan 62</t>
  </si>
  <si>
    <t>089-35.16.31</t>
  </si>
  <si>
    <t>GO! Campus Genk ALTEA</t>
  </si>
  <si>
    <t>Sint-Lodewijkstraat 26</t>
  </si>
  <si>
    <t>089-32.38.39</t>
  </si>
  <si>
    <t>directie.altea@gocampusgenk.be</t>
  </si>
  <si>
    <t>GO! campus Genk Techn Atheneum De Wijzer</t>
  </si>
  <si>
    <t>Mosselerlaan 94</t>
  </si>
  <si>
    <t>089-32.38.32</t>
  </si>
  <si>
    <t>directie.tadewijzer@gocampusgenk.be</t>
  </si>
  <si>
    <t>GO! Next het atheneum</t>
  </si>
  <si>
    <t>Capucienenstraat 28</t>
  </si>
  <si>
    <t>011-28.64.40</t>
  </si>
  <si>
    <t>v.oeyen@ka1hasselt.be</t>
  </si>
  <si>
    <t>GO! Next sportschool 1ste graad</t>
  </si>
  <si>
    <t>Elfde-Liniestraat 14</t>
  </si>
  <si>
    <t>011-85.05.20</t>
  </si>
  <si>
    <t>info@sportschoolhasselt.be</t>
  </si>
  <si>
    <t>GO! Next Level X</t>
  </si>
  <si>
    <t>Vildersstraat 28</t>
  </si>
  <si>
    <t>011-21.10.10</t>
  </si>
  <si>
    <t>info@levelx.be</t>
  </si>
  <si>
    <t>Vildersstraat 3</t>
  </si>
  <si>
    <t>directie@levelx.be</t>
  </si>
  <si>
    <t>GO! Next sportschool 2de en 3de graad</t>
  </si>
  <si>
    <t>011-21.03.64</t>
  </si>
  <si>
    <t>GO! Next van Veldeke - Herx</t>
  </si>
  <si>
    <t>Dokter Vanweddingenlaan 10</t>
  </si>
  <si>
    <t>011-93.32.77</t>
  </si>
  <si>
    <t>secretariaat@vvx.go-next.be</t>
  </si>
  <si>
    <t>GO! atheneum Alicebourg Lanaken</t>
  </si>
  <si>
    <t>089-71.49.49</t>
  </si>
  <si>
    <t>info@alicebourg.be</t>
  </si>
  <si>
    <t>Campus FLX</t>
  </si>
  <si>
    <t>evelien.degros@campusflx.be</t>
  </si>
  <si>
    <t>Campus FLX middenschool</t>
  </si>
  <si>
    <t>johan.schepkens@campusflx.be</t>
  </si>
  <si>
    <t>X plus Lommel</t>
  </si>
  <si>
    <t>011-54.41.94</t>
  </si>
  <si>
    <t>X plus</t>
  </si>
  <si>
    <t>tamara.vandeweijer@xpluslommel.be</t>
  </si>
  <si>
    <t>GO! Atheneum Campus Van Eyck Maaseik</t>
  </si>
  <si>
    <t>Burgemeester Philipslaan 19_A</t>
  </si>
  <si>
    <t>089-56.04.80</t>
  </si>
  <si>
    <t>directie@kamaaseik.be</t>
  </si>
  <si>
    <t>GO! Technisch Atheneum Campus Van Eyck</t>
  </si>
  <si>
    <t>Burgemeester Philipslaan 19_B</t>
  </si>
  <si>
    <t>089-56.04.95</t>
  </si>
  <si>
    <t>infotamaaseik@campusvaneyck.be</t>
  </si>
  <si>
    <t>GO! Middenschool Campus Van Eyck Maaseik</t>
  </si>
  <si>
    <t>Burgemeester Philipslaan 20</t>
  </si>
  <si>
    <t>089-56.04.85</t>
  </si>
  <si>
    <t>secrmsmsk@scholengroep14.be</t>
  </si>
  <si>
    <t>GO! Maxwell</t>
  </si>
  <si>
    <t>089-76.42.21</t>
  </si>
  <si>
    <t>personeel.maxwell@scholengroep14.be</t>
  </si>
  <si>
    <t>GO! atheneum VOX Pelt</t>
  </si>
  <si>
    <t>info@voxpelt.be</t>
  </si>
  <si>
    <t>GO! Tienerschool VOX Pelt</t>
  </si>
  <si>
    <t>GO! atheneum Sint-Truiden</t>
  </si>
  <si>
    <t>011-68.21.24</t>
  </si>
  <si>
    <t>evelien.boonen@methodehetkompas.be</t>
  </si>
  <si>
    <t>GO! Middenschool Tongeren</t>
  </si>
  <si>
    <t>012-39.89.30</t>
  </si>
  <si>
    <t>petra.cleeren@atheneumtungrorum.be</t>
  </si>
  <si>
    <t>GO! technisch atheneum Domein Speelhof</t>
  </si>
  <si>
    <t>Speelhoflaan 9</t>
  </si>
  <si>
    <t>011-68.43.47</t>
  </si>
  <si>
    <t>ninie.coemans@atheneumsinttruiden.be</t>
  </si>
  <si>
    <t>GO! middenschool Borgloon</t>
  </si>
  <si>
    <t>012-67.14.35</t>
  </si>
  <si>
    <t>info@atheneumborgloon.be</t>
  </si>
  <si>
    <t>GO! atheneum Borgloon</t>
  </si>
  <si>
    <t>GO! Atheneum Tungrorum Campus Plinius</t>
  </si>
  <si>
    <t>Keversstraat 26</t>
  </si>
  <si>
    <t>012-23.24.26</t>
  </si>
  <si>
    <t>plinius@atheneumtungrorum.be</t>
  </si>
  <si>
    <t>GO! middenschool Voskenslaan</t>
  </si>
  <si>
    <t>09-240.00.57</t>
  </si>
  <si>
    <t>info@msvoskenslaan.be</t>
  </si>
  <si>
    <t>nadine.cornette@kov.be</t>
  </si>
  <si>
    <t>Buso Blijdorp</t>
  </si>
  <si>
    <t>GO! atheneum Schoten</t>
  </si>
  <si>
    <t>Emiel Blangenoisstraat 2</t>
  </si>
  <si>
    <t>03-658.52.31</t>
  </si>
  <si>
    <t>info@atheneumschoten.be</t>
  </si>
  <si>
    <t>GO! De Prins Diest Weerstandsplein</t>
  </si>
  <si>
    <t>GO! SBSO Zonnegroen</t>
  </si>
  <si>
    <t>Sint-Truidensesteenweg 44</t>
  </si>
  <si>
    <t>011-78.92.90</t>
  </si>
  <si>
    <t>info@zonnegroen.be</t>
  </si>
  <si>
    <t>Sint-Annacollege -Middenschool</t>
  </si>
  <si>
    <t>Willem Gijsselsstraat 1</t>
  </si>
  <si>
    <t>03-219.02.60</t>
  </si>
  <si>
    <t>middenschool@sint-annacollege.be</t>
  </si>
  <si>
    <t>Vrije Israelitische school Sec.On. Yavne</t>
  </si>
  <si>
    <t>yavne@yavne.be</t>
  </si>
  <si>
    <t>Prizma - Middenschool Izegem 2</t>
  </si>
  <si>
    <t>Richtpunt campus Gent Abdisstraat</t>
  </si>
  <si>
    <t>Abdisstraat 56</t>
  </si>
  <si>
    <t>09-267.12.40</t>
  </si>
  <si>
    <t>infocampusabdis@richtpuntgent.be</t>
  </si>
  <si>
    <t>IVG-School</t>
  </si>
  <si>
    <t>Instituut Sint-Lutgardis</t>
  </si>
  <si>
    <t>09-372.77.18</t>
  </si>
  <si>
    <t>sl@svsl.be</t>
  </si>
  <si>
    <t>Sint-Vincentiuscollege - Middenschool</t>
  </si>
  <si>
    <t>Luitenant Dobbelaerestraat 16</t>
  </si>
  <si>
    <t>09-372.78.38</t>
  </si>
  <si>
    <t>sv@svsl.be</t>
  </si>
  <si>
    <t>Hasseltweg 383</t>
  </si>
  <si>
    <t>011-26.40.30</t>
  </si>
  <si>
    <t>mail@sint-jozefinstituut.be</t>
  </si>
  <si>
    <t>Scheppersinstituut 1 Deurne &amp; Antwerpen</t>
  </si>
  <si>
    <t>03-217.42.42</t>
  </si>
  <si>
    <t>sec.2@scheppersinstituut.be</t>
  </si>
  <si>
    <t>Sint-Annacollege</t>
  </si>
  <si>
    <t>Oscar De Gruyterlaan 4</t>
  </si>
  <si>
    <t>03-219.01.13</t>
  </si>
  <si>
    <t>info@sint-annacollege.be</t>
  </si>
  <si>
    <t>Middelbare Steinerschool Vlaanderen</t>
  </si>
  <si>
    <t>Priemstraat 53</t>
  </si>
  <si>
    <t>09-235.78.10</t>
  </si>
  <si>
    <t>info@msv-vzw.be</t>
  </si>
  <si>
    <t>Wegvoeringstraat 59_A</t>
  </si>
  <si>
    <t>09-369.04.09</t>
  </si>
  <si>
    <t>info@sjiwetteren.be</t>
  </si>
  <si>
    <t>Moretus 2</t>
  </si>
  <si>
    <t>Biotechnicum</t>
  </si>
  <si>
    <t>Kaulillerweg 3</t>
  </si>
  <si>
    <t>089-46.14.90</t>
  </si>
  <si>
    <t>info@biotechnicum.be</t>
  </si>
  <si>
    <t>Berthoutinstituut - Klein Seminarie 2</t>
  </si>
  <si>
    <t>015-20.35.30</t>
  </si>
  <si>
    <t>info@bimsem.be</t>
  </si>
  <si>
    <t>GO! atheneum en leefschool De Tandem</t>
  </si>
  <si>
    <t>Eikelstraat 41</t>
  </si>
  <si>
    <t>09-377.13.66</t>
  </si>
  <si>
    <t>info@atheneumdetandem.be</t>
  </si>
  <si>
    <t>Leonardo College</t>
  </si>
  <si>
    <t>Middenstraat 10</t>
  </si>
  <si>
    <t>053-66.60.29</t>
  </si>
  <si>
    <t>info@leonardocollege.be</t>
  </si>
  <si>
    <t>Instituut Zusters Maricolen - Middensch.</t>
  </si>
  <si>
    <t>050-72.98.86</t>
  </si>
  <si>
    <t>middenschool@maricolen.be</t>
  </si>
  <si>
    <t>Campus MAX Middenschool</t>
  </si>
  <si>
    <t>Stationsstraat 38</t>
  </si>
  <si>
    <t>013-66.22.27</t>
  </si>
  <si>
    <t>middenschool@campusmax.be</t>
  </si>
  <si>
    <t>Campus MAX College</t>
  </si>
  <si>
    <t>Stationsstraat 125</t>
  </si>
  <si>
    <t>013-67.03.90</t>
  </si>
  <si>
    <t>college@campusmax.be</t>
  </si>
  <si>
    <t>CAMPOS</t>
  </si>
  <si>
    <t>Parklaan 52</t>
  </si>
  <si>
    <t>014-43.80.00</t>
  </si>
  <si>
    <t>CAMPOS@turnhout.be</t>
  </si>
  <si>
    <t>H. Pius X-instituut - Middenschool</t>
  </si>
  <si>
    <t>03-820.66.00</t>
  </si>
  <si>
    <t>info@piustien.net</t>
  </si>
  <si>
    <t>Sint-Lambertus 5</t>
  </si>
  <si>
    <t>Denis Voetsstraat 21</t>
  </si>
  <si>
    <t>014-54.50.75</t>
  </si>
  <si>
    <t>dirk.tormans@silawesterlo.anker.be</t>
  </si>
  <si>
    <t>GO! Next Hotelschool</t>
  </si>
  <si>
    <t>Elfde-Liniestraat 22</t>
  </si>
  <si>
    <t>011-30.77.30</t>
  </si>
  <si>
    <t>directeur@hotelschoolhasselt.be</t>
  </si>
  <si>
    <t>Sint-Willebrord-H.Familie</t>
  </si>
  <si>
    <t>info@wilfam.be</t>
  </si>
  <si>
    <t>Ter Groene Poorte (brood- &amp; banketbakk.)</t>
  </si>
  <si>
    <t>Groene-Poortdreef 17</t>
  </si>
  <si>
    <t>Campus Glorieux Secundair</t>
  </si>
  <si>
    <t>Stefaan Modest Glorieuxlaan 30</t>
  </si>
  <si>
    <t>055-61.25.20</t>
  </si>
  <si>
    <t>Vrij Instituut voor Sec. Ond. Cor Mariae</t>
  </si>
  <si>
    <t>Kasteelstraat 44</t>
  </si>
  <si>
    <t>055-42.23.20</t>
  </si>
  <si>
    <t>info@viso-cor-mariae.be</t>
  </si>
  <si>
    <t>Gitok eerste graad</t>
  </si>
  <si>
    <t>Kapellensteenweg 501</t>
  </si>
  <si>
    <t>03-666.48.86</t>
  </si>
  <si>
    <t>GO! kunsthumaniora Brussel-Stad</t>
  </si>
  <si>
    <t>Chrysantenstraat 26</t>
  </si>
  <si>
    <t>02-502.05.04</t>
  </si>
  <si>
    <t>info@kunsthumaniorabrussel.be</t>
  </si>
  <si>
    <t>Sint-Lukas Kunsthumaniora</t>
  </si>
  <si>
    <t>info@sintlukas.brussels</t>
  </si>
  <si>
    <t>de! Kunsthumaniora van het GO!</t>
  </si>
  <si>
    <t>Karel Oomsstraat 24</t>
  </si>
  <si>
    <t>03-216.02.36</t>
  </si>
  <si>
    <t>info@kunsthumaniora.be</t>
  </si>
  <si>
    <t>Provinciale Secundaire School Hasselt</t>
  </si>
  <si>
    <t>Gouverneur Verwilghensingel 3</t>
  </si>
  <si>
    <t>011-26.72.72</t>
  </si>
  <si>
    <t>kunsthumaniora@limburg.be</t>
  </si>
  <si>
    <t>Atlas College Genk 4</t>
  </si>
  <si>
    <t>Collegelaan 9</t>
  </si>
  <si>
    <t>089-33.35.00</t>
  </si>
  <si>
    <t>kunstvormgeving@atlascollege.be</t>
  </si>
  <si>
    <t>Stedelijke Academie voor Schone Kunsten</t>
  </si>
  <si>
    <t>Katelijnestraat 86</t>
  </si>
  <si>
    <t>050-44.11.60</t>
  </si>
  <si>
    <t>info@kunsthumaniorabrugge.be</t>
  </si>
  <si>
    <t>GO! MUDA Kunstsecundair</t>
  </si>
  <si>
    <t>09-394.30.80</t>
  </si>
  <si>
    <t>koen.bollaert@muda.be</t>
  </si>
  <si>
    <t>Secundair Kunstinstituut</t>
  </si>
  <si>
    <t>Ottogracht 4</t>
  </si>
  <si>
    <t>09-269.43.51</t>
  </si>
  <si>
    <t>ski.dir@stad.gent</t>
  </si>
  <si>
    <t>Kunsthumaniora Sint-Lucas</t>
  </si>
  <si>
    <t>Oude Houtlei 44</t>
  </si>
  <si>
    <t>09-224.08.76</t>
  </si>
  <si>
    <t>secretariaat@lucasgent.be</t>
  </si>
  <si>
    <t>Lemmensinstituut Secundair Onderwijs</t>
  </si>
  <si>
    <t>Lemmensberg 3</t>
  </si>
  <si>
    <t>016-79.90.05</t>
  </si>
  <si>
    <t>info.kso@lemmens.be</t>
  </si>
  <si>
    <t>Sted.Academie vr Beeldende Kunsten (KSO)</t>
  </si>
  <si>
    <t>Capucienenlaan 8</t>
  </si>
  <si>
    <t>053-72.39.65</t>
  </si>
  <si>
    <t>els.talloen@aalst.be</t>
  </si>
  <si>
    <t>Koninklijk Werk IBIS</t>
  </si>
  <si>
    <t>OLV Pulhof</t>
  </si>
  <si>
    <t>secretariaat@pulhof.be</t>
  </si>
  <si>
    <t>H. Pius X-instituut - Bovenbouw</t>
  </si>
  <si>
    <t>Secundaire Handelsschool Sint-Lodewijk</t>
  </si>
  <si>
    <t>Lombardenvest 52</t>
  </si>
  <si>
    <t>03-231.83.46</t>
  </si>
  <si>
    <t>info@sintlodewijkantwerpen.be</t>
  </si>
  <si>
    <t>GO! Busleyden Atheneum-campus Stassart</t>
  </si>
  <si>
    <t>Wollemarkt 36</t>
  </si>
  <si>
    <t>015-28.62.60</t>
  </si>
  <si>
    <t>info@BAstassart.be</t>
  </si>
  <si>
    <t>Instituut Sancta Maria</t>
  </si>
  <si>
    <t>Pensionaatstraat 10</t>
  </si>
  <si>
    <t>051-68.94.43</t>
  </si>
  <si>
    <t>sanctamaria@molenland.be</t>
  </si>
  <si>
    <t>Buso Secundaire School Spermalie</t>
  </si>
  <si>
    <t>Potterierei 46</t>
  </si>
  <si>
    <t>050-47.19.85</t>
  </si>
  <si>
    <t>buso-spermalie@de-kade.be</t>
  </si>
  <si>
    <t>JOMA 2</t>
  </si>
  <si>
    <t>joma@knmc.be</t>
  </si>
  <si>
    <t>Stella Matutinacollege</t>
  </si>
  <si>
    <t>Bellaertstraat 11</t>
  </si>
  <si>
    <t>053-80.16.56</t>
  </si>
  <si>
    <t>info@smclede.be</t>
  </si>
  <si>
    <t>GO! K.A. Hoboken</t>
  </si>
  <si>
    <t>Distelvinklaan 22</t>
  </si>
  <si>
    <t>03-827.27.99</t>
  </si>
  <si>
    <t>info@atheneumhoboken.be</t>
  </si>
  <si>
    <t>Sint-Maarten Middenschool</t>
  </si>
  <si>
    <t>Kallobaan 3_A</t>
  </si>
  <si>
    <t>03-775.83.08</t>
  </si>
  <si>
    <t>middenschool@sintmaartencampus.be</t>
  </si>
  <si>
    <t>Sint-Maarten Bovenschool</t>
  </si>
  <si>
    <t>Kallobaan 1</t>
  </si>
  <si>
    <t>03-750.94.94</t>
  </si>
  <si>
    <t>bovenschool@sintmaartencampus.be</t>
  </si>
  <si>
    <t>ZOWE Verpleegkunde</t>
  </si>
  <si>
    <t>Barrièrestraat 2_D</t>
  </si>
  <si>
    <t>050-97.75.55</t>
  </si>
  <si>
    <t>info@zowe.be</t>
  </si>
  <si>
    <t>Sint-Jan Berchmansinstituut ASO-TSO-BSO</t>
  </si>
  <si>
    <t>Begijnhofstraat 3</t>
  </si>
  <si>
    <t>03-890.63.30</t>
  </si>
  <si>
    <t>bovenbouw@sjabi.be</t>
  </si>
  <si>
    <t>Sint-Jan Berchmansinstituut 1ste graad</t>
  </si>
  <si>
    <t>Kerkplein 15</t>
  </si>
  <si>
    <t>03-890.63.20</t>
  </si>
  <si>
    <t>eerste.graad@sjabi.be</t>
  </si>
  <si>
    <t>ZAVO</t>
  </si>
  <si>
    <t>Groenstraat 13</t>
  </si>
  <si>
    <t>02-720.00.91</t>
  </si>
  <si>
    <t>personeel@zavo.be</t>
  </si>
  <si>
    <t>GO! Maritiem Instituut Mercator Oostende</t>
  </si>
  <si>
    <t>Mercatorlaan 15</t>
  </si>
  <si>
    <t>059-70.40.19</t>
  </si>
  <si>
    <t>mercator@maritiemonderwijs.be</t>
  </si>
  <si>
    <t>Onze-Lieve-Vrouwe-Instituut</t>
  </si>
  <si>
    <t>Tweebruggenstraat 55</t>
  </si>
  <si>
    <t>09-225.46.44</t>
  </si>
  <si>
    <t>directie@olvigent.be</t>
  </si>
  <si>
    <t>Groenendaal 1</t>
  </si>
  <si>
    <t>Sint-Bernarduscollege</t>
  </si>
  <si>
    <t>Marktplein 5</t>
  </si>
  <si>
    <t>058-23.31.03</t>
  </si>
  <si>
    <t>info@sintbernarduscollege.be</t>
  </si>
  <si>
    <t>Sint-Laurens secundair onderwijs 2</t>
  </si>
  <si>
    <t>Patronagestraat 51</t>
  </si>
  <si>
    <t>09-345.53.19</t>
  </si>
  <si>
    <t>info@sint-laurens.be</t>
  </si>
  <si>
    <t>Sint-Laurens secundair onderwijs 1</t>
  </si>
  <si>
    <t>Hartencollege Sec . Weggevoerdenstraat</t>
  </si>
  <si>
    <t>054-31.74.90</t>
  </si>
  <si>
    <t>benjamin.destaercke@hartencollege.be</t>
  </si>
  <si>
    <t>Sint-Gertrudiscollege</t>
  </si>
  <si>
    <t>Wegvoeringstraat 21</t>
  </si>
  <si>
    <t>09-369.10.63</t>
  </si>
  <si>
    <t>sophie.denil@sgw.be</t>
  </si>
  <si>
    <t>Leiepoort Deinze campus Sint-Vincentius</t>
  </si>
  <si>
    <t>Peter Benoitlaan 40</t>
  </si>
  <si>
    <t>09-381.63.63</t>
  </si>
  <si>
    <t>sintvincentius@leiepoort.be</t>
  </si>
  <si>
    <t>Leiepoort Deinze Sint-Hendrik, bovenbouw</t>
  </si>
  <si>
    <t>Guido Gezellelaan 105</t>
  </si>
  <si>
    <t>09-386.13.76</t>
  </si>
  <si>
    <t>sinthendrik@leiepoort.be</t>
  </si>
  <si>
    <t>Mosa-RT Coll.H.Kr.St-Ursula A</t>
  </si>
  <si>
    <t>089-56.41.73</t>
  </si>
  <si>
    <t>Mosa-RT E.G.S.1</t>
  </si>
  <si>
    <t>Pelserstraat 33</t>
  </si>
  <si>
    <t>089-56.32.32</t>
  </si>
  <si>
    <t>egs.maaseik@mosa-rt.be</t>
  </si>
  <si>
    <t>GO! atheneum Tervuren</t>
  </si>
  <si>
    <t>02-766.11.11</t>
  </si>
  <si>
    <t>info@katervuren.be</t>
  </si>
  <si>
    <t>Sint-Ursula-Instituut</t>
  </si>
  <si>
    <t>Sint-Bavostraat 41</t>
  </si>
  <si>
    <t>03-828.03.86</t>
  </si>
  <si>
    <t>st-ursulawilrijk@suiwil.be</t>
  </si>
  <si>
    <t>Technische Scholen Mechelen</t>
  </si>
  <si>
    <t>Jef Denynplein 2</t>
  </si>
  <si>
    <t>015-64.69.00</t>
  </si>
  <si>
    <t>info@tsmmechelen.be</t>
  </si>
  <si>
    <t>BuSO Hasp-O 7</t>
  </si>
  <si>
    <t>Naamsesteenweg 167</t>
  </si>
  <si>
    <t>011-68.09.47</t>
  </si>
  <si>
    <t>info.zuid@hasp-o.be</t>
  </si>
  <si>
    <t>Sint-Lievenscollege</t>
  </si>
  <si>
    <t>humaniora@sintlievensantwerpen.be</t>
  </si>
  <si>
    <t>kOsh F</t>
  </si>
  <si>
    <t>JOMA 1</t>
  </si>
  <si>
    <t>directie@jomasecundair.be</t>
  </si>
  <si>
    <t>campus de helix¹</t>
  </si>
  <si>
    <t>jo.buekers@campusdehelix.be</t>
  </si>
  <si>
    <t>Boogschutterslaan 25</t>
  </si>
  <si>
    <t>050-35.11.69</t>
  </si>
  <si>
    <t>info@miabrugge.be</t>
  </si>
  <si>
    <t>RHIZO 5</t>
  </si>
  <si>
    <t>Sint-Niklaasstraat 22</t>
  </si>
  <si>
    <t>056-82.82.20</t>
  </si>
  <si>
    <t>college@rhizo.be</t>
  </si>
  <si>
    <t>Stedelijk Lyceum Meir</t>
  </si>
  <si>
    <t>Eikenstraat 8</t>
  </si>
  <si>
    <t>03-212.19.40</t>
  </si>
  <si>
    <t>tijl.ooms@so.antwerpen.be</t>
  </si>
  <si>
    <t>Atlas College Genk 7</t>
  </si>
  <si>
    <t>Mosselerlaan 110</t>
  </si>
  <si>
    <t>089-33.37.00</t>
  </si>
  <si>
    <t>ronny.vrijsen@atlascollege.be</t>
  </si>
  <si>
    <t>GO! De scheepvaartschool Cenflumarin</t>
  </si>
  <si>
    <t>Gloriantlaan 75</t>
  </si>
  <si>
    <t>03-570.97.30</t>
  </si>
  <si>
    <t>info@descheepvaartschool.be</t>
  </si>
  <si>
    <t>VIA-3</t>
  </si>
  <si>
    <t>Waaibergstraat 45</t>
  </si>
  <si>
    <t>016-81.14.09</t>
  </si>
  <si>
    <t>derdegraad@viatienen.be</t>
  </si>
  <si>
    <t>VIA-1</t>
  </si>
  <si>
    <t>Waaibergstraat 43</t>
  </si>
  <si>
    <t>016-81.28.15</t>
  </si>
  <si>
    <t>tweedegraad@viatienen.be</t>
  </si>
  <si>
    <t>EDUGO campus Glorieux Techn.Instituut</t>
  </si>
  <si>
    <t>Sint-Jozefstraat 7</t>
  </si>
  <si>
    <t>09-255.91.15</t>
  </si>
  <si>
    <t>info.glorieux@edugo.be</t>
  </si>
  <si>
    <t>TSM Middenschool</t>
  </si>
  <si>
    <t>Onder-den-Toren 13</t>
  </si>
  <si>
    <t>015-64.69.02</t>
  </si>
  <si>
    <t>marc.steemans@tsmmechelen.be</t>
  </si>
  <si>
    <t>V.T.I.-2</t>
  </si>
  <si>
    <t>Sinte Annalaan 99_B</t>
  </si>
  <si>
    <t>053-73.92.11</t>
  </si>
  <si>
    <t>info@vtiaalst.be</t>
  </si>
  <si>
    <t>Buso De Ark</t>
  </si>
  <si>
    <t>Manchesterlaan 50</t>
  </si>
  <si>
    <t>03-542.39.98</t>
  </si>
  <si>
    <t>bart.heylen@cksa.be</t>
  </si>
  <si>
    <t>Sint-Agnesinstituut</t>
  </si>
  <si>
    <t>Kloosterstraat 72</t>
  </si>
  <si>
    <t>03-830.08.81</t>
  </si>
  <si>
    <t>peter.verlee@koho.be</t>
  </si>
  <si>
    <t>Sint-Agnesinstituut MS</t>
  </si>
  <si>
    <t>Dokter Coenstraat 24</t>
  </si>
  <si>
    <t>03-827.54.26</t>
  </si>
  <si>
    <t>Technicum Noord-Antwerpen Bovenbouw</t>
  </si>
  <si>
    <t>August Michielsstraat 19</t>
  </si>
  <si>
    <t>03-202.45.30</t>
  </si>
  <si>
    <t>Virga Jessecollege</t>
  </si>
  <si>
    <t>Guffenslaan 27</t>
  </si>
  <si>
    <t>011-22.79.13</t>
  </si>
  <si>
    <t>guido.voets@virgajessecollege.be</t>
  </si>
  <si>
    <t>Mosa-RT E.G.S.3</t>
  </si>
  <si>
    <t>089-70.25.43</t>
  </si>
  <si>
    <t>egs.kinrooi@mosa-rt.be</t>
  </si>
  <si>
    <t>Atlas College Genk 5</t>
  </si>
  <si>
    <t>089-33.32.00</t>
  </si>
  <si>
    <t>junior@atlascollege.be</t>
  </si>
  <si>
    <t>V.T.I. 2</t>
  </si>
  <si>
    <t>Leenstraat 32</t>
  </si>
  <si>
    <t>051-20.02.88</t>
  </si>
  <si>
    <t>kurt.lecompte@sint-michiel.be</t>
  </si>
  <si>
    <t>Guldensporencollege 10</t>
  </si>
  <si>
    <t>056-21.23.01</t>
  </si>
  <si>
    <t>De Bron</t>
  </si>
  <si>
    <t>Hulstplein 32</t>
  </si>
  <si>
    <t>051-42.49.00</t>
  </si>
  <si>
    <t>debron@molenland.be</t>
  </si>
  <si>
    <t>MS Sint-Rembert 1</t>
  </si>
  <si>
    <t>050-23.15.13</t>
  </si>
  <si>
    <t>middenschool@sint-rembert.be</t>
  </si>
  <si>
    <t>VTI Ieper eerste graad</t>
  </si>
  <si>
    <t>Vrij Technisch Instituut-Brugge MS</t>
  </si>
  <si>
    <t>Sint-Paulusschool campus VTI 2</t>
  </si>
  <si>
    <t>KOBOS Secundair I</t>
  </si>
  <si>
    <t>Atheneum Wispelberg</t>
  </si>
  <si>
    <t>Wispelbergstraat 2</t>
  </si>
  <si>
    <t>09-268.72.10</t>
  </si>
  <si>
    <t>wispelberg@onderwijs.gent.be</t>
  </si>
  <si>
    <t>Leiepoort Deinze camp. St-Hendrik,1e gr.</t>
  </si>
  <si>
    <t>Don Boscocollege Eerste graad</t>
  </si>
  <si>
    <t>Sint-Bavohumaniora MS</t>
  </si>
  <si>
    <t>GO! atheneum Leuven</t>
  </si>
  <si>
    <t>016-31.97.10</t>
  </si>
  <si>
    <t>De Nova</t>
  </si>
  <si>
    <t>016-25.32.12</t>
  </si>
  <si>
    <t>info@denova.school</t>
  </si>
  <si>
    <t>Provinciaal Technisch Instituut</t>
  </si>
  <si>
    <t>Graaf Karel de Goedelaan 7</t>
  </si>
  <si>
    <t>056-22.13.41</t>
  </si>
  <si>
    <t>info@pti.be</t>
  </si>
  <si>
    <t>RHIZO 7 BuSO De Lage Kouter</t>
  </si>
  <si>
    <t>Beekstraat 113_B</t>
  </si>
  <si>
    <t>056-23.07.80</t>
  </si>
  <si>
    <t>lage@kouterkortrijk.be</t>
  </si>
  <si>
    <t>avAnt Provinciaal Onderwijs</t>
  </si>
  <si>
    <t>Brialmontlei 45</t>
  </si>
  <si>
    <t>03-286.41.40</t>
  </si>
  <si>
    <t>info.avant@provincieantwerpen.be</t>
  </si>
  <si>
    <t>Regina-Caelilyceum E.G.</t>
  </si>
  <si>
    <t>maria.kestens@erce.be</t>
  </si>
  <si>
    <t>GO! atheneum Zottegem</t>
  </si>
  <si>
    <t>info@kaz.be</t>
  </si>
  <si>
    <t>Sint-Franciscuscollege 1</t>
  </si>
  <si>
    <t>Minderbroedersstraat 11</t>
  </si>
  <si>
    <t>011-52.07.20</t>
  </si>
  <si>
    <t>info@sfc.be</t>
  </si>
  <si>
    <t>Sint-Franciscuscollege 2</t>
  </si>
  <si>
    <t>Sint-Franciscuscollege 3</t>
  </si>
  <si>
    <t>Sint-Franciscuscollege 4</t>
  </si>
  <si>
    <t>Sint-Franciscuscollege 5</t>
  </si>
  <si>
    <t>Scheppersinstituut 2 Deurne &amp; Antwerpen</t>
  </si>
  <si>
    <t>Van Helmontstraat 27</t>
  </si>
  <si>
    <t>Scheppersinstituut 3 Deurne &amp; Antwerpen</t>
  </si>
  <si>
    <t>Don Bosco-Instituut EG</t>
  </si>
  <si>
    <t>Brusselstraat 283</t>
  </si>
  <si>
    <t>02-466.55.79</t>
  </si>
  <si>
    <t>administratie@donboscogb.be</t>
  </si>
  <si>
    <t>Don Bosco-Instituut ASO/TSO/BSO</t>
  </si>
  <si>
    <t>Visitatiestraat 5</t>
  </si>
  <si>
    <t>09-228.34.62</t>
  </si>
  <si>
    <t>visitatie@sjc-gent.be</t>
  </si>
  <si>
    <t>Sint-Janscollege eerste graad</t>
  </si>
  <si>
    <t>09-228.32.40</t>
  </si>
  <si>
    <t>heiveld@sjc-gent.be</t>
  </si>
  <si>
    <t>Sint-Andreas Middenschool</t>
  </si>
  <si>
    <t>GO! atheneum Gentbrugge</t>
  </si>
  <si>
    <t>Ooievaarsnest 3</t>
  </si>
  <si>
    <t>09-210.51.51</t>
  </si>
  <si>
    <t>info@atheneumgentbrugge.be</t>
  </si>
  <si>
    <t>Middenschool Sint-Rembert 2</t>
  </si>
  <si>
    <t>Het Spectrum Gent</t>
  </si>
  <si>
    <t>Martelaarslaan 13</t>
  </si>
  <si>
    <t>09-269.23.00</t>
  </si>
  <si>
    <t>spectrum@stad.gent</t>
  </si>
  <si>
    <t>GO! atheneum Da Vinci Campus</t>
  </si>
  <si>
    <t>Gustave Royerslaan 39</t>
  </si>
  <si>
    <t>055-23.06.60</t>
  </si>
  <si>
    <t>info@davincicampus.be</t>
  </si>
  <si>
    <t>GO! Spectrumschool</t>
  </si>
  <si>
    <t>Ruggeveldlaan 496</t>
  </si>
  <si>
    <t>03-328.05.00</t>
  </si>
  <si>
    <t>info@spectrumschool.be</t>
  </si>
  <si>
    <t>Sint-Vincentius</t>
  </si>
  <si>
    <t>College Hagelstein 2</t>
  </si>
  <si>
    <t>015-55.19.79</t>
  </si>
  <si>
    <t>info@collegehagelstein.be</t>
  </si>
  <si>
    <t>GO! atheneum De Ring</t>
  </si>
  <si>
    <t>Tiensevest 62</t>
  </si>
  <si>
    <t>016-27.03.90</t>
  </si>
  <si>
    <t>info@deringleuven.be</t>
  </si>
  <si>
    <t>KOGEKA 2</t>
  </si>
  <si>
    <t>Technische-Schoolstraat 52</t>
  </si>
  <si>
    <t>014-57.85.50</t>
  </si>
  <si>
    <t>sjg@kogeka.be</t>
  </si>
  <si>
    <t>KOGEKA 4</t>
  </si>
  <si>
    <t>Onze-Lieve-Vrouwe-instituut</t>
  </si>
  <si>
    <t>Boeschepestraat 20</t>
  </si>
  <si>
    <t>057-33.46.45</t>
  </si>
  <si>
    <t>info@olvi.be</t>
  </si>
  <si>
    <t>Sint-Janscollege 1</t>
  </si>
  <si>
    <t>sjc1@bertinuscollectief.be</t>
  </si>
  <si>
    <t>Óscar Romerocollege 1</t>
  </si>
  <si>
    <t>052-69.01.40</t>
  </si>
  <si>
    <t>STM</t>
  </si>
  <si>
    <t>Zandstraat 101</t>
  </si>
  <si>
    <t>014-41.69.51</t>
  </si>
  <si>
    <t>info@ht2o.be</t>
  </si>
  <si>
    <t>info@pt2o.be</t>
  </si>
  <si>
    <t>Onze-Lieve-Vrouwinstituut MS 1</t>
  </si>
  <si>
    <t>Brandstraat 44</t>
  </si>
  <si>
    <t>03-880.26.70</t>
  </si>
  <si>
    <t>info.eerstegraad@olviboom.be</t>
  </si>
  <si>
    <t>Onze-Lieve-Vrouwinstituut MS 2</t>
  </si>
  <si>
    <t>Onze-Lieve-Vrouwinstituut Bovenbouw ASO</t>
  </si>
  <si>
    <t>O.L. Vrouwstraat 9</t>
  </si>
  <si>
    <t>03-880.27.30</t>
  </si>
  <si>
    <t>carla.triest@olviboom.be</t>
  </si>
  <si>
    <t>Onze-Lieve-Vrouwinstituut Bovenb.TSO-BSO</t>
  </si>
  <si>
    <t>Bassinstraat 15</t>
  </si>
  <si>
    <t>03-880.27.35</t>
  </si>
  <si>
    <t>info.derdegraad@olviboom.be</t>
  </si>
  <si>
    <t>Sint-Willebrord-H.Familie 1e graad</t>
  </si>
  <si>
    <t>MS Sint-Rembert 3</t>
  </si>
  <si>
    <t>GO! Atheneum Heist</t>
  </si>
  <si>
    <t>Boudewijnlaan 61</t>
  </si>
  <si>
    <t>015-24.18.45</t>
  </si>
  <si>
    <t>info@atheneumheist.be</t>
  </si>
  <si>
    <t>GO! atheneum Herzele</t>
  </si>
  <si>
    <t>053-62.23.71</t>
  </si>
  <si>
    <t>info@atheneum-herzele.be</t>
  </si>
  <si>
    <t>avAnt Provinciale Middenschool</t>
  </si>
  <si>
    <t>Turnhoutsebaan 250</t>
  </si>
  <si>
    <t>03-360.59.00</t>
  </si>
  <si>
    <t>GO! atheneum Vilvoorde</t>
  </si>
  <si>
    <t>Van Helmontstraat 6</t>
  </si>
  <si>
    <t>02-251.06.76</t>
  </si>
  <si>
    <t>info@hetatheneum.be</t>
  </si>
  <si>
    <t>GO! atheneum Grimbergen</t>
  </si>
  <si>
    <t>Lagesteenweg 77</t>
  </si>
  <si>
    <t>02-269.03.61</t>
  </si>
  <si>
    <t>info@campusfenix.be</t>
  </si>
  <si>
    <t>GO! technisch atheneum Campus De Brug</t>
  </si>
  <si>
    <t>Vaartstraat 1</t>
  </si>
  <si>
    <t>02-257.03.90</t>
  </si>
  <si>
    <t>directeur@campusdebrug.be</t>
  </si>
  <si>
    <t>Heilig-Grafinstituut</t>
  </si>
  <si>
    <t>Jazz Bilzenplein 5</t>
  </si>
  <si>
    <t>089-41.32.01</t>
  </si>
  <si>
    <t>Instituut voor Katholiek Secundair Ond.</t>
  </si>
  <si>
    <t>Bruiloftstraat 10</t>
  </si>
  <si>
    <t>089-41.44.24</t>
  </si>
  <si>
    <t>Sint-Lambertuscollege 1</t>
  </si>
  <si>
    <t>Sint Lambertuslaan 15</t>
  </si>
  <si>
    <t>089-41.11.05</t>
  </si>
  <si>
    <t>Sint-Pauluscollege</t>
  </si>
  <si>
    <t>Deken Jonckheerestraat 16 bus 1</t>
  </si>
  <si>
    <t>056-41.42.76</t>
  </si>
  <si>
    <t>h.millecamp@spwe.be</t>
  </si>
  <si>
    <t>viio 1</t>
  </si>
  <si>
    <t>Grootloonstraat 1 bus A</t>
  </si>
  <si>
    <t>012-67.06.70</t>
  </si>
  <si>
    <t>borgloon@viio.be</t>
  </si>
  <si>
    <t>Scheppersinstituut 1</t>
  </si>
  <si>
    <t>Sint-Gertrudiscollege Eerste Graad</t>
  </si>
  <si>
    <t>ilse.degelder@sgw.be</t>
  </si>
  <si>
    <t>Klein Seminarie Hoogstraten eerste graad</t>
  </si>
  <si>
    <t>Sint-Martinusscholen 118315</t>
  </si>
  <si>
    <t>Veearts Strauvenlaan 5</t>
  </si>
  <si>
    <t>013-55.11.78</t>
  </si>
  <si>
    <t>lpluymers@st-martinus.be</t>
  </si>
  <si>
    <t>Sint-Martinusscholen 118323</t>
  </si>
  <si>
    <t>Sint-Martinusscholen 118331</t>
  </si>
  <si>
    <t>Ursulinenstraat 2</t>
  </si>
  <si>
    <t>013-35.54.30</t>
  </si>
  <si>
    <t>ursula@st-martinus.be</t>
  </si>
  <si>
    <t>Sint-Martinusscholen 118349</t>
  </si>
  <si>
    <t>Heilig Hart van Maria Berlaar</t>
  </si>
  <si>
    <t>Sollevelden 3_A</t>
  </si>
  <si>
    <t>03-482.41.94</t>
  </si>
  <si>
    <t>bovenbouw@hhvmb.be</t>
  </si>
  <si>
    <t>03-482.15.50</t>
  </si>
  <si>
    <t>middenschool@hhvmb.be</t>
  </si>
  <si>
    <t>KSOM 6</t>
  </si>
  <si>
    <t>KSOM 7</t>
  </si>
  <si>
    <t>Atlas College Genk 1</t>
  </si>
  <si>
    <t>Collegelaan 1</t>
  </si>
  <si>
    <t>Atlas College Genk 3</t>
  </si>
  <si>
    <t>089-33.34.00</t>
  </si>
  <si>
    <t>myriam.yzermans@atlascollege.be</t>
  </si>
  <si>
    <t>Vrije Nederlandst.school Lucerna College</t>
  </si>
  <si>
    <t>Industrielaan 31</t>
  </si>
  <si>
    <t>02-520.95.50</t>
  </si>
  <si>
    <t>info@lucerna.be</t>
  </si>
  <si>
    <t>GO! atheneum Oudenaarde</t>
  </si>
  <si>
    <t>Fortstraat 47</t>
  </si>
  <si>
    <t>055-31.11.34</t>
  </si>
  <si>
    <t>info@go-atheneumoudenaarde.be</t>
  </si>
  <si>
    <t>Onze-Lieve-Vrouwcollege II</t>
  </si>
  <si>
    <t>Zavel 19</t>
  </si>
  <si>
    <t>09-360.12.29</t>
  </si>
  <si>
    <t>wim.verhaeghe@olvczottegem.be</t>
  </si>
  <si>
    <t>Onze-Lieve-Vrouwcollege III</t>
  </si>
  <si>
    <t>09-361.31.32</t>
  </si>
  <si>
    <t>grotenberge-info@olvczottegem.be</t>
  </si>
  <si>
    <t>Mariagaarde Instituut MS</t>
  </si>
  <si>
    <t>Ursulinen Mechelen 1</t>
  </si>
  <si>
    <t>diane.dewachter@ursulinenmechelen.be</t>
  </si>
  <si>
    <t>Sint-Carolus Secundair Onderwijs - 1</t>
  </si>
  <si>
    <t>elsje.vanlysebettens@sint-carolus.be</t>
  </si>
  <si>
    <t>Kardinaal van Roey-Instituut AEG</t>
  </si>
  <si>
    <t>RHIZO 6</t>
  </si>
  <si>
    <t>Heilig Graf 122788</t>
  </si>
  <si>
    <t>Berthoutinstituut - Klein Seminarie 1</t>
  </si>
  <si>
    <t>V.T.I. Spijker eerste graad</t>
  </si>
  <si>
    <t>Don Bosco Instituut eerste graad</t>
  </si>
  <si>
    <t>Sint-Ritacollege eerste graad</t>
  </si>
  <si>
    <t>Sint-Gummaruscollege EG-1</t>
  </si>
  <si>
    <t>Sint-Jozefinstituut eerste graad</t>
  </si>
  <si>
    <t>Sint-Jorisschool</t>
  </si>
  <si>
    <t>056-51.36.82</t>
  </si>
  <si>
    <t>pieterjan.veldeman@sijo.be</t>
  </si>
  <si>
    <t>Sint-Pietersinstituut</t>
  </si>
  <si>
    <t>014-63.99.11</t>
  </si>
  <si>
    <t>info@sint-pietersinstituut.be</t>
  </si>
  <si>
    <t>Sint-Pietersinstituut H.S.O.</t>
  </si>
  <si>
    <t>Sint-Jozef-2</t>
  </si>
  <si>
    <t>Damiaaninstituut A</t>
  </si>
  <si>
    <t>dominique.vansant@damiaaninstituut.be</t>
  </si>
  <si>
    <t>Sint-Jozefscollege 2</t>
  </si>
  <si>
    <t>016-55.11.30</t>
  </si>
  <si>
    <t>Sint-Jozefscollege 3</t>
  </si>
  <si>
    <t>Sint-Gummaruscollege EG-2</t>
  </si>
  <si>
    <t>KOGEKA 3</t>
  </si>
  <si>
    <t>sag@kogeka.be</t>
  </si>
  <si>
    <t>KOGEKA 6</t>
  </si>
  <si>
    <t>Gasthuisstraat 2</t>
  </si>
  <si>
    <t>014-58.02.04</t>
  </si>
  <si>
    <t>KOGEKA 7</t>
  </si>
  <si>
    <t>KOGEKA 8</t>
  </si>
  <si>
    <t>Pas 110</t>
  </si>
  <si>
    <t>014-58.86.72</t>
  </si>
  <si>
    <t>smg@kogeka.be</t>
  </si>
  <si>
    <t>Guldensporencollege 4</t>
  </si>
  <si>
    <t>Ballingenweg 34</t>
  </si>
  <si>
    <t>056-36.12.80</t>
  </si>
  <si>
    <t>harelbeke@guldensporencollege.be</t>
  </si>
  <si>
    <t>Guldensporencollege 3</t>
  </si>
  <si>
    <t>Diksmuidekaai 6</t>
  </si>
  <si>
    <t>056-36.12.11</t>
  </si>
  <si>
    <t>kaai@guldensporencollege.be</t>
  </si>
  <si>
    <t>Sint-Gabriëlcollege</t>
  </si>
  <si>
    <t>03-460.32.00</t>
  </si>
  <si>
    <t>dir.roelstraete@st-gabriel.be</t>
  </si>
  <si>
    <t>Sint-Gabriëlcollege-Middenschool 1</t>
  </si>
  <si>
    <t>dir.goossens@st-gabriel.be</t>
  </si>
  <si>
    <t>KSOM 8</t>
  </si>
  <si>
    <t>Kruisven 25</t>
  </si>
  <si>
    <t>014-20.20.07</t>
  </si>
  <si>
    <t>info@tisp.be</t>
  </si>
  <si>
    <t>KSOM 9</t>
  </si>
  <si>
    <t>Sint-Lodewijkscollege</t>
  </si>
  <si>
    <t>Magdalenastraat 30</t>
  </si>
  <si>
    <t>050-40.68.40</t>
  </si>
  <si>
    <t>humaniora@sint-lodewijkscollege.be</t>
  </si>
  <si>
    <t>Sint-Lodewijkscollege Eerste Graad</t>
  </si>
  <si>
    <t>Hasp-O 5</t>
  </si>
  <si>
    <t>Diestersteenweg 146</t>
  </si>
  <si>
    <t>011-68.23.39</t>
  </si>
  <si>
    <t>info.stadsrand@hasp-o.be</t>
  </si>
  <si>
    <t>Hasp-O 6</t>
  </si>
  <si>
    <t>Sint-Lambertus 3</t>
  </si>
  <si>
    <t>tinne.mertens@silawesterlo.be</t>
  </si>
  <si>
    <t>Sint-Lambertus 1</t>
  </si>
  <si>
    <t>Sint-Lambertusstraat 8</t>
  </si>
  <si>
    <t>014-54.50.74</t>
  </si>
  <si>
    <t>niels.vermeulen@silawesterlo.anker.be</t>
  </si>
  <si>
    <t>Sint-Lambertus 2</t>
  </si>
  <si>
    <t>mieke.baelus@silawesterlo.be</t>
  </si>
  <si>
    <t>Sint-Lambertus 4</t>
  </si>
  <si>
    <t>hilde.heynickx@silawesterlo.be</t>
  </si>
  <si>
    <t>051-26.47.26</t>
  </si>
  <si>
    <t>kleinseminarie@sint-michiel.be</t>
  </si>
  <si>
    <t>Klein Seminarie eerste graad</t>
  </si>
  <si>
    <t>BARNUM</t>
  </si>
  <si>
    <t>Stokerijstraat 9</t>
  </si>
  <si>
    <t>051-21.05.02</t>
  </si>
  <si>
    <t>barnum@sint-michiel.be</t>
  </si>
  <si>
    <t>Barnum eerste graad</t>
  </si>
  <si>
    <t>koen.germonprez@sint-michiel.be</t>
  </si>
  <si>
    <t>VISO</t>
  </si>
  <si>
    <t>Polenplein 23</t>
  </si>
  <si>
    <t>051-20.14.57</t>
  </si>
  <si>
    <t>viso.polenplein@sint-michiel.be</t>
  </si>
  <si>
    <t>VISO eerste graad</t>
  </si>
  <si>
    <t>Mariagaard Eerste Graad</t>
  </si>
  <si>
    <t>Sint-Jan Berchmanscollege MS</t>
  </si>
  <si>
    <t>Sint-Gabriëlcollege-Middenschool 2</t>
  </si>
  <si>
    <t>dir.gyselinckx@st-gabriel.be</t>
  </si>
  <si>
    <t>Sint-Godelieve-Instituut ASO</t>
  </si>
  <si>
    <t>02-532.58.36</t>
  </si>
  <si>
    <t>sint.godelieve.instituut@skynet.be</t>
  </si>
  <si>
    <t>Sint-Godelieve-Instituut AEG</t>
  </si>
  <si>
    <t>Instituut Sancta Maria - A</t>
  </si>
  <si>
    <t>016-56.61.04</t>
  </si>
  <si>
    <t>directie@sanctamaria-aarschot.be</t>
  </si>
  <si>
    <t>Instituut Sancta Maria - B</t>
  </si>
  <si>
    <t>viio 4</t>
  </si>
  <si>
    <t>Sint-Truidersteenweg 17</t>
  </si>
  <si>
    <t>012-24.20.70</t>
  </si>
  <si>
    <t>tongeren@viio.be</t>
  </si>
  <si>
    <t>viio 3</t>
  </si>
  <si>
    <t>viio 5</t>
  </si>
  <si>
    <t>Rode Kruislaan 27</t>
  </si>
  <si>
    <t>012-24.20.75</t>
  </si>
  <si>
    <t>viio 2</t>
  </si>
  <si>
    <t>Stedelijk Lyceum Zuid</t>
  </si>
  <si>
    <t>August Leyweg 3</t>
  </si>
  <si>
    <t>03-241.07.50</t>
  </si>
  <si>
    <t>andy.dorrine@so.antwerpen.be</t>
  </si>
  <si>
    <t>Sint-Lambertuscollege 2</t>
  </si>
  <si>
    <t>Guldensporencollege 5</t>
  </si>
  <si>
    <t>Plein 14</t>
  </si>
  <si>
    <t>056-36.12.50</t>
  </si>
  <si>
    <t>plein@guldensporencollege.be</t>
  </si>
  <si>
    <t>Guldensporencollege 6</t>
  </si>
  <si>
    <t>Onze-Lieve-Vrouwlyceum - eerste graad</t>
  </si>
  <si>
    <t>Collegelaan 30</t>
  </si>
  <si>
    <t>089-35.22.30</t>
  </si>
  <si>
    <t>olv@lyceumgenk.be</t>
  </si>
  <si>
    <t>Onze-Lieve-Vrouwlyceum</t>
  </si>
  <si>
    <t>Stommestraat 2</t>
  </si>
  <si>
    <t>info@vlot.be</t>
  </si>
  <si>
    <t>Hasp-O Centrum 1</t>
  </si>
  <si>
    <t>Diesterstraat 1</t>
  </si>
  <si>
    <t>011-70.50.00</t>
  </si>
  <si>
    <t>christine.menten@hasp-o.be</t>
  </si>
  <si>
    <t>Hasp-O Centrum 2</t>
  </si>
  <si>
    <t>johnny.jans@hasp-o.be</t>
  </si>
  <si>
    <t>Hasp-O Centrum 3</t>
  </si>
  <si>
    <t>KSOM 1</t>
  </si>
  <si>
    <t>014-31.33.43</t>
  </si>
  <si>
    <t>info@rozenbergmol.be</t>
  </si>
  <si>
    <t>KSOM 2</t>
  </si>
  <si>
    <t>KSOM 3</t>
  </si>
  <si>
    <t>KSOM 4</t>
  </si>
  <si>
    <t>Atlas College Genk 2</t>
  </si>
  <si>
    <t>Buso VIBO De Ring</t>
  </si>
  <si>
    <t>014-43.83.96</t>
  </si>
  <si>
    <t>GO! techn. Atheneum Victor Hortaschool</t>
  </si>
  <si>
    <t>Oud-Strijderslaan 200</t>
  </si>
  <si>
    <t>02-726.18.89</t>
  </si>
  <si>
    <t>dany.van.bossuyt@vhorta.be</t>
  </si>
  <si>
    <t>GO! atheneum Lokeren</t>
  </si>
  <si>
    <t>09-348.18.18</t>
  </si>
  <si>
    <t>info@atheneumlokeren.be</t>
  </si>
  <si>
    <t>GO! K.A. Berchem</t>
  </si>
  <si>
    <t>Uitbreidingstraat 246</t>
  </si>
  <si>
    <t>03-239.00.23</t>
  </si>
  <si>
    <t>directie@kaberchem.be</t>
  </si>
  <si>
    <t>Talentenschool Turnhout camp BoomgaardKA</t>
  </si>
  <si>
    <t>014-47.05.10</t>
  </si>
  <si>
    <t>wesley.wouters@talentenschoolturnhout.be</t>
  </si>
  <si>
    <t>humaniora@sjcaalst.be</t>
  </si>
  <si>
    <t>Sint-Norbertusinstituut 1</t>
  </si>
  <si>
    <t>Stationsstraat 6</t>
  </si>
  <si>
    <t>015-30.38.58</t>
  </si>
  <si>
    <t>info@snorduffel.be</t>
  </si>
  <si>
    <t>Sint-Norbertusinstituut 2</t>
  </si>
  <si>
    <t>Sint-Niklaasinstituut</t>
  </si>
  <si>
    <t>directie.sni@gmail.com</t>
  </si>
  <si>
    <t>Sint-Niklaasinstituut autonome 1e graad</t>
  </si>
  <si>
    <t>Guldensporencollege 2</t>
  </si>
  <si>
    <t>Guldensporencollege 1</t>
  </si>
  <si>
    <t>zuid@guldensporencollege.be</t>
  </si>
  <si>
    <t>Broederscholen Hiëronymus 3</t>
  </si>
  <si>
    <t>Nieuwstraat 91</t>
  </si>
  <si>
    <t>03-780.92.20</t>
  </si>
  <si>
    <t>info@handel.broeders.be</t>
  </si>
  <si>
    <t>H. Drievuldigheidscollege Eerstegrschool</t>
  </si>
  <si>
    <t>Don Bosco Technisch Instituut 1</t>
  </si>
  <si>
    <t>Instituut Sint-Vincentius a Paulo 1</t>
  </si>
  <si>
    <t>Sint-Pieterscollege Eerste graadschool</t>
  </si>
  <si>
    <t>jo.beelen@spc.ksleuven.be</t>
  </si>
  <si>
    <t>Don Bosco Technisch Instituut E.G.</t>
  </si>
  <si>
    <t>demuynckpeter@donboscosdw.be</t>
  </si>
  <si>
    <t>TSM-Bovenbouw</t>
  </si>
  <si>
    <t>WICO - 126193</t>
  </si>
  <si>
    <t>info@wico.be</t>
  </si>
  <si>
    <t>WICO - 126201</t>
  </si>
  <si>
    <t>WICO - 126219</t>
  </si>
  <si>
    <t>Pieter Breugheldreef 4</t>
  </si>
  <si>
    <t>011-54.44.34</t>
  </si>
  <si>
    <t>lommel@wico.be</t>
  </si>
  <si>
    <t>WICO - 126227</t>
  </si>
  <si>
    <t>WICO - 126235</t>
  </si>
  <si>
    <t>011-64.07.01</t>
  </si>
  <si>
    <t>junior@wico.be</t>
  </si>
  <si>
    <t>WICO - 126243</t>
  </si>
  <si>
    <t>WICO - 126251</t>
  </si>
  <si>
    <t>Stationsstraat 74</t>
  </si>
  <si>
    <t>011-64.21.13</t>
  </si>
  <si>
    <t>WICO - 126268</t>
  </si>
  <si>
    <t>Eerste graad Voorzienigheid</t>
  </si>
  <si>
    <t>sophie.tits@ksdiest.be</t>
  </si>
  <si>
    <t>Humaniora Voorzienigheid</t>
  </si>
  <si>
    <t>luc.peirelinck@ksdiest.be</t>
  </si>
  <si>
    <t>V.T.I. Voorzienigheid</t>
  </si>
  <si>
    <t>renilde.verboven@ksdiest.be</t>
  </si>
  <si>
    <t>GO! BuSO Egmont &amp; Hoorn OV1</t>
  </si>
  <si>
    <t>Broeckstraat 37</t>
  </si>
  <si>
    <t>09-384.17.55</t>
  </si>
  <si>
    <t>info@egmontenhoorn.be</t>
  </si>
  <si>
    <t>CLW Kortrijk</t>
  </si>
  <si>
    <t>Scheutistenlaan 8</t>
  </si>
  <si>
    <t>056-25.92.08</t>
  </si>
  <si>
    <t>wolf.vlaeminck@cdokortrijk.be</t>
  </si>
  <si>
    <t>Hundelgemsesteenweg 93</t>
  </si>
  <si>
    <t>09-222.37.82</t>
  </si>
  <si>
    <t>BenedictusPoort campus Ledeberg</t>
  </si>
  <si>
    <t>09-231.23.48</t>
  </si>
  <si>
    <t>nele.demol@benedictuspoort.be</t>
  </si>
  <si>
    <t>Heilig Hartcollege</t>
  </si>
  <si>
    <t>02-767.35.49</t>
  </si>
  <si>
    <t>directie@hhc.world</t>
  </si>
  <si>
    <t>directiems@hhc.world</t>
  </si>
  <si>
    <t>Centrum voor Leren en Werken Antwerpen</t>
  </si>
  <si>
    <t>Prins Leopoldstraat 51</t>
  </si>
  <si>
    <t>03-270.01.90</t>
  </si>
  <si>
    <t>marita.vanlooveren@clw-antwerpen.be</t>
  </si>
  <si>
    <t>Sint-Barbaracollege I</t>
  </si>
  <si>
    <t>Pedagogische Human. H.Hartinstituut MS</t>
  </si>
  <si>
    <t>Heilig Hartinstituut TO MS</t>
  </si>
  <si>
    <t>H.-Hartinstituut Lyceum MS</t>
  </si>
  <si>
    <t>Sint-Godelievecollege MS</t>
  </si>
  <si>
    <t>rob.dewinter@sjcaalst.be</t>
  </si>
  <si>
    <t>Sint-Martinuscollege</t>
  </si>
  <si>
    <t>Waversesteenweg 96</t>
  </si>
  <si>
    <t>02-687.82.46</t>
  </si>
  <si>
    <t>directie@sintmartinusscholen.be</t>
  </si>
  <si>
    <t>Sint-Martinuscollege 1e graad</t>
  </si>
  <si>
    <t>Sint-Augustinusinstituut ASO</t>
  </si>
  <si>
    <t>College Middenschool</t>
  </si>
  <si>
    <t>Bernardusscholen 3</t>
  </si>
  <si>
    <t>Stedelijk Lyceum Pestalozzi II</t>
  </si>
  <si>
    <t>chantal.vanhove@so.antwerpen.be</t>
  </si>
  <si>
    <t>College Hagelstein 1</t>
  </si>
  <si>
    <t>katrien.goetelen@collegehagelstein.be</t>
  </si>
  <si>
    <t>Paridaensinstituut SO</t>
  </si>
  <si>
    <t>016-20.26.55</t>
  </si>
  <si>
    <t>secundair@paridaens.be</t>
  </si>
  <si>
    <t>Paridaensinstituut Eerstegraadsschool</t>
  </si>
  <si>
    <t>Don Bosco Groenveld</t>
  </si>
  <si>
    <t>Groenveldstraat 44</t>
  </si>
  <si>
    <t>016-23.16.35</t>
  </si>
  <si>
    <t>kathleen.degoignies@dbgroenveld.be</t>
  </si>
  <si>
    <t>V.T.I.-3</t>
  </si>
  <si>
    <t>Vakschoolstraat 41</t>
  </si>
  <si>
    <t>V.T.I.-1</t>
  </si>
  <si>
    <t>Sinte Annalaan 198</t>
  </si>
  <si>
    <t>Sint-Ursula-Instituut 1</t>
  </si>
  <si>
    <t>Bosstraat 9</t>
  </si>
  <si>
    <t>015-76.78.60</t>
  </si>
  <si>
    <t>info@sui.be</t>
  </si>
  <si>
    <t>Sint-Ursula-Instituut 2</t>
  </si>
  <si>
    <t>Sint-Ursula-Instituut 3</t>
  </si>
  <si>
    <t>Sint-Maarteninstituut 1</t>
  </si>
  <si>
    <t>kolva.smi@smi-aalst.be</t>
  </si>
  <si>
    <t>Sint-Maarteninstituut 2</t>
  </si>
  <si>
    <t>an.decordier@smi-aalst.be</t>
  </si>
  <si>
    <t>Werkend Leren Antwerpen Noord</t>
  </si>
  <si>
    <t>Bredastraat 35</t>
  </si>
  <si>
    <t>03-201.25.10</t>
  </si>
  <si>
    <t>Tom.Verlent@So.Antwerpen.be</t>
  </si>
  <si>
    <t>Margareta-Maria-Instituut-TSO-BSO 1e gr</t>
  </si>
  <si>
    <t>COLOMAplus 3</t>
  </si>
  <si>
    <t>astrid.degroeve@colomaplus.be</t>
  </si>
  <si>
    <t>Sint-Jorisschool eerste graad</t>
  </si>
  <si>
    <t>Xaveriuscollege2</t>
  </si>
  <si>
    <t>Jan-van-Ruusbroeckollege Eerste Graad</t>
  </si>
  <si>
    <t>Sint-Ludgardis Belpaire</t>
  </si>
  <si>
    <t>elien.depaep@stludgardis.be</t>
  </si>
  <si>
    <t>katelijne.pickery@stludgardis.be</t>
  </si>
  <si>
    <t>Sint-Jozefcollege Turnhout</t>
  </si>
  <si>
    <t>014-41.30.21</t>
  </si>
  <si>
    <t>info@sjt.be</t>
  </si>
  <si>
    <t>Sint-Jozefcollege Turnhout 1</t>
  </si>
  <si>
    <t>Sint-Paulusinstituut 1</t>
  </si>
  <si>
    <t>Patijntjestraat 45</t>
  </si>
  <si>
    <t>09-222.38.22</t>
  </si>
  <si>
    <t>info@sintpaulusgent.be</t>
  </si>
  <si>
    <t>Sint-Paulusinstituut 2</t>
  </si>
  <si>
    <t>Inspirocollege</t>
  </si>
  <si>
    <t>Herebaan-West 41</t>
  </si>
  <si>
    <t>011-52.22.10</t>
  </si>
  <si>
    <t>info@inspirocollege.be</t>
  </si>
  <si>
    <t>Maris Stella Instituut 1</t>
  </si>
  <si>
    <t>directie1gr@marisstella.be</t>
  </si>
  <si>
    <t>Sint-Paulusschool campus College 2</t>
  </si>
  <si>
    <t>Virga-Jessecollege - eerste graad 1</t>
  </si>
  <si>
    <t>ulrike.geusens@virgajessecollege.be</t>
  </si>
  <si>
    <t>Virga-Jessecollege - eerste graad 2</t>
  </si>
  <si>
    <t>stijn.vandevelde@virgajessecollege.be</t>
  </si>
  <si>
    <t>Middenschool Kindsheid Jesu</t>
  </si>
  <si>
    <t>tom.cox@kjhasselt.be</t>
  </si>
  <si>
    <t>Mosa-RT E.G.S.2</t>
  </si>
  <si>
    <t>Mosa-RT Coll.H.Kr.St-Ursula B</t>
  </si>
  <si>
    <t>Mosa-RT T.I. St-Jansberg B</t>
  </si>
  <si>
    <t>Mosa-RT E.G.S.4</t>
  </si>
  <si>
    <t>Sint-Lievenscollege 1</t>
  </si>
  <si>
    <t>Zilverenberg 1</t>
  </si>
  <si>
    <t>09-225.11.47</t>
  </si>
  <si>
    <t>directie@sintlievenscollege.be</t>
  </si>
  <si>
    <t>koen.vandamme@sintlievenscollege.be</t>
  </si>
  <si>
    <t>EDUGO campus De Toren</t>
  </si>
  <si>
    <t>Sint-Jozefstraat 10</t>
  </si>
  <si>
    <t>09-255.91.14</t>
  </si>
  <si>
    <t>info.toren@edugo.be</t>
  </si>
  <si>
    <t>EDUGO campus De Brug 1</t>
  </si>
  <si>
    <t>Eksaardserijweg 24</t>
  </si>
  <si>
    <t>09-255.91.13</t>
  </si>
  <si>
    <t>info.brug@edugo.be</t>
  </si>
  <si>
    <t>EDUGO campus De Brug 2</t>
  </si>
  <si>
    <t>O.L.V. van Vreugde</t>
  </si>
  <si>
    <t>Mandellaan 170</t>
  </si>
  <si>
    <t>051-20.03.03</t>
  </si>
  <si>
    <t>lisa.deruyck@sint-michiel.be</t>
  </si>
  <si>
    <t>O.L.V. van Vreugde eerste graad</t>
  </si>
  <si>
    <t>vincent.claerhoudt@sint-michiel.be</t>
  </si>
  <si>
    <t>VMS</t>
  </si>
  <si>
    <t>Arme-Klarenstraat 40</t>
  </si>
  <si>
    <t>051-20.42.48</t>
  </si>
  <si>
    <t>nele.goethals@sint-michiel.be</t>
  </si>
  <si>
    <t>VMS eerste graad</t>
  </si>
  <si>
    <t>dries.vandergunst@sint-michiel.be</t>
  </si>
  <si>
    <t>V.T.I. 1</t>
  </si>
  <si>
    <t>paul.debrabander@sint-michiel.be</t>
  </si>
  <si>
    <t>V.T.I. eerste graad</t>
  </si>
  <si>
    <t>annick.vackier@sint-michiel.be</t>
  </si>
  <si>
    <t>H. Kindsheid</t>
  </si>
  <si>
    <t>Wezestraat 2</t>
  </si>
  <si>
    <t>051-74.46.84</t>
  </si>
  <si>
    <t>jo.willemyns@sint-michiel.be</t>
  </si>
  <si>
    <t>H. Kindsheid eerste graad</t>
  </si>
  <si>
    <t>dirk.declercq@sint-michiel.be</t>
  </si>
  <si>
    <t>Sancta Maria Leuven</t>
  </si>
  <si>
    <t>Charles Deberiotstraat 14</t>
  </si>
  <si>
    <t>016-23.56.77</t>
  </si>
  <si>
    <t>adm@sml.be</t>
  </si>
  <si>
    <t>Sancta Maria Instituut</t>
  </si>
  <si>
    <t>WICO - 127837</t>
  </si>
  <si>
    <t>Ursulinenstraat 17</t>
  </si>
  <si>
    <t>011-64.26.42</t>
  </si>
  <si>
    <t>WICO - 127845</t>
  </si>
  <si>
    <t>Ursulinenstraat 13</t>
  </si>
  <si>
    <t>Sint-Michielscollege Brasschaat 1</t>
  </si>
  <si>
    <t>Sint-Norbertusinstituut 3</t>
  </si>
  <si>
    <t>Maria Assumptalyceum</t>
  </si>
  <si>
    <t>Stalkruidlaan 9</t>
  </si>
  <si>
    <t>VIA-2</t>
  </si>
  <si>
    <t>Tectura Groenkouter</t>
  </si>
  <si>
    <t>09-228.42.22</t>
  </si>
  <si>
    <t>inlichtingen@groenkouter.tectura.be</t>
  </si>
  <si>
    <t>DuO²-Gent</t>
  </si>
  <si>
    <t>Wittemolenstraat 9</t>
  </si>
  <si>
    <t>09-224.48.93</t>
  </si>
  <si>
    <t>clw.directeur@onderwijs.gent.be</t>
  </si>
  <si>
    <t>Berkenboom Humaniora eerste graad</t>
  </si>
  <si>
    <t>Sint-Michielscollege 1</t>
  </si>
  <si>
    <t>Onze-Lieve-Vrouw van Lourdescollege</t>
  </si>
  <si>
    <t>03-449.56.25</t>
  </si>
  <si>
    <t>veerle.borremans@olve.be</t>
  </si>
  <si>
    <t>Onze-Lieve-Vrouw van Lourdescollege MS</t>
  </si>
  <si>
    <t>marc.vaneester@olve.be</t>
  </si>
  <si>
    <t>Emmaüsinstituut@1</t>
  </si>
  <si>
    <t>Sint-Gerolflaan 20</t>
  </si>
  <si>
    <t>09-398.78.00</t>
  </si>
  <si>
    <t>emmaussecundair@op-weg.be</t>
  </si>
  <si>
    <t>Emmaüsinstituut@2</t>
  </si>
  <si>
    <t>GO! Erasmusatheneum Deinze</t>
  </si>
  <si>
    <t>Volhardingslaan 11</t>
  </si>
  <si>
    <t>09-381.56.00</t>
  </si>
  <si>
    <t>directie@erasmusatheneum.be</t>
  </si>
  <si>
    <t>GO! atheneum Erasmus De Pinte</t>
  </si>
  <si>
    <t>Polderdreef 42</t>
  </si>
  <si>
    <t>09-321.21.70</t>
  </si>
  <si>
    <t>directie@erasmusdepinte.be</t>
  </si>
  <si>
    <t>Lyceum Ieper eerste graad</t>
  </si>
  <si>
    <t>Sint-Pietersinstituut eerstegraadsschool</t>
  </si>
  <si>
    <t>02-720.00.58</t>
  </si>
  <si>
    <t>Guldensporencollege 7</t>
  </si>
  <si>
    <t>PTS,Prov.Scholen vr Tuinbouw en Techniek</t>
  </si>
  <si>
    <t>Antwerpsesteenweg 145</t>
  </si>
  <si>
    <t>015-28.53.20</t>
  </si>
  <si>
    <t>info.ptsmechelen@provincieantwerpen.be</t>
  </si>
  <si>
    <t>info.ptsboom@provincieantwerpen.be</t>
  </si>
  <si>
    <t>TISM</t>
  </si>
  <si>
    <t>Baron de Taxislaan 4</t>
  </si>
  <si>
    <t>089-46.11.63</t>
  </si>
  <si>
    <t>lucevens@tismbree.eu</t>
  </si>
  <si>
    <t>TISM 1e gr</t>
  </si>
  <si>
    <t>info@tismbree.eu</t>
  </si>
  <si>
    <t>GO! SBSO Nautica</t>
  </si>
  <si>
    <t>Kleiryt 5</t>
  </si>
  <si>
    <t>014-63.10.65</t>
  </si>
  <si>
    <t>info@go-nautica.be</t>
  </si>
  <si>
    <t>Buso VIBO Het Kasteelpark</t>
  </si>
  <si>
    <t>Steenweg op Mol 154</t>
  </si>
  <si>
    <t>014-63.85.27</t>
  </si>
  <si>
    <t>directie@hetkasteelpark.be</t>
  </si>
  <si>
    <t>GO! atheneum Tienen</t>
  </si>
  <si>
    <t>Gilainstraat 70</t>
  </si>
  <si>
    <t>016-78.18.30</t>
  </si>
  <si>
    <t>info@atheneumtienen.be</t>
  </si>
  <si>
    <t>Onze-Lieve-Vrouw-van-Lourdescollege 2</t>
  </si>
  <si>
    <t>Eduard Arsenstraat 40</t>
  </si>
  <si>
    <t>03-449.95.53</t>
  </si>
  <si>
    <t>directie@kaso-mortsel.be</t>
  </si>
  <si>
    <t>BuSO De Tjalk</t>
  </si>
  <si>
    <t>Tjalkstraat 11</t>
  </si>
  <si>
    <t>03-541.32.80</t>
  </si>
  <si>
    <t>secretariaat@busodetjalk.be</t>
  </si>
  <si>
    <t>Koestraat 26</t>
  </si>
  <si>
    <t>056-31.16.38</t>
  </si>
  <si>
    <t>info@sint-jozefscollege.be</t>
  </si>
  <si>
    <t>Buso Spermalie Secundaire School</t>
  </si>
  <si>
    <t>Potterierei 45</t>
  </si>
  <si>
    <t>BuSO Bernardusscholen 8</t>
  </si>
  <si>
    <t>De Leerexpert Ziekenhuisschool</t>
  </si>
  <si>
    <t>ziekenhuisschool.secundair@leerexpert.be</t>
  </si>
  <si>
    <t>Ziekenhuisschool UZ Leuven SO</t>
  </si>
  <si>
    <t>Gemeentelijke Ziekenhuisschool</t>
  </si>
  <si>
    <t>ziekenhuisschool@onderwijs.gent.be</t>
  </si>
  <si>
    <t>Leon Spilliaertstraat 31</t>
  </si>
  <si>
    <t>059-70.16.92</t>
  </si>
  <si>
    <t>berlinda.willaert@athenaoostende.be</t>
  </si>
  <si>
    <t>GO! SBSO De Passer</t>
  </si>
  <si>
    <t>Vijverhoflaan 13</t>
  </si>
  <si>
    <t>050-80.00.79</t>
  </si>
  <si>
    <t>BuSO Don Bosco Groenveld plus</t>
  </si>
  <si>
    <t>helene.melle@dbgroenveld.be</t>
  </si>
  <si>
    <t>GO! atheneum KAMSA Aarschot</t>
  </si>
  <si>
    <t>Pastoor Dergentlaan 47</t>
  </si>
  <si>
    <t>016-55.34.00</t>
  </si>
  <si>
    <t>onthaal@kamsa.be</t>
  </si>
  <si>
    <t>GO! Ath. Russelberg Tessenderlo</t>
  </si>
  <si>
    <t>Gerhagenstraat 58</t>
  </si>
  <si>
    <t>013-66.14.41</t>
  </si>
  <si>
    <t>onthaal@russelberg.be</t>
  </si>
  <si>
    <t>VTI Zeebrugge</t>
  </si>
  <si>
    <t>Ploegstraat 38</t>
  </si>
  <si>
    <t>050-55.96.10</t>
  </si>
  <si>
    <t>joke.knockaert@vtizeebrugge.be</t>
  </si>
  <si>
    <t>SLHD - Bovenbouw</t>
  </si>
  <si>
    <t>Potterierei 11</t>
  </si>
  <si>
    <t>050-44.59.33</t>
  </si>
  <si>
    <t>bruno.overbergh@slhd.be</t>
  </si>
  <si>
    <t>SLHD - Eerste graad</t>
  </si>
  <si>
    <t>pascal.craeye@slhd.be</t>
  </si>
  <si>
    <t>CDO Newton</t>
  </si>
  <si>
    <t>Slachthuisstraat 64</t>
  </si>
  <si>
    <t>03-500.20.01</t>
  </si>
  <si>
    <t>directeur@cdo-newton.be</t>
  </si>
  <si>
    <t>BuSO Sint-Elisabeth (OV1 &amp; OV3)</t>
  </si>
  <si>
    <t>BuSO KOCA Secundair Onderwijs(t9OV1&amp;OV4)</t>
  </si>
  <si>
    <t>Secundaire scholen St-Ferdinand OV4</t>
  </si>
  <si>
    <t>mark.crombeen@ferdinand.broedersvanliefde.be</t>
  </si>
  <si>
    <t>Guldensporencollege 11</t>
  </si>
  <si>
    <t>Guldensporencollege 9</t>
  </si>
  <si>
    <t>Spermalie Secundair Onderwijs</t>
  </si>
  <si>
    <t>BuSO Cardijnschool - Anderlecht</t>
  </si>
  <si>
    <t>02-520.05.72</t>
  </si>
  <si>
    <t>RHIZO 4</t>
  </si>
  <si>
    <t>Beheerstraat 10</t>
  </si>
  <si>
    <t>056-82.82.30</t>
  </si>
  <si>
    <t>zorgkrachtschool@rhizo.be</t>
  </si>
  <si>
    <t>RHIZO 2</t>
  </si>
  <si>
    <t>Senator Coolestraat 1</t>
  </si>
  <si>
    <t>056-82.82.60</t>
  </si>
  <si>
    <t>hotelschool@rhizo.be</t>
  </si>
  <si>
    <t>LAB</t>
  </si>
  <si>
    <t>Hekkestraat 26</t>
  </si>
  <si>
    <t>03-369.59.57</t>
  </si>
  <si>
    <t>info@labonderwijs.be</t>
  </si>
  <si>
    <t>Stroom Leuven</t>
  </si>
  <si>
    <t>Jan-Pieter Minckelersstraat 192</t>
  </si>
  <si>
    <t>016-79.79.35</t>
  </si>
  <si>
    <t>willem.schoors@stroom.ksleuven.be</t>
  </si>
  <si>
    <t>GO! middenschool Sint-Truiden</t>
  </si>
  <si>
    <t>info.tichelrij@atheneumsinttruiden.be</t>
  </si>
  <si>
    <t>GO! SBSO De Branding</t>
  </si>
  <si>
    <t>059-29.54.45</t>
  </si>
  <si>
    <t>bram.de.wasch@busoaanzee.be</t>
  </si>
  <si>
    <t>De Met</t>
  </si>
  <si>
    <t>Tiensesteenweg 2</t>
  </si>
  <si>
    <t>0456-30.30.53</t>
  </si>
  <si>
    <t>info@demet.eu</t>
  </si>
  <si>
    <t>Freinetschool Keerpunt</t>
  </si>
  <si>
    <t>de Haveskerckelaan 25</t>
  </si>
  <si>
    <t>administratie@keerpuntscholen.be</t>
  </si>
  <si>
    <t>creo@vlot.be</t>
  </si>
  <si>
    <t>ziekenhuisschool De Radar</t>
  </si>
  <si>
    <t>Liefdestraat 10</t>
  </si>
  <si>
    <t>016-80.79.50</t>
  </si>
  <si>
    <t>info@deradar.be</t>
  </si>
  <si>
    <t>BuSO Ganspoel</t>
  </si>
  <si>
    <t>02-735 40 85</t>
  </si>
  <si>
    <t>buso.ganspoel@kiwoluwe.be</t>
  </si>
  <si>
    <t>BuSO VTS 3 OV4A</t>
  </si>
  <si>
    <t>ov4@vts3.be</t>
  </si>
  <si>
    <t>GO! SBSO Element</t>
  </si>
  <si>
    <t>Oorlogsvrijwilligerslaan 2</t>
  </si>
  <si>
    <t>050-711887</t>
  </si>
  <si>
    <t>directeur@element.be</t>
  </si>
  <si>
    <t>BuSO VTS 3 OV4B</t>
  </si>
  <si>
    <t>Provinciaal Instituut voor Techn. Onderw</t>
  </si>
  <si>
    <t>Laageind 19</t>
  </si>
  <si>
    <t>03-561.05.00</t>
  </si>
  <si>
    <t>info.pito@provincieantwerpen.be</t>
  </si>
  <si>
    <t>Broederscholen Hiëronymus 4</t>
  </si>
  <si>
    <t>Kroonmolenstraat 8</t>
  </si>
  <si>
    <t>03-361.16.61</t>
  </si>
  <si>
    <t>Middenschool Lucerna</t>
  </si>
  <si>
    <t>0484-14.80.65</t>
  </si>
  <si>
    <t>ozkan.cetin@lucerna.be</t>
  </si>
  <si>
    <t>Buso Het Kompas</t>
  </si>
  <si>
    <t>bart.janssens@busokristuskoning.be</t>
  </si>
  <si>
    <t>GO! BuSO Egmont &amp; Hoorn OV4</t>
  </si>
  <si>
    <t>09-3841755</t>
  </si>
  <si>
    <t>Prov. Buso Richtpunt campus Buggenhout</t>
  </si>
  <si>
    <t>Platteput 4</t>
  </si>
  <si>
    <t>052-40.94.40</t>
  </si>
  <si>
    <t>info@richtpuntbuggenhout.net</t>
  </si>
  <si>
    <t>CDO Noorderkempen</t>
  </si>
  <si>
    <t>Prins Boudewijnlaan 9 bus 3</t>
  </si>
  <si>
    <t>014-61.15.73</t>
  </si>
  <si>
    <t>IVIO Binnenhof 2</t>
  </si>
  <si>
    <t>Koningstraat 12</t>
  </si>
  <si>
    <t>09-228.45.90</t>
  </si>
  <si>
    <t>sarah.verslijcke@ivio-binnenhof.be</t>
  </si>
  <si>
    <t>Sec. Ond. Dominiek Savio (OV1 &amp; OV2)</t>
  </si>
  <si>
    <t>RHIZO 8 BuSO De Hoge Kouter</t>
  </si>
  <si>
    <t>Bad Godesberglaan 21</t>
  </si>
  <si>
    <t>056-24.38.60</t>
  </si>
  <si>
    <t>hoge@kouterkortrijk.be</t>
  </si>
  <si>
    <t>Eerstegraadsschool Heilige Familie</t>
  </si>
  <si>
    <t>Broederscholen Hiëronymus 5</t>
  </si>
  <si>
    <t>03-779.67.94</t>
  </si>
  <si>
    <t>directeur@stekene.broeders.be</t>
  </si>
  <si>
    <t>Onze-Lieve-Vrouw-Presentatie SecundOnd 2</t>
  </si>
  <si>
    <t>Sint-Carolus Secundair Onderwijs - 2</t>
  </si>
  <si>
    <t>info@sint-carolus.be</t>
  </si>
  <si>
    <t>ZAVO brede eerste graad</t>
  </si>
  <si>
    <t>info@zavo.be</t>
  </si>
  <si>
    <t>Campus Kompas</t>
  </si>
  <si>
    <t>Gallaitstraat 58_60</t>
  </si>
  <si>
    <t>directie@campuskompas.brussels</t>
  </si>
  <si>
    <t>Óscar Romerocollege 6</t>
  </si>
  <si>
    <t>ZALMscholen</t>
  </si>
  <si>
    <t>Douaneplein</t>
  </si>
  <si>
    <t>0494-25.17.04</t>
  </si>
  <si>
    <t>info@zalmscholen.eu</t>
  </si>
  <si>
    <t>Twoape</t>
  </si>
  <si>
    <t>Boterstraat 6</t>
  </si>
  <si>
    <t>GO! athena OV4</t>
  </si>
  <si>
    <t>Bruyningstraat 20</t>
  </si>
  <si>
    <t>056 22 59 20</t>
  </si>
  <si>
    <t>Berkenbeek SO 2 (buso)</t>
  </si>
  <si>
    <t>Nieuwmoerse Steenweg 113 bus c</t>
  </si>
  <si>
    <t>Buso Levenslust</t>
  </si>
  <si>
    <t>02-568.11.08</t>
  </si>
  <si>
    <t>filip.helleputte@levenslustvzw.be</t>
  </si>
  <si>
    <t>Werkend Leren Antwerpen Zuid</t>
  </si>
  <si>
    <t>Grotesteenweg 226</t>
  </si>
  <si>
    <t>03-334.34.00</t>
  </si>
  <si>
    <t>Als de tabel nog onlogische of onvolledige vermeldingen bevat, wordt voor- of achteraan de rij(en) in kwestie een '!' geplaatst. Onder de tabel vindt u een korte uitleg over de foutieve of ontbrekende gegevens. Als u vraag 1 of 2 nog niet of foutief hebt beantwoord, wordt dat respectievelijk op de eerste of tweede rij in de onderstaande tabel vermeld.</t>
  </si>
  <si>
    <r>
      <t xml:space="preserve">Selecteer het type document dat u wilt doorsturen. (Dit formulier is </t>
    </r>
    <r>
      <rPr>
        <b/>
        <i/>
        <sz val="10"/>
        <rFont val="Calibri"/>
        <family val="2"/>
        <scheme val="minor"/>
      </rPr>
      <t>TOEL 3 - Terugvordering van reiskosten voor onderwijs aan huis in het secundair onderwijs.</t>
    </r>
    <r>
      <rPr>
        <i/>
        <sz val="10"/>
        <rFont val="Calibri"/>
        <family val="2"/>
        <scheme val="minor"/>
      </rPr>
      <t>)</t>
    </r>
  </si>
  <si>
    <t>naam instelling</t>
  </si>
  <si>
    <t>fme.buso@woudlucht.be</t>
  </si>
  <si>
    <t>GO! SBSO Campus Impuls</t>
  </si>
  <si>
    <t>09 251 23 02</t>
  </si>
  <si>
    <t>info@buso-evergem.be</t>
  </si>
  <si>
    <t>014-86.11.47</t>
  </si>
  <si>
    <t>sven.lambrecht@busomariadal.be</t>
  </si>
  <si>
    <t>secundairescholen@ferdinand.broedersvanliefde.be</t>
  </si>
  <si>
    <t>Buso Inspirant aan zee</t>
  </si>
  <si>
    <t>kika.carpentier@waterkant.be</t>
  </si>
  <si>
    <t>buso@sint-jozef.org</t>
  </si>
  <si>
    <t>directie@sfsvelzeke.be</t>
  </si>
  <si>
    <t>GO! SBSO Wagenschot</t>
  </si>
  <si>
    <t>03-432.70.00</t>
  </si>
  <si>
    <t>info@gitokbovenbouw.be</t>
  </si>
  <si>
    <t>philippe.vandenplas@stella-matutina.be</t>
  </si>
  <si>
    <t>laurent.neyens@brucity.education</t>
  </si>
  <si>
    <t>miet.vanhilderson@hhchalle.be</t>
  </si>
  <si>
    <t>Stfran.</t>
  </si>
  <si>
    <t>willem.vanschuerbeeck@tuinbouwschool.be</t>
  </si>
  <si>
    <t>Virgo Plus</t>
  </si>
  <si>
    <t>Het College EG</t>
  </si>
  <si>
    <t>Molenstraat 1 bus E</t>
  </si>
  <si>
    <t>Vaartdijkstraat 3</t>
  </si>
  <si>
    <t>VTI Petrus en Paulus</t>
  </si>
  <si>
    <t>silke.deschoemaeker@sint-rembert.be</t>
  </si>
  <si>
    <t>kristof.dossche@smi-aalst.be</t>
  </si>
  <si>
    <t>gawein.verlot@beveren.be</t>
  </si>
  <si>
    <t>Godshuizenlaan 65</t>
  </si>
  <si>
    <t>09-323.57.50</t>
  </si>
  <si>
    <t>tisj.info@sgsj.be</t>
  </si>
  <si>
    <t>karel.schiepers@psdiepenbeek.be</t>
  </si>
  <si>
    <t>info@campusbilzen.be</t>
  </si>
  <si>
    <t>welkom@stamina.be</t>
  </si>
  <si>
    <t>Daverlostraat 132 bus B</t>
  </si>
  <si>
    <t>els@futurascholen.be</t>
  </si>
  <si>
    <t>054-43.34.40</t>
  </si>
  <si>
    <t>info@melle.tectura.be</t>
  </si>
  <si>
    <t>info.middenschool@gocampusgenk.be</t>
  </si>
  <si>
    <t>carine.lhomme@xpluslommel.be</t>
  </si>
  <si>
    <t>Virgo Plus EG</t>
  </si>
  <si>
    <t>0491 72 23 62</t>
  </si>
  <si>
    <t>anke.dereuse@blijdorp.be</t>
  </si>
  <si>
    <t>directie.secundair@koronse.be</t>
  </si>
  <si>
    <t>info@gitokeerstegraad.be</t>
  </si>
  <si>
    <t>MIA-Brugge</t>
  </si>
  <si>
    <t>wendy.meysmans@koho.be</t>
  </si>
  <si>
    <t>sarah.vriens@so.tna.be</t>
  </si>
  <si>
    <t>hgi.directie@sgsj.be</t>
  </si>
  <si>
    <t>ikso.info@sgsj.be</t>
  </si>
  <si>
    <t>slc.directie@sgsj.be</t>
  </si>
  <si>
    <t>ann.ruppol@hasp-o.be</t>
  </si>
  <si>
    <t>BenedictusPoort campus De Deyne</t>
  </si>
  <si>
    <t>dirk.flamant@benedictuspoort.be</t>
  </si>
  <si>
    <t>directie@sijo.be</t>
  </si>
  <si>
    <t>GO! Kompaz</t>
  </si>
  <si>
    <t>Parklaan 39</t>
  </si>
  <si>
    <t>directeur@kompaz-zaventem.be</t>
  </si>
  <si>
    <t>050-47.19.60</t>
  </si>
  <si>
    <t>onthaal@de-passer.be</t>
  </si>
  <si>
    <t>0485-58.85.05</t>
  </si>
  <si>
    <t>info@eerstegraad.broeders.be</t>
  </si>
  <si>
    <t>051 46 70 41</t>
  </si>
  <si>
    <t>info@athena-OV4.be</t>
  </si>
  <si>
    <t>LAB Sint-Niklaas</t>
  </si>
  <si>
    <t>Kleibeekstraat 138</t>
  </si>
  <si>
    <t>0498-46.37.78</t>
  </si>
  <si>
    <t>info@labsintniklaas.be</t>
  </si>
  <si>
    <t>Heilig Hartinstituut eerste graad</t>
  </si>
  <si>
    <t>Pastoor De Clerckstraat 1</t>
  </si>
  <si>
    <t>HERENT</t>
  </si>
  <si>
    <t>Don Bosco TI Hoboken Middenschool</t>
  </si>
  <si>
    <t>Don Bosco</t>
  </si>
  <si>
    <t>GO! SBSO Atelier B</t>
  </si>
  <si>
    <t>Jeruzalemstraat 34</t>
  </si>
  <si>
    <t>050-17.01.70</t>
  </si>
  <si>
    <t>IVIO Binnenhof 3 (BuSO)</t>
  </si>
  <si>
    <t>09 223 98 71</t>
  </si>
  <si>
    <t>1210 BRUSSEL</t>
  </si>
  <si>
    <t>Koning Albert II-laan 15 bus 138</t>
  </si>
  <si>
    <r>
      <t>Bezorg ons de terugvordering als</t>
    </r>
    <r>
      <rPr>
        <i/>
        <u/>
        <sz val="10"/>
        <color rgb="FFFF0000"/>
        <rFont val="Calibri"/>
        <family val="2"/>
        <scheme val="minor"/>
      </rPr>
      <t>Excelbestand</t>
    </r>
    <r>
      <rPr>
        <i/>
        <u/>
        <sz val="10"/>
        <color theme="1"/>
        <rFont val="Calibri"/>
        <family val="2"/>
        <scheme val="minor"/>
      </rPr>
      <t xml:space="preserve"> uiterlijk op 28 februari 2024</t>
    </r>
    <r>
      <rPr>
        <i/>
        <sz val="10"/>
        <color theme="1"/>
        <rFont val="Calibri"/>
        <family val="2"/>
        <scheme val="minor"/>
      </rPr>
      <t xml:space="preserve"> via Mijn Onderwijs. </t>
    </r>
    <r>
      <rPr>
        <i/>
        <sz val="10"/>
        <color rgb="FFFF0000"/>
        <rFont val="Calibri"/>
        <family val="2"/>
        <scheme val="minor"/>
      </rPr>
      <t>Daardoor hoeft u het formulier niet meer te ondertekenen</t>
    </r>
    <r>
      <rPr>
        <i/>
        <sz val="10"/>
        <color theme="1"/>
        <rFont val="Calibri"/>
        <family val="2"/>
        <scheme val="minor"/>
      </rPr>
      <t xml:space="preserve">.
</t>
    </r>
    <r>
      <rPr>
        <b/>
        <i/>
        <sz val="10"/>
        <color theme="1"/>
        <rFont val="Calibri"/>
        <family val="2"/>
        <scheme val="minor"/>
      </rPr>
      <t xml:space="preserve">Opgelet: om het Excelbestand te versturen, hebt u toegang nodig tot het thema 'Omkadering en toelagen (vertrouwelijk)' in Mijn Onderwijs. </t>
    </r>
    <r>
      <rPr>
        <i/>
        <sz val="10"/>
        <color theme="1"/>
        <rFont val="Calibri"/>
        <family val="2"/>
        <scheme val="minor"/>
      </rPr>
      <t>U kunt die rechten nakijken in Mijn Onderwijs onder het tabblad 'Mijn profiel' bij 'Mijn Thema's'.</t>
    </r>
  </si>
  <si>
    <r>
      <t xml:space="preserve">Selecteer het schooljaar </t>
    </r>
    <r>
      <rPr>
        <b/>
        <i/>
        <sz val="10"/>
        <color rgb="FFFF0000"/>
        <rFont val="Calibri"/>
        <family val="2"/>
        <scheme val="minor"/>
      </rPr>
      <t>2023</t>
    </r>
    <r>
      <rPr>
        <b/>
        <i/>
        <sz val="10"/>
        <rFont val="Calibri"/>
        <family val="2"/>
        <scheme val="minor"/>
      </rPr>
      <t>-2024</t>
    </r>
    <r>
      <rPr>
        <i/>
        <sz val="10"/>
        <rFont val="Calibri"/>
        <family val="2"/>
        <scheme val="minor"/>
      </rPr>
      <t>. Standaard staat dit op het lopende schooljaar.</t>
    </r>
  </si>
  <si>
    <t>kalenderjaar 2022</t>
  </si>
  <si>
    <t>kalenderjaar 2023</t>
  </si>
  <si>
    <t>kalenderjaar 2024</t>
  </si>
  <si>
    <t>kalenderjaar 2025</t>
  </si>
  <si>
    <t>kalenderjaar 2026</t>
  </si>
  <si>
    <t>kalenderjaar 2027</t>
  </si>
  <si>
    <t>kalenderjaar 2028</t>
  </si>
  <si>
    <t>kalenderjaar 2029</t>
  </si>
  <si>
    <t>kalenderjaar 2030</t>
  </si>
  <si>
    <t>kalenderjaar 2031</t>
  </si>
  <si>
    <t>kalenderjaar 2032</t>
  </si>
  <si>
    <t>kalenderjaar 2033</t>
  </si>
  <si>
    <t>vul het huidig kalenderjaar in =&gt;</t>
  </si>
  <si>
    <t>GO! atheneum Comenius</t>
  </si>
  <si>
    <t>02-361.65.43</t>
  </si>
  <si>
    <t>ruud.stroobants@comeniusbrussel.be</t>
  </si>
  <si>
    <t>Richtpunt campus Ninove-Zottegem</t>
  </si>
  <si>
    <t>Leerexpert Capitan</t>
  </si>
  <si>
    <t>03 334 44 70</t>
  </si>
  <si>
    <t>leerexpert.columbiastraat@stedelijkonderwijs.be</t>
  </si>
  <si>
    <t>Ponton43</t>
  </si>
  <si>
    <t>0492 09 63 79</t>
  </si>
  <si>
    <t>david.bruyninckx@ponton43.be</t>
  </si>
  <si>
    <t xml:space="preserve">Félix Vande Sandestraat 11   </t>
  </si>
  <si>
    <t>Koekelberg</t>
  </si>
  <si>
    <t>Virgo Sapiens Secundair</t>
  </si>
  <si>
    <t xml:space="preserve">Heldenplein 6    </t>
  </si>
  <si>
    <t>Londerzeel</t>
  </si>
  <si>
    <t>Sint-Jan Berchmansc. eerstegraadsschool</t>
  </si>
  <si>
    <t xml:space="preserve">Ursulinenstraat 4    </t>
  </si>
  <si>
    <t>Brussel</t>
  </si>
  <si>
    <t>Campus Glorieux Secundair 2</t>
  </si>
  <si>
    <t xml:space="preserve">Stefaan Modest Glorieuxlaan 30   </t>
  </si>
  <si>
    <t>Ronse</t>
  </si>
  <si>
    <t>055-61.25.29</t>
  </si>
  <si>
    <t>info.secundair@koronse.be</t>
  </si>
  <si>
    <t>Safe College</t>
  </si>
  <si>
    <t xml:space="preserve">Frederik de Merodestraat 18   </t>
  </si>
  <si>
    <t>Mechelen</t>
  </si>
  <si>
    <t>015-29.84.38</t>
  </si>
  <si>
    <t xml:space="preserve">Sabina van Beierenlaan 35   </t>
  </si>
  <si>
    <t>Zottegem</t>
  </si>
  <si>
    <t>Berkenboom eerste graad</t>
  </si>
  <si>
    <t xml:space="preserve">Kalkstraat 28   </t>
  </si>
  <si>
    <t>Sint-Niklaas</t>
  </si>
  <si>
    <t>Broederscholen Hiëronymus 6</t>
  </si>
  <si>
    <t xml:space="preserve">Weverstraat 23   </t>
  </si>
  <si>
    <t xml:space="preserve">Kloosterbaan 5    </t>
  </si>
  <si>
    <t>Arendonk</t>
  </si>
  <si>
    <t xml:space="preserve">Collegestraat 1    </t>
  </si>
  <si>
    <t>Zele</t>
  </si>
  <si>
    <t>ASO Spijker1</t>
  </si>
  <si>
    <t xml:space="preserve">Lindendreef 37   </t>
  </si>
  <si>
    <t>Hoogstraten</t>
  </si>
  <si>
    <t>Sint-Jozef 3</t>
  </si>
  <si>
    <t xml:space="preserve">Collegestraat 31   </t>
  </si>
  <si>
    <t xml:space="preserve">Eksaarde-dorp 1_A  </t>
  </si>
  <si>
    <t>Lokeren</t>
  </si>
  <si>
    <t>VITO eerstegraad</t>
  </si>
  <si>
    <t xml:space="preserve">Gravin Elisabethlaan 30   </t>
  </si>
  <si>
    <t>Campus De Opstroom Vilvoorde</t>
  </si>
  <si>
    <t xml:space="preserve">Mechelsesteenweg 255  </t>
  </si>
  <si>
    <t>Vilvoorde</t>
  </si>
  <si>
    <t>0486-47.57.81</t>
  </si>
  <si>
    <t>Hartencollege Sec . Eerste graad 1</t>
  </si>
  <si>
    <t xml:space="preserve">Weggevoerdenstraat 55   </t>
  </si>
  <si>
    <t>Ninove</t>
  </si>
  <si>
    <t>liesbet.wauters@hartencollege.be</t>
  </si>
  <si>
    <t>Hartencollege Sec . Eerste Graad 2</t>
  </si>
  <si>
    <t xml:space="preserve">Onderwijslaan 4    </t>
  </si>
  <si>
    <t>sarah.desaeger@hartencollege.be</t>
  </si>
  <si>
    <t>Leonardo College 1</t>
  </si>
  <si>
    <t xml:space="preserve">Nieuwstraat 1    </t>
  </si>
  <si>
    <t>Denderleeuw</t>
  </si>
  <si>
    <t>DVM Humaniora - Eerste Graad</t>
  </si>
  <si>
    <t xml:space="preserve">Onderwijsstraat 2    </t>
  </si>
  <si>
    <t>Aalst</t>
  </si>
  <si>
    <t xml:space="preserve">Kallobaan 3_A  </t>
  </si>
  <si>
    <t>Beveren</t>
  </si>
  <si>
    <t xml:space="preserve">Moutstraat 22   </t>
  </si>
  <si>
    <t>Óscar Romerocollege 7</t>
  </si>
  <si>
    <t xml:space="preserve">Kerkstraat 60   </t>
  </si>
  <si>
    <t>Dendermonde</t>
  </si>
  <si>
    <t>Sint-Gabriëlcollege-Middenschool 3</t>
  </si>
  <si>
    <t xml:space="preserve">Lange Kroonstraat 72   </t>
  </si>
  <si>
    <t>Boechout</t>
  </si>
  <si>
    <t>Sint-Jan Berchmansinstituut 1ste Graad 2</t>
  </si>
  <si>
    <t xml:space="preserve">Kerkplein 15   </t>
  </si>
  <si>
    <t>Puurs-Sint-Amands</t>
  </si>
  <si>
    <t>Middenschool Heilig Hart CSF</t>
  </si>
  <si>
    <t xml:space="preserve">Sint-Jacobstraat 10   </t>
  </si>
  <si>
    <t>Bree</t>
  </si>
  <si>
    <t xml:space="preserve">Kempische steenweg 400  </t>
  </si>
  <si>
    <t>Hasselt</t>
  </si>
  <si>
    <t xml:space="preserve">Kleine Breemstraat 7    </t>
  </si>
  <si>
    <t xml:space="preserve">Columbiastraat 8    </t>
  </si>
  <si>
    <t>Antwerpen</t>
  </si>
  <si>
    <t xml:space="preserve">Klein Park 4    </t>
  </si>
  <si>
    <t>Bierbeek</t>
  </si>
  <si>
    <t>1F3C8E-5767-03-230807</t>
  </si>
  <si>
    <t>Door deze terugvordering in te dienen, bevestigt u dat alle gegevens in dit formulier naar waarheid zijn ingevuld en dat de reiskosten die teruggevorderd worden, betaald zijn met toepassing van artikel 116 tot en met 120 van de Codex Secundair Onderwijs van 17 december 2010 en het besluit van de Vlaamse Regering van 13 juli 2007 betreffende het onderwijs aan huis voor zieke kinderen en jongeren.
U verklaart ook dat u hebt kennisgenomen van artikel 102 van de Codex Secundair Onderwijs van 17 december 2010.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</si>
</sst>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_€"/>
    <numFmt numFmtId="165" formatCode="0.0000"/>
    <numFmt numFmtId="166" formatCode="d/mm/yyyy;@"/>
  </numFmts>
  <fonts count="48" x14ac:knownFonts="1">
    <font>
      <sz val="11"/>
      <color theme="1"/>
      <name val="Calibri"/>
      <family val="2"/>
      <scheme val="minor"/>
    </font>
    <font>
      <u/>
      <sz val="10"/>
      <color indexed="12"/>
      <name val="Arial"/>
      <family val="2"/>
    </font>
    <font>
      <b/>
      <u/>
      <sz val="10"/>
      <name val="Arial"/>
      <family val="2"/>
    </font>
    <font>
      <sz val="10"/>
      <name val="Arial"/>
      <family val="2"/>
    </font>
    <font>
      <sz val="9"/>
      <color indexed="81"/>
      <name val="Tahoma"/>
      <family val="2"/>
    </font>
    <font>
      <sz val="11"/>
      <name val="Calibri"/>
      <family val="2"/>
    </font>
    <font>
      <sz val="10"/>
      <name val="Calibri"/>
      <family val="2"/>
    </font>
    <font>
      <b/>
      <sz val="10"/>
      <name val="Calibri"/>
      <family val="2"/>
    </font>
    <font>
      <b/>
      <sz val="10"/>
      <color indexed="81"/>
      <name val="Calibri"/>
      <family val="2"/>
    </font>
    <font>
      <sz val="10"/>
      <color theme="1"/>
      <name val="Calibri"/>
      <family val="2"/>
      <scheme val="minor"/>
    </font>
    <font>
      <sz val="10"/>
      <color theme="1"/>
      <name val="Garamond"/>
      <family val="1"/>
    </font>
    <font>
      <sz val="10"/>
      <color theme="1"/>
      <name val="Calibri"/>
      <family val="2"/>
    </font>
    <font>
      <i/>
      <sz val="10"/>
      <color theme="1"/>
      <name val="Calibri"/>
      <family val="2"/>
      <scheme val="minor"/>
    </font>
    <font>
      <i/>
      <sz val="10"/>
      <name val="Calibri"/>
      <family val="2"/>
      <scheme val="minor"/>
    </font>
    <font>
      <sz val="10"/>
      <name val="Calibri"/>
      <family val="2"/>
      <scheme val="minor"/>
    </font>
    <font>
      <b/>
      <sz val="10"/>
      <color theme="1"/>
      <name val="Calibri"/>
      <family val="2"/>
      <scheme val="minor"/>
    </font>
    <font>
      <sz val="18"/>
      <color theme="1"/>
      <name val="Calibri"/>
      <family val="2"/>
      <scheme val="minor"/>
    </font>
    <font>
      <b/>
      <sz val="10"/>
      <name val="Calibri"/>
      <family val="2"/>
      <scheme val="minor"/>
    </font>
    <font>
      <b/>
      <i/>
      <sz val="10"/>
      <name val="Calibri"/>
      <family val="2"/>
      <scheme val="minor"/>
    </font>
    <font>
      <b/>
      <sz val="10"/>
      <color rgb="FFFF0000"/>
      <name val="Calibri"/>
      <family val="2"/>
      <scheme val="minor"/>
    </font>
    <font>
      <sz val="6"/>
      <color theme="1"/>
      <name val="Calibri"/>
      <family val="2"/>
      <scheme val="minor"/>
    </font>
    <font>
      <sz val="8"/>
      <color theme="1"/>
      <name val="Calibri"/>
      <family val="2"/>
      <scheme val="minor"/>
    </font>
    <font>
      <sz val="11"/>
      <name val="Calibri"/>
      <family val="2"/>
      <scheme val="minor"/>
    </font>
    <font>
      <b/>
      <sz val="12"/>
      <color theme="0"/>
      <name val="Calibri"/>
      <family val="2"/>
      <scheme val="minor"/>
    </font>
    <font>
      <sz val="12"/>
      <color theme="1"/>
      <name val="Calibri"/>
      <family val="2"/>
      <scheme val="minor"/>
    </font>
    <font>
      <i/>
      <sz val="11"/>
      <color theme="1"/>
      <name val="Calibri"/>
      <family val="2"/>
      <scheme val="minor"/>
    </font>
    <font>
      <i/>
      <u/>
      <sz val="10"/>
      <color indexed="12"/>
      <name val="Calibri"/>
      <family val="2"/>
      <scheme val="minor"/>
    </font>
    <font>
      <b/>
      <sz val="18"/>
      <color theme="1"/>
      <name val="Calibri"/>
      <family val="2"/>
    </font>
    <font>
      <b/>
      <sz val="11"/>
      <color rgb="FF000000"/>
      <name val="Calibri"/>
      <family val="2"/>
    </font>
    <font>
      <sz val="11"/>
      <color rgb="FF000000"/>
      <name val="Calibri"/>
      <family val="2"/>
    </font>
    <font>
      <i/>
      <u/>
      <sz val="10"/>
      <color theme="1"/>
      <name val="Calibri"/>
      <family val="2"/>
      <scheme val="minor"/>
    </font>
    <font>
      <b/>
      <i/>
      <sz val="10"/>
      <color rgb="FFFF0000"/>
      <name val="Calibri"/>
      <family val="2"/>
      <scheme val="minor"/>
    </font>
    <font>
      <b/>
      <i/>
      <sz val="10"/>
      <color theme="1"/>
      <name val="Calibri"/>
      <family val="2"/>
      <scheme val="minor"/>
    </font>
    <font>
      <i/>
      <sz val="10"/>
      <name val="Arial"/>
      <family val="2"/>
    </font>
    <font>
      <b/>
      <i/>
      <sz val="11"/>
      <color rgb="FFFF0000"/>
      <name val="Calibri"/>
      <family val="2"/>
      <scheme val="minor"/>
    </font>
    <font>
      <b/>
      <i/>
      <u/>
      <sz val="10"/>
      <color rgb="FFFF0000"/>
      <name val="Calibri"/>
      <family val="2"/>
      <scheme val="minor"/>
    </font>
    <font>
      <b/>
      <sz val="11"/>
      <color theme="1"/>
      <name val="Calibri"/>
      <family val="2"/>
      <scheme val="minor"/>
    </font>
    <font>
      <i/>
      <u/>
      <sz val="10"/>
      <color rgb="FFFF0000"/>
      <name val="Calibri"/>
      <family val="2"/>
      <scheme val="minor"/>
    </font>
    <font>
      <b/>
      <sz val="6"/>
      <color theme="1"/>
      <name val="Calibri"/>
      <family val="2"/>
      <scheme val="minor"/>
    </font>
    <font>
      <i/>
      <sz val="10"/>
      <color rgb="FFFF0000"/>
      <name val="Calibri"/>
      <family val="2"/>
      <scheme val="minor"/>
    </font>
    <font>
      <b/>
      <sz val="12"/>
      <color rgb="FFFF0000"/>
      <name val="Calibri"/>
      <family val="2"/>
      <scheme val="minor"/>
    </font>
    <font>
      <sz val="6"/>
      <name val="Calibri"/>
      <family val="2"/>
      <scheme val="minor"/>
    </font>
    <font>
      <sz val="10"/>
      <color rgb="FFFF0000"/>
      <name val="Calibri"/>
      <family val="2"/>
      <scheme val="minor"/>
    </font>
    <font>
      <b/>
      <sz val="14"/>
      <color rgb="FFFF0000"/>
      <name val="Calibri"/>
      <family val="2"/>
      <scheme val="minor"/>
    </font>
    <font>
      <b/>
      <sz val="14"/>
      <color rgb="FFFF0000"/>
      <name val="Arial"/>
      <family val="2"/>
    </font>
    <font>
      <sz val="12"/>
      <color rgb="FF00B050"/>
      <name val="Calibri"/>
      <family val="2"/>
      <scheme val="minor"/>
    </font>
    <font>
      <b/>
      <sz val="11"/>
      <color rgb="FFFF0000"/>
      <name val="Calibri"/>
      <family val="2"/>
      <scheme val="minor"/>
    </font>
    <font>
      <sz val="8"/>
      <color rgb="FFFF0000"/>
      <name val="Calibri"/>
      <family val="2"/>
      <scheme val="minor"/>
    </font>
  </fonts>
  <fills count="8">
    <fill>
      <patternFill patternType="none"/>
    </fill>
    <fill>
      <patternFill patternType="gray125"/>
    </fill>
    <fill>
      <patternFill patternType="solid">
        <fgColor rgb="FFC0C0C0"/>
        <bgColor rgb="FFC0C0C0"/>
      </patternFill>
    </fill>
    <fill>
      <patternFill patternType="solid">
        <fgColor theme="0" tint="-0.149967955565050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1" fillId="0" borderId="0" applyNumberFormat="0" applyFill="0" applyBorder="0" applyAlignment="0" applyProtection="0">
      <alignment vertical="top"/>
      <protection locked="0"/>
    </xf>
  </cellStyleXfs>
  <cellXfs count="195">
    <xf numFmtId="0" fontId="0" fillId="0" borderId="0" xfId="0"/>
    <xf numFmtId="0" fontId="2" fillId="0" borderId="0" xfId="0" applyFont="1"/>
    <xf numFmtId="14" fontId="0" fillId="0" borderId="0" xfId="0" applyNumberFormat="1"/>
    <xf numFmtId="14" fontId="3" fillId="0" borderId="0" xfId="0" applyNumberFormat="1" applyFont="1"/>
    <xf numFmtId="14" fontId="0" fillId="0" borderId="0" xfId="0" quotePrefix="1" applyNumberFormat="1"/>
    <xf numFmtId="1" fontId="0" fillId="0" borderId="0" xfId="0" applyNumberFormat="1"/>
    <xf numFmtId="14" fontId="5" fillId="0" borderId="0" xfId="0" applyNumberFormat="1" applyFont="1"/>
    <xf numFmtId="0" fontId="9" fillId="0" borderId="0" xfId="0" applyFont="1" applyProtection="1">
      <protection hidden="1"/>
    </xf>
    <xf numFmtId="0" fontId="10" fillId="0" borderId="0" xfId="0" applyFont="1" applyAlignment="1">
      <alignment vertical="top"/>
    </xf>
    <xf numFmtId="0" fontId="6" fillId="0" borderId="0" xfId="0" applyFont="1" applyAlignment="1" applyProtection="1">
      <alignment vertical="center"/>
      <protection hidden="1"/>
    </xf>
    <xf numFmtId="0" fontId="11" fillId="0" borderId="0" xfId="0" applyFont="1" applyAlignment="1" applyProtection="1">
      <alignment vertical="center"/>
      <protection hidden="1"/>
    </xf>
    <xf numFmtId="0" fontId="7" fillId="0" borderId="0" xfId="0" applyFont="1" applyAlignment="1" applyProtection="1">
      <alignment vertical="center"/>
      <protection hidden="1"/>
    </xf>
    <xf numFmtId="0" fontId="11" fillId="0" borderId="0" xfId="0" applyFont="1" applyAlignment="1">
      <alignment vertical="center"/>
    </xf>
    <xf numFmtId="0" fontId="12" fillId="0" borderId="0" xfId="0" applyFont="1" applyProtection="1">
      <protection hidden="1"/>
    </xf>
    <xf numFmtId="0" fontId="12" fillId="0" borderId="0" xfId="0" applyFont="1" applyAlignment="1" applyProtection="1">
      <alignment horizontal="left"/>
      <protection hidden="1"/>
    </xf>
    <xf numFmtId="0" fontId="12" fillId="0" borderId="0" xfId="0" applyFont="1" applyAlignment="1" applyProtection="1">
      <alignment horizontal="center"/>
      <protection hidden="1"/>
    </xf>
    <xf numFmtId="0" fontId="13" fillId="0" borderId="0" xfId="0" applyFont="1" applyProtection="1">
      <protection hidden="1"/>
    </xf>
    <xf numFmtId="0" fontId="14" fillId="0" borderId="0" xfId="0" applyFont="1" applyAlignment="1" applyProtection="1">
      <alignment horizontal="right"/>
      <protection hidden="1"/>
    </xf>
    <xf numFmtId="0" fontId="10" fillId="0" borderId="0" xfId="0" applyFont="1" applyProtection="1">
      <protection hidden="1"/>
    </xf>
    <xf numFmtId="0" fontId="9" fillId="0" borderId="0" xfId="0" applyFont="1" applyAlignment="1" applyProtection="1">
      <alignment horizontal="left"/>
      <protection hidden="1"/>
    </xf>
    <xf numFmtId="0" fontId="9" fillId="0" borderId="0" xfId="0" applyFont="1" applyAlignment="1" applyProtection="1">
      <alignment horizontal="center"/>
      <protection hidden="1"/>
    </xf>
    <xf numFmtId="0" fontId="17" fillId="0" borderId="0" xfId="0" applyFont="1" applyAlignment="1" applyProtection="1">
      <alignment vertical="center"/>
      <protection hidden="1"/>
    </xf>
    <xf numFmtId="0" fontId="13" fillId="0" borderId="0" xfId="0" applyFont="1" applyAlignment="1" applyProtection="1">
      <alignment vertical="center"/>
      <protection hidden="1"/>
    </xf>
    <xf numFmtId="0" fontId="20" fillId="0" borderId="0" xfId="0" applyFont="1" applyAlignment="1" applyProtection="1">
      <alignment horizontal="center" vertical="center"/>
      <protection hidden="1"/>
    </xf>
    <xf numFmtId="2" fontId="0" fillId="0" borderId="0" xfId="0" applyNumberFormat="1"/>
    <xf numFmtId="0" fontId="28" fillId="2" borderId="1" xfId="0" applyFont="1" applyFill="1" applyBorder="1" applyAlignment="1">
      <alignment horizontal="center" vertical="center"/>
    </xf>
    <xf numFmtId="0" fontId="29" fillId="0" borderId="1" xfId="0" applyFont="1" applyBorder="1" applyAlignment="1">
      <alignment horizontal="right" vertical="center"/>
    </xf>
    <xf numFmtId="0" fontId="29" fillId="0" borderId="1" xfId="0" applyFont="1" applyBorder="1" applyAlignment="1">
      <alignment vertical="center"/>
    </xf>
    <xf numFmtId="0" fontId="0" fillId="0" borderId="0" xfId="0" applyAlignment="1" applyProtection="1">
      <alignment vertical="center"/>
      <protection hidden="1"/>
    </xf>
    <xf numFmtId="0" fontId="13" fillId="0" borderId="0" xfId="0" quotePrefix="1" applyFont="1" applyAlignment="1" applyProtection="1">
      <alignment horizontal="right"/>
      <protection hidden="1"/>
    </xf>
    <xf numFmtId="0" fontId="13" fillId="0" borderId="0" xfId="0" quotePrefix="1" applyFont="1" applyProtection="1">
      <protection hidden="1"/>
    </xf>
    <xf numFmtId="0" fontId="33" fillId="0" borderId="0" xfId="0" applyFont="1" applyProtection="1">
      <protection hidden="1"/>
    </xf>
    <xf numFmtId="0" fontId="13" fillId="0" borderId="0" xfId="0" quotePrefix="1" applyFont="1" applyAlignment="1" applyProtection="1">
      <alignment horizontal="right" vertical="top"/>
      <protection hidden="1"/>
    </xf>
    <xf numFmtId="0" fontId="13" fillId="0" borderId="0" xfId="0" applyFont="1" applyAlignment="1" applyProtection="1">
      <alignment vertical="top"/>
      <protection hidden="1"/>
    </xf>
    <xf numFmtId="0" fontId="14" fillId="0" borderId="0" xfId="0" applyFont="1" applyProtection="1">
      <protection hidden="1"/>
    </xf>
    <xf numFmtId="0" fontId="13" fillId="0" borderId="0" xfId="0" quotePrefix="1" applyFont="1" applyAlignment="1" applyProtection="1">
      <alignment horizontal="right" vertical="center"/>
      <protection hidden="1"/>
    </xf>
    <xf numFmtId="0" fontId="22" fillId="0" borderId="0" xfId="0" applyFont="1" applyProtection="1">
      <protection hidden="1"/>
    </xf>
    <xf numFmtId="0" fontId="0" fillId="0" borderId="0" xfId="0" applyAlignment="1">
      <alignment vertical="center"/>
    </xf>
    <xf numFmtId="0" fontId="24" fillId="4" borderId="0" xfId="0" applyFont="1" applyFill="1" applyAlignment="1" applyProtection="1">
      <alignment vertical="center"/>
      <protection hidden="1"/>
    </xf>
    <xf numFmtId="0" fontId="19" fillId="0" borderId="0" xfId="0" applyFont="1" applyAlignment="1">
      <alignment vertical="center"/>
    </xf>
    <xf numFmtId="0" fontId="23" fillId="0" borderId="0" xfId="0" applyFont="1" applyAlignment="1" applyProtection="1">
      <alignment vertical="center"/>
      <protection hidden="1"/>
    </xf>
    <xf numFmtId="0" fontId="24" fillId="0" borderId="0" xfId="0" applyFont="1" applyAlignment="1" applyProtection="1">
      <alignment vertical="center"/>
      <protection hidden="1"/>
    </xf>
    <xf numFmtId="0" fontId="14" fillId="3" borderId="15" xfId="0" applyFont="1" applyFill="1" applyBorder="1" applyAlignment="1" applyProtection="1">
      <alignment horizontal="center" vertical="center"/>
      <protection locked="0" hidden="1"/>
    </xf>
    <xf numFmtId="0" fontId="9" fillId="0" borderId="0" xfId="0" applyFont="1" applyAlignment="1" applyProtection="1">
      <alignment vertical="center"/>
      <protection hidden="1"/>
    </xf>
    <xf numFmtId="0" fontId="13" fillId="0" borderId="0" xfId="0" applyFont="1" applyAlignment="1" applyProtection="1">
      <alignment horizontal="left" vertical="center"/>
      <protection hidden="1"/>
    </xf>
    <xf numFmtId="4" fontId="9" fillId="0" borderId="0" xfId="0" applyNumberFormat="1" applyFont="1" applyProtection="1">
      <protection hidden="1"/>
    </xf>
    <xf numFmtId="0" fontId="0" fillId="0" borderId="0" xfId="0" applyProtection="1">
      <protection hidden="1"/>
    </xf>
    <xf numFmtId="0" fontId="0" fillId="0" borderId="1" xfId="0" applyBorder="1" applyAlignment="1" applyProtection="1">
      <alignment horizontal="center" vertical="center"/>
      <protection hidden="1"/>
    </xf>
    <xf numFmtId="0" fontId="19" fillId="0" borderId="0" xfId="0" applyFont="1" applyAlignment="1" applyProtection="1">
      <alignment horizontal="center" vertical="center"/>
      <protection hidden="1"/>
    </xf>
    <xf numFmtId="0" fontId="38"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18" fillId="0" borderId="0" xfId="0" applyFont="1" applyAlignment="1" applyProtection="1">
      <alignment vertical="top"/>
      <protection hidden="1"/>
    </xf>
    <xf numFmtId="0" fontId="7" fillId="0" borderId="0" xfId="0" applyFont="1" applyAlignment="1" applyProtection="1">
      <alignment vertical="top"/>
      <protection hidden="1"/>
    </xf>
    <xf numFmtId="0" fontId="0" fillId="0" borderId="0" xfId="0" applyAlignment="1">
      <alignment horizontal="left"/>
    </xf>
    <xf numFmtId="0" fontId="0" fillId="0" borderId="1" xfId="0" applyBorder="1" applyAlignment="1" applyProtection="1">
      <alignment vertical="center"/>
      <protection hidden="1"/>
    </xf>
    <xf numFmtId="166" fontId="0" fillId="0" borderId="1" xfId="0" applyNumberFormat="1"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0" fontId="0" fillId="0" borderId="0" xfId="0" applyAlignment="1" applyProtection="1">
      <alignment horizontal="center" vertical="top" wrapText="1"/>
      <protection hidden="1"/>
    </xf>
    <xf numFmtId="166" fontId="0" fillId="0" borderId="0" xfId="0" applyNumberFormat="1" applyProtection="1">
      <protection hidden="1"/>
    </xf>
    <xf numFmtId="0" fontId="0" fillId="0" borderId="0" xfId="0" applyAlignment="1" applyProtection="1">
      <alignment horizontal="center"/>
      <protection hidden="1"/>
    </xf>
    <xf numFmtId="0" fontId="40" fillId="0" borderId="0" xfId="0" applyFont="1" applyAlignment="1" applyProtection="1">
      <alignment horizontal="center" vertical="center"/>
      <protection hidden="1"/>
    </xf>
    <xf numFmtId="2" fontId="0" fillId="0" borderId="1" xfId="0" applyNumberFormat="1" applyBorder="1" applyAlignment="1" applyProtection="1">
      <alignment horizontal="center" vertical="top" wrapText="1"/>
      <protection hidden="1"/>
    </xf>
    <xf numFmtId="2" fontId="0" fillId="0" borderId="1" xfId="0" applyNumberFormat="1" applyBorder="1" applyAlignment="1" applyProtection="1">
      <alignment vertical="center"/>
      <protection hidden="1"/>
    </xf>
    <xf numFmtId="2" fontId="0" fillId="0" borderId="0" xfId="0" applyNumberFormat="1" applyProtection="1">
      <protection hidden="1"/>
    </xf>
    <xf numFmtId="4" fontId="0" fillId="0" borderId="1" xfId="0" applyNumberFormat="1" applyBorder="1" applyAlignment="1" applyProtection="1">
      <alignment horizontal="center" vertical="top" wrapText="1"/>
      <protection hidden="1"/>
    </xf>
    <xf numFmtId="4" fontId="0" fillId="0" borderId="1" xfId="0" applyNumberFormat="1" applyBorder="1" applyAlignment="1" applyProtection="1">
      <alignment vertical="center"/>
      <protection hidden="1"/>
    </xf>
    <xf numFmtId="4" fontId="0" fillId="0" borderId="0" xfId="0" applyNumberFormat="1" applyProtection="1">
      <protection hidden="1"/>
    </xf>
    <xf numFmtId="0" fontId="9" fillId="0" borderId="0" xfId="0" applyFont="1" applyAlignment="1" applyProtection="1">
      <alignment horizontal="center" vertical="center"/>
      <protection hidden="1"/>
    </xf>
    <xf numFmtId="0" fontId="19" fillId="0" borderId="0" xfId="0" applyFont="1" applyAlignment="1" applyProtection="1">
      <alignment vertical="center"/>
      <protection hidden="1"/>
    </xf>
    <xf numFmtId="0" fontId="40" fillId="6" borderId="0" xfId="0" quotePrefix="1" applyFont="1" applyFill="1" applyAlignment="1" applyProtection="1">
      <alignment horizontal="center" vertical="center"/>
      <protection hidden="1"/>
    </xf>
    <xf numFmtId="0" fontId="12" fillId="0" borderId="0" xfId="0" applyFont="1" applyAlignment="1" applyProtection="1">
      <alignment vertical="top"/>
      <protection hidden="1"/>
    </xf>
    <xf numFmtId="0" fontId="43"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4" fontId="43" fillId="0" borderId="0" xfId="0" applyNumberFormat="1" applyFont="1" applyAlignment="1" applyProtection="1">
      <alignment horizontal="center" vertical="center"/>
      <protection hidden="1"/>
    </xf>
    <xf numFmtId="0" fontId="19" fillId="0" borderId="0" xfId="0" applyFont="1" applyProtection="1">
      <protection hidden="1"/>
    </xf>
    <xf numFmtId="0" fontId="42" fillId="0" borderId="0" xfId="0" applyFont="1" applyAlignment="1" applyProtection="1">
      <alignment vertical="center"/>
      <protection hidden="1"/>
    </xf>
    <xf numFmtId="0" fontId="0" fillId="0" borderId="0" xfId="0" applyAlignment="1">
      <alignment wrapText="1"/>
    </xf>
    <xf numFmtId="0" fontId="43" fillId="0" borderId="0" xfId="0" applyFont="1" applyAlignment="1" applyProtection="1">
      <alignment horizontal="center"/>
      <protection hidden="1"/>
    </xf>
    <xf numFmtId="0" fontId="9" fillId="0" borderId="0" xfId="0" applyFont="1" applyAlignment="1" applyProtection="1">
      <alignment horizontal="center" vertical="top"/>
      <protection hidden="1"/>
    </xf>
    <xf numFmtId="0" fontId="9" fillId="0" borderId="0" xfId="0" applyFont="1" applyAlignment="1" applyProtection="1">
      <alignment vertical="top"/>
      <protection hidden="1"/>
    </xf>
    <xf numFmtId="0" fontId="12" fillId="0" borderId="0" xfId="0" applyFont="1" applyAlignment="1" applyProtection="1">
      <alignment horizontal="left" vertical="top"/>
      <protection hidden="1"/>
    </xf>
    <xf numFmtId="0" fontId="12" fillId="0" borderId="0" xfId="0" applyFont="1" applyAlignment="1" applyProtection="1">
      <alignment horizontal="center" vertical="top"/>
      <protection hidden="1"/>
    </xf>
    <xf numFmtId="0" fontId="15" fillId="0" borderId="0" xfId="0" applyFont="1" applyAlignment="1" applyProtection="1">
      <alignment horizontal="center" vertical="top"/>
      <protection hidden="1"/>
    </xf>
    <xf numFmtId="4" fontId="42" fillId="6" borderId="0" xfId="0" quotePrefix="1" applyNumberFormat="1" applyFont="1" applyFill="1" applyProtection="1">
      <protection hidden="1"/>
    </xf>
    <xf numFmtId="0" fontId="47" fillId="0" borderId="0" xfId="0" applyFont="1" applyAlignment="1" applyProtection="1">
      <alignment vertical="center"/>
      <protection hidden="1"/>
    </xf>
    <xf numFmtId="0" fontId="0" fillId="0" borderId="10" xfId="0" applyBorder="1" applyProtection="1">
      <protection hidden="1"/>
    </xf>
    <xf numFmtId="0" fontId="0" fillId="0" borderId="0" xfId="0" applyAlignment="1">
      <alignment horizontal="center" vertical="center"/>
    </xf>
    <xf numFmtId="1" fontId="0" fillId="0" borderId="0" xfId="0" applyNumberFormat="1" applyProtection="1">
      <protection hidden="1"/>
    </xf>
    <xf numFmtId="14" fontId="0" fillId="0" borderId="0" xfId="0" applyNumberFormat="1" applyProtection="1">
      <protection hidden="1"/>
    </xf>
    <xf numFmtId="0" fontId="0" fillId="7" borderId="0" xfId="0" applyFill="1" applyProtection="1">
      <protection hidden="1"/>
    </xf>
    <xf numFmtId="17" fontId="0" fillId="7" borderId="0" xfId="0" applyNumberFormat="1" applyFill="1" applyProtection="1">
      <protection hidden="1"/>
    </xf>
    <xf numFmtId="17" fontId="0" fillId="0" borderId="0" xfId="0" applyNumberFormat="1" applyProtection="1">
      <protection hidden="1"/>
    </xf>
    <xf numFmtId="165" fontId="22" fillId="0" borderId="0" xfId="0" applyNumberFormat="1" applyFont="1"/>
    <xf numFmtId="2" fontId="9" fillId="0" borderId="3" xfId="0" applyNumberFormat="1" applyFont="1" applyBorder="1" applyAlignment="1" applyProtection="1">
      <alignment horizontal="right" vertical="center"/>
      <protection hidden="1"/>
    </xf>
    <xf numFmtId="4" fontId="9" fillId="0" borderId="3" xfId="0" applyNumberFormat="1" applyFont="1" applyBorder="1" applyAlignment="1" applyProtection="1">
      <alignment vertical="center"/>
      <protection hidden="1"/>
    </xf>
    <xf numFmtId="0" fontId="9" fillId="0" borderId="3" xfId="0" applyFont="1" applyBorder="1" applyAlignment="1" applyProtection="1">
      <alignment vertical="center"/>
      <protection hidden="1"/>
    </xf>
    <xf numFmtId="4" fontId="9" fillId="5" borderId="3" xfId="0" applyNumberFormat="1" applyFont="1" applyFill="1" applyBorder="1" applyAlignment="1" applyProtection="1">
      <alignment vertical="center"/>
      <protection locked="0" hidden="1"/>
    </xf>
    <xf numFmtId="0" fontId="9" fillId="0" borderId="3" xfId="0" applyFont="1" applyBorder="1" applyAlignment="1" applyProtection="1">
      <alignment vertical="center"/>
      <protection locked="0" hidden="1"/>
    </xf>
    <xf numFmtId="4" fontId="9" fillId="0" borderId="3" xfId="0" applyNumberFormat="1" applyFont="1" applyBorder="1" applyAlignment="1" applyProtection="1">
      <alignment horizontal="right" vertical="center"/>
      <protection hidden="1"/>
    </xf>
    <xf numFmtId="4" fontId="9" fillId="0" borderId="13" xfId="0" applyNumberFormat="1" applyFont="1" applyBorder="1" applyAlignment="1" applyProtection="1">
      <alignment vertical="center"/>
      <protection hidden="1"/>
    </xf>
    <xf numFmtId="0" fontId="9" fillId="0" borderId="0" xfId="0" applyFont="1" applyAlignment="1">
      <alignment vertical="center"/>
    </xf>
    <xf numFmtId="0" fontId="9" fillId="0" borderId="14" xfId="0" applyFont="1" applyBorder="1" applyAlignment="1">
      <alignment vertical="center"/>
    </xf>
    <xf numFmtId="17" fontId="9" fillId="5" borderId="3" xfId="0" applyNumberFormat="1" applyFont="1" applyFill="1" applyBorder="1" applyAlignment="1" applyProtection="1">
      <alignment vertical="center"/>
      <protection locked="0" hidden="1"/>
    </xf>
    <xf numFmtId="0" fontId="14" fillId="5" borderId="3" xfId="0" applyFont="1" applyFill="1" applyBorder="1" applyAlignment="1" applyProtection="1">
      <alignment vertical="center"/>
      <protection locked="0" hidden="1"/>
    </xf>
    <xf numFmtId="0" fontId="14" fillId="5" borderId="3" xfId="0" applyFont="1" applyFill="1" applyBorder="1" applyAlignment="1" applyProtection="1">
      <alignment horizontal="left" vertical="center"/>
      <protection locked="0" hidden="1"/>
    </xf>
    <xf numFmtId="0" fontId="14" fillId="5" borderId="3" xfId="0" applyFont="1" applyFill="1" applyBorder="1" applyAlignment="1" applyProtection="1">
      <alignment horizontal="center" vertical="center"/>
      <protection locked="0" hidden="1"/>
    </xf>
    <xf numFmtId="0" fontId="9" fillId="5" borderId="3" xfId="0" applyFont="1" applyFill="1" applyBorder="1" applyProtection="1">
      <protection locked="0" hidden="1"/>
    </xf>
    <xf numFmtId="0" fontId="9" fillId="0" borderId="3" xfId="0" applyFont="1" applyBorder="1" applyProtection="1">
      <protection locked="0" hidden="1"/>
    </xf>
    <xf numFmtId="164" fontId="9" fillId="0" borderId="3" xfId="0" applyNumberFormat="1" applyFont="1" applyBorder="1" applyAlignment="1" applyProtection="1">
      <alignment horizontal="right" vertical="center"/>
      <protection hidden="1"/>
    </xf>
    <xf numFmtId="0" fontId="13"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0" fillId="0" borderId="0" xfId="0" applyAlignment="1" applyProtection="1">
      <alignment horizontal="left" wrapText="1"/>
      <protection hidden="1"/>
    </xf>
    <xf numFmtId="0" fontId="13" fillId="0" borderId="0" xfId="0" applyFont="1" applyAlignment="1" applyProtection="1">
      <alignment vertical="top" wrapText="1"/>
      <protection hidden="1"/>
    </xf>
    <xf numFmtId="0" fontId="0" fillId="0" borderId="0" xfId="0" applyAlignment="1">
      <alignment wrapText="1"/>
    </xf>
    <xf numFmtId="0" fontId="12" fillId="0" borderId="0" xfId="0" applyFont="1" applyAlignment="1" applyProtection="1">
      <alignment horizontal="left" vertical="top" wrapText="1"/>
      <protection hidden="1"/>
    </xf>
    <xf numFmtId="0" fontId="25" fillId="0" borderId="0" xfId="0" applyFont="1" applyAlignment="1" applyProtection="1">
      <alignment horizontal="left" vertical="top" wrapText="1"/>
      <protection hidden="1"/>
    </xf>
    <xf numFmtId="0" fontId="0" fillId="0" borderId="0" xfId="0" applyAlignment="1" applyProtection="1">
      <alignment wrapText="1"/>
      <protection hidden="1"/>
    </xf>
    <xf numFmtId="0" fontId="23" fillId="4" borderId="0" xfId="0" applyFont="1" applyFill="1" applyAlignment="1" applyProtection="1">
      <alignment vertical="center"/>
      <protection hidden="1"/>
    </xf>
    <xf numFmtId="0" fontId="24" fillId="4" borderId="0" xfId="0" applyFont="1" applyFill="1" applyAlignment="1" applyProtection="1">
      <alignment vertical="center"/>
      <protection hidden="1"/>
    </xf>
    <xf numFmtId="0" fontId="0" fillId="0" borderId="0" xfId="0"/>
    <xf numFmtId="0" fontId="0" fillId="0" borderId="0" xfId="0" applyAlignment="1">
      <alignment vertical="top" wrapText="1"/>
    </xf>
    <xf numFmtId="0" fontId="31" fillId="0" borderId="0" xfId="0" applyFont="1" applyAlignment="1" applyProtection="1">
      <alignment horizontal="left" vertical="top" wrapText="1"/>
      <protection hidden="1"/>
    </xf>
    <xf numFmtId="0" fontId="34" fillId="0" borderId="0" xfId="0" applyFont="1" applyAlignment="1">
      <alignment horizontal="left" vertical="top" wrapText="1"/>
    </xf>
    <xf numFmtId="0" fontId="14" fillId="0" borderId="0" xfId="0" applyFont="1" applyAlignment="1" applyProtection="1">
      <alignment vertical="center"/>
      <protection hidden="1"/>
    </xf>
    <xf numFmtId="0" fontId="9" fillId="0" borderId="0" xfId="0" applyFont="1" applyAlignment="1" applyProtection="1">
      <alignment vertical="center"/>
      <protection hidden="1"/>
    </xf>
    <xf numFmtId="0" fontId="17" fillId="0" borderId="2" xfId="0" applyFont="1" applyBorder="1" applyAlignment="1" applyProtection="1">
      <alignment horizontal="center" vertical="center" wrapText="1"/>
      <protection hidden="1"/>
    </xf>
    <xf numFmtId="0" fontId="9" fillId="0" borderId="2" xfId="0" applyFont="1" applyBorder="1" applyProtection="1">
      <protection hidden="1"/>
    </xf>
    <xf numFmtId="0" fontId="41" fillId="0" borderId="0" xfId="0" applyFont="1" applyAlignment="1" applyProtection="1">
      <alignment horizontal="right" vertical="center"/>
      <protection hidden="1"/>
    </xf>
    <xf numFmtId="0" fontId="41" fillId="0" borderId="0" xfId="0" applyFont="1" applyAlignment="1">
      <alignment horizontal="right" vertical="center"/>
    </xf>
    <xf numFmtId="0" fontId="14" fillId="0" borderId="0" xfId="0" applyFont="1" applyAlignment="1" applyProtection="1">
      <alignment horizontal="right" vertical="center"/>
      <protection hidden="1"/>
    </xf>
    <xf numFmtId="0" fontId="9" fillId="0" borderId="0" xfId="0" applyFont="1" applyAlignment="1" applyProtection="1">
      <alignment horizontal="left" vertical="center"/>
      <protection hidden="1"/>
    </xf>
    <xf numFmtId="0" fontId="40" fillId="0" borderId="0" xfId="0" applyFont="1" applyAlignment="1" applyProtection="1">
      <alignment vertical="center" wrapText="1"/>
      <protection hidden="1"/>
    </xf>
    <xf numFmtId="0" fontId="46" fillId="0" borderId="0" xfId="0" applyFont="1" applyAlignment="1">
      <alignment vertical="center" wrapText="1"/>
    </xf>
    <xf numFmtId="0" fontId="35" fillId="6" borderId="10" xfId="0" applyFont="1" applyFill="1" applyBorder="1" applyAlignment="1" applyProtection="1">
      <alignment horizontal="left" vertical="top" wrapText="1"/>
      <protection hidden="1"/>
    </xf>
    <xf numFmtId="0" fontId="0" fillId="6" borderId="10" xfId="0" applyFill="1" applyBorder="1" applyAlignment="1">
      <alignment wrapText="1"/>
    </xf>
    <xf numFmtId="0" fontId="0" fillId="0" borderId="10" xfId="0" applyBorder="1" applyAlignment="1">
      <alignment wrapText="1"/>
    </xf>
    <xf numFmtId="0" fontId="27" fillId="0" borderId="0" xfId="0" applyFont="1" applyAlignment="1" applyProtection="1">
      <alignment vertical="center" wrapText="1"/>
      <protection hidden="1"/>
    </xf>
    <xf numFmtId="0" fontId="16" fillId="0" borderId="0" xfId="0" applyFont="1" applyAlignment="1" applyProtection="1">
      <alignment vertical="center" wrapText="1"/>
      <protection hidden="1"/>
    </xf>
    <xf numFmtId="0" fontId="0" fillId="0" borderId="0" xfId="0" applyAlignment="1">
      <alignment horizontal="left" wrapText="1"/>
    </xf>
    <xf numFmtId="0" fontId="25" fillId="0" borderId="0" xfId="0" applyFont="1" applyAlignment="1">
      <alignment vertical="top" wrapText="1"/>
    </xf>
    <xf numFmtId="0" fontId="25" fillId="0" borderId="0" xfId="0" applyFont="1" applyAlignment="1">
      <alignment wrapText="1"/>
    </xf>
    <xf numFmtId="0" fontId="9" fillId="0" borderId="2" xfId="0" applyFont="1" applyBorder="1" applyAlignment="1" applyProtection="1">
      <alignment horizontal="center"/>
      <protection hidden="1"/>
    </xf>
    <xf numFmtId="0" fontId="19" fillId="0" borderId="13" xfId="0" applyFont="1" applyBorder="1" applyAlignment="1" applyProtection="1">
      <alignment vertical="center" wrapText="1"/>
      <protection hidden="1"/>
    </xf>
    <xf numFmtId="0" fontId="0" fillId="0" borderId="0" xfId="0" applyAlignment="1" applyProtection="1">
      <alignment vertical="center" wrapText="1"/>
      <protection hidden="1"/>
    </xf>
    <xf numFmtId="0" fontId="0" fillId="0" borderId="14" xfId="0" applyBorder="1" applyAlignment="1" applyProtection="1">
      <alignment vertical="center" wrapText="1"/>
      <protection hidden="1"/>
    </xf>
    <xf numFmtId="0" fontId="6" fillId="0" borderId="0" xfId="0" applyFont="1" applyAlignment="1" applyProtection="1">
      <alignment vertical="top"/>
      <protection hidden="1"/>
    </xf>
    <xf numFmtId="0" fontId="0" fillId="0" borderId="0" xfId="0" applyAlignment="1">
      <alignment vertical="top"/>
    </xf>
    <xf numFmtId="4" fontId="17" fillId="0" borderId="2" xfId="0" applyNumberFormat="1" applyFont="1" applyBorder="1" applyAlignment="1" applyProtection="1">
      <alignment horizontal="center" vertical="center" wrapText="1"/>
      <protection hidden="1"/>
    </xf>
    <xf numFmtId="0" fontId="26" fillId="0" borderId="0" xfId="1" applyFont="1" applyAlignment="1" applyProtection="1">
      <alignment vertical="top" wrapText="1"/>
      <protection hidden="1"/>
    </xf>
    <xf numFmtId="0" fontId="26" fillId="0" borderId="0" xfId="1" applyFont="1" applyAlignment="1" applyProtection="1">
      <alignment vertical="top" wrapText="1"/>
    </xf>
    <xf numFmtId="0" fontId="0" fillId="0" borderId="0" xfId="0" applyAlignment="1">
      <alignment vertical="center" wrapText="1"/>
    </xf>
    <xf numFmtId="0" fontId="0" fillId="0" borderId="14" xfId="0" applyBorder="1" applyAlignment="1">
      <alignment vertical="center" wrapText="1"/>
    </xf>
    <xf numFmtId="0" fontId="19" fillId="0" borderId="13"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26" fillId="0" borderId="0" xfId="1" applyFont="1" applyAlignment="1" applyProtection="1">
      <alignment horizontal="left" vertical="top"/>
    </xf>
    <xf numFmtId="0" fontId="0" fillId="0" borderId="0" xfId="0" applyAlignment="1">
      <alignment horizontal="left" vertical="top"/>
    </xf>
    <xf numFmtId="0" fontId="19" fillId="0" borderId="0" xfId="0" applyFont="1" applyAlignment="1" applyProtection="1">
      <alignment horizontal="left" vertical="top" wrapText="1"/>
      <protection hidden="1"/>
    </xf>
    <xf numFmtId="0" fontId="13" fillId="0" borderId="0" xfId="0" applyFont="1" applyAlignment="1" applyProtection="1">
      <alignment vertical="center" wrapText="1"/>
      <protection hidden="1"/>
    </xf>
    <xf numFmtId="0" fontId="9" fillId="0" borderId="0" xfId="0" applyFont="1" applyAlignment="1" applyProtection="1">
      <alignment vertical="center" wrapText="1"/>
      <protection hidden="1"/>
    </xf>
    <xf numFmtId="0" fontId="9" fillId="0" borderId="0" xfId="0" applyFont="1" applyProtection="1">
      <protection hidden="1"/>
    </xf>
    <xf numFmtId="0" fontId="14" fillId="0" borderId="0" xfId="0" applyFont="1" applyAlignment="1" applyProtection="1">
      <alignment horizontal="right"/>
      <protection hidden="1"/>
    </xf>
    <xf numFmtId="0" fontId="9" fillId="3" borderId="4" xfId="0" applyFont="1" applyFill="1" applyBorder="1" applyAlignment="1" applyProtection="1">
      <alignment horizontal="center" vertical="center"/>
      <protection locked="0" hidden="1"/>
    </xf>
    <xf numFmtId="0" fontId="9" fillId="3" borderId="5" xfId="0" applyFont="1" applyFill="1" applyBorder="1" applyAlignment="1" applyProtection="1">
      <alignment vertical="center"/>
      <protection locked="0" hidden="1"/>
    </xf>
    <xf numFmtId="0" fontId="9" fillId="3" borderId="6" xfId="0" applyFont="1" applyFill="1" applyBorder="1" applyAlignment="1" applyProtection="1">
      <alignment vertical="center"/>
      <protection locked="0" hidden="1"/>
    </xf>
    <xf numFmtId="165" fontId="17" fillId="0" borderId="2" xfId="0" applyNumberFormat="1" applyFont="1" applyBorder="1" applyAlignment="1" applyProtection="1">
      <alignment horizontal="center" vertical="center" wrapText="1"/>
      <protection hidden="1"/>
    </xf>
    <xf numFmtId="164" fontId="17" fillId="0" borderId="2" xfId="0" applyNumberFormat="1" applyFont="1" applyBorder="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15" fillId="0" borderId="4" xfId="0" applyFont="1" applyBorder="1" applyAlignment="1" applyProtection="1">
      <alignment horizontal="right" vertical="center"/>
      <protection hidden="1"/>
    </xf>
    <xf numFmtId="0" fontId="15" fillId="0" borderId="5" xfId="0" applyFont="1" applyBorder="1" applyAlignment="1" applyProtection="1">
      <alignment horizontal="right" vertical="center"/>
      <protection hidden="1"/>
    </xf>
    <xf numFmtId="0" fontId="0" fillId="0" borderId="5" xfId="0" applyBorder="1" applyAlignment="1">
      <alignment vertical="center"/>
    </xf>
    <xf numFmtId="0" fontId="0" fillId="0" borderId="6" xfId="0" applyBorder="1" applyAlignment="1">
      <alignment vertical="center"/>
    </xf>
    <xf numFmtId="0" fontId="22" fillId="0" borderId="0" xfId="0" applyFont="1" applyAlignment="1">
      <alignment horizontal="right" vertical="center"/>
    </xf>
    <xf numFmtId="0" fontId="17" fillId="0" borderId="0" xfId="0" applyFont="1" applyAlignment="1" applyProtection="1">
      <alignment vertical="center"/>
      <protection hidden="1"/>
    </xf>
    <xf numFmtId="0" fontId="0" fillId="0" borderId="0" xfId="0" applyAlignment="1">
      <alignment vertical="center"/>
    </xf>
    <xf numFmtId="0" fontId="15" fillId="0" borderId="0" xfId="0" applyFont="1" applyAlignment="1" applyProtection="1">
      <alignment vertical="top"/>
      <protection hidden="1"/>
    </xf>
    <xf numFmtId="0" fontId="19" fillId="0" borderId="0" xfId="0" applyFont="1" applyAlignment="1" applyProtection="1">
      <alignment horizontal="center" vertical="center"/>
      <protection hidden="1"/>
    </xf>
    <xf numFmtId="0" fontId="21" fillId="0" borderId="0" xfId="0" quotePrefix="1" applyFont="1" applyAlignment="1" applyProtection="1">
      <alignment horizontal="left" vertical="center"/>
      <protection hidden="1"/>
    </xf>
    <xf numFmtId="0" fontId="0" fillId="0" borderId="0" xfId="0" applyAlignment="1">
      <alignment horizontal="left"/>
    </xf>
    <xf numFmtId="0" fontId="45" fillId="0" borderId="0" xfId="0" applyFont="1" applyAlignment="1" applyProtection="1">
      <alignment horizontal="center" vertical="center" wrapText="1"/>
      <protection hidden="1"/>
    </xf>
    <xf numFmtId="0" fontId="45" fillId="0" borderId="0" xfId="0" applyFont="1" applyAlignment="1">
      <alignment wrapText="1"/>
    </xf>
    <xf numFmtId="0" fontId="19" fillId="0" borderId="7" xfId="0" applyFont="1" applyBorder="1" applyAlignment="1" applyProtection="1">
      <alignment vertical="center" wrapText="1"/>
      <protection hidden="1"/>
    </xf>
    <xf numFmtId="0" fontId="46" fillId="0" borderId="8" xfId="0" applyFont="1" applyBorder="1" applyAlignment="1">
      <alignment vertical="center" wrapText="1"/>
    </xf>
    <xf numFmtId="0" fontId="46" fillId="0" borderId="11" xfId="0" applyFont="1" applyBorder="1" applyAlignment="1">
      <alignment vertical="center" wrapText="1"/>
    </xf>
    <xf numFmtId="0" fontId="40" fillId="0" borderId="0" xfId="0" applyFont="1" applyAlignment="1" applyProtection="1">
      <alignment vertical="top" wrapText="1"/>
      <protection hidden="1"/>
    </xf>
    <xf numFmtId="0" fontId="19" fillId="0" borderId="9" xfId="0" applyFont="1" applyBorder="1" applyAlignment="1" applyProtection="1">
      <alignment vertical="center" wrapText="1"/>
      <protection hidden="1"/>
    </xf>
    <xf numFmtId="0" fontId="0" fillId="0" borderId="10" xfId="0" applyBorder="1" applyAlignment="1">
      <alignment vertical="center" wrapText="1"/>
    </xf>
    <xf numFmtId="0" fontId="0" fillId="0" borderId="12" xfId="0" applyBorder="1" applyAlignment="1">
      <alignment vertical="center" wrapText="1"/>
    </xf>
    <xf numFmtId="0" fontId="35" fillId="6" borderId="0" xfId="0" applyFont="1" applyFill="1" applyAlignment="1" applyProtection="1">
      <alignment vertical="top" wrapText="1"/>
      <protection hidden="1"/>
    </xf>
    <xf numFmtId="0" fontId="40" fillId="0" borderId="0" xfId="0" applyFont="1" applyAlignment="1" applyProtection="1">
      <alignment horizontal="center" vertical="center" wrapText="1"/>
      <protection hidden="1"/>
    </xf>
    <xf numFmtId="0" fontId="24" fillId="0" borderId="0" xfId="0" applyFont="1" applyAlignment="1">
      <alignment wrapText="1"/>
    </xf>
    <xf numFmtId="4" fontId="15" fillId="0" borderId="4" xfId="0" applyNumberFormat="1" applyFont="1" applyBorder="1" applyAlignment="1" applyProtection="1">
      <alignment vertical="center"/>
      <protection hidden="1"/>
    </xf>
    <xf numFmtId="0" fontId="36" fillId="0" borderId="5" xfId="0" applyFont="1" applyBorder="1" applyAlignment="1" applyProtection="1">
      <alignment vertical="center"/>
      <protection hidden="1"/>
    </xf>
    <xf numFmtId="0" fontId="36" fillId="0" borderId="6" xfId="0" applyFont="1" applyBorder="1" applyAlignment="1" applyProtection="1">
      <alignment vertical="center"/>
      <protection hidden="1"/>
    </xf>
  </cellXfs>
  <cellStyles count="2">
    <cellStyle name="Hyperlink" xfId="1" builtinId="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data-onderwijs.vlaanderen.be/edulex/document.aspx?docid=13647." TargetMode="External"/><Relationship Id="rId7" Type="http://schemas.openxmlformats.org/officeDocument/2006/relationships/vmlDrawing" Target="../drawings/vmlDrawing2.vml"/><Relationship Id="rId2" Type="http://schemas.openxmlformats.org/officeDocument/2006/relationships/hyperlink" Target="https://data-onderwijs.vlaanderen.be/edulex/document.aspx?docid=13646" TargetMode="External"/><Relationship Id="rId1" Type="http://schemas.openxmlformats.org/officeDocument/2006/relationships/hyperlink" Target="http://data-onderwijs.vlaanderen.be/edulex/document.aspx?docid=13646;"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data-onderwijs.vlaanderen.be/edulex/document.aspx?docid=13647."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DG395"/>
  <sheetViews>
    <sheetView showGridLines="0" showZeros="0" tabSelected="1" zoomScale="90" zoomScaleNormal="90" workbookViewId="0">
      <selection activeCell="T36" sqref="T36:X36"/>
    </sheetView>
  </sheetViews>
  <sheetFormatPr defaultColWidth="9.109375" defaultRowHeight="13.8" x14ac:dyDescent="0.3"/>
  <cols>
    <col min="1" max="1" width="1.5546875" style="67" customWidth="1"/>
    <col min="2" max="2" width="1.5546875" style="7" customWidth="1"/>
    <col min="3" max="3" width="2" style="7" customWidth="1"/>
    <col min="4" max="4" width="2.5546875" style="7" customWidth="1"/>
    <col min="5" max="7" width="2.109375" style="7" customWidth="1"/>
    <col min="8" max="9" width="1.88671875" style="7" customWidth="1"/>
    <col min="10" max="10" width="1.44140625" style="7" customWidth="1"/>
    <col min="11" max="11" width="2" style="7" customWidth="1"/>
    <col min="12" max="12" width="2.88671875" style="7" customWidth="1"/>
    <col min="13" max="49" width="2" style="7" customWidth="1"/>
    <col min="50" max="54" width="2.44140625" style="7" customWidth="1"/>
    <col min="55" max="101" width="2" style="7" customWidth="1"/>
    <col min="102" max="102" width="3.109375" style="7" customWidth="1"/>
    <col min="103" max="103" width="1.5546875" style="50" customWidth="1"/>
    <col min="104" max="104" width="1.5546875" style="20" customWidth="1"/>
    <col min="105" max="105" width="23.21875" style="20" hidden="1" customWidth="1"/>
    <col min="106" max="106" width="1.5546875" style="20" customWidth="1"/>
    <col min="107" max="108" width="1.5546875" style="67" customWidth="1"/>
    <col min="109" max="109" width="9.88671875" style="7" hidden="1" customWidth="1"/>
    <col min="110" max="110" width="20.77734375" style="7" hidden="1" customWidth="1"/>
    <col min="111" max="111" width="58.44140625" style="7" bestFit="1" customWidth="1"/>
    <col min="112" max="16384" width="9.109375" style="7"/>
  </cols>
  <sheetData>
    <row r="1" spans="1:108" ht="10.5" customHeight="1" x14ac:dyDescent="0.3">
      <c r="AJ1" s="8"/>
      <c r="CO1" s="127" t="s">
        <v>4028</v>
      </c>
      <c r="CP1" s="128"/>
      <c r="CQ1" s="128"/>
      <c r="CR1" s="128"/>
      <c r="CS1" s="128"/>
      <c r="CT1" s="128"/>
      <c r="CU1" s="128"/>
      <c r="CV1" s="128"/>
      <c r="CW1" s="128"/>
      <c r="CX1" s="128"/>
    </row>
    <row r="2" spans="1:108" ht="10.5" customHeight="1" x14ac:dyDescent="0.3">
      <c r="AJ2" s="8"/>
      <c r="CO2" s="127" t="s">
        <v>547</v>
      </c>
      <c r="CP2" s="173"/>
      <c r="CQ2" s="173"/>
      <c r="CR2" s="173"/>
      <c r="CS2" s="173"/>
      <c r="CT2" s="173"/>
      <c r="CU2" s="173"/>
      <c r="CV2" s="173"/>
      <c r="CW2" s="173"/>
      <c r="CX2" s="173"/>
    </row>
    <row r="3" spans="1:108" ht="23.4" x14ac:dyDescent="0.3">
      <c r="D3" s="136" t="str">
        <f>"Terugvordering van reiskosten voor onderwijs aan huis in het secundair onderwijs - "&amp;Blad23!C15</f>
        <v>Terugvordering van reiskosten voor onderwijs aan huis in het secundair onderwijs - kalenderjaar 2023</v>
      </c>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7"/>
      <c r="AJ3" s="137"/>
      <c r="AK3" s="137"/>
      <c r="AL3" s="137"/>
      <c r="AM3" s="137"/>
      <c r="AN3" s="137"/>
      <c r="AO3" s="137"/>
      <c r="AP3" s="137"/>
      <c r="AQ3" s="137"/>
      <c r="AR3" s="137"/>
      <c r="AS3" s="137"/>
      <c r="AT3" s="137"/>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row>
    <row r="4" spans="1:108" ht="20.399999999999999" customHeight="1" x14ac:dyDescent="0.3">
      <c r="D4" s="178" t="s">
        <v>542</v>
      </c>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row>
    <row r="5" spans="1:108" ht="15" customHeight="1" x14ac:dyDescent="0.3">
      <c r="D5" s="9" t="s">
        <v>520</v>
      </c>
      <c r="E5" s="10"/>
      <c r="F5" s="10"/>
      <c r="G5" s="10"/>
      <c r="H5" s="10"/>
      <c r="I5" s="10"/>
      <c r="J5" s="10"/>
      <c r="K5" s="10"/>
      <c r="L5" s="10"/>
      <c r="M5" s="10"/>
      <c r="N5" s="10"/>
      <c r="O5" s="10"/>
      <c r="P5" s="10"/>
      <c r="Q5" s="10"/>
      <c r="R5" s="10"/>
      <c r="S5" s="10"/>
      <c r="T5" s="10"/>
      <c r="U5" s="10"/>
      <c r="V5" s="10"/>
      <c r="X5" s="86"/>
      <c r="Y5" s="86"/>
      <c r="Z5" s="86"/>
      <c r="AA5" s="86"/>
      <c r="AC5" s="190" t="str">
        <f ca="1">IF(TODAY()&gt;VLOOKUP(Blad23!$C$15,Blad23!$A$1:$B$11,2,FALSE),"Deze versie is alleen geldig voor het "&amp;Blad23!$C$15&amp;". Voor dat kalenderjaar is de aangiftedatum verstreken. "&amp;"Opgelet! Vanaf 1 januari 2024 wordt de kilometervergoeding voor verplaatsingen met de eigen wagen per kwartaal herzien. "&amp;"Aangezien het tarief voor het vierde kwartaal pas in de tweede helft van september bekend zal zijn, zal het formulier voor het kalenderjaar 2024 in september/oktober bij de omzendbrieven worden gevoegd.","")</f>
        <v/>
      </c>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row>
    <row r="6" spans="1:108" ht="15" customHeight="1" x14ac:dyDescent="0.3">
      <c r="D6" s="11" t="s">
        <v>549</v>
      </c>
      <c r="E6" s="12"/>
      <c r="F6" s="12"/>
      <c r="G6" s="12"/>
      <c r="H6" s="12"/>
      <c r="I6" s="12"/>
      <c r="J6" s="12"/>
      <c r="K6" s="12"/>
      <c r="L6" s="12"/>
      <c r="M6" s="12"/>
      <c r="N6" s="12"/>
      <c r="O6" s="12"/>
      <c r="P6" s="12"/>
      <c r="Q6" s="12"/>
      <c r="R6" s="12"/>
      <c r="S6" s="12"/>
      <c r="T6" s="12"/>
      <c r="U6" s="12"/>
      <c r="V6" s="12"/>
      <c r="W6" s="86"/>
      <c r="X6" s="86"/>
      <c r="Y6" s="86"/>
      <c r="Z6" s="86"/>
      <c r="AA6" s="86"/>
      <c r="AB6" s="86"/>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row>
    <row r="7" spans="1:108" ht="15" customHeight="1" x14ac:dyDescent="0.3">
      <c r="D7" s="11" t="s">
        <v>306</v>
      </c>
      <c r="E7" s="12"/>
      <c r="F7" s="12"/>
      <c r="G7" s="12"/>
      <c r="H7" s="12"/>
      <c r="I7" s="12"/>
      <c r="J7" s="12"/>
      <c r="K7" s="12"/>
      <c r="L7" s="12"/>
      <c r="M7" s="12"/>
      <c r="N7" s="12"/>
      <c r="O7" s="12"/>
      <c r="P7" s="12"/>
      <c r="Q7" s="12"/>
      <c r="R7" s="12"/>
      <c r="S7" s="12"/>
      <c r="T7" s="12"/>
      <c r="U7" s="12"/>
      <c r="V7" s="12"/>
      <c r="W7" s="86"/>
      <c r="X7" s="86"/>
      <c r="Y7" s="86"/>
      <c r="Z7" s="86"/>
      <c r="AA7" s="86"/>
      <c r="AB7" s="86"/>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row>
    <row r="8" spans="1:108" ht="15" customHeight="1" x14ac:dyDescent="0.3">
      <c r="D8" s="9" t="s">
        <v>3926</v>
      </c>
      <c r="E8" s="10"/>
      <c r="F8" s="10"/>
      <c r="G8" s="10"/>
      <c r="H8" s="10"/>
      <c r="I8" s="10"/>
      <c r="J8" s="10"/>
      <c r="K8" s="10"/>
      <c r="L8" s="10"/>
      <c r="M8" s="10"/>
      <c r="N8" s="10"/>
      <c r="O8" s="10"/>
      <c r="P8" s="10"/>
      <c r="Q8" s="10"/>
      <c r="R8" s="10"/>
      <c r="S8" s="10"/>
      <c r="T8" s="10"/>
      <c r="U8" s="10"/>
      <c r="V8" s="10"/>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row>
    <row r="9" spans="1:108" ht="15" customHeight="1" x14ac:dyDescent="0.3">
      <c r="D9" s="9" t="s">
        <v>3925</v>
      </c>
      <c r="E9" s="10"/>
      <c r="F9" s="10"/>
      <c r="G9" s="10"/>
      <c r="H9" s="10"/>
      <c r="I9" s="10"/>
      <c r="J9" s="10"/>
      <c r="K9" s="10"/>
      <c r="L9" s="10"/>
      <c r="M9" s="10"/>
      <c r="N9" s="10"/>
      <c r="O9" s="10"/>
      <c r="P9" s="10"/>
      <c r="Q9" s="10"/>
      <c r="R9" s="10"/>
      <c r="S9" s="10"/>
      <c r="T9" s="10"/>
      <c r="U9" s="10"/>
      <c r="V9" s="10"/>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row>
    <row r="10" spans="1:108" ht="22.2" customHeight="1" x14ac:dyDescent="0.3">
      <c r="D10" s="52" t="s">
        <v>302</v>
      </c>
      <c r="E10" s="145" t="s">
        <v>548</v>
      </c>
      <c r="F10" s="146"/>
      <c r="G10" s="146"/>
      <c r="H10" s="146"/>
      <c r="I10" s="146"/>
      <c r="J10" s="146"/>
      <c r="K10" s="146"/>
      <c r="L10" s="146"/>
      <c r="M10" s="146"/>
      <c r="N10" s="146"/>
      <c r="O10" s="146"/>
      <c r="P10" s="146"/>
      <c r="Q10" s="146"/>
      <c r="R10" s="146"/>
      <c r="S10" s="12"/>
      <c r="T10" s="12"/>
      <c r="U10" s="12"/>
      <c r="V10" s="12"/>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row>
    <row r="11" spans="1:108" ht="18" customHeight="1" x14ac:dyDescent="0.3">
      <c r="D11" s="51" t="s">
        <v>266</v>
      </c>
      <c r="E11" s="13"/>
      <c r="F11" s="14"/>
      <c r="G11" s="14"/>
      <c r="H11" s="15"/>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row>
    <row r="12" spans="1:108" ht="47.4" customHeight="1" x14ac:dyDescent="0.3">
      <c r="D12" s="109" t="s">
        <v>550</v>
      </c>
      <c r="E12" s="109"/>
      <c r="F12" s="109"/>
      <c r="G12" s="109"/>
      <c r="H12" s="109"/>
      <c r="I12" s="109"/>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row>
    <row r="13" spans="1:108" s="79" customFormat="1" ht="18" customHeight="1" x14ac:dyDescent="0.3">
      <c r="A13" s="78"/>
      <c r="D13" s="51" t="s">
        <v>484</v>
      </c>
      <c r="E13" s="70"/>
      <c r="F13" s="80"/>
      <c r="G13" s="80"/>
      <c r="H13" s="81"/>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CY13" s="82"/>
      <c r="CZ13" s="78"/>
      <c r="DA13" s="78"/>
      <c r="DB13" s="78"/>
      <c r="DC13" s="78"/>
      <c r="DD13" s="78"/>
    </row>
    <row r="14" spans="1:108" ht="40.200000000000003" customHeight="1" x14ac:dyDescent="0.3">
      <c r="D14" s="109" t="s">
        <v>551</v>
      </c>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row>
    <row r="15" spans="1:108" ht="15" customHeight="1" x14ac:dyDescent="0.3">
      <c r="D15" s="148" t="s">
        <v>553</v>
      </c>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row>
    <row r="16" spans="1:108" ht="21.6" customHeight="1" x14ac:dyDescent="0.3">
      <c r="D16" s="148" t="s">
        <v>552</v>
      </c>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row>
    <row r="17" spans="2:102" ht="18" customHeight="1" x14ac:dyDescent="0.3">
      <c r="D17" s="51" t="s">
        <v>481</v>
      </c>
      <c r="E17" s="13"/>
      <c r="F17" s="14"/>
      <c r="G17" s="14"/>
      <c r="H17" s="15"/>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row>
    <row r="18" spans="2:102" ht="21" customHeight="1" x14ac:dyDescent="0.3">
      <c r="D18" s="112" t="s">
        <v>540</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row>
    <row r="19" spans="2:102" ht="18" customHeight="1" x14ac:dyDescent="0.3">
      <c r="D19" s="51" t="s">
        <v>499</v>
      </c>
      <c r="E19" s="48"/>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row>
    <row r="20" spans="2:102" ht="30" customHeight="1" x14ac:dyDescent="0.3">
      <c r="B20" s="176"/>
      <c r="C20" s="146"/>
      <c r="D20" s="114" t="s">
        <v>3927</v>
      </c>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row>
    <row r="21" spans="2:102" ht="15" customHeight="1" x14ac:dyDescent="0.3">
      <c r="D21" s="22" t="s">
        <v>501</v>
      </c>
      <c r="E21" s="28"/>
      <c r="F21" s="28"/>
      <c r="G21" s="28"/>
    </row>
    <row r="22" spans="2:102" ht="15" customHeight="1" x14ac:dyDescent="0.3">
      <c r="D22" s="29" t="s">
        <v>502</v>
      </c>
      <c r="E22" s="30" t="s">
        <v>505</v>
      </c>
      <c r="F22" s="31"/>
      <c r="G22" s="31"/>
    </row>
    <row r="23" spans="2:102" ht="15" customHeight="1" x14ac:dyDescent="0.3">
      <c r="D23" s="32" t="s">
        <v>502</v>
      </c>
      <c r="E23" s="33" t="s">
        <v>503</v>
      </c>
      <c r="F23" s="33"/>
      <c r="G23" s="33"/>
    </row>
    <row r="24" spans="2:102" ht="15" customHeight="1" x14ac:dyDescent="0.3">
      <c r="D24" s="16"/>
      <c r="E24" s="34"/>
      <c r="F24" s="35" t="s">
        <v>502</v>
      </c>
      <c r="G24" s="22" t="s">
        <v>506</v>
      </c>
    </row>
    <row r="25" spans="2:102" ht="15" customHeight="1" x14ac:dyDescent="0.3">
      <c r="D25" s="16"/>
      <c r="E25" s="34"/>
      <c r="F25" s="32" t="s">
        <v>502</v>
      </c>
      <c r="G25" s="112" t="s">
        <v>3846</v>
      </c>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row>
    <row r="26" spans="2:102" ht="15" customHeight="1" x14ac:dyDescent="0.3">
      <c r="D26" s="16"/>
      <c r="E26" s="34"/>
      <c r="F26" s="35" t="s">
        <v>502</v>
      </c>
      <c r="G26" s="22" t="s">
        <v>3928</v>
      </c>
    </row>
    <row r="27" spans="2:102" ht="15" customHeight="1" x14ac:dyDescent="0.3">
      <c r="D27" s="32" t="s">
        <v>502</v>
      </c>
      <c r="E27" s="109" t="s">
        <v>507</v>
      </c>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row>
    <row r="28" spans="2:102" ht="15" customHeight="1" x14ac:dyDescent="0.3">
      <c r="D28" s="33" t="s">
        <v>508</v>
      </c>
      <c r="E28" s="36"/>
      <c r="F28" s="34"/>
      <c r="G28" s="16"/>
    </row>
    <row r="29" spans="2:102" ht="15" customHeight="1" x14ac:dyDescent="0.3">
      <c r="D29" s="121" t="s">
        <v>533</v>
      </c>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row>
    <row r="30" spans="2:102" ht="12" customHeight="1" x14ac:dyDescent="0.3">
      <c r="F30" s="19"/>
      <c r="G30" s="19"/>
      <c r="H30" s="20"/>
    </row>
    <row r="31" spans="2:102" ht="15.6" x14ac:dyDescent="0.3">
      <c r="D31" s="117" t="s">
        <v>519</v>
      </c>
      <c r="E31" s="117"/>
      <c r="F31" s="117"/>
      <c r="G31" s="117"/>
      <c r="H31" s="117"/>
      <c r="I31" s="117"/>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row>
    <row r="32" spans="2:102" ht="4.8" customHeight="1" x14ac:dyDescent="0.3"/>
    <row r="33" spans="2:105" ht="19.95" customHeight="1" x14ac:dyDescent="0.3">
      <c r="B33" s="174">
        <v>1</v>
      </c>
      <c r="C33" s="175"/>
      <c r="D33" s="21" t="s">
        <v>267</v>
      </c>
    </row>
    <row r="34" spans="2:105" ht="15" customHeight="1" x14ac:dyDescent="0.3">
      <c r="D34" s="157" t="s">
        <v>538</v>
      </c>
      <c r="E34" s="158"/>
      <c r="F34" s="158"/>
      <c r="G34" s="158"/>
      <c r="H34" s="158"/>
      <c r="I34" s="158"/>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V34" s="185" t="str">
        <f>IF(DA34="X","U hebt een onbestaand instellingsnummer of een instellingsnummer van een ander niveau ingevuld!","")</f>
        <v/>
      </c>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DA34" s="20" t="str">
        <f>_xlfn.IFNA(T38,"X")</f>
        <v/>
      </c>
    </row>
    <row r="35" spans="2:105" ht="3" customHeight="1" x14ac:dyDescent="0.3"/>
    <row r="36" spans="2:105" ht="15" customHeight="1" x14ac:dyDescent="0.3">
      <c r="L36" s="160" t="s">
        <v>268</v>
      </c>
      <c r="M36" s="159"/>
      <c r="N36" s="159"/>
      <c r="O36" s="159"/>
      <c r="P36" s="159"/>
      <c r="Q36" s="159"/>
      <c r="R36" s="159"/>
      <c r="S36" s="159"/>
      <c r="T36" s="161"/>
      <c r="U36" s="162"/>
      <c r="V36" s="162"/>
      <c r="W36" s="162"/>
      <c r="X36" s="163"/>
      <c r="Y36" s="74" t="str">
        <f>IF(AND(T36="",COUNTIF(D52:D54,"X")&gt;0)," &lt;= Vul het instellingsnummer in!","")</f>
        <v/>
      </c>
    </row>
    <row r="37" spans="2:105" ht="3" customHeight="1" x14ac:dyDescent="0.3"/>
    <row r="38" spans="2:105" ht="15" customHeight="1" x14ac:dyDescent="0.3">
      <c r="L38" s="129" t="s">
        <v>269</v>
      </c>
      <c r="M38" s="124"/>
      <c r="N38" s="124"/>
      <c r="O38" s="124"/>
      <c r="P38" s="124"/>
      <c r="Q38" s="124"/>
      <c r="R38" s="124"/>
      <c r="S38" s="124"/>
      <c r="T38" s="130" t="str">
        <f>IF(ISBLANK(T36),"",VLOOKUP(T36,instellingsgegevens!$A$2:$G$5002,2,FALSE))</f>
        <v/>
      </c>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56"/>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row>
    <row r="39" spans="2:105" ht="3" customHeight="1" x14ac:dyDescent="0.3">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row>
    <row r="40" spans="2:105" ht="15" customHeight="1" x14ac:dyDescent="0.3">
      <c r="L40" s="129" t="s">
        <v>270</v>
      </c>
      <c r="M40" s="100"/>
      <c r="N40" s="100"/>
      <c r="O40" s="100"/>
      <c r="P40" s="100"/>
      <c r="Q40" s="100"/>
      <c r="R40" s="100"/>
      <c r="S40" s="100"/>
      <c r="T40" s="130" t="str">
        <f>IF(ISBLANK(T36),"",VLOOKUP(T36,instellingsgegevens!$A$2:$G$5002,3,FALSE))</f>
        <v/>
      </c>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row>
    <row r="41" spans="2:105" ht="3" customHeight="1" x14ac:dyDescent="0.3">
      <c r="S41" s="17"/>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row>
    <row r="42" spans="2:105" ht="15" customHeight="1" x14ac:dyDescent="0.3">
      <c r="I42" s="129" t="s">
        <v>271</v>
      </c>
      <c r="J42" s="100"/>
      <c r="K42" s="100"/>
      <c r="L42" s="100"/>
      <c r="M42" s="100"/>
      <c r="N42" s="100"/>
      <c r="O42" s="100"/>
      <c r="P42" s="100"/>
      <c r="Q42" s="100"/>
      <c r="R42" s="100"/>
      <c r="S42" s="100"/>
      <c r="T42" s="130" t="str">
        <f>IF(ISBLANK(T36),"",VLOOKUP(T36,instellingsgegevens!$A$2:$G$5002,4,FALSE))</f>
        <v/>
      </c>
      <c r="U42" s="130"/>
      <c r="V42" s="130"/>
      <c r="W42" s="130"/>
      <c r="X42" s="123" t="str">
        <f>IF(ISBLANK(T36),"",VLOOKUP(T36,instellingsgegevens!$A$2:$G$5002,5,FALSE))</f>
        <v/>
      </c>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54"/>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c r="BY42"/>
      <c r="BZ42"/>
      <c r="CA42"/>
      <c r="CB42"/>
      <c r="CC42"/>
      <c r="CD42"/>
      <c r="CE42"/>
      <c r="CF42"/>
      <c r="CG42"/>
      <c r="CH42"/>
      <c r="CI42"/>
      <c r="CJ42"/>
      <c r="CK42"/>
      <c r="CL42"/>
      <c r="CM42"/>
      <c r="CN42"/>
      <c r="CO42"/>
      <c r="CP42"/>
      <c r="CQ42"/>
      <c r="CR42"/>
      <c r="CS42"/>
      <c r="CT42"/>
      <c r="CU42"/>
      <c r="CV42"/>
      <c r="CW42"/>
      <c r="CX42"/>
    </row>
    <row r="43" spans="2:105" ht="3" customHeight="1" x14ac:dyDescent="0.3"/>
    <row r="44" spans="2:105" ht="15" customHeight="1" x14ac:dyDescent="0.3">
      <c r="L44" s="129" t="s">
        <v>272</v>
      </c>
      <c r="M44" s="100"/>
      <c r="N44" s="100"/>
      <c r="O44" s="100"/>
      <c r="P44" s="100"/>
      <c r="Q44" s="100"/>
      <c r="R44" s="100"/>
      <c r="S44" s="100"/>
      <c r="T44" s="130" t="str">
        <f>IF(ISBLANK(T36),"",VLOOKUP(T36,instellingsgegevens!$A$2:$G$5002,6,FALSE))</f>
        <v/>
      </c>
      <c r="U44" s="124"/>
      <c r="V44" s="124"/>
      <c r="W44" s="124"/>
      <c r="X44" s="124"/>
      <c r="Y44" s="124"/>
      <c r="Z44" s="124"/>
      <c r="AA44" s="124"/>
      <c r="AB44" s="124"/>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row>
    <row r="45" spans="2:105" ht="3" customHeight="1" x14ac:dyDescent="0.3">
      <c r="S45" s="17"/>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row>
    <row r="46" spans="2:105" ht="15" customHeight="1" x14ac:dyDescent="0.3">
      <c r="M46" s="129" t="s">
        <v>3</v>
      </c>
      <c r="N46" s="100"/>
      <c r="O46" s="100"/>
      <c r="P46" s="100"/>
      <c r="Q46" s="100"/>
      <c r="R46" s="100"/>
      <c r="S46" s="100"/>
      <c r="T46" s="130" t="str">
        <f>IF(ISBLANK(T36),"",VLOOKUP(T36,instellingsgegevens!$A$2:$G$5002,7))</f>
        <v/>
      </c>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row>
    <row r="47" spans="2:105" ht="12" customHeight="1" x14ac:dyDescent="0.3">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row>
    <row r="48" spans="2:105" ht="15.6" customHeight="1" x14ac:dyDescent="0.3">
      <c r="D48" s="117" t="s">
        <v>273</v>
      </c>
      <c r="E48" s="117"/>
      <c r="F48" s="117"/>
      <c r="G48" s="117"/>
      <c r="H48" s="117"/>
      <c r="I48" s="117"/>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38"/>
      <c r="CT48" s="38"/>
      <c r="CU48" s="38"/>
      <c r="CV48" s="38"/>
      <c r="CW48" s="38"/>
      <c r="CX48" s="38"/>
    </row>
    <row r="49" spans="1:102" ht="4.8" customHeight="1" x14ac:dyDescent="0.3">
      <c r="D49" s="40"/>
      <c r="E49" s="40"/>
      <c r="F49" s="40"/>
      <c r="G49" s="40"/>
      <c r="H49" s="40"/>
      <c r="I49" s="40"/>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row>
    <row r="50" spans="1:102" ht="19.95" customHeight="1" x14ac:dyDescent="0.3">
      <c r="B50" s="174">
        <v>2</v>
      </c>
      <c r="C50" s="175"/>
      <c r="D50" s="21" t="s">
        <v>534</v>
      </c>
      <c r="E50" s="40"/>
      <c r="F50" s="40"/>
      <c r="G50" s="40"/>
      <c r="H50" s="40"/>
      <c r="I50" s="40"/>
      <c r="J50" s="41"/>
      <c r="K50" s="41"/>
      <c r="L50" s="41"/>
      <c r="M50" s="41"/>
      <c r="N50" s="41"/>
      <c r="O50" s="41"/>
      <c r="P50" s="41"/>
      <c r="Q50" s="41"/>
      <c r="S50" s="41"/>
      <c r="T50" s="41"/>
      <c r="U50" s="41"/>
      <c r="V50" s="41"/>
      <c r="W50" s="41"/>
      <c r="X50" s="41"/>
      <c r="Y50" s="41"/>
      <c r="Z50" s="41"/>
      <c r="AA50" s="41"/>
      <c r="AB50" s="41"/>
      <c r="AC50" s="75" t="str">
        <f>IF(A52="","","Beantwoord eerst vraag "&amp;B50&amp;" voor u vraag 3 beantwoordt!")</f>
        <v/>
      </c>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row>
    <row r="51" spans="1:102" ht="22.2" customHeight="1" x14ac:dyDescent="0.3">
      <c r="B51" s="21"/>
      <c r="C51" s="37"/>
      <c r="D51" s="44" t="s">
        <v>544</v>
      </c>
      <c r="E51" s="40"/>
      <c r="F51" s="40"/>
      <c r="G51" s="40"/>
      <c r="H51" s="40"/>
      <c r="I51" s="40"/>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row>
    <row r="52" spans="1:102" ht="15" customHeight="1" x14ac:dyDescent="0.3">
      <c r="A52" s="180" t="str">
        <f>IF(OR(AND(T36&lt;&gt;"",AV34="",COUNTIF(D52:D54,"X")=0),AND(D74&lt;&gt;"",COUNTIF(D52:D54,"X")=0)),"=&gt;","")</f>
        <v/>
      </c>
      <c r="B52" s="181"/>
      <c r="C52" s="181"/>
      <c r="D52" s="42"/>
      <c r="E52" s="43" t="s">
        <v>517</v>
      </c>
      <c r="F52" s="40"/>
      <c r="G52" s="40"/>
      <c r="H52" s="40"/>
      <c r="I52" s="40"/>
      <c r="J52" s="41"/>
      <c r="K52" s="41"/>
      <c r="L52" s="41"/>
      <c r="M52" s="41"/>
      <c r="N52" s="41"/>
      <c r="O52" s="41"/>
      <c r="P52" s="41"/>
      <c r="Q52" s="41"/>
      <c r="R52" s="41"/>
      <c r="S52" s="41"/>
      <c r="T52" s="41"/>
      <c r="U52" s="41"/>
      <c r="V52" s="41"/>
      <c r="W52" s="41"/>
      <c r="X52" s="41"/>
      <c r="Y52" s="41"/>
      <c r="Z52" s="41"/>
      <c r="AA52" s="41"/>
      <c r="AB52" s="41"/>
      <c r="AC52" s="41"/>
      <c r="AD52" s="131" t="str">
        <f>IF(COUNTIF(D52:D54,"X")&gt;1,"U mag bij vraag "&amp;B50&amp;" maar één hokje aankruisen!","")</f>
        <v/>
      </c>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row>
    <row r="53" spans="1:102" ht="4.2" customHeight="1" x14ac:dyDescent="0.3">
      <c r="A53" s="181"/>
      <c r="B53" s="181"/>
      <c r="C53" s="181"/>
      <c r="D53" s="21"/>
      <c r="E53" s="40"/>
      <c r="F53" s="40"/>
      <c r="G53" s="40"/>
      <c r="H53" s="40"/>
      <c r="I53" s="40"/>
      <c r="J53" s="41"/>
      <c r="K53" s="41"/>
      <c r="L53" s="41"/>
      <c r="M53" s="41"/>
      <c r="N53" s="41"/>
      <c r="O53" s="41"/>
      <c r="P53" s="41"/>
      <c r="Q53" s="41"/>
      <c r="R53" s="41"/>
      <c r="S53" s="41"/>
      <c r="T53" s="41"/>
      <c r="U53" s="41"/>
      <c r="V53" s="41"/>
      <c r="W53" s="41"/>
      <c r="X53" s="41"/>
      <c r="Y53" s="41"/>
      <c r="Z53" s="41"/>
      <c r="AA53" s="41"/>
      <c r="AB53" s="41"/>
      <c r="AC53" s="41"/>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row>
    <row r="54" spans="1:102" ht="15" customHeight="1" x14ac:dyDescent="0.3">
      <c r="A54" s="181"/>
      <c r="B54" s="181"/>
      <c r="C54" s="181"/>
      <c r="D54" s="42"/>
      <c r="E54" s="43" t="s">
        <v>518</v>
      </c>
      <c r="F54" s="40"/>
      <c r="G54" s="40"/>
      <c r="H54" s="40"/>
      <c r="I54" s="40"/>
      <c r="J54" s="41"/>
      <c r="K54" s="41"/>
      <c r="L54" s="41"/>
      <c r="M54" s="41"/>
      <c r="N54" s="41"/>
      <c r="O54" s="41"/>
      <c r="P54" s="41"/>
      <c r="Q54" s="41"/>
      <c r="R54" s="41"/>
      <c r="S54" s="41"/>
      <c r="T54" s="41"/>
      <c r="U54" s="41"/>
      <c r="V54" s="41"/>
      <c r="W54" s="41"/>
      <c r="X54" s="41"/>
      <c r="Y54" s="41"/>
      <c r="Z54" s="41"/>
      <c r="AA54" s="41"/>
      <c r="AB54" s="41"/>
      <c r="AC54" s="41"/>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row>
    <row r="55" spans="1:102" ht="9" customHeight="1" x14ac:dyDescent="0.3"/>
    <row r="56" spans="1:102" ht="19.95" customHeight="1" x14ac:dyDescent="0.3">
      <c r="B56" s="174">
        <v>3</v>
      </c>
      <c r="C56" s="175"/>
      <c r="D56" s="21" t="s">
        <v>274</v>
      </c>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39"/>
      <c r="CT56" s="39"/>
      <c r="CU56" s="39"/>
      <c r="CV56" s="39"/>
      <c r="CW56" s="39"/>
      <c r="CX56" s="39"/>
    </row>
    <row r="57" spans="1:102" ht="46.8" customHeight="1" x14ac:dyDescent="0.3">
      <c r="D57" s="112" t="s">
        <v>4029</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row>
    <row r="58" spans="1:102" ht="15" customHeight="1" x14ac:dyDescent="0.3">
      <c r="D58" s="112" t="s">
        <v>539</v>
      </c>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row>
    <row r="59" spans="1:102" ht="15" customHeight="1" x14ac:dyDescent="0.3">
      <c r="D59" s="189" t="s">
        <v>545</v>
      </c>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46"/>
      <c r="CA59" s="46"/>
      <c r="CB59" s="46"/>
      <c r="CC59" s="46"/>
      <c r="CD59" s="46"/>
      <c r="CE59"/>
      <c r="CF59" s="76"/>
      <c r="CG59" s="76"/>
      <c r="CH59" s="76"/>
      <c r="CI59" s="76"/>
      <c r="CJ59" s="76"/>
      <c r="CK59" s="76"/>
      <c r="CL59" s="76"/>
      <c r="CM59" s="76"/>
      <c r="CN59" s="76"/>
      <c r="CO59" s="76"/>
      <c r="CP59" s="76"/>
      <c r="CQ59" s="76"/>
      <c r="CR59" s="76"/>
      <c r="CS59" s="76"/>
      <c r="CT59" s="76"/>
      <c r="CU59" s="76"/>
      <c r="CV59" s="76"/>
      <c r="CW59" s="76"/>
      <c r="CX59" s="76"/>
    </row>
    <row r="60" spans="1:102" ht="28.8" customHeight="1" x14ac:dyDescent="0.3">
      <c r="D60" s="109" t="s">
        <v>3845</v>
      </c>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row>
    <row r="61" spans="1:102" ht="21.6" customHeight="1" x14ac:dyDescent="0.3">
      <c r="D61" s="133" t="s">
        <v>537</v>
      </c>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5"/>
      <c r="BI61" s="13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row>
    <row r="62" spans="1:102" ht="15" customHeight="1" x14ac:dyDescent="0.3">
      <c r="D62" s="182" t="str">
        <f>IF(AND(AV34="",Y36=""),"",IF(Y36&lt;&gt;"","U hebt vraag "&amp;B33&amp;" nog niet beantwoord!",IF(AV34&lt;&gt;"","U hebt vraag "&amp;B33&amp;" foutief beantwoord!","")))</f>
        <v/>
      </c>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c r="CC62" s="183"/>
      <c r="CD62" s="183"/>
      <c r="CE62" s="183"/>
      <c r="CF62" s="183"/>
      <c r="CG62" s="183"/>
      <c r="CH62" s="183"/>
      <c r="CI62" s="183"/>
      <c r="CJ62" s="183"/>
      <c r="CK62" s="183"/>
      <c r="CL62" s="183"/>
      <c r="CM62" s="183"/>
      <c r="CN62" s="183"/>
      <c r="CO62" s="183"/>
      <c r="CP62" s="183"/>
      <c r="CQ62" s="183"/>
      <c r="CR62" s="183"/>
      <c r="CS62" s="183"/>
      <c r="CT62" s="183"/>
      <c r="CU62" s="183"/>
      <c r="CV62" s="183"/>
      <c r="CW62" s="183"/>
      <c r="CX62" s="184"/>
    </row>
    <row r="63" spans="1:102" ht="15" customHeight="1" x14ac:dyDescent="0.3">
      <c r="D63" s="152" t="str">
        <f>IF(AND(AC50="",AD52=""),"",IF(AC50&lt;&gt;"","U hebt vraag "&amp;B50&amp;" nog niet beantwoord!",IF(AD52&lt;&gt;"","U hebt vraag "&amp;B50&amp;" foutief beantwoord!")))</f>
        <v/>
      </c>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4"/>
    </row>
    <row r="64" spans="1:102" ht="15" customHeight="1" x14ac:dyDescent="0.3">
      <c r="D64" s="142" t="str">
        <f>IF(COUNTIF(A74:A373,"!")&gt;0,"U dient zowel de voor- en achternaam van het personeelslid, het stamboeknummer als de voor- en achternaam van de leerling in te vullen! Dat is nog niet overal het geval. Zie '!' vóór de betrokken rij(en).","")</f>
        <v/>
      </c>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4"/>
    </row>
    <row r="65" spans="1:111" ht="15" customHeight="1" x14ac:dyDescent="0.3">
      <c r="D65" s="142" t="str">
        <f>IF(COUNTIF(C74:C373,"!")&gt;0,"U dient zowel de wijze van verplaatsing, de afgelegde afstand als het aantal trajecten in de vullen! Dat is nog niet overal het geval. Zie '!' vóór de betrokken rij(en). VUL BIJ DE AFSTANDEN GEEN NUL IN!","")</f>
        <v/>
      </c>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1"/>
    </row>
    <row r="66" spans="1:111" ht="15" customHeight="1" x14ac:dyDescent="0.3">
      <c r="D66" s="142" t="str">
        <f>IF(COUNTIF(DB74:DB373,"!")&gt;0,"Als u in de kolom 'wijze van verplaasing' de optie 'openbaar vervoer' invult, mag u in de kolommen 'afgelegde afstand' en 'aantal trajecten' geen gegevens invullen! Zie '!' na de betrokken rij(en).","")</f>
        <v/>
      </c>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3"/>
      <c r="CC66" s="143"/>
      <c r="CD66" s="143"/>
      <c r="CE66" s="143"/>
      <c r="CF66" s="143"/>
      <c r="CG66" s="143"/>
      <c r="CH66" s="143"/>
      <c r="CI66" s="143"/>
      <c r="CJ66" s="143"/>
      <c r="CK66" s="143"/>
      <c r="CL66" s="143"/>
      <c r="CM66" s="143"/>
      <c r="CN66" s="143"/>
      <c r="CO66" s="143"/>
      <c r="CP66" s="143"/>
      <c r="CQ66" s="143"/>
      <c r="CR66" s="143"/>
      <c r="CS66" s="143"/>
      <c r="CT66" s="143"/>
      <c r="CU66" s="143"/>
      <c r="CV66" s="143"/>
      <c r="CW66" s="143"/>
      <c r="CX66" s="144"/>
    </row>
    <row r="67" spans="1:111" ht="15" customHeight="1" x14ac:dyDescent="0.3">
      <c r="D67" s="142" t="str">
        <f>IF(COUNTIF(CY74:CY373,"!")&gt;0,"U mag enkel een bedrag in de kolom 'vergoeding openbaar vervoer' invullen als u in de kolom 'wijze van verplaatsing' de optie 'openbaar vervoer' hebt ingevuld! Zie '!' na de betrokken rij(en).","")</f>
        <v/>
      </c>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1"/>
    </row>
    <row r="68" spans="1:111" ht="15" customHeight="1" x14ac:dyDescent="0.3">
      <c r="D68" s="152" t="str">
        <f>IF(COUNTIF(B74:B373,"!")&gt;0,"U hebt op een of meer rijen de periode niet ingevuld! Zie'!' vóór de betrokken rij(en).","")</f>
        <v/>
      </c>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3"/>
      <c r="CC68" s="143"/>
      <c r="CD68" s="143"/>
      <c r="CE68" s="143"/>
      <c r="CF68" s="143"/>
      <c r="CG68" s="143"/>
      <c r="CH68" s="143"/>
      <c r="CI68" s="143"/>
      <c r="CJ68" s="143"/>
      <c r="CK68" s="143"/>
      <c r="CL68" s="143"/>
      <c r="CM68" s="143"/>
      <c r="CN68" s="143"/>
      <c r="CO68" s="143"/>
      <c r="CP68" s="143"/>
      <c r="CQ68" s="143"/>
      <c r="CR68" s="143"/>
      <c r="CS68" s="143"/>
      <c r="CT68" s="143"/>
      <c r="CU68" s="143"/>
      <c r="CV68" s="143"/>
      <c r="CW68" s="143"/>
      <c r="CX68" s="144"/>
    </row>
    <row r="69" spans="1:111" ht="15" customHeight="1" x14ac:dyDescent="0.3">
      <c r="D69" s="152" t="str">
        <f>IF(COUNTIF(CZ74:CZ373,"!")=0,"","U hebt een of meer rijen (gedeeltelijk) blanco gelaten! Zie '!' na de betrokken rij(en).")</f>
        <v/>
      </c>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1"/>
    </row>
    <row r="70" spans="1:111" ht="15" customHeight="1" x14ac:dyDescent="0.3">
      <c r="D70" s="142" t="str">
        <f>IF(COUNTIF(DC74:DC373,"!")&gt;0,"U hebt op een of meer rijen de kolom 'wijze van verplaatsing' of de kolom 'vergoeding openbaar vervoer' niet ingevuld! Zie '!' na de betrokken rij(en).","")</f>
        <v/>
      </c>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c r="CN70" s="143"/>
      <c r="CO70" s="143"/>
      <c r="CP70" s="143"/>
      <c r="CQ70" s="143"/>
      <c r="CR70" s="143"/>
      <c r="CS70" s="143"/>
      <c r="CT70" s="143"/>
      <c r="CU70" s="143"/>
      <c r="CV70" s="143"/>
      <c r="CW70" s="143"/>
      <c r="CX70" s="144"/>
    </row>
    <row r="71" spans="1:111" ht="15" customHeight="1" x14ac:dyDescent="0.3">
      <c r="D71" s="186" t="str">
        <f>IF(COUNTIF(DD74:DD373,"!")&gt;0,"U hebt op een of meer rijen 'openbaar vervoer' ingevuld maar geen bedrag 'vergoeding openbaar vervoer' ingevuld, of u hebt een bedrag 'vergoeding openbaar vervoer' ingevuld, maar deze verplaatsingswijze niet ingevuld! Zie '!' na de betrokken rij(en).","")</f>
        <v/>
      </c>
      <c r="E71" s="187"/>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c r="CC71" s="187"/>
      <c r="CD71" s="187"/>
      <c r="CE71" s="187"/>
      <c r="CF71" s="187"/>
      <c r="CG71" s="187"/>
      <c r="CH71" s="187"/>
      <c r="CI71" s="187"/>
      <c r="CJ71" s="187"/>
      <c r="CK71" s="187"/>
      <c r="CL71" s="187"/>
      <c r="CM71" s="187"/>
      <c r="CN71" s="187"/>
      <c r="CO71" s="187"/>
      <c r="CP71" s="187"/>
      <c r="CQ71" s="187"/>
      <c r="CR71" s="187"/>
      <c r="CS71" s="187"/>
      <c r="CT71" s="187"/>
      <c r="CU71" s="187"/>
      <c r="CV71" s="187"/>
      <c r="CW71" s="187"/>
      <c r="CX71" s="188"/>
    </row>
    <row r="72" spans="1:111" ht="5.4" customHeight="1" x14ac:dyDescent="0.3"/>
    <row r="73" spans="1:111" ht="45.6" customHeight="1" x14ac:dyDescent="0.3">
      <c r="D73" s="125" t="s">
        <v>546</v>
      </c>
      <c r="E73" s="126"/>
      <c r="F73" s="126"/>
      <c r="G73" s="126"/>
      <c r="H73" s="125" t="s">
        <v>276</v>
      </c>
      <c r="I73" s="126"/>
      <c r="J73" s="126"/>
      <c r="K73" s="126"/>
      <c r="L73" s="126"/>
      <c r="M73" s="126"/>
      <c r="N73" s="126"/>
      <c r="O73" s="126"/>
      <c r="P73" s="126"/>
      <c r="Q73" s="126"/>
      <c r="R73" s="125" t="s">
        <v>277</v>
      </c>
      <c r="S73" s="141"/>
      <c r="T73" s="141"/>
      <c r="U73" s="141"/>
      <c r="V73" s="141"/>
      <c r="W73" s="141"/>
      <c r="X73" s="125" t="s">
        <v>278</v>
      </c>
      <c r="Y73" s="126"/>
      <c r="Z73" s="126"/>
      <c r="AA73" s="126"/>
      <c r="AB73" s="126"/>
      <c r="AC73" s="126"/>
      <c r="AD73" s="126"/>
      <c r="AE73" s="126"/>
      <c r="AF73" s="126"/>
      <c r="AG73" s="126"/>
      <c r="AH73" s="126"/>
      <c r="AI73" s="126"/>
      <c r="AJ73" s="125" t="s">
        <v>279</v>
      </c>
      <c r="AK73" s="126"/>
      <c r="AL73" s="126"/>
      <c r="AM73" s="126"/>
      <c r="AN73" s="126"/>
      <c r="AO73" s="126"/>
      <c r="AP73" s="126"/>
      <c r="AQ73" s="126"/>
      <c r="AR73" s="125" t="s">
        <v>543</v>
      </c>
      <c r="AS73" s="126"/>
      <c r="AT73" s="126"/>
      <c r="AU73" s="126"/>
      <c r="AV73" s="126"/>
      <c r="AW73" s="126"/>
      <c r="AX73" s="126"/>
      <c r="AY73" s="125" t="s">
        <v>316</v>
      </c>
      <c r="AZ73" s="126"/>
      <c r="BA73" s="126"/>
      <c r="BB73" s="126"/>
      <c r="BC73" s="165" t="s">
        <v>280</v>
      </c>
      <c r="BD73" s="126"/>
      <c r="BE73" s="126"/>
      <c r="BF73" s="126"/>
      <c r="BG73" s="126"/>
      <c r="BH73" s="126"/>
      <c r="BI73" s="126"/>
      <c r="BJ73" s="126"/>
      <c r="BK73" s="147" t="s">
        <v>303</v>
      </c>
      <c r="BL73" s="126"/>
      <c r="BM73" s="126"/>
      <c r="BN73" s="126"/>
      <c r="BO73" s="126"/>
      <c r="BP73" s="126"/>
      <c r="BQ73" s="126"/>
      <c r="BR73" s="164" t="s">
        <v>281</v>
      </c>
      <c r="BS73" s="126"/>
      <c r="BT73" s="126"/>
      <c r="BU73" s="126"/>
      <c r="BV73" s="126"/>
      <c r="BW73" s="126"/>
      <c r="BX73" s="126"/>
      <c r="BY73" s="126"/>
      <c r="BZ73" s="147" t="s">
        <v>304</v>
      </c>
      <c r="CA73" s="126"/>
      <c r="CB73" s="126"/>
      <c r="CC73" s="126"/>
      <c r="CD73" s="126"/>
      <c r="CE73" s="126"/>
      <c r="CF73" s="126"/>
      <c r="CG73" s="147" t="s">
        <v>305</v>
      </c>
      <c r="CH73" s="126"/>
      <c r="CI73" s="126"/>
      <c r="CJ73" s="126"/>
      <c r="CK73" s="126"/>
      <c r="CL73" s="126"/>
      <c r="CM73" s="147" t="s">
        <v>515</v>
      </c>
      <c r="CN73" s="126"/>
      <c r="CO73" s="126"/>
      <c r="CP73" s="126"/>
      <c r="CQ73" s="126"/>
      <c r="CR73" s="126"/>
      <c r="CS73" s="166" t="s">
        <v>504</v>
      </c>
      <c r="CT73" s="167"/>
      <c r="CU73" s="167"/>
      <c r="CV73" s="167"/>
      <c r="CW73" s="167"/>
      <c r="CX73" s="168"/>
    </row>
    <row r="74" spans="1:111" ht="15.75" customHeight="1" x14ac:dyDescent="0.35">
      <c r="A74" s="71" t="str">
        <f>IF(OR(AND(D74&lt;&gt;"",H74=""),AND(H74&lt;&gt;"",R74=""),AND(R74&lt;&gt;"",H74=""),AND(R74&lt;&gt;"",X74=""),AND(X74&lt;&gt;"",R74="")),"!","")</f>
        <v/>
      </c>
      <c r="B74" s="71" t="str">
        <f>IF(OR(AND(ISBLANK(D74),OR(H74&lt;&gt;"",R74&lt;&gt;"",X74&lt;&gt;"",AJ74&lt;&gt;"",AR74&lt;&gt;"",AY74&lt;&gt;"",CG74&lt;&gt;""))),"!","")</f>
        <v/>
      </c>
      <c r="C74" s="72" t="str">
        <f>IF(AND(CG74=0,AJ74&lt;&gt;"openbaar vervoer",OR(AND(OR(AJ74="auto",AJ74="fiets"),OR(AR74="",AR74=0)),AND(AR74&gt;0,AY74=""),AND(AR74="",AY74&gt;0),AND(AR74&gt;0,AJ74=""))),"!","")</f>
        <v/>
      </c>
      <c r="D74" s="102"/>
      <c r="E74" s="97"/>
      <c r="F74" s="97"/>
      <c r="G74" s="97"/>
      <c r="H74" s="103"/>
      <c r="I74" s="97"/>
      <c r="J74" s="97"/>
      <c r="K74" s="97"/>
      <c r="L74" s="97"/>
      <c r="M74" s="97"/>
      <c r="N74" s="97"/>
      <c r="O74" s="97"/>
      <c r="P74" s="97"/>
      <c r="Q74" s="97"/>
      <c r="R74" s="104"/>
      <c r="S74" s="97"/>
      <c r="T74" s="97"/>
      <c r="U74" s="97"/>
      <c r="V74" s="97"/>
      <c r="W74" s="97"/>
      <c r="X74" s="104"/>
      <c r="Y74" s="97"/>
      <c r="Z74" s="97"/>
      <c r="AA74" s="97"/>
      <c r="AB74" s="97"/>
      <c r="AC74" s="97"/>
      <c r="AD74" s="97"/>
      <c r="AE74" s="97"/>
      <c r="AF74" s="97"/>
      <c r="AG74" s="97"/>
      <c r="AH74" s="97"/>
      <c r="AI74" s="97"/>
      <c r="AJ74" s="105"/>
      <c r="AK74" s="97"/>
      <c r="AL74" s="97"/>
      <c r="AM74" s="97"/>
      <c r="AN74" s="97"/>
      <c r="AO74" s="97"/>
      <c r="AP74" s="97"/>
      <c r="AQ74" s="97"/>
      <c r="AR74" s="106"/>
      <c r="AS74" s="107"/>
      <c r="AT74" s="107"/>
      <c r="AU74" s="107"/>
      <c r="AV74" s="107"/>
      <c r="AW74" s="107"/>
      <c r="AX74" s="107"/>
      <c r="AY74" s="106"/>
      <c r="AZ74" s="107"/>
      <c r="BA74" s="107"/>
      <c r="BB74" s="107"/>
      <c r="BC74" s="108">
        <f>IF($AU$38&lt;&gt;"","zie hierboven",IF(AJ74="auto",IF(AND((D74&gt;'km-vergoeding'!$A$4),(D74&lt;'km-vergoeding'!$A$5)),'km-vergoeding'!$D$4,'km-vergoeding'!$D$5),0))</f>
        <v>0</v>
      </c>
      <c r="BD74" s="95"/>
      <c r="BE74" s="95"/>
      <c r="BF74" s="95"/>
      <c r="BG74" s="95"/>
      <c r="BH74" s="95"/>
      <c r="BI74" s="95"/>
      <c r="BJ74" s="95"/>
      <c r="BK74" s="94">
        <f>IF(AJ74="auto",ROUND(AR74*AY74*BC74,2),0)</f>
        <v>0</v>
      </c>
      <c r="BL74" s="95"/>
      <c r="BM74" s="95"/>
      <c r="BN74" s="95"/>
      <c r="BO74" s="95"/>
      <c r="BP74" s="95"/>
      <c r="BQ74" s="95"/>
      <c r="BR74" s="93">
        <f>IF($AU$38&lt;&gt;"","zie hierboven",IF(AJ74="fiets",'km-vergoeding'!$D$3,0))</f>
        <v>0</v>
      </c>
      <c r="BS74" s="93"/>
      <c r="BT74" s="93"/>
      <c r="BU74" s="93"/>
      <c r="BV74" s="93"/>
      <c r="BW74" s="93"/>
      <c r="BX74" s="93"/>
      <c r="BY74" s="93"/>
      <c r="BZ74" s="94">
        <f>IF(AJ74="fiets",ROUND(AR74*AY74*BR74,2),0)</f>
        <v>0</v>
      </c>
      <c r="CA74" s="95"/>
      <c r="CB74" s="95"/>
      <c r="CC74" s="95"/>
      <c r="CD74" s="95"/>
      <c r="CE74" s="95"/>
      <c r="CF74" s="95"/>
      <c r="CG74" s="96"/>
      <c r="CH74" s="97"/>
      <c r="CI74" s="97"/>
      <c r="CJ74" s="97"/>
      <c r="CK74" s="97"/>
      <c r="CL74" s="97"/>
      <c r="CM74" s="98">
        <f>IF(AND(OR((AJ74="fiets"),(AJ74="auto")),(CG74&gt;0)),"xxxx",BK74+BZ74+CG74)</f>
        <v>0</v>
      </c>
      <c r="CN74" s="95"/>
      <c r="CO74" s="95"/>
      <c r="CP74" s="95"/>
      <c r="CQ74" s="95"/>
      <c r="CR74" s="95"/>
      <c r="CS74" s="99">
        <f>IF(CM74=0,0,IF(AND(CM74&lt;&gt;0,CM75&gt;0),0,CM74))</f>
        <v>0</v>
      </c>
      <c r="CT74" s="100"/>
      <c r="CU74" s="100"/>
      <c r="CV74" s="100"/>
      <c r="CW74" s="100"/>
      <c r="CX74" s="101"/>
      <c r="CY74" s="73" t="str">
        <f t="shared" ref="CY74" si="0">IF(AND(OR((AJ74="fiets"),(AJ74="auto")),(CG74&gt;0)),"!","")</f>
        <v/>
      </c>
      <c r="CZ74" s="71" t="str">
        <f>IF(AND(D74="",D75&lt;&gt;""),"!","")</f>
        <v/>
      </c>
      <c r="DA74" s="69" t="s">
        <v>535</v>
      </c>
      <c r="DB74" s="77" t="str">
        <f>IF(AND(AJ74="openbaar vervoer",OR(AR74&lt;&gt;"",AY74&lt;&gt;"")),"!","")</f>
        <v/>
      </c>
      <c r="DC74" s="71" t="str">
        <f>IF(AND(X74&lt;&gt;"",AND(AJ74="",CM74=0)),"!","")</f>
        <v/>
      </c>
      <c r="DD74" s="71" t="str">
        <f t="shared" ref="DD74:DD75" si="1">IF(OR(AND(AJ74="openbaar vervoer",CG74=0),AND(CG74&gt;0,AJ74="")),"!","")</f>
        <v/>
      </c>
      <c r="DE74" s="45">
        <f>CM74</f>
        <v>0</v>
      </c>
      <c r="DF74" s="83" t="s">
        <v>541</v>
      </c>
      <c r="DG74" s="84" t="str">
        <f>IF(AND(A74="",B74="",C74="",CY74="",CZ74="",DB74="",DC74="",DD74=""),"","Deze rij is nog onvolledig of bevat nog fouten! Zie foutmeldingen boven de tabel.")</f>
        <v/>
      </c>
    </row>
    <row r="75" spans="1:111" ht="15.75" customHeight="1" x14ac:dyDescent="0.35">
      <c r="A75" s="71" t="str">
        <f t="shared" ref="A75:A138" si="2">IF(OR(AND(D75&lt;&gt;"",H75=""),AND(H75&lt;&gt;"",R75=""),AND(R75&lt;&gt;"",H75=""),AND(R75&lt;&gt;"",X75=""),AND(X75&lt;&gt;"",R75="")),"!","")</f>
        <v/>
      </c>
      <c r="B75" s="71" t="str">
        <f t="shared" ref="B75:B138" si="3">IF(OR(AND(ISBLANK(D75),OR(H75&lt;&gt;"",R75&lt;&gt;"",X75&lt;&gt;"",AJ75&lt;&gt;"",AR75&lt;&gt;"",AY75&lt;&gt;"",CG75&lt;&gt;""))),"!","")</f>
        <v/>
      </c>
      <c r="C75" s="72" t="str">
        <f t="shared" ref="C75:C138" si="4">IF(AND(CG75=0,AJ75&lt;&gt;"openbaar vervoer",OR(AND(OR(AJ75="auto",AJ75="fiets"),OR(AR75="",AR75=0)),AND(AR75&gt;0,AY75=""),AND(AR75="",AY75&gt;0),AND(AR75&gt;0,AJ75=""))),"!","")</f>
        <v/>
      </c>
      <c r="D75" s="102"/>
      <c r="E75" s="97"/>
      <c r="F75" s="97"/>
      <c r="G75" s="97"/>
      <c r="H75" s="103"/>
      <c r="I75" s="97"/>
      <c r="J75" s="97"/>
      <c r="K75" s="97"/>
      <c r="L75" s="97"/>
      <c r="M75" s="97"/>
      <c r="N75" s="97"/>
      <c r="O75" s="97"/>
      <c r="P75" s="97"/>
      <c r="Q75" s="97"/>
      <c r="R75" s="104"/>
      <c r="S75" s="97"/>
      <c r="T75" s="97"/>
      <c r="U75" s="97"/>
      <c r="V75" s="97"/>
      <c r="W75" s="97"/>
      <c r="X75" s="104"/>
      <c r="Y75" s="97"/>
      <c r="Z75" s="97"/>
      <c r="AA75" s="97"/>
      <c r="AB75" s="97"/>
      <c r="AC75" s="97"/>
      <c r="AD75" s="97"/>
      <c r="AE75" s="97"/>
      <c r="AF75" s="97"/>
      <c r="AG75" s="97"/>
      <c r="AH75" s="97"/>
      <c r="AI75" s="97"/>
      <c r="AJ75" s="105"/>
      <c r="AK75" s="97"/>
      <c r="AL75" s="97"/>
      <c r="AM75" s="97"/>
      <c r="AN75" s="97"/>
      <c r="AO75" s="97"/>
      <c r="AP75" s="97"/>
      <c r="AQ75" s="97"/>
      <c r="AR75" s="106"/>
      <c r="AS75" s="107"/>
      <c r="AT75" s="107"/>
      <c r="AU75" s="107"/>
      <c r="AV75" s="107"/>
      <c r="AW75" s="107"/>
      <c r="AX75" s="107"/>
      <c r="AY75" s="106"/>
      <c r="AZ75" s="107"/>
      <c r="BA75" s="107"/>
      <c r="BB75" s="107"/>
      <c r="BC75" s="108">
        <f>IF($AU$38&lt;&gt;"","zie hierboven",IF(AJ75="auto",IF(AND((D75&gt;'km-vergoeding'!$A$4),(D75&lt;'km-vergoeding'!$A$5)),'km-vergoeding'!$D$4,'km-vergoeding'!$D$5),0))</f>
        <v>0</v>
      </c>
      <c r="BD75" s="95"/>
      <c r="BE75" s="95"/>
      <c r="BF75" s="95"/>
      <c r="BG75" s="95"/>
      <c r="BH75" s="95"/>
      <c r="BI75" s="95"/>
      <c r="BJ75" s="95"/>
      <c r="BK75" s="94">
        <f t="shared" ref="BK75:BK102" si="5">IF(AJ75="auto",ROUND(AR75*AY75*BC75,2),0)</f>
        <v>0</v>
      </c>
      <c r="BL75" s="95"/>
      <c r="BM75" s="95"/>
      <c r="BN75" s="95"/>
      <c r="BO75" s="95"/>
      <c r="BP75" s="95"/>
      <c r="BQ75" s="95"/>
      <c r="BR75" s="93">
        <f>IF($AU$38&lt;&gt;"","zie hierboven",IF(AJ75="fiets",'km-vergoeding'!$D$3,0))</f>
        <v>0</v>
      </c>
      <c r="BS75" s="93"/>
      <c r="BT75" s="93"/>
      <c r="BU75" s="93"/>
      <c r="BV75" s="93"/>
      <c r="BW75" s="93"/>
      <c r="BX75" s="93"/>
      <c r="BY75" s="93"/>
      <c r="BZ75" s="94">
        <f t="shared" ref="BZ75:BZ102" si="6">IF(AJ75="fiets",ROUND(AR75*AY75*BR75,2),0)</f>
        <v>0</v>
      </c>
      <c r="CA75" s="95"/>
      <c r="CB75" s="95"/>
      <c r="CC75" s="95"/>
      <c r="CD75" s="95"/>
      <c r="CE75" s="95"/>
      <c r="CF75" s="95"/>
      <c r="CG75" s="96"/>
      <c r="CH75" s="97"/>
      <c r="CI75" s="97"/>
      <c r="CJ75" s="97"/>
      <c r="CK75" s="97"/>
      <c r="CL75" s="97"/>
      <c r="CM75" s="98">
        <f t="shared" ref="CM75:CM102" si="7">IF(AND(OR((AJ75="fiets"),(AJ75="auto")),(CG75&gt;0)),"xxxx",BK75+BZ75+CG75)</f>
        <v>0</v>
      </c>
      <c r="CN75" s="95"/>
      <c r="CO75" s="95"/>
      <c r="CP75" s="95"/>
      <c r="CQ75" s="95"/>
      <c r="CR75" s="95"/>
      <c r="CS75" s="99">
        <f>IF(CM75=0,0,IF(CM76=0,DE75,0))</f>
        <v>0</v>
      </c>
      <c r="CT75" s="100"/>
      <c r="CU75" s="100"/>
      <c r="CV75" s="100"/>
      <c r="CW75" s="100"/>
      <c r="CX75" s="101"/>
      <c r="CY75" s="73" t="str">
        <f t="shared" ref="CY75" si="8">IF(AND(OR((AJ75="fiets"),(AJ75="auto")),(CG75&gt;0)),"!","")</f>
        <v/>
      </c>
      <c r="CZ75" s="71" t="str">
        <f t="shared" ref="CZ75" si="9">IF(OR(AND(D74&lt;&gt;"",D75="",D76&lt;&gt;""),AND(D74="",D75="",D76&lt;&gt;"")),"!","")</f>
        <v/>
      </c>
      <c r="DA75" s="60"/>
      <c r="DB75" s="77" t="str">
        <f t="shared" ref="DB75" si="10">IF(AND(AJ75="openbaar vervoer",OR(AR75&lt;&gt;"",AY75&lt;&gt;"")),"!","")</f>
        <v/>
      </c>
      <c r="DC75" s="71" t="str">
        <f>IF(AND(X75&lt;&gt;"",AND(AJ75="",CM75=0)),"!","")</f>
        <v/>
      </c>
      <c r="DD75" s="71" t="str">
        <f t="shared" si="1"/>
        <v/>
      </c>
      <c r="DE75" s="45">
        <f>IF(CM75=0,DE74,DE74+CM75)</f>
        <v>0</v>
      </c>
      <c r="DF75" s="45"/>
      <c r="DG75" s="84" t="str">
        <f t="shared" ref="DG75:DG138" si="11">IF(AND(A75="",B75="",C75="",CY75="",CZ75="",DB75="",DC75="",DD75=""),"","Deze rij is nog onvolledig of bevat nog fouten! Zie foutmeldingen boven de tabel.")</f>
        <v/>
      </c>
    </row>
    <row r="76" spans="1:111" ht="15.75" customHeight="1" x14ac:dyDescent="0.35">
      <c r="A76" s="71" t="str">
        <f t="shared" si="2"/>
        <v/>
      </c>
      <c r="B76" s="71" t="str">
        <f t="shared" si="3"/>
        <v/>
      </c>
      <c r="C76" s="72" t="str">
        <f t="shared" si="4"/>
        <v/>
      </c>
      <c r="D76" s="102"/>
      <c r="E76" s="97"/>
      <c r="F76" s="97"/>
      <c r="G76" s="97"/>
      <c r="H76" s="103"/>
      <c r="I76" s="97"/>
      <c r="J76" s="97"/>
      <c r="K76" s="97"/>
      <c r="L76" s="97"/>
      <c r="M76" s="97"/>
      <c r="N76" s="97"/>
      <c r="O76" s="97"/>
      <c r="P76" s="97"/>
      <c r="Q76" s="97"/>
      <c r="R76" s="104"/>
      <c r="S76" s="97"/>
      <c r="T76" s="97"/>
      <c r="U76" s="97"/>
      <c r="V76" s="97"/>
      <c r="W76" s="97"/>
      <c r="X76" s="104"/>
      <c r="Y76" s="97"/>
      <c r="Z76" s="97"/>
      <c r="AA76" s="97"/>
      <c r="AB76" s="97"/>
      <c r="AC76" s="97"/>
      <c r="AD76" s="97"/>
      <c r="AE76" s="97"/>
      <c r="AF76" s="97"/>
      <c r="AG76" s="97"/>
      <c r="AH76" s="97"/>
      <c r="AI76" s="97"/>
      <c r="AJ76" s="105"/>
      <c r="AK76" s="97"/>
      <c r="AL76" s="97"/>
      <c r="AM76" s="97"/>
      <c r="AN76" s="97"/>
      <c r="AO76" s="97"/>
      <c r="AP76" s="97"/>
      <c r="AQ76" s="97"/>
      <c r="AR76" s="106"/>
      <c r="AS76" s="107"/>
      <c r="AT76" s="107"/>
      <c r="AU76" s="107"/>
      <c r="AV76" s="107"/>
      <c r="AW76" s="107"/>
      <c r="AX76" s="107"/>
      <c r="AY76" s="106"/>
      <c r="AZ76" s="107"/>
      <c r="BA76" s="107"/>
      <c r="BB76" s="107"/>
      <c r="BC76" s="108">
        <f>IF($AU$38&lt;&gt;"","zie hierboven",IF(AJ76="auto",IF(AND((D76&gt;'km-vergoeding'!$A$4),(D76&lt;'km-vergoeding'!$A$5)),'km-vergoeding'!$D$4,'km-vergoeding'!$D$5),0))</f>
        <v>0</v>
      </c>
      <c r="BD76" s="95"/>
      <c r="BE76" s="95"/>
      <c r="BF76" s="95"/>
      <c r="BG76" s="95"/>
      <c r="BH76" s="95"/>
      <c r="BI76" s="95"/>
      <c r="BJ76" s="95"/>
      <c r="BK76" s="94">
        <f t="shared" si="5"/>
        <v>0</v>
      </c>
      <c r="BL76" s="95"/>
      <c r="BM76" s="95"/>
      <c r="BN76" s="95"/>
      <c r="BO76" s="95"/>
      <c r="BP76" s="95"/>
      <c r="BQ76" s="95"/>
      <c r="BR76" s="93">
        <f>IF($AU$38&lt;&gt;"","zie hierboven",IF(AJ76="fiets",'km-vergoeding'!$D$3,0))</f>
        <v>0</v>
      </c>
      <c r="BS76" s="93"/>
      <c r="BT76" s="93"/>
      <c r="BU76" s="93"/>
      <c r="BV76" s="93"/>
      <c r="BW76" s="93"/>
      <c r="BX76" s="93"/>
      <c r="BY76" s="93"/>
      <c r="BZ76" s="94">
        <f t="shared" si="6"/>
        <v>0</v>
      </c>
      <c r="CA76" s="95"/>
      <c r="CB76" s="95"/>
      <c r="CC76" s="95"/>
      <c r="CD76" s="95"/>
      <c r="CE76" s="95"/>
      <c r="CF76" s="95"/>
      <c r="CG76" s="96"/>
      <c r="CH76" s="97"/>
      <c r="CI76" s="97"/>
      <c r="CJ76" s="97"/>
      <c r="CK76" s="97"/>
      <c r="CL76" s="97"/>
      <c r="CM76" s="98">
        <f t="shared" si="7"/>
        <v>0</v>
      </c>
      <c r="CN76" s="95"/>
      <c r="CO76" s="95"/>
      <c r="CP76" s="95"/>
      <c r="CQ76" s="95"/>
      <c r="CR76" s="95"/>
      <c r="CS76" s="99">
        <f t="shared" ref="CS76:CS139" si="12">IF(CM76=0,0,IF(CM77=0,DE76,0))</f>
        <v>0</v>
      </c>
      <c r="CT76" s="100"/>
      <c r="CU76" s="100"/>
      <c r="CV76" s="100"/>
      <c r="CW76" s="100"/>
      <c r="CX76" s="101"/>
      <c r="CY76" s="73" t="str">
        <f t="shared" ref="CY76:CY139" si="13">IF(AND(OR((AJ76="fiets"),(AJ76="auto")),(CG76&gt;0)),"!","")</f>
        <v/>
      </c>
      <c r="CZ76" s="71" t="str">
        <f t="shared" ref="CZ76:CZ139" si="14">IF(OR(AND(D75&lt;&gt;"",D76="",D77&lt;&gt;""),AND(D75="",D76="",D77&lt;&gt;"")),"!","")</f>
        <v/>
      </c>
      <c r="DA76" s="60"/>
      <c r="DB76" s="77" t="str">
        <f t="shared" ref="DB76:DB139" si="15">IF(AND(AJ76="openbaar vervoer",OR(AR76&lt;&gt;"",AY76&lt;&gt;"")),"!","")</f>
        <v/>
      </c>
      <c r="DC76" s="71" t="str">
        <f t="shared" ref="DC76:DC139" si="16">IF(AND(X76&lt;&gt;"",AND(AJ76="",CM76=0)),"!","")</f>
        <v/>
      </c>
      <c r="DD76" s="71" t="str">
        <f t="shared" ref="DD76:DD139" si="17">IF(OR(AND(AJ76="openbaar vervoer",CG76=0),AND(CG76&gt;0,AJ76="")),"!","")</f>
        <v/>
      </c>
      <c r="DE76" s="45">
        <f>IF(CM76=0,DE75,DE75+CM76)</f>
        <v>0</v>
      </c>
      <c r="DF76" s="45"/>
      <c r="DG76" s="84" t="str">
        <f t="shared" si="11"/>
        <v/>
      </c>
    </row>
    <row r="77" spans="1:111" ht="15.75" customHeight="1" x14ac:dyDescent="0.35">
      <c r="A77" s="71" t="str">
        <f t="shared" si="2"/>
        <v/>
      </c>
      <c r="B77" s="71" t="str">
        <f t="shared" si="3"/>
        <v/>
      </c>
      <c r="C77" s="72" t="str">
        <f t="shared" si="4"/>
        <v/>
      </c>
      <c r="D77" s="102"/>
      <c r="E77" s="97"/>
      <c r="F77" s="97"/>
      <c r="G77" s="97"/>
      <c r="H77" s="103"/>
      <c r="I77" s="97"/>
      <c r="J77" s="97"/>
      <c r="K77" s="97"/>
      <c r="L77" s="97"/>
      <c r="M77" s="97"/>
      <c r="N77" s="97"/>
      <c r="O77" s="97"/>
      <c r="P77" s="97"/>
      <c r="Q77" s="97"/>
      <c r="R77" s="104"/>
      <c r="S77" s="97"/>
      <c r="T77" s="97"/>
      <c r="U77" s="97"/>
      <c r="V77" s="97"/>
      <c r="W77" s="97"/>
      <c r="X77" s="104"/>
      <c r="Y77" s="97"/>
      <c r="Z77" s="97"/>
      <c r="AA77" s="97"/>
      <c r="AB77" s="97"/>
      <c r="AC77" s="97"/>
      <c r="AD77" s="97"/>
      <c r="AE77" s="97"/>
      <c r="AF77" s="97"/>
      <c r="AG77" s="97"/>
      <c r="AH77" s="97"/>
      <c r="AI77" s="97"/>
      <c r="AJ77" s="105"/>
      <c r="AK77" s="97"/>
      <c r="AL77" s="97"/>
      <c r="AM77" s="97"/>
      <c r="AN77" s="97"/>
      <c r="AO77" s="97"/>
      <c r="AP77" s="97"/>
      <c r="AQ77" s="97"/>
      <c r="AR77" s="106"/>
      <c r="AS77" s="107"/>
      <c r="AT77" s="107"/>
      <c r="AU77" s="107"/>
      <c r="AV77" s="107"/>
      <c r="AW77" s="107"/>
      <c r="AX77" s="107"/>
      <c r="AY77" s="106"/>
      <c r="AZ77" s="107"/>
      <c r="BA77" s="107"/>
      <c r="BB77" s="107"/>
      <c r="BC77" s="108">
        <f>IF($AU$38&lt;&gt;"","zie hierboven",IF(AJ77="auto",IF(AND((D77&gt;'km-vergoeding'!$A$4),(D77&lt;'km-vergoeding'!$A$5)),'km-vergoeding'!$D$4,'km-vergoeding'!$D$5),0))</f>
        <v>0</v>
      </c>
      <c r="BD77" s="95"/>
      <c r="BE77" s="95"/>
      <c r="BF77" s="95"/>
      <c r="BG77" s="95"/>
      <c r="BH77" s="95"/>
      <c r="BI77" s="95"/>
      <c r="BJ77" s="95"/>
      <c r="BK77" s="94">
        <f t="shared" si="5"/>
        <v>0</v>
      </c>
      <c r="BL77" s="95"/>
      <c r="BM77" s="95"/>
      <c r="BN77" s="95"/>
      <c r="BO77" s="95"/>
      <c r="BP77" s="95"/>
      <c r="BQ77" s="95"/>
      <c r="BR77" s="93">
        <f>IF($AU$38&lt;&gt;"","zie hierboven",IF(AJ77="fiets",'km-vergoeding'!$D$3,0))</f>
        <v>0</v>
      </c>
      <c r="BS77" s="93"/>
      <c r="BT77" s="93"/>
      <c r="BU77" s="93"/>
      <c r="BV77" s="93"/>
      <c r="BW77" s="93"/>
      <c r="BX77" s="93"/>
      <c r="BY77" s="93"/>
      <c r="BZ77" s="94">
        <f t="shared" si="6"/>
        <v>0</v>
      </c>
      <c r="CA77" s="95"/>
      <c r="CB77" s="95"/>
      <c r="CC77" s="95"/>
      <c r="CD77" s="95"/>
      <c r="CE77" s="95"/>
      <c r="CF77" s="95"/>
      <c r="CG77" s="96"/>
      <c r="CH77" s="97"/>
      <c r="CI77" s="97"/>
      <c r="CJ77" s="97"/>
      <c r="CK77" s="97"/>
      <c r="CL77" s="97"/>
      <c r="CM77" s="98">
        <f t="shared" si="7"/>
        <v>0</v>
      </c>
      <c r="CN77" s="95"/>
      <c r="CO77" s="95"/>
      <c r="CP77" s="95"/>
      <c r="CQ77" s="95"/>
      <c r="CR77" s="95"/>
      <c r="CS77" s="99">
        <f t="shared" si="12"/>
        <v>0</v>
      </c>
      <c r="CT77" s="100"/>
      <c r="CU77" s="100"/>
      <c r="CV77" s="100"/>
      <c r="CW77" s="100"/>
      <c r="CX77" s="101"/>
      <c r="CY77" s="73" t="str">
        <f t="shared" si="13"/>
        <v/>
      </c>
      <c r="CZ77" s="71" t="str">
        <f t="shared" si="14"/>
        <v/>
      </c>
      <c r="DA77" s="60"/>
      <c r="DB77" s="77" t="str">
        <f t="shared" si="15"/>
        <v/>
      </c>
      <c r="DC77" s="71" t="str">
        <f t="shared" si="16"/>
        <v/>
      </c>
      <c r="DD77" s="71" t="str">
        <f t="shared" si="17"/>
        <v/>
      </c>
      <c r="DE77" s="45">
        <f t="shared" ref="DE77:DE140" si="18">IF(CM77=0,DE76,DE76+CM77)</f>
        <v>0</v>
      </c>
      <c r="DF77" s="45"/>
      <c r="DG77" s="84" t="str">
        <f t="shared" si="11"/>
        <v/>
      </c>
    </row>
    <row r="78" spans="1:111" ht="15.75" customHeight="1" x14ac:dyDescent="0.35">
      <c r="A78" s="71" t="str">
        <f t="shared" si="2"/>
        <v/>
      </c>
      <c r="B78" s="71" t="str">
        <f t="shared" si="3"/>
        <v/>
      </c>
      <c r="C78" s="72" t="str">
        <f t="shared" si="4"/>
        <v/>
      </c>
      <c r="D78" s="102"/>
      <c r="E78" s="97"/>
      <c r="F78" s="97"/>
      <c r="G78" s="97"/>
      <c r="H78" s="103"/>
      <c r="I78" s="97"/>
      <c r="J78" s="97"/>
      <c r="K78" s="97"/>
      <c r="L78" s="97"/>
      <c r="M78" s="97"/>
      <c r="N78" s="97"/>
      <c r="O78" s="97"/>
      <c r="P78" s="97"/>
      <c r="Q78" s="97"/>
      <c r="R78" s="104"/>
      <c r="S78" s="97"/>
      <c r="T78" s="97"/>
      <c r="U78" s="97"/>
      <c r="V78" s="97"/>
      <c r="W78" s="97"/>
      <c r="X78" s="104"/>
      <c r="Y78" s="97"/>
      <c r="Z78" s="97"/>
      <c r="AA78" s="97"/>
      <c r="AB78" s="97"/>
      <c r="AC78" s="97"/>
      <c r="AD78" s="97"/>
      <c r="AE78" s="97"/>
      <c r="AF78" s="97"/>
      <c r="AG78" s="97"/>
      <c r="AH78" s="97"/>
      <c r="AI78" s="97"/>
      <c r="AJ78" s="105"/>
      <c r="AK78" s="97"/>
      <c r="AL78" s="97"/>
      <c r="AM78" s="97"/>
      <c r="AN78" s="97"/>
      <c r="AO78" s="97"/>
      <c r="AP78" s="97"/>
      <c r="AQ78" s="97"/>
      <c r="AR78" s="106"/>
      <c r="AS78" s="107"/>
      <c r="AT78" s="107"/>
      <c r="AU78" s="107"/>
      <c r="AV78" s="107"/>
      <c r="AW78" s="107"/>
      <c r="AX78" s="107"/>
      <c r="AY78" s="106"/>
      <c r="AZ78" s="107"/>
      <c r="BA78" s="107"/>
      <c r="BB78" s="107"/>
      <c r="BC78" s="108">
        <f>IF($AU$38&lt;&gt;"","zie hierboven",IF(AJ78="auto",IF(AND((D78&gt;'km-vergoeding'!$A$4),(D78&lt;'km-vergoeding'!$A$5)),'km-vergoeding'!$D$4,'km-vergoeding'!$D$5),0))</f>
        <v>0</v>
      </c>
      <c r="BD78" s="95"/>
      <c r="BE78" s="95"/>
      <c r="BF78" s="95"/>
      <c r="BG78" s="95"/>
      <c r="BH78" s="95"/>
      <c r="BI78" s="95"/>
      <c r="BJ78" s="95"/>
      <c r="BK78" s="94">
        <f t="shared" si="5"/>
        <v>0</v>
      </c>
      <c r="BL78" s="95"/>
      <c r="BM78" s="95"/>
      <c r="BN78" s="95"/>
      <c r="BO78" s="95"/>
      <c r="BP78" s="95"/>
      <c r="BQ78" s="95"/>
      <c r="BR78" s="93">
        <f>IF($AU$38&lt;&gt;"","zie hierboven",IF(AJ78="fiets",'km-vergoeding'!$D$3,0))</f>
        <v>0</v>
      </c>
      <c r="BS78" s="93"/>
      <c r="BT78" s="93"/>
      <c r="BU78" s="93"/>
      <c r="BV78" s="93"/>
      <c r="BW78" s="93"/>
      <c r="BX78" s="93"/>
      <c r="BY78" s="93"/>
      <c r="BZ78" s="94">
        <f t="shared" si="6"/>
        <v>0</v>
      </c>
      <c r="CA78" s="95"/>
      <c r="CB78" s="95"/>
      <c r="CC78" s="95"/>
      <c r="CD78" s="95"/>
      <c r="CE78" s="95"/>
      <c r="CF78" s="95"/>
      <c r="CG78" s="96"/>
      <c r="CH78" s="97"/>
      <c r="CI78" s="97"/>
      <c r="CJ78" s="97"/>
      <c r="CK78" s="97"/>
      <c r="CL78" s="97"/>
      <c r="CM78" s="98">
        <f t="shared" si="7"/>
        <v>0</v>
      </c>
      <c r="CN78" s="95"/>
      <c r="CO78" s="95"/>
      <c r="CP78" s="95"/>
      <c r="CQ78" s="95"/>
      <c r="CR78" s="95"/>
      <c r="CS78" s="99">
        <f t="shared" si="12"/>
        <v>0</v>
      </c>
      <c r="CT78" s="100"/>
      <c r="CU78" s="100"/>
      <c r="CV78" s="100"/>
      <c r="CW78" s="100"/>
      <c r="CX78" s="101"/>
      <c r="CY78" s="73" t="str">
        <f t="shared" si="13"/>
        <v/>
      </c>
      <c r="CZ78" s="71" t="str">
        <f t="shared" si="14"/>
        <v/>
      </c>
      <c r="DA78" s="60"/>
      <c r="DB78" s="77" t="str">
        <f t="shared" si="15"/>
        <v/>
      </c>
      <c r="DC78" s="71" t="str">
        <f t="shared" si="16"/>
        <v/>
      </c>
      <c r="DD78" s="71" t="str">
        <f t="shared" si="17"/>
        <v/>
      </c>
      <c r="DE78" s="45">
        <f t="shared" si="18"/>
        <v>0</v>
      </c>
      <c r="DF78" s="45"/>
      <c r="DG78" s="84" t="str">
        <f t="shared" si="11"/>
        <v/>
      </c>
    </row>
    <row r="79" spans="1:111" ht="15.75" customHeight="1" x14ac:dyDescent="0.35">
      <c r="A79" s="71" t="str">
        <f t="shared" si="2"/>
        <v/>
      </c>
      <c r="B79" s="71" t="str">
        <f t="shared" si="3"/>
        <v/>
      </c>
      <c r="C79" s="72" t="str">
        <f t="shared" si="4"/>
        <v/>
      </c>
      <c r="D79" s="102"/>
      <c r="E79" s="97"/>
      <c r="F79" s="97"/>
      <c r="G79" s="97"/>
      <c r="H79" s="103"/>
      <c r="I79" s="97"/>
      <c r="J79" s="97"/>
      <c r="K79" s="97"/>
      <c r="L79" s="97"/>
      <c r="M79" s="97"/>
      <c r="N79" s="97"/>
      <c r="O79" s="97"/>
      <c r="P79" s="97"/>
      <c r="Q79" s="97"/>
      <c r="R79" s="104"/>
      <c r="S79" s="97"/>
      <c r="T79" s="97"/>
      <c r="U79" s="97"/>
      <c r="V79" s="97"/>
      <c r="W79" s="97"/>
      <c r="X79" s="104"/>
      <c r="Y79" s="97"/>
      <c r="Z79" s="97"/>
      <c r="AA79" s="97"/>
      <c r="AB79" s="97"/>
      <c r="AC79" s="97"/>
      <c r="AD79" s="97"/>
      <c r="AE79" s="97"/>
      <c r="AF79" s="97"/>
      <c r="AG79" s="97"/>
      <c r="AH79" s="97"/>
      <c r="AI79" s="97"/>
      <c r="AJ79" s="105"/>
      <c r="AK79" s="97"/>
      <c r="AL79" s="97"/>
      <c r="AM79" s="97"/>
      <c r="AN79" s="97"/>
      <c r="AO79" s="97"/>
      <c r="AP79" s="97"/>
      <c r="AQ79" s="97"/>
      <c r="AR79" s="106"/>
      <c r="AS79" s="107"/>
      <c r="AT79" s="107"/>
      <c r="AU79" s="107"/>
      <c r="AV79" s="107"/>
      <c r="AW79" s="107"/>
      <c r="AX79" s="107"/>
      <c r="AY79" s="106"/>
      <c r="AZ79" s="107"/>
      <c r="BA79" s="107"/>
      <c r="BB79" s="107"/>
      <c r="BC79" s="108">
        <f>IF($AU$38&lt;&gt;"","zie hierboven",IF(AJ79="auto",IF(AND((D79&gt;'km-vergoeding'!$A$4),(D79&lt;'km-vergoeding'!$A$5)),'km-vergoeding'!$D$4,'km-vergoeding'!$D$5),0))</f>
        <v>0</v>
      </c>
      <c r="BD79" s="95"/>
      <c r="BE79" s="95"/>
      <c r="BF79" s="95"/>
      <c r="BG79" s="95"/>
      <c r="BH79" s="95"/>
      <c r="BI79" s="95"/>
      <c r="BJ79" s="95"/>
      <c r="BK79" s="94">
        <f t="shared" si="5"/>
        <v>0</v>
      </c>
      <c r="BL79" s="95"/>
      <c r="BM79" s="95"/>
      <c r="BN79" s="95"/>
      <c r="BO79" s="95"/>
      <c r="BP79" s="95"/>
      <c r="BQ79" s="95"/>
      <c r="BR79" s="93">
        <f>IF($AU$38&lt;&gt;"","zie hierboven",IF(AJ79="fiets",'km-vergoeding'!$D$3,0))</f>
        <v>0</v>
      </c>
      <c r="BS79" s="93"/>
      <c r="BT79" s="93"/>
      <c r="BU79" s="93"/>
      <c r="BV79" s="93"/>
      <c r="BW79" s="93"/>
      <c r="BX79" s="93"/>
      <c r="BY79" s="93"/>
      <c r="BZ79" s="94">
        <f t="shared" si="6"/>
        <v>0</v>
      </c>
      <c r="CA79" s="95"/>
      <c r="CB79" s="95"/>
      <c r="CC79" s="95"/>
      <c r="CD79" s="95"/>
      <c r="CE79" s="95"/>
      <c r="CF79" s="95"/>
      <c r="CG79" s="96"/>
      <c r="CH79" s="97"/>
      <c r="CI79" s="97"/>
      <c r="CJ79" s="97"/>
      <c r="CK79" s="97"/>
      <c r="CL79" s="97"/>
      <c r="CM79" s="98">
        <f t="shared" si="7"/>
        <v>0</v>
      </c>
      <c r="CN79" s="95"/>
      <c r="CO79" s="95"/>
      <c r="CP79" s="95"/>
      <c r="CQ79" s="95"/>
      <c r="CR79" s="95"/>
      <c r="CS79" s="99">
        <f t="shared" si="12"/>
        <v>0</v>
      </c>
      <c r="CT79" s="100"/>
      <c r="CU79" s="100"/>
      <c r="CV79" s="100"/>
      <c r="CW79" s="100"/>
      <c r="CX79" s="101"/>
      <c r="CY79" s="73" t="str">
        <f t="shared" si="13"/>
        <v/>
      </c>
      <c r="CZ79" s="71" t="str">
        <f t="shared" si="14"/>
        <v/>
      </c>
      <c r="DA79" s="60"/>
      <c r="DB79" s="77" t="str">
        <f t="shared" si="15"/>
        <v/>
      </c>
      <c r="DC79" s="71" t="str">
        <f t="shared" si="16"/>
        <v/>
      </c>
      <c r="DD79" s="71" t="str">
        <f t="shared" si="17"/>
        <v/>
      </c>
      <c r="DE79" s="45">
        <f t="shared" si="18"/>
        <v>0</v>
      </c>
      <c r="DF79" s="45"/>
      <c r="DG79" s="84" t="str">
        <f t="shared" si="11"/>
        <v/>
      </c>
    </row>
    <row r="80" spans="1:111" ht="15.75" customHeight="1" x14ac:dyDescent="0.35">
      <c r="A80" s="71" t="str">
        <f t="shared" si="2"/>
        <v/>
      </c>
      <c r="B80" s="71" t="str">
        <f t="shared" si="3"/>
        <v/>
      </c>
      <c r="C80" s="72" t="str">
        <f t="shared" si="4"/>
        <v/>
      </c>
      <c r="D80" s="102"/>
      <c r="E80" s="97"/>
      <c r="F80" s="97"/>
      <c r="G80" s="97"/>
      <c r="H80" s="103"/>
      <c r="I80" s="97"/>
      <c r="J80" s="97"/>
      <c r="K80" s="97"/>
      <c r="L80" s="97"/>
      <c r="M80" s="97"/>
      <c r="N80" s="97"/>
      <c r="O80" s="97"/>
      <c r="P80" s="97"/>
      <c r="Q80" s="97"/>
      <c r="R80" s="104"/>
      <c r="S80" s="97"/>
      <c r="T80" s="97"/>
      <c r="U80" s="97"/>
      <c r="V80" s="97"/>
      <c r="W80" s="97"/>
      <c r="X80" s="104"/>
      <c r="Y80" s="97"/>
      <c r="Z80" s="97"/>
      <c r="AA80" s="97"/>
      <c r="AB80" s="97"/>
      <c r="AC80" s="97"/>
      <c r="AD80" s="97"/>
      <c r="AE80" s="97"/>
      <c r="AF80" s="97"/>
      <c r="AG80" s="97"/>
      <c r="AH80" s="97"/>
      <c r="AI80" s="97"/>
      <c r="AJ80" s="105"/>
      <c r="AK80" s="97"/>
      <c r="AL80" s="97"/>
      <c r="AM80" s="97"/>
      <c r="AN80" s="97"/>
      <c r="AO80" s="97"/>
      <c r="AP80" s="97"/>
      <c r="AQ80" s="97"/>
      <c r="AR80" s="106"/>
      <c r="AS80" s="107"/>
      <c r="AT80" s="107"/>
      <c r="AU80" s="107"/>
      <c r="AV80" s="107"/>
      <c r="AW80" s="107"/>
      <c r="AX80" s="107"/>
      <c r="AY80" s="106"/>
      <c r="AZ80" s="107"/>
      <c r="BA80" s="107"/>
      <c r="BB80" s="107"/>
      <c r="BC80" s="108">
        <f>IF($AU$38&lt;&gt;"","zie hierboven",IF(AJ80="auto",IF(AND((D80&gt;'km-vergoeding'!$A$4),(D80&lt;'km-vergoeding'!$A$5)),'km-vergoeding'!$D$4,'km-vergoeding'!$D$5),0))</f>
        <v>0</v>
      </c>
      <c r="BD80" s="95"/>
      <c r="BE80" s="95"/>
      <c r="BF80" s="95"/>
      <c r="BG80" s="95"/>
      <c r="BH80" s="95"/>
      <c r="BI80" s="95"/>
      <c r="BJ80" s="95"/>
      <c r="BK80" s="94">
        <f t="shared" si="5"/>
        <v>0</v>
      </c>
      <c r="BL80" s="95"/>
      <c r="BM80" s="95"/>
      <c r="BN80" s="95"/>
      <c r="BO80" s="95"/>
      <c r="BP80" s="95"/>
      <c r="BQ80" s="95"/>
      <c r="BR80" s="93">
        <f>IF($AU$38&lt;&gt;"","zie hierboven",IF(AJ80="fiets",'km-vergoeding'!$D$3,0))</f>
        <v>0</v>
      </c>
      <c r="BS80" s="93"/>
      <c r="BT80" s="93"/>
      <c r="BU80" s="93"/>
      <c r="BV80" s="93"/>
      <c r="BW80" s="93"/>
      <c r="BX80" s="93"/>
      <c r="BY80" s="93"/>
      <c r="BZ80" s="94">
        <f t="shared" si="6"/>
        <v>0</v>
      </c>
      <c r="CA80" s="95"/>
      <c r="CB80" s="95"/>
      <c r="CC80" s="95"/>
      <c r="CD80" s="95"/>
      <c r="CE80" s="95"/>
      <c r="CF80" s="95"/>
      <c r="CG80" s="96"/>
      <c r="CH80" s="97"/>
      <c r="CI80" s="97"/>
      <c r="CJ80" s="97"/>
      <c r="CK80" s="97"/>
      <c r="CL80" s="97"/>
      <c r="CM80" s="98">
        <f t="shared" si="7"/>
        <v>0</v>
      </c>
      <c r="CN80" s="95"/>
      <c r="CO80" s="95"/>
      <c r="CP80" s="95"/>
      <c r="CQ80" s="95"/>
      <c r="CR80" s="95"/>
      <c r="CS80" s="99">
        <f t="shared" si="12"/>
        <v>0</v>
      </c>
      <c r="CT80" s="100"/>
      <c r="CU80" s="100"/>
      <c r="CV80" s="100"/>
      <c r="CW80" s="100"/>
      <c r="CX80" s="101"/>
      <c r="CY80" s="73" t="str">
        <f t="shared" si="13"/>
        <v/>
      </c>
      <c r="CZ80" s="71" t="str">
        <f t="shared" si="14"/>
        <v/>
      </c>
      <c r="DA80" s="60"/>
      <c r="DB80" s="77" t="str">
        <f t="shared" si="15"/>
        <v/>
      </c>
      <c r="DC80" s="71" t="str">
        <f t="shared" si="16"/>
        <v/>
      </c>
      <c r="DD80" s="71" t="str">
        <f t="shared" si="17"/>
        <v/>
      </c>
      <c r="DE80" s="45">
        <f t="shared" si="18"/>
        <v>0</v>
      </c>
      <c r="DF80" s="45"/>
      <c r="DG80" s="84" t="str">
        <f t="shared" si="11"/>
        <v/>
      </c>
    </row>
    <row r="81" spans="1:111" ht="15.75" customHeight="1" x14ac:dyDescent="0.35">
      <c r="A81" s="71" t="str">
        <f t="shared" si="2"/>
        <v/>
      </c>
      <c r="B81" s="71" t="str">
        <f t="shared" si="3"/>
        <v/>
      </c>
      <c r="C81" s="72" t="str">
        <f t="shared" si="4"/>
        <v/>
      </c>
      <c r="D81" s="102"/>
      <c r="E81" s="97"/>
      <c r="F81" s="97"/>
      <c r="G81" s="97"/>
      <c r="H81" s="103"/>
      <c r="I81" s="97"/>
      <c r="J81" s="97"/>
      <c r="K81" s="97"/>
      <c r="L81" s="97"/>
      <c r="M81" s="97"/>
      <c r="N81" s="97"/>
      <c r="O81" s="97"/>
      <c r="P81" s="97"/>
      <c r="Q81" s="97"/>
      <c r="R81" s="104"/>
      <c r="S81" s="97"/>
      <c r="T81" s="97"/>
      <c r="U81" s="97"/>
      <c r="V81" s="97"/>
      <c r="W81" s="97"/>
      <c r="X81" s="104"/>
      <c r="Y81" s="97"/>
      <c r="Z81" s="97"/>
      <c r="AA81" s="97"/>
      <c r="AB81" s="97"/>
      <c r="AC81" s="97"/>
      <c r="AD81" s="97"/>
      <c r="AE81" s="97"/>
      <c r="AF81" s="97"/>
      <c r="AG81" s="97"/>
      <c r="AH81" s="97"/>
      <c r="AI81" s="97"/>
      <c r="AJ81" s="105"/>
      <c r="AK81" s="97"/>
      <c r="AL81" s="97"/>
      <c r="AM81" s="97"/>
      <c r="AN81" s="97"/>
      <c r="AO81" s="97"/>
      <c r="AP81" s="97"/>
      <c r="AQ81" s="97"/>
      <c r="AR81" s="106"/>
      <c r="AS81" s="107"/>
      <c r="AT81" s="107"/>
      <c r="AU81" s="107"/>
      <c r="AV81" s="107"/>
      <c r="AW81" s="107"/>
      <c r="AX81" s="107"/>
      <c r="AY81" s="106"/>
      <c r="AZ81" s="107"/>
      <c r="BA81" s="107"/>
      <c r="BB81" s="107"/>
      <c r="BC81" s="108">
        <f>IF($AU$38&lt;&gt;"","zie hierboven",IF(AJ81="auto",IF(AND((D81&gt;'km-vergoeding'!$A$4),(D81&lt;'km-vergoeding'!$A$5)),'km-vergoeding'!$D$4,'km-vergoeding'!$D$5),0))</f>
        <v>0</v>
      </c>
      <c r="BD81" s="95"/>
      <c r="BE81" s="95"/>
      <c r="BF81" s="95"/>
      <c r="BG81" s="95"/>
      <c r="BH81" s="95"/>
      <c r="BI81" s="95"/>
      <c r="BJ81" s="95"/>
      <c r="BK81" s="94">
        <f t="shared" si="5"/>
        <v>0</v>
      </c>
      <c r="BL81" s="95"/>
      <c r="BM81" s="95"/>
      <c r="BN81" s="95"/>
      <c r="BO81" s="95"/>
      <c r="BP81" s="95"/>
      <c r="BQ81" s="95"/>
      <c r="BR81" s="93">
        <f>IF($AU$38&lt;&gt;"","zie hierboven",IF(AJ81="fiets",'km-vergoeding'!$D$3,0))</f>
        <v>0</v>
      </c>
      <c r="BS81" s="93"/>
      <c r="BT81" s="93"/>
      <c r="BU81" s="93"/>
      <c r="BV81" s="93"/>
      <c r="BW81" s="93"/>
      <c r="BX81" s="93"/>
      <c r="BY81" s="93"/>
      <c r="BZ81" s="94">
        <f t="shared" si="6"/>
        <v>0</v>
      </c>
      <c r="CA81" s="95"/>
      <c r="CB81" s="95"/>
      <c r="CC81" s="95"/>
      <c r="CD81" s="95"/>
      <c r="CE81" s="95"/>
      <c r="CF81" s="95"/>
      <c r="CG81" s="96"/>
      <c r="CH81" s="97"/>
      <c r="CI81" s="97"/>
      <c r="CJ81" s="97"/>
      <c r="CK81" s="97"/>
      <c r="CL81" s="97"/>
      <c r="CM81" s="98">
        <f t="shared" si="7"/>
        <v>0</v>
      </c>
      <c r="CN81" s="95"/>
      <c r="CO81" s="95"/>
      <c r="CP81" s="95"/>
      <c r="CQ81" s="95"/>
      <c r="CR81" s="95"/>
      <c r="CS81" s="99">
        <f t="shared" si="12"/>
        <v>0</v>
      </c>
      <c r="CT81" s="100"/>
      <c r="CU81" s="100"/>
      <c r="CV81" s="100"/>
      <c r="CW81" s="100"/>
      <c r="CX81" s="101"/>
      <c r="CY81" s="73" t="str">
        <f t="shared" si="13"/>
        <v/>
      </c>
      <c r="CZ81" s="71" t="str">
        <f t="shared" si="14"/>
        <v/>
      </c>
      <c r="DA81" s="60"/>
      <c r="DB81" s="77" t="str">
        <f t="shared" si="15"/>
        <v/>
      </c>
      <c r="DC81" s="71" t="str">
        <f t="shared" si="16"/>
        <v/>
      </c>
      <c r="DD81" s="71" t="str">
        <f t="shared" si="17"/>
        <v/>
      </c>
      <c r="DE81" s="45">
        <f t="shared" si="18"/>
        <v>0</v>
      </c>
      <c r="DF81" s="45"/>
      <c r="DG81" s="84" t="str">
        <f t="shared" si="11"/>
        <v/>
      </c>
    </row>
    <row r="82" spans="1:111" ht="15.75" customHeight="1" x14ac:dyDescent="0.35">
      <c r="A82" s="71" t="str">
        <f t="shared" si="2"/>
        <v/>
      </c>
      <c r="B82" s="71" t="str">
        <f t="shared" si="3"/>
        <v/>
      </c>
      <c r="C82" s="72" t="str">
        <f t="shared" si="4"/>
        <v/>
      </c>
      <c r="D82" s="102"/>
      <c r="E82" s="97"/>
      <c r="F82" s="97"/>
      <c r="G82" s="97"/>
      <c r="H82" s="103"/>
      <c r="I82" s="97"/>
      <c r="J82" s="97"/>
      <c r="K82" s="97"/>
      <c r="L82" s="97"/>
      <c r="M82" s="97"/>
      <c r="N82" s="97"/>
      <c r="O82" s="97"/>
      <c r="P82" s="97"/>
      <c r="Q82" s="97"/>
      <c r="R82" s="104"/>
      <c r="S82" s="97"/>
      <c r="T82" s="97"/>
      <c r="U82" s="97"/>
      <c r="V82" s="97"/>
      <c r="W82" s="97"/>
      <c r="X82" s="104"/>
      <c r="Y82" s="97"/>
      <c r="Z82" s="97"/>
      <c r="AA82" s="97"/>
      <c r="AB82" s="97"/>
      <c r="AC82" s="97"/>
      <c r="AD82" s="97"/>
      <c r="AE82" s="97"/>
      <c r="AF82" s="97"/>
      <c r="AG82" s="97"/>
      <c r="AH82" s="97"/>
      <c r="AI82" s="97"/>
      <c r="AJ82" s="105"/>
      <c r="AK82" s="97"/>
      <c r="AL82" s="97"/>
      <c r="AM82" s="97"/>
      <c r="AN82" s="97"/>
      <c r="AO82" s="97"/>
      <c r="AP82" s="97"/>
      <c r="AQ82" s="97"/>
      <c r="AR82" s="106"/>
      <c r="AS82" s="107"/>
      <c r="AT82" s="107"/>
      <c r="AU82" s="107"/>
      <c r="AV82" s="107"/>
      <c r="AW82" s="107"/>
      <c r="AX82" s="107"/>
      <c r="AY82" s="106"/>
      <c r="AZ82" s="107"/>
      <c r="BA82" s="107"/>
      <c r="BB82" s="107"/>
      <c r="BC82" s="108">
        <f>IF($AU$38&lt;&gt;"","zie hierboven",IF(AJ82="auto",IF(AND((D82&gt;'km-vergoeding'!$A$4),(D82&lt;'km-vergoeding'!$A$5)),'km-vergoeding'!$D$4,'km-vergoeding'!$D$5),0))</f>
        <v>0</v>
      </c>
      <c r="BD82" s="95"/>
      <c r="BE82" s="95"/>
      <c r="BF82" s="95"/>
      <c r="BG82" s="95"/>
      <c r="BH82" s="95"/>
      <c r="BI82" s="95"/>
      <c r="BJ82" s="95"/>
      <c r="BK82" s="94">
        <f t="shared" si="5"/>
        <v>0</v>
      </c>
      <c r="BL82" s="95"/>
      <c r="BM82" s="95"/>
      <c r="BN82" s="95"/>
      <c r="BO82" s="95"/>
      <c r="BP82" s="95"/>
      <c r="BQ82" s="95"/>
      <c r="BR82" s="93">
        <f>IF($AU$38&lt;&gt;"","zie hierboven",IF(AJ82="fiets",'km-vergoeding'!$D$3,0))</f>
        <v>0</v>
      </c>
      <c r="BS82" s="93"/>
      <c r="BT82" s="93"/>
      <c r="BU82" s="93"/>
      <c r="BV82" s="93"/>
      <c r="BW82" s="93"/>
      <c r="BX82" s="93"/>
      <c r="BY82" s="93"/>
      <c r="BZ82" s="94">
        <f t="shared" si="6"/>
        <v>0</v>
      </c>
      <c r="CA82" s="95"/>
      <c r="CB82" s="95"/>
      <c r="CC82" s="95"/>
      <c r="CD82" s="95"/>
      <c r="CE82" s="95"/>
      <c r="CF82" s="95"/>
      <c r="CG82" s="96"/>
      <c r="CH82" s="97"/>
      <c r="CI82" s="97"/>
      <c r="CJ82" s="97"/>
      <c r="CK82" s="97"/>
      <c r="CL82" s="97"/>
      <c r="CM82" s="98">
        <f t="shared" si="7"/>
        <v>0</v>
      </c>
      <c r="CN82" s="95"/>
      <c r="CO82" s="95"/>
      <c r="CP82" s="95"/>
      <c r="CQ82" s="95"/>
      <c r="CR82" s="95"/>
      <c r="CS82" s="99">
        <f t="shared" si="12"/>
        <v>0</v>
      </c>
      <c r="CT82" s="100"/>
      <c r="CU82" s="100"/>
      <c r="CV82" s="100"/>
      <c r="CW82" s="100"/>
      <c r="CX82" s="101"/>
      <c r="CY82" s="73" t="str">
        <f t="shared" si="13"/>
        <v/>
      </c>
      <c r="CZ82" s="71" t="str">
        <f t="shared" si="14"/>
        <v/>
      </c>
      <c r="DA82" s="60"/>
      <c r="DB82" s="77" t="str">
        <f t="shared" si="15"/>
        <v/>
      </c>
      <c r="DC82" s="71" t="str">
        <f t="shared" si="16"/>
        <v/>
      </c>
      <c r="DD82" s="71" t="str">
        <f t="shared" si="17"/>
        <v/>
      </c>
      <c r="DE82" s="45">
        <f t="shared" si="18"/>
        <v>0</v>
      </c>
      <c r="DF82" s="45"/>
      <c r="DG82" s="84" t="str">
        <f t="shared" si="11"/>
        <v/>
      </c>
    </row>
    <row r="83" spans="1:111" ht="15.75" customHeight="1" x14ac:dyDescent="0.35">
      <c r="A83" s="71" t="str">
        <f t="shared" si="2"/>
        <v/>
      </c>
      <c r="B83" s="71" t="str">
        <f t="shared" si="3"/>
        <v/>
      </c>
      <c r="C83" s="72" t="str">
        <f t="shared" si="4"/>
        <v/>
      </c>
      <c r="D83" s="102"/>
      <c r="E83" s="97"/>
      <c r="F83" s="97"/>
      <c r="G83" s="97"/>
      <c r="H83" s="103"/>
      <c r="I83" s="97"/>
      <c r="J83" s="97"/>
      <c r="K83" s="97"/>
      <c r="L83" s="97"/>
      <c r="M83" s="97"/>
      <c r="N83" s="97"/>
      <c r="O83" s="97"/>
      <c r="P83" s="97"/>
      <c r="Q83" s="97"/>
      <c r="R83" s="104"/>
      <c r="S83" s="97"/>
      <c r="T83" s="97"/>
      <c r="U83" s="97"/>
      <c r="V83" s="97"/>
      <c r="W83" s="97"/>
      <c r="X83" s="104"/>
      <c r="Y83" s="97"/>
      <c r="Z83" s="97"/>
      <c r="AA83" s="97"/>
      <c r="AB83" s="97"/>
      <c r="AC83" s="97"/>
      <c r="AD83" s="97"/>
      <c r="AE83" s="97"/>
      <c r="AF83" s="97"/>
      <c r="AG83" s="97"/>
      <c r="AH83" s="97"/>
      <c r="AI83" s="97"/>
      <c r="AJ83" s="105"/>
      <c r="AK83" s="97"/>
      <c r="AL83" s="97"/>
      <c r="AM83" s="97"/>
      <c r="AN83" s="97"/>
      <c r="AO83" s="97"/>
      <c r="AP83" s="97"/>
      <c r="AQ83" s="97"/>
      <c r="AR83" s="106"/>
      <c r="AS83" s="107"/>
      <c r="AT83" s="107"/>
      <c r="AU83" s="107"/>
      <c r="AV83" s="107"/>
      <c r="AW83" s="107"/>
      <c r="AX83" s="107"/>
      <c r="AY83" s="106"/>
      <c r="AZ83" s="107"/>
      <c r="BA83" s="107"/>
      <c r="BB83" s="107"/>
      <c r="BC83" s="108">
        <f>IF($AU$38&lt;&gt;"","zie hierboven",IF(AJ83="auto",IF(AND((D83&gt;'km-vergoeding'!$A$4),(D83&lt;'km-vergoeding'!$A$5)),'km-vergoeding'!$D$4,'km-vergoeding'!$D$5),0))</f>
        <v>0</v>
      </c>
      <c r="BD83" s="95"/>
      <c r="BE83" s="95"/>
      <c r="BF83" s="95"/>
      <c r="BG83" s="95"/>
      <c r="BH83" s="95"/>
      <c r="BI83" s="95"/>
      <c r="BJ83" s="95"/>
      <c r="BK83" s="94">
        <f t="shared" si="5"/>
        <v>0</v>
      </c>
      <c r="BL83" s="95"/>
      <c r="BM83" s="95"/>
      <c r="BN83" s="95"/>
      <c r="BO83" s="95"/>
      <c r="BP83" s="95"/>
      <c r="BQ83" s="95"/>
      <c r="BR83" s="93">
        <f>IF($AU$38&lt;&gt;"","zie hierboven",IF(AJ83="fiets",'km-vergoeding'!$D$3,0))</f>
        <v>0</v>
      </c>
      <c r="BS83" s="93"/>
      <c r="BT83" s="93"/>
      <c r="BU83" s="93"/>
      <c r="BV83" s="93"/>
      <c r="BW83" s="93"/>
      <c r="BX83" s="93"/>
      <c r="BY83" s="93"/>
      <c r="BZ83" s="94">
        <f t="shared" si="6"/>
        <v>0</v>
      </c>
      <c r="CA83" s="95"/>
      <c r="CB83" s="95"/>
      <c r="CC83" s="95"/>
      <c r="CD83" s="95"/>
      <c r="CE83" s="95"/>
      <c r="CF83" s="95"/>
      <c r="CG83" s="96"/>
      <c r="CH83" s="97"/>
      <c r="CI83" s="97"/>
      <c r="CJ83" s="97"/>
      <c r="CK83" s="97"/>
      <c r="CL83" s="97"/>
      <c r="CM83" s="98">
        <f t="shared" si="7"/>
        <v>0</v>
      </c>
      <c r="CN83" s="95"/>
      <c r="CO83" s="95"/>
      <c r="CP83" s="95"/>
      <c r="CQ83" s="95"/>
      <c r="CR83" s="95"/>
      <c r="CS83" s="99">
        <f t="shared" si="12"/>
        <v>0</v>
      </c>
      <c r="CT83" s="100"/>
      <c r="CU83" s="100"/>
      <c r="CV83" s="100"/>
      <c r="CW83" s="100"/>
      <c r="CX83" s="101"/>
      <c r="CY83" s="73" t="str">
        <f t="shared" si="13"/>
        <v/>
      </c>
      <c r="CZ83" s="71" t="str">
        <f t="shared" si="14"/>
        <v/>
      </c>
      <c r="DA83" s="60"/>
      <c r="DB83" s="77" t="str">
        <f t="shared" si="15"/>
        <v/>
      </c>
      <c r="DC83" s="71" t="str">
        <f t="shared" si="16"/>
        <v/>
      </c>
      <c r="DD83" s="71" t="str">
        <f t="shared" si="17"/>
        <v/>
      </c>
      <c r="DE83" s="45">
        <f t="shared" si="18"/>
        <v>0</v>
      </c>
      <c r="DF83" s="45"/>
      <c r="DG83" s="84" t="str">
        <f t="shared" si="11"/>
        <v/>
      </c>
    </row>
    <row r="84" spans="1:111" ht="15.75" customHeight="1" x14ac:dyDescent="0.35">
      <c r="A84" s="71" t="str">
        <f t="shared" si="2"/>
        <v/>
      </c>
      <c r="B84" s="71" t="str">
        <f t="shared" si="3"/>
        <v/>
      </c>
      <c r="C84" s="72" t="str">
        <f t="shared" si="4"/>
        <v/>
      </c>
      <c r="D84" s="102"/>
      <c r="E84" s="97"/>
      <c r="F84" s="97"/>
      <c r="G84" s="97"/>
      <c r="H84" s="103"/>
      <c r="I84" s="97"/>
      <c r="J84" s="97"/>
      <c r="K84" s="97"/>
      <c r="L84" s="97"/>
      <c r="M84" s="97"/>
      <c r="N84" s="97"/>
      <c r="O84" s="97"/>
      <c r="P84" s="97"/>
      <c r="Q84" s="97"/>
      <c r="R84" s="104"/>
      <c r="S84" s="97"/>
      <c r="T84" s="97"/>
      <c r="U84" s="97"/>
      <c r="V84" s="97"/>
      <c r="W84" s="97"/>
      <c r="X84" s="104"/>
      <c r="Y84" s="97"/>
      <c r="Z84" s="97"/>
      <c r="AA84" s="97"/>
      <c r="AB84" s="97"/>
      <c r="AC84" s="97"/>
      <c r="AD84" s="97"/>
      <c r="AE84" s="97"/>
      <c r="AF84" s="97"/>
      <c r="AG84" s="97"/>
      <c r="AH84" s="97"/>
      <c r="AI84" s="97"/>
      <c r="AJ84" s="105"/>
      <c r="AK84" s="97"/>
      <c r="AL84" s="97"/>
      <c r="AM84" s="97"/>
      <c r="AN84" s="97"/>
      <c r="AO84" s="97"/>
      <c r="AP84" s="97"/>
      <c r="AQ84" s="97"/>
      <c r="AR84" s="106"/>
      <c r="AS84" s="107"/>
      <c r="AT84" s="107"/>
      <c r="AU84" s="107"/>
      <c r="AV84" s="107"/>
      <c r="AW84" s="107"/>
      <c r="AX84" s="107"/>
      <c r="AY84" s="106"/>
      <c r="AZ84" s="107"/>
      <c r="BA84" s="107"/>
      <c r="BB84" s="107"/>
      <c r="BC84" s="108">
        <f>IF($AU$38&lt;&gt;"","zie hierboven",IF(AJ84="auto",IF(AND((D84&gt;'km-vergoeding'!$A$4),(D84&lt;'km-vergoeding'!$A$5)),'km-vergoeding'!$D$4,'km-vergoeding'!$D$5),0))</f>
        <v>0</v>
      </c>
      <c r="BD84" s="95"/>
      <c r="BE84" s="95"/>
      <c r="BF84" s="95"/>
      <c r="BG84" s="95"/>
      <c r="BH84" s="95"/>
      <c r="BI84" s="95"/>
      <c r="BJ84" s="95"/>
      <c r="BK84" s="94">
        <f t="shared" si="5"/>
        <v>0</v>
      </c>
      <c r="BL84" s="95"/>
      <c r="BM84" s="95"/>
      <c r="BN84" s="95"/>
      <c r="BO84" s="95"/>
      <c r="BP84" s="95"/>
      <c r="BQ84" s="95"/>
      <c r="BR84" s="93">
        <f>IF($AU$38&lt;&gt;"","zie hierboven",IF(AJ84="fiets",'km-vergoeding'!$D$3,0))</f>
        <v>0</v>
      </c>
      <c r="BS84" s="93"/>
      <c r="BT84" s="93"/>
      <c r="BU84" s="93"/>
      <c r="BV84" s="93"/>
      <c r="BW84" s="93"/>
      <c r="BX84" s="93"/>
      <c r="BY84" s="93"/>
      <c r="BZ84" s="94">
        <f t="shared" si="6"/>
        <v>0</v>
      </c>
      <c r="CA84" s="95"/>
      <c r="CB84" s="95"/>
      <c r="CC84" s="95"/>
      <c r="CD84" s="95"/>
      <c r="CE84" s="95"/>
      <c r="CF84" s="95"/>
      <c r="CG84" s="96"/>
      <c r="CH84" s="97"/>
      <c r="CI84" s="97"/>
      <c r="CJ84" s="97"/>
      <c r="CK84" s="97"/>
      <c r="CL84" s="97"/>
      <c r="CM84" s="98">
        <f t="shared" si="7"/>
        <v>0</v>
      </c>
      <c r="CN84" s="95"/>
      <c r="CO84" s="95"/>
      <c r="CP84" s="95"/>
      <c r="CQ84" s="95"/>
      <c r="CR84" s="95"/>
      <c r="CS84" s="99">
        <f t="shared" si="12"/>
        <v>0</v>
      </c>
      <c r="CT84" s="100"/>
      <c r="CU84" s="100"/>
      <c r="CV84" s="100"/>
      <c r="CW84" s="100"/>
      <c r="CX84" s="101"/>
      <c r="CY84" s="73" t="str">
        <f t="shared" si="13"/>
        <v/>
      </c>
      <c r="CZ84" s="71" t="str">
        <f t="shared" si="14"/>
        <v/>
      </c>
      <c r="DA84" s="60"/>
      <c r="DB84" s="77" t="str">
        <f t="shared" si="15"/>
        <v/>
      </c>
      <c r="DC84" s="71" t="str">
        <f t="shared" si="16"/>
        <v/>
      </c>
      <c r="DD84" s="71" t="str">
        <f t="shared" si="17"/>
        <v/>
      </c>
      <c r="DE84" s="45">
        <f t="shared" si="18"/>
        <v>0</v>
      </c>
      <c r="DF84" s="45"/>
      <c r="DG84" s="84" t="str">
        <f t="shared" si="11"/>
        <v/>
      </c>
    </row>
    <row r="85" spans="1:111" ht="15.75" customHeight="1" x14ac:dyDescent="0.35">
      <c r="A85" s="71" t="str">
        <f t="shared" si="2"/>
        <v/>
      </c>
      <c r="B85" s="71" t="str">
        <f t="shared" si="3"/>
        <v/>
      </c>
      <c r="C85" s="72" t="str">
        <f t="shared" si="4"/>
        <v/>
      </c>
      <c r="D85" s="102"/>
      <c r="E85" s="97"/>
      <c r="F85" s="97"/>
      <c r="G85" s="97"/>
      <c r="H85" s="103"/>
      <c r="I85" s="97"/>
      <c r="J85" s="97"/>
      <c r="K85" s="97"/>
      <c r="L85" s="97"/>
      <c r="M85" s="97"/>
      <c r="N85" s="97"/>
      <c r="O85" s="97"/>
      <c r="P85" s="97"/>
      <c r="Q85" s="97"/>
      <c r="R85" s="104"/>
      <c r="S85" s="97"/>
      <c r="T85" s="97"/>
      <c r="U85" s="97"/>
      <c r="V85" s="97"/>
      <c r="W85" s="97"/>
      <c r="X85" s="104"/>
      <c r="Y85" s="97"/>
      <c r="Z85" s="97"/>
      <c r="AA85" s="97"/>
      <c r="AB85" s="97"/>
      <c r="AC85" s="97"/>
      <c r="AD85" s="97"/>
      <c r="AE85" s="97"/>
      <c r="AF85" s="97"/>
      <c r="AG85" s="97"/>
      <c r="AH85" s="97"/>
      <c r="AI85" s="97"/>
      <c r="AJ85" s="105"/>
      <c r="AK85" s="97"/>
      <c r="AL85" s="97"/>
      <c r="AM85" s="97"/>
      <c r="AN85" s="97"/>
      <c r="AO85" s="97"/>
      <c r="AP85" s="97"/>
      <c r="AQ85" s="97"/>
      <c r="AR85" s="106"/>
      <c r="AS85" s="107"/>
      <c r="AT85" s="107"/>
      <c r="AU85" s="107"/>
      <c r="AV85" s="107"/>
      <c r="AW85" s="107"/>
      <c r="AX85" s="107"/>
      <c r="AY85" s="106"/>
      <c r="AZ85" s="107"/>
      <c r="BA85" s="107"/>
      <c r="BB85" s="107"/>
      <c r="BC85" s="108">
        <f>IF($AU$38&lt;&gt;"","zie hierboven",IF(AJ85="auto",IF(AND((D85&gt;'km-vergoeding'!$A$4),(D85&lt;'km-vergoeding'!$A$5)),'km-vergoeding'!$D$4,'km-vergoeding'!$D$5),0))</f>
        <v>0</v>
      </c>
      <c r="BD85" s="95"/>
      <c r="BE85" s="95"/>
      <c r="BF85" s="95"/>
      <c r="BG85" s="95"/>
      <c r="BH85" s="95"/>
      <c r="BI85" s="95"/>
      <c r="BJ85" s="95"/>
      <c r="BK85" s="94">
        <f t="shared" si="5"/>
        <v>0</v>
      </c>
      <c r="BL85" s="95"/>
      <c r="BM85" s="95"/>
      <c r="BN85" s="95"/>
      <c r="BO85" s="95"/>
      <c r="BP85" s="95"/>
      <c r="BQ85" s="95"/>
      <c r="BR85" s="93">
        <f>IF($AU$38&lt;&gt;"","zie hierboven",IF(AJ85="fiets",'km-vergoeding'!$D$3,0))</f>
        <v>0</v>
      </c>
      <c r="BS85" s="93"/>
      <c r="BT85" s="93"/>
      <c r="BU85" s="93"/>
      <c r="BV85" s="93"/>
      <c r="BW85" s="93"/>
      <c r="BX85" s="93"/>
      <c r="BY85" s="93"/>
      <c r="BZ85" s="94">
        <f t="shared" si="6"/>
        <v>0</v>
      </c>
      <c r="CA85" s="95"/>
      <c r="CB85" s="95"/>
      <c r="CC85" s="95"/>
      <c r="CD85" s="95"/>
      <c r="CE85" s="95"/>
      <c r="CF85" s="95"/>
      <c r="CG85" s="96"/>
      <c r="CH85" s="97"/>
      <c r="CI85" s="97"/>
      <c r="CJ85" s="97"/>
      <c r="CK85" s="97"/>
      <c r="CL85" s="97"/>
      <c r="CM85" s="98">
        <f t="shared" si="7"/>
        <v>0</v>
      </c>
      <c r="CN85" s="95"/>
      <c r="CO85" s="95"/>
      <c r="CP85" s="95"/>
      <c r="CQ85" s="95"/>
      <c r="CR85" s="95"/>
      <c r="CS85" s="99">
        <f t="shared" si="12"/>
        <v>0</v>
      </c>
      <c r="CT85" s="100"/>
      <c r="CU85" s="100"/>
      <c r="CV85" s="100"/>
      <c r="CW85" s="100"/>
      <c r="CX85" s="101"/>
      <c r="CY85" s="73" t="str">
        <f t="shared" si="13"/>
        <v/>
      </c>
      <c r="CZ85" s="71" t="str">
        <f t="shared" si="14"/>
        <v/>
      </c>
      <c r="DA85" s="60"/>
      <c r="DB85" s="77" t="str">
        <f t="shared" si="15"/>
        <v/>
      </c>
      <c r="DC85" s="71" t="str">
        <f t="shared" si="16"/>
        <v/>
      </c>
      <c r="DD85" s="71" t="str">
        <f t="shared" si="17"/>
        <v/>
      </c>
      <c r="DE85" s="45">
        <f t="shared" si="18"/>
        <v>0</v>
      </c>
      <c r="DF85" s="45"/>
      <c r="DG85" s="84" t="str">
        <f t="shared" si="11"/>
        <v/>
      </c>
    </row>
    <row r="86" spans="1:111" ht="15.75" customHeight="1" x14ac:dyDescent="0.35">
      <c r="A86" s="71" t="str">
        <f t="shared" si="2"/>
        <v/>
      </c>
      <c r="B86" s="71" t="str">
        <f t="shared" si="3"/>
        <v/>
      </c>
      <c r="C86" s="72" t="str">
        <f t="shared" si="4"/>
        <v/>
      </c>
      <c r="D86" s="102"/>
      <c r="E86" s="97"/>
      <c r="F86" s="97"/>
      <c r="G86" s="97"/>
      <c r="H86" s="103"/>
      <c r="I86" s="97"/>
      <c r="J86" s="97"/>
      <c r="K86" s="97"/>
      <c r="L86" s="97"/>
      <c r="M86" s="97"/>
      <c r="N86" s="97"/>
      <c r="O86" s="97"/>
      <c r="P86" s="97"/>
      <c r="Q86" s="97"/>
      <c r="R86" s="104"/>
      <c r="S86" s="97"/>
      <c r="T86" s="97"/>
      <c r="U86" s="97"/>
      <c r="V86" s="97"/>
      <c r="W86" s="97"/>
      <c r="X86" s="104"/>
      <c r="Y86" s="97"/>
      <c r="Z86" s="97"/>
      <c r="AA86" s="97"/>
      <c r="AB86" s="97"/>
      <c r="AC86" s="97"/>
      <c r="AD86" s="97"/>
      <c r="AE86" s="97"/>
      <c r="AF86" s="97"/>
      <c r="AG86" s="97"/>
      <c r="AH86" s="97"/>
      <c r="AI86" s="97"/>
      <c r="AJ86" s="105"/>
      <c r="AK86" s="97"/>
      <c r="AL86" s="97"/>
      <c r="AM86" s="97"/>
      <c r="AN86" s="97"/>
      <c r="AO86" s="97"/>
      <c r="AP86" s="97"/>
      <c r="AQ86" s="97"/>
      <c r="AR86" s="106"/>
      <c r="AS86" s="107"/>
      <c r="AT86" s="107"/>
      <c r="AU86" s="107"/>
      <c r="AV86" s="107"/>
      <c r="AW86" s="107"/>
      <c r="AX86" s="107"/>
      <c r="AY86" s="106"/>
      <c r="AZ86" s="107"/>
      <c r="BA86" s="107"/>
      <c r="BB86" s="107"/>
      <c r="BC86" s="108">
        <f>IF($AU$38&lt;&gt;"","zie hierboven",IF(AJ86="auto",IF(AND((D86&gt;'km-vergoeding'!$A$4),(D86&lt;'km-vergoeding'!$A$5)),'km-vergoeding'!$D$4,'km-vergoeding'!$D$5),0))</f>
        <v>0</v>
      </c>
      <c r="BD86" s="95"/>
      <c r="BE86" s="95"/>
      <c r="BF86" s="95"/>
      <c r="BG86" s="95"/>
      <c r="BH86" s="95"/>
      <c r="BI86" s="95"/>
      <c r="BJ86" s="95"/>
      <c r="BK86" s="94">
        <f t="shared" si="5"/>
        <v>0</v>
      </c>
      <c r="BL86" s="95"/>
      <c r="BM86" s="95"/>
      <c r="BN86" s="95"/>
      <c r="BO86" s="95"/>
      <c r="BP86" s="95"/>
      <c r="BQ86" s="95"/>
      <c r="BR86" s="93">
        <f>IF($AU$38&lt;&gt;"","zie hierboven",IF(AJ86="fiets",'km-vergoeding'!$D$3,0))</f>
        <v>0</v>
      </c>
      <c r="BS86" s="93"/>
      <c r="BT86" s="93"/>
      <c r="BU86" s="93"/>
      <c r="BV86" s="93"/>
      <c r="BW86" s="93"/>
      <c r="BX86" s="93"/>
      <c r="BY86" s="93"/>
      <c r="BZ86" s="94">
        <f t="shared" si="6"/>
        <v>0</v>
      </c>
      <c r="CA86" s="95"/>
      <c r="CB86" s="95"/>
      <c r="CC86" s="95"/>
      <c r="CD86" s="95"/>
      <c r="CE86" s="95"/>
      <c r="CF86" s="95"/>
      <c r="CG86" s="96"/>
      <c r="CH86" s="97"/>
      <c r="CI86" s="97"/>
      <c r="CJ86" s="97"/>
      <c r="CK86" s="97"/>
      <c r="CL86" s="97"/>
      <c r="CM86" s="98">
        <f t="shared" si="7"/>
        <v>0</v>
      </c>
      <c r="CN86" s="95"/>
      <c r="CO86" s="95"/>
      <c r="CP86" s="95"/>
      <c r="CQ86" s="95"/>
      <c r="CR86" s="95"/>
      <c r="CS86" s="99">
        <f t="shared" si="12"/>
        <v>0</v>
      </c>
      <c r="CT86" s="100"/>
      <c r="CU86" s="100"/>
      <c r="CV86" s="100"/>
      <c r="CW86" s="100"/>
      <c r="CX86" s="101"/>
      <c r="CY86" s="73" t="str">
        <f t="shared" si="13"/>
        <v/>
      </c>
      <c r="CZ86" s="71" t="str">
        <f t="shared" si="14"/>
        <v/>
      </c>
      <c r="DA86" s="60"/>
      <c r="DB86" s="77" t="str">
        <f t="shared" si="15"/>
        <v/>
      </c>
      <c r="DC86" s="71" t="str">
        <f t="shared" si="16"/>
        <v/>
      </c>
      <c r="DD86" s="71" t="str">
        <f t="shared" si="17"/>
        <v/>
      </c>
      <c r="DE86" s="45">
        <f t="shared" si="18"/>
        <v>0</v>
      </c>
      <c r="DF86" s="45"/>
      <c r="DG86" s="84" t="str">
        <f t="shared" si="11"/>
        <v/>
      </c>
    </row>
    <row r="87" spans="1:111" ht="15.75" customHeight="1" x14ac:dyDescent="0.35">
      <c r="A87" s="71" t="str">
        <f t="shared" si="2"/>
        <v/>
      </c>
      <c r="B87" s="71" t="str">
        <f t="shared" si="3"/>
        <v/>
      </c>
      <c r="C87" s="72" t="str">
        <f t="shared" si="4"/>
        <v/>
      </c>
      <c r="D87" s="102"/>
      <c r="E87" s="97"/>
      <c r="F87" s="97"/>
      <c r="G87" s="97"/>
      <c r="H87" s="103"/>
      <c r="I87" s="97"/>
      <c r="J87" s="97"/>
      <c r="K87" s="97"/>
      <c r="L87" s="97"/>
      <c r="M87" s="97"/>
      <c r="N87" s="97"/>
      <c r="O87" s="97"/>
      <c r="P87" s="97"/>
      <c r="Q87" s="97"/>
      <c r="R87" s="104"/>
      <c r="S87" s="97"/>
      <c r="T87" s="97"/>
      <c r="U87" s="97"/>
      <c r="V87" s="97"/>
      <c r="W87" s="97"/>
      <c r="X87" s="104"/>
      <c r="Y87" s="97"/>
      <c r="Z87" s="97"/>
      <c r="AA87" s="97"/>
      <c r="AB87" s="97"/>
      <c r="AC87" s="97"/>
      <c r="AD87" s="97"/>
      <c r="AE87" s="97"/>
      <c r="AF87" s="97"/>
      <c r="AG87" s="97"/>
      <c r="AH87" s="97"/>
      <c r="AI87" s="97"/>
      <c r="AJ87" s="105"/>
      <c r="AK87" s="97"/>
      <c r="AL87" s="97"/>
      <c r="AM87" s="97"/>
      <c r="AN87" s="97"/>
      <c r="AO87" s="97"/>
      <c r="AP87" s="97"/>
      <c r="AQ87" s="97"/>
      <c r="AR87" s="106"/>
      <c r="AS87" s="107"/>
      <c r="AT87" s="107"/>
      <c r="AU87" s="107"/>
      <c r="AV87" s="107"/>
      <c r="AW87" s="107"/>
      <c r="AX87" s="107"/>
      <c r="AY87" s="106"/>
      <c r="AZ87" s="107"/>
      <c r="BA87" s="107"/>
      <c r="BB87" s="107"/>
      <c r="BC87" s="108">
        <f>IF($AU$38&lt;&gt;"","zie hierboven",IF(AJ87="auto",IF(AND((D87&gt;'km-vergoeding'!$A$4),(D87&lt;'km-vergoeding'!$A$5)),'km-vergoeding'!$D$4,'km-vergoeding'!$D$5),0))</f>
        <v>0</v>
      </c>
      <c r="BD87" s="95"/>
      <c r="BE87" s="95"/>
      <c r="BF87" s="95"/>
      <c r="BG87" s="95"/>
      <c r="BH87" s="95"/>
      <c r="BI87" s="95"/>
      <c r="BJ87" s="95"/>
      <c r="BK87" s="94">
        <f t="shared" si="5"/>
        <v>0</v>
      </c>
      <c r="BL87" s="95"/>
      <c r="BM87" s="95"/>
      <c r="BN87" s="95"/>
      <c r="BO87" s="95"/>
      <c r="BP87" s="95"/>
      <c r="BQ87" s="95"/>
      <c r="BR87" s="93">
        <f>IF($AU$38&lt;&gt;"","zie hierboven",IF(AJ87="fiets",'km-vergoeding'!$D$3,0))</f>
        <v>0</v>
      </c>
      <c r="BS87" s="93"/>
      <c r="BT87" s="93"/>
      <c r="BU87" s="93"/>
      <c r="BV87" s="93"/>
      <c r="BW87" s="93"/>
      <c r="BX87" s="93"/>
      <c r="BY87" s="93"/>
      <c r="BZ87" s="94">
        <f t="shared" si="6"/>
        <v>0</v>
      </c>
      <c r="CA87" s="95"/>
      <c r="CB87" s="95"/>
      <c r="CC87" s="95"/>
      <c r="CD87" s="95"/>
      <c r="CE87" s="95"/>
      <c r="CF87" s="95"/>
      <c r="CG87" s="96"/>
      <c r="CH87" s="97"/>
      <c r="CI87" s="97"/>
      <c r="CJ87" s="97"/>
      <c r="CK87" s="97"/>
      <c r="CL87" s="97"/>
      <c r="CM87" s="98">
        <f t="shared" si="7"/>
        <v>0</v>
      </c>
      <c r="CN87" s="95"/>
      <c r="CO87" s="95"/>
      <c r="CP87" s="95"/>
      <c r="CQ87" s="95"/>
      <c r="CR87" s="95"/>
      <c r="CS87" s="99">
        <f t="shared" si="12"/>
        <v>0</v>
      </c>
      <c r="CT87" s="100"/>
      <c r="CU87" s="100"/>
      <c r="CV87" s="100"/>
      <c r="CW87" s="100"/>
      <c r="CX87" s="101"/>
      <c r="CY87" s="73" t="str">
        <f t="shared" si="13"/>
        <v/>
      </c>
      <c r="CZ87" s="71" t="str">
        <f t="shared" si="14"/>
        <v/>
      </c>
      <c r="DA87" s="60"/>
      <c r="DB87" s="77" t="str">
        <f t="shared" si="15"/>
        <v/>
      </c>
      <c r="DC87" s="71" t="str">
        <f t="shared" si="16"/>
        <v/>
      </c>
      <c r="DD87" s="71" t="str">
        <f t="shared" si="17"/>
        <v/>
      </c>
      <c r="DE87" s="45">
        <f t="shared" si="18"/>
        <v>0</v>
      </c>
      <c r="DF87" s="45"/>
      <c r="DG87" s="84" t="str">
        <f t="shared" si="11"/>
        <v/>
      </c>
    </row>
    <row r="88" spans="1:111" ht="15.75" customHeight="1" x14ac:dyDescent="0.35">
      <c r="A88" s="71" t="str">
        <f t="shared" si="2"/>
        <v/>
      </c>
      <c r="B88" s="71" t="str">
        <f t="shared" si="3"/>
        <v/>
      </c>
      <c r="C88" s="72" t="str">
        <f t="shared" si="4"/>
        <v/>
      </c>
      <c r="D88" s="102"/>
      <c r="E88" s="97"/>
      <c r="F88" s="97"/>
      <c r="G88" s="97"/>
      <c r="H88" s="103"/>
      <c r="I88" s="97"/>
      <c r="J88" s="97"/>
      <c r="K88" s="97"/>
      <c r="L88" s="97"/>
      <c r="M88" s="97"/>
      <c r="N88" s="97"/>
      <c r="O88" s="97"/>
      <c r="P88" s="97"/>
      <c r="Q88" s="97"/>
      <c r="R88" s="104"/>
      <c r="S88" s="97"/>
      <c r="T88" s="97"/>
      <c r="U88" s="97"/>
      <c r="V88" s="97"/>
      <c r="W88" s="97"/>
      <c r="X88" s="104"/>
      <c r="Y88" s="97"/>
      <c r="Z88" s="97"/>
      <c r="AA88" s="97"/>
      <c r="AB88" s="97"/>
      <c r="AC88" s="97"/>
      <c r="AD88" s="97"/>
      <c r="AE88" s="97"/>
      <c r="AF88" s="97"/>
      <c r="AG88" s="97"/>
      <c r="AH88" s="97"/>
      <c r="AI88" s="97"/>
      <c r="AJ88" s="105"/>
      <c r="AK88" s="97"/>
      <c r="AL88" s="97"/>
      <c r="AM88" s="97"/>
      <c r="AN88" s="97"/>
      <c r="AO88" s="97"/>
      <c r="AP88" s="97"/>
      <c r="AQ88" s="97"/>
      <c r="AR88" s="106"/>
      <c r="AS88" s="107"/>
      <c r="AT88" s="107"/>
      <c r="AU88" s="107"/>
      <c r="AV88" s="107"/>
      <c r="AW88" s="107"/>
      <c r="AX88" s="107"/>
      <c r="AY88" s="106"/>
      <c r="AZ88" s="107"/>
      <c r="BA88" s="107"/>
      <c r="BB88" s="107"/>
      <c r="BC88" s="108">
        <f>IF($AU$38&lt;&gt;"","zie hierboven",IF(AJ88="auto",IF(AND((D88&gt;'km-vergoeding'!$A$4),(D88&lt;'km-vergoeding'!$A$5)),'km-vergoeding'!$D$4,'km-vergoeding'!$D$5),0))</f>
        <v>0</v>
      </c>
      <c r="BD88" s="95"/>
      <c r="BE88" s="95"/>
      <c r="BF88" s="95"/>
      <c r="BG88" s="95"/>
      <c r="BH88" s="95"/>
      <c r="BI88" s="95"/>
      <c r="BJ88" s="95"/>
      <c r="BK88" s="94">
        <f t="shared" si="5"/>
        <v>0</v>
      </c>
      <c r="BL88" s="95"/>
      <c r="BM88" s="95"/>
      <c r="BN88" s="95"/>
      <c r="BO88" s="95"/>
      <c r="BP88" s="95"/>
      <c r="BQ88" s="95"/>
      <c r="BR88" s="93">
        <f>IF($AU$38&lt;&gt;"","zie hierboven",IF(AJ88="fiets",'km-vergoeding'!$D$3,0))</f>
        <v>0</v>
      </c>
      <c r="BS88" s="93"/>
      <c r="BT88" s="93"/>
      <c r="BU88" s="93"/>
      <c r="BV88" s="93"/>
      <c r="BW88" s="93"/>
      <c r="BX88" s="93"/>
      <c r="BY88" s="93"/>
      <c r="BZ88" s="94">
        <f t="shared" si="6"/>
        <v>0</v>
      </c>
      <c r="CA88" s="95"/>
      <c r="CB88" s="95"/>
      <c r="CC88" s="95"/>
      <c r="CD88" s="95"/>
      <c r="CE88" s="95"/>
      <c r="CF88" s="95"/>
      <c r="CG88" s="96"/>
      <c r="CH88" s="97"/>
      <c r="CI88" s="97"/>
      <c r="CJ88" s="97"/>
      <c r="CK88" s="97"/>
      <c r="CL88" s="97"/>
      <c r="CM88" s="98">
        <f t="shared" si="7"/>
        <v>0</v>
      </c>
      <c r="CN88" s="95"/>
      <c r="CO88" s="95"/>
      <c r="CP88" s="95"/>
      <c r="CQ88" s="95"/>
      <c r="CR88" s="95"/>
      <c r="CS88" s="99">
        <f t="shared" si="12"/>
        <v>0</v>
      </c>
      <c r="CT88" s="100"/>
      <c r="CU88" s="100"/>
      <c r="CV88" s="100"/>
      <c r="CW88" s="100"/>
      <c r="CX88" s="101"/>
      <c r="CY88" s="73" t="str">
        <f t="shared" si="13"/>
        <v/>
      </c>
      <c r="CZ88" s="71" t="str">
        <f t="shared" si="14"/>
        <v/>
      </c>
      <c r="DA88" s="60"/>
      <c r="DB88" s="77" t="str">
        <f t="shared" si="15"/>
        <v/>
      </c>
      <c r="DC88" s="71" t="str">
        <f t="shared" si="16"/>
        <v/>
      </c>
      <c r="DD88" s="71" t="str">
        <f t="shared" si="17"/>
        <v/>
      </c>
      <c r="DE88" s="45">
        <f t="shared" si="18"/>
        <v>0</v>
      </c>
      <c r="DF88" s="45"/>
      <c r="DG88" s="84" t="str">
        <f t="shared" si="11"/>
        <v/>
      </c>
    </row>
    <row r="89" spans="1:111" ht="15.75" customHeight="1" x14ac:dyDescent="0.35">
      <c r="A89" s="71" t="str">
        <f t="shared" si="2"/>
        <v/>
      </c>
      <c r="B89" s="71" t="str">
        <f t="shared" si="3"/>
        <v/>
      </c>
      <c r="C89" s="72" t="str">
        <f t="shared" si="4"/>
        <v/>
      </c>
      <c r="D89" s="102"/>
      <c r="E89" s="97"/>
      <c r="F89" s="97"/>
      <c r="G89" s="97"/>
      <c r="H89" s="103"/>
      <c r="I89" s="97"/>
      <c r="J89" s="97"/>
      <c r="K89" s="97"/>
      <c r="L89" s="97"/>
      <c r="M89" s="97"/>
      <c r="N89" s="97"/>
      <c r="O89" s="97"/>
      <c r="P89" s="97"/>
      <c r="Q89" s="97"/>
      <c r="R89" s="104"/>
      <c r="S89" s="97"/>
      <c r="T89" s="97"/>
      <c r="U89" s="97"/>
      <c r="V89" s="97"/>
      <c r="W89" s="97"/>
      <c r="X89" s="104"/>
      <c r="Y89" s="97"/>
      <c r="Z89" s="97"/>
      <c r="AA89" s="97"/>
      <c r="AB89" s="97"/>
      <c r="AC89" s="97"/>
      <c r="AD89" s="97"/>
      <c r="AE89" s="97"/>
      <c r="AF89" s="97"/>
      <c r="AG89" s="97"/>
      <c r="AH89" s="97"/>
      <c r="AI89" s="97"/>
      <c r="AJ89" s="105"/>
      <c r="AK89" s="97"/>
      <c r="AL89" s="97"/>
      <c r="AM89" s="97"/>
      <c r="AN89" s="97"/>
      <c r="AO89" s="97"/>
      <c r="AP89" s="97"/>
      <c r="AQ89" s="97"/>
      <c r="AR89" s="106"/>
      <c r="AS89" s="107"/>
      <c r="AT89" s="107"/>
      <c r="AU89" s="107"/>
      <c r="AV89" s="107"/>
      <c r="AW89" s="107"/>
      <c r="AX89" s="107"/>
      <c r="AY89" s="106"/>
      <c r="AZ89" s="107"/>
      <c r="BA89" s="107"/>
      <c r="BB89" s="107"/>
      <c r="BC89" s="108">
        <f>IF($AU$38&lt;&gt;"","zie hierboven",IF(AJ89="auto",IF(AND((D89&gt;'km-vergoeding'!$A$4),(D89&lt;'km-vergoeding'!$A$5)),'km-vergoeding'!$D$4,'km-vergoeding'!$D$5),0))</f>
        <v>0</v>
      </c>
      <c r="BD89" s="95"/>
      <c r="BE89" s="95"/>
      <c r="BF89" s="95"/>
      <c r="BG89" s="95"/>
      <c r="BH89" s="95"/>
      <c r="BI89" s="95"/>
      <c r="BJ89" s="95"/>
      <c r="BK89" s="94">
        <f t="shared" si="5"/>
        <v>0</v>
      </c>
      <c r="BL89" s="95"/>
      <c r="BM89" s="95"/>
      <c r="BN89" s="95"/>
      <c r="BO89" s="95"/>
      <c r="BP89" s="95"/>
      <c r="BQ89" s="95"/>
      <c r="BR89" s="93">
        <f>IF($AU$38&lt;&gt;"","zie hierboven",IF(AJ89="fiets",'km-vergoeding'!$D$3,0))</f>
        <v>0</v>
      </c>
      <c r="BS89" s="93"/>
      <c r="BT89" s="93"/>
      <c r="BU89" s="93"/>
      <c r="BV89" s="93"/>
      <c r="BW89" s="93"/>
      <c r="BX89" s="93"/>
      <c r="BY89" s="93"/>
      <c r="BZ89" s="94">
        <f t="shared" si="6"/>
        <v>0</v>
      </c>
      <c r="CA89" s="95"/>
      <c r="CB89" s="95"/>
      <c r="CC89" s="95"/>
      <c r="CD89" s="95"/>
      <c r="CE89" s="95"/>
      <c r="CF89" s="95"/>
      <c r="CG89" s="96"/>
      <c r="CH89" s="97"/>
      <c r="CI89" s="97"/>
      <c r="CJ89" s="97"/>
      <c r="CK89" s="97"/>
      <c r="CL89" s="97"/>
      <c r="CM89" s="98">
        <f t="shared" si="7"/>
        <v>0</v>
      </c>
      <c r="CN89" s="95"/>
      <c r="CO89" s="95"/>
      <c r="CP89" s="95"/>
      <c r="CQ89" s="95"/>
      <c r="CR89" s="95"/>
      <c r="CS89" s="99">
        <f t="shared" si="12"/>
        <v>0</v>
      </c>
      <c r="CT89" s="100"/>
      <c r="CU89" s="100"/>
      <c r="CV89" s="100"/>
      <c r="CW89" s="100"/>
      <c r="CX89" s="101"/>
      <c r="CY89" s="73" t="str">
        <f t="shared" si="13"/>
        <v/>
      </c>
      <c r="CZ89" s="71" t="str">
        <f t="shared" si="14"/>
        <v/>
      </c>
      <c r="DA89" s="60"/>
      <c r="DB89" s="77" t="str">
        <f t="shared" si="15"/>
        <v/>
      </c>
      <c r="DC89" s="71" t="str">
        <f t="shared" si="16"/>
        <v/>
      </c>
      <c r="DD89" s="71" t="str">
        <f t="shared" si="17"/>
        <v/>
      </c>
      <c r="DE89" s="45">
        <f t="shared" si="18"/>
        <v>0</v>
      </c>
      <c r="DF89" s="45"/>
      <c r="DG89" s="84" t="str">
        <f t="shared" si="11"/>
        <v/>
      </c>
    </row>
    <row r="90" spans="1:111" ht="15.75" customHeight="1" x14ac:dyDescent="0.35">
      <c r="A90" s="71" t="str">
        <f t="shared" si="2"/>
        <v/>
      </c>
      <c r="B90" s="71" t="str">
        <f t="shared" si="3"/>
        <v/>
      </c>
      <c r="C90" s="72" t="str">
        <f t="shared" si="4"/>
        <v/>
      </c>
      <c r="D90" s="102"/>
      <c r="E90" s="97"/>
      <c r="F90" s="97"/>
      <c r="G90" s="97"/>
      <c r="H90" s="103"/>
      <c r="I90" s="97"/>
      <c r="J90" s="97"/>
      <c r="K90" s="97"/>
      <c r="L90" s="97"/>
      <c r="M90" s="97"/>
      <c r="N90" s="97"/>
      <c r="O90" s="97"/>
      <c r="P90" s="97"/>
      <c r="Q90" s="97"/>
      <c r="R90" s="104"/>
      <c r="S90" s="97"/>
      <c r="T90" s="97"/>
      <c r="U90" s="97"/>
      <c r="V90" s="97"/>
      <c r="W90" s="97"/>
      <c r="X90" s="104"/>
      <c r="Y90" s="97"/>
      <c r="Z90" s="97"/>
      <c r="AA90" s="97"/>
      <c r="AB90" s="97"/>
      <c r="AC90" s="97"/>
      <c r="AD90" s="97"/>
      <c r="AE90" s="97"/>
      <c r="AF90" s="97"/>
      <c r="AG90" s="97"/>
      <c r="AH90" s="97"/>
      <c r="AI90" s="97"/>
      <c r="AJ90" s="105"/>
      <c r="AK90" s="97"/>
      <c r="AL90" s="97"/>
      <c r="AM90" s="97"/>
      <c r="AN90" s="97"/>
      <c r="AO90" s="97"/>
      <c r="AP90" s="97"/>
      <c r="AQ90" s="97"/>
      <c r="AR90" s="106"/>
      <c r="AS90" s="107"/>
      <c r="AT90" s="107"/>
      <c r="AU90" s="107"/>
      <c r="AV90" s="107"/>
      <c r="AW90" s="107"/>
      <c r="AX90" s="107"/>
      <c r="AY90" s="106"/>
      <c r="AZ90" s="107"/>
      <c r="BA90" s="107"/>
      <c r="BB90" s="107"/>
      <c r="BC90" s="108">
        <f>IF($AU$38&lt;&gt;"","zie hierboven",IF(AJ90="auto",IF(AND((D90&gt;'km-vergoeding'!$A$4),(D90&lt;'km-vergoeding'!$A$5)),'km-vergoeding'!$D$4,'km-vergoeding'!$D$5),0))</f>
        <v>0</v>
      </c>
      <c r="BD90" s="95"/>
      <c r="BE90" s="95"/>
      <c r="BF90" s="95"/>
      <c r="BG90" s="95"/>
      <c r="BH90" s="95"/>
      <c r="BI90" s="95"/>
      <c r="BJ90" s="95"/>
      <c r="BK90" s="94">
        <f t="shared" si="5"/>
        <v>0</v>
      </c>
      <c r="BL90" s="95"/>
      <c r="BM90" s="95"/>
      <c r="BN90" s="95"/>
      <c r="BO90" s="95"/>
      <c r="BP90" s="95"/>
      <c r="BQ90" s="95"/>
      <c r="BR90" s="93">
        <f>IF($AU$38&lt;&gt;"","zie hierboven",IF(AJ90="fiets",'km-vergoeding'!$D$3,0))</f>
        <v>0</v>
      </c>
      <c r="BS90" s="93"/>
      <c r="BT90" s="93"/>
      <c r="BU90" s="93"/>
      <c r="BV90" s="93"/>
      <c r="BW90" s="93"/>
      <c r="BX90" s="93"/>
      <c r="BY90" s="93"/>
      <c r="BZ90" s="94">
        <f t="shared" si="6"/>
        <v>0</v>
      </c>
      <c r="CA90" s="95"/>
      <c r="CB90" s="95"/>
      <c r="CC90" s="95"/>
      <c r="CD90" s="95"/>
      <c r="CE90" s="95"/>
      <c r="CF90" s="95"/>
      <c r="CG90" s="96"/>
      <c r="CH90" s="97"/>
      <c r="CI90" s="97"/>
      <c r="CJ90" s="97"/>
      <c r="CK90" s="97"/>
      <c r="CL90" s="97"/>
      <c r="CM90" s="98">
        <f t="shared" si="7"/>
        <v>0</v>
      </c>
      <c r="CN90" s="95"/>
      <c r="CO90" s="95"/>
      <c r="CP90" s="95"/>
      <c r="CQ90" s="95"/>
      <c r="CR90" s="95"/>
      <c r="CS90" s="99">
        <f t="shared" si="12"/>
        <v>0</v>
      </c>
      <c r="CT90" s="100"/>
      <c r="CU90" s="100"/>
      <c r="CV90" s="100"/>
      <c r="CW90" s="100"/>
      <c r="CX90" s="101"/>
      <c r="CY90" s="73" t="str">
        <f t="shared" si="13"/>
        <v/>
      </c>
      <c r="CZ90" s="71" t="str">
        <f t="shared" si="14"/>
        <v/>
      </c>
      <c r="DA90" s="60"/>
      <c r="DB90" s="77" t="str">
        <f t="shared" si="15"/>
        <v/>
      </c>
      <c r="DC90" s="71" t="str">
        <f t="shared" si="16"/>
        <v/>
      </c>
      <c r="DD90" s="71" t="str">
        <f t="shared" si="17"/>
        <v/>
      </c>
      <c r="DE90" s="45">
        <f t="shared" si="18"/>
        <v>0</v>
      </c>
      <c r="DF90" s="45"/>
      <c r="DG90" s="84" t="str">
        <f t="shared" si="11"/>
        <v/>
      </c>
    </row>
    <row r="91" spans="1:111" ht="15.75" customHeight="1" x14ac:dyDescent="0.35">
      <c r="A91" s="71" t="str">
        <f t="shared" si="2"/>
        <v/>
      </c>
      <c r="B91" s="71" t="str">
        <f t="shared" si="3"/>
        <v/>
      </c>
      <c r="C91" s="72" t="str">
        <f t="shared" si="4"/>
        <v/>
      </c>
      <c r="D91" s="102"/>
      <c r="E91" s="97"/>
      <c r="F91" s="97"/>
      <c r="G91" s="97"/>
      <c r="H91" s="103"/>
      <c r="I91" s="97"/>
      <c r="J91" s="97"/>
      <c r="K91" s="97"/>
      <c r="L91" s="97"/>
      <c r="M91" s="97"/>
      <c r="N91" s="97"/>
      <c r="O91" s="97"/>
      <c r="P91" s="97"/>
      <c r="Q91" s="97"/>
      <c r="R91" s="104"/>
      <c r="S91" s="97"/>
      <c r="T91" s="97"/>
      <c r="U91" s="97"/>
      <c r="V91" s="97"/>
      <c r="W91" s="97"/>
      <c r="X91" s="104"/>
      <c r="Y91" s="97"/>
      <c r="Z91" s="97"/>
      <c r="AA91" s="97"/>
      <c r="AB91" s="97"/>
      <c r="AC91" s="97"/>
      <c r="AD91" s="97"/>
      <c r="AE91" s="97"/>
      <c r="AF91" s="97"/>
      <c r="AG91" s="97"/>
      <c r="AH91" s="97"/>
      <c r="AI91" s="97"/>
      <c r="AJ91" s="105"/>
      <c r="AK91" s="97"/>
      <c r="AL91" s="97"/>
      <c r="AM91" s="97"/>
      <c r="AN91" s="97"/>
      <c r="AO91" s="97"/>
      <c r="AP91" s="97"/>
      <c r="AQ91" s="97"/>
      <c r="AR91" s="106"/>
      <c r="AS91" s="107"/>
      <c r="AT91" s="107"/>
      <c r="AU91" s="107"/>
      <c r="AV91" s="107"/>
      <c r="AW91" s="107"/>
      <c r="AX91" s="107"/>
      <c r="AY91" s="106"/>
      <c r="AZ91" s="107"/>
      <c r="BA91" s="107"/>
      <c r="BB91" s="107"/>
      <c r="BC91" s="108">
        <f>IF($AU$38&lt;&gt;"","zie hierboven",IF(AJ91="auto",IF(AND((D91&gt;'km-vergoeding'!$A$4),(D91&lt;'km-vergoeding'!$A$5)),'km-vergoeding'!$D$4,'km-vergoeding'!$D$5),0))</f>
        <v>0</v>
      </c>
      <c r="BD91" s="95"/>
      <c r="BE91" s="95"/>
      <c r="BF91" s="95"/>
      <c r="BG91" s="95"/>
      <c r="BH91" s="95"/>
      <c r="BI91" s="95"/>
      <c r="BJ91" s="95"/>
      <c r="BK91" s="94">
        <f t="shared" si="5"/>
        <v>0</v>
      </c>
      <c r="BL91" s="95"/>
      <c r="BM91" s="95"/>
      <c r="BN91" s="95"/>
      <c r="BO91" s="95"/>
      <c r="BP91" s="95"/>
      <c r="BQ91" s="95"/>
      <c r="BR91" s="93">
        <f>IF($AU$38&lt;&gt;"","zie hierboven",IF(AJ91="fiets",'km-vergoeding'!$D$3,0))</f>
        <v>0</v>
      </c>
      <c r="BS91" s="93"/>
      <c r="BT91" s="93"/>
      <c r="BU91" s="93"/>
      <c r="BV91" s="93"/>
      <c r="BW91" s="93"/>
      <c r="BX91" s="93"/>
      <c r="BY91" s="93"/>
      <c r="BZ91" s="94">
        <f t="shared" si="6"/>
        <v>0</v>
      </c>
      <c r="CA91" s="95"/>
      <c r="CB91" s="95"/>
      <c r="CC91" s="95"/>
      <c r="CD91" s="95"/>
      <c r="CE91" s="95"/>
      <c r="CF91" s="95"/>
      <c r="CG91" s="96"/>
      <c r="CH91" s="97"/>
      <c r="CI91" s="97"/>
      <c r="CJ91" s="97"/>
      <c r="CK91" s="97"/>
      <c r="CL91" s="97"/>
      <c r="CM91" s="98">
        <f t="shared" si="7"/>
        <v>0</v>
      </c>
      <c r="CN91" s="95"/>
      <c r="CO91" s="95"/>
      <c r="CP91" s="95"/>
      <c r="CQ91" s="95"/>
      <c r="CR91" s="95"/>
      <c r="CS91" s="99">
        <f t="shared" si="12"/>
        <v>0</v>
      </c>
      <c r="CT91" s="100"/>
      <c r="CU91" s="100"/>
      <c r="CV91" s="100"/>
      <c r="CW91" s="100"/>
      <c r="CX91" s="101"/>
      <c r="CY91" s="73" t="str">
        <f t="shared" si="13"/>
        <v/>
      </c>
      <c r="CZ91" s="71" t="str">
        <f t="shared" si="14"/>
        <v/>
      </c>
      <c r="DA91" s="60"/>
      <c r="DB91" s="77" t="str">
        <f t="shared" si="15"/>
        <v/>
      </c>
      <c r="DC91" s="71" t="str">
        <f t="shared" si="16"/>
        <v/>
      </c>
      <c r="DD91" s="71" t="str">
        <f t="shared" si="17"/>
        <v/>
      </c>
      <c r="DE91" s="45">
        <f t="shared" si="18"/>
        <v>0</v>
      </c>
      <c r="DF91" s="45"/>
      <c r="DG91" s="84" t="str">
        <f t="shared" si="11"/>
        <v/>
      </c>
    </row>
    <row r="92" spans="1:111" ht="15.75" customHeight="1" x14ac:dyDescent="0.35">
      <c r="A92" s="71" t="str">
        <f t="shared" si="2"/>
        <v/>
      </c>
      <c r="B92" s="71" t="str">
        <f t="shared" si="3"/>
        <v/>
      </c>
      <c r="C92" s="72" t="str">
        <f t="shared" si="4"/>
        <v/>
      </c>
      <c r="D92" s="102"/>
      <c r="E92" s="97"/>
      <c r="F92" s="97"/>
      <c r="G92" s="97"/>
      <c r="H92" s="103"/>
      <c r="I92" s="97"/>
      <c r="J92" s="97"/>
      <c r="K92" s="97"/>
      <c r="L92" s="97"/>
      <c r="M92" s="97"/>
      <c r="N92" s="97"/>
      <c r="O92" s="97"/>
      <c r="P92" s="97"/>
      <c r="Q92" s="97"/>
      <c r="R92" s="104"/>
      <c r="S92" s="97"/>
      <c r="T92" s="97"/>
      <c r="U92" s="97"/>
      <c r="V92" s="97"/>
      <c r="W92" s="97"/>
      <c r="X92" s="104"/>
      <c r="Y92" s="97"/>
      <c r="Z92" s="97"/>
      <c r="AA92" s="97"/>
      <c r="AB92" s="97"/>
      <c r="AC92" s="97"/>
      <c r="AD92" s="97"/>
      <c r="AE92" s="97"/>
      <c r="AF92" s="97"/>
      <c r="AG92" s="97"/>
      <c r="AH92" s="97"/>
      <c r="AI92" s="97"/>
      <c r="AJ92" s="105"/>
      <c r="AK92" s="97"/>
      <c r="AL92" s="97"/>
      <c r="AM92" s="97"/>
      <c r="AN92" s="97"/>
      <c r="AO92" s="97"/>
      <c r="AP92" s="97"/>
      <c r="AQ92" s="97"/>
      <c r="AR92" s="106"/>
      <c r="AS92" s="107"/>
      <c r="AT92" s="107"/>
      <c r="AU92" s="107"/>
      <c r="AV92" s="107"/>
      <c r="AW92" s="107"/>
      <c r="AX92" s="107"/>
      <c r="AY92" s="106"/>
      <c r="AZ92" s="107"/>
      <c r="BA92" s="107"/>
      <c r="BB92" s="107"/>
      <c r="BC92" s="108">
        <f>IF($AU$38&lt;&gt;"","zie hierboven",IF(AJ92="auto",IF(AND((D92&gt;'km-vergoeding'!$A$4),(D92&lt;'km-vergoeding'!$A$5)),'km-vergoeding'!$D$4,'km-vergoeding'!$D$5),0))</f>
        <v>0</v>
      </c>
      <c r="BD92" s="95"/>
      <c r="BE92" s="95"/>
      <c r="BF92" s="95"/>
      <c r="BG92" s="95"/>
      <c r="BH92" s="95"/>
      <c r="BI92" s="95"/>
      <c r="BJ92" s="95"/>
      <c r="BK92" s="94">
        <f t="shared" si="5"/>
        <v>0</v>
      </c>
      <c r="BL92" s="95"/>
      <c r="BM92" s="95"/>
      <c r="BN92" s="95"/>
      <c r="BO92" s="95"/>
      <c r="BP92" s="95"/>
      <c r="BQ92" s="95"/>
      <c r="BR92" s="93">
        <f>IF($AU$38&lt;&gt;"","zie hierboven",IF(AJ92="fiets",'km-vergoeding'!$D$3,0))</f>
        <v>0</v>
      </c>
      <c r="BS92" s="93"/>
      <c r="BT92" s="93"/>
      <c r="BU92" s="93"/>
      <c r="BV92" s="93"/>
      <c r="BW92" s="93"/>
      <c r="BX92" s="93"/>
      <c r="BY92" s="93"/>
      <c r="BZ92" s="94">
        <f t="shared" si="6"/>
        <v>0</v>
      </c>
      <c r="CA92" s="95"/>
      <c r="CB92" s="95"/>
      <c r="CC92" s="95"/>
      <c r="CD92" s="95"/>
      <c r="CE92" s="95"/>
      <c r="CF92" s="95"/>
      <c r="CG92" s="96"/>
      <c r="CH92" s="97"/>
      <c r="CI92" s="97"/>
      <c r="CJ92" s="97"/>
      <c r="CK92" s="97"/>
      <c r="CL92" s="97"/>
      <c r="CM92" s="98">
        <f t="shared" si="7"/>
        <v>0</v>
      </c>
      <c r="CN92" s="95"/>
      <c r="CO92" s="95"/>
      <c r="CP92" s="95"/>
      <c r="CQ92" s="95"/>
      <c r="CR92" s="95"/>
      <c r="CS92" s="99">
        <f t="shared" si="12"/>
        <v>0</v>
      </c>
      <c r="CT92" s="100"/>
      <c r="CU92" s="100"/>
      <c r="CV92" s="100"/>
      <c r="CW92" s="100"/>
      <c r="CX92" s="101"/>
      <c r="CY92" s="73" t="str">
        <f t="shared" si="13"/>
        <v/>
      </c>
      <c r="CZ92" s="71" t="str">
        <f t="shared" si="14"/>
        <v/>
      </c>
      <c r="DA92" s="60"/>
      <c r="DB92" s="77" t="str">
        <f t="shared" si="15"/>
        <v/>
      </c>
      <c r="DC92" s="71" t="str">
        <f t="shared" si="16"/>
        <v/>
      </c>
      <c r="DD92" s="71" t="str">
        <f t="shared" si="17"/>
        <v/>
      </c>
      <c r="DE92" s="45">
        <f t="shared" si="18"/>
        <v>0</v>
      </c>
      <c r="DF92" s="45"/>
      <c r="DG92" s="84" t="str">
        <f t="shared" si="11"/>
        <v/>
      </c>
    </row>
    <row r="93" spans="1:111" ht="15.75" customHeight="1" x14ac:dyDescent="0.35">
      <c r="A93" s="71" t="str">
        <f t="shared" si="2"/>
        <v/>
      </c>
      <c r="B93" s="71" t="str">
        <f t="shared" si="3"/>
        <v/>
      </c>
      <c r="C93" s="72" t="str">
        <f t="shared" si="4"/>
        <v/>
      </c>
      <c r="D93" s="102"/>
      <c r="E93" s="97"/>
      <c r="F93" s="97"/>
      <c r="G93" s="97"/>
      <c r="H93" s="103"/>
      <c r="I93" s="97"/>
      <c r="J93" s="97"/>
      <c r="K93" s="97"/>
      <c r="L93" s="97"/>
      <c r="M93" s="97"/>
      <c r="N93" s="97"/>
      <c r="O93" s="97"/>
      <c r="P93" s="97"/>
      <c r="Q93" s="97"/>
      <c r="R93" s="104"/>
      <c r="S93" s="97"/>
      <c r="T93" s="97"/>
      <c r="U93" s="97"/>
      <c r="V93" s="97"/>
      <c r="W93" s="97"/>
      <c r="X93" s="104"/>
      <c r="Y93" s="97"/>
      <c r="Z93" s="97"/>
      <c r="AA93" s="97"/>
      <c r="AB93" s="97"/>
      <c r="AC93" s="97"/>
      <c r="AD93" s="97"/>
      <c r="AE93" s="97"/>
      <c r="AF93" s="97"/>
      <c r="AG93" s="97"/>
      <c r="AH93" s="97"/>
      <c r="AI93" s="97"/>
      <c r="AJ93" s="105"/>
      <c r="AK93" s="97"/>
      <c r="AL93" s="97"/>
      <c r="AM93" s="97"/>
      <c r="AN93" s="97"/>
      <c r="AO93" s="97"/>
      <c r="AP93" s="97"/>
      <c r="AQ93" s="97"/>
      <c r="AR93" s="106"/>
      <c r="AS93" s="107"/>
      <c r="AT93" s="107"/>
      <c r="AU93" s="107"/>
      <c r="AV93" s="107"/>
      <c r="AW93" s="107"/>
      <c r="AX93" s="107"/>
      <c r="AY93" s="106"/>
      <c r="AZ93" s="107"/>
      <c r="BA93" s="107"/>
      <c r="BB93" s="107"/>
      <c r="BC93" s="108">
        <f>IF($AU$38&lt;&gt;"","zie hierboven",IF(AJ93="auto",IF(AND((D93&gt;'km-vergoeding'!$A$4),(D93&lt;'km-vergoeding'!$A$5)),'km-vergoeding'!$D$4,'km-vergoeding'!$D$5),0))</f>
        <v>0</v>
      </c>
      <c r="BD93" s="95"/>
      <c r="BE93" s="95"/>
      <c r="BF93" s="95"/>
      <c r="BG93" s="95"/>
      <c r="BH93" s="95"/>
      <c r="BI93" s="95"/>
      <c r="BJ93" s="95"/>
      <c r="BK93" s="94">
        <f t="shared" si="5"/>
        <v>0</v>
      </c>
      <c r="BL93" s="95"/>
      <c r="BM93" s="95"/>
      <c r="BN93" s="95"/>
      <c r="BO93" s="95"/>
      <c r="BP93" s="95"/>
      <c r="BQ93" s="95"/>
      <c r="BR93" s="93">
        <f>IF($AU$38&lt;&gt;"","zie hierboven",IF(AJ93="fiets",'km-vergoeding'!$D$3,0))</f>
        <v>0</v>
      </c>
      <c r="BS93" s="93"/>
      <c r="BT93" s="93"/>
      <c r="BU93" s="93"/>
      <c r="BV93" s="93"/>
      <c r="BW93" s="93"/>
      <c r="BX93" s="93"/>
      <c r="BY93" s="93"/>
      <c r="BZ93" s="94">
        <f t="shared" si="6"/>
        <v>0</v>
      </c>
      <c r="CA93" s="95"/>
      <c r="CB93" s="95"/>
      <c r="CC93" s="95"/>
      <c r="CD93" s="95"/>
      <c r="CE93" s="95"/>
      <c r="CF93" s="95"/>
      <c r="CG93" s="96"/>
      <c r="CH93" s="97"/>
      <c r="CI93" s="97"/>
      <c r="CJ93" s="97"/>
      <c r="CK93" s="97"/>
      <c r="CL93" s="97"/>
      <c r="CM93" s="98">
        <f t="shared" si="7"/>
        <v>0</v>
      </c>
      <c r="CN93" s="95"/>
      <c r="CO93" s="95"/>
      <c r="CP93" s="95"/>
      <c r="CQ93" s="95"/>
      <c r="CR93" s="95"/>
      <c r="CS93" s="99">
        <f t="shared" si="12"/>
        <v>0</v>
      </c>
      <c r="CT93" s="100"/>
      <c r="CU93" s="100"/>
      <c r="CV93" s="100"/>
      <c r="CW93" s="100"/>
      <c r="CX93" s="101"/>
      <c r="CY93" s="73" t="str">
        <f t="shared" si="13"/>
        <v/>
      </c>
      <c r="CZ93" s="71" t="str">
        <f t="shared" si="14"/>
        <v/>
      </c>
      <c r="DA93" s="60"/>
      <c r="DB93" s="77" t="str">
        <f t="shared" si="15"/>
        <v/>
      </c>
      <c r="DC93" s="71" t="str">
        <f t="shared" si="16"/>
        <v/>
      </c>
      <c r="DD93" s="71" t="str">
        <f t="shared" si="17"/>
        <v/>
      </c>
      <c r="DE93" s="45">
        <f t="shared" si="18"/>
        <v>0</v>
      </c>
      <c r="DF93" s="45"/>
      <c r="DG93" s="84" t="str">
        <f t="shared" si="11"/>
        <v/>
      </c>
    </row>
    <row r="94" spans="1:111" ht="15.75" customHeight="1" x14ac:dyDescent="0.35">
      <c r="A94" s="71" t="str">
        <f t="shared" si="2"/>
        <v/>
      </c>
      <c r="B94" s="71" t="str">
        <f t="shared" si="3"/>
        <v/>
      </c>
      <c r="C94" s="72" t="str">
        <f t="shared" si="4"/>
        <v/>
      </c>
      <c r="D94" s="102"/>
      <c r="E94" s="97"/>
      <c r="F94" s="97"/>
      <c r="G94" s="97"/>
      <c r="H94" s="103"/>
      <c r="I94" s="97"/>
      <c r="J94" s="97"/>
      <c r="K94" s="97"/>
      <c r="L94" s="97"/>
      <c r="M94" s="97"/>
      <c r="N94" s="97"/>
      <c r="O94" s="97"/>
      <c r="P94" s="97"/>
      <c r="Q94" s="97"/>
      <c r="R94" s="104"/>
      <c r="S94" s="97"/>
      <c r="T94" s="97"/>
      <c r="U94" s="97"/>
      <c r="V94" s="97"/>
      <c r="W94" s="97"/>
      <c r="X94" s="104"/>
      <c r="Y94" s="97"/>
      <c r="Z94" s="97"/>
      <c r="AA94" s="97"/>
      <c r="AB94" s="97"/>
      <c r="AC94" s="97"/>
      <c r="AD94" s="97"/>
      <c r="AE94" s="97"/>
      <c r="AF94" s="97"/>
      <c r="AG94" s="97"/>
      <c r="AH94" s="97"/>
      <c r="AI94" s="97"/>
      <c r="AJ94" s="105"/>
      <c r="AK94" s="97"/>
      <c r="AL94" s="97"/>
      <c r="AM94" s="97"/>
      <c r="AN94" s="97"/>
      <c r="AO94" s="97"/>
      <c r="AP94" s="97"/>
      <c r="AQ94" s="97"/>
      <c r="AR94" s="106"/>
      <c r="AS94" s="107"/>
      <c r="AT94" s="107"/>
      <c r="AU94" s="107"/>
      <c r="AV94" s="107"/>
      <c r="AW94" s="107"/>
      <c r="AX94" s="107"/>
      <c r="AY94" s="106"/>
      <c r="AZ94" s="107"/>
      <c r="BA94" s="107"/>
      <c r="BB94" s="107"/>
      <c r="BC94" s="108">
        <f>IF($AU$38&lt;&gt;"","zie hierboven",IF(AJ94="auto",IF(AND((D94&gt;'km-vergoeding'!$A$4),(D94&lt;'km-vergoeding'!$A$5)),'km-vergoeding'!$D$4,'km-vergoeding'!$D$5),0))</f>
        <v>0</v>
      </c>
      <c r="BD94" s="95"/>
      <c r="BE94" s="95"/>
      <c r="BF94" s="95"/>
      <c r="BG94" s="95"/>
      <c r="BH94" s="95"/>
      <c r="BI94" s="95"/>
      <c r="BJ94" s="95"/>
      <c r="BK94" s="94">
        <f t="shared" si="5"/>
        <v>0</v>
      </c>
      <c r="BL94" s="95"/>
      <c r="BM94" s="95"/>
      <c r="BN94" s="95"/>
      <c r="BO94" s="95"/>
      <c r="BP94" s="95"/>
      <c r="BQ94" s="95"/>
      <c r="BR94" s="93">
        <f>IF($AU$38&lt;&gt;"","zie hierboven",IF(AJ94="fiets",'km-vergoeding'!$D$3,0))</f>
        <v>0</v>
      </c>
      <c r="BS94" s="93"/>
      <c r="BT94" s="93"/>
      <c r="BU94" s="93"/>
      <c r="BV94" s="93"/>
      <c r="BW94" s="93"/>
      <c r="BX94" s="93"/>
      <c r="BY94" s="93"/>
      <c r="BZ94" s="94">
        <f t="shared" si="6"/>
        <v>0</v>
      </c>
      <c r="CA94" s="95"/>
      <c r="CB94" s="95"/>
      <c r="CC94" s="95"/>
      <c r="CD94" s="95"/>
      <c r="CE94" s="95"/>
      <c r="CF94" s="95"/>
      <c r="CG94" s="96"/>
      <c r="CH94" s="97"/>
      <c r="CI94" s="97"/>
      <c r="CJ94" s="97"/>
      <c r="CK94" s="97"/>
      <c r="CL94" s="97"/>
      <c r="CM94" s="98">
        <f t="shared" si="7"/>
        <v>0</v>
      </c>
      <c r="CN94" s="95"/>
      <c r="CO94" s="95"/>
      <c r="CP94" s="95"/>
      <c r="CQ94" s="95"/>
      <c r="CR94" s="95"/>
      <c r="CS94" s="99">
        <f t="shared" si="12"/>
        <v>0</v>
      </c>
      <c r="CT94" s="100"/>
      <c r="CU94" s="100"/>
      <c r="CV94" s="100"/>
      <c r="CW94" s="100"/>
      <c r="CX94" s="101"/>
      <c r="CY94" s="73" t="str">
        <f t="shared" si="13"/>
        <v/>
      </c>
      <c r="CZ94" s="71" t="str">
        <f t="shared" si="14"/>
        <v/>
      </c>
      <c r="DA94" s="60"/>
      <c r="DB94" s="77" t="str">
        <f t="shared" si="15"/>
        <v/>
      </c>
      <c r="DC94" s="71" t="str">
        <f t="shared" si="16"/>
        <v/>
      </c>
      <c r="DD94" s="71" t="str">
        <f t="shared" si="17"/>
        <v/>
      </c>
      <c r="DE94" s="45">
        <f t="shared" si="18"/>
        <v>0</v>
      </c>
      <c r="DF94" s="45"/>
      <c r="DG94" s="84" t="str">
        <f t="shared" si="11"/>
        <v/>
      </c>
    </row>
    <row r="95" spans="1:111" ht="15.75" customHeight="1" x14ac:dyDescent="0.35">
      <c r="A95" s="71" t="str">
        <f t="shared" si="2"/>
        <v/>
      </c>
      <c r="B95" s="71" t="str">
        <f t="shared" si="3"/>
        <v/>
      </c>
      <c r="C95" s="72" t="str">
        <f t="shared" si="4"/>
        <v/>
      </c>
      <c r="D95" s="102"/>
      <c r="E95" s="97"/>
      <c r="F95" s="97"/>
      <c r="G95" s="97"/>
      <c r="H95" s="103"/>
      <c r="I95" s="97"/>
      <c r="J95" s="97"/>
      <c r="K95" s="97"/>
      <c r="L95" s="97"/>
      <c r="M95" s="97"/>
      <c r="N95" s="97"/>
      <c r="O95" s="97"/>
      <c r="P95" s="97"/>
      <c r="Q95" s="97"/>
      <c r="R95" s="104"/>
      <c r="S95" s="97"/>
      <c r="T95" s="97"/>
      <c r="U95" s="97"/>
      <c r="V95" s="97"/>
      <c r="W95" s="97"/>
      <c r="X95" s="104"/>
      <c r="Y95" s="97"/>
      <c r="Z95" s="97"/>
      <c r="AA95" s="97"/>
      <c r="AB95" s="97"/>
      <c r="AC95" s="97"/>
      <c r="AD95" s="97"/>
      <c r="AE95" s="97"/>
      <c r="AF95" s="97"/>
      <c r="AG95" s="97"/>
      <c r="AH95" s="97"/>
      <c r="AI95" s="97"/>
      <c r="AJ95" s="105"/>
      <c r="AK95" s="97"/>
      <c r="AL95" s="97"/>
      <c r="AM95" s="97"/>
      <c r="AN95" s="97"/>
      <c r="AO95" s="97"/>
      <c r="AP95" s="97"/>
      <c r="AQ95" s="97"/>
      <c r="AR95" s="106"/>
      <c r="AS95" s="107"/>
      <c r="AT95" s="107"/>
      <c r="AU95" s="107"/>
      <c r="AV95" s="107"/>
      <c r="AW95" s="107"/>
      <c r="AX95" s="107"/>
      <c r="AY95" s="106"/>
      <c r="AZ95" s="107"/>
      <c r="BA95" s="107"/>
      <c r="BB95" s="107"/>
      <c r="BC95" s="108">
        <f>IF($AU$38&lt;&gt;"","zie hierboven",IF(AJ95="auto",IF(AND((D95&gt;'km-vergoeding'!$A$4),(D95&lt;'km-vergoeding'!$A$5)),'km-vergoeding'!$D$4,'km-vergoeding'!$D$5),0))</f>
        <v>0</v>
      </c>
      <c r="BD95" s="95"/>
      <c r="BE95" s="95"/>
      <c r="BF95" s="95"/>
      <c r="BG95" s="95"/>
      <c r="BH95" s="95"/>
      <c r="BI95" s="95"/>
      <c r="BJ95" s="95"/>
      <c r="BK95" s="94">
        <f t="shared" si="5"/>
        <v>0</v>
      </c>
      <c r="BL95" s="95"/>
      <c r="BM95" s="95"/>
      <c r="BN95" s="95"/>
      <c r="BO95" s="95"/>
      <c r="BP95" s="95"/>
      <c r="BQ95" s="95"/>
      <c r="BR95" s="93">
        <f>IF($AU$38&lt;&gt;"","zie hierboven",IF(AJ95="fiets",'km-vergoeding'!$D$3,0))</f>
        <v>0</v>
      </c>
      <c r="BS95" s="93"/>
      <c r="BT95" s="93"/>
      <c r="BU95" s="93"/>
      <c r="BV95" s="93"/>
      <c r="BW95" s="93"/>
      <c r="BX95" s="93"/>
      <c r="BY95" s="93"/>
      <c r="BZ95" s="94">
        <f t="shared" si="6"/>
        <v>0</v>
      </c>
      <c r="CA95" s="95"/>
      <c r="CB95" s="95"/>
      <c r="CC95" s="95"/>
      <c r="CD95" s="95"/>
      <c r="CE95" s="95"/>
      <c r="CF95" s="95"/>
      <c r="CG95" s="96"/>
      <c r="CH95" s="97"/>
      <c r="CI95" s="97"/>
      <c r="CJ95" s="97"/>
      <c r="CK95" s="97"/>
      <c r="CL95" s="97"/>
      <c r="CM95" s="98">
        <f t="shared" si="7"/>
        <v>0</v>
      </c>
      <c r="CN95" s="95"/>
      <c r="CO95" s="95"/>
      <c r="CP95" s="95"/>
      <c r="CQ95" s="95"/>
      <c r="CR95" s="95"/>
      <c r="CS95" s="99">
        <f t="shared" si="12"/>
        <v>0</v>
      </c>
      <c r="CT95" s="100"/>
      <c r="CU95" s="100"/>
      <c r="CV95" s="100"/>
      <c r="CW95" s="100"/>
      <c r="CX95" s="101"/>
      <c r="CY95" s="73" t="str">
        <f t="shared" si="13"/>
        <v/>
      </c>
      <c r="CZ95" s="71" t="str">
        <f t="shared" si="14"/>
        <v/>
      </c>
      <c r="DA95" s="60"/>
      <c r="DB95" s="77" t="str">
        <f t="shared" si="15"/>
        <v/>
      </c>
      <c r="DC95" s="71" t="str">
        <f t="shared" si="16"/>
        <v/>
      </c>
      <c r="DD95" s="71" t="str">
        <f t="shared" si="17"/>
        <v/>
      </c>
      <c r="DE95" s="45">
        <f t="shared" si="18"/>
        <v>0</v>
      </c>
      <c r="DF95" s="45"/>
      <c r="DG95" s="84" t="str">
        <f t="shared" si="11"/>
        <v/>
      </c>
    </row>
    <row r="96" spans="1:111" ht="15.75" customHeight="1" x14ac:dyDescent="0.35">
      <c r="A96" s="71" t="str">
        <f t="shared" si="2"/>
        <v/>
      </c>
      <c r="B96" s="71" t="str">
        <f t="shared" si="3"/>
        <v/>
      </c>
      <c r="C96" s="72" t="str">
        <f t="shared" si="4"/>
        <v/>
      </c>
      <c r="D96" s="102"/>
      <c r="E96" s="97"/>
      <c r="F96" s="97"/>
      <c r="G96" s="97"/>
      <c r="H96" s="103"/>
      <c r="I96" s="97"/>
      <c r="J96" s="97"/>
      <c r="K96" s="97"/>
      <c r="L96" s="97"/>
      <c r="M96" s="97"/>
      <c r="N96" s="97"/>
      <c r="O96" s="97"/>
      <c r="P96" s="97"/>
      <c r="Q96" s="97"/>
      <c r="R96" s="104"/>
      <c r="S96" s="97"/>
      <c r="T96" s="97"/>
      <c r="U96" s="97"/>
      <c r="V96" s="97"/>
      <c r="W96" s="97"/>
      <c r="X96" s="104"/>
      <c r="Y96" s="97"/>
      <c r="Z96" s="97"/>
      <c r="AA96" s="97"/>
      <c r="AB96" s="97"/>
      <c r="AC96" s="97"/>
      <c r="AD96" s="97"/>
      <c r="AE96" s="97"/>
      <c r="AF96" s="97"/>
      <c r="AG96" s="97"/>
      <c r="AH96" s="97"/>
      <c r="AI96" s="97"/>
      <c r="AJ96" s="105"/>
      <c r="AK96" s="97"/>
      <c r="AL96" s="97"/>
      <c r="AM96" s="97"/>
      <c r="AN96" s="97"/>
      <c r="AO96" s="97"/>
      <c r="AP96" s="97"/>
      <c r="AQ96" s="97"/>
      <c r="AR96" s="106"/>
      <c r="AS96" s="107"/>
      <c r="AT96" s="107"/>
      <c r="AU96" s="107"/>
      <c r="AV96" s="107"/>
      <c r="AW96" s="107"/>
      <c r="AX96" s="107"/>
      <c r="AY96" s="106"/>
      <c r="AZ96" s="107"/>
      <c r="BA96" s="107"/>
      <c r="BB96" s="107"/>
      <c r="BC96" s="108">
        <f>IF($AU$38&lt;&gt;"","zie hierboven",IF(AJ96="auto",IF(AND((D96&gt;'km-vergoeding'!$A$4),(D96&lt;'km-vergoeding'!$A$5)),'km-vergoeding'!$D$4,'km-vergoeding'!$D$5),0))</f>
        <v>0</v>
      </c>
      <c r="BD96" s="95"/>
      <c r="BE96" s="95"/>
      <c r="BF96" s="95"/>
      <c r="BG96" s="95"/>
      <c r="BH96" s="95"/>
      <c r="BI96" s="95"/>
      <c r="BJ96" s="95"/>
      <c r="BK96" s="94">
        <f t="shared" si="5"/>
        <v>0</v>
      </c>
      <c r="BL96" s="95"/>
      <c r="BM96" s="95"/>
      <c r="BN96" s="95"/>
      <c r="BO96" s="95"/>
      <c r="BP96" s="95"/>
      <c r="BQ96" s="95"/>
      <c r="BR96" s="93">
        <f>IF($AU$38&lt;&gt;"","zie hierboven",IF(AJ96="fiets",'km-vergoeding'!$D$3,0))</f>
        <v>0</v>
      </c>
      <c r="BS96" s="93"/>
      <c r="BT96" s="93"/>
      <c r="BU96" s="93"/>
      <c r="BV96" s="93"/>
      <c r="BW96" s="93"/>
      <c r="BX96" s="93"/>
      <c r="BY96" s="93"/>
      <c r="BZ96" s="94">
        <f t="shared" si="6"/>
        <v>0</v>
      </c>
      <c r="CA96" s="95"/>
      <c r="CB96" s="95"/>
      <c r="CC96" s="95"/>
      <c r="CD96" s="95"/>
      <c r="CE96" s="95"/>
      <c r="CF96" s="95"/>
      <c r="CG96" s="96"/>
      <c r="CH96" s="97"/>
      <c r="CI96" s="97"/>
      <c r="CJ96" s="97"/>
      <c r="CK96" s="97"/>
      <c r="CL96" s="97"/>
      <c r="CM96" s="98">
        <f t="shared" si="7"/>
        <v>0</v>
      </c>
      <c r="CN96" s="95"/>
      <c r="CO96" s="95"/>
      <c r="CP96" s="95"/>
      <c r="CQ96" s="95"/>
      <c r="CR96" s="95"/>
      <c r="CS96" s="99">
        <f t="shared" si="12"/>
        <v>0</v>
      </c>
      <c r="CT96" s="100"/>
      <c r="CU96" s="100"/>
      <c r="CV96" s="100"/>
      <c r="CW96" s="100"/>
      <c r="CX96" s="101"/>
      <c r="CY96" s="73" t="str">
        <f t="shared" si="13"/>
        <v/>
      </c>
      <c r="CZ96" s="71" t="str">
        <f t="shared" si="14"/>
        <v/>
      </c>
      <c r="DA96" s="60"/>
      <c r="DB96" s="77" t="str">
        <f t="shared" si="15"/>
        <v/>
      </c>
      <c r="DC96" s="71" t="str">
        <f t="shared" si="16"/>
        <v/>
      </c>
      <c r="DD96" s="71" t="str">
        <f t="shared" si="17"/>
        <v/>
      </c>
      <c r="DE96" s="45">
        <f t="shared" si="18"/>
        <v>0</v>
      </c>
      <c r="DF96" s="45"/>
      <c r="DG96" s="84" t="str">
        <f t="shared" si="11"/>
        <v/>
      </c>
    </row>
    <row r="97" spans="1:111" ht="15.75" customHeight="1" x14ac:dyDescent="0.35">
      <c r="A97" s="71" t="str">
        <f t="shared" si="2"/>
        <v/>
      </c>
      <c r="B97" s="71" t="str">
        <f t="shared" si="3"/>
        <v/>
      </c>
      <c r="C97" s="72" t="str">
        <f t="shared" si="4"/>
        <v/>
      </c>
      <c r="D97" s="102"/>
      <c r="E97" s="97"/>
      <c r="F97" s="97"/>
      <c r="G97" s="97"/>
      <c r="H97" s="103"/>
      <c r="I97" s="97"/>
      <c r="J97" s="97"/>
      <c r="K97" s="97"/>
      <c r="L97" s="97"/>
      <c r="M97" s="97"/>
      <c r="N97" s="97"/>
      <c r="O97" s="97"/>
      <c r="P97" s="97"/>
      <c r="Q97" s="97"/>
      <c r="R97" s="104"/>
      <c r="S97" s="97"/>
      <c r="T97" s="97"/>
      <c r="U97" s="97"/>
      <c r="V97" s="97"/>
      <c r="W97" s="97"/>
      <c r="X97" s="104"/>
      <c r="Y97" s="97"/>
      <c r="Z97" s="97"/>
      <c r="AA97" s="97"/>
      <c r="AB97" s="97"/>
      <c r="AC97" s="97"/>
      <c r="AD97" s="97"/>
      <c r="AE97" s="97"/>
      <c r="AF97" s="97"/>
      <c r="AG97" s="97"/>
      <c r="AH97" s="97"/>
      <c r="AI97" s="97"/>
      <c r="AJ97" s="105"/>
      <c r="AK97" s="97"/>
      <c r="AL97" s="97"/>
      <c r="AM97" s="97"/>
      <c r="AN97" s="97"/>
      <c r="AO97" s="97"/>
      <c r="AP97" s="97"/>
      <c r="AQ97" s="97"/>
      <c r="AR97" s="106"/>
      <c r="AS97" s="107"/>
      <c r="AT97" s="107"/>
      <c r="AU97" s="107"/>
      <c r="AV97" s="107"/>
      <c r="AW97" s="107"/>
      <c r="AX97" s="107"/>
      <c r="AY97" s="106"/>
      <c r="AZ97" s="107"/>
      <c r="BA97" s="107"/>
      <c r="BB97" s="107"/>
      <c r="BC97" s="108">
        <f>IF($AU$38&lt;&gt;"","zie hierboven",IF(AJ97="auto",IF(AND((D97&gt;'km-vergoeding'!$A$4),(D97&lt;'km-vergoeding'!$A$5)),'km-vergoeding'!$D$4,'km-vergoeding'!$D$5),0))</f>
        <v>0</v>
      </c>
      <c r="BD97" s="95"/>
      <c r="BE97" s="95"/>
      <c r="BF97" s="95"/>
      <c r="BG97" s="95"/>
      <c r="BH97" s="95"/>
      <c r="BI97" s="95"/>
      <c r="BJ97" s="95"/>
      <c r="BK97" s="94">
        <f t="shared" si="5"/>
        <v>0</v>
      </c>
      <c r="BL97" s="95"/>
      <c r="BM97" s="95"/>
      <c r="BN97" s="95"/>
      <c r="BO97" s="95"/>
      <c r="BP97" s="95"/>
      <c r="BQ97" s="95"/>
      <c r="BR97" s="93">
        <f>IF($AU$38&lt;&gt;"","zie hierboven",IF(AJ97="fiets",'km-vergoeding'!$D$3,0))</f>
        <v>0</v>
      </c>
      <c r="BS97" s="93"/>
      <c r="BT97" s="93"/>
      <c r="BU97" s="93"/>
      <c r="BV97" s="93"/>
      <c r="BW97" s="93"/>
      <c r="BX97" s="93"/>
      <c r="BY97" s="93"/>
      <c r="BZ97" s="94">
        <f t="shared" si="6"/>
        <v>0</v>
      </c>
      <c r="CA97" s="95"/>
      <c r="CB97" s="95"/>
      <c r="CC97" s="95"/>
      <c r="CD97" s="95"/>
      <c r="CE97" s="95"/>
      <c r="CF97" s="95"/>
      <c r="CG97" s="96"/>
      <c r="CH97" s="97"/>
      <c r="CI97" s="97"/>
      <c r="CJ97" s="97"/>
      <c r="CK97" s="97"/>
      <c r="CL97" s="97"/>
      <c r="CM97" s="98">
        <f t="shared" si="7"/>
        <v>0</v>
      </c>
      <c r="CN97" s="95"/>
      <c r="CO97" s="95"/>
      <c r="CP97" s="95"/>
      <c r="CQ97" s="95"/>
      <c r="CR97" s="95"/>
      <c r="CS97" s="99">
        <f t="shared" si="12"/>
        <v>0</v>
      </c>
      <c r="CT97" s="100"/>
      <c r="CU97" s="100"/>
      <c r="CV97" s="100"/>
      <c r="CW97" s="100"/>
      <c r="CX97" s="101"/>
      <c r="CY97" s="73" t="str">
        <f t="shared" si="13"/>
        <v/>
      </c>
      <c r="CZ97" s="71" t="str">
        <f t="shared" si="14"/>
        <v/>
      </c>
      <c r="DA97" s="60"/>
      <c r="DB97" s="77" t="str">
        <f t="shared" si="15"/>
        <v/>
      </c>
      <c r="DC97" s="71" t="str">
        <f t="shared" si="16"/>
        <v/>
      </c>
      <c r="DD97" s="71" t="str">
        <f t="shared" si="17"/>
        <v/>
      </c>
      <c r="DE97" s="45">
        <f t="shared" si="18"/>
        <v>0</v>
      </c>
      <c r="DF97" s="45"/>
      <c r="DG97" s="84" t="str">
        <f t="shared" si="11"/>
        <v/>
      </c>
    </row>
    <row r="98" spans="1:111" ht="15.75" customHeight="1" x14ac:dyDescent="0.35">
      <c r="A98" s="71" t="str">
        <f t="shared" si="2"/>
        <v/>
      </c>
      <c r="B98" s="71" t="str">
        <f t="shared" si="3"/>
        <v/>
      </c>
      <c r="C98" s="72" t="str">
        <f t="shared" si="4"/>
        <v/>
      </c>
      <c r="D98" s="102"/>
      <c r="E98" s="97"/>
      <c r="F98" s="97"/>
      <c r="G98" s="97"/>
      <c r="H98" s="103"/>
      <c r="I98" s="97"/>
      <c r="J98" s="97"/>
      <c r="K98" s="97"/>
      <c r="L98" s="97"/>
      <c r="M98" s="97"/>
      <c r="N98" s="97"/>
      <c r="O98" s="97"/>
      <c r="P98" s="97"/>
      <c r="Q98" s="97"/>
      <c r="R98" s="104"/>
      <c r="S98" s="97"/>
      <c r="T98" s="97"/>
      <c r="U98" s="97"/>
      <c r="V98" s="97"/>
      <c r="W98" s="97"/>
      <c r="X98" s="104"/>
      <c r="Y98" s="97"/>
      <c r="Z98" s="97"/>
      <c r="AA98" s="97"/>
      <c r="AB98" s="97"/>
      <c r="AC98" s="97"/>
      <c r="AD98" s="97"/>
      <c r="AE98" s="97"/>
      <c r="AF98" s="97"/>
      <c r="AG98" s="97"/>
      <c r="AH98" s="97"/>
      <c r="AI98" s="97"/>
      <c r="AJ98" s="105"/>
      <c r="AK98" s="97"/>
      <c r="AL98" s="97"/>
      <c r="AM98" s="97"/>
      <c r="AN98" s="97"/>
      <c r="AO98" s="97"/>
      <c r="AP98" s="97"/>
      <c r="AQ98" s="97"/>
      <c r="AR98" s="106"/>
      <c r="AS98" s="107"/>
      <c r="AT98" s="107"/>
      <c r="AU98" s="107"/>
      <c r="AV98" s="107"/>
      <c r="AW98" s="107"/>
      <c r="AX98" s="107"/>
      <c r="AY98" s="106"/>
      <c r="AZ98" s="107"/>
      <c r="BA98" s="107"/>
      <c r="BB98" s="107"/>
      <c r="BC98" s="108">
        <f>IF($AU$38&lt;&gt;"","zie hierboven",IF(AJ98="auto",IF(AND((D98&gt;'km-vergoeding'!$A$4),(D98&lt;'km-vergoeding'!$A$5)),'km-vergoeding'!$D$4,'km-vergoeding'!$D$5),0))</f>
        <v>0</v>
      </c>
      <c r="BD98" s="95"/>
      <c r="BE98" s="95"/>
      <c r="BF98" s="95"/>
      <c r="BG98" s="95"/>
      <c r="BH98" s="95"/>
      <c r="BI98" s="95"/>
      <c r="BJ98" s="95"/>
      <c r="BK98" s="94">
        <f t="shared" si="5"/>
        <v>0</v>
      </c>
      <c r="BL98" s="95"/>
      <c r="BM98" s="95"/>
      <c r="BN98" s="95"/>
      <c r="BO98" s="95"/>
      <c r="BP98" s="95"/>
      <c r="BQ98" s="95"/>
      <c r="BR98" s="93">
        <f>IF($AU$38&lt;&gt;"","zie hierboven",IF(AJ98="fiets",'km-vergoeding'!$D$3,0))</f>
        <v>0</v>
      </c>
      <c r="BS98" s="93"/>
      <c r="BT98" s="93"/>
      <c r="BU98" s="93"/>
      <c r="BV98" s="93"/>
      <c r="BW98" s="93"/>
      <c r="BX98" s="93"/>
      <c r="BY98" s="93"/>
      <c r="BZ98" s="94">
        <f t="shared" si="6"/>
        <v>0</v>
      </c>
      <c r="CA98" s="95"/>
      <c r="CB98" s="95"/>
      <c r="CC98" s="95"/>
      <c r="CD98" s="95"/>
      <c r="CE98" s="95"/>
      <c r="CF98" s="95"/>
      <c r="CG98" s="96"/>
      <c r="CH98" s="97"/>
      <c r="CI98" s="97"/>
      <c r="CJ98" s="97"/>
      <c r="CK98" s="97"/>
      <c r="CL98" s="97"/>
      <c r="CM98" s="98">
        <f t="shared" si="7"/>
        <v>0</v>
      </c>
      <c r="CN98" s="95"/>
      <c r="CO98" s="95"/>
      <c r="CP98" s="95"/>
      <c r="CQ98" s="95"/>
      <c r="CR98" s="95"/>
      <c r="CS98" s="99">
        <f t="shared" si="12"/>
        <v>0</v>
      </c>
      <c r="CT98" s="100"/>
      <c r="CU98" s="100"/>
      <c r="CV98" s="100"/>
      <c r="CW98" s="100"/>
      <c r="CX98" s="101"/>
      <c r="CY98" s="73" t="str">
        <f t="shared" si="13"/>
        <v/>
      </c>
      <c r="CZ98" s="71" t="str">
        <f t="shared" si="14"/>
        <v/>
      </c>
      <c r="DA98" s="60"/>
      <c r="DB98" s="77" t="str">
        <f t="shared" si="15"/>
        <v/>
      </c>
      <c r="DC98" s="71" t="str">
        <f t="shared" si="16"/>
        <v/>
      </c>
      <c r="DD98" s="71" t="str">
        <f t="shared" si="17"/>
        <v/>
      </c>
      <c r="DE98" s="45">
        <f t="shared" si="18"/>
        <v>0</v>
      </c>
      <c r="DF98" s="45"/>
      <c r="DG98" s="84" t="str">
        <f t="shared" si="11"/>
        <v/>
      </c>
    </row>
    <row r="99" spans="1:111" ht="15.75" customHeight="1" x14ac:dyDescent="0.35">
      <c r="A99" s="71" t="str">
        <f t="shared" si="2"/>
        <v/>
      </c>
      <c r="B99" s="71" t="str">
        <f t="shared" si="3"/>
        <v/>
      </c>
      <c r="C99" s="72" t="str">
        <f t="shared" si="4"/>
        <v/>
      </c>
      <c r="D99" s="102"/>
      <c r="E99" s="97"/>
      <c r="F99" s="97"/>
      <c r="G99" s="97"/>
      <c r="H99" s="103"/>
      <c r="I99" s="97"/>
      <c r="J99" s="97"/>
      <c r="K99" s="97"/>
      <c r="L99" s="97"/>
      <c r="M99" s="97"/>
      <c r="N99" s="97"/>
      <c r="O99" s="97"/>
      <c r="P99" s="97"/>
      <c r="Q99" s="97"/>
      <c r="R99" s="104"/>
      <c r="S99" s="97"/>
      <c r="T99" s="97"/>
      <c r="U99" s="97"/>
      <c r="V99" s="97"/>
      <c r="W99" s="97"/>
      <c r="X99" s="104"/>
      <c r="Y99" s="97"/>
      <c r="Z99" s="97"/>
      <c r="AA99" s="97"/>
      <c r="AB99" s="97"/>
      <c r="AC99" s="97"/>
      <c r="AD99" s="97"/>
      <c r="AE99" s="97"/>
      <c r="AF99" s="97"/>
      <c r="AG99" s="97"/>
      <c r="AH99" s="97"/>
      <c r="AI99" s="97"/>
      <c r="AJ99" s="105"/>
      <c r="AK99" s="97"/>
      <c r="AL99" s="97"/>
      <c r="AM99" s="97"/>
      <c r="AN99" s="97"/>
      <c r="AO99" s="97"/>
      <c r="AP99" s="97"/>
      <c r="AQ99" s="97"/>
      <c r="AR99" s="106"/>
      <c r="AS99" s="107"/>
      <c r="AT99" s="107"/>
      <c r="AU99" s="107"/>
      <c r="AV99" s="107"/>
      <c r="AW99" s="107"/>
      <c r="AX99" s="107"/>
      <c r="AY99" s="106"/>
      <c r="AZ99" s="107"/>
      <c r="BA99" s="107"/>
      <c r="BB99" s="107"/>
      <c r="BC99" s="108">
        <f>IF($AU$38&lt;&gt;"","zie hierboven",IF(AJ99="auto",IF(AND((D99&gt;'km-vergoeding'!$A$4),(D99&lt;'km-vergoeding'!$A$5)),'km-vergoeding'!$D$4,'km-vergoeding'!$D$5),0))</f>
        <v>0</v>
      </c>
      <c r="BD99" s="95"/>
      <c r="BE99" s="95"/>
      <c r="BF99" s="95"/>
      <c r="BG99" s="95"/>
      <c r="BH99" s="95"/>
      <c r="BI99" s="95"/>
      <c r="BJ99" s="95"/>
      <c r="BK99" s="94">
        <f t="shared" si="5"/>
        <v>0</v>
      </c>
      <c r="BL99" s="95"/>
      <c r="BM99" s="95"/>
      <c r="BN99" s="95"/>
      <c r="BO99" s="95"/>
      <c r="BP99" s="95"/>
      <c r="BQ99" s="95"/>
      <c r="BR99" s="93">
        <f>IF($AU$38&lt;&gt;"","zie hierboven",IF(AJ99="fiets",'km-vergoeding'!$D$3,0))</f>
        <v>0</v>
      </c>
      <c r="BS99" s="93"/>
      <c r="BT99" s="93"/>
      <c r="BU99" s="93"/>
      <c r="BV99" s="93"/>
      <c r="BW99" s="93"/>
      <c r="BX99" s="93"/>
      <c r="BY99" s="93"/>
      <c r="BZ99" s="94">
        <f t="shared" si="6"/>
        <v>0</v>
      </c>
      <c r="CA99" s="95"/>
      <c r="CB99" s="95"/>
      <c r="CC99" s="95"/>
      <c r="CD99" s="95"/>
      <c r="CE99" s="95"/>
      <c r="CF99" s="95"/>
      <c r="CG99" s="96"/>
      <c r="CH99" s="97"/>
      <c r="CI99" s="97"/>
      <c r="CJ99" s="97"/>
      <c r="CK99" s="97"/>
      <c r="CL99" s="97"/>
      <c r="CM99" s="98">
        <f t="shared" si="7"/>
        <v>0</v>
      </c>
      <c r="CN99" s="95"/>
      <c r="CO99" s="95"/>
      <c r="CP99" s="95"/>
      <c r="CQ99" s="95"/>
      <c r="CR99" s="95"/>
      <c r="CS99" s="99">
        <f t="shared" si="12"/>
        <v>0</v>
      </c>
      <c r="CT99" s="100"/>
      <c r="CU99" s="100"/>
      <c r="CV99" s="100"/>
      <c r="CW99" s="100"/>
      <c r="CX99" s="101"/>
      <c r="CY99" s="73" t="str">
        <f t="shared" si="13"/>
        <v/>
      </c>
      <c r="CZ99" s="71" t="str">
        <f t="shared" si="14"/>
        <v/>
      </c>
      <c r="DA99" s="60"/>
      <c r="DB99" s="77" t="str">
        <f t="shared" si="15"/>
        <v/>
      </c>
      <c r="DC99" s="71" t="str">
        <f t="shared" si="16"/>
        <v/>
      </c>
      <c r="DD99" s="71" t="str">
        <f t="shared" si="17"/>
        <v/>
      </c>
      <c r="DE99" s="45">
        <f t="shared" si="18"/>
        <v>0</v>
      </c>
      <c r="DF99" s="45"/>
      <c r="DG99" s="84" t="str">
        <f t="shared" si="11"/>
        <v/>
      </c>
    </row>
    <row r="100" spans="1:111" ht="15.75" customHeight="1" x14ac:dyDescent="0.35">
      <c r="A100" s="71" t="str">
        <f t="shared" si="2"/>
        <v/>
      </c>
      <c r="B100" s="71" t="str">
        <f t="shared" si="3"/>
        <v/>
      </c>
      <c r="C100" s="72" t="str">
        <f t="shared" si="4"/>
        <v/>
      </c>
      <c r="D100" s="102"/>
      <c r="E100" s="97"/>
      <c r="F100" s="97"/>
      <c r="G100" s="97"/>
      <c r="H100" s="103"/>
      <c r="I100" s="97"/>
      <c r="J100" s="97"/>
      <c r="K100" s="97"/>
      <c r="L100" s="97"/>
      <c r="M100" s="97"/>
      <c r="N100" s="97"/>
      <c r="O100" s="97"/>
      <c r="P100" s="97"/>
      <c r="Q100" s="97"/>
      <c r="R100" s="104"/>
      <c r="S100" s="97"/>
      <c r="T100" s="97"/>
      <c r="U100" s="97"/>
      <c r="V100" s="97"/>
      <c r="W100" s="97"/>
      <c r="X100" s="104"/>
      <c r="Y100" s="97"/>
      <c r="Z100" s="97"/>
      <c r="AA100" s="97"/>
      <c r="AB100" s="97"/>
      <c r="AC100" s="97"/>
      <c r="AD100" s="97"/>
      <c r="AE100" s="97"/>
      <c r="AF100" s="97"/>
      <c r="AG100" s="97"/>
      <c r="AH100" s="97"/>
      <c r="AI100" s="97"/>
      <c r="AJ100" s="105"/>
      <c r="AK100" s="97"/>
      <c r="AL100" s="97"/>
      <c r="AM100" s="97"/>
      <c r="AN100" s="97"/>
      <c r="AO100" s="97"/>
      <c r="AP100" s="97"/>
      <c r="AQ100" s="97"/>
      <c r="AR100" s="106"/>
      <c r="AS100" s="107"/>
      <c r="AT100" s="107"/>
      <c r="AU100" s="107"/>
      <c r="AV100" s="107"/>
      <c r="AW100" s="107"/>
      <c r="AX100" s="107"/>
      <c r="AY100" s="106"/>
      <c r="AZ100" s="107"/>
      <c r="BA100" s="107"/>
      <c r="BB100" s="107"/>
      <c r="BC100" s="108">
        <f>IF($AU$38&lt;&gt;"","zie hierboven",IF(AJ100="auto",IF(AND((D100&gt;'km-vergoeding'!$A$4),(D100&lt;'km-vergoeding'!$A$5)),'km-vergoeding'!$D$4,'km-vergoeding'!$D$5),0))</f>
        <v>0</v>
      </c>
      <c r="BD100" s="95"/>
      <c r="BE100" s="95"/>
      <c r="BF100" s="95"/>
      <c r="BG100" s="95"/>
      <c r="BH100" s="95"/>
      <c r="BI100" s="95"/>
      <c r="BJ100" s="95"/>
      <c r="BK100" s="94">
        <f t="shared" si="5"/>
        <v>0</v>
      </c>
      <c r="BL100" s="95"/>
      <c r="BM100" s="95"/>
      <c r="BN100" s="95"/>
      <c r="BO100" s="95"/>
      <c r="BP100" s="95"/>
      <c r="BQ100" s="95"/>
      <c r="BR100" s="93">
        <f>IF($AU$38&lt;&gt;"","zie hierboven",IF(AJ100="fiets",'km-vergoeding'!$D$3,0))</f>
        <v>0</v>
      </c>
      <c r="BS100" s="93"/>
      <c r="BT100" s="93"/>
      <c r="BU100" s="93"/>
      <c r="BV100" s="93"/>
      <c r="BW100" s="93"/>
      <c r="BX100" s="93"/>
      <c r="BY100" s="93"/>
      <c r="BZ100" s="94">
        <f t="shared" si="6"/>
        <v>0</v>
      </c>
      <c r="CA100" s="95"/>
      <c r="CB100" s="95"/>
      <c r="CC100" s="95"/>
      <c r="CD100" s="95"/>
      <c r="CE100" s="95"/>
      <c r="CF100" s="95"/>
      <c r="CG100" s="96"/>
      <c r="CH100" s="97"/>
      <c r="CI100" s="97"/>
      <c r="CJ100" s="97"/>
      <c r="CK100" s="97"/>
      <c r="CL100" s="97"/>
      <c r="CM100" s="98">
        <f t="shared" si="7"/>
        <v>0</v>
      </c>
      <c r="CN100" s="95"/>
      <c r="CO100" s="95"/>
      <c r="CP100" s="95"/>
      <c r="CQ100" s="95"/>
      <c r="CR100" s="95"/>
      <c r="CS100" s="99">
        <f t="shared" si="12"/>
        <v>0</v>
      </c>
      <c r="CT100" s="100"/>
      <c r="CU100" s="100"/>
      <c r="CV100" s="100"/>
      <c r="CW100" s="100"/>
      <c r="CX100" s="101"/>
      <c r="CY100" s="73" t="str">
        <f t="shared" si="13"/>
        <v/>
      </c>
      <c r="CZ100" s="71" t="str">
        <f t="shared" si="14"/>
        <v/>
      </c>
      <c r="DA100" s="60"/>
      <c r="DB100" s="77" t="str">
        <f t="shared" si="15"/>
        <v/>
      </c>
      <c r="DC100" s="71" t="str">
        <f t="shared" si="16"/>
        <v/>
      </c>
      <c r="DD100" s="71" t="str">
        <f t="shared" si="17"/>
        <v/>
      </c>
      <c r="DE100" s="45">
        <f t="shared" si="18"/>
        <v>0</v>
      </c>
      <c r="DF100" s="45"/>
      <c r="DG100" s="84" t="str">
        <f t="shared" si="11"/>
        <v/>
      </c>
    </row>
    <row r="101" spans="1:111" ht="15.75" customHeight="1" x14ac:dyDescent="0.35">
      <c r="A101" s="71" t="str">
        <f t="shared" si="2"/>
        <v/>
      </c>
      <c r="B101" s="71" t="str">
        <f t="shared" si="3"/>
        <v/>
      </c>
      <c r="C101" s="72" t="str">
        <f t="shared" si="4"/>
        <v/>
      </c>
      <c r="D101" s="102"/>
      <c r="E101" s="97"/>
      <c r="F101" s="97"/>
      <c r="G101" s="97"/>
      <c r="H101" s="103"/>
      <c r="I101" s="97"/>
      <c r="J101" s="97"/>
      <c r="K101" s="97"/>
      <c r="L101" s="97"/>
      <c r="M101" s="97"/>
      <c r="N101" s="97"/>
      <c r="O101" s="97"/>
      <c r="P101" s="97"/>
      <c r="Q101" s="97"/>
      <c r="R101" s="104"/>
      <c r="S101" s="97"/>
      <c r="T101" s="97"/>
      <c r="U101" s="97"/>
      <c r="V101" s="97"/>
      <c r="W101" s="97"/>
      <c r="X101" s="104"/>
      <c r="Y101" s="97"/>
      <c r="Z101" s="97"/>
      <c r="AA101" s="97"/>
      <c r="AB101" s="97"/>
      <c r="AC101" s="97"/>
      <c r="AD101" s="97"/>
      <c r="AE101" s="97"/>
      <c r="AF101" s="97"/>
      <c r="AG101" s="97"/>
      <c r="AH101" s="97"/>
      <c r="AI101" s="97"/>
      <c r="AJ101" s="105"/>
      <c r="AK101" s="97"/>
      <c r="AL101" s="97"/>
      <c r="AM101" s="97"/>
      <c r="AN101" s="97"/>
      <c r="AO101" s="97"/>
      <c r="AP101" s="97"/>
      <c r="AQ101" s="97"/>
      <c r="AR101" s="106"/>
      <c r="AS101" s="107"/>
      <c r="AT101" s="107"/>
      <c r="AU101" s="107"/>
      <c r="AV101" s="107"/>
      <c r="AW101" s="107"/>
      <c r="AX101" s="107"/>
      <c r="AY101" s="106"/>
      <c r="AZ101" s="107"/>
      <c r="BA101" s="107"/>
      <c r="BB101" s="107"/>
      <c r="BC101" s="108">
        <f>IF($AU$38&lt;&gt;"","zie hierboven",IF(AJ101="auto",IF(AND((D101&gt;'km-vergoeding'!$A$4),(D101&lt;'km-vergoeding'!$A$5)),'km-vergoeding'!$D$4,'km-vergoeding'!$D$5),0))</f>
        <v>0</v>
      </c>
      <c r="BD101" s="95"/>
      <c r="BE101" s="95"/>
      <c r="BF101" s="95"/>
      <c r="BG101" s="95"/>
      <c r="BH101" s="95"/>
      <c r="BI101" s="95"/>
      <c r="BJ101" s="95"/>
      <c r="BK101" s="94">
        <f t="shared" si="5"/>
        <v>0</v>
      </c>
      <c r="BL101" s="95"/>
      <c r="BM101" s="95"/>
      <c r="BN101" s="95"/>
      <c r="BO101" s="95"/>
      <c r="BP101" s="95"/>
      <c r="BQ101" s="95"/>
      <c r="BR101" s="93">
        <f>IF($AU$38&lt;&gt;"","zie hierboven",IF(AJ101="fiets",'km-vergoeding'!$D$3,0))</f>
        <v>0</v>
      </c>
      <c r="BS101" s="93"/>
      <c r="BT101" s="93"/>
      <c r="BU101" s="93"/>
      <c r="BV101" s="93"/>
      <c r="BW101" s="93"/>
      <c r="BX101" s="93"/>
      <c r="BY101" s="93"/>
      <c r="BZ101" s="94">
        <f t="shared" si="6"/>
        <v>0</v>
      </c>
      <c r="CA101" s="95"/>
      <c r="CB101" s="95"/>
      <c r="CC101" s="95"/>
      <c r="CD101" s="95"/>
      <c r="CE101" s="95"/>
      <c r="CF101" s="95"/>
      <c r="CG101" s="96"/>
      <c r="CH101" s="97"/>
      <c r="CI101" s="97"/>
      <c r="CJ101" s="97"/>
      <c r="CK101" s="97"/>
      <c r="CL101" s="97"/>
      <c r="CM101" s="98">
        <f t="shared" si="7"/>
        <v>0</v>
      </c>
      <c r="CN101" s="95"/>
      <c r="CO101" s="95"/>
      <c r="CP101" s="95"/>
      <c r="CQ101" s="95"/>
      <c r="CR101" s="95"/>
      <c r="CS101" s="99">
        <f t="shared" si="12"/>
        <v>0</v>
      </c>
      <c r="CT101" s="100"/>
      <c r="CU101" s="100"/>
      <c r="CV101" s="100"/>
      <c r="CW101" s="100"/>
      <c r="CX101" s="101"/>
      <c r="CY101" s="73" t="str">
        <f t="shared" si="13"/>
        <v/>
      </c>
      <c r="CZ101" s="71" t="str">
        <f t="shared" si="14"/>
        <v/>
      </c>
      <c r="DA101" s="60"/>
      <c r="DB101" s="77" t="str">
        <f t="shared" si="15"/>
        <v/>
      </c>
      <c r="DC101" s="71" t="str">
        <f t="shared" si="16"/>
        <v/>
      </c>
      <c r="DD101" s="71" t="str">
        <f t="shared" si="17"/>
        <v/>
      </c>
      <c r="DE101" s="45">
        <f t="shared" si="18"/>
        <v>0</v>
      </c>
      <c r="DF101" s="45"/>
      <c r="DG101" s="84" t="str">
        <f t="shared" si="11"/>
        <v/>
      </c>
    </row>
    <row r="102" spans="1:111" ht="15.75" customHeight="1" x14ac:dyDescent="0.35">
      <c r="A102" s="71" t="str">
        <f t="shared" si="2"/>
        <v/>
      </c>
      <c r="B102" s="71" t="str">
        <f t="shared" si="3"/>
        <v/>
      </c>
      <c r="C102" s="72" t="str">
        <f t="shared" si="4"/>
        <v/>
      </c>
      <c r="D102" s="102"/>
      <c r="E102" s="97"/>
      <c r="F102" s="97"/>
      <c r="G102" s="97"/>
      <c r="H102" s="103"/>
      <c r="I102" s="97"/>
      <c r="J102" s="97"/>
      <c r="K102" s="97"/>
      <c r="L102" s="97"/>
      <c r="M102" s="97"/>
      <c r="N102" s="97"/>
      <c r="O102" s="97"/>
      <c r="P102" s="97"/>
      <c r="Q102" s="97"/>
      <c r="R102" s="104"/>
      <c r="S102" s="97"/>
      <c r="T102" s="97"/>
      <c r="U102" s="97"/>
      <c r="V102" s="97"/>
      <c r="W102" s="97"/>
      <c r="X102" s="104"/>
      <c r="Y102" s="97"/>
      <c r="Z102" s="97"/>
      <c r="AA102" s="97"/>
      <c r="AB102" s="97"/>
      <c r="AC102" s="97"/>
      <c r="AD102" s="97"/>
      <c r="AE102" s="97"/>
      <c r="AF102" s="97"/>
      <c r="AG102" s="97"/>
      <c r="AH102" s="97"/>
      <c r="AI102" s="97"/>
      <c r="AJ102" s="105"/>
      <c r="AK102" s="97"/>
      <c r="AL102" s="97"/>
      <c r="AM102" s="97"/>
      <c r="AN102" s="97"/>
      <c r="AO102" s="97"/>
      <c r="AP102" s="97"/>
      <c r="AQ102" s="97"/>
      <c r="AR102" s="106"/>
      <c r="AS102" s="107"/>
      <c r="AT102" s="107"/>
      <c r="AU102" s="107"/>
      <c r="AV102" s="107"/>
      <c r="AW102" s="107"/>
      <c r="AX102" s="107"/>
      <c r="AY102" s="106"/>
      <c r="AZ102" s="107"/>
      <c r="BA102" s="107"/>
      <c r="BB102" s="107"/>
      <c r="BC102" s="108">
        <f>IF($AU$38&lt;&gt;"","zie hierboven",IF(AJ102="auto",IF(AND((D102&gt;'km-vergoeding'!$A$4),(D102&lt;'km-vergoeding'!$A$5)),'km-vergoeding'!$D$4,'km-vergoeding'!$D$5),0))</f>
        <v>0</v>
      </c>
      <c r="BD102" s="95"/>
      <c r="BE102" s="95"/>
      <c r="BF102" s="95"/>
      <c r="BG102" s="95"/>
      <c r="BH102" s="95"/>
      <c r="BI102" s="95"/>
      <c r="BJ102" s="95"/>
      <c r="BK102" s="94">
        <f t="shared" si="5"/>
        <v>0</v>
      </c>
      <c r="BL102" s="95"/>
      <c r="BM102" s="95"/>
      <c r="BN102" s="95"/>
      <c r="BO102" s="95"/>
      <c r="BP102" s="95"/>
      <c r="BQ102" s="95"/>
      <c r="BR102" s="93">
        <f>IF($AU$38&lt;&gt;"","zie hierboven",IF(AJ102="fiets",'km-vergoeding'!$D$3,0))</f>
        <v>0</v>
      </c>
      <c r="BS102" s="93"/>
      <c r="BT102" s="93"/>
      <c r="BU102" s="93"/>
      <c r="BV102" s="93"/>
      <c r="BW102" s="93"/>
      <c r="BX102" s="93"/>
      <c r="BY102" s="93"/>
      <c r="BZ102" s="94">
        <f t="shared" si="6"/>
        <v>0</v>
      </c>
      <c r="CA102" s="95"/>
      <c r="CB102" s="95"/>
      <c r="CC102" s="95"/>
      <c r="CD102" s="95"/>
      <c r="CE102" s="95"/>
      <c r="CF102" s="95"/>
      <c r="CG102" s="96"/>
      <c r="CH102" s="97"/>
      <c r="CI102" s="97"/>
      <c r="CJ102" s="97"/>
      <c r="CK102" s="97"/>
      <c r="CL102" s="97"/>
      <c r="CM102" s="98">
        <f t="shared" si="7"/>
        <v>0</v>
      </c>
      <c r="CN102" s="95"/>
      <c r="CO102" s="95"/>
      <c r="CP102" s="95"/>
      <c r="CQ102" s="95"/>
      <c r="CR102" s="95"/>
      <c r="CS102" s="99">
        <f t="shared" si="12"/>
        <v>0</v>
      </c>
      <c r="CT102" s="100"/>
      <c r="CU102" s="100"/>
      <c r="CV102" s="100"/>
      <c r="CW102" s="100"/>
      <c r="CX102" s="101"/>
      <c r="CY102" s="73" t="str">
        <f t="shared" si="13"/>
        <v/>
      </c>
      <c r="CZ102" s="71" t="str">
        <f t="shared" si="14"/>
        <v/>
      </c>
      <c r="DA102" s="60"/>
      <c r="DB102" s="77" t="str">
        <f t="shared" si="15"/>
        <v/>
      </c>
      <c r="DC102" s="71" t="str">
        <f t="shared" si="16"/>
        <v/>
      </c>
      <c r="DD102" s="71" t="str">
        <f t="shared" si="17"/>
        <v/>
      </c>
      <c r="DE102" s="45">
        <f t="shared" si="18"/>
        <v>0</v>
      </c>
      <c r="DF102" s="45"/>
      <c r="DG102" s="84" t="str">
        <f t="shared" si="11"/>
        <v/>
      </c>
    </row>
    <row r="103" spans="1:111" ht="15.75" customHeight="1" x14ac:dyDescent="0.35">
      <c r="A103" s="71" t="str">
        <f t="shared" si="2"/>
        <v/>
      </c>
      <c r="B103" s="71" t="str">
        <f t="shared" si="3"/>
        <v/>
      </c>
      <c r="C103" s="72" t="str">
        <f t="shared" si="4"/>
        <v/>
      </c>
      <c r="D103" s="102"/>
      <c r="E103" s="97"/>
      <c r="F103" s="97"/>
      <c r="G103" s="97"/>
      <c r="H103" s="103"/>
      <c r="I103" s="97"/>
      <c r="J103" s="97"/>
      <c r="K103" s="97"/>
      <c r="L103" s="97"/>
      <c r="M103" s="97"/>
      <c r="N103" s="97"/>
      <c r="O103" s="97"/>
      <c r="P103" s="97"/>
      <c r="Q103" s="97"/>
      <c r="R103" s="104"/>
      <c r="S103" s="97"/>
      <c r="T103" s="97"/>
      <c r="U103" s="97"/>
      <c r="V103" s="97"/>
      <c r="W103" s="97"/>
      <c r="X103" s="104"/>
      <c r="Y103" s="97"/>
      <c r="Z103" s="97"/>
      <c r="AA103" s="97"/>
      <c r="AB103" s="97"/>
      <c r="AC103" s="97"/>
      <c r="AD103" s="97"/>
      <c r="AE103" s="97"/>
      <c r="AF103" s="97"/>
      <c r="AG103" s="97"/>
      <c r="AH103" s="97"/>
      <c r="AI103" s="97"/>
      <c r="AJ103" s="105"/>
      <c r="AK103" s="97"/>
      <c r="AL103" s="97"/>
      <c r="AM103" s="97"/>
      <c r="AN103" s="97"/>
      <c r="AO103" s="97"/>
      <c r="AP103" s="97"/>
      <c r="AQ103" s="97"/>
      <c r="AR103" s="106"/>
      <c r="AS103" s="107"/>
      <c r="AT103" s="107"/>
      <c r="AU103" s="107"/>
      <c r="AV103" s="107"/>
      <c r="AW103" s="107"/>
      <c r="AX103" s="107"/>
      <c r="AY103" s="106"/>
      <c r="AZ103" s="107"/>
      <c r="BA103" s="107"/>
      <c r="BB103" s="107"/>
      <c r="BC103" s="108">
        <f>IF($AU$38&lt;&gt;"","zie hierboven",IF(AJ103="auto",IF(AND((D103&gt;'km-vergoeding'!$A$4),(D103&lt;'km-vergoeding'!$A$5)),'km-vergoeding'!$D$4,'km-vergoeding'!$D$5),0))</f>
        <v>0</v>
      </c>
      <c r="BD103" s="95"/>
      <c r="BE103" s="95"/>
      <c r="BF103" s="95"/>
      <c r="BG103" s="95"/>
      <c r="BH103" s="95"/>
      <c r="BI103" s="95"/>
      <c r="BJ103" s="95"/>
      <c r="BK103" s="94">
        <f t="shared" ref="BK103:BK141" si="19">IF(AJ103="auto",ROUND(AR103*AY103*BC103,2),0)</f>
        <v>0</v>
      </c>
      <c r="BL103" s="95"/>
      <c r="BM103" s="95"/>
      <c r="BN103" s="95"/>
      <c r="BO103" s="95"/>
      <c r="BP103" s="95"/>
      <c r="BQ103" s="95"/>
      <c r="BR103" s="93">
        <f>IF($AU$38&lt;&gt;"","zie hierboven",IF(AJ103="fiets",'km-vergoeding'!$D$3,0))</f>
        <v>0</v>
      </c>
      <c r="BS103" s="93"/>
      <c r="BT103" s="93"/>
      <c r="BU103" s="93"/>
      <c r="BV103" s="93"/>
      <c r="BW103" s="93"/>
      <c r="BX103" s="93"/>
      <c r="BY103" s="93"/>
      <c r="BZ103" s="94">
        <f t="shared" ref="BZ103:BZ141" si="20">IF(AJ103="fiets",ROUND(AR103*AY103*BR103,2),0)</f>
        <v>0</v>
      </c>
      <c r="CA103" s="95"/>
      <c r="CB103" s="95"/>
      <c r="CC103" s="95"/>
      <c r="CD103" s="95"/>
      <c r="CE103" s="95"/>
      <c r="CF103" s="95"/>
      <c r="CG103" s="96"/>
      <c r="CH103" s="97"/>
      <c r="CI103" s="97"/>
      <c r="CJ103" s="97"/>
      <c r="CK103" s="97"/>
      <c r="CL103" s="97"/>
      <c r="CM103" s="98">
        <f t="shared" ref="CM103:CM141" si="21">IF(AND(OR((AJ103="fiets"),(AJ103="auto")),(CG103&gt;0)),"xxxx",BK103+BZ103+CG103)</f>
        <v>0</v>
      </c>
      <c r="CN103" s="95"/>
      <c r="CO103" s="95"/>
      <c r="CP103" s="95"/>
      <c r="CQ103" s="95"/>
      <c r="CR103" s="95"/>
      <c r="CS103" s="99">
        <f t="shared" si="12"/>
        <v>0</v>
      </c>
      <c r="CT103" s="100"/>
      <c r="CU103" s="100"/>
      <c r="CV103" s="100"/>
      <c r="CW103" s="100"/>
      <c r="CX103" s="101"/>
      <c r="CY103" s="73" t="str">
        <f t="shared" si="13"/>
        <v/>
      </c>
      <c r="CZ103" s="71" t="str">
        <f t="shared" si="14"/>
        <v/>
      </c>
      <c r="DA103" s="60"/>
      <c r="DB103" s="77" t="str">
        <f t="shared" si="15"/>
        <v/>
      </c>
      <c r="DC103" s="71" t="str">
        <f t="shared" si="16"/>
        <v/>
      </c>
      <c r="DD103" s="71" t="str">
        <f t="shared" si="17"/>
        <v/>
      </c>
      <c r="DE103" s="45">
        <f t="shared" si="18"/>
        <v>0</v>
      </c>
      <c r="DF103" s="45"/>
      <c r="DG103" s="84" t="str">
        <f t="shared" si="11"/>
        <v/>
      </c>
    </row>
    <row r="104" spans="1:111" ht="15.75" customHeight="1" x14ac:dyDescent="0.35">
      <c r="A104" s="71" t="str">
        <f t="shared" si="2"/>
        <v/>
      </c>
      <c r="B104" s="71" t="str">
        <f t="shared" si="3"/>
        <v/>
      </c>
      <c r="C104" s="72" t="str">
        <f t="shared" si="4"/>
        <v/>
      </c>
      <c r="D104" s="102"/>
      <c r="E104" s="97"/>
      <c r="F104" s="97"/>
      <c r="G104" s="97"/>
      <c r="H104" s="103"/>
      <c r="I104" s="97"/>
      <c r="J104" s="97"/>
      <c r="K104" s="97"/>
      <c r="L104" s="97"/>
      <c r="M104" s="97"/>
      <c r="N104" s="97"/>
      <c r="O104" s="97"/>
      <c r="P104" s="97"/>
      <c r="Q104" s="97"/>
      <c r="R104" s="104"/>
      <c r="S104" s="97"/>
      <c r="T104" s="97"/>
      <c r="U104" s="97"/>
      <c r="V104" s="97"/>
      <c r="W104" s="97"/>
      <c r="X104" s="104"/>
      <c r="Y104" s="97"/>
      <c r="Z104" s="97"/>
      <c r="AA104" s="97"/>
      <c r="AB104" s="97"/>
      <c r="AC104" s="97"/>
      <c r="AD104" s="97"/>
      <c r="AE104" s="97"/>
      <c r="AF104" s="97"/>
      <c r="AG104" s="97"/>
      <c r="AH104" s="97"/>
      <c r="AI104" s="97"/>
      <c r="AJ104" s="105"/>
      <c r="AK104" s="97"/>
      <c r="AL104" s="97"/>
      <c r="AM104" s="97"/>
      <c r="AN104" s="97"/>
      <c r="AO104" s="97"/>
      <c r="AP104" s="97"/>
      <c r="AQ104" s="97"/>
      <c r="AR104" s="106"/>
      <c r="AS104" s="107"/>
      <c r="AT104" s="107"/>
      <c r="AU104" s="107"/>
      <c r="AV104" s="107"/>
      <c r="AW104" s="107"/>
      <c r="AX104" s="107"/>
      <c r="AY104" s="106"/>
      <c r="AZ104" s="107"/>
      <c r="BA104" s="107"/>
      <c r="BB104" s="107"/>
      <c r="BC104" s="108">
        <f>IF($AU$38&lt;&gt;"","zie hierboven",IF(AJ104="auto",IF(AND((D104&gt;'km-vergoeding'!$A$4),(D104&lt;'km-vergoeding'!$A$5)),'km-vergoeding'!$D$4,'km-vergoeding'!$D$5),0))</f>
        <v>0</v>
      </c>
      <c r="BD104" s="95"/>
      <c r="BE104" s="95"/>
      <c r="BF104" s="95"/>
      <c r="BG104" s="95"/>
      <c r="BH104" s="95"/>
      <c r="BI104" s="95"/>
      <c r="BJ104" s="95"/>
      <c r="BK104" s="94">
        <f t="shared" si="19"/>
        <v>0</v>
      </c>
      <c r="BL104" s="95"/>
      <c r="BM104" s="95"/>
      <c r="BN104" s="95"/>
      <c r="BO104" s="95"/>
      <c r="BP104" s="95"/>
      <c r="BQ104" s="95"/>
      <c r="BR104" s="93">
        <f>IF($AU$38&lt;&gt;"","zie hierboven",IF(AJ104="fiets",'km-vergoeding'!$D$3,0))</f>
        <v>0</v>
      </c>
      <c r="BS104" s="93"/>
      <c r="BT104" s="93"/>
      <c r="BU104" s="93"/>
      <c r="BV104" s="93"/>
      <c r="BW104" s="93"/>
      <c r="BX104" s="93"/>
      <c r="BY104" s="93"/>
      <c r="BZ104" s="94">
        <f t="shared" si="20"/>
        <v>0</v>
      </c>
      <c r="CA104" s="95"/>
      <c r="CB104" s="95"/>
      <c r="CC104" s="95"/>
      <c r="CD104" s="95"/>
      <c r="CE104" s="95"/>
      <c r="CF104" s="95"/>
      <c r="CG104" s="96"/>
      <c r="CH104" s="97"/>
      <c r="CI104" s="97"/>
      <c r="CJ104" s="97"/>
      <c r="CK104" s="97"/>
      <c r="CL104" s="97"/>
      <c r="CM104" s="98">
        <f t="shared" si="21"/>
        <v>0</v>
      </c>
      <c r="CN104" s="95"/>
      <c r="CO104" s="95"/>
      <c r="CP104" s="95"/>
      <c r="CQ104" s="95"/>
      <c r="CR104" s="95"/>
      <c r="CS104" s="99">
        <f t="shared" si="12"/>
        <v>0</v>
      </c>
      <c r="CT104" s="100"/>
      <c r="CU104" s="100"/>
      <c r="CV104" s="100"/>
      <c r="CW104" s="100"/>
      <c r="CX104" s="101"/>
      <c r="CY104" s="73" t="str">
        <f t="shared" si="13"/>
        <v/>
      </c>
      <c r="CZ104" s="71" t="str">
        <f t="shared" si="14"/>
        <v/>
      </c>
      <c r="DA104" s="60"/>
      <c r="DB104" s="77" t="str">
        <f t="shared" si="15"/>
        <v/>
      </c>
      <c r="DC104" s="71" t="str">
        <f t="shared" si="16"/>
        <v/>
      </c>
      <c r="DD104" s="71" t="str">
        <f t="shared" si="17"/>
        <v/>
      </c>
      <c r="DE104" s="45">
        <f t="shared" si="18"/>
        <v>0</v>
      </c>
      <c r="DF104" s="45"/>
      <c r="DG104" s="84" t="str">
        <f t="shared" si="11"/>
        <v/>
      </c>
    </row>
    <row r="105" spans="1:111" ht="15.75" customHeight="1" x14ac:dyDescent="0.35">
      <c r="A105" s="71" t="str">
        <f t="shared" si="2"/>
        <v/>
      </c>
      <c r="B105" s="71" t="str">
        <f t="shared" si="3"/>
        <v/>
      </c>
      <c r="C105" s="72" t="str">
        <f t="shared" si="4"/>
        <v/>
      </c>
      <c r="D105" s="102"/>
      <c r="E105" s="97"/>
      <c r="F105" s="97"/>
      <c r="G105" s="97"/>
      <c r="H105" s="103"/>
      <c r="I105" s="97"/>
      <c r="J105" s="97"/>
      <c r="K105" s="97"/>
      <c r="L105" s="97"/>
      <c r="M105" s="97"/>
      <c r="N105" s="97"/>
      <c r="O105" s="97"/>
      <c r="P105" s="97"/>
      <c r="Q105" s="97"/>
      <c r="R105" s="104"/>
      <c r="S105" s="97"/>
      <c r="T105" s="97"/>
      <c r="U105" s="97"/>
      <c r="V105" s="97"/>
      <c r="W105" s="97"/>
      <c r="X105" s="104"/>
      <c r="Y105" s="97"/>
      <c r="Z105" s="97"/>
      <c r="AA105" s="97"/>
      <c r="AB105" s="97"/>
      <c r="AC105" s="97"/>
      <c r="AD105" s="97"/>
      <c r="AE105" s="97"/>
      <c r="AF105" s="97"/>
      <c r="AG105" s="97"/>
      <c r="AH105" s="97"/>
      <c r="AI105" s="97"/>
      <c r="AJ105" s="105"/>
      <c r="AK105" s="97"/>
      <c r="AL105" s="97"/>
      <c r="AM105" s="97"/>
      <c r="AN105" s="97"/>
      <c r="AO105" s="97"/>
      <c r="AP105" s="97"/>
      <c r="AQ105" s="97"/>
      <c r="AR105" s="106"/>
      <c r="AS105" s="107"/>
      <c r="AT105" s="107"/>
      <c r="AU105" s="107"/>
      <c r="AV105" s="107"/>
      <c r="AW105" s="107"/>
      <c r="AX105" s="107"/>
      <c r="AY105" s="106"/>
      <c r="AZ105" s="107"/>
      <c r="BA105" s="107"/>
      <c r="BB105" s="107"/>
      <c r="BC105" s="108">
        <f>IF($AU$38&lt;&gt;"","zie hierboven",IF(AJ105="auto",IF(AND((D105&gt;'km-vergoeding'!$A$4),(D105&lt;'km-vergoeding'!$A$5)),'km-vergoeding'!$D$4,'km-vergoeding'!$D$5),0))</f>
        <v>0</v>
      </c>
      <c r="BD105" s="95"/>
      <c r="BE105" s="95"/>
      <c r="BF105" s="95"/>
      <c r="BG105" s="95"/>
      <c r="BH105" s="95"/>
      <c r="BI105" s="95"/>
      <c r="BJ105" s="95"/>
      <c r="BK105" s="94">
        <f t="shared" si="19"/>
        <v>0</v>
      </c>
      <c r="BL105" s="95"/>
      <c r="BM105" s="95"/>
      <c r="BN105" s="95"/>
      <c r="BO105" s="95"/>
      <c r="BP105" s="95"/>
      <c r="BQ105" s="95"/>
      <c r="BR105" s="93">
        <f>IF($AU$38&lt;&gt;"","zie hierboven",IF(AJ105="fiets",'km-vergoeding'!$D$3,0))</f>
        <v>0</v>
      </c>
      <c r="BS105" s="93"/>
      <c r="BT105" s="93"/>
      <c r="BU105" s="93"/>
      <c r="BV105" s="93"/>
      <c r="BW105" s="93"/>
      <c r="BX105" s="93"/>
      <c r="BY105" s="93"/>
      <c r="BZ105" s="94">
        <f t="shared" si="20"/>
        <v>0</v>
      </c>
      <c r="CA105" s="95"/>
      <c r="CB105" s="95"/>
      <c r="CC105" s="95"/>
      <c r="CD105" s="95"/>
      <c r="CE105" s="95"/>
      <c r="CF105" s="95"/>
      <c r="CG105" s="96"/>
      <c r="CH105" s="97"/>
      <c r="CI105" s="97"/>
      <c r="CJ105" s="97"/>
      <c r="CK105" s="97"/>
      <c r="CL105" s="97"/>
      <c r="CM105" s="98">
        <f t="shared" si="21"/>
        <v>0</v>
      </c>
      <c r="CN105" s="95"/>
      <c r="CO105" s="95"/>
      <c r="CP105" s="95"/>
      <c r="CQ105" s="95"/>
      <c r="CR105" s="95"/>
      <c r="CS105" s="99">
        <f t="shared" si="12"/>
        <v>0</v>
      </c>
      <c r="CT105" s="100"/>
      <c r="CU105" s="100"/>
      <c r="CV105" s="100"/>
      <c r="CW105" s="100"/>
      <c r="CX105" s="101"/>
      <c r="CY105" s="73" t="str">
        <f t="shared" si="13"/>
        <v/>
      </c>
      <c r="CZ105" s="71" t="str">
        <f t="shared" si="14"/>
        <v/>
      </c>
      <c r="DA105" s="60"/>
      <c r="DB105" s="77" t="str">
        <f t="shared" si="15"/>
        <v/>
      </c>
      <c r="DC105" s="71" t="str">
        <f t="shared" si="16"/>
        <v/>
      </c>
      <c r="DD105" s="71" t="str">
        <f t="shared" si="17"/>
        <v/>
      </c>
      <c r="DE105" s="45">
        <f t="shared" si="18"/>
        <v>0</v>
      </c>
      <c r="DF105" s="45"/>
      <c r="DG105" s="84" t="str">
        <f t="shared" si="11"/>
        <v/>
      </c>
    </row>
    <row r="106" spans="1:111" ht="15.75" customHeight="1" x14ac:dyDescent="0.35">
      <c r="A106" s="71" t="str">
        <f t="shared" si="2"/>
        <v/>
      </c>
      <c r="B106" s="71" t="str">
        <f t="shared" si="3"/>
        <v/>
      </c>
      <c r="C106" s="72" t="str">
        <f t="shared" si="4"/>
        <v/>
      </c>
      <c r="D106" s="102"/>
      <c r="E106" s="97"/>
      <c r="F106" s="97"/>
      <c r="G106" s="97"/>
      <c r="H106" s="103"/>
      <c r="I106" s="97"/>
      <c r="J106" s="97"/>
      <c r="K106" s="97"/>
      <c r="L106" s="97"/>
      <c r="M106" s="97"/>
      <c r="N106" s="97"/>
      <c r="O106" s="97"/>
      <c r="P106" s="97"/>
      <c r="Q106" s="97"/>
      <c r="R106" s="104"/>
      <c r="S106" s="97"/>
      <c r="T106" s="97"/>
      <c r="U106" s="97"/>
      <c r="V106" s="97"/>
      <c r="W106" s="97"/>
      <c r="X106" s="104"/>
      <c r="Y106" s="97"/>
      <c r="Z106" s="97"/>
      <c r="AA106" s="97"/>
      <c r="AB106" s="97"/>
      <c r="AC106" s="97"/>
      <c r="AD106" s="97"/>
      <c r="AE106" s="97"/>
      <c r="AF106" s="97"/>
      <c r="AG106" s="97"/>
      <c r="AH106" s="97"/>
      <c r="AI106" s="97"/>
      <c r="AJ106" s="105"/>
      <c r="AK106" s="97"/>
      <c r="AL106" s="97"/>
      <c r="AM106" s="97"/>
      <c r="AN106" s="97"/>
      <c r="AO106" s="97"/>
      <c r="AP106" s="97"/>
      <c r="AQ106" s="97"/>
      <c r="AR106" s="106"/>
      <c r="AS106" s="107"/>
      <c r="AT106" s="107"/>
      <c r="AU106" s="107"/>
      <c r="AV106" s="107"/>
      <c r="AW106" s="107"/>
      <c r="AX106" s="107"/>
      <c r="AY106" s="106"/>
      <c r="AZ106" s="107"/>
      <c r="BA106" s="107"/>
      <c r="BB106" s="107"/>
      <c r="BC106" s="108">
        <f>IF($AU$38&lt;&gt;"","zie hierboven",IF(AJ106="auto",IF(AND((D106&gt;'km-vergoeding'!$A$4),(D106&lt;'km-vergoeding'!$A$5)),'km-vergoeding'!$D$4,'km-vergoeding'!$D$5),0))</f>
        <v>0</v>
      </c>
      <c r="BD106" s="95"/>
      <c r="BE106" s="95"/>
      <c r="BF106" s="95"/>
      <c r="BG106" s="95"/>
      <c r="BH106" s="95"/>
      <c r="BI106" s="95"/>
      <c r="BJ106" s="95"/>
      <c r="BK106" s="94">
        <f t="shared" si="19"/>
        <v>0</v>
      </c>
      <c r="BL106" s="95"/>
      <c r="BM106" s="95"/>
      <c r="BN106" s="95"/>
      <c r="BO106" s="95"/>
      <c r="BP106" s="95"/>
      <c r="BQ106" s="95"/>
      <c r="BR106" s="93">
        <f>IF($AU$38&lt;&gt;"","zie hierboven",IF(AJ106="fiets",'km-vergoeding'!$D$3,0))</f>
        <v>0</v>
      </c>
      <c r="BS106" s="93"/>
      <c r="BT106" s="93"/>
      <c r="BU106" s="93"/>
      <c r="BV106" s="93"/>
      <c r="BW106" s="93"/>
      <c r="BX106" s="93"/>
      <c r="BY106" s="93"/>
      <c r="BZ106" s="94">
        <f t="shared" si="20"/>
        <v>0</v>
      </c>
      <c r="CA106" s="95"/>
      <c r="CB106" s="95"/>
      <c r="CC106" s="95"/>
      <c r="CD106" s="95"/>
      <c r="CE106" s="95"/>
      <c r="CF106" s="95"/>
      <c r="CG106" s="96"/>
      <c r="CH106" s="97"/>
      <c r="CI106" s="97"/>
      <c r="CJ106" s="97"/>
      <c r="CK106" s="97"/>
      <c r="CL106" s="97"/>
      <c r="CM106" s="98">
        <f t="shared" si="21"/>
        <v>0</v>
      </c>
      <c r="CN106" s="95"/>
      <c r="CO106" s="95"/>
      <c r="CP106" s="95"/>
      <c r="CQ106" s="95"/>
      <c r="CR106" s="95"/>
      <c r="CS106" s="99">
        <f t="shared" si="12"/>
        <v>0</v>
      </c>
      <c r="CT106" s="100"/>
      <c r="CU106" s="100"/>
      <c r="CV106" s="100"/>
      <c r="CW106" s="100"/>
      <c r="CX106" s="101"/>
      <c r="CY106" s="73" t="str">
        <f t="shared" si="13"/>
        <v/>
      </c>
      <c r="CZ106" s="71" t="str">
        <f t="shared" si="14"/>
        <v/>
      </c>
      <c r="DA106" s="60"/>
      <c r="DB106" s="77" t="str">
        <f t="shared" si="15"/>
        <v/>
      </c>
      <c r="DC106" s="71" t="str">
        <f t="shared" si="16"/>
        <v/>
      </c>
      <c r="DD106" s="71" t="str">
        <f t="shared" si="17"/>
        <v/>
      </c>
      <c r="DE106" s="45">
        <f t="shared" si="18"/>
        <v>0</v>
      </c>
      <c r="DF106" s="45"/>
      <c r="DG106" s="84" t="str">
        <f t="shared" si="11"/>
        <v/>
      </c>
    </row>
    <row r="107" spans="1:111" ht="15.75" customHeight="1" x14ac:dyDescent="0.35">
      <c r="A107" s="71" t="str">
        <f t="shared" si="2"/>
        <v/>
      </c>
      <c r="B107" s="71" t="str">
        <f t="shared" si="3"/>
        <v/>
      </c>
      <c r="C107" s="72" t="str">
        <f t="shared" si="4"/>
        <v/>
      </c>
      <c r="D107" s="102"/>
      <c r="E107" s="97"/>
      <c r="F107" s="97"/>
      <c r="G107" s="97"/>
      <c r="H107" s="103"/>
      <c r="I107" s="97"/>
      <c r="J107" s="97"/>
      <c r="K107" s="97"/>
      <c r="L107" s="97"/>
      <c r="M107" s="97"/>
      <c r="N107" s="97"/>
      <c r="O107" s="97"/>
      <c r="P107" s="97"/>
      <c r="Q107" s="97"/>
      <c r="R107" s="104"/>
      <c r="S107" s="97"/>
      <c r="T107" s="97"/>
      <c r="U107" s="97"/>
      <c r="V107" s="97"/>
      <c r="W107" s="97"/>
      <c r="X107" s="104"/>
      <c r="Y107" s="97"/>
      <c r="Z107" s="97"/>
      <c r="AA107" s="97"/>
      <c r="AB107" s="97"/>
      <c r="AC107" s="97"/>
      <c r="AD107" s="97"/>
      <c r="AE107" s="97"/>
      <c r="AF107" s="97"/>
      <c r="AG107" s="97"/>
      <c r="AH107" s="97"/>
      <c r="AI107" s="97"/>
      <c r="AJ107" s="105"/>
      <c r="AK107" s="97"/>
      <c r="AL107" s="97"/>
      <c r="AM107" s="97"/>
      <c r="AN107" s="97"/>
      <c r="AO107" s="97"/>
      <c r="AP107" s="97"/>
      <c r="AQ107" s="97"/>
      <c r="AR107" s="106"/>
      <c r="AS107" s="107"/>
      <c r="AT107" s="107"/>
      <c r="AU107" s="107"/>
      <c r="AV107" s="107"/>
      <c r="AW107" s="107"/>
      <c r="AX107" s="107"/>
      <c r="AY107" s="106"/>
      <c r="AZ107" s="107"/>
      <c r="BA107" s="107"/>
      <c r="BB107" s="107"/>
      <c r="BC107" s="108">
        <f>IF($AU$38&lt;&gt;"","zie hierboven",IF(AJ107="auto",IF(AND((D107&gt;'km-vergoeding'!$A$4),(D107&lt;'km-vergoeding'!$A$5)),'km-vergoeding'!$D$4,'km-vergoeding'!$D$5),0))</f>
        <v>0</v>
      </c>
      <c r="BD107" s="95"/>
      <c r="BE107" s="95"/>
      <c r="BF107" s="95"/>
      <c r="BG107" s="95"/>
      <c r="BH107" s="95"/>
      <c r="BI107" s="95"/>
      <c r="BJ107" s="95"/>
      <c r="BK107" s="94">
        <f t="shared" si="19"/>
        <v>0</v>
      </c>
      <c r="BL107" s="95"/>
      <c r="BM107" s="95"/>
      <c r="BN107" s="95"/>
      <c r="BO107" s="95"/>
      <c r="BP107" s="95"/>
      <c r="BQ107" s="95"/>
      <c r="BR107" s="93">
        <f>IF($AU$38&lt;&gt;"","zie hierboven",IF(AJ107="fiets",'km-vergoeding'!$D$3,0))</f>
        <v>0</v>
      </c>
      <c r="BS107" s="93"/>
      <c r="BT107" s="93"/>
      <c r="BU107" s="93"/>
      <c r="BV107" s="93"/>
      <c r="BW107" s="93"/>
      <c r="BX107" s="93"/>
      <c r="BY107" s="93"/>
      <c r="BZ107" s="94">
        <f t="shared" si="20"/>
        <v>0</v>
      </c>
      <c r="CA107" s="95"/>
      <c r="CB107" s="95"/>
      <c r="CC107" s="95"/>
      <c r="CD107" s="95"/>
      <c r="CE107" s="95"/>
      <c r="CF107" s="95"/>
      <c r="CG107" s="96"/>
      <c r="CH107" s="97"/>
      <c r="CI107" s="97"/>
      <c r="CJ107" s="97"/>
      <c r="CK107" s="97"/>
      <c r="CL107" s="97"/>
      <c r="CM107" s="98">
        <f t="shared" si="21"/>
        <v>0</v>
      </c>
      <c r="CN107" s="95"/>
      <c r="CO107" s="95"/>
      <c r="CP107" s="95"/>
      <c r="CQ107" s="95"/>
      <c r="CR107" s="95"/>
      <c r="CS107" s="99">
        <f t="shared" si="12"/>
        <v>0</v>
      </c>
      <c r="CT107" s="100"/>
      <c r="CU107" s="100"/>
      <c r="CV107" s="100"/>
      <c r="CW107" s="100"/>
      <c r="CX107" s="101"/>
      <c r="CY107" s="73" t="str">
        <f t="shared" si="13"/>
        <v/>
      </c>
      <c r="CZ107" s="71" t="str">
        <f t="shared" si="14"/>
        <v/>
      </c>
      <c r="DA107" s="60"/>
      <c r="DB107" s="77" t="str">
        <f t="shared" si="15"/>
        <v/>
      </c>
      <c r="DC107" s="71" t="str">
        <f t="shared" si="16"/>
        <v/>
      </c>
      <c r="DD107" s="71" t="str">
        <f t="shared" si="17"/>
        <v/>
      </c>
      <c r="DE107" s="45">
        <f t="shared" si="18"/>
        <v>0</v>
      </c>
      <c r="DF107" s="45"/>
      <c r="DG107" s="84" t="str">
        <f t="shared" si="11"/>
        <v/>
      </c>
    </row>
    <row r="108" spans="1:111" ht="15.75" customHeight="1" x14ac:dyDescent="0.35">
      <c r="A108" s="71" t="str">
        <f t="shared" si="2"/>
        <v/>
      </c>
      <c r="B108" s="71" t="str">
        <f t="shared" si="3"/>
        <v/>
      </c>
      <c r="C108" s="72" t="str">
        <f t="shared" si="4"/>
        <v/>
      </c>
      <c r="D108" s="102"/>
      <c r="E108" s="97"/>
      <c r="F108" s="97"/>
      <c r="G108" s="97"/>
      <c r="H108" s="103"/>
      <c r="I108" s="97"/>
      <c r="J108" s="97"/>
      <c r="K108" s="97"/>
      <c r="L108" s="97"/>
      <c r="M108" s="97"/>
      <c r="N108" s="97"/>
      <c r="O108" s="97"/>
      <c r="P108" s="97"/>
      <c r="Q108" s="97"/>
      <c r="R108" s="104"/>
      <c r="S108" s="97"/>
      <c r="T108" s="97"/>
      <c r="U108" s="97"/>
      <c r="V108" s="97"/>
      <c r="W108" s="97"/>
      <c r="X108" s="104"/>
      <c r="Y108" s="97"/>
      <c r="Z108" s="97"/>
      <c r="AA108" s="97"/>
      <c r="AB108" s="97"/>
      <c r="AC108" s="97"/>
      <c r="AD108" s="97"/>
      <c r="AE108" s="97"/>
      <c r="AF108" s="97"/>
      <c r="AG108" s="97"/>
      <c r="AH108" s="97"/>
      <c r="AI108" s="97"/>
      <c r="AJ108" s="105"/>
      <c r="AK108" s="97"/>
      <c r="AL108" s="97"/>
      <c r="AM108" s="97"/>
      <c r="AN108" s="97"/>
      <c r="AO108" s="97"/>
      <c r="AP108" s="97"/>
      <c r="AQ108" s="97"/>
      <c r="AR108" s="106"/>
      <c r="AS108" s="107"/>
      <c r="AT108" s="107"/>
      <c r="AU108" s="107"/>
      <c r="AV108" s="107"/>
      <c r="AW108" s="107"/>
      <c r="AX108" s="107"/>
      <c r="AY108" s="106"/>
      <c r="AZ108" s="107"/>
      <c r="BA108" s="107"/>
      <c r="BB108" s="107"/>
      <c r="BC108" s="108">
        <f>IF($AU$38&lt;&gt;"","zie hierboven",IF(AJ108="auto",IF(AND((D108&gt;'km-vergoeding'!$A$4),(D108&lt;'km-vergoeding'!$A$5)),'km-vergoeding'!$D$4,'km-vergoeding'!$D$5),0))</f>
        <v>0</v>
      </c>
      <c r="BD108" s="95"/>
      <c r="BE108" s="95"/>
      <c r="BF108" s="95"/>
      <c r="BG108" s="95"/>
      <c r="BH108" s="95"/>
      <c r="BI108" s="95"/>
      <c r="BJ108" s="95"/>
      <c r="BK108" s="94">
        <f t="shared" si="19"/>
        <v>0</v>
      </c>
      <c r="BL108" s="95"/>
      <c r="BM108" s="95"/>
      <c r="BN108" s="95"/>
      <c r="BO108" s="95"/>
      <c r="BP108" s="95"/>
      <c r="BQ108" s="95"/>
      <c r="BR108" s="93">
        <f>IF($AU$38&lt;&gt;"","zie hierboven",IF(AJ108="fiets",'km-vergoeding'!$D$3,0))</f>
        <v>0</v>
      </c>
      <c r="BS108" s="93"/>
      <c r="BT108" s="93"/>
      <c r="BU108" s="93"/>
      <c r="BV108" s="93"/>
      <c r="BW108" s="93"/>
      <c r="BX108" s="93"/>
      <c r="BY108" s="93"/>
      <c r="BZ108" s="94">
        <f t="shared" si="20"/>
        <v>0</v>
      </c>
      <c r="CA108" s="95"/>
      <c r="CB108" s="95"/>
      <c r="CC108" s="95"/>
      <c r="CD108" s="95"/>
      <c r="CE108" s="95"/>
      <c r="CF108" s="95"/>
      <c r="CG108" s="96"/>
      <c r="CH108" s="97"/>
      <c r="CI108" s="97"/>
      <c r="CJ108" s="97"/>
      <c r="CK108" s="97"/>
      <c r="CL108" s="97"/>
      <c r="CM108" s="98">
        <f t="shared" si="21"/>
        <v>0</v>
      </c>
      <c r="CN108" s="95"/>
      <c r="CO108" s="95"/>
      <c r="CP108" s="95"/>
      <c r="CQ108" s="95"/>
      <c r="CR108" s="95"/>
      <c r="CS108" s="99">
        <f t="shared" si="12"/>
        <v>0</v>
      </c>
      <c r="CT108" s="100"/>
      <c r="CU108" s="100"/>
      <c r="CV108" s="100"/>
      <c r="CW108" s="100"/>
      <c r="CX108" s="101"/>
      <c r="CY108" s="73" t="str">
        <f t="shared" si="13"/>
        <v/>
      </c>
      <c r="CZ108" s="71" t="str">
        <f t="shared" si="14"/>
        <v/>
      </c>
      <c r="DA108" s="60"/>
      <c r="DB108" s="77" t="str">
        <f t="shared" si="15"/>
        <v/>
      </c>
      <c r="DC108" s="71" t="str">
        <f t="shared" si="16"/>
        <v/>
      </c>
      <c r="DD108" s="71" t="str">
        <f t="shared" si="17"/>
        <v/>
      </c>
      <c r="DE108" s="45">
        <f t="shared" si="18"/>
        <v>0</v>
      </c>
      <c r="DF108" s="45"/>
      <c r="DG108" s="84" t="str">
        <f t="shared" si="11"/>
        <v/>
      </c>
    </row>
    <row r="109" spans="1:111" ht="15.75" customHeight="1" x14ac:dyDescent="0.35">
      <c r="A109" s="71" t="str">
        <f t="shared" si="2"/>
        <v/>
      </c>
      <c r="B109" s="71" t="str">
        <f t="shared" si="3"/>
        <v/>
      </c>
      <c r="C109" s="72" t="str">
        <f t="shared" si="4"/>
        <v/>
      </c>
      <c r="D109" s="102"/>
      <c r="E109" s="97"/>
      <c r="F109" s="97"/>
      <c r="G109" s="97"/>
      <c r="H109" s="103"/>
      <c r="I109" s="97"/>
      <c r="J109" s="97"/>
      <c r="K109" s="97"/>
      <c r="L109" s="97"/>
      <c r="M109" s="97"/>
      <c r="N109" s="97"/>
      <c r="O109" s="97"/>
      <c r="P109" s="97"/>
      <c r="Q109" s="97"/>
      <c r="R109" s="104"/>
      <c r="S109" s="97"/>
      <c r="T109" s="97"/>
      <c r="U109" s="97"/>
      <c r="V109" s="97"/>
      <c r="W109" s="97"/>
      <c r="X109" s="104"/>
      <c r="Y109" s="97"/>
      <c r="Z109" s="97"/>
      <c r="AA109" s="97"/>
      <c r="AB109" s="97"/>
      <c r="AC109" s="97"/>
      <c r="AD109" s="97"/>
      <c r="AE109" s="97"/>
      <c r="AF109" s="97"/>
      <c r="AG109" s="97"/>
      <c r="AH109" s="97"/>
      <c r="AI109" s="97"/>
      <c r="AJ109" s="105"/>
      <c r="AK109" s="97"/>
      <c r="AL109" s="97"/>
      <c r="AM109" s="97"/>
      <c r="AN109" s="97"/>
      <c r="AO109" s="97"/>
      <c r="AP109" s="97"/>
      <c r="AQ109" s="97"/>
      <c r="AR109" s="106"/>
      <c r="AS109" s="107"/>
      <c r="AT109" s="107"/>
      <c r="AU109" s="107"/>
      <c r="AV109" s="107"/>
      <c r="AW109" s="107"/>
      <c r="AX109" s="107"/>
      <c r="AY109" s="106"/>
      <c r="AZ109" s="107"/>
      <c r="BA109" s="107"/>
      <c r="BB109" s="107"/>
      <c r="BC109" s="108">
        <f>IF($AU$38&lt;&gt;"","zie hierboven",IF(AJ109="auto",IF(AND((D109&gt;'km-vergoeding'!$A$4),(D109&lt;'km-vergoeding'!$A$5)),'km-vergoeding'!$D$4,'km-vergoeding'!$D$5),0))</f>
        <v>0</v>
      </c>
      <c r="BD109" s="95"/>
      <c r="BE109" s="95"/>
      <c r="BF109" s="95"/>
      <c r="BG109" s="95"/>
      <c r="BH109" s="95"/>
      <c r="BI109" s="95"/>
      <c r="BJ109" s="95"/>
      <c r="BK109" s="94">
        <f t="shared" si="19"/>
        <v>0</v>
      </c>
      <c r="BL109" s="95"/>
      <c r="BM109" s="95"/>
      <c r="BN109" s="95"/>
      <c r="BO109" s="95"/>
      <c r="BP109" s="95"/>
      <c r="BQ109" s="95"/>
      <c r="BR109" s="93">
        <f>IF($AU$38&lt;&gt;"","zie hierboven",IF(AJ109="fiets",'km-vergoeding'!$D$3,0))</f>
        <v>0</v>
      </c>
      <c r="BS109" s="93"/>
      <c r="BT109" s="93"/>
      <c r="BU109" s="93"/>
      <c r="BV109" s="93"/>
      <c r="BW109" s="93"/>
      <c r="BX109" s="93"/>
      <c r="BY109" s="93"/>
      <c r="BZ109" s="94">
        <f t="shared" si="20"/>
        <v>0</v>
      </c>
      <c r="CA109" s="95"/>
      <c r="CB109" s="95"/>
      <c r="CC109" s="95"/>
      <c r="CD109" s="95"/>
      <c r="CE109" s="95"/>
      <c r="CF109" s="95"/>
      <c r="CG109" s="96"/>
      <c r="CH109" s="97"/>
      <c r="CI109" s="97"/>
      <c r="CJ109" s="97"/>
      <c r="CK109" s="97"/>
      <c r="CL109" s="97"/>
      <c r="CM109" s="98">
        <f t="shared" si="21"/>
        <v>0</v>
      </c>
      <c r="CN109" s="95"/>
      <c r="CO109" s="95"/>
      <c r="CP109" s="95"/>
      <c r="CQ109" s="95"/>
      <c r="CR109" s="95"/>
      <c r="CS109" s="99">
        <f t="shared" si="12"/>
        <v>0</v>
      </c>
      <c r="CT109" s="100"/>
      <c r="CU109" s="100"/>
      <c r="CV109" s="100"/>
      <c r="CW109" s="100"/>
      <c r="CX109" s="101"/>
      <c r="CY109" s="73" t="str">
        <f t="shared" si="13"/>
        <v/>
      </c>
      <c r="CZ109" s="71" t="str">
        <f t="shared" si="14"/>
        <v/>
      </c>
      <c r="DA109" s="60"/>
      <c r="DB109" s="77" t="str">
        <f t="shared" si="15"/>
        <v/>
      </c>
      <c r="DC109" s="71" t="str">
        <f t="shared" si="16"/>
        <v/>
      </c>
      <c r="DD109" s="71" t="str">
        <f t="shared" si="17"/>
        <v/>
      </c>
      <c r="DE109" s="45">
        <f t="shared" si="18"/>
        <v>0</v>
      </c>
      <c r="DF109" s="45"/>
      <c r="DG109" s="84" t="str">
        <f t="shared" si="11"/>
        <v/>
      </c>
    </row>
    <row r="110" spans="1:111" ht="15.75" customHeight="1" x14ac:dyDescent="0.35">
      <c r="A110" s="71" t="str">
        <f t="shared" si="2"/>
        <v/>
      </c>
      <c r="B110" s="71" t="str">
        <f t="shared" si="3"/>
        <v/>
      </c>
      <c r="C110" s="72" t="str">
        <f t="shared" si="4"/>
        <v/>
      </c>
      <c r="D110" s="102"/>
      <c r="E110" s="97"/>
      <c r="F110" s="97"/>
      <c r="G110" s="97"/>
      <c r="H110" s="103"/>
      <c r="I110" s="97"/>
      <c r="J110" s="97"/>
      <c r="K110" s="97"/>
      <c r="L110" s="97"/>
      <c r="M110" s="97"/>
      <c r="N110" s="97"/>
      <c r="O110" s="97"/>
      <c r="P110" s="97"/>
      <c r="Q110" s="97"/>
      <c r="R110" s="104"/>
      <c r="S110" s="97"/>
      <c r="T110" s="97"/>
      <c r="U110" s="97"/>
      <c r="V110" s="97"/>
      <c r="W110" s="97"/>
      <c r="X110" s="104"/>
      <c r="Y110" s="97"/>
      <c r="Z110" s="97"/>
      <c r="AA110" s="97"/>
      <c r="AB110" s="97"/>
      <c r="AC110" s="97"/>
      <c r="AD110" s="97"/>
      <c r="AE110" s="97"/>
      <c r="AF110" s="97"/>
      <c r="AG110" s="97"/>
      <c r="AH110" s="97"/>
      <c r="AI110" s="97"/>
      <c r="AJ110" s="105"/>
      <c r="AK110" s="97"/>
      <c r="AL110" s="97"/>
      <c r="AM110" s="97"/>
      <c r="AN110" s="97"/>
      <c r="AO110" s="97"/>
      <c r="AP110" s="97"/>
      <c r="AQ110" s="97"/>
      <c r="AR110" s="106"/>
      <c r="AS110" s="107"/>
      <c r="AT110" s="107"/>
      <c r="AU110" s="107"/>
      <c r="AV110" s="107"/>
      <c r="AW110" s="107"/>
      <c r="AX110" s="107"/>
      <c r="AY110" s="106"/>
      <c r="AZ110" s="107"/>
      <c r="BA110" s="107"/>
      <c r="BB110" s="107"/>
      <c r="BC110" s="108">
        <f>IF($AU$38&lt;&gt;"","zie hierboven",IF(AJ110="auto",IF(AND((D110&gt;'km-vergoeding'!$A$4),(D110&lt;'km-vergoeding'!$A$5)),'km-vergoeding'!$D$4,'km-vergoeding'!$D$5),0))</f>
        <v>0</v>
      </c>
      <c r="BD110" s="95"/>
      <c r="BE110" s="95"/>
      <c r="BF110" s="95"/>
      <c r="BG110" s="95"/>
      <c r="BH110" s="95"/>
      <c r="BI110" s="95"/>
      <c r="BJ110" s="95"/>
      <c r="BK110" s="94">
        <f t="shared" si="19"/>
        <v>0</v>
      </c>
      <c r="BL110" s="95"/>
      <c r="BM110" s="95"/>
      <c r="BN110" s="95"/>
      <c r="BO110" s="95"/>
      <c r="BP110" s="95"/>
      <c r="BQ110" s="95"/>
      <c r="BR110" s="93">
        <f>IF($AU$38&lt;&gt;"","zie hierboven",IF(AJ110="fiets",'km-vergoeding'!$D$3,0))</f>
        <v>0</v>
      </c>
      <c r="BS110" s="93"/>
      <c r="BT110" s="93"/>
      <c r="BU110" s="93"/>
      <c r="BV110" s="93"/>
      <c r="BW110" s="93"/>
      <c r="BX110" s="93"/>
      <c r="BY110" s="93"/>
      <c r="BZ110" s="94">
        <f t="shared" si="20"/>
        <v>0</v>
      </c>
      <c r="CA110" s="95"/>
      <c r="CB110" s="95"/>
      <c r="CC110" s="95"/>
      <c r="CD110" s="95"/>
      <c r="CE110" s="95"/>
      <c r="CF110" s="95"/>
      <c r="CG110" s="96"/>
      <c r="CH110" s="97"/>
      <c r="CI110" s="97"/>
      <c r="CJ110" s="97"/>
      <c r="CK110" s="97"/>
      <c r="CL110" s="97"/>
      <c r="CM110" s="98">
        <f t="shared" si="21"/>
        <v>0</v>
      </c>
      <c r="CN110" s="95"/>
      <c r="CO110" s="95"/>
      <c r="CP110" s="95"/>
      <c r="CQ110" s="95"/>
      <c r="CR110" s="95"/>
      <c r="CS110" s="99">
        <f t="shared" si="12"/>
        <v>0</v>
      </c>
      <c r="CT110" s="100"/>
      <c r="CU110" s="100"/>
      <c r="CV110" s="100"/>
      <c r="CW110" s="100"/>
      <c r="CX110" s="101"/>
      <c r="CY110" s="73" t="str">
        <f t="shared" si="13"/>
        <v/>
      </c>
      <c r="CZ110" s="71" t="str">
        <f t="shared" si="14"/>
        <v/>
      </c>
      <c r="DA110" s="60"/>
      <c r="DB110" s="77" t="str">
        <f t="shared" si="15"/>
        <v/>
      </c>
      <c r="DC110" s="71" t="str">
        <f t="shared" si="16"/>
        <v/>
      </c>
      <c r="DD110" s="71" t="str">
        <f t="shared" si="17"/>
        <v/>
      </c>
      <c r="DE110" s="45">
        <f t="shared" si="18"/>
        <v>0</v>
      </c>
      <c r="DF110" s="45"/>
      <c r="DG110" s="84" t="str">
        <f t="shared" si="11"/>
        <v/>
      </c>
    </row>
    <row r="111" spans="1:111" ht="15.75" customHeight="1" x14ac:dyDescent="0.35">
      <c r="A111" s="71" t="str">
        <f t="shared" si="2"/>
        <v/>
      </c>
      <c r="B111" s="71" t="str">
        <f t="shared" si="3"/>
        <v/>
      </c>
      <c r="C111" s="72" t="str">
        <f t="shared" si="4"/>
        <v/>
      </c>
      <c r="D111" s="102"/>
      <c r="E111" s="97"/>
      <c r="F111" s="97"/>
      <c r="G111" s="97"/>
      <c r="H111" s="103"/>
      <c r="I111" s="97"/>
      <c r="J111" s="97"/>
      <c r="K111" s="97"/>
      <c r="L111" s="97"/>
      <c r="M111" s="97"/>
      <c r="N111" s="97"/>
      <c r="O111" s="97"/>
      <c r="P111" s="97"/>
      <c r="Q111" s="97"/>
      <c r="R111" s="104"/>
      <c r="S111" s="97"/>
      <c r="T111" s="97"/>
      <c r="U111" s="97"/>
      <c r="V111" s="97"/>
      <c r="W111" s="97"/>
      <c r="X111" s="104"/>
      <c r="Y111" s="97"/>
      <c r="Z111" s="97"/>
      <c r="AA111" s="97"/>
      <c r="AB111" s="97"/>
      <c r="AC111" s="97"/>
      <c r="AD111" s="97"/>
      <c r="AE111" s="97"/>
      <c r="AF111" s="97"/>
      <c r="AG111" s="97"/>
      <c r="AH111" s="97"/>
      <c r="AI111" s="97"/>
      <c r="AJ111" s="105"/>
      <c r="AK111" s="97"/>
      <c r="AL111" s="97"/>
      <c r="AM111" s="97"/>
      <c r="AN111" s="97"/>
      <c r="AO111" s="97"/>
      <c r="AP111" s="97"/>
      <c r="AQ111" s="97"/>
      <c r="AR111" s="106"/>
      <c r="AS111" s="107"/>
      <c r="AT111" s="107"/>
      <c r="AU111" s="107"/>
      <c r="AV111" s="107"/>
      <c r="AW111" s="107"/>
      <c r="AX111" s="107"/>
      <c r="AY111" s="106"/>
      <c r="AZ111" s="107"/>
      <c r="BA111" s="107"/>
      <c r="BB111" s="107"/>
      <c r="BC111" s="108">
        <f>IF($AU$38&lt;&gt;"","zie hierboven",IF(AJ111="auto",IF(AND((D111&gt;'km-vergoeding'!$A$4),(D111&lt;'km-vergoeding'!$A$5)),'km-vergoeding'!$D$4,'km-vergoeding'!$D$5),0))</f>
        <v>0</v>
      </c>
      <c r="BD111" s="95"/>
      <c r="BE111" s="95"/>
      <c r="BF111" s="95"/>
      <c r="BG111" s="95"/>
      <c r="BH111" s="95"/>
      <c r="BI111" s="95"/>
      <c r="BJ111" s="95"/>
      <c r="BK111" s="94">
        <f t="shared" si="19"/>
        <v>0</v>
      </c>
      <c r="BL111" s="95"/>
      <c r="BM111" s="95"/>
      <c r="BN111" s="95"/>
      <c r="BO111" s="95"/>
      <c r="BP111" s="95"/>
      <c r="BQ111" s="95"/>
      <c r="BR111" s="93">
        <f>IF($AU$38&lt;&gt;"","zie hierboven",IF(AJ111="fiets",'km-vergoeding'!$D$3,0))</f>
        <v>0</v>
      </c>
      <c r="BS111" s="93"/>
      <c r="BT111" s="93"/>
      <c r="BU111" s="93"/>
      <c r="BV111" s="93"/>
      <c r="BW111" s="93"/>
      <c r="BX111" s="93"/>
      <c r="BY111" s="93"/>
      <c r="BZ111" s="94">
        <f t="shared" si="20"/>
        <v>0</v>
      </c>
      <c r="CA111" s="95"/>
      <c r="CB111" s="95"/>
      <c r="CC111" s="95"/>
      <c r="CD111" s="95"/>
      <c r="CE111" s="95"/>
      <c r="CF111" s="95"/>
      <c r="CG111" s="96"/>
      <c r="CH111" s="97"/>
      <c r="CI111" s="97"/>
      <c r="CJ111" s="97"/>
      <c r="CK111" s="97"/>
      <c r="CL111" s="97"/>
      <c r="CM111" s="98">
        <f t="shared" si="21"/>
        <v>0</v>
      </c>
      <c r="CN111" s="95"/>
      <c r="CO111" s="95"/>
      <c r="CP111" s="95"/>
      <c r="CQ111" s="95"/>
      <c r="CR111" s="95"/>
      <c r="CS111" s="99">
        <f t="shared" si="12"/>
        <v>0</v>
      </c>
      <c r="CT111" s="100"/>
      <c r="CU111" s="100"/>
      <c r="CV111" s="100"/>
      <c r="CW111" s="100"/>
      <c r="CX111" s="101"/>
      <c r="CY111" s="73" t="str">
        <f t="shared" si="13"/>
        <v/>
      </c>
      <c r="CZ111" s="71" t="str">
        <f t="shared" si="14"/>
        <v/>
      </c>
      <c r="DA111" s="60"/>
      <c r="DB111" s="77" t="str">
        <f t="shared" si="15"/>
        <v/>
      </c>
      <c r="DC111" s="71" t="str">
        <f t="shared" si="16"/>
        <v/>
      </c>
      <c r="DD111" s="71" t="str">
        <f t="shared" si="17"/>
        <v/>
      </c>
      <c r="DE111" s="45">
        <f t="shared" si="18"/>
        <v>0</v>
      </c>
      <c r="DF111" s="45"/>
      <c r="DG111" s="84" t="str">
        <f t="shared" si="11"/>
        <v/>
      </c>
    </row>
    <row r="112" spans="1:111" ht="15.75" customHeight="1" x14ac:dyDescent="0.35">
      <c r="A112" s="71" t="str">
        <f t="shared" si="2"/>
        <v/>
      </c>
      <c r="B112" s="71" t="str">
        <f t="shared" si="3"/>
        <v/>
      </c>
      <c r="C112" s="72" t="str">
        <f t="shared" si="4"/>
        <v/>
      </c>
      <c r="D112" s="102"/>
      <c r="E112" s="97"/>
      <c r="F112" s="97"/>
      <c r="G112" s="97"/>
      <c r="H112" s="103"/>
      <c r="I112" s="97"/>
      <c r="J112" s="97"/>
      <c r="K112" s="97"/>
      <c r="L112" s="97"/>
      <c r="M112" s="97"/>
      <c r="N112" s="97"/>
      <c r="O112" s="97"/>
      <c r="P112" s="97"/>
      <c r="Q112" s="97"/>
      <c r="R112" s="104"/>
      <c r="S112" s="97"/>
      <c r="T112" s="97"/>
      <c r="U112" s="97"/>
      <c r="V112" s="97"/>
      <c r="W112" s="97"/>
      <c r="X112" s="104"/>
      <c r="Y112" s="97"/>
      <c r="Z112" s="97"/>
      <c r="AA112" s="97"/>
      <c r="AB112" s="97"/>
      <c r="AC112" s="97"/>
      <c r="AD112" s="97"/>
      <c r="AE112" s="97"/>
      <c r="AF112" s="97"/>
      <c r="AG112" s="97"/>
      <c r="AH112" s="97"/>
      <c r="AI112" s="97"/>
      <c r="AJ112" s="105"/>
      <c r="AK112" s="97"/>
      <c r="AL112" s="97"/>
      <c r="AM112" s="97"/>
      <c r="AN112" s="97"/>
      <c r="AO112" s="97"/>
      <c r="AP112" s="97"/>
      <c r="AQ112" s="97"/>
      <c r="AR112" s="106"/>
      <c r="AS112" s="107"/>
      <c r="AT112" s="107"/>
      <c r="AU112" s="107"/>
      <c r="AV112" s="107"/>
      <c r="AW112" s="107"/>
      <c r="AX112" s="107"/>
      <c r="AY112" s="106"/>
      <c r="AZ112" s="107"/>
      <c r="BA112" s="107"/>
      <c r="BB112" s="107"/>
      <c r="BC112" s="108">
        <f>IF($AU$38&lt;&gt;"","zie hierboven",IF(AJ112="auto",IF(AND((D112&gt;'km-vergoeding'!$A$4),(D112&lt;'km-vergoeding'!$A$5)),'km-vergoeding'!$D$4,'km-vergoeding'!$D$5),0))</f>
        <v>0</v>
      </c>
      <c r="BD112" s="95"/>
      <c r="BE112" s="95"/>
      <c r="BF112" s="95"/>
      <c r="BG112" s="95"/>
      <c r="BH112" s="95"/>
      <c r="BI112" s="95"/>
      <c r="BJ112" s="95"/>
      <c r="BK112" s="94">
        <f t="shared" si="19"/>
        <v>0</v>
      </c>
      <c r="BL112" s="95"/>
      <c r="BM112" s="95"/>
      <c r="BN112" s="95"/>
      <c r="BO112" s="95"/>
      <c r="BP112" s="95"/>
      <c r="BQ112" s="95"/>
      <c r="BR112" s="93">
        <f>IF($AU$38&lt;&gt;"","zie hierboven",IF(AJ112="fiets",'km-vergoeding'!$D$3,0))</f>
        <v>0</v>
      </c>
      <c r="BS112" s="93"/>
      <c r="BT112" s="93"/>
      <c r="BU112" s="93"/>
      <c r="BV112" s="93"/>
      <c r="BW112" s="93"/>
      <c r="BX112" s="93"/>
      <c r="BY112" s="93"/>
      <c r="BZ112" s="94">
        <f t="shared" si="20"/>
        <v>0</v>
      </c>
      <c r="CA112" s="95"/>
      <c r="CB112" s="95"/>
      <c r="CC112" s="95"/>
      <c r="CD112" s="95"/>
      <c r="CE112" s="95"/>
      <c r="CF112" s="95"/>
      <c r="CG112" s="96"/>
      <c r="CH112" s="97"/>
      <c r="CI112" s="97"/>
      <c r="CJ112" s="97"/>
      <c r="CK112" s="97"/>
      <c r="CL112" s="97"/>
      <c r="CM112" s="98">
        <f t="shared" si="21"/>
        <v>0</v>
      </c>
      <c r="CN112" s="95"/>
      <c r="CO112" s="95"/>
      <c r="CP112" s="95"/>
      <c r="CQ112" s="95"/>
      <c r="CR112" s="95"/>
      <c r="CS112" s="99">
        <f t="shared" si="12"/>
        <v>0</v>
      </c>
      <c r="CT112" s="100"/>
      <c r="CU112" s="100"/>
      <c r="CV112" s="100"/>
      <c r="CW112" s="100"/>
      <c r="CX112" s="101"/>
      <c r="CY112" s="73" t="str">
        <f t="shared" si="13"/>
        <v/>
      </c>
      <c r="CZ112" s="71" t="str">
        <f t="shared" si="14"/>
        <v/>
      </c>
      <c r="DA112" s="60"/>
      <c r="DB112" s="77" t="str">
        <f t="shared" si="15"/>
        <v/>
      </c>
      <c r="DC112" s="71" t="str">
        <f t="shared" si="16"/>
        <v/>
      </c>
      <c r="DD112" s="71" t="str">
        <f t="shared" si="17"/>
        <v/>
      </c>
      <c r="DE112" s="45">
        <f t="shared" si="18"/>
        <v>0</v>
      </c>
      <c r="DF112" s="45"/>
      <c r="DG112" s="84" t="str">
        <f t="shared" si="11"/>
        <v/>
      </c>
    </row>
    <row r="113" spans="1:111" ht="15.75" customHeight="1" x14ac:dyDescent="0.35">
      <c r="A113" s="71" t="str">
        <f t="shared" si="2"/>
        <v/>
      </c>
      <c r="B113" s="71" t="str">
        <f t="shared" si="3"/>
        <v/>
      </c>
      <c r="C113" s="72" t="str">
        <f t="shared" si="4"/>
        <v/>
      </c>
      <c r="D113" s="102"/>
      <c r="E113" s="97"/>
      <c r="F113" s="97"/>
      <c r="G113" s="97"/>
      <c r="H113" s="103"/>
      <c r="I113" s="97"/>
      <c r="J113" s="97"/>
      <c r="K113" s="97"/>
      <c r="L113" s="97"/>
      <c r="M113" s="97"/>
      <c r="N113" s="97"/>
      <c r="O113" s="97"/>
      <c r="P113" s="97"/>
      <c r="Q113" s="97"/>
      <c r="R113" s="104"/>
      <c r="S113" s="97"/>
      <c r="T113" s="97"/>
      <c r="U113" s="97"/>
      <c r="V113" s="97"/>
      <c r="W113" s="97"/>
      <c r="X113" s="104"/>
      <c r="Y113" s="97"/>
      <c r="Z113" s="97"/>
      <c r="AA113" s="97"/>
      <c r="AB113" s="97"/>
      <c r="AC113" s="97"/>
      <c r="AD113" s="97"/>
      <c r="AE113" s="97"/>
      <c r="AF113" s="97"/>
      <c r="AG113" s="97"/>
      <c r="AH113" s="97"/>
      <c r="AI113" s="97"/>
      <c r="AJ113" s="105"/>
      <c r="AK113" s="97"/>
      <c r="AL113" s="97"/>
      <c r="AM113" s="97"/>
      <c r="AN113" s="97"/>
      <c r="AO113" s="97"/>
      <c r="AP113" s="97"/>
      <c r="AQ113" s="97"/>
      <c r="AR113" s="106"/>
      <c r="AS113" s="107"/>
      <c r="AT113" s="107"/>
      <c r="AU113" s="107"/>
      <c r="AV113" s="107"/>
      <c r="AW113" s="107"/>
      <c r="AX113" s="107"/>
      <c r="AY113" s="106"/>
      <c r="AZ113" s="107"/>
      <c r="BA113" s="107"/>
      <c r="BB113" s="107"/>
      <c r="BC113" s="108">
        <f>IF($AU$38&lt;&gt;"","zie hierboven",IF(AJ113="auto",IF(AND((D113&gt;'km-vergoeding'!$A$4),(D113&lt;'km-vergoeding'!$A$5)),'km-vergoeding'!$D$4,'km-vergoeding'!$D$5),0))</f>
        <v>0</v>
      </c>
      <c r="BD113" s="95"/>
      <c r="BE113" s="95"/>
      <c r="BF113" s="95"/>
      <c r="BG113" s="95"/>
      <c r="BH113" s="95"/>
      <c r="BI113" s="95"/>
      <c r="BJ113" s="95"/>
      <c r="BK113" s="94">
        <f t="shared" si="19"/>
        <v>0</v>
      </c>
      <c r="BL113" s="95"/>
      <c r="BM113" s="95"/>
      <c r="BN113" s="95"/>
      <c r="BO113" s="95"/>
      <c r="BP113" s="95"/>
      <c r="BQ113" s="95"/>
      <c r="BR113" s="93">
        <f>IF($AU$38&lt;&gt;"","zie hierboven",IF(AJ113="fiets",'km-vergoeding'!$D$3,0))</f>
        <v>0</v>
      </c>
      <c r="BS113" s="93"/>
      <c r="BT113" s="93"/>
      <c r="BU113" s="93"/>
      <c r="BV113" s="93"/>
      <c r="BW113" s="93"/>
      <c r="BX113" s="93"/>
      <c r="BY113" s="93"/>
      <c r="BZ113" s="94">
        <f t="shared" si="20"/>
        <v>0</v>
      </c>
      <c r="CA113" s="95"/>
      <c r="CB113" s="95"/>
      <c r="CC113" s="95"/>
      <c r="CD113" s="95"/>
      <c r="CE113" s="95"/>
      <c r="CF113" s="95"/>
      <c r="CG113" s="96"/>
      <c r="CH113" s="97"/>
      <c r="CI113" s="97"/>
      <c r="CJ113" s="97"/>
      <c r="CK113" s="97"/>
      <c r="CL113" s="97"/>
      <c r="CM113" s="98">
        <f t="shared" si="21"/>
        <v>0</v>
      </c>
      <c r="CN113" s="95"/>
      <c r="CO113" s="95"/>
      <c r="CP113" s="95"/>
      <c r="CQ113" s="95"/>
      <c r="CR113" s="95"/>
      <c r="CS113" s="99">
        <f t="shared" si="12"/>
        <v>0</v>
      </c>
      <c r="CT113" s="100"/>
      <c r="CU113" s="100"/>
      <c r="CV113" s="100"/>
      <c r="CW113" s="100"/>
      <c r="CX113" s="101"/>
      <c r="CY113" s="73" t="str">
        <f t="shared" si="13"/>
        <v/>
      </c>
      <c r="CZ113" s="71" t="str">
        <f t="shared" si="14"/>
        <v/>
      </c>
      <c r="DA113" s="60"/>
      <c r="DB113" s="77" t="str">
        <f t="shared" si="15"/>
        <v/>
      </c>
      <c r="DC113" s="71" t="str">
        <f t="shared" si="16"/>
        <v/>
      </c>
      <c r="DD113" s="71" t="str">
        <f t="shared" si="17"/>
        <v/>
      </c>
      <c r="DE113" s="45">
        <f t="shared" si="18"/>
        <v>0</v>
      </c>
      <c r="DF113" s="45"/>
      <c r="DG113" s="84" t="str">
        <f t="shared" si="11"/>
        <v/>
      </c>
    </row>
    <row r="114" spans="1:111" ht="15.75" customHeight="1" x14ac:dyDescent="0.35">
      <c r="A114" s="71" t="str">
        <f t="shared" si="2"/>
        <v/>
      </c>
      <c r="B114" s="71" t="str">
        <f t="shared" si="3"/>
        <v/>
      </c>
      <c r="C114" s="72" t="str">
        <f t="shared" si="4"/>
        <v/>
      </c>
      <c r="D114" s="102"/>
      <c r="E114" s="97"/>
      <c r="F114" s="97"/>
      <c r="G114" s="97"/>
      <c r="H114" s="103"/>
      <c r="I114" s="97"/>
      <c r="J114" s="97"/>
      <c r="K114" s="97"/>
      <c r="L114" s="97"/>
      <c r="M114" s="97"/>
      <c r="N114" s="97"/>
      <c r="O114" s="97"/>
      <c r="P114" s="97"/>
      <c r="Q114" s="97"/>
      <c r="R114" s="104"/>
      <c r="S114" s="97"/>
      <c r="T114" s="97"/>
      <c r="U114" s="97"/>
      <c r="V114" s="97"/>
      <c r="W114" s="97"/>
      <c r="X114" s="104"/>
      <c r="Y114" s="97"/>
      <c r="Z114" s="97"/>
      <c r="AA114" s="97"/>
      <c r="AB114" s="97"/>
      <c r="AC114" s="97"/>
      <c r="AD114" s="97"/>
      <c r="AE114" s="97"/>
      <c r="AF114" s="97"/>
      <c r="AG114" s="97"/>
      <c r="AH114" s="97"/>
      <c r="AI114" s="97"/>
      <c r="AJ114" s="105"/>
      <c r="AK114" s="97"/>
      <c r="AL114" s="97"/>
      <c r="AM114" s="97"/>
      <c r="AN114" s="97"/>
      <c r="AO114" s="97"/>
      <c r="AP114" s="97"/>
      <c r="AQ114" s="97"/>
      <c r="AR114" s="106"/>
      <c r="AS114" s="107"/>
      <c r="AT114" s="107"/>
      <c r="AU114" s="107"/>
      <c r="AV114" s="107"/>
      <c r="AW114" s="107"/>
      <c r="AX114" s="107"/>
      <c r="AY114" s="106"/>
      <c r="AZ114" s="107"/>
      <c r="BA114" s="107"/>
      <c r="BB114" s="107"/>
      <c r="BC114" s="108">
        <f>IF($AU$38&lt;&gt;"","zie hierboven",IF(AJ114="auto",IF(AND((D114&gt;'km-vergoeding'!$A$4),(D114&lt;'km-vergoeding'!$A$5)),'km-vergoeding'!$D$4,'km-vergoeding'!$D$5),0))</f>
        <v>0</v>
      </c>
      <c r="BD114" s="95"/>
      <c r="BE114" s="95"/>
      <c r="BF114" s="95"/>
      <c r="BG114" s="95"/>
      <c r="BH114" s="95"/>
      <c r="BI114" s="95"/>
      <c r="BJ114" s="95"/>
      <c r="BK114" s="94">
        <f t="shared" si="19"/>
        <v>0</v>
      </c>
      <c r="BL114" s="95"/>
      <c r="BM114" s="95"/>
      <c r="BN114" s="95"/>
      <c r="BO114" s="95"/>
      <c r="BP114" s="95"/>
      <c r="BQ114" s="95"/>
      <c r="BR114" s="93">
        <f>IF($AU$38&lt;&gt;"","zie hierboven",IF(AJ114="fiets",'km-vergoeding'!$D$3,0))</f>
        <v>0</v>
      </c>
      <c r="BS114" s="93"/>
      <c r="BT114" s="93"/>
      <c r="BU114" s="93"/>
      <c r="BV114" s="93"/>
      <c r="BW114" s="93"/>
      <c r="BX114" s="93"/>
      <c r="BY114" s="93"/>
      <c r="BZ114" s="94">
        <f t="shared" si="20"/>
        <v>0</v>
      </c>
      <c r="CA114" s="95"/>
      <c r="CB114" s="95"/>
      <c r="CC114" s="95"/>
      <c r="CD114" s="95"/>
      <c r="CE114" s="95"/>
      <c r="CF114" s="95"/>
      <c r="CG114" s="96"/>
      <c r="CH114" s="97"/>
      <c r="CI114" s="97"/>
      <c r="CJ114" s="97"/>
      <c r="CK114" s="97"/>
      <c r="CL114" s="97"/>
      <c r="CM114" s="98">
        <f t="shared" si="21"/>
        <v>0</v>
      </c>
      <c r="CN114" s="95"/>
      <c r="CO114" s="95"/>
      <c r="CP114" s="95"/>
      <c r="CQ114" s="95"/>
      <c r="CR114" s="95"/>
      <c r="CS114" s="99">
        <f t="shared" si="12"/>
        <v>0</v>
      </c>
      <c r="CT114" s="100"/>
      <c r="CU114" s="100"/>
      <c r="CV114" s="100"/>
      <c r="CW114" s="100"/>
      <c r="CX114" s="101"/>
      <c r="CY114" s="73" t="str">
        <f t="shared" si="13"/>
        <v/>
      </c>
      <c r="CZ114" s="71" t="str">
        <f t="shared" si="14"/>
        <v/>
      </c>
      <c r="DA114" s="60"/>
      <c r="DB114" s="77" t="str">
        <f t="shared" si="15"/>
        <v/>
      </c>
      <c r="DC114" s="71" t="str">
        <f t="shared" si="16"/>
        <v/>
      </c>
      <c r="DD114" s="71" t="str">
        <f t="shared" si="17"/>
        <v/>
      </c>
      <c r="DE114" s="45">
        <f t="shared" si="18"/>
        <v>0</v>
      </c>
      <c r="DF114" s="45"/>
      <c r="DG114" s="84" t="str">
        <f t="shared" si="11"/>
        <v/>
      </c>
    </row>
    <row r="115" spans="1:111" ht="15.75" customHeight="1" x14ac:dyDescent="0.35">
      <c r="A115" s="71" t="str">
        <f t="shared" si="2"/>
        <v/>
      </c>
      <c r="B115" s="71" t="str">
        <f t="shared" si="3"/>
        <v/>
      </c>
      <c r="C115" s="72" t="str">
        <f t="shared" si="4"/>
        <v/>
      </c>
      <c r="D115" s="102"/>
      <c r="E115" s="97"/>
      <c r="F115" s="97"/>
      <c r="G115" s="97"/>
      <c r="H115" s="103"/>
      <c r="I115" s="97"/>
      <c r="J115" s="97"/>
      <c r="K115" s="97"/>
      <c r="L115" s="97"/>
      <c r="M115" s="97"/>
      <c r="N115" s="97"/>
      <c r="O115" s="97"/>
      <c r="P115" s="97"/>
      <c r="Q115" s="97"/>
      <c r="R115" s="104"/>
      <c r="S115" s="97"/>
      <c r="T115" s="97"/>
      <c r="U115" s="97"/>
      <c r="V115" s="97"/>
      <c r="W115" s="97"/>
      <c r="X115" s="104"/>
      <c r="Y115" s="97"/>
      <c r="Z115" s="97"/>
      <c r="AA115" s="97"/>
      <c r="AB115" s="97"/>
      <c r="AC115" s="97"/>
      <c r="AD115" s="97"/>
      <c r="AE115" s="97"/>
      <c r="AF115" s="97"/>
      <c r="AG115" s="97"/>
      <c r="AH115" s="97"/>
      <c r="AI115" s="97"/>
      <c r="AJ115" s="105"/>
      <c r="AK115" s="97"/>
      <c r="AL115" s="97"/>
      <c r="AM115" s="97"/>
      <c r="AN115" s="97"/>
      <c r="AO115" s="97"/>
      <c r="AP115" s="97"/>
      <c r="AQ115" s="97"/>
      <c r="AR115" s="106"/>
      <c r="AS115" s="107"/>
      <c r="AT115" s="107"/>
      <c r="AU115" s="107"/>
      <c r="AV115" s="107"/>
      <c r="AW115" s="107"/>
      <c r="AX115" s="107"/>
      <c r="AY115" s="106"/>
      <c r="AZ115" s="107"/>
      <c r="BA115" s="107"/>
      <c r="BB115" s="107"/>
      <c r="BC115" s="108">
        <f>IF($AU$38&lt;&gt;"","zie hierboven",IF(AJ115="auto",IF(AND((D115&gt;'km-vergoeding'!$A$4),(D115&lt;'km-vergoeding'!$A$5)),'km-vergoeding'!$D$4,'km-vergoeding'!$D$5),0))</f>
        <v>0</v>
      </c>
      <c r="BD115" s="95"/>
      <c r="BE115" s="95"/>
      <c r="BF115" s="95"/>
      <c r="BG115" s="95"/>
      <c r="BH115" s="95"/>
      <c r="BI115" s="95"/>
      <c r="BJ115" s="95"/>
      <c r="BK115" s="94">
        <f t="shared" si="19"/>
        <v>0</v>
      </c>
      <c r="BL115" s="95"/>
      <c r="BM115" s="95"/>
      <c r="BN115" s="95"/>
      <c r="BO115" s="95"/>
      <c r="BP115" s="95"/>
      <c r="BQ115" s="95"/>
      <c r="BR115" s="93">
        <f>IF($AU$38&lt;&gt;"","zie hierboven",IF(AJ115="fiets",'km-vergoeding'!$D$3,0))</f>
        <v>0</v>
      </c>
      <c r="BS115" s="93"/>
      <c r="BT115" s="93"/>
      <c r="BU115" s="93"/>
      <c r="BV115" s="93"/>
      <c r="BW115" s="93"/>
      <c r="BX115" s="93"/>
      <c r="BY115" s="93"/>
      <c r="BZ115" s="94">
        <f t="shared" si="20"/>
        <v>0</v>
      </c>
      <c r="CA115" s="95"/>
      <c r="CB115" s="95"/>
      <c r="CC115" s="95"/>
      <c r="CD115" s="95"/>
      <c r="CE115" s="95"/>
      <c r="CF115" s="95"/>
      <c r="CG115" s="96"/>
      <c r="CH115" s="97"/>
      <c r="CI115" s="97"/>
      <c r="CJ115" s="97"/>
      <c r="CK115" s="97"/>
      <c r="CL115" s="97"/>
      <c r="CM115" s="98">
        <f t="shared" si="21"/>
        <v>0</v>
      </c>
      <c r="CN115" s="95"/>
      <c r="CO115" s="95"/>
      <c r="CP115" s="95"/>
      <c r="CQ115" s="95"/>
      <c r="CR115" s="95"/>
      <c r="CS115" s="99">
        <f t="shared" si="12"/>
        <v>0</v>
      </c>
      <c r="CT115" s="100"/>
      <c r="CU115" s="100"/>
      <c r="CV115" s="100"/>
      <c r="CW115" s="100"/>
      <c r="CX115" s="101"/>
      <c r="CY115" s="73" t="str">
        <f t="shared" si="13"/>
        <v/>
      </c>
      <c r="CZ115" s="71" t="str">
        <f t="shared" si="14"/>
        <v/>
      </c>
      <c r="DA115" s="60"/>
      <c r="DB115" s="77" t="str">
        <f t="shared" si="15"/>
        <v/>
      </c>
      <c r="DC115" s="71" t="str">
        <f t="shared" si="16"/>
        <v/>
      </c>
      <c r="DD115" s="71" t="str">
        <f t="shared" si="17"/>
        <v/>
      </c>
      <c r="DE115" s="45">
        <f t="shared" si="18"/>
        <v>0</v>
      </c>
      <c r="DF115" s="45"/>
      <c r="DG115" s="84" t="str">
        <f t="shared" si="11"/>
        <v/>
      </c>
    </row>
    <row r="116" spans="1:111" ht="15.75" customHeight="1" x14ac:dyDescent="0.35">
      <c r="A116" s="71" t="str">
        <f t="shared" si="2"/>
        <v/>
      </c>
      <c r="B116" s="71" t="str">
        <f t="shared" si="3"/>
        <v/>
      </c>
      <c r="C116" s="72" t="str">
        <f t="shared" si="4"/>
        <v/>
      </c>
      <c r="D116" s="102"/>
      <c r="E116" s="97"/>
      <c r="F116" s="97"/>
      <c r="G116" s="97"/>
      <c r="H116" s="103"/>
      <c r="I116" s="97"/>
      <c r="J116" s="97"/>
      <c r="K116" s="97"/>
      <c r="L116" s="97"/>
      <c r="M116" s="97"/>
      <c r="N116" s="97"/>
      <c r="O116" s="97"/>
      <c r="P116" s="97"/>
      <c r="Q116" s="97"/>
      <c r="R116" s="104"/>
      <c r="S116" s="97"/>
      <c r="T116" s="97"/>
      <c r="U116" s="97"/>
      <c r="V116" s="97"/>
      <c r="W116" s="97"/>
      <c r="X116" s="104"/>
      <c r="Y116" s="97"/>
      <c r="Z116" s="97"/>
      <c r="AA116" s="97"/>
      <c r="AB116" s="97"/>
      <c r="AC116" s="97"/>
      <c r="AD116" s="97"/>
      <c r="AE116" s="97"/>
      <c r="AF116" s="97"/>
      <c r="AG116" s="97"/>
      <c r="AH116" s="97"/>
      <c r="AI116" s="97"/>
      <c r="AJ116" s="105"/>
      <c r="AK116" s="97"/>
      <c r="AL116" s="97"/>
      <c r="AM116" s="97"/>
      <c r="AN116" s="97"/>
      <c r="AO116" s="97"/>
      <c r="AP116" s="97"/>
      <c r="AQ116" s="97"/>
      <c r="AR116" s="106"/>
      <c r="AS116" s="107"/>
      <c r="AT116" s="107"/>
      <c r="AU116" s="107"/>
      <c r="AV116" s="107"/>
      <c r="AW116" s="107"/>
      <c r="AX116" s="107"/>
      <c r="AY116" s="106"/>
      <c r="AZ116" s="107"/>
      <c r="BA116" s="107"/>
      <c r="BB116" s="107"/>
      <c r="BC116" s="108">
        <f>IF($AU$38&lt;&gt;"","zie hierboven",IF(AJ116="auto",IF(AND((D116&gt;'km-vergoeding'!$A$4),(D116&lt;'km-vergoeding'!$A$5)),'km-vergoeding'!$D$4,'km-vergoeding'!$D$5),0))</f>
        <v>0</v>
      </c>
      <c r="BD116" s="95"/>
      <c r="BE116" s="95"/>
      <c r="BF116" s="95"/>
      <c r="BG116" s="95"/>
      <c r="BH116" s="95"/>
      <c r="BI116" s="95"/>
      <c r="BJ116" s="95"/>
      <c r="BK116" s="94">
        <f t="shared" si="19"/>
        <v>0</v>
      </c>
      <c r="BL116" s="95"/>
      <c r="BM116" s="95"/>
      <c r="BN116" s="95"/>
      <c r="BO116" s="95"/>
      <c r="BP116" s="95"/>
      <c r="BQ116" s="95"/>
      <c r="BR116" s="93">
        <f>IF($AU$38&lt;&gt;"","zie hierboven",IF(AJ116="fiets",'km-vergoeding'!$D$3,0))</f>
        <v>0</v>
      </c>
      <c r="BS116" s="93"/>
      <c r="BT116" s="93"/>
      <c r="BU116" s="93"/>
      <c r="BV116" s="93"/>
      <c r="BW116" s="93"/>
      <c r="BX116" s="93"/>
      <c r="BY116" s="93"/>
      <c r="BZ116" s="94">
        <f t="shared" si="20"/>
        <v>0</v>
      </c>
      <c r="CA116" s="95"/>
      <c r="CB116" s="95"/>
      <c r="CC116" s="95"/>
      <c r="CD116" s="95"/>
      <c r="CE116" s="95"/>
      <c r="CF116" s="95"/>
      <c r="CG116" s="96"/>
      <c r="CH116" s="97"/>
      <c r="CI116" s="97"/>
      <c r="CJ116" s="97"/>
      <c r="CK116" s="97"/>
      <c r="CL116" s="97"/>
      <c r="CM116" s="98">
        <f t="shared" si="21"/>
        <v>0</v>
      </c>
      <c r="CN116" s="95"/>
      <c r="CO116" s="95"/>
      <c r="CP116" s="95"/>
      <c r="CQ116" s="95"/>
      <c r="CR116" s="95"/>
      <c r="CS116" s="99">
        <f t="shared" si="12"/>
        <v>0</v>
      </c>
      <c r="CT116" s="100"/>
      <c r="CU116" s="100"/>
      <c r="CV116" s="100"/>
      <c r="CW116" s="100"/>
      <c r="CX116" s="101"/>
      <c r="CY116" s="73" t="str">
        <f t="shared" si="13"/>
        <v/>
      </c>
      <c r="CZ116" s="71" t="str">
        <f t="shared" si="14"/>
        <v/>
      </c>
      <c r="DA116" s="60"/>
      <c r="DB116" s="77" t="str">
        <f t="shared" si="15"/>
        <v/>
      </c>
      <c r="DC116" s="71" t="str">
        <f t="shared" si="16"/>
        <v/>
      </c>
      <c r="DD116" s="71" t="str">
        <f t="shared" si="17"/>
        <v/>
      </c>
      <c r="DE116" s="45">
        <f t="shared" si="18"/>
        <v>0</v>
      </c>
      <c r="DF116" s="45"/>
      <c r="DG116" s="84" t="str">
        <f t="shared" si="11"/>
        <v/>
      </c>
    </row>
    <row r="117" spans="1:111" ht="15.75" customHeight="1" x14ac:dyDescent="0.35">
      <c r="A117" s="71" t="str">
        <f t="shared" si="2"/>
        <v/>
      </c>
      <c r="B117" s="71" t="str">
        <f t="shared" si="3"/>
        <v/>
      </c>
      <c r="C117" s="72" t="str">
        <f t="shared" si="4"/>
        <v/>
      </c>
      <c r="D117" s="102"/>
      <c r="E117" s="97"/>
      <c r="F117" s="97"/>
      <c r="G117" s="97"/>
      <c r="H117" s="103"/>
      <c r="I117" s="97"/>
      <c r="J117" s="97"/>
      <c r="K117" s="97"/>
      <c r="L117" s="97"/>
      <c r="M117" s="97"/>
      <c r="N117" s="97"/>
      <c r="O117" s="97"/>
      <c r="P117" s="97"/>
      <c r="Q117" s="97"/>
      <c r="R117" s="104"/>
      <c r="S117" s="97"/>
      <c r="T117" s="97"/>
      <c r="U117" s="97"/>
      <c r="V117" s="97"/>
      <c r="W117" s="97"/>
      <c r="X117" s="104"/>
      <c r="Y117" s="97"/>
      <c r="Z117" s="97"/>
      <c r="AA117" s="97"/>
      <c r="AB117" s="97"/>
      <c r="AC117" s="97"/>
      <c r="AD117" s="97"/>
      <c r="AE117" s="97"/>
      <c r="AF117" s="97"/>
      <c r="AG117" s="97"/>
      <c r="AH117" s="97"/>
      <c r="AI117" s="97"/>
      <c r="AJ117" s="105"/>
      <c r="AK117" s="97"/>
      <c r="AL117" s="97"/>
      <c r="AM117" s="97"/>
      <c r="AN117" s="97"/>
      <c r="AO117" s="97"/>
      <c r="AP117" s="97"/>
      <c r="AQ117" s="97"/>
      <c r="AR117" s="106"/>
      <c r="AS117" s="107"/>
      <c r="AT117" s="107"/>
      <c r="AU117" s="107"/>
      <c r="AV117" s="107"/>
      <c r="AW117" s="107"/>
      <c r="AX117" s="107"/>
      <c r="AY117" s="106"/>
      <c r="AZ117" s="107"/>
      <c r="BA117" s="107"/>
      <c r="BB117" s="107"/>
      <c r="BC117" s="108">
        <f>IF($AU$38&lt;&gt;"","zie hierboven",IF(AJ117="auto",IF(AND((D117&gt;'km-vergoeding'!$A$4),(D117&lt;'km-vergoeding'!$A$5)),'km-vergoeding'!$D$4,'km-vergoeding'!$D$5),0))</f>
        <v>0</v>
      </c>
      <c r="BD117" s="95"/>
      <c r="BE117" s="95"/>
      <c r="BF117" s="95"/>
      <c r="BG117" s="95"/>
      <c r="BH117" s="95"/>
      <c r="BI117" s="95"/>
      <c r="BJ117" s="95"/>
      <c r="BK117" s="94">
        <f t="shared" si="19"/>
        <v>0</v>
      </c>
      <c r="BL117" s="95"/>
      <c r="BM117" s="95"/>
      <c r="BN117" s="95"/>
      <c r="BO117" s="95"/>
      <c r="BP117" s="95"/>
      <c r="BQ117" s="95"/>
      <c r="BR117" s="93">
        <f>IF($AU$38&lt;&gt;"","zie hierboven",IF(AJ117="fiets",'km-vergoeding'!$D$3,0))</f>
        <v>0</v>
      </c>
      <c r="BS117" s="93"/>
      <c r="BT117" s="93"/>
      <c r="BU117" s="93"/>
      <c r="BV117" s="93"/>
      <c r="BW117" s="93"/>
      <c r="BX117" s="93"/>
      <c r="BY117" s="93"/>
      <c r="BZ117" s="94">
        <f t="shared" si="20"/>
        <v>0</v>
      </c>
      <c r="CA117" s="95"/>
      <c r="CB117" s="95"/>
      <c r="CC117" s="95"/>
      <c r="CD117" s="95"/>
      <c r="CE117" s="95"/>
      <c r="CF117" s="95"/>
      <c r="CG117" s="96"/>
      <c r="CH117" s="97"/>
      <c r="CI117" s="97"/>
      <c r="CJ117" s="97"/>
      <c r="CK117" s="97"/>
      <c r="CL117" s="97"/>
      <c r="CM117" s="98">
        <f t="shared" si="21"/>
        <v>0</v>
      </c>
      <c r="CN117" s="95"/>
      <c r="CO117" s="95"/>
      <c r="CP117" s="95"/>
      <c r="CQ117" s="95"/>
      <c r="CR117" s="95"/>
      <c r="CS117" s="99">
        <f t="shared" si="12"/>
        <v>0</v>
      </c>
      <c r="CT117" s="100"/>
      <c r="CU117" s="100"/>
      <c r="CV117" s="100"/>
      <c r="CW117" s="100"/>
      <c r="CX117" s="101"/>
      <c r="CY117" s="73" t="str">
        <f t="shared" si="13"/>
        <v/>
      </c>
      <c r="CZ117" s="71" t="str">
        <f t="shared" si="14"/>
        <v/>
      </c>
      <c r="DA117" s="60"/>
      <c r="DB117" s="77" t="str">
        <f t="shared" si="15"/>
        <v/>
      </c>
      <c r="DC117" s="71" t="str">
        <f t="shared" si="16"/>
        <v/>
      </c>
      <c r="DD117" s="71" t="str">
        <f t="shared" si="17"/>
        <v/>
      </c>
      <c r="DE117" s="45">
        <f t="shared" si="18"/>
        <v>0</v>
      </c>
      <c r="DF117" s="45"/>
      <c r="DG117" s="84" t="str">
        <f t="shared" si="11"/>
        <v/>
      </c>
    </row>
    <row r="118" spans="1:111" ht="15.75" customHeight="1" x14ac:dyDescent="0.35">
      <c r="A118" s="71" t="str">
        <f t="shared" si="2"/>
        <v/>
      </c>
      <c r="B118" s="71" t="str">
        <f t="shared" si="3"/>
        <v/>
      </c>
      <c r="C118" s="72" t="str">
        <f t="shared" si="4"/>
        <v/>
      </c>
      <c r="D118" s="102"/>
      <c r="E118" s="97"/>
      <c r="F118" s="97"/>
      <c r="G118" s="97"/>
      <c r="H118" s="103"/>
      <c r="I118" s="97"/>
      <c r="J118" s="97"/>
      <c r="K118" s="97"/>
      <c r="L118" s="97"/>
      <c r="M118" s="97"/>
      <c r="N118" s="97"/>
      <c r="O118" s="97"/>
      <c r="P118" s="97"/>
      <c r="Q118" s="97"/>
      <c r="R118" s="104"/>
      <c r="S118" s="97"/>
      <c r="T118" s="97"/>
      <c r="U118" s="97"/>
      <c r="V118" s="97"/>
      <c r="W118" s="97"/>
      <c r="X118" s="104"/>
      <c r="Y118" s="97"/>
      <c r="Z118" s="97"/>
      <c r="AA118" s="97"/>
      <c r="AB118" s="97"/>
      <c r="AC118" s="97"/>
      <c r="AD118" s="97"/>
      <c r="AE118" s="97"/>
      <c r="AF118" s="97"/>
      <c r="AG118" s="97"/>
      <c r="AH118" s="97"/>
      <c r="AI118" s="97"/>
      <c r="AJ118" s="105"/>
      <c r="AK118" s="97"/>
      <c r="AL118" s="97"/>
      <c r="AM118" s="97"/>
      <c r="AN118" s="97"/>
      <c r="AO118" s="97"/>
      <c r="AP118" s="97"/>
      <c r="AQ118" s="97"/>
      <c r="AR118" s="106"/>
      <c r="AS118" s="107"/>
      <c r="AT118" s="107"/>
      <c r="AU118" s="107"/>
      <c r="AV118" s="107"/>
      <c r="AW118" s="107"/>
      <c r="AX118" s="107"/>
      <c r="AY118" s="106"/>
      <c r="AZ118" s="107"/>
      <c r="BA118" s="107"/>
      <c r="BB118" s="107"/>
      <c r="BC118" s="108">
        <f>IF($AU$38&lt;&gt;"","zie hierboven",IF(AJ118="auto",IF(AND((D118&gt;'km-vergoeding'!$A$4),(D118&lt;'km-vergoeding'!$A$5)),'km-vergoeding'!$D$4,'km-vergoeding'!$D$5),0))</f>
        <v>0</v>
      </c>
      <c r="BD118" s="95"/>
      <c r="BE118" s="95"/>
      <c r="BF118" s="95"/>
      <c r="BG118" s="95"/>
      <c r="BH118" s="95"/>
      <c r="BI118" s="95"/>
      <c r="BJ118" s="95"/>
      <c r="BK118" s="94">
        <f t="shared" si="19"/>
        <v>0</v>
      </c>
      <c r="BL118" s="95"/>
      <c r="BM118" s="95"/>
      <c r="BN118" s="95"/>
      <c r="BO118" s="95"/>
      <c r="BP118" s="95"/>
      <c r="BQ118" s="95"/>
      <c r="BR118" s="93">
        <f>IF($AU$38&lt;&gt;"","zie hierboven",IF(AJ118="fiets",'km-vergoeding'!$D$3,0))</f>
        <v>0</v>
      </c>
      <c r="BS118" s="93"/>
      <c r="BT118" s="93"/>
      <c r="BU118" s="93"/>
      <c r="BV118" s="93"/>
      <c r="BW118" s="93"/>
      <c r="BX118" s="93"/>
      <c r="BY118" s="93"/>
      <c r="BZ118" s="94">
        <f t="shared" si="20"/>
        <v>0</v>
      </c>
      <c r="CA118" s="95"/>
      <c r="CB118" s="95"/>
      <c r="CC118" s="95"/>
      <c r="CD118" s="95"/>
      <c r="CE118" s="95"/>
      <c r="CF118" s="95"/>
      <c r="CG118" s="96"/>
      <c r="CH118" s="97"/>
      <c r="CI118" s="97"/>
      <c r="CJ118" s="97"/>
      <c r="CK118" s="97"/>
      <c r="CL118" s="97"/>
      <c r="CM118" s="98">
        <f t="shared" si="21"/>
        <v>0</v>
      </c>
      <c r="CN118" s="95"/>
      <c r="CO118" s="95"/>
      <c r="CP118" s="95"/>
      <c r="CQ118" s="95"/>
      <c r="CR118" s="95"/>
      <c r="CS118" s="99">
        <f t="shared" si="12"/>
        <v>0</v>
      </c>
      <c r="CT118" s="100"/>
      <c r="CU118" s="100"/>
      <c r="CV118" s="100"/>
      <c r="CW118" s="100"/>
      <c r="CX118" s="101"/>
      <c r="CY118" s="73" t="str">
        <f t="shared" si="13"/>
        <v/>
      </c>
      <c r="CZ118" s="71" t="str">
        <f t="shared" si="14"/>
        <v/>
      </c>
      <c r="DA118" s="60"/>
      <c r="DB118" s="77" t="str">
        <f t="shared" si="15"/>
        <v/>
      </c>
      <c r="DC118" s="71" t="str">
        <f t="shared" si="16"/>
        <v/>
      </c>
      <c r="DD118" s="71" t="str">
        <f t="shared" si="17"/>
        <v/>
      </c>
      <c r="DE118" s="45">
        <f t="shared" si="18"/>
        <v>0</v>
      </c>
      <c r="DF118" s="45"/>
      <c r="DG118" s="84" t="str">
        <f t="shared" si="11"/>
        <v/>
      </c>
    </row>
    <row r="119" spans="1:111" ht="15.75" customHeight="1" x14ac:dyDescent="0.35">
      <c r="A119" s="71" t="str">
        <f t="shared" si="2"/>
        <v/>
      </c>
      <c r="B119" s="71" t="str">
        <f t="shared" si="3"/>
        <v/>
      </c>
      <c r="C119" s="72" t="str">
        <f t="shared" si="4"/>
        <v/>
      </c>
      <c r="D119" s="102"/>
      <c r="E119" s="97"/>
      <c r="F119" s="97"/>
      <c r="G119" s="97"/>
      <c r="H119" s="103"/>
      <c r="I119" s="97"/>
      <c r="J119" s="97"/>
      <c r="K119" s="97"/>
      <c r="L119" s="97"/>
      <c r="M119" s="97"/>
      <c r="N119" s="97"/>
      <c r="O119" s="97"/>
      <c r="P119" s="97"/>
      <c r="Q119" s="97"/>
      <c r="R119" s="104"/>
      <c r="S119" s="97"/>
      <c r="T119" s="97"/>
      <c r="U119" s="97"/>
      <c r="V119" s="97"/>
      <c r="W119" s="97"/>
      <c r="X119" s="104"/>
      <c r="Y119" s="97"/>
      <c r="Z119" s="97"/>
      <c r="AA119" s="97"/>
      <c r="AB119" s="97"/>
      <c r="AC119" s="97"/>
      <c r="AD119" s="97"/>
      <c r="AE119" s="97"/>
      <c r="AF119" s="97"/>
      <c r="AG119" s="97"/>
      <c r="AH119" s="97"/>
      <c r="AI119" s="97"/>
      <c r="AJ119" s="105"/>
      <c r="AK119" s="97"/>
      <c r="AL119" s="97"/>
      <c r="AM119" s="97"/>
      <c r="AN119" s="97"/>
      <c r="AO119" s="97"/>
      <c r="AP119" s="97"/>
      <c r="AQ119" s="97"/>
      <c r="AR119" s="106"/>
      <c r="AS119" s="107"/>
      <c r="AT119" s="107"/>
      <c r="AU119" s="107"/>
      <c r="AV119" s="107"/>
      <c r="AW119" s="107"/>
      <c r="AX119" s="107"/>
      <c r="AY119" s="106"/>
      <c r="AZ119" s="107"/>
      <c r="BA119" s="107"/>
      <c r="BB119" s="107"/>
      <c r="BC119" s="108">
        <f>IF($AU$38&lt;&gt;"","zie hierboven",IF(AJ119="auto",IF(AND((D119&gt;'km-vergoeding'!$A$4),(D119&lt;'km-vergoeding'!$A$5)),'km-vergoeding'!$D$4,'km-vergoeding'!$D$5),0))</f>
        <v>0</v>
      </c>
      <c r="BD119" s="95"/>
      <c r="BE119" s="95"/>
      <c r="BF119" s="95"/>
      <c r="BG119" s="95"/>
      <c r="BH119" s="95"/>
      <c r="BI119" s="95"/>
      <c r="BJ119" s="95"/>
      <c r="BK119" s="94">
        <f t="shared" si="19"/>
        <v>0</v>
      </c>
      <c r="BL119" s="95"/>
      <c r="BM119" s="95"/>
      <c r="BN119" s="95"/>
      <c r="BO119" s="95"/>
      <c r="BP119" s="95"/>
      <c r="BQ119" s="95"/>
      <c r="BR119" s="93">
        <f>IF($AU$38&lt;&gt;"","zie hierboven",IF(AJ119="fiets",'km-vergoeding'!$D$3,0))</f>
        <v>0</v>
      </c>
      <c r="BS119" s="93"/>
      <c r="BT119" s="93"/>
      <c r="BU119" s="93"/>
      <c r="BV119" s="93"/>
      <c r="BW119" s="93"/>
      <c r="BX119" s="93"/>
      <c r="BY119" s="93"/>
      <c r="BZ119" s="94">
        <f t="shared" si="20"/>
        <v>0</v>
      </c>
      <c r="CA119" s="95"/>
      <c r="CB119" s="95"/>
      <c r="CC119" s="95"/>
      <c r="CD119" s="95"/>
      <c r="CE119" s="95"/>
      <c r="CF119" s="95"/>
      <c r="CG119" s="96"/>
      <c r="CH119" s="97"/>
      <c r="CI119" s="97"/>
      <c r="CJ119" s="97"/>
      <c r="CK119" s="97"/>
      <c r="CL119" s="97"/>
      <c r="CM119" s="98">
        <f t="shared" si="21"/>
        <v>0</v>
      </c>
      <c r="CN119" s="95"/>
      <c r="CO119" s="95"/>
      <c r="CP119" s="95"/>
      <c r="CQ119" s="95"/>
      <c r="CR119" s="95"/>
      <c r="CS119" s="99">
        <f t="shared" si="12"/>
        <v>0</v>
      </c>
      <c r="CT119" s="100"/>
      <c r="CU119" s="100"/>
      <c r="CV119" s="100"/>
      <c r="CW119" s="100"/>
      <c r="CX119" s="101"/>
      <c r="CY119" s="73" t="str">
        <f t="shared" si="13"/>
        <v/>
      </c>
      <c r="CZ119" s="71" t="str">
        <f t="shared" si="14"/>
        <v/>
      </c>
      <c r="DA119" s="60"/>
      <c r="DB119" s="77" t="str">
        <f t="shared" si="15"/>
        <v/>
      </c>
      <c r="DC119" s="71" t="str">
        <f t="shared" si="16"/>
        <v/>
      </c>
      <c r="DD119" s="71" t="str">
        <f t="shared" si="17"/>
        <v/>
      </c>
      <c r="DE119" s="45">
        <f t="shared" si="18"/>
        <v>0</v>
      </c>
      <c r="DF119" s="45"/>
      <c r="DG119" s="84" t="str">
        <f t="shared" si="11"/>
        <v/>
      </c>
    </row>
    <row r="120" spans="1:111" ht="15.75" customHeight="1" x14ac:dyDescent="0.35">
      <c r="A120" s="71" t="str">
        <f t="shared" si="2"/>
        <v/>
      </c>
      <c r="B120" s="71" t="str">
        <f t="shared" si="3"/>
        <v/>
      </c>
      <c r="C120" s="72" t="str">
        <f t="shared" si="4"/>
        <v/>
      </c>
      <c r="D120" s="102"/>
      <c r="E120" s="97"/>
      <c r="F120" s="97"/>
      <c r="G120" s="97"/>
      <c r="H120" s="103"/>
      <c r="I120" s="97"/>
      <c r="J120" s="97"/>
      <c r="K120" s="97"/>
      <c r="L120" s="97"/>
      <c r="M120" s="97"/>
      <c r="N120" s="97"/>
      <c r="O120" s="97"/>
      <c r="P120" s="97"/>
      <c r="Q120" s="97"/>
      <c r="R120" s="104"/>
      <c r="S120" s="97"/>
      <c r="T120" s="97"/>
      <c r="U120" s="97"/>
      <c r="V120" s="97"/>
      <c r="W120" s="97"/>
      <c r="X120" s="104"/>
      <c r="Y120" s="97"/>
      <c r="Z120" s="97"/>
      <c r="AA120" s="97"/>
      <c r="AB120" s="97"/>
      <c r="AC120" s="97"/>
      <c r="AD120" s="97"/>
      <c r="AE120" s="97"/>
      <c r="AF120" s="97"/>
      <c r="AG120" s="97"/>
      <c r="AH120" s="97"/>
      <c r="AI120" s="97"/>
      <c r="AJ120" s="105"/>
      <c r="AK120" s="97"/>
      <c r="AL120" s="97"/>
      <c r="AM120" s="97"/>
      <c r="AN120" s="97"/>
      <c r="AO120" s="97"/>
      <c r="AP120" s="97"/>
      <c r="AQ120" s="97"/>
      <c r="AR120" s="106"/>
      <c r="AS120" s="107"/>
      <c r="AT120" s="107"/>
      <c r="AU120" s="107"/>
      <c r="AV120" s="107"/>
      <c r="AW120" s="107"/>
      <c r="AX120" s="107"/>
      <c r="AY120" s="106"/>
      <c r="AZ120" s="107"/>
      <c r="BA120" s="107"/>
      <c r="BB120" s="107"/>
      <c r="BC120" s="108">
        <f>IF($AU$38&lt;&gt;"","zie hierboven",IF(AJ120="auto",IF(AND((D120&gt;'km-vergoeding'!$A$4),(D120&lt;'km-vergoeding'!$A$5)),'km-vergoeding'!$D$4,'km-vergoeding'!$D$5),0))</f>
        <v>0</v>
      </c>
      <c r="BD120" s="95"/>
      <c r="BE120" s="95"/>
      <c r="BF120" s="95"/>
      <c r="BG120" s="95"/>
      <c r="BH120" s="95"/>
      <c r="BI120" s="95"/>
      <c r="BJ120" s="95"/>
      <c r="BK120" s="94">
        <f t="shared" si="19"/>
        <v>0</v>
      </c>
      <c r="BL120" s="95"/>
      <c r="BM120" s="95"/>
      <c r="BN120" s="95"/>
      <c r="BO120" s="95"/>
      <c r="BP120" s="95"/>
      <c r="BQ120" s="95"/>
      <c r="BR120" s="93">
        <f>IF($AU$38&lt;&gt;"","zie hierboven",IF(AJ120="fiets",'km-vergoeding'!$D$3,0))</f>
        <v>0</v>
      </c>
      <c r="BS120" s="93"/>
      <c r="BT120" s="93"/>
      <c r="BU120" s="93"/>
      <c r="BV120" s="93"/>
      <c r="BW120" s="93"/>
      <c r="BX120" s="93"/>
      <c r="BY120" s="93"/>
      <c r="BZ120" s="94">
        <f t="shared" si="20"/>
        <v>0</v>
      </c>
      <c r="CA120" s="95"/>
      <c r="CB120" s="95"/>
      <c r="CC120" s="95"/>
      <c r="CD120" s="95"/>
      <c r="CE120" s="95"/>
      <c r="CF120" s="95"/>
      <c r="CG120" s="96"/>
      <c r="CH120" s="97"/>
      <c r="CI120" s="97"/>
      <c r="CJ120" s="97"/>
      <c r="CK120" s="97"/>
      <c r="CL120" s="97"/>
      <c r="CM120" s="98">
        <f t="shared" si="21"/>
        <v>0</v>
      </c>
      <c r="CN120" s="95"/>
      <c r="CO120" s="95"/>
      <c r="CP120" s="95"/>
      <c r="CQ120" s="95"/>
      <c r="CR120" s="95"/>
      <c r="CS120" s="99">
        <f t="shared" si="12"/>
        <v>0</v>
      </c>
      <c r="CT120" s="100"/>
      <c r="CU120" s="100"/>
      <c r="CV120" s="100"/>
      <c r="CW120" s="100"/>
      <c r="CX120" s="101"/>
      <c r="CY120" s="73" t="str">
        <f t="shared" si="13"/>
        <v/>
      </c>
      <c r="CZ120" s="71" t="str">
        <f t="shared" si="14"/>
        <v/>
      </c>
      <c r="DA120" s="60"/>
      <c r="DB120" s="77" t="str">
        <f t="shared" si="15"/>
        <v/>
      </c>
      <c r="DC120" s="71" t="str">
        <f t="shared" si="16"/>
        <v/>
      </c>
      <c r="DD120" s="71" t="str">
        <f t="shared" si="17"/>
        <v/>
      </c>
      <c r="DE120" s="45">
        <f t="shared" si="18"/>
        <v>0</v>
      </c>
      <c r="DF120" s="45"/>
      <c r="DG120" s="84" t="str">
        <f t="shared" si="11"/>
        <v/>
      </c>
    </row>
    <row r="121" spans="1:111" ht="15.75" customHeight="1" x14ac:dyDescent="0.35">
      <c r="A121" s="71" t="str">
        <f t="shared" si="2"/>
        <v/>
      </c>
      <c r="B121" s="71" t="str">
        <f t="shared" si="3"/>
        <v/>
      </c>
      <c r="C121" s="72" t="str">
        <f t="shared" si="4"/>
        <v/>
      </c>
      <c r="D121" s="102"/>
      <c r="E121" s="97"/>
      <c r="F121" s="97"/>
      <c r="G121" s="97"/>
      <c r="H121" s="103"/>
      <c r="I121" s="97"/>
      <c r="J121" s="97"/>
      <c r="K121" s="97"/>
      <c r="L121" s="97"/>
      <c r="M121" s="97"/>
      <c r="N121" s="97"/>
      <c r="O121" s="97"/>
      <c r="P121" s="97"/>
      <c r="Q121" s="97"/>
      <c r="R121" s="104"/>
      <c r="S121" s="97"/>
      <c r="T121" s="97"/>
      <c r="U121" s="97"/>
      <c r="V121" s="97"/>
      <c r="W121" s="97"/>
      <c r="X121" s="104"/>
      <c r="Y121" s="97"/>
      <c r="Z121" s="97"/>
      <c r="AA121" s="97"/>
      <c r="AB121" s="97"/>
      <c r="AC121" s="97"/>
      <c r="AD121" s="97"/>
      <c r="AE121" s="97"/>
      <c r="AF121" s="97"/>
      <c r="AG121" s="97"/>
      <c r="AH121" s="97"/>
      <c r="AI121" s="97"/>
      <c r="AJ121" s="105"/>
      <c r="AK121" s="97"/>
      <c r="AL121" s="97"/>
      <c r="AM121" s="97"/>
      <c r="AN121" s="97"/>
      <c r="AO121" s="97"/>
      <c r="AP121" s="97"/>
      <c r="AQ121" s="97"/>
      <c r="AR121" s="106"/>
      <c r="AS121" s="107"/>
      <c r="AT121" s="107"/>
      <c r="AU121" s="107"/>
      <c r="AV121" s="107"/>
      <c r="AW121" s="107"/>
      <c r="AX121" s="107"/>
      <c r="AY121" s="106"/>
      <c r="AZ121" s="107"/>
      <c r="BA121" s="107"/>
      <c r="BB121" s="107"/>
      <c r="BC121" s="108">
        <f>IF($AU$38&lt;&gt;"","zie hierboven",IF(AJ121="auto",IF(AND((D121&gt;'km-vergoeding'!$A$4),(D121&lt;'km-vergoeding'!$A$5)),'km-vergoeding'!$D$4,'km-vergoeding'!$D$5),0))</f>
        <v>0</v>
      </c>
      <c r="BD121" s="95"/>
      <c r="BE121" s="95"/>
      <c r="BF121" s="95"/>
      <c r="BG121" s="95"/>
      <c r="BH121" s="95"/>
      <c r="BI121" s="95"/>
      <c r="BJ121" s="95"/>
      <c r="BK121" s="94">
        <f t="shared" si="19"/>
        <v>0</v>
      </c>
      <c r="BL121" s="95"/>
      <c r="BM121" s="95"/>
      <c r="BN121" s="95"/>
      <c r="BO121" s="95"/>
      <c r="BP121" s="95"/>
      <c r="BQ121" s="95"/>
      <c r="BR121" s="93">
        <f>IF($AU$38&lt;&gt;"","zie hierboven",IF(AJ121="fiets",'km-vergoeding'!$D$3,0))</f>
        <v>0</v>
      </c>
      <c r="BS121" s="93"/>
      <c r="BT121" s="93"/>
      <c r="BU121" s="93"/>
      <c r="BV121" s="93"/>
      <c r="BW121" s="93"/>
      <c r="BX121" s="93"/>
      <c r="BY121" s="93"/>
      <c r="BZ121" s="94">
        <f t="shared" si="20"/>
        <v>0</v>
      </c>
      <c r="CA121" s="95"/>
      <c r="CB121" s="95"/>
      <c r="CC121" s="95"/>
      <c r="CD121" s="95"/>
      <c r="CE121" s="95"/>
      <c r="CF121" s="95"/>
      <c r="CG121" s="96"/>
      <c r="CH121" s="97"/>
      <c r="CI121" s="97"/>
      <c r="CJ121" s="97"/>
      <c r="CK121" s="97"/>
      <c r="CL121" s="97"/>
      <c r="CM121" s="98">
        <f t="shared" si="21"/>
        <v>0</v>
      </c>
      <c r="CN121" s="95"/>
      <c r="CO121" s="95"/>
      <c r="CP121" s="95"/>
      <c r="CQ121" s="95"/>
      <c r="CR121" s="95"/>
      <c r="CS121" s="99">
        <f t="shared" si="12"/>
        <v>0</v>
      </c>
      <c r="CT121" s="100"/>
      <c r="CU121" s="100"/>
      <c r="CV121" s="100"/>
      <c r="CW121" s="100"/>
      <c r="CX121" s="101"/>
      <c r="CY121" s="73" t="str">
        <f t="shared" si="13"/>
        <v/>
      </c>
      <c r="CZ121" s="71" t="str">
        <f t="shared" si="14"/>
        <v/>
      </c>
      <c r="DA121" s="60"/>
      <c r="DB121" s="77" t="str">
        <f t="shared" si="15"/>
        <v/>
      </c>
      <c r="DC121" s="71" t="str">
        <f t="shared" si="16"/>
        <v/>
      </c>
      <c r="DD121" s="71" t="str">
        <f t="shared" si="17"/>
        <v/>
      </c>
      <c r="DE121" s="45">
        <f t="shared" si="18"/>
        <v>0</v>
      </c>
      <c r="DF121" s="45"/>
      <c r="DG121" s="84" t="str">
        <f t="shared" si="11"/>
        <v/>
      </c>
    </row>
    <row r="122" spans="1:111" ht="15.75" customHeight="1" x14ac:dyDescent="0.35">
      <c r="A122" s="71" t="str">
        <f t="shared" si="2"/>
        <v/>
      </c>
      <c r="B122" s="71" t="str">
        <f t="shared" si="3"/>
        <v/>
      </c>
      <c r="C122" s="72" t="str">
        <f t="shared" si="4"/>
        <v/>
      </c>
      <c r="D122" s="102"/>
      <c r="E122" s="97"/>
      <c r="F122" s="97"/>
      <c r="G122" s="97"/>
      <c r="H122" s="103"/>
      <c r="I122" s="97"/>
      <c r="J122" s="97"/>
      <c r="K122" s="97"/>
      <c r="L122" s="97"/>
      <c r="M122" s="97"/>
      <c r="N122" s="97"/>
      <c r="O122" s="97"/>
      <c r="P122" s="97"/>
      <c r="Q122" s="97"/>
      <c r="R122" s="104"/>
      <c r="S122" s="97"/>
      <c r="T122" s="97"/>
      <c r="U122" s="97"/>
      <c r="V122" s="97"/>
      <c r="W122" s="97"/>
      <c r="X122" s="104"/>
      <c r="Y122" s="97"/>
      <c r="Z122" s="97"/>
      <c r="AA122" s="97"/>
      <c r="AB122" s="97"/>
      <c r="AC122" s="97"/>
      <c r="AD122" s="97"/>
      <c r="AE122" s="97"/>
      <c r="AF122" s="97"/>
      <c r="AG122" s="97"/>
      <c r="AH122" s="97"/>
      <c r="AI122" s="97"/>
      <c r="AJ122" s="105"/>
      <c r="AK122" s="97"/>
      <c r="AL122" s="97"/>
      <c r="AM122" s="97"/>
      <c r="AN122" s="97"/>
      <c r="AO122" s="97"/>
      <c r="AP122" s="97"/>
      <c r="AQ122" s="97"/>
      <c r="AR122" s="106"/>
      <c r="AS122" s="107"/>
      <c r="AT122" s="107"/>
      <c r="AU122" s="107"/>
      <c r="AV122" s="107"/>
      <c r="AW122" s="107"/>
      <c r="AX122" s="107"/>
      <c r="AY122" s="106"/>
      <c r="AZ122" s="107"/>
      <c r="BA122" s="107"/>
      <c r="BB122" s="107"/>
      <c r="BC122" s="108">
        <f>IF($AU$38&lt;&gt;"","zie hierboven",IF(AJ122="auto",IF(AND((D122&gt;'km-vergoeding'!$A$4),(D122&lt;'km-vergoeding'!$A$5)),'km-vergoeding'!$D$4,'km-vergoeding'!$D$5),0))</f>
        <v>0</v>
      </c>
      <c r="BD122" s="95"/>
      <c r="BE122" s="95"/>
      <c r="BF122" s="95"/>
      <c r="BG122" s="95"/>
      <c r="BH122" s="95"/>
      <c r="BI122" s="95"/>
      <c r="BJ122" s="95"/>
      <c r="BK122" s="94">
        <f t="shared" si="19"/>
        <v>0</v>
      </c>
      <c r="BL122" s="95"/>
      <c r="BM122" s="95"/>
      <c r="BN122" s="95"/>
      <c r="BO122" s="95"/>
      <c r="BP122" s="95"/>
      <c r="BQ122" s="95"/>
      <c r="BR122" s="93">
        <f>IF($AU$38&lt;&gt;"","zie hierboven",IF(AJ122="fiets",'km-vergoeding'!$D$3,0))</f>
        <v>0</v>
      </c>
      <c r="BS122" s="93"/>
      <c r="BT122" s="93"/>
      <c r="BU122" s="93"/>
      <c r="BV122" s="93"/>
      <c r="BW122" s="93"/>
      <c r="BX122" s="93"/>
      <c r="BY122" s="93"/>
      <c r="BZ122" s="94">
        <f t="shared" si="20"/>
        <v>0</v>
      </c>
      <c r="CA122" s="95"/>
      <c r="CB122" s="95"/>
      <c r="CC122" s="95"/>
      <c r="CD122" s="95"/>
      <c r="CE122" s="95"/>
      <c r="CF122" s="95"/>
      <c r="CG122" s="96"/>
      <c r="CH122" s="97"/>
      <c r="CI122" s="97"/>
      <c r="CJ122" s="97"/>
      <c r="CK122" s="97"/>
      <c r="CL122" s="97"/>
      <c r="CM122" s="98">
        <f t="shared" si="21"/>
        <v>0</v>
      </c>
      <c r="CN122" s="95"/>
      <c r="CO122" s="95"/>
      <c r="CP122" s="95"/>
      <c r="CQ122" s="95"/>
      <c r="CR122" s="95"/>
      <c r="CS122" s="99">
        <f t="shared" si="12"/>
        <v>0</v>
      </c>
      <c r="CT122" s="100"/>
      <c r="CU122" s="100"/>
      <c r="CV122" s="100"/>
      <c r="CW122" s="100"/>
      <c r="CX122" s="101"/>
      <c r="CY122" s="73" t="str">
        <f t="shared" si="13"/>
        <v/>
      </c>
      <c r="CZ122" s="71" t="str">
        <f t="shared" si="14"/>
        <v/>
      </c>
      <c r="DA122" s="60"/>
      <c r="DB122" s="77" t="str">
        <f t="shared" si="15"/>
        <v/>
      </c>
      <c r="DC122" s="71" t="str">
        <f t="shared" si="16"/>
        <v/>
      </c>
      <c r="DD122" s="71" t="str">
        <f t="shared" si="17"/>
        <v/>
      </c>
      <c r="DE122" s="45">
        <f t="shared" si="18"/>
        <v>0</v>
      </c>
      <c r="DF122" s="45"/>
      <c r="DG122" s="84" t="str">
        <f t="shared" si="11"/>
        <v/>
      </c>
    </row>
    <row r="123" spans="1:111" ht="15.75" customHeight="1" x14ac:dyDescent="0.35">
      <c r="A123" s="71" t="str">
        <f t="shared" si="2"/>
        <v/>
      </c>
      <c r="B123" s="71" t="str">
        <f t="shared" si="3"/>
        <v/>
      </c>
      <c r="C123" s="72" t="str">
        <f t="shared" si="4"/>
        <v/>
      </c>
      <c r="D123" s="102"/>
      <c r="E123" s="97"/>
      <c r="F123" s="97"/>
      <c r="G123" s="97"/>
      <c r="H123" s="103"/>
      <c r="I123" s="97"/>
      <c r="J123" s="97"/>
      <c r="K123" s="97"/>
      <c r="L123" s="97"/>
      <c r="M123" s="97"/>
      <c r="N123" s="97"/>
      <c r="O123" s="97"/>
      <c r="P123" s="97"/>
      <c r="Q123" s="97"/>
      <c r="R123" s="104"/>
      <c r="S123" s="97"/>
      <c r="T123" s="97"/>
      <c r="U123" s="97"/>
      <c r="V123" s="97"/>
      <c r="W123" s="97"/>
      <c r="X123" s="104"/>
      <c r="Y123" s="97"/>
      <c r="Z123" s="97"/>
      <c r="AA123" s="97"/>
      <c r="AB123" s="97"/>
      <c r="AC123" s="97"/>
      <c r="AD123" s="97"/>
      <c r="AE123" s="97"/>
      <c r="AF123" s="97"/>
      <c r="AG123" s="97"/>
      <c r="AH123" s="97"/>
      <c r="AI123" s="97"/>
      <c r="AJ123" s="105"/>
      <c r="AK123" s="97"/>
      <c r="AL123" s="97"/>
      <c r="AM123" s="97"/>
      <c r="AN123" s="97"/>
      <c r="AO123" s="97"/>
      <c r="AP123" s="97"/>
      <c r="AQ123" s="97"/>
      <c r="AR123" s="106"/>
      <c r="AS123" s="107"/>
      <c r="AT123" s="107"/>
      <c r="AU123" s="107"/>
      <c r="AV123" s="107"/>
      <c r="AW123" s="107"/>
      <c r="AX123" s="107"/>
      <c r="AY123" s="106"/>
      <c r="AZ123" s="107"/>
      <c r="BA123" s="107"/>
      <c r="BB123" s="107"/>
      <c r="BC123" s="108">
        <f>IF($AU$38&lt;&gt;"","zie hierboven",IF(AJ123="auto",IF(AND((D123&gt;'km-vergoeding'!$A$4),(D123&lt;'km-vergoeding'!$A$5)),'km-vergoeding'!$D$4,'km-vergoeding'!$D$5),0))</f>
        <v>0</v>
      </c>
      <c r="BD123" s="95"/>
      <c r="BE123" s="95"/>
      <c r="BF123" s="95"/>
      <c r="BG123" s="95"/>
      <c r="BH123" s="95"/>
      <c r="BI123" s="95"/>
      <c r="BJ123" s="95"/>
      <c r="BK123" s="94">
        <f t="shared" si="19"/>
        <v>0</v>
      </c>
      <c r="BL123" s="95"/>
      <c r="BM123" s="95"/>
      <c r="BN123" s="95"/>
      <c r="BO123" s="95"/>
      <c r="BP123" s="95"/>
      <c r="BQ123" s="95"/>
      <c r="BR123" s="93">
        <f>IF($AU$38&lt;&gt;"","zie hierboven",IF(AJ123="fiets",'km-vergoeding'!$D$3,0))</f>
        <v>0</v>
      </c>
      <c r="BS123" s="93"/>
      <c r="BT123" s="93"/>
      <c r="BU123" s="93"/>
      <c r="BV123" s="93"/>
      <c r="BW123" s="93"/>
      <c r="BX123" s="93"/>
      <c r="BY123" s="93"/>
      <c r="BZ123" s="94">
        <f t="shared" si="20"/>
        <v>0</v>
      </c>
      <c r="CA123" s="95"/>
      <c r="CB123" s="95"/>
      <c r="CC123" s="95"/>
      <c r="CD123" s="95"/>
      <c r="CE123" s="95"/>
      <c r="CF123" s="95"/>
      <c r="CG123" s="96"/>
      <c r="CH123" s="97"/>
      <c r="CI123" s="97"/>
      <c r="CJ123" s="97"/>
      <c r="CK123" s="97"/>
      <c r="CL123" s="97"/>
      <c r="CM123" s="98">
        <f t="shared" si="21"/>
        <v>0</v>
      </c>
      <c r="CN123" s="95"/>
      <c r="CO123" s="95"/>
      <c r="CP123" s="95"/>
      <c r="CQ123" s="95"/>
      <c r="CR123" s="95"/>
      <c r="CS123" s="99">
        <f t="shared" si="12"/>
        <v>0</v>
      </c>
      <c r="CT123" s="100"/>
      <c r="CU123" s="100"/>
      <c r="CV123" s="100"/>
      <c r="CW123" s="100"/>
      <c r="CX123" s="101"/>
      <c r="CY123" s="73" t="str">
        <f t="shared" si="13"/>
        <v/>
      </c>
      <c r="CZ123" s="71" t="str">
        <f t="shared" si="14"/>
        <v/>
      </c>
      <c r="DA123" s="60"/>
      <c r="DB123" s="77" t="str">
        <f t="shared" si="15"/>
        <v/>
      </c>
      <c r="DC123" s="71" t="str">
        <f t="shared" si="16"/>
        <v/>
      </c>
      <c r="DD123" s="71" t="str">
        <f t="shared" si="17"/>
        <v/>
      </c>
      <c r="DE123" s="45">
        <f t="shared" si="18"/>
        <v>0</v>
      </c>
      <c r="DF123" s="45"/>
      <c r="DG123" s="84" t="str">
        <f t="shared" si="11"/>
        <v/>
      </c>
    </row>
    <row r="124" spans="1:111" ht="15.75" customHeight="1" x14ac:dyDescent="0.35">
      <c r="A124" s="71" t="str">
        <f t="shared" si="2"/>
        <v/>
      </c>
      <c r="B124" s="71" t="str">
        <f t="shared" si="3"/>
        <v/>
      </c>
      <c r="C124" s="72" t="str">
        <f t="shared" si="4"/>
        <v/>
      </c>
      <c r="D124" s="102"/>
      <c r="E124" s="97"/>
      <c r="F124" s="97"/>
      <c r="G124" s="97"/>
      <c r="H124" s="103"/>
      <c r="I124" s="97"/>
      <c r="J124" s="97"/>
      <c r="K124" s="97"/>
      <c r="L124" s="97"/>
      <c r="M124" s="97"/>
      <c r="N124" s="97"/>
      <c r="O124" s="97"/>
      <c r="P124" s="97"/>
      <c r="Q124" s="97"/>
      <c r="R124" s="104"/>
      <c r="S124" s="97"/>
      <c r="T124" s="97"/>
      <c r="U124" s="97"/>
      <c r="V124" s="97"/>
      <c r="W124" s="97"/>
      <c r="X124" s="104"/>
      <c r="Y124" s="97"/>
      <c r="Z124" s="97"/>
      <c r="AA124" s="97"/>
      <c r="AB124" s="97"/>
      <c r="AC124" s="97"/>
      <c r="AD124" s="97"/>
      <c r="AE124" s="97"/>
      <c r="AF124" s="97"/>
      <c r="AG124" s="97"/>
      <c r="AH124" s="97"/>
      <c r="AI124" s="97"/>
      <c r="AJ124" s="105"/>
      <c r="AK124" s="97"/>
      <c r="AL124" s="97"/>
      <c r="AM124" s="97"/>
      <c r="AN124" s="97"/>
      <c r="AO124" s="97"/>
      <c r="AP124" s="97"/>
      <c r="AQ124" s="97"/>
      <c r="AR124" s="106"/>
      <c r="AS124" s="107"/>
      <c r="AT124" s="107"/>
      <c r="AU124" s="107"/>
      <c r="AV124" s="107"/>
      <c r="AW124" s="107"/>
      <c r="AX124" s="107"/>
      <c r="AY124" s="106"/>
      <c r="AZ124" s="107"/>
      <c r="BA124" s="107"/>
      <c r="BB124" s="107"/>
      <c r="BC124" s="108">
        <f>IF($AU$38&lt;&gt;"","zie hierboven",IF(AJ124="auto",IF(AND((D124&gt;'km-vergoeding'!$A$4),(D124&lt;'km-vergoeding'!$A$5)),'km-vergoeding'!$D$4,'km-vergoeding'!$D$5),0))</f>
        <v>0</v>
      </c>
      <c r="BD124" s="95"/>
      <c r="BE124" s="95"/>
      <c r="BF124" s="95"/>
      <c r="BG124" s="95"/>
      <c r="BH124" s="95"/>
      <c r="BI124" s="95"/>
      <c r="BJ124" s="95"/>
      <c r="BK124" s="94">
        <f t="shared" si="19"/>
        <v>0</v>
      </c>
      <c r="BL124" s="95"/>
      <c r="BM124" s="95"/>
      <c r="BN124" s="95"/>
      <c r="BO124" s="95"/>
      <c r="BP124" s="95"/>
      <c r="BQ124" s="95"/>
      <c r="BR124" s="93">
        <f>IF($AU$38&lt;&gt;"","zie hierboven",IF(AJ124="fiets",'km-vergoeding'!$D$3,0))</f>
        <v>0</v>
      </c>
      <c r="BS124" s="93"/>
      <c r="BT124" s="93"/>
      <c r="BU124" s="93"/>
      <c r="BV124" s="93"/>
      <c r="BW124" s="93"/>
      <c r="BX124" s="93"/>
      <c r="BY124" s="93"/>
      <c r="BZ124" s="94">
        <f t="shared" si="20"/>
        <v>0</v>
      </c>
      <c r="CA124" s="95"/>
      <c r="CB124" s="95"/>
      <c r="CC124" s="95"/>
      <c r="CD124" s="95"/>
      <c r="CE124" s="95"/>
      <c r="CF124" s="95"/>
      <c r="CG124" s="96"/>
      <c r="CH124" s="97"/>
      <c r="CI124" s="97"/>
      <c r="CJ124" s="97"/>
      <c r="CK124" s="97"/>
      <c r="CL124" s="97"/>
      <c r="CM124" s="98">
        <f t="shared" si="21"/>
        <v>0</v>
      </c>
      <c r="CN124" s="95"/>
      <c r="CO124" s="95"/>
      <c r="CP124" s="95"/>
      <c r="CQ124" s="95"/>
      <c r="CR124" s="95"/>
      <c r="CS124" s="99">
        <f t="shared" si="12"/>
        <v>0</v>
      </c>
      <c r="CT124" s="100"/>
      <c r="CU124" s="100"/>
      <c r="CV124" s="100"/>
      <c r="CW124" s="100"/>
      <c r="CX124" s="101"/>
      <c r="CY124" s="73" t="str">
        <f t="shared" si="13"/>
        <v/>
      </c>
      <c r="CZ124" s="71" t="str">
        <f t="shared" si="14"/>
        <v/>
      </c>
      <c r="DA124" s="60"/>
      <c r="DB124" s="77" t="str">
        <f t="shared" si="15"/>
        <v/>
      </c>
      <c r="DC124" s="71" t="str">
        <f t="shared" si="16"/>
        <v/>
      </c>
      <c r="DD124" s="71" t="str">
        <f t="shared" si="17"/>
        <v/>
      </c>
      <c r="DE124" s="45">
        <f t="shared" si="18"/>
        <v>0</v>
      </c>
      <c r="DF124" s="45"/>
      <c r="DG124" s="84" t="str">
        <f t="shared" si="11"/>
        <v/>
      </c>
    </row>
    <row r="125" spans="1:111" ht="15.75" customHeight="1" x14ac:dyDescent="0.35">
      <c r="A125" s="71" t="str">
        <f t="shared" si="2"/>
        <v/>
      </c>
      <c r="B125" s="71" t="str">
        <f t="shared" si="3"/>
        <v/>
      </c>
      <c r="C125" s="72" t="str">
        <f t="shared" si="4"/>
        <v/>
      </c>
      <c r="D125" s="102"/>
      <c r="E125" s="97"/>
      <c r="F125" s="97"/>
      <c r="G125" s="97"/>
      <c r="H125" s="103"/>
      <c r="I125" s="97"/>
      <c r="J125" s="97"/>
      <c r="K125" s="97"/>
      <c r="L125" s="97"/>
      <c r="M125" s="97"/>
      <c r="N125" s="97"/>
      <c r="O125" s="97"/>
      <c r="P125" s="97"/>
      <c r="Q125" s="97"/>
      <c r="R125" s="104"/>
      <c r="S125" s="97"/>
      <c r="T125" s="97"/>
      <c r="U125" s="97"/>
      <c r="V125" s="97"/>
      <c r="W125" s="97"/>
      <c r="X125" s="104"/>
      <c r="Y125" s="97"/>
      <c r="Z125" s="97"/>
      <c r="AA125" s="97"/>
      <c r="AB125" s="97"/>
      <c r="AC125" s="97"/>
      <c r="AD125" s="97"/>
      <c r="AE125" s="97"/>
      <c r="AF125" s="97"/>
      <c r="AG125" s="97"/>
      <c r="AH125" s="97"/>
      <c r="AI125" s="97"/>
      <c r="AJ125" s="105"/>
      <c r="AK125" s="97"/>
      <c r="AL125" s="97"/>
      <c r="AM125" s="97"/>
      <c r="AN125" s="97"/>
      <c r="AO125" s="97"/>
      <c r="AP125" s="97"/>
      <c r="AQ125" s="97"/>
      <c r="AR125" s="106"/>
      <c r="AS125" s="107"/>
      <c r="AT125" s="107"/>
      <c r="AU125" s="107"/>
      <c r="AV125" s="107"/>
      <c r="AW125" s="107"/>
      <c r="AX125" s="107"/>
      <c r="AY125" s="106"/>
      <c r="AZ125" s="107"/>
      <c r="BA125" s="107"/>
      <c r="BB125" s="107"/>
      <c r="BC125" s="108">
        <f>IF($AU$38&lt;&gt;"","zie hierboven",IF(AJ125="auto",IF(AND((D125&gt;'km-vergoeding'!$A$4),(D125&lt;'km-vergoeding'!$A$5)),'km-vergoeding'!$D$4,'km-vergoeding'!$D$5),0))</f>
        <v>0</v>
      </c>
      <c r="BD125" s="95"/>
      <c r="BE125" s="95"/>
      <c r="BF125" s="95"/>
      <c r="BG125" s="95"/>
      <c r="BH125" s="95"/>
      <c r="BI125" s="95"/>
      <c r="BJ125" s="95"/>
      <c r="BK125" s="94">
        <f t="shared" si="19"/>
        <v>0</v>
      </c>
      <c r="BL125" s="95"/>
      <c r="BM125" s="95"/>
      <c r="BN125" s="95"/>
      <c r="BO125" s="95"/>
      <c r="BP125" s="95"/>
      <c r="BQ125" s="95"/>
      <c r="BR125" s="93">
        <f>IF($AU$38&lt;&gt;"","zie hierboven",IF(AJ125="fiets",'km-vergoeding'!$D$3,0))</f>
        <v>0</v>
      </c>
      <c r="BS125" s="93"/>
      <c r="BT125" s="93"/>
      <c r="BU125" s="93"/>
      <c r="BV125" s="93"/>
      <c r="BW125" s="93"/>
      <c r="BX125" s="93"/>
      <c r="BY125" s="93"/>
      <c r="BZ125" s="94">
        <f t="shared" si="20"/>
        <v>0</v>
      </c>
      <c r="CA125" s="95"/>
      <c r="CB125" s="95"/>
      <c r="CC125" s="95"/>
      <c r="CD125" s="95"/>
      <c r="CE125" s="95"/>
      <c r="CF125" s="95"/>
      <c r="CG125" s="96"/>
      <c r="CH125" s="97"/>
      <c r="CI125" s="97"/>
      <c r="CJ125" s="97"/>
      <c r="CK125" s="97"/>
      <c r="CL125" s="97"/>
      <c r="CM125" s="98">
        <f t="shared" si="21"/>
        <v>0</v>
      </c>
      <c r="CN125" s="95"/>
      <c r="CO125" s="95"/>
      <c r="CP125" s="95"/>
      <c r="CQ125" s="95"/>
      <c r="CR125" s="95"/>
      <c r="CS125" s="99">
        <f t="shared" si="12"/>
        <v>0</v>
      </c>
      <c r="CT125" s="100"/>
      <c r="CU125" s="100"/>
      <c r="CV125" s="100"/>
      <c r="CW125" s="100"/>
      <c r="CX125" s="101"/>
      <c r="CY125" s="73" t="str">
        <f t="shared" si="13"/>
        <v/>
      </c>
      <c r="CZ125" s="71" t="str">
        <f t="shared" si="14"/>
        <v/>
      </c>
      <c r="DA125" s="60"/>
      <c r="DB125" s="77" t="str">
        <f t="shared" si="15"/>
        <v/>
      </c>
      <c r="DC125" s="71" t="str">
        <f t="shared" si="16"/>
        <v/>
      </c>
      <c r="DD125" s="71" t="str">
        <f t="shared" si="17"/>
        <v/>
      </c>
      <c r="DE125" s="45">
        <f t="shared" si="18"/>
        <v>0</v>
      </c>
      <c r="DF125" s="45"/>
      <c r="DG125" s="84" t="str">
        <f t="shared" si="11"/>
        <v/>
      </c>
    </row>
    <row r="126" spans="1:111" ht="15.75" customHeight="1" x14ac:dyDescent="0.35">
      <c r="A126" s="71" t="str">
        <f t="shared" si="2"/>
        <v/>
      </c>
      <c r="B126" s="71" t="str">
        <f t="shared" si="3"/>
        <v/>
      </c>
      <c r="C126" s="72" t="str">
        <f t="shared" si="4"/>
        <v/>
      </c>
      <c r="D126" s="102"/>
      <c r="E126" s="97"/>
      <c r="F126" s="97"/>
      <c r="G126" s="97"/>
      <c r="H126" s="103"/>
      <c r="I126" s="97"/>
      <c r="J126" s="97"/>
      <c r="K126" s="97"/>
      <c r="L126" s="97"/>
      <c r="M126" s="97"/>
      <c r="N126" s="97"/>
      <c r="O126" s="97"/>
      <c r="P126" s="97"/>
      <c r="Q126" s="97"/>
      <c r="R126" s="104"/>
      <c r="S126" s="97"/>
      <c r="T126" s="97"/>
      <c r="U126" s="97"/>
      <c r="V126" s="97"/>
      <c r="W126" s="97"/>
      <c r="X126" s="104"/>
      <c r="Y126" s="97"/>
      <c r="Z126" s="97"/>
      <c r="AA126" s="97"/>
      <c r="AB126" s="97"/>
      <c r="AC126" s="97"/>
      <c r="AD126" s="97"/>
      <c r="AE126" s="97"/>
      <c r="AF126" s="97"/>
      <c r="AG126" s="97"/>
      <c r="AH126" s="97"/>
      <c r="AI126" s="97"/>
      <c r="AJ126" s="105"/>
      <c r="AK126" s="97"/>
      <c r="AL126" s="97"/>
      <c r="AM126" s="97"/>
      <c r="AN126" s="97"/>
      <c r="AO126" s="97"/>
      <c r="AP126" s="97"/>
      <c r="AQ126" s="97"/>
      <c r="AR126" s="106"/>
      <c r="AS126" s="107"/>
      <c r="AT126" s="107"/>
      <c r="AU126" s="107"/>
      <c r="AV126" s="107"/>
      <c r="AW126" s="107"/>
      <c r="AX126" s="107"/>
      <c r="AY126" s="106"/>
      <c r="AZ126" s="107"/>
      <c r="BA126" s="107"/>
      <c r="BB126" s="107"/>
      <c r="BC126" s="108">
        <f>IF($AU$38&lt;&gt;"","zie hierboven",IF(AJ126="auto",IF(AND((D126&gt;'km-vergoeding'!$A$4),(D126&lt;'km-vergoeding'!$A$5)),'km-vergoeding'!$D$4,'km-vergoeding'!$D$5),0))</f>
        <v>0</v>
      </c>
      <c r="BD126" s="95"/>
      <c r="BE126" s="95"/>
      <c r="BF126" s="95"/>
      <c r="BG126" s="95"/>
      <c r="BH126" s="95"/>
      <c r="BI126" s="95"/>
      <c r="BJ126" s="95"/>
      <c r="BK126" s="94">
        <f t="shared" si="19"/>
        <v>0</v>
      </c>
      <c r="BL126" s="95"/>
      <c r="BM126" s="95"/>
      <c r="BN126" s="95"/>
      <c r="BO126" s="95"/>
      <c r="BP126" s="95"/>
      <c r="BQ126" s="95"/>
      <c r="BR126" s="93">
        <f>IF($AU$38&lt;&gt;"","zie hierboven",IF(AJ126="fiets",'km-vergoeding'!$D$3,0))</f>
        <v>0</v>
      </c>
      <c r="BS126" s="93"/>
      <c r="BT126" s="93"/>
      <c r="BU126" s="93"/>
      <c r="BV126" s="93"/>
      <c r="BW126" s="93"/>
      <c r="BX126" s="93"/>
      <c r="BY126" s="93"/>
      <c r="BZ126" s="94">
        <f t="shared" si="20"/>
        <v>0</v>
      </c>
      <c r="CA126" s="95"/>
      <c r="CB126" s="95"/>
      <c r="CC126" s="95"/>
      <c r="CD126" s="95"/>
      <c r="CE126" s="95"/>
      <c r="CF126" s="95"/>
      <c r="CG126" s="96"/>
      <c r="CH126" s="97"/>
      <c r="CI126" s="97"/>
      <c r="CJ126" s="97"/>
      <c r="CK126" s="97"/>
      <c r="CL126" s="97"/>
      <c r="CM126" s="98">
        <f t="shared" si="21"/>
        <v>0</v>
      </c>
      <c r="CN126" s="95"/>
      <c r="CO126" s="95"/>
      <c r="CP126" s="95"/>
      <c r="CQ126" s="95"/>
      <c r="CR126" s="95"/>
      <c r="CS126" s="99">
        <f t="shared" si="12"/>
        <v>0</v>
      </c>
      <c r="CT126" s="100"/>
      <c r="CU126" s="100"/>
      <c r="CV126" s="100"/>
      <c r="CW126" s="100"/>
      <c r="CX126" s="101"/>
      <c r="CY126" s="73" t="str">
        <f t="shared" si="13"/>
        <v/>
      </c>
      <c r="CZ126" s="71" t="str">
        <f t="shared" si="14"/>
        <v/>
      </c>
      <c r="DA126" s="60"/>
      <c r="DB126" s="77" t="str">
        <f t="shared" si="15"/>
        <v/>
      </c>
      <c r="DC126" s="71" t="str">
        <f t="shared" si="16"/>
        <v/>
      </c>
      <c r="DD126" s="71" t="str">
        <f t="shared" si="17"/>
        <v/>
      </c>
      <c r="DE126" s="45">
        <f t="shared" si="18"/>
        <v>0</v>
      </c>
      <c r="DF126" s="45"/>
      <c r="DG126" s="84" t="str">
        <f t="shared" si="11"/>
        <v/>
      </c>
    </row>
    <row r="127" spans="1:111" ht="15.75" customHeight="1" x14ac:dyDescent="0.35">
      <c r="A127" s="71" t="str">
        <f t="shared" si="2"/>
        <v/>
      </c>
      <c r="B127" s="71" t="str">
        <f t="shared" si="3"/>
        <v/>
      </c>
      <c r="C127" s="72" t="str">
        <f t="shared" si="4"/>
        <v/>
      </c>
      <c r="D127" s="102"/>
      <c r="E127" s="97"/>
      <c r="F127" s="97"/>
      <c r="G127" s="97"/>
      <c r="H127" s="103"/>
      <c r="I127" s="97"/>
      <c r="J127" s="97"/>
      <c r="K127" s="97"/>
      <c r="L127" s="97"/>
      <c r="M127" s="97"/>
      <c r="N127" s="97"/>
      <c r="O127" s="97"/>
      <c r="P127" s="97"/>
      <c r="Q127" s="97"/>
      <c r="R127" s="104"/>
      <c r="S127" s="97"/>
      <c r="T127" s="97"/>
      <c r="U127" s="97"/>
      <c r="V127" s="97"/>
      <c r="W127" s="97"/>
      <c r="X127" s="104"/>
      <c r="Y127" s="97"/>
      <c r="Z127" s="97"/>
      <c r="AA127" s="97"/>
      <c r="AB127" s="97"/>
      <c r="AC127" s="97"/>
      <c r="AD127" s="97"/>
      <c r="AE127" s="97"/>
      <c r="AF127" s="97"/>
      <c r="AG127" s="97"/>
      <c r="AH127" s="97"/>
      <c r="AI127" s="97"/>
      <c r="AJ127" s="105"/>
      <c r="AK127" s="97"/>
      <c r="AL127" s="97"/>
      <c r="AM127" s="97"/>
      <c r="AN127" s="97"/>
      <c r="AO127" s="97"/>
      <c r="AP127" s="97"/>
      <c r="AQ127" s="97"/>
      <c r="AR127" s="106"/>
      <c r="AS127" s="107"/>
      <c r="AT127" s="107"/>
      <c r="AU127" s="107"/>
      <c r="AV127" s="107"/>
      <c r="AW127" s="107"/>
      <c r="AX127" s="107"/>
      <c r="AY127" s="106"/>
      <c r="AZ127" s="107"/>
      <c r="BA127" s="107"/>
      <c r="BB127" s="107"/>
      <c r="BC127" s="108">
        <f>IF($AU$38&lt;&gt;"","zie hierboven",IF(AJ127="auto",IF(AND((D127&gt;'km-vergoeding'!$A$4),(D127&lt;'km-vergoeding'!$A$5)),'km-vergoeding'!$D$4,'km-vergoeding'!$D$5),0))</f>
        <v>0</v>
      </c>
      <c r="BD127" s="95"/>
      <c r="BE127" s="95"/>
      <c r="BF127" s="95"/>
      <c r="BG127" s="95"/>
      <c r="BH127" s="95"/>
      <c r="BI127" s="95"/>
      <c r="BJ127" s="95"/>
      <c r="BK127" s="94">
        <f t="shared" si="19"/>
        <v>0</v>
      </c>
      <c r="BL127" s="95"/>
      <c r="BM127" s="95"/>
      <c r="BN127" s="95"/>
      <c r="BO127" s="95"/>
      <c r="BP127" s="95"/>
      <c r="BQ127" s="95"/>
      <c r="BR127" s="93">
        <f>IF($AU$38&lt;&gt;"","zie hierboven",IF(AJ127="fiets",'km-vergoeding'!$D$3,0))</f>
        <v>0</v>
      </c>
      <c r="BS127" s="93"/>
      <c r="BT127" s="93"/>
      <c r="BU127" s="93"/>
      <c r="BV127" s="93"/>
      <c r="BW127" s="93"/>
      <c r="BX127" s="93"/>
      <c r="BY127" s="93"/>
      <c r="BZ127" s="94">
        <f t="shared" si="20"/>
        <v>0</v>
      </c>
      <c r="CA127" s="95"/>
      <c r="CB127" s="95"/>
      <c r="CC127" s="95"/>
      <c r="CD127" s="95"/>
      <c r="CE127" s="95"/>
      <c r="CF127" s="95"/>
      <c r="CG127" s="96"/>
      <c r="CH127" s="97"/>
      <c r="CI127" s="97"/>
      <c r="CJ127" s="97"/>
      <c r="CK127" s="97"/>
      <c r="CL127" s="97"/>
      <c r="CM127" s="98">
        <f t="shared" si="21"/>
        <v>0</v>
      </c>
      <c r="CN127" s="95"/>
      <c r="CO127" s="95"/>
      <c r="CP127" s="95"/>
      <c r="CQ127" s="95"/>
      <c r="CR127" s="95"/>
      <c r="CS127" s="99">
        <f t="shared" si="12"/>
        <v>0</v>
      </c>
      <c r="CT127" s="100"/>
      <c r="CU127" s="100"/>
      <c r="CV127" s="100"/>
      <c r="CW127" s="100"/>
      <c r="CX127" s="101"/>
      <c r="CY127" s="73" t="str">
        <f t="shared" si="13"/>
        <v/>
      </c>
      <c r="CZ127" s="71" t="str">
        <f t="shared" si="14"/>
        <v/>
      </c>
      <c r="DA127" s="60"/>
      <c r="DB127" s="77" t="str">
        <f t="shared" si="15"/>
        <v/>
      </c>
      <c r="DC127" s="71" t="str">
        <f t="shared" si="16"/>
        <v/>
      </c>
      <c r="DD127" s="71" t="str">
        <f t="shared" si="17"/>
        <v/>
      </c>
      <c r="DE127" s="45">
        <f t="shared" si="18"/>
        <v>0</v>
      </c>
      <c r="DF127" s="45"/>
      <c r="DG127" s="84" t="str">
        <f t="shared" si="11"/>
        <v/>
      </c>
    </row>
    <row r="128" spans="1:111" ht="15.75" customHeight="1" x14ac:dyDescent="0.35">
      <c r="A128" s="71" t="str">
        <f t="shared" si="2"/>
        <v/>
      </c>
      <c r="B128" s="71" t="str">
        <f t="shared" si="3"/>
        <v/>
      </c>
      <c r="C128" s="72" t="str">
        <f t="shared" si="4"/>
        <v/>
      </c>
      <c r="D128" s="102"/>
      <c r="E128" s="97"/>
      <c r="F128" s="97"/>
      <c r="G128" s="97"/>
      <c r="H128" s="103"/>
      <c r="I128" s="97"/>
      <c r="J128" s="97"/>
      <c r="K128" s="97"/>
      <c r="L128" s="97"/>
      <c r="M128" s="97"/>
      <c r="N128" s="97"/>
      <c r="O128" s="97"/>
      <c r="P128" s="97"/>
      <c r="Q128" s="97"/>
      <c r="R128" s="104"/>
      <c r="S128" s="97"/>
      <c r="T128" s="97"/>
      <c r="U128" s="97"/>
      <c r="V128" s="97"/>
      <c r="W128" s="97"/>
      <c r="X128" s="104"/>
      <c r="Y128" s="97"/>
      <c r="Z128" s="97"/>
      <c r="AA128" s="97"/>
      <c r="AB128" s="97"/>
      <c r="AC128" s="97"/>
      <c r="AD128" s="97"/>
      <c r="AE128" s="97"/>
      <c r="AF128" s="97"/>
      <c r="AG128" s="97"/>
      <c r="AH128" s="97"/>
      <c r="AI128" s="97"/>
      <c r="AJ128" s="105"/>
      <c r="AK128" s="97"/>
      <c r="AL128" s="97"/>
      <c r="AM128" s="97"/>
      <c r="AN128" s="97"/>
      <c r="AO128" s="97"/>
      <c r="AP128" s="97"/>
      <c r="AQ128" s="97"/>
      <c r="AR128" s="106"/>
      <c r="AS128" s="107"/>
      <c r="AT128" s="107"/>
      <c r="AU128" s="107"/>
      <c r="AV128" s="107"/>
      <c r="AW128" s="107"/>
      <c r="AX128" s="107"/>
      <c r="AY128" s="106"/>
      <c r="AZ128" s="107"/>
      <c r="BA128" s="107"/>
      <c r="BB128" s="107"/>
      <c r="BC128" s="108">
        <f>IF($AU$38&lt;&gt;"","zie hierboven",IF(AJ128="auto",IF(AND((D128&gt;'km-vergoeding'!$A$4),(D128&lt;'km-vergoeding'!$A$5)),'km-vergoeding'!$D$4,'km-vergoeding'!$D$5),0))</f>
        <v>0</v>
      </c>
      <c r="BD128" s="95"/>
      <c r="BE128" s="95"/>
      <c r="BF128" s="95"/>
      <c r="BG128" s="95"/>
      <c r="BH128" s="95"/>
      <c r="BI128" s="95"/>
      <c r="BJ128" s="95"/>
      <c r="BK128" s="94">
        <f t="shared" si="19"/>
        <v>0</v>
      </c>
      <c r="BL128" s="95"/>
      <c r="BM128" s="95"/>
      <c r="BN128" s="95"/>
      <c r="BO128" s="95"/>
      <c r="BP128" s="95"/>
      <c r="BQ128" s="95"/>
      <c r="BR128" s="93">
        <f>IF($AU$38&lt;&gt;"","zie hierboven",IF(AJ128="fiets",'km-vergoeding'!$D$3,0))</f>
        <v>0</v>
      </c>
      <c r="BS128" s="93"/>
      <c r="BT128" s="93"/>
      <c r="BU128" s="93"/>
      <c r="BV128" s="93"/>
      <c r="BW128" s="93"/>
      <c r="BX128" s="93"/>
      <c r="BY128" s="93"/>
      <c r="BZ128" s="94">
        <f t="shared" si="20"/>
        <v>0</v>
      </c>
      <c r="CA128" s="95"/>
      <c r="CB128" s="95"/>
      <c r="CC128" s="95"/>
      <c r="CD128" s="95"/>
      <c r="CE128" s="95"/>
      <c r="CF128" s="95"/>
      <c r="CG128" s="96"/>
      <c r="CH128" s="97"/>
      <c r="CI128" s="97"/>
      <c r="CJ128" s="97"/>
      <c r="CK128" s="97"/>
      <c r="CL128" s="97"/>
      <c r="CM128" s="98">
        <f t="shared" si="21"/>
        <v>0</v>
      </c>
      <c r="CN128" s="95"/>
      <c r="CO128" s="95"/>
      <c r="CP128" s="95"/>
      <c r="CQ128" s="95"/>
      <c r="CR128" s="95"/>
      <c r="CS128" s="99">
        <f t="shared" si="12"/>
        <v>0</v>
      </c>
      <c r="CT128" s="100"/>
      <c r="CU128" s="100"/>
      <c r="CV128" s="100"/>
      <c r="CW128" s="100"/>
      <c r="CX128" s="101"/>
      <c r="CY128" s="73" t="str">
        <f t="shared" si="13"/>
        <v/>
      </c>
      <c r="CZ128" s="71" t="str">
        <f t="shared" si="14"/>
        <v/>
      </c>
      <c r="DA128" s="60"/>
      <c r="DB128" s="77" t="str">
        <f t="shared" si="15"/>
        <v/>
      </c>
      <c r="DC128" s="71" t="str">
        <f t="shared" si="16"/>
        <v/>
      </c>
      <c r="DD128" s="71" t="str">
        <f t="shared" si="17"/>
        <v/>
      </c>
      <c r="DE128" s="45">
        <f t="shared" si="18"/>
        <v>0</v>
      </c>
      <c r="DF128" s="45"/>
      <c r="DG128" s="84" t="str">
        <f t="shared" si="11"/>
        <v/>
      </c>
    </row>
    <row r="129" spans="1:111" ht="15.75" customHeight="1" x14ac:dyDescent="0.35">
      <c r="A129" s="71" t="str">
        <f t="shared" si="2"/>
        <v/>
      </c>
      <c r="B129" s="71" t="str">
        <f t="shared" si="3"/>
        <v/>
      </c>
      <c r="C129" s="72" t="str">
        <f t="shared" si="4"/>
        <v/>
      </c>
      <c r="D129" s="102"/>
      <c r="E129" s="97"/>
      <c r="F129" s="97"/>
      <c r="G129" s="97"/>
      <c r="H129" s="103"/>
      <c r="I129" s="97"/>
      <c r="J129" s="97"/>
      <c r="K129" s="97"/>
      <c r="L129" s="97"/>
      <c r="M129" s="97"/>
      <c r="N129" s="97"/>
      <c r="O129" s="97"/>
      <c r="P129" s="97"/>
      <c r="Q129" s="97"/>
      <c r="R129" s="104"/>
      <c r="S129" s="97"/>
      <c r="T129" s="97"/>
      <c r="U129" s="97"/>
      <c r="V129" s="97"/>
      <c r="W129" s="97"/>
      <c r="X129" s="104"/>
      <c r="Y129" s="97"/>
      <c r="Z129" s="97"/>
      <c r="AA129" s="97"/>
      <c r="AB129" s="97"/>
      <c r="AC129" s="97"/>
      <c r="AD129" s="97"/>
      <c r="AE129" s="97"/>
      <c r="AF129" s="97"/>
      <c r="AG129" s="97"/>
      <c r="AH129" s="97"/>
      <c r="AI129" s="97"/>
      <c r="AJ129" s="105"/>
      <c r="AK129" s="97"/>
      <c r="AL129" s="97"/>
      <c r="AM129" s="97"/>
      <c r="AN129" s="97"/>
      <c r="AO129" s="97"/>
      <c r="AP129" s="97"/>
      <c r="AQ129" s="97"/>
      <c r="AR129" s="106"/>
      <c r="AS129" s="107"/>
      <c r="AT129" s="107"/>
      <c r="AU129" s="107"/>
      <c r="AV129" s="107"/>
      <c r="AW129" s="107"/>
      <c r="AX129" s="107"/>
      <c r="AY129" s="106"/>
      <c r="AZ129" s="107"/>
      <c r="BA129" s="107"/>
      <c r="BB129" s="107"/>
      <c r="BC129" s="108">
        <f>IF($AU$38&lt;&gt;"","zie hierboven",IF(AJ129="auto",IF(AND((D129&gt;'km-vergoeding'!$A$4),(D129&lt;'km-vergoeding'!$A$5)),'km-vergoeding'!$D$4,'km-vergoeding'!$D$5),0))</f>
        <v>0</v>
      </c>
      <c r="BD129" s="95"/>
      <c r="BE129" s="95"/>
      <c r="BF129" s="95"/>
      <c r="BG129" s="95"/>
      <c r="BH129" s="95"/>
      <c r="BI129" s="95"/>
      <c r="BJ129" s="95"/>
      <c r="BK129" s="94">
        <f t="shared" si="19"/>
        <v>0</v>
      </c>
      <c r="BL129" s="95"/>
      <c r="BM129" s="95"/>
      <c r="BN129" s="95"/>
      <c r="BO129" s="95"/>
      <c r="BP129" s="95"/>
      <c r="BQ129" s="95"/>
      <c r="BR129" s="93">
        <f>IF($AU$38&lt;&gt;"","zie hierboven",IF(AJ129="fiets",'km-vergoeding'!$D$3,0))</f>
        <v>0</v>
      </c>
      <c r="BS129" s="93"/>
      <c r="BT129" s="93"/>
      <c r="BU129" s="93"/>
      <c r="BV129" s="93"/>
      <c r="BW129" s="93"/>
      <c r="BX129" s="93"/>
      <c r="BY129" s="93"/>
      <c r="BZ129" s="94">
        <f t="shared" si="20"/>
        <v>0</v>
      </c>
      <c r="CA129" s="95"/>
      <c r="CB129" s="95"/>
      <c r="CC129" s="95"/>
      <c r="CD129" s="95"/>
      <c r="CE129" s="95"/>
      <c r="CF129" s="95"/>
      <c r="CG129" s="96"/>
      <c r="CH129" s="97"/>
      <c r="CI129" s="97"/>
      <c r="CJ129" s="97"/>
      <c r="CK129" s="97"/>
      <c r="CL129" s="97"/>
      <c r="CM129" s="98">
        <f t="shared" si="21"/>
        <v>0</v>
      </c>
      <c r="CN129" s="95"/>
      <c r="CO129" s="95"/>
      <c r="CP129" s="95"/>
      <c r="CQ129" s="95"/>
      <c r="CR129" s="95"/>
      <c r="CS129" s="99">
        <f t="shared" si="12"/>
        <v>0</v>
      </c>
      <c r="CT129" s="100"/>
      <c r="CU129" s="100"/>
      <c r="CV129" s="100"/>
      <c r="CW129" s="100"/>
      <c r="CX129" s="101"/>
      <c r="CY129" s="73" t="str">
        <f t="shared" si="13"/>
        <v/>
      </c>
      <c r="CZ129" s="71" t="str">
        <f t="shared" si="14"/>
        <v/>
      </c>
      <c r="DA129" s="60"/>
      <c r="DB129" s="77" t="str">
        <f t="shared" si="15"/>
        <v/>
      </c>
      <c r="DC129" s="71" t="str">
        <f t="shared" si="16"/>
        <v/>
      </c>
      <c r="DD129" s="71" t="str">
        <f t="shared" si="17"/>
        <v/>
      </c>
      <c r="DE129" s="45">
        <f t="shared" si="18"/>
        <v>0</v>
      </c>
      <c r="DF129" s="45"/>
      <c r="DG129" s="84" t="str">
        <f t="shared" si="11"/>
        <v/>
      </c>
    </row>
    <row r="130" spans="1:111" ht="15.75" customHeight="1" x14ac:dyDescent="0.35">
      <c r="A130" s="71" t="str">
        <f t="shared" si="2"/>
        <v/>
      </c>
      <c r="B130" s="71" t="str">
        <f t="shared" si="3"/>
        <v/>
      </c>
      <c r="C130" s="72" t="str">
        <f t="shared" si="4"/>
        <v/>
      </c>
      <c r="D130" s="102"/>
      <c r="E130" s="97"/>
      <c r="F130" s="97"/>
      <c r="G130" s="97"/>
      <c r="H130" s="103"/>
      <c r="I130" s="97"/>
      <c r="J130" s="97"/>
      <c r="K130" s="97"/>
      <c r="L130" s="97"/>
      <c r="M130" s="97"/>
      <c r="N130" s="97"/>
      <c r="O130" s="97"/>
      <c r="P130" s="97"/>
      <c r="Q130" s="97"/>
      <c r="R130" s="104"/>
      <c r="S130" s="97"/>
      <c r="T130" s="97"/>
      <c r="U130" s="97"/>
      <c r="V130" s="97"/>
      <c r="W130" s="97"/>
      <c r="X130" s="104"/>
      <c r="Y130" s="97"/>
      <c r="Z130" s="97"/>
      <c r="AA130" s="97"/>
      <c r="AB130" s="97"/>
      <c r="AC130" s="97"/>
      <c r="AD130" s="97"/>
      <c r="AE130" s="97"/>
      <c r="AF130" s="97"/>
      <c r="AG130" s="97"/>
      <c r="AH130" s="97"/>
      <c r="AI130" s="97"/>
      <c r="AJ130" s="105"/>
      <c r="AK130" s="97"/>
      <c r="AL130" s="97"/>
      <c r="AM130" s="97"/>
      <c r="AN130" s="97"/>
      <c r="AO130" s="97"/>
      <c r="AP130" s="97"/>
      <c r="AQ130" s="97"/>
      <c r="AR130" s="106"/>
      <c r="AS130" s="107"/>
      <c r="AT130" s="107"/>
      <c r="AU130" s="107"/>
      <c r="AV130" s="107"/>
      <c r="AW130" s="107"/>
      <c r="AX130" s="107"/>
      <c r="AY130" s="106"/>
      <c r="AZ130" s="107"/>
      <c r="BA130" s="107"/>
      <c r="BB130" s="107"/>
      <c r="BC130" s="108">
        <f>IF($AU$38&lt;&gt;"","zie hierboven",IF(AJ130="auto",IF(AND((D130&gt;'km-vergoeding'!$A$4),(D130&lt;'km-vergoeding'!$A$5)),'km-vergoeding'!$D$4,'km-vergoeding'!$D$5),0))</f>
        <v>0</v>
      </c>
      <c r="BD130" s="95"/>
      <c r="BE130" s="95"/>
      <c r="BF130" s="95"/>
      <c r="BG130" s="95"/>
      <c r="BH130" s="95"/>
      <c r="BI130" s="95"/>
      <c r="BJ130" s="95"/>
      <c r="BK130" s="94">
        <f t="shared" si="19"/>
        <v>0</v>
      </c>
      <c r="BL130" s="95"/>
      <c r="BM130" s="95"/>
      <c r="BN130" s="95"/>
      <c r="BO130" s="95"/>
      <c r="BP130" s="95"/>
      <c r="BQ130" s="95"/>
      <c r="BR130" s="93">
        <f>IF($AU$38&lt;&gt;"","zie hierboven",IF(AJ130="fiets",'km-vergoeding'!$D$3,0))</f>
        <v>0</v>
      </c>
      <c r="BS130" s="93"/>
      <c r="BT130" s="93"/>
      <c r="BU130" s="93"/>
      <c r="BV130" s="93"/>
      <c r="BW130" s="93"/>
      <c r="BX130" s="93"/>
      <c r="BY130" s="93"/>
      <c r="BZ130" s="94">
        <f t="shared" si="20"/>
        <v>0</v>
      </c>
      <c r="CA130" s="95"/>
      <c r="CB130" s="95"/>
      <c r="CC130" s="95"/>
      <c r="CD130" s="95"/>
      <c r="CE130" s="95"/>
      <c r="CF130" s="95"/>
      <c r="CG130" s="96"/>
      <c r="CH130" s="97"/>
      <c r="CI130" s="97"/>
      <c r="CJ130" s="97"/>
      <c r="CK130" s="97"/>
      <c r="CL130" s="97"/>
      <c r="CM130" s="98">
        <f t="shared" si="21"/>
        <v>0</v>
      </c>
      <c r="CN130" s="95"/>
      <c r="CO130" s="95"/>
      <c r="CP130" s="95"/>
      <c r="CQ130" s="95"/>
      <c r="CR130" s="95"/>
      <c r="CS130" s="99">
        <f t="shared" si="12"/>
        <v>0</v>
      </c>
      <c r="CT130" s="100"/>
      <c r="CU130" s="100"/>
      <c r="CV130" s="100"/>
      <c r="CW130" s="100"/>
      <c r="CX130" s="101"/>
      <c r="CY130" s="73" t="str">
        <f t="shared" si="13"/>
        <v/>
      </c>
      <c r="CZ130" s="71" t="str">
        <f t="shared" si="14"/>
        <v/>
      </c>
      <c r="DA130" s="60"/>
      <c r="DB130" s="77" t="str">
        <f t="shared" si="15"/>
        <v/>
      </c>
      <c r="DC130" s="71" t="str">
        <f t="shared" si="16"/>
        <v/>
      </c>
      <c r="DD130" s="71" t="str">
        <f t="shared" si="17"/>
        <v/>
      </c>
      <c r="DE130" s="45">
        <f t="shared" si="18"/>
        <v>0</v>
      </c>
      <c r="DF130" s="45"/>
      <c r="DG130" s="84" t="str">
        <f t="shared" si="11"/>
        <v/>
      </c>
    </row>
    <row r="131" spans="1:111" ht="15.75" customHeight="1" x14ac:dyDescent="0.35">
      <c r="A131" s="71" t="str">
        <f t="shared" si="2"/>
        <v/>
      </c>
      <c r="B131" s="71" t="str">
        <f t="shared" si="3"/>
        <v/>
      </c>
      <c r="C131" s="72" t="str">
        <f t="shared" si="4"/>
        <v/>
      </c>
      <c r="D131" s="102"/>
      <c r="E131" s="97"/>
      <c r="F131" s="97"/>
      <c r="G131" s="97"/>
      <c r="H131" s="103"/>
      <c r="I131" s="97"/>
      <c r="J131" s="97"/>
      <c r="K131" s="97"/>
      <c r="L131" s="97"/>
      <c r="M131" s="97"/>
      <c r="N131" s="97"/>
      <c r="O131" s="97"/>
      <c r="P131" s="97"/>
      <c r="Q131" s="97"/>
      <c r="R131" s="104"/>
      <c r="S131" s="97"/>
      <c r="T131" s="97"/>
      <c r="U131" s="97"/>
      <c r="V131" s="97"/>
      <c r="W131" s="97"/>
      <c r="X131" s="104"/>
      <c r="Y131" s="97"/>
      <c r="Z131" s="97"/>
      <c r="AA131" s="97"/>
      <c r="AB131" s="97"/>
      <c r="AC131" s="97"/>
      <c r="AD131" s="97"/>
      <c r="AE131" s="97"/>
      <c r="AF131" s="97"/>
      <c r="AG131" s="97"/>
      <c r="AH131" s="97"/>
      <c r="AI131" s="97"/>
      <c r="AJ131" s="105"/>
      <c r="AK131" s="97"/>
      <c r="AL131" s="97"/>
      <c r="AM131" s="97"/>
      <c r="AN131" s="97"/>
      <c r="AO131" s="97"/>
      <c r="AP131" s="97"/>
      <c r="AQ131" s="97"/>
      <c r="AR131" s="106"/>
      <c r="AS131" s="107"/>
      <c r="AT131" s="107"/>
      <c r="AU131" s="107"/>
      <c r="AV131" s="107"/>
      <c r="AW131" s="107"/>
      <c r="AX131" s="107"/>
      <c r="AY131" s="106"/>
      <c r="AZ131" s="107"/>
      <c r="BA131" s="107"/>
      <c r="BB131" s="107"/>
      <c r="BC131" s="108">
        <f>IF($AU$38&lt;&gt;"","zie hierboven",IF(AJ131="auto",IF(AND((D131&gt;'km-vergoeding'!$A$4),(D131&lt;'km-vergoeding'!$A$5)),'km-vergoeding'!$D$4,'km-vergoeding'!$D$5),0))</f>
        <v>0</v>
      </c>
      <c r="BD131" s="95"/>
      <c r="BE131" s="95"/>
      <c r="BF131" s="95"/>
      <c r="BG131" s="95"/>
      <c r="BH131" s="95"/>
      <c r="BI131" s="95"/>
      <c r="BJ131" s="95"/>
      <c r="BK131" s="94">
        <f t="shared" si="19"/>
        <v>0</v>
      </c>
      <c r="BL131" s="95"/>
      <c r="BM131" s="95"/>
      <c r="BN131" s="95"/>
      <c r="BO131" s="95"/>
      <c r="BP131" s="95"/>
      <c r="BQ131" s="95"/>
      <c r="BR131" s="93">
        <f>IF($AU$38&lt;&gt;"","zie hierboven",IF(AJ131="fiets",'km-vergoeding'!$D$3,0))</f>
        <v>0</v>
      </c>
      <c r="BS131" s="93"/>
      <c r="BT131" s="93"/>
      <c r="BU131" s="93"/>
      <c r="BV131" s="93"/>
      <c r="BW131" s="93"/>
      <c r="BX131" s="93"/>
      <c r="BY131" s="93"/>
      <c r="BZ131" s="94">
        <f t="shared" si="20"/>
        <v>0</v>
      </c>
      <c r="CA131" s="95"/>
      <c r="CB131" s="95"/>
      <c r="CC131" s="95"/>
      <c r="CD131" s="95"/>
      <c r="CE131" s="95"/>
      <c r="CF131" s="95"/>
      <c r="CG131" s="96"/>
      <c r="CH131" s="97"/>
      <c r="CI131" s="97"/>
      <c r="CJ131" s="97"/>
      <c r="CK131" s="97"/>
      <c r="CL131" s="97"/>
      <c r="CM131" s="98">
        <f t="shared" si="21"/>
        <v>0</v>
      </c>
      <c r="CN131" s="95"/>
      <c r="CO131" s="95"/>
      <c r="CP131" s="95"/>
      <c r="CQ131" s="95"/>
      <c r="CR131" s="95"/>
      <c r="CS131" s="99">
        <f t="shared" si="12"/>
        <v>0</v>
      </c>
      <c r="CT131" s="100"/>
      <c r="CU131" s="100"/>
      <c r="CV131" s="100"/>
      <c r="CW131" s="100"/>
      <c r="CX131" s="101"/>
      <c r="CY131" s="73" t="str">
        <f t="shared" si="13"/>
        <v/>
      </c>
      <c r="CZ131" s="71" t="str">
        <f t="shared" si="14"/>
        <v/>
      </c>
      <c r="DA131" s="60"/>
      <c r="DB131" s="77" t="str">
        <f t="shared" si="15"/>
        <v/>
      </c>
      <c r="DC131" s="71" t="str">
        <f t="shared" si="16"/>
        <v/>
      </c>
      <c r="DD131" s="71" t="str">
        <f t="shared" si="17"/>
        <v/>
      </c>
      <c r="DE131" s="45">
        <f t="shared" si="18"/>
        <v>0</v>
      </c>
      <c r="DF131" s="45"/>
      <c r="DG131" s="84" t="str">
        <f t="shared" si="11"/>
        <v/>
      </c>
    </row>
    <row r="132" spans="1:111" ht="15.75" customHeight="1" x14ac:dyDescent="0.35">
      <c r="A132" s="71" t="str">
        <f t="shared" si="2"/>
        <v/>
      </c>
      <c r="B132" s="71" t="str">
        <f t="shared" si="3"/>
        <v/>
      </c>
      <c r="C132" s="72" t="str">
        <f t="shared" si="4"/>
        <v/>
      </c>
      <c r="D132" s="102"/>
      <c r="E132" s="97"/>
      <c r="F132" s="97"/>
      <c r="G132" s="97"/>
      <c r="H132" s="103"/>
      <c r="I132" s="97"/>
      <c r="J132" s="97"/>
      <c r="K132" s="97"/>
      <c r="L132" s="97"/>
      <c r="M132" s="97"/>
      <c r="N132" s="97"/>
      <c r="O132" s="97"/>
      <c r="P132" s="97"/>
      <c r="Q132" s="97"/>
      <c r="R132" s="104"/>
      <c r="S132" s="97"/>
      <c r="T132" s="97"/>
      <c r="U132" s="97"/>
      <c r="V132" s="97"/>
      <c r="W132" s="97"/>
      <c r="X132" s="104"/>
      <c r="Y132" s="97"/>
      <c r="Z132" s="97"/>
      <c r="AA132" s="97"/>
      <c r="AB132" s="97"/>
      <c r="AC132" s="97"/>
      <c r="AD132" s="97"/>
      <c r="AE132" s="97"/>
      <c r="AF132" s="97"/>
      <c r="AG132" s="97"/>
      <c r="AH132" s="97"/>
      <c r="AI132" s="97"/>
      <c r="AJ132" s="105"/>
      <c r="AK132" s="97"/>
      <c r="AL132" s="97"/>
      <c r="AM132" s="97"/>
      <c r="AN132" s="97"/>
      <c r="AO132" s="97"/>
      <c r="AP132" s="97"/>
      <c r="AQ132" s="97"/>
      <c r="AR132" s="106"/>
      <c r="AS132" s="107"/>
      <c r="AT132" s="107"/>
      <c r="AU132" s="107"/>
      <c r="AV132" s="107"/>
      <c r="AW132" s="107"/>
      <c r="AX132" s="107"/>
      <c r="AY132" s="106"/>
      <c r="AZ132" s="107"/>
      <c r="BA132" s="107"/>
      <c r="BB132" s="107"/>
      <c r="BC132" s="108">
        <f>IF($AU$38&lt;&gt;"","zie hierboven",IF(AJ132="auto",IF(AND((D132&gt;'km-vergoeding'!$A$4),(D132&lt;'km-vergoeding'!$A$5)),'km-vergoeding'!$D$4,'km-vergoeding'!$D$5),0))</f>
        <v>0</v>
      </c>
      <c r="BD132" s="95"/>
      <c r="BE132" s="95"/>
      <c r="BF132" s="95"/>
      <c r="BG132" s="95"/>
      <c r="BH132" s="95"/>
      <c r="BI132" s="95"/>
      <c r="BJ132" s="95"/>
      <c r="BK132" s="94">
        <f t="shared" si="19"/>
        <v>0</v>
      </c>
      <c r="BL132" s="95"/>
      <c r="BM132" s="95"/>
      <c r="BN132" s="95"/>
      <c r="BO132" s="95"/>
      <c r="BP132" s="95"/>
      <c r="BQ132" s="95"/>
      <c r="BR132" s="93">
        <f>IF($AU$38&lt;&gt;"","zie hierboven",IF(AJ132="fiets",'km-vergoeding'!$D$3,0))</f>
        <v>0</v>
      </c>
      <c r="BS132" s="93"/>
      <c r="BT132" s="93"/>
      <c r="BU132" s="93"/>
      <c r="BV132" s="93"/>
      <c r="BW132" s="93"/>
      <c r="BX132" s="93"/>
      <c r="BY132" s="93"/>
      <c r="BZ132" s="94">
        <f t="shared" si="20"/>
        <v>0</v>
      </c>
      <c r="CA132" s="95"/>
      <c r="CB132" s="95"/>
      <c r="CC132" s="95"/>
      <c r="CD132" s="95"/>
      <c r="CE132" s="95"/>
      <c r="CF132" s="95"/>
      <c r="CG132" s="96"/>
      <c r="CH132" s="97"/>
      <c r="CI132" s="97"/>
      <c r="CJ132" s="97"/>
      <c r="CK132" s="97"/>
      <c r="CL132" s="97"/>
      <c r="CM132" s="98">
        <f t="shared" si="21"/>
        <v>0</v>
      </c>
      <c r="CN132" s="95"/>
      <c r="CO132" s="95"/>
      <c r="CP132" s="95"/>
      <c r="CQ132" s="95"/>
      <c r="CR132" s="95"/>
      <c r="CS132" s="99">
        <f t="shared" si="12"/>
        <v>0</v>
      </c>
      <c r="CT132" s="100"/>
      <c r="CU132" s="100"/>
      <c r="CV132" s="100"/>
      <c r="CW132" s="100"/>
      <c r="CX132" s="101"/>
      <c r="CY132" s="73" t="str">
        <f t="shared" si="13"/>
        <v/>
      </c>
      <c r="CZ132" s="71" t="str">
        <f t="shared" si="14"/>
        <v/>
      </c>
      <c r="DA132" s="60"/>
      <c r="DB132" s="77" t="str">
        <f t="shared" si="15"/>
        <v/>
      </c>
      <c r="DC132" s="71" t="str">
        <f t="shared" si="16"/>
        <v/>
      </c>
      <c r="DD132" s="71" t="str">
        <f t="shared" si="17"/>
        <v/>
      </c>
      <c r="DE132" s="45">
        <f t="shared" si="18"/>
        <v>0</v>
      </c>
      <c r="DF132" s="45"/>
      <c r="DG132" s="84" t="str">
        <f t="shared" si="11"/>
        <v/>
      </c>
    </row>
    <row r="133" spans="1:111" ht="15.75" customHeight="1" x14ac:dyDescent="0.35">
      <c r="A133" s="71" t="str">
        <f t="shared" si="2"/>
        <v/>
      </c>
      <c r="B133" s="71" t="str">
        <f t="shared" si="3"/>
        <v/>
      </c>
      <c r="C133" s="72" t="str">
        <f t="shared" si="4"/>
        <v/>
      </c>
      <c r="D133" s="102"/>
      <c r="E133" s="97"/>
      <c r="F133" s="97"/>
      <c r="G133" s="97"/>
      <c r="H133" s="103"/>
      <c r="I133" s="97"/>
      <c r="J133" s="97"/>
      <c r="K133" s="97"/>
      <c r="L133" s="97"/>
      <c r="M133" s="97"/>
      <c r="N133" s="97"/>
      <c r="O133" s="97"/>
      <c r="P133" s="97"/>
      <c r="Q133" s="97"/>
      <c r="R133" s="104"/>
      <c r="S133" s="97"/>
      <c r="T133" s="97"/>
      <c r="U133" s="97"/>
      <c r="V133" s="97"/>
      <c r="W133" s="97"/>
      <c r="X133" s="104"/>
      <c r="Y133" s="97"/>
      <c r="Z133" s="97"/>
      <c r="AA133" s="97"/>
      <c r="AB133" s="97"/>
      <c r="AC133" s="97"/>
      <c r="AD133" s="97"/>
      <c r="AE133" s="97"/>
      <c r="AF133" s="97"/>
      <c r="AG133" s="97"/>
      <c r="AH133" s="97"/>
      <c r="AI133" s="97"/>
      <c r="AJ133" s="105"/>
      <c r="AK133" s="97"/>
      <c r="AL133" s="97"/>
      <c r="AM133" s="97"/>
      <c r="AN133" s="97"/>
      <c r="AO133" s="97"/>
      <c r="AP133" s="97"/>
      <c r="AQ133" s="97"/>
      <c r="AR133" s="106"/>
      <c r="AS133" s="107"/>
      <c r="AT133" s="107"/>
      <c r="AU133" s="107"/>
      <c r="AV133" s="107"/>
      <c r="AW133" s="107"/>
      <c r="AX133" s="107"/>
      <c r="AY133" s="106"/>
      <c r="AZ133" s="107"/>
      <c r="BA133" s="107"/>
      <c r="BB133" s="107"/>
      <c r="BC133" s="108">
        <f>IF($AU$38&lt;&gt;"","zie hierboven",IF(AJ133="auto",IF(AND((D133&gt;'km-vergoeding'!$A$4),(D133&lt;'km-vergoeding'!$A$5)),'km-vergoeding'!$D$4,'km-vergoeding'!$D$5),0))</f>
        <v>0</v>
      </c>
      <c r="BD133" s="95"/>
      <c r="BE133" s="95"/>
      <c r="BF133" s="95"/>
      <c r="BG133" s="95"/>
      <c r="BH133" s="95"/>
      <c r="BI133" s="95"/>
      <c r="BJ133" s="95"/>
      <c r="BK133" s="94">
        <f t="shared" si="19"/>
        <v>0</v>
      </c>
      <c r="BL133" s="95"/>
      <c r="BM133" s="95"/>
      <c r="BN133" s="95"/>
      <c r="BO133" s="95"/>
      <c r="BP133" s="95"/>
      <c r="BQ133" s="95"/>
      <c r="BR133" s="93">
        <f>IF($AU$38&lt;&gt;"","zie hierboven",IF(AJ133="fiets",'km-vergoeding'!$D$3,0))</f>
        <v>0</v>
      </c>
      <c r="BS133" s="93"/>
      <c r="BT133" s="93"/>
      <c r="BU133" s="93"/>
      <c r="BV133" s="93"/>
      <c r="BW133" s="93"/>
      <c r="BX133" s="93"/>
      <c r="BY133" s="93"/>
      <c r="BZ133" s="94">
        <f t="shared" si="20"/>
        <v>0</v>
      </c>
      <c r="CA133" s="95"/>
      <c r="CB133" s="95"/>
      <c r="CC133" s="95"/>
      <c r="CD133" s="95"/>
      <c r="CE133" s="95"/>
      <c r="CF133" s="95"/>
      <c r="CG133" s="96"/>
      <c r="CH133" s="97"/>
      <c r="CI133" s="97"/>
      <c r="CJ133" s="97"/>
      <c r="CK133" s="97"/>
      <c r="CL133" s="97"/>
      <c r="CM133" s="98">
        <f t="shared" si="21"/>
        <v>0</v>
      </c>
      <c r="CN133" s="95"/>
      <c r="CO133" s="95"/>
      <c r="CP133" s="95"/>
      <c r="CQ133" s="95"/>
      <c r="CR133" s="95"/>
      <c r="CS133" s="99">
        <f t="shared" si="12"/>
        <v>0</v>
      </c>
      <c r="CT133" s="100"/>
      <c r="CU133" s="100"/>
      <c r="CV133" s="100"/>
      <c r="CW133" s="100"/>
      <c r="CX133" s="101"/>
      <c r="CY133" s="73" t="str">
        <f t="shared" si="13"/>
        <v/>
      </c>
      <c r="CZ133" s="71" t="str">
        <f t="shared" si="14"/>
        <v/>
      </c>
      <c r="DA133" s="60"/>
      <c r="DB133" s="77" t="str">
        <f t="shared" si="15"/>
        <v/>
      </c>
      <c r="DC133" s="71" t="str">
        <f t="shared" si="16"/>
        <v/>
      </c>
      <c r="DD133" s="71" t="str">
        <f t="shared" si="17"/>
        <v/>
      </c>
      <c r="DE133" s="45">
        <f t="shared" si="18"/>
        <v>0</v>
      </c>
      <c r="DF133" s="45"/>
      <c r="DG133" s="84" t="str">
        <f t="shared" si="11"/>
        <v/>
      </c>
    </row>
    <row r="134" spans="1:111" ht="15.75" customHeight="1" x14ac:dyDescent="0.35">
      <c r="A134" s="71" t="str">
        <f t="shared" si="2"/>
        <v/>
      </c>
      <c r="B134" s="71" t="str">
        <f t="shared" si="3"/>
        <v/>
      </c>
      <c r="C134" s="72" t="str">
        <f t="shared" si="4"/>
        <v/>
      </c>
      <c r="D134" s="102"/>
      <c r="E134" s="97"/>
      <c r="F134" s="97"/>
      <c r="G134" s="97"/>
      <c r="H134" s="103"/>
      <c r="I134" s="97"/>
      <c r="J134" s="97"/>
      <c r="K134" s="97"/>
      <c r="L134" s="97"/>
      <c r="M134" s="97"/>
      <c r="N134" s="97"/>
      <c r="O134" s="97"/>
      <c r="P134" s="97"/>
      <c r="Q134" s="97"/>
      <c r="R134" s="104"/>
      <c r="S134" s="97"/>
      <c r="T134" s="97"/>
      <c r="U134" s="97"/>
      <c r="V134" s="97"/>
      <c r="W134" s="97"/>
      <c r="X134" s="104"/>
      <c r="Y134" s="97"/>
      <c r="Z134" s="97"/>
      <c r="AA134" s="97"/>
      <c r="AB134" s="97"/>
      <c r="AC134" s="97"/>
      <c r="AD134" s="97"/>
      <c r="AE134" s="97"/>
      <c r="AF134" s="97"/>
      <c r="AG134" s="97"/>
      <c r="AH134" s="97"/>
      <c r="AI134" s="97"/>
      <c r="AJ134" s="105"/>
      <c r="AK134" s="97"/>
      <c r="AL134" s="97"/>
      <c r="AM134" s="97"/>
      <c r="AN134" s="97"/>
      <c r="AO134" s="97"/>
      <c r="AP134" s="97"/>
      <c r="AQ134" s="97"/>
      <c r="AR134" s="106"/>
      <c r="AS134" s="107"/>
      <c r="AT134" s="107"/>
      <c r="AU134" s="107"/>
      <c r="AV134" s="107"/>
      <c r="AW134" s="107"/>
      <c r="AX134" s="107"/>
      <c r="AY134" s="106"/>
      <c r="AZ134" s="107"/>
      <c r="BA134" s="107"/>
      <c r="BB134" s="107"/>
      <c r="BC134" s="108">
        <f>IF($AU$38&lt;&gt;"","zie hierboven",IF(AJ134="auto",IF(AND((D134&gt;'km-vergoeding'!$A$4),(D134&lt;'km-vergoeding'!$A$5)),'km-vergoeding'!$D$4,'km-vergoeding'!$D$5),0))</f>
        <v>0</v>
      </c>
      <c r="BD134" s="95"/>
      <c r="BE134" s="95"/>
      <c r="BF134" s="95"/>
      <c r="BG134" s="95"/>
      <c r="BH134" s="95"/>
      <c r="BI134" s="95"/>
      <c r="BJ134" s="95"/>
      <c r="BK134" s="94">
        <f t="shared" si="19"/>
        <v>0</v>
      </c>
      <c r="BL134" s="95"/>
      <c r="BM134" s="95"/>
      <c r="BN134" s="95"/>
      <c r="BO134" s="95"/>
      <c r="BP134" s="95"/>
      <c r="BQ134" s="95"/>
      <c r="BR134" s="93">
        <f>IF($AU$38&lt;&gt;"","zie hierboven",IF(AJ134="fiets",'km-vergoeding'!$D$3,0))</f>
        <v>0</v>
      </c>
      <c r="BS134" s="93"/>
      <c r="BT134" s="93"/>
      <c r="BU134" s="93"/>
      <c r="BV134" s="93"/>
      <c r="BW134" s="93"/>
      <c r="BX134" s="93"/>
      <c r="BY134" s="93"/>
      <c r="BZ134" s="94">
        <f t="shared" si="20"/>
        <v>0</v>
      </c>
      <c r="CA134" s="95"/>
      <c r="CB134" s="95"/>
      <c r="CC134" s="95"/>
      <c r="CD134" s="95"/>
      <c r="CE134" s="95"/>
      <c r="CF134" s="95"/>
      <c r="CG134" s="96"/>
      <c r="CH134" s="97"/>
      <c r="CI134" s="97"/>
      <c r="CJ134" s="97"/>
      <c r="CK134" s="97"/>
      <c r="CL134" s="97"/>
      <c r="CM134" s="98">
        <f t="shared" si="21"/>
        <v>0</v>
      </c>
      <c r="CN134" s="95"/>
      <c r="CO134" s="95"/>
      <c r="CP134" s="95"/>
      <c r="CQ134" s="95"/>
      <c r="CR134" s="95"/>
      <c r="CS134" s="99">
        <f t="shared" si="12"/>
        <v>0</v>
      </c>
      <c r="CT134" s="100"/>
      <c r="CU134" s="100"/>
      <c r="CV134" s="100"/>
      <c r="CW134" s="100"/>
      <c r="CX134" s="101"/>
      <c r="CY134" s="73" t="str">
        <f t="shared" si="13"/>
        <v/>
      </c>
      <c r="CZ134" s="71" t="str">
        <f t="shared" si="14"/>
        <v/>
      </c>
      <c r="DA134" s="60"/>
      <c r="DB134" s="77" t="str">
        <f t="shared" si="15"/>
        <v/>
      </c>
      <c r="DC134" s="71" t="str">
        <f t="shared" si="16"/>
        <v/>
      </c>
      <c r="DD134" s="71" t="str">
        <f t="shared" si="17"/>
        <v/>
      </c>
      <c r="DE134" s="45">
        <f t="shared" si="18"/>
        <v>0</v>
      </c>
      <c r="DF134" s="45"/>
      <c r="DG134" s="84" t="str">
        <f t="shared" si="11"/>
        <v/>
      </c>
    </row>
    <row r="135" spans="1:111" ht="15.75" customHeight="1" x14ac:dyDescent="0.35">
      <c r="A135" s="71" t="str">
        <f t="shared" si="2"/>
        <v/>
      </c>
      <c r="B135" s="71" t="str">
        <f t="shared" si="3"/>
        <v/>
      </c>
      <c r="C135" s="72" t="str">
        <f t="shared" si="4"/>
        <v/>
      </c>
      <c r="D135" s="102"/>
      <c r="E135" s="97"/>
      <c r="F135" s="97"/>
      <c r="G135" s="97"/>
      <c r="H135" s="103"/>
      <c r="I135" s="97"/>
      <c r="J135" s="97"/>
      <c r="K135" s="97"/>
      <c r="L135" s="97"/>
      <c r="M135" s="97"/>
      <c r="N135" s="97"/>
      <c r="O135" s="97"/>
      <c r="P135" s="97"/>
      <c r="Q135" s="97"/>
      <c r="R135" s="104"/>
      <c r="S135" s="97"/>
      <c r="T135" s="97"/>
      <c r="U135" s="97"/>
      <c r="V135" s="97"/>
      <c r="W135" s="97"/>
      <c r="X135" s="104"/>
      <c r="Y135" s="97"/>
      <c r="Z135" s="97"/>
      <c r="AA135" s="97"/>
      <c r="AB135" s="97"/>
      <c r="AC135" s="97"/>
      <c r="AD135" s="97"/>
      <c r="AE135" s="97"/>
      <c r="AF135" s="97"/>
      <c r="AG135" s="97"/>
      <c r="AH135" s="97"/>
      <c r="AI135" s="97"/>
      <c r="AJ135" s="105"/>
      <c r="AK135" s="97"/>
      <c r="AL135" s="97"/>
      <c r="AM135" s="97"/>
      <c r="AN135" s="97"/>
      <c r="AO135" s="97"/>
      <c r="AP135" s="97"/>
      <c r="AQ135" s="97"/>
      <c r="AR135" s="106"/>
      <c r="AS135" s="107"/>
      <c r="AT135" s="107"/>
      <c r="AU135" s="107"/>
      <c r="AV135" s="107"/>
      <c r="AW135" s="107"/>
      <c r="AX135" s="107"/>
      <c r="AY135" s="106"/>
      <c r="AZ135" s="107"/>
      <c r="BA135" s="107"/>
      <c r="BB135" s="107"/>
      <c r="BC135" s="108">
        <f>IF($AU$38&lt;&gt;"","zie hierboven",IF(AJ135="auto",IF(AND((D135&gt;'km-vergoeding'!$A$4),(D135&lt;'km-vergoeding'!$A$5)),'km-vergoeding'!$D$4,'km-vergoeding'!$D$5),0))</f>
        <v>0</v>
      </c>
      <c r="BD135" s="95"/>
      <c r="BE135" s="95"/>
      <c r="BF135" s="95"/>
      <c r="BG135" s="95"/>
      <c r="BH135" s="95"/>
      <c r="BI135" s="95"/>
      <c r="BJ135" s="95"/>
      <c r="BK135" s="94">
        <f t="shared" si="19"/>
        <v>0</v>
      </c>
      <c r="BL135" s="95"/>
      <c r="BM135" s="95"/>
      <c r="BN135" s="95"/>
      <c r="BO135" s="95"/>
      <c r="BP135" s="95"/>
      <c r="BQ135" s="95"/>
      <c r="BR135" s="93">
        <f>IF($AU$38&lt;&gt;"","zie hierboven",IF(AJ135="fiets",'km-vergoeding'!$D$3,0))</f>
        <v>0</v>
      </c>
      <c r="BS135" s="93"/>
      <c r="BT135" s="93"/>
      <c r="BU135" s="93"/>
      <c r="BV135" s="93"/>
      <c r="BW135" s="93"/>
      <c r="BX135" s="93"/>
      <c r="BY135" s="93"/>
      <c r="BZ135" s="94">
        <f t="shared" si="20"/>
        <v>0</v>
      </c>
      <c r="CA135" s="95"/>
      <c r="CB135" s="95"/>
      <c r="CC135" s="95"/>
      <c r="CD135" s="95"/>
      <c r="CE135" s="95"/>
      <c r="CF135" s="95"/>
      <c r="CG135" s="96"/>
      <c r="CH135" s="97"/>
      <c r="CI135" s="97"/>
      <c r="CJ135" s="97"/>
      <c r="CK135" s="97"/>
      <c r="CL135" s="97"/>
      <c r="CM135" s="98">
        <f t="shared" si="21"/>
        <v>0</v>
      </c>
      <c r="CN135" s="95"/>
      <c r="CO135" s="95"/>
      <c r="CP135" s="95"/>
      <c r="CQ135" s="95"/>
      <c r="CR135" s="95"/>
      <c r="CS135" s="99">
        <f t="shared" si="12"/>
        <v>0</v>
      </c>
      <c r="CT135" s="100"/>
      <c r="CU135" s="100"/>
      <c r="CV135" s="100"/>
      <c r="CW135" s="100"/>
      <c r="CX135" s="101"/>
      <c r="CY135" s="73" t="str">
        <f t="shared" si="13"/>
        <v/>
      </c>
      <c r="CZ135" s="71" t="str">
        <f t="shared" si="14"/>
        <v/>
      </c>
      <c r="DA135" s="60"/>
      <c r="DB135" s="77" t="str">
        <f t="shared" si="15"/>
        <v/>
      </c>
      <c r="DC135" s="71" t="str">
        <f t="shared" si="16"/>
        <v/>
      </c>
      <c r="DD135" s="71" t="str">
        <f t="shared" si="17"/>
        <v/>
      </c>
      <c r="DE135" s="45">
        <f t="shared" si="18"/>
        <v>0</v>
      </c>
      <c r="DF135" s="45"/>
      <c r="DG135" s="84" t="str">
        <f t="shared" si="11"/>
        <v/>
      </c>
    </row>
    <row r="136" spans="1:111" ht="15.75" customHeight="1" x14ac:dyDescent="0.35">
      <c r="A136" s="71" t="str">
        <f t="shared" si="2"/>
        <v/>
      </c>
      <c r="B136" s="71" t="str">
        <f t="shared" si="3"/>
        <v/>
      </c>
      <c r="C136" s="72" t="str">
        <f t="shared" si="4"/>
        <v/>
      </c>
      <c r="D136" s="102"/>
      <c r="E136" s="97"/>
      <c r="F136" s="97"/>
      <c r="G136" s="97"/>
      <c r="H136" s="103"/>
      <c r="I136" s="97"/>
      <c r="J136" s="97"/>
      <c r="K136" s="97"/>
      <c r="L136" s="97"/>
      <c r="M136" s="97"/>
      <c r="N136" s="97"/>
      <c r="O136" s="97"/>
      <c r="P136" s="97"/>
      <c r="Q136" s="97"/>
      <c r="R136" s="104"/>
      <c r="S136" s="97"/>
      <c r="T136" s="97"/>
      <c r="U136" s="97"/>
      <c r="V136" s="97"/>
      <c r="W136" s="97"/>
      <c r="X136" s="104"/>
      <c r="Y136" s="97"/>
      <c r="Z136" s="97"/>
      <c r="AA136" s="97"/>
      <c r="AB136" s="97"/>
      <c r="AC136" s="97"/>
      <c r="AD136" s="97"/>
      <c r="AE136" s="97"/>
      <c r="AF136" s="97"/>
      <c r="AG136" s="97"/>
      <c r="AH136" s="97"/>
      <c r="AI136" s="97"/>
      <c r="AJ136" s="105"/>
      <c r="AK136" s="97"/>
      <c r="AL136" s="97"/>
      <c r="AM136" s="97"/>
      <c r="AN136" s="97"/>
      <c r="AO136" s="97"/>
      <c r="AP136" s="97"/>
      <c r="AQ136" s="97"/>
      <c r="AR136" s="106"/>
      <c r="AS136" s="107"/>
      <c r="AT136" s="107"/>
      <c r="AU136" s="107"/>
      <c r="AV136" s="107"/>
      <c r="AW136" s="107"/>
      <c r="AX136" s="107"/>
      <c r="AY136" s="106"/>
      <c r="AZ136" s="107"/>
      <c r="BA136" s="107"/>
      <c r="BB136" s="107"/>
      <c r="BC136" s="108">
        <f>IF($AU$38&lt;&gt;"","zie hierboven",IF(AJ136="auto",IF(AND((D136&gt;'km-vergoeding'!$A$4),(D136&lt;'km-vergoeding'!$A$5)),'km-vergoeding'!$D$4,'km-vergoeding'!$D$5),0))</f>
        <v>0</v>
      </c>
      <c r="BD136" s="95"/>
      <c r="BE136" s="95"/>
      <c r="BF136" s="95"/>
      <c r="BG136" s="95"/>
      <c r="BH136" s="95"/>
      <c r="BI136" s="95"/>
      <c r="BJ136" s="95"/>
      <c r="BK136" s="94">
        <f t="shared" si="19"/>
        <v>0</v>
      </c>
      <c r="BL136" s="95"/>
      <c r="BM136" s="95"/>
      <c r="BN136" s="95"/>
      <c r="BO136" s="95"/>
      <c r="BP136" s="95"/>
      <c r="BQ136" s="95"/>
      <c r="BR136" s="93">
        <f>IF($AU$38&lt;&gt;"","zie hierboven",IF(AJ136="fiets",'km-vergoeding'!$D$3,0))</f>
        <v>0</v>
      </c>
      <c r="BS136" s="93"/>
      <c r="BT136" s="93"/>
      <c r="BU136" s="93"/>
      <c r="BV136" s="93"/>
      <c r="BW136" s="93"/>
      <c r="BX136" s="93"/>
      <c r="BY136" s="93"/>
      <c r="BZ136" s="94">
        <f t="shared" si="20"/>
        <v>0</v>
      </c>
      <c r="CA136" s="95"/>
      <c r="CB136" s="95"/>
      <c r="CC136" s="95"/>
      <c r="CD136" s="95"/>
      <c r="CE136" s="95"/>
      <c r="CF136" s="95"/>
      <c r="CG136" s="96"/>
      <c r="CH136" s="97"/>
      <c r="CI136" s="97"/>
      <c r="CJ136" s="97"/>
      <c r="CK136" s="97"/>
      <c r="CL136" s="97"/>
      <c r="CM136" s="98">
        <f t="shared" si="21"/>
        <v>0</v>
      </c>
      <c r="CN136" s="95"/>
      <c r="CO136" s="95"/>
      <c r="CP136" s="95"/>
      <c r="CQ136" s="95"/>
      <c r="CR136" s="95"/>
      <c r="CS136" s="99">
        <f t="shared" si="12"/>
        <v>0</v>
      </c>
      <c r="CT136" s="100"/>
      <c r="CU136" s="100"/>
      <c r="CV136" s="100"/>
      <c r="CW136" s="100"/>
      <c r="CX136" s="101"/>
      <c r="CY136" s="73" t="str">
        <f t="shared" si="13"/>
        <v/>
      </c>
      <c r="CZ136" s="71" t="str">
        <f t="shared" si="14"/>
        <v/>
      </c>
      <c r="DA136" s="60"/>
      <c r="DB136" s="77" t="str">
        <f t="shared" si="15"/>
        <v/>
      </c>
      <c r="DC136" s="71" t="str">
        <f t="shared" si="16"/>
        <v/>
      </c>
      <c r="DD136" s="71" t="str">
        <f t="shared" si="17"/>
        <v/>
      </c>
      <c r="DE136" s="45">
        <f t="shared" si="18"/>
        <v>0</v>
      </c>
      <c r="DF136" s="45"/>
      <c r="DG136" s="84" t="str">
        <f t="shared" si="11"/>
        <v/>
      </c>
    </row>
    <row r="137" spans="1:111" ht="15.75" customHeight="1" x14ac:dyDescent="0.35">
      <c r="A137" s="71" t="str">
        <f t="shared" si="2"/>
        <v/>
      </c>
      <c r="B137" s="71" t="str">
        <f t="shared" si="3"/>
        <v/>
      </c>
      <c r="C137" s="72" t="str">
        <f t="shared" si="4"/>
        <v/>
      </c>
      <c r="D137" s="102"/>
      <c r="E137" s="97"/>
      <c r="F137" s="97"/>
      <c r="G137" s="97"/>
      <c r="H137" s="103"/>
      <c r="I137" s="97"/>
      <c r="J137" s="97"/>
      <c r="K137" s="97"/>
      <c r="L137" s="97"/>
      <c r="M137" s="97"/>
      <c r="N137" s="97"/>
      <c r="O137" s="97"/>
      <c r="P137" s="97"/>
      <c r="Q137" s="97"/>
      <c r="R137" s="104"/>
      <c r="S137" s="97"/>
      <c r="T137" s="97"/>
      <c r="U137" s="97"/>
      <c r="V137" s="97"/>
      <c r="W137" s="97"/>
      <c r="X137" s="104"/>
      <c r="Y137" s="97"/>
      <c r="Z137" s="97"/>
      <c r="AA137" s="97"/>
      <c r="AB137" s="97"/>
      <c r="AC137" s="97"/>
      <c r="AD137" s="97"/>
      <c r="AE137" s="97"/>
      <c r="AF137" s="97"/>
      <c r="AG137" s="97"/>
      <c r="AH137" s="97"/>
      <c r="AI137" s="97"/>
      <c r="AJ137" s="105"/>
      <c r="AK137" s="97"/>
      <c r="AL137" s="97"/>
      <c r="AM137" s="97"/>
      <c r="AN137" s="97"/>
      <c r="AO137" s="97"/>
      <c r="AP137" s="97"/>
      <c r="AQ137" s="97"/>
      <c r="AR137" s="106"/>
      <c r="AS137" s="107"/>
      <c r="AT137" s="107"/>
      <c r="AU137" s="107"/>
      <c r="AV137" s="107"/>
      <c r="AW137" s="107"/>
      <c r="AX137" s="107"/>
      <c r="AY137" s="106"/>
      <c r="AZ137" s="107"/>
      <c r="BA137" s="107"/>
      <c r="BB137" s="107"/>
      <c r="BC137" s="108">
        <f>IF($AU$38&lt;&gt;"","zie hierboven",IF(AJ137="auto",IF(AND((D137&gt;'km-vergoeding'!$A$4),(D137&lt;'km-vergoeding'!$A$5)),'km-vergoeding'!$D$4,'km-vergoeding'!$D$5),0))</f>
        <v>0</v>
      </c>
      <c r="BD137" s="95"/>
      <c r="BE137" s="95"/>
      <c r="BF137" s="95"/>
      <c r="BG137" s="95"/>
      <c r="BH137" s="95"/>
      <c r="BI137" s="95"/>
      <c r="BJ137" s="95"/>
      <c r="BK137" s="94">
        <f t="shared" si="19"/>
        <v>0</v>
      </c>
      <c r="BL137" s="95"/>
      <c r="BM137" s="95"/>
      <c r="BN137" s="95"/>
      <c r="BO137" s="95"/>
      <c r="BP137" s="95"/>
      <c r="BQ137" s="95"/>
      <c r="BR137" s="93">
        <f>IF($AU$38&lt;&gt;"","zie hierboven",IF(AJ137="fiets",'km-vergoeding'!$D$3,0))</f>
        <v>0</v>
      </c>
      <c r="BS137" s="93"/>
      <c r="BT137" s="93"/>
      <c r="BU137" s="93"/>
      <c r="BV137" s="93"/>
      <c r="BW137" s="93"/>
      <c r="BX137" s="93"/>
      <c r="BY137" s="93"/>
      <c r="BZ137" s="94">
        <f t="shared" si="20"/>
        <v>0</v>
      </c>
      <c r="CA137" s="95"/>
      <c r="CB137" s="95"/>
      <c r="CC137" s="95"/>
      <c r="CD137" s="95"/>
      <c r="CE137" s="95"/>
      <c r="CF137" s="95"/>
      <c r="CG137" s="96"/>
      <c r="CH137" s="97"/>
      <c r="CI137" s="97"/>
      <c r="CJ137" s="97"/>
      <c r="CK137" s="97"/>
      <c r="CL137" s="97"/>
      <c r="CM137" s="98">
        <f t="shared" si="21"/>
        <v>0</v>
      </c>
      <c r="CN137" s="95"/>
      <c r="CO137" s="95"/>
      <c r="CP137" s="95"/>
      <c r="CQ137" s="95"/>
      <c r="CR137" s="95"/>
      <c r="CS137" s="99">
        <f t="shared" si="12"/>
        <v>0</v>
      </c>
      <c r="CT137" s="100"/>
      <c r="CU137" s="100"/>
      <c r="CV137" s="100"/>
      <c r="CW137" s="100"/>
      <c r="CX137" s="101"/>
      <c r="CY137" s="73" t="str">
        <f t="shared" si="13"/>
        <v/>
      </c>
      <c r="CZ137" s="71" t="str">
        <f t="shared" si="14"/>
        <v/>
      </c>
      <c r="DA137" s="60"/>
      <c r="DB137" s="77" t="str">
        <f t="shared" si="15"/>
        <v/>
      </c>
      <c r="DC137" s="71" t="str">
        <f t="shared" si="16"/>
        <v/>
      </c>
      <c r="DD137" s="71" t="str">
        <f t="shared" si="17"/>
        <v/>
      </c>
      <c r="DE137" s="45">
        <f t="shared" si="18"/>
        <v>0</v>
      </c>
      <c r="DF137" s="45"/>
      <c r="DG137" s="84" t="str">
        <f t="shared" si="11"/>
        <v/>
      </c>
    </row>
    <row r="138" spans="1:111" ht="15.75" customHeight="1" x14ac:dyDescent="0.35">
      <c r="A138" s="71" t="str">
        <f t="shared" si="2"/>
        <v/>
      </c>
      <c r="B138" s="71" t="str">
        <f t="shared" si="3"/>
        <v/>
      </c>
      <c r="C138" s="72" t="str">
        <f t="shared" si="4"/>
        <v/>
      </c>
      <c r="D138" s="102"/>
      <c r="E138" s="97"/>
      <c r="F138" s="97"/>
      <c r="G138" s="97"/>
      <c r="H138" s="103"/>
      <c r="I138" s="97"/>
      <c r="J138" s="97"/>
      <c r="K138" s="97"/>
      <c r="L138" s="97"/>
      <c r="M138" s="97"/>
      <c r="N138" s="97"/>
      <c r="O138" s="97"/>
      <c r="P138" s="97"/>
      <c r="Q138" s="97"/>
      <c r="R138" s="104"/>
      <c r="S138" s="97"/>
      <c r="T138" s="97"/>
      <c r="U138" s="97"/>
      <c r="V138" s="97"/>
      <c r="W138" s="97"/>
      <c r="X138" s="104"/>
      <c r="Y138" s="97"/>
      <c r="Z138" s="97"/>
      <c r="AA138" s="97"/>
      <c r="AB138" s="97"/>
      <c r="AC138" s="97"/>
      <c r="AD138" s="97"/>
      <c r="AE138" s="97"/>
      <c r="AF138" s="97"/>
      <c r="AG138" s="97"/>
      <c r="AH138" s="97"/>
      <c r="AI138" s="97"/>
      <c r="AJ138" s="105"/>
      <c r="AK138" s="97"/>
      <c r="AL138" s="97"/>
      <c r="AM138" s="97"/>
      <c r="AN138" s="97"/>
      <c r="AO138" s="97"/>
      <c r="AP138" s="97"/>
      <c r="AQ138" s="97"/>
      <c r="AR138" s="106"/>
      <c r="AS138" s="107"/>
      <c r="AT138" s="107"/>
      <c r="AU138" s="107"/>
      <c r="AV138" s="107"/>
      <c r="AW138" s="107"/>
      <c r="AX138" s="107"/>
      <c r="AY138" s="106"/>
      <c r="AZ138" s="107"/>
      <c r="BA138" s="107"/>
      <c r="BB138" s="107"/>
      <c r="BC138" s="108">
        <f>IF($AU$38&lt;&gt;"","zie hierboven",IF(AJ138="auto",IF(AND((D138&gt;'km-vergoeding'!$A$4),(D138&lt;'km-vergoeding'!$A$5)),'km-vergoeding'!$D$4,'km-vergoeding'!$D$5),0))</f>
        <v>0</v>
      </c>
      <c r="BD138" s="95"/>
      <c r="BE138" s="95"/>
      <c r="BF138" s="95"/>
      <c r="BG138" s="95"/>
      <c r="BH138" s="95"/>
      <c r="BI138" s="95"/>
      <c r="BJ138" s="95"/>
      <c r="BK138" s="94">
        <f t="shared" si="19"/>
        <v>0</v>
      </c>
      <c r="BL138" s="95"/>
      <c r="BM138" s="95"/>
      <c r="BN138" s="95"/>
      <c r="BO138" s="95"/>
      <c r="BP138" s="95"/>
      <c r="BQ138" s="95"/>
      <c r="BR138" s="93">
        <f>IF($AU$38&lt;&gt;"","zie hierboven",IF(AJ138="fiets",'km-vergoeding'!$D$3,0))</f>
        <v>0</v>
      </c>
      <c r="BS138" s="93"/>
      <c r="BT138" s="93"/>
      <c r="BU138" s="93"/>
      <c r="BV138" s="93"/>
      <c r="BW138" s="93"/>
      <c r="BX138" s="93"/>
      <c r="BY138" s="93"/>
      <c r="BZ138" s="94">
        <f t="shared" si="20"/>
        <v>0</v>
      </c>
      <c r="CA138" s="95"/>
      <c r="CB138" s="95"/>
      <c r="CC138" s="95"/>
      <c r="CD138" s="95"/>
      <c r="CE138" s="95"/>
      <c r="CF138" s="95"/>
      <c r="CG138" s="96"/>
      <c r="CH138" s="97"/>
      <c r="CI138" s="97"/>
      <c r="CJ138" s="97"/>
      <c r="CK138" s="97"/>
      <c r="CL138" s="97"/>
      <c r="CM138" s="98">
        <f t="shared" si="21"/>
        <v>0</v>
      </c>
      <c r="CN138" s="95"/>
      <c r="CO138" s="95"/>
      <c r="CP138" s="95"/>
      <c r="CQ138" s="95"/>
      <c r="CR138" s="95"/>
      <c r="CS138" s="99">
        <f t="shared" si="12"/>
        <v>0</v>
      </c>
      <c r="CT138" s="100"/>
      <c r="CU138" s="100"/>
      <c r="CV138" s="100"/>
      <c r="CW138" s="100"/>
      <c r="CX138" s="101"/>
      <c r="CY138" s="73" t="str">
        <f t="shared" si="13"/>
        <v/>
      </c>
      <c r="CZ138" s="71" t="str">
        <f t="shared" si="14"/>
        <v/>
      </c>
      <c r="DA138" s="60"/>
      <c r="DB138" s="77" t="str">
        <f t="shared" si="15"/>
        <v/>
      </c>
      <c r="DC138" s="71" t="str">
        <f t="shared" si="16"/>
        <v/>
      </c>
      <c r="DD138" s="71" t="str">
        <f t="shared" si="17"/>
        <v/>
      </c>
      <c r="DE138" s="45">
        <f t="shared" si="18"/>
        <v>0</v>
      </c>
      <c r="DF138" s="45"/>
      <c r="DG138" s="84" t="str">
        <f t="shared" si="11"/>
        <v/>
      </c>
    </row>
    <row r="139" spans="1:111" ht="15.75" customHeight="1" x14ac:dyDescent="0.35">
      <c r="A139" s="71" t="str">
        <f t="shared" ref="A139:A202" si="22">IF(OR(AND(D139&lt;&gt;"",H139=""),AND(H139&lt;&gt;"",R139=""),AND(R139&lt;&gt;"",H139=""),AND(R139&lt;&gt;"",X139=""),AND(X139&lt;&gt;"",R139="")),"!","")</f>
        <v/>
      </c>
      <c r="B139" s="71" t="str">
        <f t="shared" ref="B139:B202" si="23">IF(OR(AND(ISBLANK(D139),OR(H139&lt;&gt;"",R139&lt;&gt;"",X139&lt;&gt;"",AJ139&lt;&gt;"",AR139&lt;&gt;"",AY139&lt;&gt;"",CG139&lt;&gt;""))),"!","")</f>
        <v/>
      </c>
      <c r="C139" s="72" t="str">
        <f t="shared" ref="C139:C202" si="24">IF(AND(CG139=0,AJ139&lt;&gt;"openbaar vervoer",OR(AND(OR(AJ139="auto",AJ139="fiets"),OR(AR139="",AR139=0)),AND(AR139&gt;0,AY139=""),AND(AR139="",AY139&gt;0),AND(AR139&gt;0,AJ139=""))),"!","")</f>
        <v/>
      </c>
      <c r="D139" s="102"/>
      <c r="E139" s="97"/>
      <c r="F139" s="97"/>
      <c r="G139" s="97"/>
      <c r="H139" s="103"/>
      <c r="I139" s="97"/>
      <c r="J139" s="97"/>
      <c r="K139" s="97"/>
      <c r="L139" s="97"/>
      <c r="M139" s="97"/>
      <c r="N139" s="97"/>
      <c r="O139" s="97"/>
      <c r="P139" s="97"/>
      <c r="Q139" s="97"/>
      <c r="R139" s="104"/>
      <c r="S139" s="97"/>
      <c r="T139" s="97"/>
      <c r="U139" s="97"/>
      <c r="V139" s="97"/>
      <c r="W139" s="97"/>
      <c r="X139" s="104"/>
      <c r="Y139" s="97"/>
      <c r="Z139" s="97"/>
      <c r="AA139" s="97"/>
      <c r="AB139" s="97"/>
      <c r="AC139" s="97"/>
      <c r="AD139" s="97"/>
      <c r="AE139" s="97"/>
      <c r="AF139" s="97"/>
      <c r="AG139" s="97"/>
      <c r="AH139" s="97"/>
      <c r="AI139" s="97"/>
      <c r="AJ139" s="105"/>
      <c r="AK139" s="97"/>
      <c r="AL139" s="97"/>
      <c r="AM139" s="97"/>
      <c r="AN139" s="97"/>
      <c r="AO139" s="97"/>
      <c r="AP139" s="97"/>
      <c r="AQ139" s="97"/>
      <c r="AR139" s="106"/>
      <c r="AS139" s="107"/>
      <c r="AT139" s="107"/>
      <c r="AU139" s="107"/>
      <c r="AV139" s="107"/>
      <c r="AW139" s="107"/>
      <c r="AX139" s="107"/>
      <c r="AY139" s="106"/>
      <c r="AZ139" s="107"/>
      <c r="BA139" s="107"/>
      <c r="BB139" s="107"/>
      <c r="BC139" s="108">
        <f>IF($AU$38&lt;&gt;"","zie hierboven",IF(AJ139="auto",IF(AND((D139&gt;'km-vergoeding'!$A$4),(D139&lt;'km-vergoeding'!$A$5)),'km-vergoeding'!$D$4,'km-vergoeding'!$D$5),0))</f>
        <v>0</v>
      </c>
      <c r="BD139" s="95"/>
      <c r="BE139" s="95"/>
      <c r="BF139" s="95"/>
      <c r="BG139" s="95"/>
      <c r="BH139" s="95"/>
      <c r="BI139" s="95"/>
      <c r="BJ139" s="95"/>
      <c r="BK139" s="94">
        <f t="shared" si="19"/>
        <v>0</v>
      </c>
      <c r="BL139" s="95"/>
      <c r="BM139" s="95"/>
      <c r="BN139" s="95"/>
      <c r="BO139" s="95"/>
      <c r="BP139" s="95"/>
      <c r="BQ139" s="95"/>
      <c r="BR139" s="93">
        <f>IF($AU$38&lt;&gt;"","zie hierboven",IF(AJ139="fiets",'km-vergoeding'!$D$3,0))</f>
        <v>0</v>
      </c>
      <c r="BS139" s="93"/>
      <c r="BT139" s="93"/>
      <c r="BU139" s="93"/>
      <c r="BV139" s="93"/>
      <c r="BW139" s="93"/>
      <c r="BX139" s="93"/>
      <c r="BY139" s="93"/>
      <c r="BZ139" s="94">
        <f t="shared" si="20"/>
        <v>0</v>
      </c>
      <c r="CA139" s="95"/>
      <c r="CB139" s="95"/>
      <c r="CC139" s="95"/>
      <c r="CD139" s="95"/>
      <c r="CE139" s="95"/>
      <c r="CF139" s="95"/>
      <c r="CG139" s="96"/>
      <c r="CH139" s="97"/>
      <c r="CI139" s="97"/>
      <c r="CJ139" s="97"/>
      <c r="CK139" s="97"/>
      <c r="CL139" s="97"/>
      <c r="CM139" s="98">
        <f t="shared" si="21"/>
        <v>0</v>
      </c>
      <c r="CN139" s="95"/>
      <c r="CO139" s="95"/>
      <c r="CP139" s="95"/>
      <c r="CQ139" s="95"/>
      <c r="CR139" s="95"/>
      <c r="CS139" s="99">
        <f t="shared" si="12"/>
        <v>0</v>
      </c>
      <c r="CT139" s="100"/>
      <c r="CU139" s="100"/>
      <c r="CV139" s="100"/>
      <c r="CW139" s="100"/>
      <c r="CX139" s="101"/>
      <c r="CY139" s="73" t="str">
        <f t="shared" si="13"/>
        <v/>
      </c>
      <c r="CZ139" s="71" t="str">
        <f t="shared" si="14"/>
        <v/>
      </c>
      <c r="DA139" s="60"/>
      <c r="DB139" s="77" t="str">
        <f t="shared" si="15"/>
        <v/>
      </c>
      <c r="DC139" s="71" t="str">
        <f t="shared" si="16"/>
        <v/>
      </c>
      <c r="DD139" s="71" t="str">
        <f t="shared" si="17"/>
        <v/>
      </c>
      <c r="DE139" s="45">
        <f t="shared" si="18"/>
        <v>0</v>
      </c>
      <c r="DF139" s="45"/>
      <c r="DG139" s="84" t="str">
        <f t="shared" ref="DG139:DG202" si="25">IF(AND(A139="",B139="",C139="",CY139="",CZ139="",DB139="",DC139="",DD139=""),"","Deze rij is nog onvolledig of bevat nog fouten! Zie foutmeldingen boven de tabel.")</f>
        <v/>
      </c>
    </row>
    <row r="140" spans="1:111" ht="15.75" customHeight="1" x14ac:dyDescent="0.35">
      <c r="A140" s="71" t="str">
        <f t="shared" si="22"/>
        <v/>
      </c>
      <c r="B140" s="71" t="str">
        <f t="shared" si="23"/>
        <v/>
      </c>
      <c r="C140" s="72" t="str">
        <f t="shared" si="24"/>
        <v/>
      </c>
      <c r="D140" s="102"/>
      <c r="E140" s="97"/>
      <c r="F140" s="97"/>
      <c r="G140" s="97"/>
      <c r="H140" s="103"/>
      <c r="I140" s="97"/>
      <c r="J140" s="97"/>
      <c r="K140" s="97"/>
      <c r="L140" s="97"/>
      <c r="M140" s="97"/>
      <c r="N140" s="97"/>
      <c r="O140" s="97"/>
      <c r="P140" s="97"/>
      <c r="Q140" s="97"/>
      <c r="R140" s="104"/>
      <c r="S140" s="97"/>
      <c r="T140" s="97"/>
      <c r="U140" s="97"/>
      <c r="V140" s="97"/>
      <c r="W140" s="97"/>
      <c r="X140" s="104"/>
      <c r="Y140" s="97"/>
      <c r="Z140" s="97"/>
      <c r="AA140" s="97"/>
      <c r="AB140" s="97"/>
      <c r="AC140" s="97"/>
      <c r="AD140" s="97"/>
      <c r="AE140" s="97"/>
      <c r="AF140" s="97"/>
      <c r="AG140" s="97"/>
      <c r="AH140" s="97"/>
      <c r="AI140" s="97"/>
      <c r="AJ140" s="105"/>
      <c r="AK140" s="97"/>
      <c r="AL140" s="97"/>
      <c r="AM140" s="97"/>
      <c r="AN140" s="97"/>
      <c r="AO140" s="97"/>
      <c r="AP140" s="97"/>
      <c r="AQ140" s="97"/>
      <c r="AR140" s="106"/>
      <c r="AS140" s="107"/>
      <c r="AT140" s="107"/>
      <c r="AU140" s="107"/>
      <c r="AV140" s="107"/>
      <c r="AW140" s="107"/>
      <c r="AX140" s="107"/>
      <c r="AY140" s="106"/>
      <c r="AZ140" s="107"/>
      <c r="BA140" s="107"/>
      <c r="BB140" s="107"/>
      <c r="BC140" s="108">
        <f>IF($AU$38&lt;&gt;"","zie hierboven",IF(AJ140="auto",IF(AND((D140&gt;'km-vergoeding'!$A$4),(D140&lt;'km-vergoeding'!$A$5)),'km-vergoeding'!$D$4,'km-vergoeding'!$D$5),0))</f>
        <v>0</v>
      </c>
      <c r="BD140" s="95"/>
      <c r="BE140" s="95"/>
      <c r="BF140" s="95"/>
      <c r="BG140" s="95"/>
      <c r="BH140" s="95"/>
      <c r="BI140" s="95"/>
      <c r="BJ140" s="95"/>
      <c r="BK140" s="94">
        <f t="shared" si="19"/>
        <v>0</v>
      </c>
      <c r="BL140" s="95"/>
      <c r="BM140" s="95"/>
      <c r="BN140" s="95"/>
      <c r="BO140" s="95"/>
      <c r="BP140" s="95"/>
      <c r="BQ140" s="95"/>
      <c r="BR140" s="93">
        <f>IF($AU$38&lt;&gt;"","zie hierboven",IF(AJ140="fiets",'km-vergoeding'!$D$3,0))</f>
        <v>0</v>
      </c>
      <c r="BS140" s="93"/>
      <c r="BT140" s="93"/>
      <c r="BU140" s="93"/>
      <c r="BV140" s="93"/>
      <c r="BW140" s="93"/>
      <c r="BX140" s="93"/>
      <c r="BY140" s="93"/>
      <c r="BZ140" s="94">
        <f t="shared" si="20"/>
        <v>0</v>
      </c>
      <c r="CA140" s="95"/>
      <c r="CB140" s="95"/>
      <c r="CC140" s="95"/>
      <c r="CD140" s="95"/>
      <c r="CE140" s="95"/>
      <c r="CF140" s="95"/>
      <c r="CG140" s="96"/>
      <c r="CH140" s="97"/>
      <c r="CI140" s="97"/>
      <c r="CJ140" s="97"/>
      <c r="CK140" s="97"/>
      <c r="CL140" s="97"/>
      <c r="CM140" s="98">
        <f t="shared" si="21"/>
        <v>0</v>
      </c>
      <c r="CN140" s="95"/>
      <c r="CO140" s="95"/>
      <c r="CP140" s="95"/>
      <c r="CQ140" s="95"/>
      <c r="CR140" s="95"/>
      <c r="CS140" s="99">
        <f t="shared" ref="CS140:CS203" si="26">IF(CM140=0,0,IF(CM141=0,DE140,0))</f>
        <v>0</v>
      </c>
      <c r="CT140" s="100"/>
      <c r="CU140" s="100"/>
      <c r="CV140" s="100"/>
      <c r="CW140" s="100"/>
      <c r="CX140" s="101"/>
      <c r="CY140" s="73" t="str">
        <f t="shared" ref="CY140:CY203" si="27">IF(AND(OR((AJ140="fiets"),(AJ140="auto")),(CG140&gt;0)),"!","")</f>
        <v/>
      </c>
      <c r="CZ140" s="71" t="str">
        <f t="shared" ref="CZ140:CZ203" si="28">IF(OR(AND(D139&lt;&gt;"",D140="",D141&lt;&gt;""),AND(D139="",D140="",D141&lt;&gt;"")),"!","")</f>
        <v/>
      </c>
      <c r="DA140" s="60"/>
      <c r="DB140" s="77" t="str">
        <f t="shared" ref="DB140:DB203" si="29">IF(AND(AJ140="openbaar vervoer",OR(AR140&lt;&gt;"",AY140&lt;&gt;"")),"!","")</f>
        <v/>
      </c>
      <c r="DC140" s="71" t="str">
        <f t="shared" ref="DC140:DC203" si="30">IF(AND(X140&lt;&gt;"",AND(AJ140="",CM140=0)),"!","")</f>
        <v/>
      </c>
      <c r="DD140" s="71" t="str">
        <f t="shared" ref="DD140:DD203" si="31">IF(OR(AND(AJ140="openbaar vervoer",CG140=0),AND(CG140&gt;0,AJ140="")),"!","")</f>
        <v/>
      </c>
      <c r="DE140" s="45">
        <f t="shared" si="18"/>
        <v>0</v>
      </c>
      <c r="DF140" s="45"/>
      <c r="DG140" s="84" t="str">
        <f t="shared" si="25"/>
        <v/>
      </c>
    </row>
    <row r="141" spans="1:111" ht="15.75" customHeight="1" x14ac:dyDescent="0.35">
      <c r="A141" s="71" t="str">
        <f t="shared" si="22"/>
        <v/>
      </c>
      <c r="B141" s="71" t="str">
        <f t="shared" si="23"/>
        <v/>
      </c>
      <c r="C141" s="72" t="str">
        <f t="shared" si="24"/>
        <v/>
      </c>
      <c r="D141" s="102"/>
      <c r="E141" s="97"/>
      <c r="F141" s="97"/>
      <c r="G141" s="97"/>
      <c r="H141" s="103"/>
      <c r="I141" s="97"/>
      <c r="J141" s="97"/>
      <c r="K141" s="97"/>
      <c r="L141" s="97"/>
      <c r="M141" s="97"/>
      <c r="N141" s="97"/>
      <c r="O141" s="97"/>
      <c r="P141" s="97"/>
      <c r="Q141" s="97"/>
      <c r="R141" s="104"/>
      <c r="S141" s="97"/>
      <c r="T141" s="97"/>
      <c r="U141" s="97"/>
      <c r="V141" s="97"/>
      <c r="W141" s="97"/>
      <c r="X141" s="104"/>
      <c r="Y141" s="97"/>
      <c r="Z141" s="97"/>
      <c r="AA141" s="97"/>
      <c r="AB141" s="97"/>
      <c r="AC141" s="97"/>
      <c r="AD141" s="97"/>
      <c r="AE141" s="97"/>
      <c r="AF141" s="97"/>
      <c r="AG141" s="97"/>
      <c r="AH141" s="97"/>
      <c r="AI141" s="97"/>
      <c r="AJ141" s="105"/>
      <c r="AK141" s="97"/>
      <c r="AL141" s="97"/>
      <c r="AM141" s="97"/>
      <c r="AN141" s="97"/>
      <c r="AO141" s="97"/>
      <c r="AP141" s="97"/>
      <c r="AQ141" s="97"/>
      <c r="AR141" s="106"/>
      <c r="AS141" s="107"/>
      <c r="AT141" s="107"/>
      <c r="AU141" s="107"/>
      <c r="AV141" s="107"/>
      <c r="AW141" s="107"/>
      <c r="AX141" s="107"/>
      <c r="AY141" s="106"/>
      <c r="AZ141" s="107"/>
      <c r="BA141" s="107"/>
      <c r="BB141" s="107"/>
      <c r="BC141" s="108">
        <f>IF($AU$38&lt;&gt;"","zie hierboven",IF(AJ141="auto",IF(AND((D141&gt;'km-vergoeding'!$A$4),(D141&lt;'km-vergoeding'!$A$5)),'km-vergoeding'!$D$4,'km-vergoeding'!$D$5),0))</f>
        <v>0</v>
      </c>
      <c r="BD141" s="95"/>
      <c r="BE141" s="95"/>
      <c r="BF141" s="95"/>
      <c r="BG141" s="95"/>
      <c r="BH141" s="95"/>
      <c r="BI141" s="95"/>
      <c r="BJ141" s="95"/>
      <c r="BK141" s="94">
        <f t="shared" si="19"/>
        <v>0</v>
      </c>
      <c r="BL141" s="95"/>
      <c r="BM141" s="95"/>
      <c r="BN141" s="95"/>
      <c r="BO141" s="95"/>
      <c r="BP141" s="95"/>
      <c r="BQ141" s="95"/>
      <c r="BR141" s="93">
        <f>IF($AU$38&lt;&gt;"","zie hierboven",IF(AJ141="fiets",'km-vergoeding'!$D$3,0))</f>
        <v>0</v>
      </c>
      <c r="BS141" s="93"/>
      <c r="BT141" s="93"/>
      <c r="BU141" s="93"/>
      <c r="BV141" s="93"/>
      <c r="BW141" s="93"/>
      <c r="BX141" s="93"/>
      <c r="BY141" s="93"/>
      <c r="BZ141" s="94">
        <f t="shared" si="20"/>
        <v>0</v>
      </c>
      <c r="CA141" s="95"/>
      <c r="CB141" s="95"/>
      <c r="CC141" s="95"/>
      <c r="CD141" s="95"/>
      <c r="CE141" s="95"/>
      <c r="CF141" s="95"/>
      <c r="CG141" s="96"/>
      <c r="CH141" s="97"/>
      <c r="CI141" s="97"/>
      <c r="CJ141" s="97"/>
      <c r="CK141" s="97"/>
      <c r="CL141" s="97"/>
      <c r="CM141" s="98">
        <f t="shared" si="21"/>
        <v>0</v>
      </c>
      <c r="CN141" s="95"/>
      <c r="CO141" s="95"/>
      <c r="CP141" s="95"/>
      <c r="CQ141" s="95"/>
      <c r="CR141" s="95"/>
      <c r="CS141" s="99">
        <f t="shared" si="26"/>
        <v>0</v>
      </c>
      <c r="CT141" s="100"/>
      <c r="CU141" s="100"/>
      <c r="CV141" s="100"/>
      <c r="CW141" s="100"/>
      <c r="CX141" s="101"/>
      <c r="CY141" s="73" t="str">
        <f t="shared" si="27"/>
        <v/>
      </c>
      <c r="CZ141" s="71" t="str">
        <f t="shared" si="28"/>
        <v/>
      </c>
      <c r="DA141" s="60"/>
      <c r="DB141" s="77" t="str">
        <f t="shared" si="29"/>
        <v/>
      </c>
      <c r="DC141" s="71" t="str">
        <f t="shared" si="30"/>
        <v/>
      </c>
      <c r="DD141" s="71" t="str">
        <f t="shared" si="31"/>
        <v/>
      </c>
      <c r="DE141" s="45">
        <f t="shared" ref="DE141:DE204" si="32">IF(CM141=0,DE140,DE140+CM141)</f>
        <v>0</v>
      </c>
      <c r="DF141" s="45"/>
      <c r="DG141" s="84" t="str">
        <f t="shared" si="25"/>
        <v/>
      </c>
    </row>
    <row r="142" spans="1:111" ht="15.75" customHeight="1" x14ac:dyDescent="0.35">
      <c r="A142" s="71" t="str">
        <f t="shared" si="22"/>
        <v/>
      </c>
      <c r="B142" s="71" t="str">
        <f t="shared" si="23"/>
        <v/>
      </c>
      <c r="C142" s="72" t="str">
        <f t="shared" si="24"/>
        <v/>
      </c>
      <c r="D142" s="102"/>
      <c r="E142" s="97"/>
      <c r="F142" s="97"/>
      <c r="G142" s="97"/>
      <c r="H142" s="103"/>
      <c r="I142" s="97"/>
      <c r="J142" s="97"/>
      <c r="K142" s="97"/>
      <c r="L142" s="97"/>
      <c r="M142" s="97"/>
      <c r="N142" s="97"/>
      <c r="O142" s="97"/>
      <c r="P142" s="97"/>
      <c r="Q142" s="97"/>
      <c r="R142" s="104"/>
      <c r="S142" s="97"/>
      <c r="T142" s="97"/>
      <c r="U142" s="97"/>
      <c r="V142" s="97"/>
      <c r="W142" s="97"/>
      <c r="X142" s="104"/>
      <c r="Y142" s="97"/>
      <c r="Z142" s="97"/>
      <c r="AA142" s="97"/>
      <c r="AB142" s="97"/>
      <c r="AC142" s="97"/>
      <c r="AD142" s="97"/>
      <c r="AE142" s="97"/>
      <c r="AF142" s="97"/>
      <c r="AG142" s="97"/>
      <c r="AH142" s="97"/>
      <c r="AI142" s="97"/>
      <c r="AJ142" s="105"/>
      <c r="AK142" s="97"/>
      <c r="AL142" s="97"/>
      <c r="AM142" s="97"/>
      <c r="AN142" s="97"/>
      <c r="AO142" s="97"/>
      <c r="AP142" s="97"/>
      <c r="AQ142" s="97"/>
      <c r="AR142" s="106"/>
      <c r="AS142" s="107"/>
      <c r="AT142" s="107"/>
      <c r="AU142" s="107"/>
      <c r="AV142" s="107"/>
      <c r="AW142" s="107"/>
      <c r="AX142" s="107"/>
      <c r="AY142" s="106"/>
      <c r="AZ142" s="107"/>
      <c r="BA142" s="107"/>
      <c r="BB142" s="107"/>
      <c r="BC142" s="108">
        <f>IF($AU$38&lt;&gt;"","zie hierboven",IF(AJ142="auto",IF(AND((D142&gt;'km-vergoeding'!$A$4),(D142&lt;'km-vergoeding'!$A$5)),'km-vergoeding'!$D$4,'km-vergoeding'!$D$5),0))</f>
        <v>0</v>
      </c>
      <c r="BD142" s="95"/>
      <c r="BE142" s="95"/>
      <c r="BF142" s="95"/>
      <c r="BG142" s="95"/>
      <c r="BH142" s="95"/>
      <c r="BI142" s="95"/>
      <c r="BJ142" s="95"/>
      <c r="BK142" s="94">
        <f t="shared" ref="BK142:BK205" si="33">IF(AJ142="auto",ROUND(AR142*AY142*BC142,2),0)</f>
        <v>0</v>
      </c>
      <c r="BL142" s="95"/>
      <c r="BM142" s="95"/>
      <c r="BN142" s="95"/>
      <c r="BO142" s="95"/>
      <c r="BP142" s="95"/>
      <c r="BQ142" s="95"/>
      <c r="BR142" s="93">
        <f>IF($AU$38&lt;&gt;"","zie hierboven",IF(AJ142="fiets",'km-vergoeding'!$D$3,0))</f>
        <v>0</v>
      </c>
      <c r="BS142" s="93"/>
      <c r="BT142" s="93"/>
      <c r="BU142" s="93"/>
      <c r="BV142" s="93"/>
      <c r="BW142" s="93"/>
      <c r="BX142" s="93"/>
      <c r="BY142" s="93"/>
      <c r="BZ142" s="94">
        <f t="shared" ref="BZ142:BZ205" si="34">IF(AJ142="fiets",ROUND(AR142*AY142*BR142,2),0)</f>
        <v>0</v>
      </c>
      <c r="CA142" s="95"/>
      <c r="CB142" s="95"/>
      <c r="CC142" s="95"/>
      <c r="CD142" s="95"/>
      <c r="CE142" s="95"/>
      <c r="CF142" s="95"/>
      <c r="CG142" s="96"/>
      <c r="CH142" s="97"/>
      <c r="CI142" s="97"/>
      <c r="CJ142" s="97"/>
      <c r="CK142" s="97"/>
      <c r="CL142" s="97"/>
      <c r="CM142" s="98">
        <f t="shared" ref="CM142:CM205" si="35">IF(AND(OR((AJ142="fiets"),(AJ142="auto")),(CG142&gt;0)),"xxxx",BK142+BZ142+CG142)</f>
        <v>0</v>
      </c>
      <c r="CN142" s="95"/>
      <c r="CO142" s="95"/>
      <c r="CP142" s="95"/>
      <c r="CQ142" s="95"/>
      <c r="CR142" s="95"/>
      <c r="CS142" s="99">
        <f t="shared" si="26"/>
        <v>0</v>
      </c>
      <c r="CT142" s="100"/>
      <c r="CU142" s="100"/>
      <c r="CV142" s="100"/>
      <c r="CW142" s="100"/>
      <c r="CX142" s="101"/>
      <c r="CY142" s="73" t="str">
        <f t="shared" si="27"/>
        <v/>
      </c>
      <c r="CZ142" s="71" t="str">
        <f t="shared" si="28"/>
        <v/>
      </c>
      <c r="DA142" s="60"/>
      <c r="DB142" s="77" t="str">
        <f t="shared" si="29"/>
        <v/>
      </c>
      <c r="DC142" s="71" t="str">
        <f t="shared" si="30"/>
        <v/>
      </c>
      <c r="DD142" s="71" t="str">
        <f t="shared" si="31"/>
        <v/>
      </c>
      <c r="DE142" s="45">
        <f t="shared" si="32"/>
        <v>0</v>
      </c>
      <c r="DF142" s="45"/>
      <c r="DG142" s="84" t="str">
        <f t="shared" si="25"/>
        <v/>
      </c>
    </row>
    <row r="143" spans="1:111" ht="15.75" customHeight="1" x14ac:dyDescent="0.35">
      <c r="A143" s="71" t="str">
        <f t="shared" si="22"/>
        <v/>
      </c>
      <c r="B143" s="71" t="str">
        <f t="shared" si="23"/>
        <v/>
      </c>
      <c r="C143" s="72" t="str">
        <f t="shared" si="24"/>
        <v/>
      </c>
      <c r="D143" s="102"/>
      <c r="E143" s="97"/>
      <c r="F143" s="97"/>
      <c r="G143" s="97"/>
      <c r="H143" s="103"/>
      <c r="I143" s="97"/>
      <c r="J143" s="97"/>
      <c r="K143" s="97"/>
      <c r="L143" s="97"/>
      <c r="M143" s="97"/>
      <c r="N143" s="97"/>
      <c r="O143" s="97"/>
      <c r="P143" s="97"/>
      <c r="Q143" s="97"/>
      <c r="R143" s="104"/>
      <c r="S143" s="97"/>
      <c r="T143" s="97"/>
      <c r="U143" s="97"/>
      <c r="V143" s="97"/>
      <c r="W143" s="97"/>
      <c r="X143" s="104"/>
      <c r="Y143" s="97"/>
      <c r="Z143" s="97"/>
      <c r="AA143" s="97"/>
      <c r="AB143" s="97"/>
      <c r="AC143" s="97"/>
      <c r="AD143" s="97"/>
      <c r="AE143" s="97"/>
      <c r="AF143" s="97"/>
      <c r="AG143" s="97"/>
      <c r="AH143" s="97"/>
      <c r="AI143" s="97"/>
      <c r="AJ143" s="105"/>
      <c r="AK143" s="97"/>
      <c r="AL143" s="97"/>
      <c r="AM143" s="97"/>
      <c r="AN143" s="97"/>
      <c r="AO143" s="97"/>
      <c r="AP143" s="97"/>
      <c r="AQ143" s="97"/>
      <c r="AR143" s="106"/>
      <c r="AS143" s="107"/>
      <c r="AT143" s="107"/>
      <c r="AU143" s="107"/>
      <c r="AV143" s="107"/>
      <c r="AW143" s="107"/>
      <c r="AX143" s="107"/>
      <c r="AY143" s="106"/>
      <c r="AZ143" s="107"/>
      <c r="BA143" s="107"/>
      <c r="BB143" s="107"/>
      <c r="BC143" s="108">
        <f>IF($AU$38&lt;&gt;"","zie hierboven",IF(AJ143="auto",IF(AND((D143&gt;'km-vergoeding'!$A$4),(D143&lt;'km-vergoeding'!$A$5)),'km-vergoeding'!$D$4,'km-vergoeding'!$D$5),0))</f>
        <v>0</v>
      </c>
      <c r="BD143" s="95"/>
      <c r="BE143" s="95"/>
      <c r="BF143" s="95"/>
      <c r="BG143" s="95"/>
      <c r="BH143" s="95"/>
      <c r="BI143" s="95"/>
      <c r="BJ143" s="95"/>
      <c r="BK143" s="94">
        <f t="shared" si="33"/>
        <v>0</v>
      </c>
      <c r="BL143" s="95"/>
      <c r="BM143" s="95"/>
      <c r="BN143" s="95"/>
      <c r="BO143" s="95"/>
      <c r="BP143" s="95"/>
      <c r="BQ143" s="95"/>
      <c r="BR143" s="93">
        <f>IF($AU$38&lt;&gt;"","zie hierboven",IF(AJ143="fiets",'km-vergoeding'!$D$3,0))</f>
        <v>0</v>
      </c>
      <c r="BS143" s="93"/>
      <c r="BT143" s="93"/>
      <c r="BU143" s="93"/>
      <c r="BV143" s="93"/>
      <c r="BW143" s="93"/>
      <c r="BX143" s="93"/>
      <c r="BY143" s="93"/>
      <c r="BZ143" s="94">
        <f t="shared" si="34"/>
        <v>0</v>
      </c>
      <c r="CA143" s="95"/>
      <c r="CB143" s="95"/>
      <c r="CC143" s="95"/>
      <c r="CD143" s="95"/>
      <c r="CE143" s="95"/>
      <c r="CF143" s="95"/>
      <c r="CG143" s="96"/>
      <c r="CH143" s="97"/>
      <c r="CI143" s="97"/>
      <c r="CJ143" s="97"/>
      <c r="CK143" s="97"/>
      <c r="CL143" s="97"/>
      <c r="CM143" s="98">
        <f t="shared" si="35"/>
        <v>0</v>
      </c>
      <c r="CN143" s="95"/>
      <c r="CO143" s="95"/>
      <c r="CP143" s="95"/>
      <c r="CQ143" s="95"/>
      <c r="CR143" s="95"/>
      <c r="CS143" s="99">
        <f t="shared" si="26"/>
        <v>0</v>
      </c>
      <c r="CT143" s="100"/>
      <c r="CU143" s="100"/>
      <c r="CV143" s="100"/>
      <c r="CW143" s="100"/>
      <c r="CX143" s="101"/>
      <c r="CY143" s="73" t="str">
        <f t="shared" si="27"/>
        <v/>
      </c>
      <c r="CZ143" s="71" t="str">
        <f t="shared" si="28"/>
        <v/>
      </c>
      <c r="DA143" s="60"/>
      <c r="DB143" s="77" t="str">
        <f t="shared" si="29"/>
        <v/>
      </c>
      <c r="DC143" s="71" t="str">
        <f t="shared" si="30"/>
        <v/>
      </c>
      <c r="DD143" s="71" t="str">
        <f t="shared" si="31"/>
        <v/>
      </c>
      <c r="DE143" s="45">
        <f t="shared" si="32"/>
        <v>0</v>
      </c>
      <c r="DF143" s="45"/>
      <c r="DG143" s="84" t="str">
        <f t="shared" si="25"/>
        <v/>
      </c>
    </row>
    <row r="144" spans="1:111" ht="15.75" customHeight="1" x14ac:dyDescent="0.35">
      <c r="A144" s="71" t="str">
        <f t="shared" si="22"/>
        <v/>
      </c>
      <c r="B144" s="71" t="str">
        <f t="shared" si="23"/>
        <v/>
      </c>
      <c r="C144" s="72" t="str">
        <f t="shared" si="24"/>
        <v/>
      </c>
      <c r="D144" s="102"/>
      <c r="E144" s="97"/>
      <c r="F144" s="97"/>
      <c r="G144" s="97"/>
      <c r="H144" s="103"/>
      <c r="I144" s="97"/>
      <c r="J144" s="97"/>
      <c r="K144" s="97"/>
      <c r="L144" s="97"/>
      <c r="M144" s="97"/>
      <c r="N144" s="97"/>
      <c r="O144" s="97"/>
      <c r="P144" s="97"/>
      <c r="Q144" s="97"/>
      <c r="R144" s="104"/>
      <c r="S144" s="97"/>
      <c r="T144" s="97"/>
      <c r="U144" s="97"/>
      <c r="V144" s="97"/>
      <c r="W144" s="97"/>
      <c r="X144" s="104"/>
      <c r="Y144" s="97"/>
      <c r="Z144" s="97"/>
      <c r="AA144" s="97"/>
      <c r="AB144" s="97"/>
      <c r="AC144" s="97"/>
      <c r="AD144" s="97"/>
      <c r="AE144" s="97"/>
      <c r="AF144" s="97"/>
      <c r="AG144" s="97"/>
      <c r="AH144" s="97"/>
      <c r="AI144" s="97"/>
      <c r="AJ144" s="105"/>
      <c r="AK144" s="97"/>
      <c r="AL144" s="97"/>
      <c r="AM144" s="97"/>
      <c r="AN144" s="97"/>
      <c r="AO144" s="97"/>
      <c r="AP144" s="97"/>
      <c r="AQ144" s="97"/>
      <c r="AR144" s="106"/>
      <c r="AS144" s="107"/>
      <c r="AT144" s="107"/>
      <c r="AU144" s="107"/>
      <c r="AV144" s="107"/>
      <c r="AW144" s="107"/>
      <c r="AX144" s="107"/>
      <c r="AY144" s="106"/>
      <c r="AZ144" s="107"/>
      <c r="BA144" s="107"/>
      <c r="BB144" s="107"/>
      <c r="BC144" s="108">
        <f>IF($AU$38&lt;&gt;"","zie hierboven",IF(AJ144="auto",IF(AND((D144&gt;'km-vergoeding'!$A$4),(D144&lt;'km-vergoeding'!$A$5)),'km-vergoeding'!$D$4,'km-vergoeding'!$D$5),0))</f>
        <v>0</v>
      </c>
      <c r="BD144" s="95"/>
      <c r="BE144" s="95"/>
      <c r="BF144" s="95"/>
      <c r="BG144" s="95"/>
      <c r="BH144" s="95"/>
      <c r="BI144" s="95"/>
      <c r="BJ144" s="95"/>
      <c r="BK144" s="94">
        <f t="shared" si="33"/>
        <v>0</v>
      </c>
      <c r="BL144" s="95"/>
      <c r="BM144" s="95"/>
      <c r="BN144" s="95"/>
      <c r="BO144" s="95"/>
      <c r="BP144" s="95"/>
      <c r="BQ144" s="95"/>
      <c r="BR144" s="93">
        <f>IF($AU$38&lt;&gt;"","zie hierboven",IF(AJ144="fiets",'km-vergoeding'!$D$3,0))</f>
        <v>0</v>
      </c>
      <c r="BS144" s="93"/>
      <c r="BT144" s="93"/>
      <c r="BU144" s="93"/>
      <c r="BV144" s="93"/>
      <c r="BW144" s="93"/>
      <c r="BX144" s="93"/>
      <c r="BY144" s="93"/>
      <c r="BZ144" s="94">
        <f t="shared" si="34"/>
        <v>0</v>
      </c>
      <c r="CA144" s="95"/>
      <c r="CB144" s="95"/>
      <c r="CC144" s="95"/>
      <c r="CD144" s="95"/>
      <c r="CE144" s="95"/>
      <c r="CF144" s="95"/>
      <c r="CG144" s="96"/>
      <c r="CH144" s="97"/>
      <c r="CI144" s="97"/>
      <c r="CJ144" s="97"/>
      <c r="CK144" s="97"/>
      <c r="CL144" s="97"/>
      <c r="CM144" s="98">
        <f t="shared" si="35"/>
        <v>0</v>
      </c>
      <c r="CN144" s="95"/>
      <c r="CO144" s="95"/>
      <c r="CP144" s="95"/>
      <c r="CQ144" s="95"/>
      <c r="CR144" s="95"/>
      <c r="CS144" s="99">
        <f t="shared" si="26"/>
        <v>0</v>
      </c>
      <c r="CT144" s="100"/>
      <c r="CU144" s="100"/>
      <c r="CV144" s="100"/>
      <c r="CW144" s="100"/>
      <c r="CX144" s="101"/>
      <c r="CY144" s="73" t="str">
        <f t="shared" si="27"/>
        <v/>
      </c>
      <c r="CZ144" s="71" t="str">
        <f t="shared" si="28"/>
        <v/>
      </c>
      <c r="DA144" s="60"/>
      <c r="DB144" s="77" t="str">
        <f t="shared" si="29"/>
        <v/>
      </c>
      <c r="DC144" s="71" t="str">
        <f t="shared" si="30"/>
        <v/>
      </c>
      <c r="DD144" s="71" t="str">
        <f t="shared" si="31"/>
        <v/>
      </c>
      <c r="DE144" s="45">
        <f t="shared" si="32"/>
        <v>0</v>
      </c>
      <c r="DF144" s="45"/>
      <c r="DG144" s="84" t="str">
        <f t="shared" si="25"/>
        <v/>
      </c>
    </row>
    <row r="145" spans="1:111" ht="15.75" customHeight="1" x14ac:dyDescent="0.35">
      <c r="A145" s="71" t="str">
        <f t="shared" si="22"/>
        <v/>
      </c>
      <c r="B145" s="71" t="str">
        <f t="shared" si="23"/>
        <v/>
      </c>
      <c r="C145" s="72" t="str">
        <f t="shared" si="24"/>
        <v/>
      </c>
      <c r="D145" s="102"/>
      <c r="E145" s="97"/>
      <c r="F145" s="97"/>
      <c r="G145" s="97"/>
      <c r="H145" s="103"/>
      <c r="I145" s="97"/>
      <c r="J145" s="97"/>
      <c r="K145" s="97"/>
      <c r="L145" s="97"/>
      <c r="M145" s="97"/>
      <c r="N145" s="97"/>
      <c r="O145" s="97"/>
      <c r="P145" s="97"/>
      <c r="Q145" s="97"/>
      <c r="R145" s="104"/>
      <c r="S145" s="97"/>
      <c r="T145" s="97"/>
      <c r="U145" s="97"/>
      <c r="V145" s="97"/>
      <c r="W145" s="97"/>
      <c r="X145" s="104"/>
      <c r="Y145" s="97"/>
      <c r="Z145" s="97"/>
      <c r="AA145" s="97"/>
      <c r="AB145" s="97"/>
      <c r="AC145" s="97"/>
      <c r="AD145" s="97"/>
      <c r="AE145" s="97"/>
      <c r="AF145" s="97"/>
      <c r="AG145" s="97"/>
      <c r="AH145" s="97"/>
      <c r="AI145" s="97"/>
      <c r="AJ145" s="105"/>
      <c r="AK145" s="97"/>
      <c r="AL145" s="97"/>
      <c r="AM145" s="97"/>
      <c r="AN145" s="97"/>
      <c r="AO145" s="97"/>
      <c r="AP145" s="97"/>
      <c r="AQ145" s="97"/>
      <c r="AR145" s="106"/>
      <c r="AS145" s="107"/>
      <c r="AT145" s="107"/>
      <c r="AU145" s="107"/>
      <c r="AV145" s="107"/>
      <c r="AW145" s="107"/>
      <c r="AX145" s="107"/>
      <c r="AY145" s="106"/>
      <c r="AZ145" s="107"/>
      <c r="BA145" s="107"/>
      <c r="BB145" s="107"/>
      <c r="BC145" s="108">
        <f>IF($AU$38&lt;&gt;"","zie hierboven",IF(AJ145="auto",IF(AND((D145&gt;'km-vergoeding'!$A$4),(D145&lt;'km-vergoeding'!$A$5)),'km-vergoeding'!$D$4,'km-vergoeding'!$D$5),0))</f>
        <v>0</v>
      </c>
      <c r="BD145" s="95"/>
      <c r="BE145" s="95"/>
      <c r="BF145" s="95"/>
      <c r="BG145" s="95"/>
      <c r="BH145" s="95"/>
      <c r="BI145" s="95"/>
      <c r="BJ145" s="95"/>
      <c r="BK145" s="94">
        <f t="shared" si="33"/>
        <v>0</v>
      </c>
      <c r="BL145" s="95"/>
      <c r="BM145" s="95"/>
      <c r="BN145" s="95"/>
      <c r="BO145" s="95"/>
      <c r="BP145" s="95"/>
      <c r="BQ145" s="95"/>
      <c r="BR145" s="93">
        <f>IF($AU$38&lt;&gt;"","zie hierboven",IF(AJ145="fiets",'km-vergoeding'!$D$3,0))</f>
        <v>0</v>
      </c>
      <c r="BS145" s="93"/>
      <c r="BT145" s="93"/>
      <c r="BU145" s="93"/>
      <c r="BV145" s="93"/>
      <c r="BW145" s="93"/>
      <c r="BX145" s="93"/>
      <c r="BY145" s="93"/>
      <c r="BZ145" s="94">
        <f t="shared" si="34"/>
        <v>0</v>
      </c>
      <c r="CA145" s="95"/>
      <c r="CB145" s="95"/>
      <c r="CC145" s="95"/>
      <c r="CD145" s="95"/>
      <c r="CE145" s="95"/>
      <c r="CF145" s="95"/>
      <c r="CG145" s="96"/>
      <c r="CH145" s="97"/>
      <c r="CI145" s="97"/>
      <c r="CJ145" s="97"/>
      <c r="CK145" s="97"/>
      <c r="CL145" s="97"/>
      <c r="CM145" s="98">
        <f t="shared" si="35"/>
        <v>0</v>
      </c>
      <c r="CN145" s="95"/>
      <c r="CO145" s="95"/>
      <c r="CP145" s="95"/>
      <c r="CQ145" s="95"/>
      <c r="CR145" s="95"/>
      <c r="CS145" s="99">
        <f t="shared" si="26"/>
        <v>0</v>
      </c>
      <c r="CT145" s="100"/>
      <c r="CU145" s="100"/>
      <c r="CV145" s="100"/>
      <c r="CW145" s="100"/>
      <c r="CX145" s="101"/>
      <c r="CY145" s="73" t="str">
        <f t="shared" si="27"/>
        <v/>
      </c>
      <c r="CZ145" s="71" t="str">
        <f t="shared" si="28"/>
        <v/>
      </c>
      <c r="DA145" s="60"/>
      <c r="DB145" s="77" t="str">
        <f t="shared" si="29"/>
        <v/>
      </c>
      <c r="DC145" s="71" t="str">
        <f t="shared" si="30"/>
        <v/>
      </c>
      <c r="DD145" s="71" t="str">
        <f t="shared" si="31"/>
        <v/>
      </c>
      <c r="DE145" s="45">
        <f t="shared" si="32"/>
        <v>0</v>
      </c>
      <c r="DF145" s="45"/>
      <c r="DG145" s="84" t="str">
        <f t="shared" si="25"/>
        <v/>
      </c>
    </row>
    <row r="146" spans="1:111" ht="15.75" customHeight="1" x14ac:dyDescent="0.35">
      <c r="A146" s="71" t="str">
        <f t="shared" si="22"/>
        <v/>
      </c>
      <c r="B146" s="71" t="str">
        <f t="shared" si="23"/>
        <v/>
      </c>
      <c r="C146" s="72" t="str">
        <f t="shared" si="24"/>
        <v/>
      </c>
      <c r="D146" s="102"/>
      <c r="E146" s="97"/>
      <c r="F146" s="97"/>
      <c r="G146" s="97"/>
      <c r="H146" s="103"/>
      <c r="I146" s="97"/>
      <c r="J146" s="97"/>
      <c r="K146" s="97"/>
      <c r="L146" s="97"/>
      <c r="M146" s="97"/>
      <c r="N146" s="97"/>
      <c r="O146" s="97"/>
      <c r="P146" s="97"/>
      <c r="Q146" s="97"/>
      <c r="R146" s="104"/>
      <c r="S146" s="97"/>
      <c r="T146" s="97"/>
      <c r="U146" s="97"/>
      <c r="V146" s="97"/>
      <c r="W146" s="97"/>
      <c r="X146" s="104"/>
      <c r="Y146" s="97"/>
      <c r="Z146" s="97"/>
      <c r="AA146" s="97"/>
      <c r="AB146" s="97"/>
      <c r="AC146" s="97"/>
      <c r="AD146" s="97"/>
      <c r="AE146" s="97"/>
      <c r="AF146" s="97"/>
      <c r="AG146" s="97"/>
      <c r="AH146" s="97"/>
      <c r="AI146" s="97"/>
      <c r="AJ146" s="105"/>
      <c r="AK146" s="97"/>
      <c r="AL146" s="97"/>
      <c r="AM146" s="97"/>
      <c r="AN146" s="97"/>
      <c r="AO146" s="97"/>
      <c r="AP146" s="97"/>
      <c r="AQ146" s="97"/>
      <c r="AR146" s="106"/>
      <c r="AS146" s="107"/>
      <c r="AT146" s="107"/>
      <c r="AU146" s="107"/>
      <c r="AV146" s="107"/>
      <c r="AW146" s="107"/>
      <c r="AX146" s="107"/>
      <c r="AY146" s="106"/>
      <c r="AZ146" s="107"/>
      <c r="BA146" s="107"/>
      <c r="BB146" s="107"/>
      <c r="BC146" s="108">
        <f>IF($AU$38&lt;&gt;"","zie hierboven",IF(AJ146="auto",IF(AND((D146&gt;'km-vergoeding'!$A$4),(D146&lt;'km-vergoeding'!$A$5)),'km-vergoeding'!$D$4,'km-vergoeding'!$D$5),0))</f>
        <v>0</v>
      </c>
      <c r="BD146" s="95"/>
      <c r="BE146" s="95"/>
      <c r="BF146" s="95"/>
      <c r="BG146" s="95"/>
      <c r="BH146" s="95"/>
      <c r="BI146" s="95"/>
      <c r="BJ146" s="95"/>
      <c r="BK146" s="94">
        <f t="shared" si="33"/>
        <v>0</v>
      </c>
      <c r="BL146" s="95"/>
      <c r="BM146" s="95"/>
      <c r="BN146" s="95"/>
      <c r="BO146" s="95"/>
      <c r="BP146" s="95"/>
      <c r="BQ146" s="95"/>
      <c r="BR146" s="93">
        <f>IF($AU$38&lt;&gt;"","zie hierboven",IF(AJ146="fiets",'km-vergoeding'!$D$3,0))</f>
        <v>0</v>
      </c>
      <c r="BS146" s="93"/>
      <c r="BT146" s="93"/>
      <c r="BU146" s="93"/>
      <c r="BV146" s="93"/>
      <c r="BW146" s="93"/>
      <c r="BX146" s="93"/>
      <c r="BY146" s="93"/>
      <c r="BZ146" s="94">
        <f t="shared" si="34"/>
        <v>0</v>
      </c>
      <c r="CA146" s="95"/>
      <c r="CB146" s="95"/>
      <c r="CC146" s="95"/>
      <c r="CD146" s="95"/>
      <c r="CE146" s="95"/>
      <c r="CF146" s="95"/>
      <c r="CG146" s="96"/>
      <c r="CH146" s="97"/>
      <c r="CI146" s="97"/>
      <c r="CJ146" s="97"/>
      <c r="CK146" s="97"/>
      <c r="CL146" s="97"/>
      <c r="CM146" s="98">
        <f t="shared" si="35"/>
        <v>0</v>
      </c>
      <c r="CN146" s="95"/>
      <c r="CO146" s="95"/>
      <c r="CP146" s="95"/>
      <c r="CQ146" s="95"/>
      <c r="CR146" s="95"/>
      <c r="CS146" s="99">
        <f t="shared" si="26"/>
        <v>0</v>
      </c>
      <c r="CT146" s="100"/>
      <c r="CU146" s="100"/>
      <c r="CV146" s="100"/>
      <c r="CW146" s="100"/>
      <c r="CX146" s="101"/>
      <c r="CY146" s="73" t="str">
        <f t="shared" si="27"/>
        <v/>
      </c>
      <c r="CZ146" s="71" t="str">
        <f t="shared" si="28"/>
        <v/>
      </c>
      <c r="DA146" s="60"/>
      <c r="DB146" s="77" t="str">
        <f t="shared" si="29"/>
        <v/>
      </c>
      <c r="DC146" s="71" t="str">
        <f t="shared" si="30"/>
        <v/>
      </c>
      <c r="DD146" s="71" t="str">
        <f t="shared" si="31"/>
        <v/>
      </c>
      <c r="DE146" s="45">
        <f t="shared" si="32"/>
        <v>0</v>
      </c>
      <c r="DF146" s="45"/>
      <c r="DG146" s="84" t="str">
        <f t="shared" si="25"/>
        <v/>
      </c>
    </row>
    <row r="147" spans="1:111" ht="15.75" customHeight="1" x14ac:dyDescent="0.35">
      <c r="A147" s="71" t="str">
        <f t="shared" si="22"/>
        <v/>
      </c>
      <c r="B147" s="71" t="str">
        <f t="shared" si="23"/>
        <v/>
      </c>
      <c r="C147" s="72" t="str">
        <f t="shared" si="24"/>
        <v/>
      </c>
      <c r="D147" s="102"/>
      <c r="E147" s="97"/>
      <c r="F147" s="97"/>
      <c r="G147" s="97"/>
      <c r="H147" s="103"/>
      <c r="I147" s="97"/>
      <c r="J147" s="97"/>
      <c r="K147" s="97"/>
      <c r="L147" s="97"/>
      <c r="M147" s="97"/>
      <c r="N147" s="97"/>
      <c r="O147" s="97"/>
      <c r="P147" s="97"/>
      <c r="Q147" s="97"/>
      <c r="R147" s="104"/>
      <c r="S147" s="97"/>
      <c r="T147" s="97"/>
      <c r="U147" s="97"/>
      <c r="V147" s="97"/>
      <c r="W147" s="97"/>
      <c r="X147" s="104"/>
      <c r="Y147" s="97"/>
      <c r="Z147" s="97"/>
      <c r="AA147" s="97"/>
      <c r="AB147" s="97"/>
      <c r="AC147" s="97"/>
      <c r="AD147" s="97"/>
      <c r="AE147" s="97"/>
      <c r="AF147" s="97"/>
      <c r="AG147" s="97"/>
      <c r="AH147" s="97"/>
      <c r="AI147" s="97"/>
      <c r="AJ147" s="105"/>
      <c r="AK147" s="97"/>
      <c r="AL147" s="97"/>
      <c r="AM147" s="97"/>
      <c r="AN147" s="97"/>
      <c r="AO147" s="97"/>
      <c r="AP147" s="97"/>
      <c r="AQ147" s="97"/>
      <c r="AR147" s="106"/>
      <c r="AS147" s="107"/>
      <c r="AT147" s="107"/>
      <c r="AU147" s="107"/>
      <c r="AV147" s="107"/>
      <c r="AW147" s="107"/>
      <c r="AX147" s="107"/>
      <c r="AY147" s="106"/>
      <c r="AZ147" s="107"/>
      <c r="BA147" s="107"/>
      <c r="BB147" s="107"/>
      <c r="BC147" s="108">
        <f>IF($AU$38&lt;&gt;"","zie hierboven",IF(AJ147="auto",IF(AND((D147&gt;'km-vergoeding'!$A$4),(D147&lt;'km-vergoeding'!$A$5)),'km-vergoeding'!$D$4,'km-vergoeding'!$D$5),0))</f>
        <v>0</v>
      </c>
      <c r="BD147" s="95"/>
      <c r="BE147" s="95"/>
      <c r="BF147" s="95"/>
      <c r="BG147" s="95"/>
      <c r="BH147" s="95"/>
      <c r="BI147" s="95"/>
      <c r="BJ147" s="95"/>
      <c r="BK147" s="94">
        <f t="shared" si="33"/>
        <v>0</v>
      </c>
      <c r="BL147" s="95"/>
      <c r="BM147" s="95"/>
      <c r="BN147" s="95"/>
      <c r="BO147" s="95"/>
      <c r="BP147" s="95"/>
      <c r="BQ147" s="95"/>
      <c r="BR147" s="93">
        <f>IF($AU$38&lt;&gt;"","zie hierboven",IF(AJ147="fiets",'km-vergoeding'!$D$3,0))</f>
        <v>0</v>
      </c>
      <c r="BS147" s="93"/>
      <c r="BT147" s="93"/>
      <c r="BU147" s="93"/>
      <c r="BV147" s="93"/>
      <c r="BW147" s="93"/>
      <c r="BX147" s="93"/>
      <c r="BY147" s="93"/>
      <c r="BZ147" s="94">
        <f t="shared" si="34"/>
        <v>0</v>
      </c>
      <c r="CA147" s="95"/>
      <c r="CB147" s="95"/>
      <c r="CC147" s="95"/>
      <c r="CD147" s="95"/>
      <c r="CE147" s="95"/>
      <c r="CF147" s="95"/>
      <c r="CG147" s="96"/>
      <c r="CH147" s="97"/>
      <c r="CI147" s="97"/>
      <c r="CJ147" s="97"/>
      <c r="CK147" s="97"/>
      <c r="CL147" s="97"/>
      <c r="CM147" s="98">
        <f t="shared" si="35"/>
        <v>0</v>
      </c>
      <c r="CN147" s="95"/>
      <c r="CO147" s="95"/>
      <c r="CP147" s="95"/>
      <c r="CQ147" s="95"/>
      <c r="CR147" s="95"/>
      <c r="CS147" s="99">
        <f t="shared" si="26"/>
        <v>0</v>
      </c>
      <c r="CT147" s="100"/>
      <c r="CU147" s="100"/>
      <c r="CV147" s="100"/>
      <c r="CW147" s="100"/>
      <c r="CX147" s="101"/>
      <c r="CY147" s="73" t="str">
        <f t="shared" si="27"/>
        <v/>
      </c>
      <c r="CZ147" s="71" t="str">
        <f t="shared" si="28"/>
        <v/>
      </c>
      <c r="DA147" s="60"/>
      <c r="DB147" s="77" t="str">
        <f t="shared" si="29"/>
        <v/>
      </c>
      <c r="DC147" s="71" t="str">
        <f t="shared" si="30"/>
        <v/>
      </c>
      <c r="DD147" s="71" t="str">
        <f t="shared" si="31"/>
        <v/>
      </c>
      <c r="DE147" s="45">
        <f t="shared" si="32"/>
        <v>0</v>
      </c>
      <c r="DF147" s="45"/>
      <c r="DG147" s="84" t="str">
        <f t="shared" si="25"/>
        <v/>
      </c>
    </row>
    <row r="148" spans="1:111" ht="15.75" customHeight="1" x14ac:dyDescent="0.35">
      <c r="A148" s="71" t="str">
        <f t="shared" si="22"/>
        <v/>
      </c>
      <c r="B148" s="71" t="str">
        <f t="shared" si="23"/>
        <v/>
      </c>
      <c r="C148" s="72" t="str">
        <f t="shared" si="24"/>
        <v/>
      </c>
      <c r="D148" s="102"/>
      <c r="E148" s="97"/>
      <c r="F148" s="97"/>
      <c r="G148" s="97"/>
      <c r="H148" s="103"/>
      <c r="I148" s="97"/>
      <c r="J148" s="97"/>
      <c r="K148" s="97"/>
      <c r="L148" s="97"/>
      <c r="M148" s="97"/>
      <c r="N148" s="97"/>
      <c r="O148" s="97"/>
      <c r="P148" s="97"/>
      <c r="Q148" s="97"/>
      <c r="R148" s="104"/>
      <c r="S148" s="97"/>
      <c r="T148" s="97"/>
      <c r="U148" s="97"/>
      <c r="V148" s="97"/>
      <c r="W148" s="97"/>
      <c r="X148" s="104"/>
      <c r="Y148" s="97"/>
      <c r="Z148" s="97"/>
      <c r="AA148" s="97"/>
      <c r="AB148" s="97"/>
      <c r="AC148" s="97"/>
      <c r="AD148" s="97"/>
      <c r="AE148" s="97"/>
      <c r="AF148" s="97"/>
      <c r="AG148" s="97"/>
      <c r="AH148" s="97"/>
      <c r="AI148" s="97"/>
      <c r="AJ148" s="105"/>
      <c r="AK148" s="97"/>
      <c r="AL148" s="97"/>
      <c r="AM148" s="97"/>
      <c r="AN148" s="97"/>
      <c r="AO148" s="97"/>
      <c r="AP148" s="97"/>
      <c r="AQ148" s="97"/>
      <c r="AR148" s="106"/>
      <c r="AS148" s="107"/>
      <c r="AT148" s="107"/>
      <c r="AU148" s="107"/>
      <c r="AV148" s="107"/>
      <c r="AW148" s="107"/>
      <c r="AX148" s="107"/>
      <c r="AY148" s="106"/>
      <c r="AZ148" s="107"/>
      <c r="BA148" s="107"/>
      <c r="BB148" s="107"/>
      <c r="BC148" s="108">
        <f>IF($AU$38&lt;&gt;"","zie hierboven",IF(AJ148="auto",IF(AND((D148&gt;'km-vergoeding'!$A$4),(D148&lt;'km-vergoeding'!$A$5)),'km-vergoeding'!$D$4,'km-vergoeding'!$D$5),0))</f>
        <v>0</v>
      </c>
      <c r="BD148" s="95"/>
      <c r="BE148" s="95"/>
      <c r="BF148" s="95"/>
      <c r="BG148" s="95"/>
      <c r="BH148" s="95"/>
      <c r="BI148" s="95"/>
      <c r="BJ148" s="95"/>
      <c r="BK148" s="94">
        <f t="shared" si="33"/>
        <v>0</v>
      </c>
      <c r="BL148" s="95"/>
      <c r="BM148" s="95"/>
      <c r="BN148" s="95"/>
      <c r="BO148" s="95"/>
      <c r="BP148" s="95"/>
      <c r="BQ148" s="95"/>
      <c r="BR148" s="93">
        <f>IF($AU$38&lt;&gt;"","zie hierboven",IF(AJ148="fiets",'km-vergoeding'!$D$3,0))</f>
        <v>0</v>
      </c>
      <c r="BS148" s="93"/>
      <c r="BT148" s="93"/>
      <c r="BU148" s="93"/>
      <c r="BV148" s="93"/>
      <c r="BW148" s="93"/>
      <c r="BX148" s="93"/>
      <c r="BY148" s="93"/>
      <c r="BZ148" s="94">
        <f t="shared" si="34"/>
        <v>0</v>
      </c>
      <c r="CA148" s="95"/>
      <c r="CB148" s="95"/>
      <c r="CC148" s="95"/>
      <c r="CD148" s="95"/>
      <c r="CE148" s="95"/>
      <c r="CF148" s="95"/>
      <c r="CG148" s="96"/>
      <c r="CH148" s="97"/>
      <c r="CI148" s="97"/>
      <c r="CJ148" s="97"/>
      <c r="CK148" s="97"/>
      <c r="CL148" s="97"/>
      <c r="CM148" s="98">
        <f t="shared" si="35"/>
        <v>0</v>
      </c>
      <c r="CN148" s="95"/>
      <c r="CO148" s="95"/>
      <c r="CP148" s="95"/>
      <c r="CQ148" s="95"/>
      <c r="CR148" s="95"/>
      <c r="CS148" s="99">
        <f t="shared" si="26"/>
        <v>0</v>
      </c>
      <c r="CT148" s="100"/>
      <c r="CU148" s="100"/>
      <c r="CV148" s="100"/>
      <c r="CW148" s="100"/>
      <c r="CX148" s="101"/>
      <c r="CY148" s="73" t="str">
        <f t="shared" si="27"/>
        <v/>
      </c>
      <c r="CZ148" s="71" t="str">
        <f t="shared" si="28"/>
        <v/>
      </c>
      <c r="DA148" s="60"/>
      <c r="DB148" s="77" t="str">
        <f t="shared" si="29"/>
        <v/>
      </c>
      <c r="DC148" s="71" t="str">
        <f t="shared" si="30"/>
        <v/>
      </c>
      <c r="DD148" s="71" t="str">
        <f t="shared" si="31"/>
        <v/>
      </c>
      <c r="DE148" s="45">
        <f t="shared" si="32"/>
        <v>0</v>
      </c>
      <c r="DF148" s="45"/>
      <c r="DG148" s="84" t="str">
        <f t="shared" si="25"/>
        <v/>
      </c>
    </row>
    <row r="149" spans="1:111" ht="15.75" customHeight="1" x14ac:dyDescent="0.35">
      <c r="A149" s="71" t="str">
        <f t="shared" si="22"/>
        <v/>
      </c>
      <c r="B149" s="71" t="str">
        <f t="shared" si="23"/>
        <v/>
      </c>
      <c r="C149" s="72" t="str">
        <f t="shared" si="24"/>
        <v/>
      </c>
      <c r="D149" s="102"/>
      <c r="E149" s="97"/>
      <c r="F149" s="97"/>
      <c r="G149" s="97"/>
      <c r="H149" s="103"/>
      <c r="I149" s="97"/>
      <c r="J149" s="97"/>
      <c r="K149" s="97"/>
      <c r="L149" s="97"/>
      <c r="M149" s="97"/>
      <c r="N149" s="97"/>
      <c r="O149" s="97"/>
      <c r="P149" s="97"/>
      <c r="Q149" s="97"/>
      <c r="R149" s="104"/>
      <c r="S149" s="97"/>
      <c r="T149" s="97"/>
      <c r="U149" s="97"/>
      <c r="V149" s="97"/>
      <c r="W149" s="97"/>
      <c r="X149" s="104"/>
      <c r="Y149" s="97"/>
      <c r="Z149" s="97"/>
      <c r="AA149" s="97"/>
      <c r="AB149" s="97"/>
      <c r="AC149" s="97"/>
      <c r="AD149" s="97"/>
      <c r="AE149" s="97"/>
      <c r="AF149" s="97"/>
      <c r="AG149" s="97"/>
      <c r="AH149" s="97"/>
      <c r="AI149" s="97"/>
      <c r="AJ149" s="105"/>
      <c r="AK149" s="97"/>
      <c r="AL149" s="97"/>
      <c r="AM149" s="97"/>
      <c r="AN149" s="97"/>
      <c r="AO149" s="97"/>
      <c r="AP149" s="97"/>
      <c r="AQ149" s="97"/>
      <c r="AR149" s="106"/>
      <c r="AS149" s="107"/>
      <c r="AT149" s="107"/>
      <c r="AU149" s="107"/>
      <c r="AV149" s="107"/>
      <c r="AW149" s="107"/>
      <c r="AX149" s="107"/>
      <c r="AY149" s="106"/>
      <c r="AZ149" s="107"/>
      <c r="BA149" s="107"/>
      <c r="BB149" s="107"/>
      <c r="BC149" s="108">
        <f>IF($AU$38&lt;&gt;"","zie hierboven",IF(AJ149="auto",IF(AND((D149&gt;'km-vergoeding'!$A$4),(D149&lt;'km-vergoeding'!$A$5)),'km-vergoeding'!$D$4,'km-vergoeding'!$D$5),0))</f>
        <v>0</v>
      </c>
      <c r="BD149" s="95"/>
      <c r="BE149" s="95"/>
      <c r="BF149" s="95"/>
      <c r="BG149" s="95"/>
      <c r="BH149" s="95"/>
      <c r="BI149" s="95"/>
      <c r="BJ149" s="95"/>
      <c r="BK149" s="94">
        <f t="shared" si="33"/>
        <v>0</v>
      </c>
      <c r="BL149" s="95"/>
      <c r="BM149" s="95"/>
      <c r="BN149" s="95"/>
      <c r="BO149" s="95"/>
      <c r="BP149" s="95"/>
      <c r="BQ149" s="95"/>
      <c r="BR149" s="93">
        <f>IF($AU$38&lt;&gt;"","zie hierboven",IF(AJ149="fiets",'km-vergoeding'!$D$3,0))</f>
        <v>0</v>
      </c>
      <c r="BS149" s="93"/>
      <c r="BT149" s="93"/>
      <c r="BU149" s="93"/>
      <c r="BV149" s="93"/>
      <c r="BW149" s="93"/>
      <c r="BX149" s="93"/>
      <c r="BY149" s="93"/>
      <c r="BZ149" s="94">
        <f t="shared" si="34"/>
        <v>0</v>
      </c>
      <c r="CA149" s="95"/>
      <c r="CB149" s="95"/>
      <c r="CC149" s="95"/>
      <c r="CD149" s="95"/>
      <c r="CE149" s="95"/>
      <c r="CF149" s="95"/>
      <c r="CG149" s="96"/>
      <c r="CH149" s="97"/>
      <c r="CI149" s="97"/>
      <c r="CJ149" s="97"/>
      <c r="CK149" s="97"/>
      <c r="CL149" s="97"/>
      <c r="CM149" s="98">
        <f t="shared" si="35"/>
        <v>0</v>
      </c>
      <c r="CN149" s="95"/>
      <c r="CO149" s="95"/>
      <c r="CP149" s="95"/>
      <c r="CQ149" s="95"/>
      <c r="CR149" s="95"/>
      <c r="CS149" s="99">
        <f t="shared" si="26"/>
        <v>0</v>
      </c>
      <c r="CT149" s="100"/>
      <c r="CU149" s="100"/>
      <c r="CV149" s="100"/>
      <c r="CW149" s="100"/>
      <c r="CX149" s="101"/>
      <c r="CY149" s="73" t="str">
        <f t="shared" si="27"/>
        <v/>
      </c>
      <c r="CZ149" s="71" t="str">
        <f t="shared" si="28"/>
        <v/>
      </c>
      <c r="DA149" s="60"/>
      <c r="DB149" s="77" t="str">
        <f t="shared" si="29"/>
        <v/>
      </c>
      <c r="DC149" s="71" t="str">
        <f t="shared" si="30"/>
        <v/>
      </c>
      <c r="DD149" s="71" t="str">
        <f t="shared" si="31"/>
        <v/>
      </c>
      <c r="DE149" s="45">
        <f t="shared" si="32"/>
        <v>0</v>
      </c>
      <c r="DF149" s="45"/>
      <c r="DG149" s="84" t="str">
        <f t="shared" si="25"/>
        <v/>
      </c>
    </row>
    <row r="150" spans="1:111" ht="15.75" customHeight="1" x14ac:dyDescent="0.35">
      <c r="A150" s="71" t="str">
        <f t="shared" si="22"/>
        <v/>
      </c>
      <c r="B150" s="71" t="str">
        <f t="shared" si="23"/>
        <v/>
      </c>
      <c r="C150" s="72" t="str">
        <f t="shared" si="24"/>
        <v/>
      </c>
      <c r="D150" s="102"/>
      <c r="E150" s="97"/>
      <c r="F150" s="97"/>
      <c r="G150" s="97"/>
      <c r="H150" s="103"/>
      <c r="I150" s="97"/>
      <c r="J150" s="97"/>
      <c r="K150" s="97"/>
      <c r="L150" s="97"/>
      <c r="M150" s="97"/>
      <c r="N150" s="97"/>
      <c r="O150" s="97"/>
      <c r="P150" s="97"/>
      <c r="Q150" s="97"/>
      <c r="R150" s="104"/>
      <c r="S150" s="97"/>
      <c r="T150" s="97"/>
      <c r="U150" s="97"/>
      <c r="V150" s="97"/>
      <c r="W150" s="97"/>
      <c r="X150" s="104"/>
      <c r="Y150" s="97"/>
      <c r="Z150" s="97"/>
      <c r="AA150" s="97"/>
      <c r="AB150" s="97"/>
      <c r="AC150" s="97"/>
      <c r="AD150" s="97"/>
      <c r="AE150" s="97"/>
      <c r="AF150" s="97"/>
      <c r="AG150" s="97"/>
      <c r="AH150" s="97"/>
      <c r="AI150" s="97"/>
      <c r="AJ150" s="105"/>
      <c r="AK150" s="97"/>
      <c r="AL150" s="97"/>
      <c r="AM150" s="97"/>
      <c r="AN150" s="97"/>
      <c r="AO150" s="97"/>
      <c r="AP150" s="97"/>
      <c r="AQ150" s="97"/>
      <c r="AR150" s="106"/>
      <c r="AS150" s="107"/>
      <c r="AT150" s="107"/>
      <c r="AU150" s="107"/>
      <c r="AV150" s="107"/>
      <c r="AW150" s="107"/>
      <c r="AX150" s="107"/>
      <c r="AY150" s="106"/>
      <c r="AZ150" s="107"/>
      <c r="BA150" s="107"/>
      <c r="BB150" s="107"/>
      <c r="BC150" s="108">
        <f>IF($AU$38&lt;&gt;"","zie hierboven",IF(AJ150="auto",IF(AND((D150&gt;'km-vergoeding'!$A$4),(D150&lt;'km-vergoeding'!$A$5)),'km-vergoeding'!$D$4,'km-vergoeding'!$D$5),0))</f>
        <v>0</v>
      </c>
      <c r="BD150" s="95"/>
      <c r="BE150" s="95"/>
      <c r="BF150" s="95"/>
      <c r="BG150" s="95"/>
      <c r="BH150" s="95"/>
      <c r="BI150" s="95"/>
      <c r="BJ150" s="95"/>
      <c r="BK150" s="94">
        <f t="shared" si="33"/>
        <v>0</v>
      </c>
      <c r="BL150" s="95"/>
      <c r="BM150" s="95"/>
      <c r="BN150" s="95"/>
      <c r="BO150" s="95"/>
      <c r="BP150" s="95"/>
      <c r="BQ150" s="95"/>
      <c r="BR150" s="93">
        <f>IF($AU$38&lt;&gt;"","zie hierboven",IF(AJ150="fiets",'km-vergoeding'!$D$3,0))</f>
        <v>0</v>
      </c>
      <c r="BS150" s="93"/>
      <c r="BT150" s="93"/>
      <c r="BU150" s="93"/>
      <c r="BV150" s="93"/>
      <c r="BW150" s="93"/>
      <c r="BX150" s="93"/>
      <c r="BY150" s="93"/>
      <c r="BZ150" s="94">
        <f t="shared" si="34"/>
        <v>0</v>
      </c>
      <c r="CA150" s="95"/>
      <c r="CB150" s="95"/>
      <c r="CC150" s="95"/>
      <c r="CD150" s="95"/>
      <c r="CE150" s="95"/>
      <c r="CF150" s="95"/>
      <c r="CG150" s="96"/>
      <c r="CH150" s="97"/>
      <c r="CI150" s="97"/>
      <c r="CJ150" s="97"/>
      <c r="CK150" s="97"/>
      <c r="CL150" s="97"/>
      <c r="CM150" s="98">
        <f t="shared" si="35"/>
        <v>0</v>
      </c>
      <c r="CN150" s="95"/>
      <c r="CO150" s="95"/>
      <c r="CP150" s="95"/>
      <c r="CQ150" s="95"/>
      <c r="CR150" s="95"/>
      <c r="CS150" s="99">
        <f t="shared" si="26"/>
        <v>0</v>
      </c>
      <c r="CT150" s="100"/>
      <c r="CU150" s="100"/>
      <c r="CV150" s="100"/>
      <c r="CW150" s="100"/>
      <c r="CX150" s="101"/>
      <c r="CY150" s="73" t="str">
        <f t="shared" si="27"/>
        <v/>
      </c>
      <c r="CZ150" s="71" t="str">
        <f t="shared" si="28"/>
        <v/>
      </c>
      <c r="DA150" s="60"/>
      <c r="DB150" s="77" t="str">
        <f t="shared" si="29"/>
        <v/>
      </c>
      <c r="DC150" s="71" t="str">
        <f t="shared" si="30"/>
        <v/>
      </c>
      <c r="DD150" s="71" t="str">
        <f t="shared" si="31"/>
        <v/>
      </c>
      <c r="DE150" s="45">
        <f t="shared" si="32"/>
        <v>0</v>
      </c>
      <c r="DF150" s="45"/>
      <c r="DG150" s="84" t="str">
        <f t="shared" si="25"/>
        <v/>
      </c>
    </row>
    <row r="151" spans="1:111" ht="15.75" customHeight="1" x14ac:dyDescent="0.35">
      <c r="A151" s="71" t="str">
        <f t="shared" si="22"/>
        <v/>
      </c>
      <c r="B151" s="71" t="str">
        <f t="shared" si="23"/>
        <v/>
      </c>
      <c r="C151" s="72" t="str">
        <f t="shared" si="24"/>
        <v/>
      </c>
      <c r="D151" s="102"/>
      <c r="E151" s="97"/>
      <c r="F151" s="97"/>
      <c r="G151" s="97"/>
      <c r="H151" s="103"/>
      <c r="I151" s="97"/>
      <c r="J151" s="97"/>
      <c r="K151" s="97"/>
      <c r="L151" s="97"/>
      <c r="M151" s="97"/>
      <c r="N151" s="97"/>
      <c r="O151" s="97"/>
      <c r="P151" s="97"/>
      <c r="Q151" s="97"/>
      <c r="R151" s="104"/>
      <c r="S151" s="97"/>
      <c r="T151" s="97"/>
      <c r="U151" s="97"/>
      <c r="V151" s="97"/>
      <c r="W151" s="97"/>
      <c r="X151" s="104"/>
      <c r="Y151" s="97"/>
      <c r="Z151" s="97"/>
      <c r="AA151" s="97"/>
      <c r="AB151" s="97"/>
      <c r="AC151" s="97"/>
      <c r="AD151" s="97"/>
      <c r="AE151" s="97"/>
      <c r="AF151" s="97"/>
      <c r="AG151" s="97"/>
      <c r="AH151" s="97"/>
      <c r="AI151" s="97"/>
      <c r="AJ151" s="105"/>
      <c r="AK151" s="97"/>
      <c r="AL151" s="97"/>
      <c r="AM151" s="97"/>
      <c r="AN151" s="97"/>
      <c r="AO151" s="97"/>
      <c r="AP151" s="97"/>
      <c r="AQ151" s="97"/>
      <c r="AR151" s="106"/>
      <c r="AS151" s="107"/>
      <c r="AT151" s="107"/>
      <c r="AU151" s="107"/>
      <c r="AV151" s="107"/>
      <c r="AW151" s="107"/>
      <c r="AX151" s="107"/>
      <c r="AY151" s="106"/>
      <c r="AZ151" s="107"/>
      <c r="BA151" s="107"/>
      <c r="BB151" s="107"/>
      <c r="BC151" s="108">
        <f>IF($AU$38&lt;&gt;"","zie hierboven",IF(AJ151="auto",IF(AND((D151&gt;'km-vergoeding'!$A$4),(D151&lt;'km-vergoeding'!$A$5)),'km-vergoeding'!$D$4,'km-vergoeding'!$D$5),0))</f>
        <v>0</v>
      </c>
      <c r="BD151" s="95"/>
      <c r="BE151" s="95"/>
      <c r="BF151" s="95"/>
      <c r="BG151" s="95"/>
      <c r="BH151" s="95"/>
      <c r="BI151" s="95"/>
      <c r="BJ151" s="95"/>
      <c r="BK151" s="94">
        <f t="shared" si="33"/>
        <v>0</v>
      </c>
      <c r="BL151" s="95"/>
      <c r="BM151" s="95"/>
      <c r="BN151" s="95"/>
      <c r="BO151" s="95"/>
      <c r="BP151" s="95"/>
      <c r="BQ151" s="95"/>
      <c r="BR151" s="93">
        <f>IF($AU$38&lt;&gt;"","zie hierboven",IF(AJ151="fiets",'km-vergoeding'!$D$3,0))</f>
        <v>0</v>
      </c>
      <c r="BS151" s="93"/>
      <c r="BT151" s="93"/>
      <c r="BU151" s="93"/>
      <c r="BV151" s="93"/>
      <c r="BW151" s="93"/>
      <c r="BX151" s="93"/>
      <c r="BY151" s="93"/>
      <c r="BZ151" s="94">
        <f t="shared" si="34"/>
        <v>0</v>
      </c>
      <c r="CA151" s="95"/>
      <c r="CB151" s="95"/>
      <c r="CC151" s="95"/>
      <c r="CD151" s="95"/>
      <c r="CE151" s="95"/>
      <c r="CF151" s="95"/>
      <c r="CG151" s="96"/>
      <c r="CH151" s="97"/>
      <c r="CI151" s="97"/>
      <c r="CJ151" s="97"/>
      <c r="CK151" s="97"/>
      <c r="CL151" s="97"/>
      <c r="CM151" s="98">
        <f t="shared" si="35"/>
        <v>0</v>
      </c>
      <c r="CN151" s="95"/>
      <c r="CO151" s="95"/>
      <c r="CP151" s="95"/>
      <c r="CQ151" s="95"/>
      <c r="CR151" s="95"/>
      <c r="CS151" s="99">
        <f t="shared" si="26"/>
        <v>0</v>
      </c>
      <c r="CT151" s="100"/>
      <c r="CU151" s="100"/>
      <c r="CV151" s="100"/>
      <c r="CW151" s="100"/>
      <c r="CX151" s="101"/>
      <c r="CY151" s="73" t="str">
        <f t="shared" si="27"/>
        <v/>
      </c>
      <c r="CZ151" s="71" t="str">
        <f t="shared" si="28"/>
        <v/>
      </c>
      <c r="DA151" s="60"/>
      <c r="DB151" s="77" t="str">
        <f t="shared" si="29"/>
        <v/>
      </c>
      <c r="DC151" s="71" t="str">
        <f t="shared" si="30"/>
        <v/>
      </c>
      <c r="DD151" s="71" t="str">
        <f t="shared" si="31"/>
        <v/>
      </c>
      <c r="DE151" s="45">
        <f t="shared" si="32"/>
        <v>0</v>
      </c>
      <c r="DF151" s="45"/>
      <c r="DG151" s="84" t="str">
        <f t="shared" si="25"/>
        <v/>
      </c>
    </row>
    <row r="152" spans="1:111" ht="15.75" customHeight="1" x14ac:dyDescent="0.35">
      <c r="A152" s="71" t="str">
        <f t="shared" si="22"/>
        <v/>
      </c>
      <c r="B152" s="71" t="str">
        <f t="shared" si="23"/>
        <v/>
      </c>
      <c r="C152" s="72" t="str">
        <f t="shared" si="24"/>
        <v/>
      </c>
      <c r="D152" s="102"/>
      <c r="E152" s="97"/>
      <c r="F152" s="97"/>
      <c r="G152" s="97"/>
      <c r="H152" s="103"/>
      <c r="I152" s="97"/>
      <c r="J152" s="97"/>
      <c r="K152" s="97"/>
      <c r="L152" s="97"/>
      <c r="M152" s="97"/>
      <c r="N152" s="97"/>
      <c r="O152" s="97"/>
      <c r="P152" s="97"/>
      <c r="Q152" s="97"/>
      <c r="R152" s="104"/>
      <c r="S152" s="97"/>
      <c r="T152" s="97"/>
      <c r="U152" s="97"/>
      <c r="V152" s="97"/>
      <c r="W152" s="97"/>
      <c r="X152" s="104"/>
      <c r="Y152" s="97"/>
      <c r="Z152" s="97"/>
      <c r="AA152" s="97"/>
      <c r="AB152" s="97"/>
      <c r="AC152" s="97"/>
      <c r="AD152" s="97"/>
      <c r="AE152" s="97"/>
      <c r="AF152" s="97"/>
      <c r="AG152" s="97"/>
      <c r="AH152" s="97"/>
      <c r="AI152" s="97"/>
      <c r="AJ152" s="105"/>
      <c r="AK152" s="97"/>
      <c r="AL152" s="97"/>
      <c r="AM152" s="97"/>
      <c r="AN152" s="97"/>
      <c r="AO152" s="97"/>
      <c r="AP152" s="97"/>
      <c r="AQ152" s="97"/>
      <c r="AR152" s="106"/>
      <c r="AS152" s="107"/>
      <c r="AT152" s="107"/>
      <c r="AU152" s="107"/>
      <c r="AV152" s="107"/>
      <c r="AW152" s="107"/>
      <c r="AX152" s="107"/>
      <c r="AY152" s="106"/>
      <c r="AZ152" s="107"/>
      <c r="BA152" s="107"/>
      <c r="BB152" s="107"/>
      <c r="BC152" s="108">
        <f>IF($AU$38&lt;&gt;"","zie hierboven",IF(AJ152="auto",IF(AND((D152&gt;'km-vergoeding'!$A$4),(D152&lt;'km-vergoeding'!$A$5)),'km-vergoeding'!$D$4,'km-vergoeding'!$D$5),0))</f>
        <v>0</v>
      </c>
      <c r="BD152" s="95"/>
      <c r="BE152" s="95"/>
      <c r="BF152" s="95"/>
      <c r="BG152" s="95"/>
      <c r="BH152" s="95"/>
      <c r="BI152" s="95"/>
      <c r="BJ152" s="95"/>
      <c r="BK152" s="94">
        <f t="shared" si="33"/>
        <v>0</v>
      </c>
      <c r="BL152" s="95"/>
      <c r="BM152" s="95"/>
      <c r="BN152" s="95"/>
      <c r="BO152" s="95"/>
      <c r="BP152" s="95"/>
      <c r="BQ152" s="95"/>
      <c r="BR152" s="93">
        <f>IF($AU$38&lt;&gt;"","zie hierboven",IF(AJ152="fiets",'km-vergoeding'!$D$3,0))</f>
        <v>0</v>
      </c>
      <c r="BS152" s="93"/>
      <c r="BT152" s="93"/>
      <c r="BU152" s="93"/>
      <c r="BV152" s="93"/>
      <c r="BW152" s="93"/>
      <c r="BX152" s="93"/>
      <c r="BY152" s="93"/>
      <c r="BZ152" s="94">
        <f t="shared" si="34"/>
        <v>0</v>
      </c>
      <c r="CA152" s="95"/>
      <c r="CB152" s="95"/>
      <c r="CC152" s="95"/>
      <c r="CD152" s="95"/>
      <c r="CE152" s="95"/>
      <c r="CF152" s="95"/>
      <c r="CG152" s="96"/>
      <c r="CH152" s="97"/>
      <c r="CI152" s="97"/>
      <c r="CJ152" s="97"/>
      <c r="CK152" s="97"/>
      <c r="CL152" s="97"/>
      <c r="CM152" s="98">
        <f t="shared" si="35"/>
        <v>0</v>
      </c>
      <c r="CN152" s="95"/>
      <c r="CO152" s="95"/>
      <c r="CP152" s="95"/>
      <c r="CQ152" s="95"/>
      <c r="CR152" s="95"/>
      <c r="CS152" s="99">
        <f t="shared" si="26"/>
        <v>0</v>
      </c>
      <c r="CT152" s="100"/>
      <c r="CU152" s="100"/>
      <c r="CV152" s="100"/>
      <c r="CW152" s="100"/>
      <c r="CX152" s="101"/>
      <c r="CY152" s="73" t="str">
        <f t="shared" si="27"/>
        <v/>
      </c>
      <c r="CZ152" s="71" t="str">
        <f t="shared" si="28"/>
        <v/>
      </c>
      <c r="DA152" s="60"/>
      <c r="DB152" s="77" t="str">
        <f t="shared" si="29"/>
        <v/>
      </c>
      <c r="DC152" s="71" t="str">
        <f t="shared" si="30"/>
        <v/>
      </c>
      <c r="DD152" s="71" t="str">
        <f t="shared" si="31"/>
        <v/>
      </c>
      <c r="DE152" s="45">
        <f t="shared" si="32"/>
        <v>0</v>
      </c>
      <c r="DF152" s="45"/>
      <c r="DG152" s="84" t="str">
        <f t="shared" si="25"/>
        <v/>
      </c>
    </row>
    <row r="153" spans="1:111" ht="15.75" customHeight="1" x14ac:dyDescent="0.35">
      <c r="A153" s="71" t="str">
        <f t="shared" si="22"/>
        <v/>
      </c>
      <c r="B153" s="71" t="str">
        <f t="shared" si="23"/>
        <v/>
      </c>
      <c r="C153" s="72" t="str">
        <f t="shared" si="24"/>
        <v/>
      </c>
      <c r="D153" s="102"/>
      <c r="E153" s="97"/>
      <c r="F153" s="97"/>
      <c r="G153" s="97"/>
      <c r="H153" s="103"/>
      <c r="I153" s="97"/>
      <c r="J153" s="97"/>
      <c r="K153" s="97"/>
      <c r="L153" s="97"/>
      <c r="M153" s="97"/>
      <c r="N153" s="97"/>
      <c r="O153" s="97"/>
      <c r="P153" s="97"/>
      <c r="Q153" s="97"/>
      <c r="R153" s="104"/>
      <c r="S153" s="97"/>
      <c r="T153" s="97"/>
      <c r="U153" s="97"/>
      <c r="V153" s="97"/>
      <c r="W153" s="97"/>
      <c r="X153" s="104"/>
      <c r="Y153" s="97"/>
      <c r="Z153" s="97"/>
      <c r="AA153" s="97"/>
      <c r="AB153" s="97"/>
      <c r="AC153" s="97"/>
      <c r="AD153" s="97"/>
      <c r="AE153" s="97"/>
      <c r="AF153" s="97"/>
      <c r="AG153" s="97"/>
      <c r="AH153" s="97"/>
      <c r="AI153" s="97"/>
      <c r="AJ153" s="105"/>
      <c r="AK153" s="97"/>
      <c r="AL153" s="97"/>
      <c r="AM153" s="97"/>
      <c r="AN153" s="97"/>
      <c r="AO153" s="97"/>
      <c r="AP153" s="97"/>
      <c r="AQ153" s="97"/>
      <c r="AR153" s="106"/>
      <c r="AS153" s="107"/>
      <c r="AT153" s="107"/>
      <c r="AU153" s="107"/>
      <c r="AV153" s="107"/>
      <c r="AW153" s="107"/>
      <c r="AX153" s="107"/>
      <c r="AY153" s="106"/>
      <c r="AZ153" s="107"/>
      <c r="BA153" s="107"/>
      <c r="BB153" s="107"/>
      <c r="BC153" s="108">
        <f>IF($AU$38&lt;&gt;"","zie hierboven",IF(AJ153="auto",IF(AND((D153&gt;'km-vergoeding'!$A$4),(D153&lt;'km-vergoeding'!$A$5)),'km-vergoeding'!$D$4,'km-vergoeding'!$D$5),0))</f>
        <v>0</v>
      </c>
      <c r="BD153" s="95"/>
      <c r="BE153" s="95"/>
      <c r="BF153" s="95"/>
      <c r="BG153" s="95"/>
      <c r="BH153" s="95"/>
      <c r="BI153" s="95"/>
      <c r="BJ153" s="95"/>
      <c r="BK153" s="94">
        <f t="shared" si="33"/>
        <v>0</v>
      </c>
      <c r="BL153" s="95"/>
      <c r="BM153" s="95"/>
      <c r="BN153" s="95"/>
      <c r="BO153" s="95"/>
      <c r="BP153" s="95"/>
      <c r="BQ153" s="95"/>
      <c r="BR153" s="93">
        <f>IF($AU$38&lt;&gt;"","zie hierboven",IF(AJ153="fiets",'km-vergoeding'!$D$3,0))</f>
        <v>0</v>
      </c>
      <c r="BS153" s="93"/>
      <c r="BT153" s="93"/>
      <c r="BU153" s="93"/>
      <c r="BV153" s="93"/>
      <c r="BW153" s="93"/>
      <c r="BX153" s="93"/>
      <c r="BY153" s="93"/>
      <c r="BZ153" s="94">
        <f t="shared" si="34"/>
        <v>0</v>
      </c>
      <c r="CA153" s="95"/>
      <c r="CB153" s="95"/>
      <c r="CC153" s="95"/>
      <c r="CD153" s="95"/>
      <c r="CE153" s="95"/>
      <c r="CF153" s="95"/>
      <c r="CG153" s="96"/>
      <c r="CH153" s="97"/>
      <c r="CI153" s="97"/>
      <c r="CJ153" s="97"/>
      <c r="CK153" s="97"/>
      <c r="CL153" s="97"/>
      <c r="CM153" s="98">
        <f t="shared" si="35"/>
        <v>0</v>
      </c>
      <c r="CN153" s="95"/>
      <c r="CO153" s="95"/>
      <c r="CP153" s="95"/>
      <c r="CQ153" s="95"/>
      <c r="CR153" s="95"/>
      <c r="CS153" s="99">
        <f t="shared" si="26"/>
        <v>0</v>
      </c>
      <c r="CT153" s="100"/>
      <c r="CU153" s="100"/>
      <c r="CV153" s="100"/>
      <c r="CW153" s="100"/>
      <c r="CX153" s="101"/>
      <c r="CY153" s="73" t="str">
        <f t="shared" si="27"/>
        <v/>
      </c>
      <c r="CZ153" s="71" t="str">
        <f t="shared" si="28"/>
        <v/>
      </c>
      <c r="DA153" s="60"/>
      <c r="DB153" s="77" t="str">
        <f t="shared" si="29"/>
        <v/>
      </c>
      <c r="DC153" s="71" t="str">
        <f t="shared" si="30"/>
        <v/>
      </c>
      <c r="DD153" s="71" t="str">
        <f t="shared" si="31"/>
        <v/>
      </c>
      <c r="DE153" s="45">
        <f t="shared" si="32"/>
        <v>0</v>
      </c>
      <c r="DF153" s="45"/>
      <c r="DG153" s="84" t="str">
        <f t="shared" si="25"/>
        <v/>
      </c>
    </row>
    <row r="154" spans="1:111" ht="15.75" customHeight="1" x14ac:dyDescent="0.35">
      <c r="A154" s="71" t="str">
        <f t="shared" si="22"/>
        <v/>
      </c>
      <c r="B154" s="71" t="str">
        <f t="shared" si="23"/>
        <v/>
      </c>
      <c r="C154" s="72" t="str">
        <f t="shared" si="24"/>
        <v/>
      </c>
      <c r="D154" s="102"/>
      <c r="E154" s="97"/>
      <c r="F154" s="97"/>
      <c r="G154" s="97"/>
      <c r="H154" s="103"/>
      <c r="I154" s="97"/>
      <c r="J154" s="97"/>
      <c r="K154" s="97"/>
      <c r="L154" s="97"/>
      <c r="M154" s="97"/>
      <c r="N154" s="97"/>
      <c r="O154" s="97"/>
      <c r="P154" s="97"/>
      <c r="Q154" s="97"/>
      <c r="R154" s="104"/>
      <c r="S154" s="97"/>
      <c r="T154" s="97"/>
      <c r="U154" s="97"/>
      <c r="V154" s="97"/>
      <c r="W154" s="97"/>
      <c r="X154" s="104"/>
      <c r="Y154" s="97"/>
      <c r="Z154" s="97"/>
      <c r="AA154" s="97"/>
      <c r="AB154" s="97"/>
      <c r="AC154" s="97"/>
      <c r="AD154" s="97"/>
      <c r="AE154" s="97"/>
      <c r="AF154" s="97"/>
      <c r="AG154" s="97"/>
      <c r="AH154" s="97"/>
      <c r="AI154" s="97"/>
      <c r="AJ154" s="105"/>
      <c r="AK154" s="97"/>
      <c r="AL154" s="97"/>
      <c r="AM154" s="97"/>
      <c r="AN154" s="97"/>
      <c r="AO154" s="97"/>
      <c r="AP154" s="97"/>
      <c r="AQ154" s="97"/>
      <c r="AR154" s="106"/>
      <c r="AS154" s="107"/>
      <c r="AT154" s="107"/>
      <c r="AU154" s="107"/>
      <c r="AV154" s="107"/>
      <c r="AW154" s="107"/>
      <c r="AX154" s="107"/>
      <c r="AY154" s="106"/>
      <c r="AZ154" s="107"/>
      <c r="BA154" s="107"/>
      <c r="BB154" s="107"/>
      <c r="BC154" s="108">
        <f>IF($AU$38&lt;&gt;"","zie hierboven",IF(AJ154="auto",IF(AND((D154&gt;'km-vergoeding'!$A$4),(D154&lt;'km-vergoeding'!$A$5)),'km-vergoeding'!$D$4,'km-vergoeding'!$D$5),0))</f>
        <v>0</v>
      </c>
      <c r="BD154" s="95"/>
      <c r="BE154" s="95"/>
      <c r="BF154" s="95"/>
      <c r="BG154" s="95"/>
      <c r="BH154" s="95"/>
      <c r="BI154" s="95"/>
      <c r="BJ154" s="95"/>
      <c r="BK154" s="94">
        <f t="shared" si="33"/>
        <v>0</v>
      </c>
      <c r="BL154" s="95"/>
      <c r="BM154" s="95"/>
      <c r="BN154" s="95"/>
      <c r="BO154" s="95"/>
      <c r="BP154" s="95"/>
      <c r="BQ154" s="95"/>
      <c r="BR154" s="93">
        <f>IF($AU$38&lt;&gt;"","zie hierboven",IF(AJ154="fiets",'km-vergoeding'!$D$3,0))</f>
        <v>0</v>
      </c>
      <c r="BS154" s="93"/>
      <c r="BT154" s="93"/>
      <c r="BU154" s="93"/>
      <c r="BV154" s="93"/>
      <c r="BW154" s="93"/>
      <c r="BX154" s="93"/>
      <c r="BY154" s="93"/>
      <c r="BZ154" s="94">
        <f t="shared" si="34"/>
        <v>0</v>
      </c>
      <c r="CA154" s="95"/>
      <c r="CB154" s="95"/>
      <c r="CC154" s="95"/>
      <c r="CD154" s="95"/>
      <c r="CE154" s="95"/>
      <c r="CF154" s="95"/>
      <c r="CG154" s="96"/>
      <c r="CH154" s="97"/>
      <c r="CI154" s="97"/>
      <c r="CJ154" s="97"/>
      <c r="CK154" s="97"/>
      <c r="CL154" s="97"/>
      <c r="CM154" s="98">
        <f t="shared" si="35"/>
        <v>0</v>
      </c>
      <c r="CN154" s="95"/>
      <c r="CO154" s="95"/>
      <c r="CP154" s="95"/>
      <c r="CQ154" s="95"/>
      <c r="CR154" s="95"/>
      <c r="CS154" s="99">
        <f t="shared" si="26"/>
        <v>0</v>
      </c>
      <c r="CT154" s="100"/>
      <c r="CU154" s="100"/>
      <c r="CV154" s="100"/>
      <c r="CW154" s="100"/>
      <c r="CX154" s="101"/>
      <c r="CY154" s="73" t="str">
        <f t="shared" si="27"/>
        <v/>
      </c>
      <c r="CZ154" s="71" t="str">
        <f t="shared" si="28"/>
        <v/>
      </c>
      <c r="DA154" s="60"/>
      <c r="DB154" s="77" t="str">
        <f t="shared" si="29"/>
        <v/>
      </c>
      <c r="DC154" s="71" t="str">
        <f t="shared" si="30"/>
        <v/>
      </c>
      <c r="DD154" s="71" t="str">
        <f t="shared" si="31"/>
        <v/>
      </c>
      <c r="DE154" s="45">
        <f t="shared" si="32"/>
        <v>0</v>
      </c>
      <c r="DF154" s="45"/>
      <c r="DG154" s="84" t="str">
        <f t="shared" si="25"/>
        <v/>
      </c>
    </row>
    <row r="155" spans="1:111" ht="15.75" customHeight="1" x14ac:dyDescent="0.35">
      <c r="A155" s="71" t="str">
        <f t="shared" si="22"/>
        <v/>
      </c>
      <c r="B155" s="71" t="str">
        <f t="shared" si="23"/>
        <v/>
      </c>
      <c r="C155" s="72" t="str">
        <f t="shared" si="24"/>
        <v/>
      </c>
      <c r="D155" s="102"/>
      <c r="E155" s="97"/>
      <c r="F155" s="97"/>
      <c r="G155" s="97"/>
      <c r="H155" s="103"/>
      <c r="I155" s="97"/>
      <c r="J155" s="97"/>
      <c r="K155" s="97"/>
      <c r="L155" s="97"/>
      <c r="M155" s="97"/>
      <c r="N155" s="97"/>
      <c r="O155" s="97"/>
      <c r="P155" s="97"/>
      <c r="Q155" s="97"/>
      <c r="R155" s="104"/>
      <c r="S155" s="97"/>
      <c r="T155" s="97"/>
      <c r="U155" s="97"/>
      <c r="V155" s="97"/>
      <c r="W155" s="97"/>
      <c r="X155" s="104"/>
      <c r="Y155" s="97"/>
      <c r="Z155" s="97"/>
      <c r="AA155" s="97"/>
      <c r="AB155" s="97"/>
      <c r="AC155" s="97"/>
      <c r="AD155" s="97"/>
      <c r="AE155" s="97"/>
      <c r="AF155" s="97"/>
      <c r="AG155" s="97"/>
      <c r="AH155" s="97"/>
      <c r="AI155" s="97"/>
      <c r="AJ155" s="105"/>
      <c r="AK155" s="97"/>
      <c r="AL155" s="97"/>
      <c r="AM155" s="97"/>
      <c r="AN155" s="97"/>
      <c r="AO155" s="97"/>
      <c r="AP155" s="97"/>
      <c r="AQ155" s="97"/>
      <c r="AR155" s="106"/>
      <c r="AS155" s="107"/>
      <c r="AT155" s="107"/>
      <c r="AU155" s="107"/>
      <c r="AV155" s="107"/>
      <c r="AW155" s="107"/>
      <c r="AX155" s="107"/>
      <c r="AY155" s="106"/>
      <c r="AZ155" s="107"/>
      <c r="BA155" s="107"/>
      <c r="BB155" s="107"/>
      <c r="BC155" s="108">
        <f>IF($AU$38&lt;&gt;"","zie hierboven",IF(AJ155="auto",IF(AND((D155&gt;'km-vergoeding'!$A$4),(D155&lt;'km-vergoeding'!$A$5)),'km-vergoeding'!$D$4,'km-vergoeding'!$D$5),0))</f>
        <v>0</v>
      </c>
      <c r="BD155" s="95"/>
      <c r="BE155" s="95"/>
      <c r="BF155" s="95"/>
      <c r="BG155" s="95"/>
      <c r="BH155" s="95"/>
      <c r="BI155" s="95"/>
      <c r="BJ155" s="95"/>
      <c r="BK155" s="94">
        <f t="shared" si="33"/>
        <v>0</v>
      </c>
      <c r="BL155" s="95"/>
      <c r="BM155" s="95"/>
      <c r="BN155" s="95"/>
      <c r="BO155" s="95"/>
      <c r="BP155" s="95"/>
      <c r="BQ155" s="95"/>
      <c r="BR155" s="93">
        <f>IF($AU$38&lt;&gt;"","zie hierboven",IF(AJ155="fiets",'km-vergoeding'!$D$3,0))</f>
        <v>0</v>
      </c>
      <c r="BS155" s="93"/>
      <c r="BT155" s="93"/>
      <c r="BU155" s="93"/>
      <c r="BV155" s="93"/>
      <c r="BW155" s="93"/>
      <c r="BX155" s="93"/>
      <c r="BY155" s="93"/>
      <c r="BZ155" s="94">
        <f t="shared" si="34"/>
        <v>0</v>
      </c>
      <c r="CA155" s="95"/>
      <c r="CB155" s="95"/>
      <c r="CC155" s="95"/>
      <c r="CD155" s="95"/>
      <c r="CE155" s="95"/>
      <c r="CF155" s="95"/>
      <c r="CG155" s="96"/>
      <c r="CH155" s="97"/>
      <c r="CI155" s="97"/>
      <c r="CJ155" s="97"/>
      <c r="CK155" s="97"/>
      <c r="CL155" s="97"/>
      <c r="CM155" s="98">
        <f t="shared" si="35"/>
        <v>0</v>
      </c>
      <c r="CN155" s="95"/>
      <c r="CO155" s="95"/>
      <c r="CP155" s="95"/>
      <c r="CQ155" s="95"/>
      <c r="CR155" s="95"/>
      <c r="CS155" s="99">
        <f t="shared" si="26"/>
        <v>0</v>
      </c>
      <c r="CT155" s="100"/>
      <c r="CU155" s="100"/>
      <c r="CV155" s="100"/>
      <c r="CW155" s="100"/>
      <c r="CX155" s="101"/>
      <c r="CY155" s="73" t="str">
        <f t="shared" si="27"/>
        <v/>
      </c>
      <c r="CZ155" s="71" t="str">
        <f t="shared" si="28"/>
        <v/>
      </c>
      <c r="DA155" s="60"/>
      <c r="DB155" s="77" t="str">
        <f t="shared" si="29"/>
        <v/>
      </c>
      <c r="DC155" s="71" t="str">
        <f t="shared" si="30"/>
        <v/>
      </c>
      <c r="DD155" s="71" t="str">
        <f t="shared" si="31"/>
        <v/>
      </c>
      <c r="DE155" s="45">
        <f t="shared" si="32"/>
        <v>0</v>
      </c>
      <c r="DF155" s="45"/>
      <c r="DG155" s="84" t="str">
        <f t="shared" si="25"/>
        <v/>
      </c>
    </row>
    <row r="156" spans="1:111" ht="15.75" customHeight="1" x14ac:dyDescent="0.35">
      <c r="A156" s="71" t="str">
        <f t="shared" si="22"/>
        <v/>
      </c>
      <c r="B156" s="71" t="str">
        <f t="shared" si="23"/>
        <v/>
      </c>
      <c r="C156" s="72" t="str">
        <f t="shared" si="24"/>
        <v/>
      </c>
      <c r="D156" s="102"/>
      <c r="E156" s="97"/>
      <c r="F156" s="97"/>
      <c r="G156" s="97"/>
      <c r="H156" s="103"/>
      <c r="I156" s="97"/>
      <c r="J156" s="97"/>
      <c r="K156" s="97"/>
      <c r="L156" s="97"/>
      <c r="M156" s="97"/>
      <c r="N156" s="97"/>
      <c r="O156" s="97"/>
      <c r="P156" s="97"/>
      <c r="Q156" s="97"/>
      <c r="R156" s="104"/>
      <c r="S156" s="97"/>
      <c r="T156" s="97"/>
      <c r="U156" s="97"/>
      <c r="V156" s="97"/>
      <c r="W156" s="97"/>
      <c r="X156" s="104"/>
      <c r="Y156" s="97"/>
      <c r="Z156" s="97"/>
      <c r="AA156" s="97"/>
      <c r="AB156" s="97"/>
      <c r="AC156" s="97"/>
      <c r="AD156" s="97"/>
      <c r="AE156" s="97"/>
      <c r="AF156" s="97"/>
      <c r="AG156" s="97"/>
      <c r="AH156" s="97"/>
      <c r="AI156" s="97"/>
      <c r="AJ156" s="105"/>
      <c r="AK156" s="97"/>
      <c r="AL156" s="97"/>
      <c r="AM156" s="97"/>
      <c r="AN156" s="97"/>
      <c r="AO156" s="97"/>
      <c r="AP156" s="97"/>
      <c r="AQ156" s="97"/>
      <c r="AR156" s="106"/>
      <c r="AS156" s="107"/>
      <c r="AT156" s="107"/>
      <c r="AU156" s="107"/>
      <c r="AV156" s="107"/>
      <c r="AW156" s="107"/>
      <c r="AX156" s="107"/>
      <c r="AY156" s="106"/>
      <c r="AZ156" s="107"/>
      <c r="BA156" s="107"/>
      <c r="BB156" s="107"/>
      <c r="BC156" s="108">
        <f>IF($AU$38&lt;&gt;"","zie hierboven",IF(AJ156="auto",IF(AND((D156&gt;'km-vergoeding'!$A$4),(D156&lt;'km-vergoeding'!$A$5)),'km-vergoeding'!$D$4,'km-vergoeding'!$D$5),0))</f>
        <v>0</v>
      </c>
      <c r="BD156" s="95"/>
      <c r="BE156" s="95"/>
      <c r="BF156" s="95"/>
      <c r="BG156" s="95"/>
      <c r="BH156" s="95"/>
      <c r="BI156" s="95"/>
      <c r="BJ156" s="95"/>
      <c r="BK156" s="94">
        <f t="shared" si="33"/>
        <v>0</v>
      </c>
      <c r="BL156" s="95"/>
      <c r="BM156" s="95"/>
      <c r="BN156" s="95"/>
      <c r="BO156" s="95"/>
      <c r="BP156" s="95"/>
      <c r="BQ156" s="95"/>
      <c r="BR156" s="93">
        <f>IF($AU$38&lt;&gt;"","zie hierboven",IF(AJ156="fiets",'km-vergoeding'!$D$3,0))</f>
        <v>0</v>
      </c>
      <c r="BS156" s="93"/>
      <c r="BT156" s="93"/>
      <c r="BU156" s="93"/>
      <c r="BV156" s="93"/>
      <c r="BW156" s="93"/>
      <c r="BX156" s="93"/>
      <c r="BY156" s="93"/>
      <c r="BZ156" s="94">
        <f t="shared" si="34"/>
        <v>0</v>
      </c>
      <c r="CA156" s="95"/>
      <c r="CB156" s="95"/>
      <c r="CC156" s="95"/>
      <c r="CD156" s="95"/>
      <c r="CE156" s="95"/>
      <c r="CF156" s="95"/>
      <c r="CG156" s="96"/>
      <c r="CH156" s="97"/>
      <c r="CI156" s="97"/>
      <c r="CJ156" s="97"/>
      <c r="CK156" s="97"/>
      <c r="CL156" s="97"/>
      <c r="CM156" s="98">
        <f t="shared" si="35"/>
        <v>0</v>
      </c>
      <c r="CN156" s="95"/>
      <c r="CO156" s="95"/>
      <c r="CP156" s="95"/>
      <c r="CQ156" s="95"/>
      <c r="CR156" s="95"/>
      <c r="CS156" s="99">
        <f t="shared" si="26"/>
        <v>0</v>
      </c>
      <c r="CT156" s="100"/>
      <c r="CU156" s="100"/>
      <c r="CV156" s="100"/>
      <c r="CW156" s="100"/>
      <c r="CX156" s="101"/>
      <c r="CY156" s="73" t="str">
        <f t="shared" si="27"/>
        <v/>
      </c>
      <c r="CZ156" s="71" t="str">
        <f t="shared" si="28"/>
        <v/>
      </c>
      <c r="DA156" s="60"/>
      <c r="DB156" s="77" t="str">
        <f t="shared" si="29"/>
        <v/>
      </c>
      <c r="DC156" s="71" t="str">
        <f t="shared" si="30"/>
        <v/>
      </c>
      <c r="DD156" s="71" t="str">
        <f t="shared" si="31"/>
        <v/>
      </c>
      <c r="DE156" s="45">
        <f t="shared" si="32"/>
        <v>0</v>
      </c>
      <c r="DF156" s="45"/>
      <c r="DG156" s="84" t="str">
        <f t="shared" si="25"/>
        <v/>
      </c>
    </row>
    <row r="157" spans="1:111" ht="15.75" customHeight="1" x14ac:dyDescent="0.35">
      <c r="A157" s="71" t="str">
        <f t="shared" si="22"/>
        <v/>
      </c>
      <c r="B157" s="71" t="str">
        <f t="shared" si="23"/>
        <v/>
      </c>
      <c r="C157" s="72" t="str">
        <f t="shared" si="24"/>
        <v/>
      </c>
      <c r="D157" s="102"/>
      <c r="E157" s="97"/>
      <c r="F157" s="97"/>
      <c r="G157" s="97"/>
      <c r="H157" s="103"/>
      <c r="I157" s="97"/>
      <c r="J157" s="97"/>
      <c r="K157" s="97"/>
      <c r="L157" s="97"/>
      <c r="M157" s="97"/>
      <c r="N157" s="97"/>
      <c r="O157" s="97"/>
      <c r="P157" s="97"/>
      <c r="Q157" s="97"/>
      <c r="R157" s="104"/>
      <c r="S157" s="97"/>
      <c r="T157" s="97"/>
      <c r="U157" s="97"/>
      <c r="V157" s="97"/>
      <c r="W157" s="97"/>
      <c r="X157" s="104"/>
      <c r="Y157" s="97"/>
      <c r="Z157" s="97"/>
      <c r="AA157" s="97"/>
      <c r="AB157" s="97"/>
      <c r="AC157" s="97"/>
      <c r="AD157" s="97"/>
      <c r="AE157" s="97"/>
      <c r="AF157" s="97"/>
      <c r="AG157" s="97"/>
      <c r="AH157" s="97"/>
      <c r="AI157" s="97"/>
      <c r="AJ157" s="105"/>
      <c r="AK157" s="97"/>
      <c r="AL157" s="97"/>
      <c r="AM157" s="97"/>
      <c r="AN157" s="97"/>
      <c r="AO157" s="97"/>
      <c r="AP157" s="97"/>
      <c r="AQ157" s="97"/>
      <c r="AR157" s="106"/>
      <c r="AS157" s="107"/>
      <c r="AT157" s="107"/>
      <c r="AU157" s="107"/>
      <c r="AV157" s="107"/>
      <c r="AW157" s="107"/>
      <c r="AX157" s="107"/>
      <c r="AY157" s="106"/>
      <c r="AZ157" s="107"/>
      <c r="BA157" s="107"/>
      <c r="BB157" s="107"/>
      <c r="BC157" s="108">
        <f>IF($AU$38&lt;&gt;"","zie hierboven",IF(AJ157="auto",IF(AND((D157&gt;'km-vergoeding'!$A$4),(D157&lt;'km-vergoeding'!$A$5)),'km-vergoeding'!$D$4,'km-vergoeding'!$D$5),0))</f>
        <v>0</v>
      </c>
      <c r="BD157" s="95"/>
      <c r="BE157" s="95"/>
      <c r="BF157" s="95"/>
      <c r="BG157" s="95"/>
      <c r="BH157" s="95"/>
      <c r="BI157" s="95"/>
      <c r="BJ157" s="95"/>
      <c r="BK157" s="94">
        <f t="shared" si="33"/>
        <v>0</v>
      </c>
      <c r="BL157" s="95"/>
      <c r="BM157" s="95"/>
      <c r="BN157" s="95"/>
      <c r="BO157" s="95"/>
      <c r="BP157" s="95"/>
      <c r="BQ157" s="95"/>
      <c r="BR157" s="93">
        <f>IF($AU$38&lt;&gt;"","zie hierboven",IF(AJ157="fiets",'km-vergoeding'!$D$3,0))</f>
        <v>0</v>
      </c>
      <c r="BS157" s="93"/>
      <c r="BT157" s="93"/>
      <c r="BU157" s="93"/>
      <c r="BV157" s="93"/>
      <c r="BW157" s="93"/>
      <c r="BX157" s="93"/>
      <c r="BY157" s="93"/>
      <c r="BZ157" s="94">
        <f t="shared" si="34"/>
        <v>0</v>
      </c>
      <c r="CA157" s="95"/>
      <c r="CB157" s="95"/>
      <c r="CC157" s="95"/>
      <c r="CD157" s="95"/>
      <c r="CE157" s="95"/>
      <c r="CF157" s="95"/>
      <c r="CG157" s="96"/>
      <c r="CH157" s="97"/>
      <c r="CI157" s="97"/>
      <c r="CJ157" s="97"/>
      <c r="CK157" s="97"/>
      <c r="CL157" s="97"/>
      <c r="CM157" s="98">
        <f t="shared" si="35"/>
        <v>0</v>
      </c>
      <c r="CN157" s="95"/>
      <c r="CO157" s="95"/>
      <c r="CP157" s="95"/>
      <c r="CQ157" s="95"/>
      <c r="CR157" s="95"/>
      <c r="CS157" s="99">
        <f t="shared" si="26"/>
        <v>0</v>
      </c>
      <c r="CT157" s="100"/>
      <c r="CU157" s="100"/>
      <c r="CV157" s="100"/>
      <c r="CW157" s="100"/>
      <c r="CX157" s="101"/>
      <c r="CY157" s="73" t="str">
        <f t="shared" si="27"/>
        <v/>
      </c>
      <c r="CZ157" s="71" t="str">
        <f t="shared" si="28"/>
        <v/>
      </c>
      <c r="DA157" s="60"/>
      <c r="DB157" s="77" t="str">
        <f t="shared" si="29"/>
        <v/>
      </c>
      <c r="DC157" s="71" t="str">
        <f t="shared" si="30"/>
        <v/>
      </c>
      <c r="DD157" s="71" t="str">
        <f t="shared" si="31"/>
        <v/>
      </c>
      <c r="DE157" s="45">
        <f t="shared" si="32"/>
        <v>0</v>
      </c>
      <c r="DF157" s="45"/>
      <c r="DG157" s="84" t="str">
        <f t="shared" si="25"/>
        <v/>
      </c>
    </row>
    <row r="158" spans="1:111" ht="15.75" customHeight="1" x14ac:dyDescent="0.35">
      <c r="A158" s="71" t="str">
        <f t="shared" si="22"/>
        <v/>
      </c>
      <c r="B158" s="71" t="str">
        <f t="shared" si="23"/>
        <v/>
      </c>
      <c r="C158" s="72" t="str">
        <f t="shared" si="24"/>
        <v/>
      </c>
      <c r="D158" s="102"/>
      <c r="E158" s="97"/>
      <c r="F158" s="97"/>
      <c r="G158" s="97"/>
      <c r="H158" s="103"/>
      <c r="I158" s="97"/>
      <c r="J158" s="97"/>
      <c r="K158" s="97"/>
      <c r="L158" s="97"/>
      <c r="M158" s="97"/>
      <c r="N158" s="97"/>
      <c r="O158" s="97"/>
      <c r="P158" s="97"/>
      <c r="Q158" s="97"/>
      <c r="R158" s="104"/>
      <c r="S158" s="97"/>
      <c r="T158" s="97"/>
      <c r="U158" s="97"/>
      <c r="V158" s="97"/>
      <c r="W158" s="97"/>
      <c r="X158" s="104"/>
      <c r="Y158" s="97"/>
      <c r="Z158" s="97"/>
      <c r="AA158" s="97"/>
      <c r="AB158" s="97"/>
      <c r="AC158" s="97"/>
      <c r="AD158" s="97"/>
      <c r="AE158" s="97"/>
      <c r="AF158" s="97"/>
      <c r="AG158" s="97"/>
      <c r="AH158" s="97"/>
      <c r="AI158" s="97"/>
      <c r="AJ158" s="105"/>
      <c r="AK158" s="97"/>
      <c r="AL158" s="97"/>
      <c r="AM158" s="97"/>
      <c r="AN158" s="97"/>
      <c r="AO158" s="97"/>
      <c r="AP158" s="97"/>
      <c r="AQ158" s="97"/>
      <c r="AR158" s="106"/>
      <c r="AS158" s="107"/>
      <c r="AT158" s="107"/>
      <c r="AU158" s="107"/>
      <c r="AV158" s="107"/>
      <c r="AW158" s="107"/>
      <c r="AX158" s="107"/>
      <c r="AY158" s="106"/>
      <c r="AZ158" s="107"/>
      <c r="BA158" s="107"/>
      <c r="BB158" s="107"/>
      <c r="BC158" s="108">
        <f>IF($AU$38&lt;&gt;"","zie hierboven",IF(AJ158="auto",IF(AND((D158&gt;'km-vergoeding'!$A$4),(D158&lt;'km-vergoeding'!$A$5)),'km-vergoeding'!$D$4,'km-vergoeding'!$D$5),0))</f>
        <v>0</v>
      </c>
      <c r="BD158" s="95"/>
      <c r="BE158" s="95"/>
      <c r="BF158" s="95"/>
      <c r="BG158" s="95"/>
      <c r="BH158" s="95"/>
      <c r="BI158" s="95"/>
      <c r="BJ158" s="95"/>
      <c r="BK158" s="94">
        <f t="shared" si="33"/>
        <v>0</v>
      </c>
      <c r="BL158" s="95"/>
      <c r="BM158" s="95"/>
      <c r="BN158" s="95"/>
      <c r="BO158" s="95"/>
      <c r="BP158" s="95"/>
      <c r="BQ158" s="95"/>
      <c r="BR158" s="93">
        <f>IF($AU$38&lt;&gt;"","zie hierboven",IF(AJ158="fiets",'km-vergoeding'!$D$3,0))</f>
        <v>0</v>
      </c>
      <c r="BS158" s="93"/>
      <c r="BT158" s="93"/>
      <c r="BU158" s="93"/>
      <c r="BV158" s="93"/>
      <c r="BW158" s="93"/>
      <c r="BX158" s="93"/>
      <c r="BY158" s="93"/>
      <c r="BZ158" s="94">
        <f t="shared" si="34"/>
        <v>0</v>
      </c>
      <c r="CA158" s="95"/>
      <c r="CB158" s="95"/>
      <c r="CC158" s="95"/>
      <c r="CD158" s="95"/>
      <c r="CE158" s="95"/>
      <c r="CF158" s="95"/>
      <c r="CG158" s="96"/>
      <c r="CH158" s="97"/>
      <c r="CI158" s="97"/>
      <c r="CJ158" s="97"/>
      <c r="CK158" s="97"/>
      <c r="CL158" s="97"/>
      <c r="CM158" s="98">
        <f t="shared" si="35"/>
        <v>0</v>
      </c>
      <c r="CN158" s="95"/>
      <c r="CO158" s="95"/>
      <c r="CP158" s="95"/>
      <c r="CQ158" s="95"/>
      <c r="CR158" s="95"/>
      <c r="CS158" s="99">
        <f t="shared" si="26"/>
        <v>0</v>
      </c>
      <c r="CT158" s="100"/>
      <c r="CU158" s="100"/>
      <c r="CV158" s="100"/>
      <c r="CW158" s="100"/>
      <c r="CX158" s="101"/>
      <c r="CY158" s="73" t="str">
        <f t="shared" si="27"/>
        <v/>
      </c>
      <c r="CZ158" s="71" t="str">
        <f t="shared" si="28"/>
        <v/>
      </c>
      <c r="DA158" s="60"/>
      <c r="DB158" s="77" t="str">
        <f t="shared" si="29"/>
        <v/>
      </c>
      <c r="DC158" s="71" t="str">
        <f t="shared" si="30"/>
        <v/>
      </c>
      <c r="DD158" s="71" t="str">
        <f t="shared" si="31"/>
        <v/>
      </c>
      <c r="DE158" s="45">
        <f t="shared" si="32"/>
        <v>0</v>
      </c>
      <c r="DF158" s="45"/>
      <c r="DG158" s="84" t="str">
        <f t="shared" si="25"/>
        <v/>
      </c>
    </row>
    <row r="159" spans="1:111" ht="15.75" customHeight="1" x14ac:dyDescent="0.35">
      <c r="A159" s="71" t="str">
        <f t="shared" si="22"/>
        <v/>
      </c>
      <c r="B159" s="71" t="str">
        <f t="shared" si="23"/>
        <v/>
      </c>
      <c r="C159" s="72" t="str">
        <f t="shared" si="24"/>
        <v/>
      </c>
      <c r="D159" s="102"/>
      <c r="E159" s="97"/>
      <c r="F159" s="97"/>
      <c r="G159" s="97"/>
      <c r="H159" s="103"/>
      <c r="I159" s="97"/>
      <c r="J159" s="97"/>
      <c r="K159" s="97"/>
      <c r="L159" s="97"/>
      <c r="M159" s="97"/>
      <c r="N159" s="97"/>
      <c r="O159" s="97"/>
      <c r="P159" s="97"/>
      <c r="Q159" s="97"/>
      <c r="R159" s="104"/>
      <c r="S159" s="97"/>
      <c r="T159" s="97"/>
      <c r="U159" s="97"/>
      <c r="V159" s="97"/>
      <c r="W159" s="97"/>
      <c r="X159" s="104"/>
      <c r="Y159" s="97"/>
      <c r="Z159" s="97"/>
      <c r="AA159" s="97"/>
      <c r="AB159" s="97"/>
      <c r="AC159" s="97"/>
      <c r="AD159" s="97"/>
      <c r="AE159" s="97"/>
      <c r="AF159" s="97"/>
      <c r="AG159" s="97"/>
      <c r="AH159" s="97"/>
      <c r="AI159" s="97"/>
      <c r="AJ159" s="105"/>
      <c r="AK159" s="97"/>
      <c r="AL159" s="97"/>
      <c r="AM159" s="97"/>
      <c r="AN159" s="97"/>
      <c r="AO159" s="97"/>
      <c r="AP159" s="97"/>
      <c r="AQ159" s="97"/>
      <c r="AR159" s="106"/>
      <c r="AS159" s="107"/>
      <c r="AT159" s="107"/>
      <c r="AU159" s="107"/>
      <c r="AV159" s="107"/>
      <c r="AW159" s="107"/>
      <c r="AX159" s="107"/>
      <c r="AY159" s="106"/>
      <c r="AZ159" s="107"/>
      <c r="BA159" s="107"/>
      <c r="BB159" s="107"/>
      <c r="BC159" s="108">
        <f>IF($AU$38&lt;&gt;"","zie hierboven",IF(AJ159="auto",IF(AND((D159&gt;'km-vergoeding'!$A$4),(D159&lt;'km-vergoeding'!$A$5)),'km-vergoeding'!$D$4,'km-vergoeding'!$D$5),0))</f>
        <v>0</v>
      </c>
      <c r="BD159" s="95"/>
      <c r="BE159" s="95"/>
      <c r="BF159" s="95"/>
      <c r="BG159" s="95"/>
      <c r="BH159" s="95"/>
      <c r="BI159" s="95"/>
      <c r="BJ159" s="95"/>
      <c r="BK159" s="94">
        <f t="shared" si="33"/>
        <v>0</v>
      </c>
      <c r="BL159" s="95"/>
      <c r="BM159" s="95"/>
      <c r="BN159" s="95"/>
      <c r="BO159" s="95"/>
      <c r="BP159" s="95"/>
      <c r="BQ159" s="95"/>
      <c r="BR159" s="93">
        <f>IF($AU$38&lt;&gt;"","zie hierboven",IF(AJ159="fiets",'km-vergoeding'!$D$3,0))</f>
        <v>0</v>
      </c>
      <c r="BS159" s="93"/>
      <c r="BT159" s="93"/>
      <c r="BU159" s="93"/>
      <c r="BV159" s="93"/>
      <c r="BW159" s="93"/>
      <c r="BX159" s="93"/>
      <c r="BY159" s="93"/>
      <c r="BZ159" s="94">
        <f t="shared" si="34"/>
        <v>0</v>
      </c>
      <c r="CA159" s="95"/>
      <c r="CB159" s="95"/>
      <c r="CC159" s="95"/>
      <c r="CD159" s="95"/>
      <c r="CE159" s="95"/>
      <c r="CF159" s="95"/>
      <c r="CG159" s="96"/>
      <c r="CH159" s="97"/>
      <c r="CI159" s="97"/>
      <c r="CJ159" s="97"/>
      <c r="CK159" s="97"/>
      <c r="CL159" s="97"/>
      <c r="CM159" s="98">
        <f t="shared" si="35"/>
        <v>0</v>
      </c>
      <c r="CN159" s="95"/>
      <c r="CO159" s="95"/>
      <c r="CP159" s="95"/>
      <c r="CQ159" s="95"/>
      <c r="CR159" s="95"/>
      <c r="CS159" s="99">
        <f t="shared" si="26"/>
        <v>0</v>
      </c>
      <c r="CT159" s="100"/>
      <c r="CU159" s="100"/>
      <c r="CV159" s="100"/>
      <c r="CW159" s="100"/>
      <c r="CX159" s="101"/>
      <c r="CY159" s="73" t="str">
        <f t="shared" si="27"/>
        <v/>
      </c>
      <c r="CZ159" s="71" t="str">
        <f t="shared" si="28"/>
        <v/>
      </c>
      <c r="DA159" s="60"/>
      <c r="DB159" s="77" t="str">
        <f t="shared" si="29"/>
        <v/>
      </c>
      <c r="DC159" s="71" t="str">
        <f t="shared" si="30"/>
        <v/>
      </c>
      <c r="DD159" s="71" t="str">
        <f t="shared" si="31"/>
        <v/>
      </c>
      <c r="DE159" s="45">
        <f t="shared" si="32"/>
        <v>0</v>
      </c>
      <c r="DF159" s="45"/>
      <c r="DG159" s="84" t="str">
        <f t="shared" si="25"/>
        <v/>
      </c>
    </row>
    <row r="160" spans="1:111" ht="15.75" customHeight="1" x14ac:dyDescent="0.35">
      <c r="A160" s="71" t="str">
        <f t="shared" si="22"/>
        <v/>
      </c>
      <c r="B160" s="71" t="str">
        <f t="shared" si="23"/>
        <v/>
      </c>
      <c r="C160" s="72" t="str">
        <f t="shared" si="24"/>
        <v/>
      </c>
      <c r="D160" s="102"/>
      <c r="E160" s="97"/>
      <c r="F160" s="97"/>
      <c r="G160" s="97"/>
      <c r="H160" s="103"/>
      <c r="I160" s="97"/>
      <c r="J160" s="97"/>
      <c r="K160" s="97"/>
      <c r="L160" s="97"/>
      <c r="M160" s="97"/>
      <c r="N160" s="97"/>
      <c r="O160" s="97"/>
      <c r="P160" s="97"/>
      <c r="Q160" s="97"/>
      <c r="R160" s="104"/>
      <c r="S160" s="97"/>
      <c r="T160" s="97"/>
      <c r="U160" s="97"/>
      <c r="V160" s="97"/>
      <c r="W160" s="97"/>
      <c r="X160" s="104"/>
      <c r="Y160" s="97"/>
      <c r="Z160" s="97"/>
      <c r="AA160" s="97"/>
      <c r="AB160" s="97"/>
      <c r="AC160" s="97"/>
      <c r="AD160" s="97"/>
      <c r="AE160" s="97"/>
      <c r="AF160" s="97"/>
      <c r="AG160" s="97"/>
      <c r="AH160" s="97"/>
      <c r="AI160" s="97"/>
      <c r="AJ160" s="105"/>
      <c r="AK160" s="97"/>
      <c r="AL160" s="97"/>
      <c r="AM160" s="97"/>
      <c r="AN160" s="97"/>
      <c r="AO160" s="97"/>
      <c r="AP160" s="97"/>
      <c r="AQ160" s="97"/>
      <c r="AR160" s="106"/>
      <c r="AS160" s="107"/>
      <c r="AT160" s="107"/>
      <c r="AU160" s="107"/>
      <c r="AV160" s="107"/>
      <c r="AW160" s="107"/>
      <c r="AX160" s="107"/>
      <c r="AY160" s="106"/>
      <c r="AZ160" s="107"/>
      <c r="BA160" s="107"/>
      <c r="BB160" s="107"/>
      <c r="BC160" s="108">
        <f>IF($AU$38&lt;&gt;"","zie hierboven",IF(AJ160="auto",IF(AND((D160&gt;'km-vergoeding'!$A$4),(D160&lt;'km-vergoeding'!$A$5)),'km-vergoeding'!$D$4,'km-vergoeding'!$D$5),0))</f>
        <v>0</v>
      </c>
      <c r="BD160" s="95"/>
      <c r="BE160" s="95"/>
      <c r="BF160" s="95"/>
      <c r="BG160" s="95"/>
      <c r="BH160" s="95"/>
      <c r="BI160" s="95"/>
      <c r="BJ160" s="95"/>
      <c r="BK160" s="94">
        <f t="shared" si="33"/>
        <v>0</v>
      </c>
      <c r="BL160" s="95"/>
      <c r="BM160" s="95"/>
      <c r="BN160" s="95"/>
      <c r="BO160" s="95"/>
      <c r="BP160" s="95"/>
      <c r="BQ160" s="95"/>
      <c r="BR160" s="93">
        <f>IF($AU$38&lt;&gt;"","zie hierboven",IF(AJ160="fiets",'km-vergoeding'!$D$3,0))</f>
        <v>0</v>
      </c>
      <c r="BS160" s="93"/>
      <c r="BT160" s="93"/>
      <c r="BU160" s="93"/>
      <c r="BV160" s="93"/>
      <c r="BW160" s="93"/>
      <c r="BX160" s="93"/>
      <c r="BY160" s="93"/>
      <c r="BZ160" s="94">
        <f t="shared" si="34"/>
        <v>0</v>
      </c>
      <c r="CA160" s="95"/>
      <c r="CB160" s="95"/>
      <c r="CC160" s="95"/>
      <c r="CD160" s="95"/>
      <c r="CE160" s="95"/>
      <c r="CF160" s="95"/>
      <c r="CG160" s="96"/>
      <c r="CH160" s="97"/>
      <c r="CI160" s="97"/>
      <c r="CJ160" s="97"/>
      <c r="CK160" s="97"/>
      <c r="CL160" s="97"/>
      <c r="CM160" s="98">
        <f t="shared" si="35"/>
        <v>0</v>
      </c>
      <c r="CN160" s="95"/>
      <c r="CO160" s="95"/>
      <c r="CP160" s="95"/>
      <c r="CQ160" s="95"/>
      <c r="CR160" s="95"/>
      <c r="CS160" s="99">
        <f t="shared" si="26"/>
        <v>0</v>
      </c>
      <c r="CT160" s="100"/>
      <c r="CU160" s="100"/>
      <c r="CV160" s="100"/>
      <c r="CW160" s="100"/>
      <c r="CX160" s="101"/>
      <c r="CY160" s="73" t="str">
        <f t="shared" si="27"/>
        <v/>
      </c>
      <c r="CZ160" s="71" t="str">
        <f t="shared" si="28"/>
        <v/>
      </c>
      <c r="DA160" s="60"/>
      <c r="DB160" s="77" t="str">
        <f t="shared" si="29"/>
        <v/>
      </c>
      <c r="DC160" s="71" t="str">
        <f t="shared" si="30"/>
        <v/>
      </c>
      <c r="DD160" s="71" t="str">
        <f t="shared" si="31"/>
        <v/>
      </c>
      <c r="DE160" s="45">
        <f t="shared" si="32"/>
        <v>0</v>
      </c>
      <c r="DF160" s="45"/>
      <c r="DG160" s="84" t="str">
        <f t="shared" si="25"/>
        <v/>
      </c>
    </row>
    <row r="161" spans="1:111" ht="15.75" customHeight="1" x14ac:dyDescent="0.35">
      <c r="A161" s="71" t="str">
        <f t="shared" si="22"/>
        <v/>
      </c>
      <c r="B161" s="71" t="str">
        <f t="shared" si="23"/>
        <v/>
      </c>
      <c r="C161" s="72" t="str">
        <f t="shared" si="24"/>
        <v/>
      </c>
      <c r="D161" s="102"/>
      <c r="E161" s="97"/>
      <c r="F161" s="97"/>
      <c r="G161" s="97"/>
      <c r="H161" s="103"/>
      <c r="I161" s="97"/>
      <c r="J161" s="97"/>
      <c r="K161" s="97"/>
      <c r="L161" s="97"/>
      <c r="M161" s="97"/>
      <c r="N161" s="97"/>
      <c r="O161" s="97"/>
      <c r="P161" s="97"/>
      <c r="Q161" s="97"/>
      <c r="R161" s="104"/>
      <c r="S161" s="97"/>
      <c r="T161" s="97"/>
      <c r="U161" s="97"/>
      <c r="V161" s="97"/>
      <c r="W161" s="97"/>
      <c r="X161" s="104"/>
      <c r="Y161" s="97"/>
      <c r="Z161" s="97"/>
      <c r="AA161" s="97"/>
      <c r="AB161" s="97"/>
      <c r="AC161" s="97"/>
      <c r="AD161" s="97"/>
      <c r="AE161" s="97"/>
      <c r="AF161" s="97"/>
      <c r="AG161" s="97"/>
      <c r="AH161" s="97"/>
      <c r="AI161" s="97"/>
      <c r="AJ161" s="105"/>
      <c r="AK161" s="97"/>
      <c r="AL161" s="97"/>
      <c r="AM161" s="97"/>
      <c r="AN161" s="97"/>
      <c r="AO161" s="97"/>
      <c r="AP161" s="97"/>
      <c r="AQ161" s="97"/>
      <c r="AR161" s="106"/>
      <c r="AS161" s="107"/>
      <c r="AT161" s="107"/>
      <c r="AU161" s="107"/>
      <c r="AV161" s="107"/>
      <c r="AW161" s="107"/>
      <c r="AX161" s="107"/>
      <c r="AY161" s="106"/>
      <c r="AZ161" s="107"/>
      <c r="BA161" s="107"/>
      <c r="BB161" s="107"/>
      <c r="BC161" s="108">
        <f>IF($AU$38&lt;&gt;"","zie hierboven",IF(AJ161="auto",IF(AND((D161&gt;'km-vergoeding'!$A$4),(D161&lt;'km-vergoeding'!$A$5)),'km-vergoeding'!$D$4,'km-vergoeding'!$D$5),0))</f>
        <v>0</v>
      </c>
      <c r="BD161" s="95"/>
      <c r="BE161" s="95"/>
      <c r="BF161" s="95"/>
      <c r="BG161" s="95"/>
      <c r="BH161" s="95"/>
      <c r="BI161" s="95"/>
      <c r="BJ161" s="95"/>
      <c r="BK161" s="94">
        <f t="shared" si="33"/>
        <v>0</v>
      </c>
      <c r="BL161" s="95"/>
      <c r="BM161" s="95"/>
      <c r="BN161" s="95"/>
      <c r="BO161" s="95"/>
      <c r="BP161" s="95"/>
      <c r="BQ161" s="95"/>
      <c r="BR161" s="93">
        <f>IF($AU$38&lt;&gt;"","zie hierboven",IF(AJ161="fiets",'km-vergoeding'!$D$3,0))</f>
        <v>0</v>
      </c>
      <c r="BS161" s="93"/>
      <c r="BT161" s="93"/>
      <c r="BU161" s="93"/>
      <c r="BV161" s="93"/>
      <c r="BW161" s="93"/>
      <c r="BX161" s="93"/>
      <c r="BY161" s="93"/>
      <c r="BZ161" s="94">
        <f t="shared" si="34"/>
        <v>0</v>
      </c>
      <c r="CA161" s="95"/>
      <c r="CB161" s="95"/>
      <c r="CC161" s="95"/>
      <c r="CD161" s="95"/>
      <c r="CE161" s="95"/>
      <c r="CF161" s="95"/>
      <c r="CG161" s="96"/>
      <c r="CH161" s="97"/>
      <c r="CI161" s="97"/>
      <c r="CJ161" s="97"/>
      <c r="CK161" s="97"/>
      <c r="CL161" s="97"/>
      <c r="CM161" s="98">
        <f t="shared" si="35"/>
        <v>0</v>
      </c>
      <c r="CN161" s="95"/>
      <c r="CO161" s="95"/>
      <c r="CP161" s="95"/>
      <c r="CQ161" s="95"/>
      <c r="CR161" s="95"/>
      <c r="CS161" s="99">
        <f t="shared" si="26"/>
        <v>0</v>
      </c>
      <c r="CT161" s="100"/>
      <c r="CU161" s="100"/>
      <c r="CV161" s="100"/>
      <c r="CW161" s="100"/>
      <c r="CX161" s="101"/>
      <c r="CY161" s="73" t="str">
        <f t="shared" si="27"/>
        <v/>
      </c>
      <c r="CZ161" s="71" t="str">
        <f t="shared" si="28"/>
        <v/>
      </c>
      <c r="DA161" s="60"/>
      <c r="DB161" s="77" t="str">
        <f t="shared" si="29"/>
        <v/>
      </c>
      <c r="DC161" s="71" t="str">
        <f t="shared" si="30"/>
        <v/>
      </c>
      <c r="DD161" s="71" t="str">
        <f t="shared" si="31"/>
        <v/>
      </c>
      <c r="DE161" s="45">
        <f t="shared" si="32"/>
        <v>0</v>
      </c>
      <c r="DF161" s="45"/>
      <c r="DG161" s="84" t="str">
        <f t="shared" si="25"/>
        <v/>
      </c>
    </row>
    <row r="162" spans="1:111" ht="15.75" customHeight="1" x14ac:dyDescent="0.35">
      <c r="A162" s="71" t="str">
        <f t="shared" si="22"/>
        <v/>
      </c>
      <c r="B162" s="71" t="str">
        <f t="shared" si="23"/>
        <v/>
      </c>
      <c r="C162" s="72" t="str">
        <f t="shared" si="24"/>
        <v/>
      </c>
      <c r="D162" s="102"/>
      <c r="E162" s="97"/>
      <c r="F162" s="97"/>
      <c r="G162" s="97"/>
      <c r="H162" s="103"/>
      <c r="I162" s="97"/>
      <c r="J162" s="97"/>
      <c r="K162" s="97"/>
      <c r="L162" s="97"/>
      <c r="M162" s="97"/>
      <c r="N162" s="97"/>
      <c r="O162" s="97"/>
      <c r="P162" s="97"/>
      <c r="Q162" s="97"/>
      <c r="R162" s="104"/>
      <c r="S162" s="97"/>
      <c r="T162" s="97"/>
      <c r="U162" s="97"/>
      <c r="V162" s="97"/>
      <c r="W162" s="97"/>
      <c r="X162" s="104"/>
      <c r="Y162" s="97"/>
      <c r="Z162" s="97"/>
      <c r="AA162" s="97"/>
      <c r="AB162" s="97"/>
      <c r="AC162" s="97"/>
      <c r="AD162" s="97"/>
      <c r="AE162" s="97"/>
      <c r="AF162" s="97"/>
      <c r="AG162" s="97"/>
      <c r="AH162" s="97"/>
      <c r="AI162" s="97"/>
      <c r="AJ162" s="105"/>
      <c r="AK162" s="97"/>
      <c r="AL162" s="97"/>
      <c r="AM162" s="97"/>
      <c r="AN162" s="97"/>
      <c r="AO162" s="97"/>
      <c r="AP162" s="97"/>
      <c r="AQ162" s="97"/>
      <c r="AR162" s="106"/>
      <c r="AS162" s="107"/>
      <c r="AT162" s="107"/>
      <c r="AU162" s="107"/>
      <c r="AV162" s="107"/>
      <c r="AW162" s="107"/>
      <c r="AX162" s="107"/>
      <c r="AY162" s="106"/>
      <c r="AZ162" s="107"/>
      <c r="BA162" s="107"/>
      <c r="BB162" s="107"/>
      <c r="BC162" s="108">
        <f>IF($AU$38&lt;&gt;"","zie hierboven",IF(AJ162="auto",IF(AND((D162&gt;'km-vergoeding'!$A$4),(D162&lt;'km-vergoeding'!$A$5)),'km-vergoeding'!$D$4,'km-vergoeding'!$D$5),0))</f>
        <v>0</v>
      </c>
      <c r="BD162" s="95"/>
      <c r="BE162" s="95"/>
      <c r="BF162" s="95"/>
      <c r="BG162" s="95"/>
      <c r="BH162" s="95"/>
      <c r="BI162" s="95"/>
      <c r="BJ162" s="95"/>
      <c r="BK162" s="94">
        <f t="shared" si="33"/>
        <v>0</v>
      </c>
      <c r="BL162" s="95"/>
      <c r="BM162" s="95"/>
      <c r="BN162" s="95"/>
      <c r="BO162" s="95"/>
      <c r="BP162" s="95"/>
      <c r="BQ162" s="95"/>
      <c r="BR162" s="93">
        <f>IF($AU$38&lt;&gt;"","zie hierboven",IF(AJ162="fiets",'km-vergoeding'!$D$3,0))</f>
        <v>0</v>
      </c>
      <c r="BS162" s="93"/>
      <c r="BT162" s="93"/>
      <c r="BU162" s="93"/>
      <c r="BV162" s="93"/>
      <c r="BW162" s="93"/>
      <c r="BX162" s="93"/>
      <c r="BY162" s="93"/>
      <c r="BZ162" s="94">
        <f t="shared" si="34"/>
        <v>0</v>
      </c>
      <c r="CA162" s="95"/>
      <c r="CB162" s="95"/>
      <c r="CC162" s="95"/>
      <c r="CD162" s="95"/>
      <c r="CE162" s="95"/>
      <c r="CF162" s="95"/>
      <c r="CG162" s="96"/>
      <c r="CH162" s="97"/>
      <c r="CI162" s="97"/>
      <c r="CJ162" s="97"/>
      <c r="CK162" s="97"/>
      <c r="CL162" s="97"/>
      <c r="CM162" s="98">
        <f t="shared" si="35"/>
        <v>0</v>
      </c>
      <c r="CN162" s="95"/>
      <c r="CO162" s="95"/>
      <c r="CP162" s="95"/>
      <c r="CQ162" s="95"/>
      <c r="CR162" s="95"/>
      <c r="CS162" s="99">
        <f t="shared" si="26"/>
        <v>0</v>
      </c>
      <c r="CT162" s="100"/>
      <c r="CU162" s="100"/>
      <c r="CV162" s="100"/>
      <c r="CW162" s="100"/>
      <c r="CX162" s="101"/>
      <c r="CY162" s="73" t="str">
        <f t="shared" si="27"/>
        <v/>
      </c>
      <c r="CZ162" s="71" t="str">
        <f t="shared" si="28"/>
        <v/>
      </c>
      <c r="DA162" s="60"/>
      <c r="DB162" s="77" t="str">
        <f t="shared" si="29"/>
        <v/>
      </c>
      <c r="DC162" s="71" t="str">
        <f t="shared" si="30"/>
        <v/>
      </c>
      <c r="DD162" s="71" t="str">
        <f t="shared" si="31"/>
        <v/>
      </c>
      <c r="DE162" s="45">
        <f t="shared" si="32"/>
        <v>0</v>
      </c>
      <c r="DF162" s="45"/>
      <c r="DG162" s="84" t="str">
        <f t="shared" si="25"/>
        <v/>
      </c>
    </row>
    <row r="163" spans="1:111" ht="15.75" customHeight="1" x14ac:dyDescent="0.35">
      <c r="A163" s="71" t="str">
        <f t="shared" si="22"/>
        <v/>
      </c>
      <c r="B163" s="71" t="str">
        <f t="shared" si="23"/>
        <v/>
      </c>
      <c r="C163" s="72" t="str">
        <f t="shared" si="24"/>
        <v/>
      </c>
      <c r="D163" s="102"/>
      <c r="E163" s="97"/>
      <c r="F163" s="97"/>
      <c r="G163" s="97"/>
      <c r="H163" s="103"/>
      <c r="I163" s="97"/>
      <c r="J163" s="97"/>
      <c r="K163" s="97"/>
      <c r="L163" s="97"/>
      <c r="M163" s="97"/>
      <c r="N163" s="97"/>
      <c r="O163" s="97"/>
      <c r="P163" s="97"/>
      <c r="Q163" s="97"/>
      <c r="R163" s="104"/>
      <c r="S163" s="97"/>
      <c r="T163" s="97"/>
      <c r="U163" s="97"/>
      <c r="V163" s="97"/>
      <c r="W163" s="97"/>
      <c r="X163" s="104"/>
      <c r="Y163" s="97"/>
      <c r="Z163" s="97"/>
      <c r="AA163" s="97"/>
      <c r="AB163" s="97"/>
      <c r="AC163" s="97"/>
      <c r="AD163" s="97"/>
      <c r="AE163" s="97"/>
      <c r="AF163" s="97"/>
      <c r="AG163" s="97"/>
      <c r="AH163" s="97"/>
      <c r="AI163" s="97"/>
      <c r="AJ163" s="105"/>
      <c r="AK163" s="97"/>
      <c r="AL163" s="97"/>
      <c r="AM163" s="97"/>
      <c r="AN163" s="97"/>
      <c r="AO163" s="97"/>
      <c r="AP163" s="97"/>
      <c r="AQ163" s="97"/>
      <c r="AR163" s="106"/>
      <c r="AS163" s="107"/>
      <c r="AT163" s="107"/>
      <c r="AU163" s="107"/>
      <c r="AV163" s="107"/>
      <c r="AW163" s="107"/>
      <c r="AX163" s="107"/>
      <c r="AY163" s="106"/>
      <c r="AZ163" s="107"/>
      <c r="BA163" s="107"/>
      <c r="BB163" s="107"/>
      <c r="BC163" s="108">
        <f>IF($AU$38&lt;&gt;"","zie hierboven",IF(AJ163="auto",IF(AND((D163&gt;'km-vergoeding'!$A$4),(D163&lt;'km-vergoeding'!$A$5)),'km-vergoeding'!$D$4,'km-vergoeding'!$D$5),0))</f>
        <v>0</v>
      </c>
      <c r="BD163" s="95"/>
      <c r="BE163" s="95"/>
      <c r="BF163" s="95"/>
      <c r="BG163" s="95"/>
      <c r="BH163" s="95"/>
      <c r="BI163" s="95"/>
      <c r="BJ163" s="95"/>
      <c r="BK163" s="94">
        <f t="shared" si="33"/>
        <v>0</v>
      </c>
      <c r="BL163" s="95"/>
      <c r="BM163" s="95"/>
      <c r="BN163" s="95"/>
      <c r="BO163" s="95"/>
      <c r="BP163" s="95"/>
      <c r="BQ163" s="95"/>
      <c r="BR163" s="93">
        <f>IF($AU$38&lt;&gt;"","zie hierboven",IF(AJ163="fiets",'km-vergoeding'!$D$3,0))</f>
        <v>0</v>
      </c>
      <c r="BS163" s="93"/>
      <c r="BT163" s="93"/>
      <c r="BU163" s="93"/>
      <c r="BV163" s="93"/>
      <c r="BW163" s="93"/>
      <c r="BX163" s="93"/>
      <c r="BY163" s="93"/>
      <c r="BZ163" s="94">
        <f t="shared" si="34"/>
        <v>0</v>
      </c>
      <c r="CA163" s="95"/>
      <c r="CB163" s="95"/>
      <c r="CC163" s="95"/>
      <c r="CD163" s="95"/>
      <c r="CE163" s="95"/>
      <c r="CF163" s="95"/>
      <c r="CG163" s="96"/>
      <c r="CH163" s="97"/>
      <c r="CI163" s="97"/>
      <c r="CJ163" s="97"/>
      <c r="CK163" s="97"/>
      <c r="CL163" s="97"/>
      <c r="CM163" s="98">
        <f t="shared" si="35"/>
        <v>0</v>
      </c>
      <c r="CN163" s="95"/>
      <c r="CO163" s="95"/>
      <c r="CP163" s="95"/>
      <c r="CQ163" s="95"/>
      <c r="CR163" s="95"/>
      <c r="CS163" s="99">
        <f t="shared" si="26"/>
        <v>0</v>
      </c>
      <c r="CT163" s="100"/>
      <c r="CU163" s="100"/>
      <c r="CV163" s="100"/>
      <c r="CW163" s="100"/>
      <c r="CX163" s="101"/>
      <c r="CY163" s="73" t="str">
        <f t="shared" si="27"/>
        <v/>
      </c>
      <c r="CZ163" s="71" t="str">
        <f t="shared" si="28"/>
        <v/>
      </c>
      <c r="DA163" s="60"/>
      <c r="DB163" s="77" t="str">
        <f t="shared" si="29"/>
        <v/>
      </c>
      <c r="DC163" s="71" t="str">
        <f t="shared" si="30"/>
        <v/>
      </c>
      <c r="DD163" s="71" t="str">
        <f t="shared" si="31"/>
        <v/>
      </c>
      <c r="DE163" s="45">
        <f t="shared" si="32"/>
        <v>0</v>
      </c>
      <c r="DF163" s="45"/>
      <c r="DG163" s="84" t="str">
        <f t="shared" si="25"/>
        <v/>
      </c>
    </row>
    <row r="164" spans="1:111" ht="15.75" customHeight="1" x14ac:dyDescent="0.35">
      <c r="A164" s="71" t="str">
        <f t="shared" si="22"/>
        <v/>
      </c>
      <c r="B164" s="71" t="str">
        <f t="shared" si="23"/>
        <v/>
      </c>
      <c r="C164" s="72" t="str">
        <f t="shared" si="24"/>
        <v/>
      </c>
      <c r="D164" s="102"/>
      <c r="E164" s="97"/>
      <c r="F164" s="97"/>
      <c r="G164" s="97"/>
      <c r="H164" s="103"/>
      <c r="I164" s="97"/>
      <c r="J164" s="97"/>
      <c r="K164" s="97"/>
      <c r="L164" s="97"/>
      <c r="M164" s="97"/>
      <c r="N164" s="97"/>
      <c r="O164" s="97"/>
      <c r="P164" s="97"/>
      <c r="Q164" s="97"/>
      <c r="R164" s="104"/>
      <c r="S164" s="97"/>
      <c r="T164" s="97"/>
      <c r="U164" s="97"/>
      <c r="V164" s="97"/>
      <c r="W164" s="97"/>
      <c r="X164" s="104"/>
      <c r="Y164" s="97"/>
      <c r="Z164" s="97"/>
      <c r="AA164" s="97"/>
      <c r="AB164" s="97"/>
      <c r="AC164" s="97"/>
      <c r="AD164" s="97"/>
      <c r="AE164" s="97"/>
      <c r="AF164" s="97"/>
      <c r="AG164" s="97"/>
      <c r="AH164" s="97"/>
      <c r="AI164" s="97"/>
      <c r="AJ164" s="105"/>
      <c r="AK164" s="97"/>
      <c r="AL164" s="97"/>
      <c r="AM164" s="97"/>
      <c r="AN164" s="97"/>
      <c r="AO164" s="97"/>
      <c r="AP164" s="97"/>
      <c r="AQ164" s="97"/>
      <c r="AR164" s="106"/>
      <c r="AS164" s="107"/>
      <c r="AT164" s="107"/>
      <c r="AU164" s="107"/>
      <c r="AV164" s="107"/>
      <c r="AW164" s="107"/>
      <c r="AX164" s="107"/>
      <c r="AY164" s="106"/>
      <c r="AZ164" s="107"/>
      <c r="BA164" s="107"/>
      <c r="BB164" s="107"/>
      <c r="BC164" s="108">
        <f>IF($AU$38&lt;&gt;"","zie hierboven",IF(AJ164="auto",IF(AND((D164&gt;'km-vergoeding'!$A$4),(D164&lt;'km-vergoeding'!$A$5)),'km-vergoeding'!$D$4,'km-vergoeding'!$D$5),0))</f>
        <v>0</v>
      </c>
      <c r="BD164" s="95"/>
      <c r="BE164" s="95"/>
      <c r="BF164" s="95"/>
      <c r="BG164" s="95"/>
      <c r="BH164" s="95"/>
      <c r="BI164" s="95"/>
      <c r="BJ164" s="95"/>
      <c r="BK164" s="94">
        <f t="shared" si="33"/>
        <v>0</v>
      </c>
      <c r="BL164" s="95"/>
      <c r="BM164" s="95"/>
      <c r="BN164" s="95"/>
      <c r="BO164" s="95"/>
      <c r="BP164" s="95"/>
      <c r="BQ164" s="95"/>
      <c r="BR164" s="93">
        <f>IF($AU$38&lt;&gt;"","zie hierboven",IF(AJ164="fiets",'km-vergoeding'!$D$3,0))</f>
        <v>0</v>
      </c>
      <c r="BS164" s="93"/>
      <c r="BT164" s="93"/>
      <c r="BU164" s="93"/>
      <c r="BV164" s="93"/>
      <c r="BW164" s="93"/>
      <c r="BX164" s="93"/>
      <c r="BY164" s="93"/>
      <c r="BZ164" s="94">
        <f t="shared" si="34"/>
        <v>0</v>
      </c>
      <c r="CA164" s="95"/>
      <c r="CB164" s="95"/>
      <c r="CC164" s="95"/>
      <c r="CD164" s="95"/>
      <c r="CE164" s="95"/>
      <c r="CF164" s="95"/>
      <c r="CG164" s="96"/>
      <c r="CH164" s="97"/>
      <c r="CI164" s="97"/>
      <c r="CJ164" s="97"/>
      <c r="CK164" s="97"/>
      <c r="CL164" s="97"/>
      <c r="CM164" s="98">
        <f t="shared" si="35"/>
        <v>0</v>
      </c>
      <c r="CN164" s="95"/>
      <c r="CO164" s="95"/>
      <c r="CP164" s="95"/>
      <c r="CQ164" s="95"/>
      <c r="CR164" s="95"/>
      <c r="CS164" s="99">
        <f t="shared" si="26"/>
        <v>0</v>
      </c>
      <c r="CT164" s="100"/>
      <c r="CU164" s="100"/>
      <c r="CV164" s="100"/>
      <c r="CW164" s="100"/>
      <c r="CX164" s="101"/>
      <c r="CY164" s="73" t="str">
        <f t="shared" si="27"/>
        <v/>
      </c>
      <c r="CZ164" s="71" t="str">
        <f t="shared" si="28"/>
        <v/>
      </c>
      <c r="DA164" s="60"/>
      <c r="DB164" s="77" t="str">
        <f t="shared" si="29"/>
        <v/>
      </c>
      <c r="DC164" s="71" t="str">
        <f t="shared" si="30"/>
        <v/>
      </c>
      <c r="DD164" s="71" t="str">
        <f t="shared" si="31"/>
        <v/>
      </c>
      <c r="DE164" s="45">
        <f t="shared" si="32"/>
        <v>0</v>
      </c>
      <c r="DF164" s="45"/>
      <c r="DG164" s="84" t="str">
        <f t="shared" si="25"/>
        <v/>
      </c>
    </row>
    <row r="165" spans="1:111" ht="15.75" customHeight="1" x14ac:dyDescent="0.35">
      <c r="A165" s="71" t="str">
        <f t="shared" si="22"/>
        <v/>
      </c>
      <c r="B165" s="71" t="str">
        <f t="shared" si="23"/>
        <v/>
      </c>
      <c r="C165" s="72" t="str">
        <f t="shared" si="24"/>
        <v/>
      </c>
      <c r="D165" s="102"/>
      <c r="E165" s="97"/>
      <c r="F165" s="97"/>
      <c r="G165" s="97"/>
      <c r="H165" s="103"/>
      <c r="I165" s="97"/>
      <c r="J165" s="97"/>
      <c r="K165" s="97"/>
      <c r="L165" s="97"/>
      <c r="M165" s="97"/>
      <c r="N165" s="97"/>
      <c r="O165" s="97"/>
      <c r="P165" s="97"/>
      <c r="Q165" s="97"/>
      <c r="R165" s="104"/>
      <c r="S165" s="97"/>
      <c r="T165" s="97"/>
      <c r="U165" s="97"/>
      <c r="V165" s="97"/>
      <c r="W165" s="97"/>
      <c r="X165" s="104"/>
      <c r="Y165" s="97"/>
      <c r="Z165" s="97"/>
      <c r="AA165" s="97"/>
      <c r="AB165" s="97"/>
      <c r="AC165" s="97"/>
      <c r="AD165" s="97"/>
      <c r="AE165" s="97"/>
      <c r="AF165" s="97"/>
      <c r="AG165" s="97"/>
      <c r="AH165" s="97"/>
      <c r="AI165" s="97"/>
      <c r="AJ165" s="105"/>
      <c r="AK165" s="97"/>
      <c r="AL165" s="97"/>
      <c r="AM165" s="97"/>
      <c r="AN165" s="97"/>
      <c r="AO165" s="97"/>
      <c r="AP165" s="97"/>
      <c r="AQ165" s="97"/>
      <c r="AR165" s="106"/>
      <c r="AS165" s="107"/>
      <c r="AT165" s="107"/>
      <c r="AU165" s="107"/>
      <c r="AV165" s="107"/>
      <c r="AW165" s="107"/>
      <c r="AX165" s="107"/>
      <c r="AY165" s="106"/>
      <c r="AZ165" s="107"/>
      <c r="BA165" s="107"/>
      <c r="BB165" s="107"/>
      <c r="BC165" s="108">
        <f>IF($AU$38&lt;&gt;"","zie hierboven",IF(AJ165="auto",IF(AND((D165&gt;'km-vergoeding'!$A$4),(D165&lt;'km-vergoeding'!$A$5)),'km-vergoeding'!$D$4,'km-vergoeding'!$D$5),0))</f>
        <v>0</v>
      </c>
      <c r="BD165" s="95"/>
      <c r="BE165" s="95"/>
      <c r="BF165" s="95"/>
      <c r="BG165" s="95"/>
      <c r="BH165" s="95"/>
      <c r="BI165" s="95"/>
      <c r="BJ165" s="95"/>
      <c r="BK165" s="94">
        <f t="shared" si="33"/>
        <v>0</v>
      </c>
      <c r="BL165" s="95"/>
      <c r="BM165" s="95"/>
      <c r="BN165" s="95"/>
      <c r="BO165" s="95"/>
      <c r="BP165" s="95"/>
      <c r="BQ165" s="95"/>
      <c r="BR165" s="93">
        <f>IF($AU$38&lt;&gt;"","zie hierboven",IF(AJ165="fiets",'km-vergoeding'!$D$3,0))</f>
        <v>0</v>
      </c>
      <c r="BS165" s="93"/>
      <c r="BT165" s="93"/>
      <c r="BU165" s="93"/>
      <c r="BV165" s="93"/>
      <c r="BW165" s="93"/>
      <c r="BX165" s="93"/>
      <c r="BY165" s="93"/>
      <c r="BZ165" s="94">
        <f t="shared" si="34"/>
        <v>0</v>
      </c>
      <c r="CA165" s="95"/>
      <c r="CB165" s="95"/>
      <c r="CC165" s="95"/>
      <c r="CD165" s="95"/>
      <c r="CE165" s="95"/>
      <c r="CF165" s="95"/>
      <c r="CG165" s="96"/>
      <c r="CH165" s="97"/>
      <c r="CI165" s="97"/>
      <c r="CJ165" s="97"/>
      <c r="CK165" s="97"/>
      <c r="CL165" s="97"/>
      <c r="CM165" s="98">
        <f t="shared" si="35"/>
        <v>0</v>
      </c>
      <c r="CN165" s="95"/>
      <c r="CO165" s="95"/>
      <c r="CP165" s="95"/>
      <c r="CQ165" s="95"/>
      <c r="CR165" s="95"/>
      <c r="CS165" s="99">
        <f t="shared" si="26"/>
        <v>0</v>
      </c>
      <c r="CT165" s="100"/>
      <c r="CU165" s="100"/>
      <c r="CV165" s="100"/>
      <c r="CW165" s="100"/>
      <c r="CX165" s="101"/>
      <c r="CY165" s="73" t="str">
        <f t="shared" si="27"/>
        <v/>
      </c>
      <c r="CZ165" s="71" t="str">
        <f t="shared" si="28"/>
        <v/>
      </c>
      <c r="DA165" s="60"/>
      <c r="DB165" s="77" t="str">
        <f t="shared" si="29"/>
        <v/>
      </c>
      <c r="DC165" s="71" t="str">
        <f t="shared" si="30"/>
        <v/>
      </c>
      <c r="DD165" s="71" t="str">
        <f t="shared" si="31"/>
        <v/>
      </c>
      <c r="DE165" s="45">
        <f t="shared" si="32"/>
        <v>0</v>
      </c>
      <c r="DF165" s="45"/>
      <c r="DG165" s="84" t="str">
        <f t="shared" si="25"/>
        <v/>
      </c>
    </row>
    <row r="166" spans="1:111" ht="15.75" customHeight="1" x14ac:dyDescent="0.35">
      <c r="A166" s="71" t="str">
        <f t="shared" si="22"/>
        <v/>
      </c>
      <c r="B166" s="71" t="str">
        <f t="shared" si="23"/>
        <v/>
      </c>
      <c r="C166" s="72" t="str">
        <f t="shared" si="24"/>
        <v/>
      </c>
      <c r="D166" s="102"/>
      <c r="E166" s="97"/>
      <c r="F166" s="97"/>
      <c r="G166" s="97"/>
      <c r="H166" s="103"/>
      <c r="I166" s="97"/>
      <c r="J166" s="97"/>
      <c r="K166" s="97"/>
      <c r="L166" s="97"/>
      <c r="M166" s="97"/>
      <c r="N166" s="97"/>
      <c r="O166" s="97"/>
      <c r="P166" s="97"/>
      <c r="Q166" s="97"/>
      <c r="R166" s="104"/>
      <c r="S166" s="97"/>
      <c r="T166" s="97"/>
      <c r="U166" s="97"/>
      <c r="V166" s="97"/>
      <c r="W166" s="97"/>
      <c r="X166" s="104"/>
      <c r="Y166" s="97"/>
      <c r="Z166" s="97"/>
      <c r="AA166" s="97"/>
      <c r="AB166" s="97"/>
      <c r="AC166" s="97"/>
      <c r="AD166" s="97"/>
      <c r="AE166" s="97"/>
      <c r="AF166" s="97"/>
      <c r="AG166" s="97"/>
      <c r="AH166" s="97"/>
      <c r="AI166" s="97"/>
      <c r="AJ166" s="105"/>
      <c r="AK166" s="97"/>
      <c r="AL166" s="97"/>
      <c r="AM166" s="97"/>
      <c r="AN166" s="97"/>
      <c r="AO166" s="97"/>
      <c r="AP166" s="97"/>
      <c r="AQ166" s="97"/>
      <c r="AR166" s="106"/>
      <c r="AS166" s="107"/>
      <c r="AT166" s="107"/>
      <c r="AU166" s="107"/>
      <c r="AV166" s="107"/>
      <c r="AW166" s="107"/>
      <c r="AX166" s="107"/>
      <c r="AY166" s="106"/>
      <c r="AZ166" s="107"/>
      <c r="BA166" s="107"/>
      <c r="BB166" s="107"/>
      <c r="BC166" s="108">
        <f>IF($AU$38&lt;&gt;"","zie hierboven",IF(AJ166="auto",IF(AND((D166&gt;'km-vergoeding'!$A$4),(D166&lt;'km-vergoeding'!$A$5)),'km-vergoeding'!$D$4,'km-vergoeding'!$D$5),0))</f>
        <v>0</v>
      </c>
      <c r="BD166" s="95"/>
      <c r="BE166" s="95"/>
      <c r="BF166" s="95"/>
      <c r="BG166" s="95"/>
      <c r="BH166" s="95"/>
      <c r="BI166" s="95"/>
      <c r="BJ166" s="95"/>
      <c r="BK166" s="94">
        <f t="shared" si="33"/>
        <v>0</v>
      </c>
      <c r="BL166" s="95"/>
      <c r="BM166" s="95"/>
      <c r="BN166" s="95"/>
      <c r="BO166" s="95"/>
      <c r="BP166" s="95"/>
      <c r="BQ166" s="95"/>
      <c r="BR166" s="93">
        <f>IF($AU$38&lt;&gt;"","zie hierboven",IF(AJ166="fiets",'km-vergoeding'!$D$3,0))</f>
        <v>0</v>
      </c>
      <c r="BS166" s="93"/>
      <c r="BT166" s="93"/>
      <c r="BU166" s="93"/>
      <c r="BV166" s="93"/>
      <c r="BW166" s="93"/>
      <c r="BX166" s="93"/>
      <c r="BY166" s="93"/>
      <c r="BZ166" s="94">
        <f t="shared" si="34"/>
        <v>0</v>
      </c>
      <c r="CA166" s="95"/>
      <c r="CB166" s="95"/>
      <c r="CC166" s="95"/>
      <c r="CD166" s="95"/>
      <c r="CE166" s="95"/>
      <c r="CF166" s="95"/>
      <c r="CG166" s="96"/>
      <c r="CH166" s="97"/>
      <c r="CI166" s="97"/>
      <c r="CJ166" s="97"/>
      <c r="CK166" s="97"/>
      <c r="CL166" s="97"/>
      <c r="CM166" s="98">
        <f t="shared" si="35"/>
        <v>0</v>
      </c>
      <c r="CN166" s="95"/>
      <c r="CO166" s="95"/>
      <c r="CP166" s="95"/>
      <c r="CQ166" s="95"/>
      <c r="CR166" s="95"/>
      <c r="CS166" s="99">
        <f t="shared" si="26"/>
        <v>0</v>
      </c>
      <c r="CT166" s="100"/>
      <c r="CU166" s="100"/>
      <c r="CV166" s="100"/>
      <c r="CW166" s="100"/>
      <c r="CX166" s="101"/>
      <c r="CY166" s="73" t="str">
        <f t="shared" si="27"/>
        <v/>
      </c>
      <c r="CZ166" s="71" t="str">
        <f t="shared" si="28"/>
        <v/>
      </c>
      <c r="DA166" s="60"/>
      <c r="DB166" s="77" t="str">
        <f t="shared" si="29"/>
        <v/>
      </c>
      <c r="DC166" s="71" t="str">
        <f t="shared" si="30"/>
        <v/>
      </c>
      <c r="DD166" s="71" t="str">
        <f t="shared" si="31"/>
        <v/>
      </c>
      <c r="DE166" s="45">
        <f t="shared" si="32"/>
        <v>0</v>
      </c>
      <c r="DF166" s="45"/>
      <c r="DG166" s="84" t="str">
        <f t="shared" si="25"/>
        <v/>
      </c>
    </row>
    <row r="167" spans="1:111" ht="15.75" customHeight="1" x14ac:dyDescent="0.35">
      <c r="A167" s="71" t="str">
        <f t="shared" si="22"/>
        <v/>
      </c>
      <c r="B167" s="71" t="str">
        <f t="shared" si="23"/>
        <v/>
      </c>
      <c r="C167" s="72" t="str">
        <f t="shared" si="24"/>
        <v/>
      </c>
      <c r="D167" s="102"/>
      <c r="E167" s="97"/>
      <c r="F167" s="97"/>
      <c r="G167" s="97"/>
      <c r="H167" s="103"/>
      <c r="I167" s="97"/>
      <c r="J167" s="97"/>
      <c r="K167" s="97"/>
      <c r="L167" s="97"/>
      <c r="M167" s="97"/>
      <c r="N167" s="97"/>
      <c r="O167" s="97"/>
      <c r="P167" s="97"/>
      <c r="Q167" s="97"/>
      <c r="R167" s="104"/>
      <c r="S167" s="97"/>
      <c r="T167" s="97"/>
      <c r="U167" s="97"/>
      <c r="V167" s="97"/>
      <c r="W167" s="97"/>
      <c r="X167" s="104"/>
      <c r="Y167" s="97"/>
      <c r="Z167" s="97"/>
      <c r="AA167" s="97"/>
      <c r="AB167" s="97"/>
      <c r="AC167" s="97"/>
      <c r="AD167" s="97"/>
      <c r="AE167" s="97"/>
      <c r="AF167" s="97"/>
      <c r="AG167" s="97"/>
      <c r="AH167" s="97"/>
      <c r="AI167" s="97"/>
      <c r="AJ167" s="105"/>
      <c r="AK167" s="97"/>
      <c r="AL167" s="97"/>
      <c r="AM167" s="97"/>
      <c r="AN167" s="97"/>
      <c r="AO167" s="97"/>
      <c r="AP167" s="97"/>
      <c r="AQ167" s="97"/>
      <c r="AR167" s="106"/>
      <c r="AS167" s="107"/>
      <c r="AT167" s="107"/>
      <c r="AU167" s="107"/>
      <c r="AV167" s="107"/>
      <c r="AW167" s="107"/>
      <c r="AX167" s="107"/>
      <c r="AY167" s="106"/>
      <c r="AZ167" s="107"/>
      <c r="BA167" s="107"/>
      <c r="BB167" s="107"/>
      <c r="BC167" s="108">
        <f>IF($AU$38&lt;&gt;"","zie hierboven",IF(AJ167="auto",IF(AND((D167&gt;'km-vergoeding'!$A$4),(D167&lt;'km-vergoeding'!$A$5)),'km-vergoeding'!$D$4,'km-vergoeding'!$D$5),0))</f>
        <v>0</v>
      </c>
      <c r="BD167" s="95"/>
      <c r="BE167" s="95"/>
      <c r="BF167" s="95"/>
      <c r="BG167" s="95"/>
      <c r="BH167" s="95"/>
      <c r="BI167" s="95"/>
      <c r="BJ167" s="95"/>
      <c r="BK167" s="94">
        <f t="shared" si="33"/>
        <v>0</v>
      </c>
      <c r="BL167" s="95"/>
      <c r="BM167" s="95"/>
      <c r="BN167" s="95"/>
      <c r="BO167" s="95"/>
      <c r="BP167" s="95"/>
      <c r="BQ167" s="95"/>
      <c r="BR167" s="93">
        <f>IF($AU$38&lt;&gt;"","zie hierboven",IF(AJ167="fiets",'km-vergoeding'!$D$3,0))</f>
        <v>0</v>
      </c>
      <c r="BS167" s="93"/>
      <c r="BT167" s="93"/>
      <c r="BU167" s="93"/>
      <c r="BV167" s="93"/>
      <c r="BW167" s="93"/>
      <c r="BX167" s="93"/>
      <c r="BY167" s="93"/>
      <c r="BZ167" s="94">
        <f t="shared" si="34"/>
        <v>0</v>
      </c>
      <c r="CA167" s="95"/>
      <c r="CB167" s="95"/>
      <c r="CC167" s="95"/>
      <c r="CD167" s="95"/>
      <c r="CE167" s="95"/>
      <c r="CF167" s="95"/>
      <c r="CG167" s="96"/>
      <c r="CH167" s="97"/>
      <c r="CI167" s="97"/>
      <c r="CJ167" s="97"/>
      <c r="CK167" s="97"/>
      <c r="CL167" s="97"/>
      <c r="CM167" s="98">
        <f t="shared" si="35"/>
        <v>0</v>
      </c>
      <c r="CN167" s="95"/>
      <c r="CO167" s="95"/>
      <c r="CP167" s="95"/>
      <c r="CQ167" s="95"/>
      <c r="CR167" s="95"/>
      <c r="CS167" s="99">
        <f t="shared" si="26"/>
        <v>0</v>
      </c>
      <c r="CT167" s="100"/>
      <c r="CU167" s="100"/>
      <c r="CV167" s="100"/>
      <c r="CW167" s="100"/>
      <c r="CX167" s="101"/>
      <c r="CY167" s="73" t="str">
        <f t="shared" si="27"/>
        <v/>
      </c>
      <c r="CZ167" s="71" t="str">
        <f t="shared" si="28"/>
        <v/>
      </c>
      <c r="DA167" s="60"/>
      <c r="DB167" s="77" t="str">
        <f t="shared" si="29"/>
        <v/>
      </c>
      <c r="DC167" s="71" t="str">
        <f t="shared" si="30"/>
        <v/>
      </c>
      <c r="DD167" s="71" t="str">
        <f t="shared" si="31"/>
        <v/>
      </c>
      <c r="DE167" s="45">
        <f t="shared" si="32"/>
        <v>0</v>
      </c>
      <c r="DF167" s="45"/>
      <c r="DG167" s="84" t="str">
        <f t="shared" si="25"/>
        <v/>
      </c>
    </row>
    <row r="168" spans="1:111" ht="15.75" customHeight="1" x14ac:dyDescent="0.35">
      <c r="A168" s="71" t="str">
        <f t="shared" si="22"/>
        <v/>
      </c>
      <c r="B168" s="71" t="str">
        <f t="shared" si="23"/>
        <v/>
      </c>
      <c r="C168" s="72" t="str">
        <f t="shared" si="24"/>
        <v/>
      </c>
      <c r="D168" s="102"/>
      <c r="E168" s="97"/>
      <c r="F168" s="97"/>
      <c r="G168" s="97"/>
      <c r="H168" s="103"/>
      <c r="I168" s="97"/>
      <c r="J168" s="97"/>
      <c r="K168" s="97"/>
      <c r="L168" s="97"/>
      <c r="M168" s="97"/>
      <c r="N168" s="97"/>
      <c r="O168" s="97"/>
      <c r="P168" s="97"/>
      <c r="Q168" s="97"/>
      <c r="R168" s="104"/>
      <c r="S168" s="97"/>
      <c r="T168" s="97"/>
      <c r="U168" s="97"/>
      <c r="V168" s="97"/>
      <c r="W168" s="97"/>
      <c r="X168" s="104"/>
      <c r="Y168" s="97"/>
      <c r="Z168" s="97"/>
      <c r="AA168" s="97"/>
      <c r="AB168" s="97"/>
      <c r="AC168" s="97"/>
      <c r="AD168" s="97"/>
      <c r="AE168" s="97"/>
      <c r="AF168" s="97"/>
      <c r="AG168" s="97"/>
      <c r="AH168" s="97"/>
      <c r="AI168" s="97"/>
      <c r="AJ168" s="105"/>
      <c r="AK168" s="97"/>
      <c r="AL168" s="97"/>
      <c r="AM168" s="97"/>
      <c r="AN168" s="97"/>
      <c r="AO168" s="97"/>
      <c r="AP168" s="97"/>
      <c r="AQ168" s="97"/>
      <c r="AR168" s="106"/>
      <c r="AS168" s="107"/>
      <c r="AT168" s="107"/>
      <c r="AU168" s="107"/>
      <c r="AV168" s="107"/>
      <c r="AW168" s="107"/>
      <c r="AX168" s="107"/>
      <c r="AY168" s="106"/>
      <c r="AZ168" s="107"/>
      <c r="BA168" s="107"/>
      <c r="BB168" s="107"/>
      <c r="BC168" s="108">
        <f>IF($AU$38&lt;&gt;"","zie hierboven",IF(AJ168="auto",IF(AND((D168&gt;'km-vergoeding'!$A$4),(D168&lt;'km-vergoeding'!$A$5)),'km-vergoeding'!$D$4,'km-vergoeding'!$D$5),0))</f>
        <v>0</v>
      </c>
      <c r="BD168" s="95"/>
      <c r="BE168" s="95"/>
      <c r="BF168" s="95"/>
      <c r="BG168" s="95"/>
      <c r="BH168" s="95"/>
      <c r="BI168" s="95"/>
      <c r="BJ168" s="95"/>
      <c r="BK168" s="94">
        <f t="shared" si="33"/>
        <v>0</v>
      </c>
      <c r="BL168" s="95"/>
      <c r="BM168" s="95"/>
      <c r="BN168" s="95"/>
      <c r="BO168" s="95"/>
      <c r="BP168" s="95"/>
      <c r="BQ168" s="95"/>
      <c r="BR168" s="93">
        <f>IF($AU$38&lt;&gt;"","zie hierboven",IF(AJ168="fiets",'km-vergoeding'!$D$3,0))</f>
        <v>0</v>
      </c>
      <c r="BS168" s="93"/>
      <c r="BT168" s="93"/>
      <c r="BU168" s="93"/>
      <c r="BV168" s="93"/>
      <c r="BW168" s="93"/>
      <c r="BX168" s="93"/>
      <c r="BY168" s="93"/>
      <c r="BZ168" s="94">
        <f t="shared" si="34"/>
        <v>0</v>
      </c>
      <c r="CA168" s="95"/>
      <c r="CB168" s="95"/>
      <c r="CC168" s="95"/>
      <c r="CD168" s="95"/>
      <c r="CE168" s="95"/>
      <c r="CF168" s="95"/>
      <c r="CG168" s="96"/>
      <c r="CH168" s="97"/>
      <c r="CI168" s="97"/>
      <c r="CJ168" s="97"/>
      <c r="CK168" s="97"/>
      <c r="CL168" s="97"/>
      <c r="CM168" s="98">
        <f t="shared" si="35"/>
        <v>0</v>
      </c>
      <c r="CN168" s="95"/>
      <c r="CO168" s="95"/>
      <c r="CP168" s="95"/>
      <c r="CQ168" s="95"/>
      <c r="CR168" s="95"/>
      <c r="CS168" s="99">
        <f t="shared" si="26"/>
        <v>0</v>
      </c>
      <c r="CT168" s="100"/>
      <c r="CU168" s="100"/>
      <c r="CV168" s="100"/>
      <c r="CW168" s="100"/>
      <c r="CX168" s="101"/>
      <c r="CY168" s="73" t="str">
        <f t="shared" si="27"/>
        <v/>
      </c>
      <c r="CZ168" s="71" t="str">
        <f t="shared" si="28"/>
        <v/>
      </c>
      <c r="DA168" s="60"/>
      <c r="DB168" s="77" t="str">
        <f t="shared" si="29"/>
        <v/>
      </c>
      <c r="DC168" s="71" t="str">
        <f t="shared" si="30"/>
        <v/>
      </c>
      <c r="DD168" s="71" t="str">
        <f t="shared" si="31"/>
        <v/>
      </c>
      <c r="DE168" s="45">
        <f t="shared" si="32"/>
        <v>0</v>
      </c>
      <c r="DF168" s="45"/>
      <c r="DG168" s="84" t="str">
        <f t="shared" si="25"/>
        <v/>
      </c>
    </row>
    <row r="169" spans="1:111" ht="15.75" customHeight="1" x14ac:dyDescent="0.35">
      <c r="A169" s="71" t="str">
        <f t="shared" si="22"/>
        <v/>
      </c>
      <c r="B169" s="71" t="str">
        <f t="shared" si="23"/>
        <v/>
      </c>
      <c r="C169" s="72" t="str">
        <f t="shared" si="24"/>
        <v/>
      </c>
      <c r="D169" s="102"/>
      <c r="E169" s="97"/>
      <c r="F169" s="97"/>
      <c r="G169" s="97"/>
      <c r="H169" s="103"/>
      <c r="I169" s="97"/>
      <c r="J169" s="97"/>
      <c r="K169" s="97"/>
      <c r="L169" s="97"/>
      <c r="M169" s="97"/>
      <c r="N169" s="97"/>
      <c r="O169" s="97"/>
      <c r="P169" s="97"/>
      <c r="Q169" s="97"/>
      <c r="R169" s="104"/>
      <c r="S169" s="97"/>
      <c r="T169" s="97"/>
      <c r="U169" s="97"/>
      <c r="V169" s="97"/>
      <c r="W169" s="97"/>
      <c r="X169" s="104"/>
      <c r="Y169" s="97"/>
      <c r="Z169" s="97"/>
      <c r="AA169" s="97"/>
      <c r="AB169" s="97"/>
      <c r="AC169" s="97"/>
      <c r="AD169" s="97"/>
      <c r="AE169" s="97"/>
      <c r="AF169" s="97"/>
      <c r="AG169" s="97"/>
      <c r="AH169" s="97"/>
      <c r="AI169" s="97"/>
      <c r="AJ169" s="105"/>
      <c r="AK169" s="97"/>
      <c r="AL169" s="97"/>
      <c r="AM169" s="97"/>
      <c r="AN169" s="97"/>
      <c r="AO169" s="97"/>
      <c r="AP169" s="97"/>
      <c r="AQ169" s="97"/>
      <c r="AR169" s="106"/>
      <c r="AS169" s="107"/>
      <c r="AT169" s="107"/>
      <c r="AU169" s="107"/>
      <c r="AV169" s="107"/>
      <c r="AW169" s="107"/>
      <c r="AX169" s="107"/>
      <c r="AY169" s="106"/>
      <c r="AZ169" s="107"/>
      <c r="BA169" s="107"/>
      <c r="BB169" s="107"/>
      <c r="BC169" s="108">
        <f>IF($AU$38&lt;&gt;"","zie hierboven",IF(AJ169="auto",IF(AND((D169&gt;'km-vergoeding'!$A$4),(D169&lt;'km-vergoeding'!$A$5)),'km-vergoeding'!$D$4,'km-vergoeding'!$D$5),0))</f>
        <v>0</v>
      </c>
      <c r="BD169" s="95"/>
      <c r="BE169" s="95"/>
      <c r="BF169" s="95"/>
      <c r="BG169" s="95"/>
      <c r="BH169" s="95"/>
      <c r="BI169" s="95"/>
      <c r="BJ169" s="95"/>
      <c r="BK169" s="94">
        <f t="shared" si="33"/>
        <v>0</v>
      </c>
      <c r="BL169" s="95"/>
      <c r="BM169" s="95"/>
      <c r="BN169" s="95"/>
      <c r="BO169" s="95"/>
      <c r="BP169" s="95"/>
      <c r="BQ169" s="95"/>
      <c r="BR169" s="93">
        <f>IF($AU$38&lt;&gt;"","zie hierboven",IF(AJ169="fiets",'km-vergoeding'!$D$3,0))</f>
        <v>0</v>
      </c>
      <c r="BS169" s="93"/>
      <c r="BT169" s="93"/>
      <c r="BU169" s="93"/>
      <c r="BV169" s="93"/>
      <c r="BW169" s="93"/>
      <c r="BX169" s="93"/>
      <c r="BY169" s="93"/>
      <c r="BZ169" s="94">
        <f t="shared" si="34"/>
        <v>0</v>
      </c>
      <c r="CA169" s="95"/>
      <c r="CB169" s="95"/>
      <c r="CC169" s="95"/>
      <c r="CD169" s="95"/>
      <c r="CE169" s="95"/>
      <c r="CF169" s="95"/>
      <c r="CG169" s="96"/>
      <c r="CH169" s="97"/>
      <c r="CI169" s="97"/>
      <c r="CJ169" s="97"/>
      <c r="CK169" s="97"/>
      <c r="CL169" s="97"/>
      <c r="CM169" s="98">
        <f t="shared" si="35"/>
        <v>0</v>
      </c>
      <c r="CN169" s="95"/>
      <c r="CO169" s="95"/>
      <c r="CP169" s="95"/>
      <c r="CQ169" s="95"/>
      <c r="CR169" s="95"/>
      <c r="CS169" s="99">
        <f t="shared" si="26"/>
        <v>0</v>
      </c>
      <c r="CT169" s="100"/>
      <c r="CU169" s="100"/>
      <c r="CV169" s="100"/>
      <c r="CW169" s="100"/>
      <c r="CX169" s="101"/>
      <c r="CY169" s="73" t="str">
        <f t="shared" si="27"/>
        <v/>
      </c>
      <c r="CZ169" s="71" t="str">
        <f t="shared" si="28"/>
        <v/>
      </c>
      <c r="DA169" s="60"/>
      <c r="DB169" s="77" t="str">
        <f t="shared" si="29"/>
        <v/>
      </c>
      <c r="DC169" s="71" t="str">
        <f t="shared" si="30"/>
        <v/>
      </c>
      <c r="DD169" s="71" t="str">
        <f t="shared" si="31"/>
        <v/>
      </c>
      <c r="DE169" s="45">
        <f t="shared" si="32"/>
        <v>0</v>
      </c>
      <c r="DF169" s="45"/>
      <c r="DG169" s="84" t="str">
        <f t="shared" si="25"/>
        <v/>
      </c>
    </row>
    <row r="170" spans="1:111" ht="15.75" customHeight="1" x14ac:dyDescent="0.35">
      <c r="A170" s="71" t="str">
        <f t="shared" si="22"/>
        <v/>
      </c>
      <c r="B170" s="71" t="str">
        <f t="shared" si="23"/>
        <v/>
      </c>
      <c r="C170" s="72" t="str">
        <f t="shared" si="24"/>
        <v/>
      </c>
      <c r="D170" s="102"/>
      <c r="E170" s="97"/>
      <c r="F170" s="97"/>
      <c r="G170" s="97"/>
      <c r="H170" s="103"/>
      <c r="I170" s="97"/>
      <c r="J170" s="97"/>
      <c r="K170" s="97"/>
      <c r="L170" s="97"/>
      <c r="M170" s="97"/>
      <c r="N170" s="97"/>
      <c r="O170" s="97"/>
      <c r="P170" s="97"/>
      <c r="Q170" s="97"/>
      <c r="R170" s="104"/>
      <c r="S170" s="97"/>
      <c r="T170" s="97"/>
      <c r="U170" s="97"/>
      <c r="V170" s="97"/>
      <c r="W170" s="97"/>
      <c r="X170" s="104"/>
      <c r="Y170" s="97"/>
      <c r="Z170" s="97"/>
      <c r="AA170" s="97"/>
      <c r="AB170" s="97"/>
      <c r="AC170" s="97"/>
      <c r="AD170" s="97"/>
      <c r="AE170" s="97"/>
      <c r="AF170" s="97"/>
      <c r="AG170" s="97"/>
      <c r="AH170" s="97"/>
      <c r="AI170" s="97"/>
      <c r="AJ170" s="105"/>
      <c r="AK170" s="97"/>
      <c r="AL170" s="97"/>
      <c r="AM170" s="97"/>
      <c r="AN170" s="97"/>
      <c r="AO170" s="97"/>
      <c r="AP170" s="97"/>
      <c r="AQ170" s="97"/>
      <c r="AR170" s="106"/>
      <c r="AS170" s="107"/>
      <c r="AT170" s="107"/>
      <c r="AU170" s="107"/>
      <c r="AV170" s="107"/>
      <c r="AW170" s="107"/>
      <c r="AX170" s="107"/>
      <c r="AY170" s="106"/>
      <c r="AZ170" s="107"/>
      <c r="BA170" s="107"/>
      <c r="BB170" s="107"/>
      <c r="BC170" s="108">
        <f>IF($AU$38&lt;&gt;"","zie hierboven",IF(AJ170="auto",IF(AND((D170&gt;'km-vergoeding'!$A$4),(D170&lt;'km-vergoeding'!$A$5)),'km-vergoeding'!$D$4,'km-vergoeding'!$D$5),0))</f>
        <v>0</v>
      </c>
      <c r="BD170" s="95"/>
      <c r="BE170" s="95"/>
      <c r="BF170" s="95"/>
      <c r="BG170" s="95"/>
      <c r="BH170" s="95"/>
      <c r="BI170" s="95"/>
      <c r="BJ170" s="95"/>
      <c r="BK170" s="94">
        <f t="shared" si="33"/>
        <v>0</v>
      </c>
      <c r="BL170" s="95"/>
      <c r="BM170" s="95"/>
      <c r="BN170" s="95"/>
      <c r="BO170" s="95"/>
      <c r="BP170" s="95"/>
      <c r="BQ170" s="95"/>
      <c r="BR170" s="93">
        <f>IF($AU$38&lt;&gt;"","zie hierboven",IF(AJ170="fiets",'km-vergoeding'!$D$3,0))</f>
        <v>0</v>
      </c>
      <c r="BS170" s="93"/>
      <c r="BT170" s="93"/>
      <c r="BU170" s="93"/>
      <c r="BV170" s="93"/>
      <c r="BW170" s="93"/>
      <c r="BX170" s="93"/>
      <c r="BY170" s="93"/>
      <c r="BZ170" s="94">
        <f t="shared" si="34"/>
        <v>0</v>
      </c>
      <c r="CA170" s="95"/>
      <c r="CB170" s="95"/>
      <c r="CC170" s="95"/>
      <c r="CD170" s="95"/>
      <c r="CE170" s="95"/>
      <c r="CF170" s="95"/>
      <c r="CG170" s="96"/>
      <c r="CH170" s="97"/>
      <c r="CI170" s="97"/>
      <c r="CJ170" s="97"/>
      <c r="CK170" s="97"/>
      <c r="CL170" s="97"/>
      <c r="CM170" s="98">
        <f t="shared" si="35"/>
        <v>0</v>
      </c>
      <c r="CN170" s="95"/>
      <c r="CO170" s="95"/>
      <c r="CP170" s="95"/>
      <c r="CQ170" s="95"/>
      <c r="CR170" s="95"/>
      <c r="CS170" s="99">
        <f t="shared" si="26"/>
        <v>0</v>
      </c>
      <c r="CT170" s="100"/>
      <c r="CU170" s="100"/>
      <c r="CV170" s="100"/>
      <c r="CW170" s="100"/>
      <c r="CX170" s="101"/>
      <c r="CY170" s="73" t="str">
        <f t="shared" si="27"/>
        <v/>
      </c>
      <c r="CZ170" s="71" t="str">
        <f t="shared" si="28"/>
        <v/>
      </c>
      <c r="DA170" s="60"/>
      <c r="DB170" s="77" t="str">
        <f t="shared" si="29"/>
        <v/>
      </c>
      <c r="DC170" s="71" t="str">
        <f t="shared" si="30"/>
        <v/>
      </c>
      <c r="DD170" s="71" t="str">
        <f t="shared" si="31"/>
        <v/>
      </c>
      <c r="DE170" s="45">
        <f t="shared" si="32"/>
        <v>0</v>
      </c>
      <c r="DF170" s="45"/>
      <c r="DG170" s="84" t="str">
        <f t="shared" si="25"/>
        <v/>
      </c>
    </row>
    <row r="171" spans="1:111" ht="15.75" customHeight="1" x14ac:dyDescent="0.35">
      <c r="A171" s="71" t="str">
        <f t="shared" si="22"/>
        <v/>
      </c>
      <c r="B171" s="71" t="str">
        <f t="shared" si="23"/>
        <v/>
      </c>
      <c r="C171" s="72" t="str">
        <f t="shared" si="24"/>
        <v/>
      </c>
      <c r="D171" s="102"/>
      <c r="E171" s="97"/>
      <c r="F171" s="97"/>
      <c r="G171" s="97"/>
      <c r="H171" s="103"/>
      <c r="I171" s="97"/>
      <c r="J171" s="97"/>
      <c r="K171" s="97"/>
      <c r="L171" s="97"/>
      <c r="M171" s="97"/>
      <c r="N171" s="97"/>
      <c r="O171" s="97"/>
      <c r="P171" s="97"/>
      <c r="Q171" s="97"/>
      <c r="R171" s="104"/>
      <c r="S171" s="97"/>
      <c r="T171" s="97"/>
      <c r="U171" s="97"/>
      <c r="V171" s="97"/>
      <c r="W171" s="97"/>
      <c r="X171" s="104"/>
      <c r="Y171" s="97"/>
      <c r="Z171" s="97"/>
      <c r="AA171" s="97"/>
      <c r="AB171" s="97"/>
      <c r="AC171" s="97"/>
      <c r="AD171" s="97"/>
      <c r="AE171" s="97"/>
      <c r="AF171" s="97"/>
      <c r="AG171" s="97"/>
      <c r="AH171" s="97"/>
      <c r="AI171" s="97"/>
      <c r="AJ171" s="105"/>
      <c r="AK171" s="97"/>
      <c r="AL171" s="97"/>
      <c r="AM171" s="97"/>
      <c r="AN171" s="97"/>
      <c r="AO171" s="97"/>
      <c r="AP171" s="97"/>
      <c r="AQ171" s="97"/>
      <c r="AR171" s="106"/>
      <c r="AS171" s="107"/>
      <c r="AT171" s="107"/>
      <c r="AU171" s="107"/>
      <c r="AV171" s="107"/>
      <c r="AW171" s="107"/>
      <c r="AX171" s="107"/>
      <c r="AY171" s="106"/>
      <c r="AZ171" s="107"/>
      <c r="BA171" s="107"/>
      <c r="BB171" s="107"/>
      <c r="BC171" s="108">
        <f>IF($AU$38&lt;&gt;"","zie hierboven",IF(AJ171="auto",IF(AND((D171&gt;'km-vergoeding'!$A$4),(D171&lt;'km-vergoeding'!$A$5)),'km-vergoeding'!$D$4,'km-vergoeding'!$D$5),0))</f>
        <v>0</v>
      </c>
      <c r="BD171" s="95"/>
      <c r="BE171" s="95"/>
      <c r="BF171" s="95"/>
      <c r="BG171" s="95"/>
      <c r="BH171" s="95"/>
      <c r="BI171" s="95"/>
      <c r="BJ171" s="95"/>
      <c r="BK171" s="94">
        <f t="shared" si="33"/>
        <v>0</v>
      </c>
      <c r="BL171" s="95"/>
      <c r="BM171" s="95"/>
      <c r="BN171" s="95"/>
      <c r="BO171" s="95"/>
      <c r="BP171" s="95"/>
      <c r="BQ171" s="95"/>
      <c r="BR171" s="93">
        <f>IF($AU$38&lt;&gt;"","zie hierboven",IF(AJ171="fiets",'km-vergoeding'!$D$3,0))</f>
        <v>0</v>
      </c>
      <c r="BS171" s="93"/>
      <c r="BT171" s="93"/>
      <c r="BU171" s="93"/>
      <c r="BV171" s="93"/>
      <c r="BW171" s="93"/>
      <c r="BX171" s="93"/>
      <c r="BY171" s="93"/>
      <c r="BZ171" s="94">
        <f t="shared" si="34"/>
        <v>0</v>
      </c>
      <c r="CA171" s="95"/>
      <c r="CB171" s="95"/>
      <c r="CC171" s="95"/>
      <c r="CD171" s="95"/>
      <c r="CE171" s="95"/>
      <c r="CF171" s="95"/>
      <c r="CG171" s="96"/>
      <c r="CH171" s="97"/>
      <c r="CI171" s="97"/>
      <c r="CJ171" s="97"/>
      <c r="CK171" s="97"/>
      <c r="CL171" s="97"/>
      <c r="CM171" s="98">
        <f t="shared" si="35"/>
        <v>0</v>
      </c>
      <c r="CN171" s="95"/>
      <c r="CO171" s="95"/>
      <c r="CP171" s="95"/>
      <c r="CQ171" s="95"/>
      <c r="CR171" s="95"/>
      <c r="CS171" s="99">
        <f t="shared" si="26"/>
        <v>0</v>
      </c>
      <c r="CT171" s="100"/>
      <c r="CU171" s="100"/>
      <c r="CV171" s="100"/>
      <c r="CW171" s="100"/>
      <c r="CX171" s="101"/>
      <c r="CY171" s="73" t="str">
        <f t="shared" si="27"/>
        <v/>
      </c>
      <c r="CZ171" s="71" t="str">
        <f t="shared" si="28"/>
        <v/>
      </c>
      <c r="DA171" s="60"/>
      <c r="DB171" s="77" t="str">
        <f t="shared" si="29"/>
        <v/>
      </c>
      <c r="DC171" s="71" t="str">
        <f t="shared" si="30"/>
        <v/>
      </c>
      <c r="DD171" s="71" t="str">
        <f t="shared" si="31"/>
        <v/>
      </c>
      <c r="DE171" s="45">
        <f t="shared" si="32"/>
        <v>0</v>
      </c>
      <c r="DF171" s="45"/>
      <c r="DG171" s="84" t="str">
        <f t="shared" si="25"/>
        <v/>
      </c>
    </row>
    <row r="172" spans="1:111" ht="15.75" customHeight="1" x14ac:dyDescent="0.35">
      <c r="A172" s="71" t="str">
        <f t="shared" si="22"/>
        <v/>
      </c>
      <c r="B172" s="71" t="str">
        <f t="shared" si="23"/>
        <v/>
      </c>
      <c r="C172" s="72" t="str">
        <f t="shared" si="24"/>
        <v/>
      </c>
      <c r="D172" s="102"/>
      <c r="E172" s="97"/>
      <c r="F172" s="97"/>
      <c r="G172" s="97"/>
      <c r="H172" s="103"/>
      <c r="I172" s="97"/>
      <c r="J172" s="97"/>
      <c r="K172" s="97"/>
      <c r="L172" s="97"/>
      <c r="M172" s="97"/>
      <c r="N172" s="97"/>
      <c r="O172" s="97"/>
      <c r="P172" s="97"/>
      <c r="Q172" s="97"/>
      <c r="R172" s="104"/>
      <c r="S172" s="97"/>
      <c r="T172" s="97"/>
      <c r="U172" s="97"/>
      <c r="V172" s="97"/>
      <c r="W172" s="97"/>
      <c r="X172" s="104"/>
      <c r="Y172" s="97"/>
      <c r="Z172" s="97"/>
      <c r="AA172" s="97"/>
      <c r="AB172" s="97"/>
      <c r="AC172" s="97"/>
      <c r="AD172" s="97"/>
      <c r="AE172" s="97"/>
      <c r="AF172" s="97"/>
      <c r="AG172" s="97"/>
      <c r="AH172" s="97"/>
      <c r="AI172" s="97"/>
      <c r="AJ172" s="105"/>
      <c r="AK172" s="97"/>
      <c r="AL172" s="97"/>
      <c r="AM172" s="97"/>
      <c r="AN172" s="97"/>
      <c r="AO172" s="97"/>
      <c r="AP172" s="97"/>
      <c r="AQ172" s="97"/>
      <c r="AR172" s="106"/>
      <c r="AS172" s="107"/>
      <c r="AT172" s="107"/>
      <c r="AU172" s="107"/>
      <c r="AV172" s="107"/>
      <c r="AW172" s="107"/>
      <c r="AX172" s="107"/>
      <c r="AY172" s="106"/>
      <c r="AZ172" s="107"/>
      <c r="BA172" s="107"/>
      <c r="BB172" s="107"/>
      <c r="BC172" s="108">
        <f>IF($AU$38&lt;&gt;"","zie hierboven",IF(AJ172="auto",IF(AND((D172&gt;'km-vergoeding'!$A$4),(D172&lt;'km-vergoeding'!$A$5)),'km-vergoeding'!$D$4,'km-vergoeding'!$D$5),0))</f>
        <v>0</v>
      </c>
      <c r="BD172" s="95"/>
      <c r="BE172" s="95"/>
      <c r="BF172" s="95"/>
      <c r="BG172" s="95"/>
      <c r="BH172" s="95"/>
      <c r="BI172" s="95"/>
      <c r="BJ172" s="95"/>
      <c r="BK172" s="94">
        <f t="shared" si="33"/>
        <v>0</v>
      </c>
      <c r="BL172" s="95"/>
      <c r="BM172" s="95"/>
      <c r="BN172" s="95"/>
      <c r="BO172" s="95"/>
      <c r="BP172" s="95"/>
      <c r="BQ172" s="95"/>
      <c r="BR172" s="93">
        <f>IF($AU$38&lt;&gt;"","zie hierboven",IF(AJ172="fiets",'km-vergoeding'!$D$3,0))</f>
        <v>0</v>
      </c>
      <c r="BS172" s="93"/>
      <c r="BT172" s="93"/>
      <c r="BU172" s="93"/>
      <c r="BV172" s="93"/>
      <c r="BW172" s="93"/>
      <c r="BX172" s="93"/>
      <c r="BY172" s="93"/>
      <c r="BZ172" s="94">
        <f t="shared" si="34"/>
        <v>0</v>
      </c>
      <c r="CA172" s="95"/>
      <c r="CB172" s="95"/>
      <c r="CC172" s="95"/>
      <c r="CD172" s="95"/>
      <c r="CE172" s="95"/>
      <c r="CF172" s="95"/>
      <c r="CG172" s="96"/>
      <c r="CH172" s="97"/>
      <c r="CI172" s="97"/>
      <c r="CJ172" s="97"/>
      <c r="CK172" s="97"/>
      <c r="CL172" s="97"/>
      <c r="CM172" s="98">
        <f t="shared" si="35"/>
        <v>0</v>
      </c>
      <c r="CN172" s="95"/>
      <c r="CO172" s="95"/>
      <c r="CP172" s="95"/>
      <c r="CQ172" s="95"/>
      <c r="CR172" s="95"/>
      <c r="CS172" s="99">
        <f t="shared" si="26"/>
        <v>0</v>
      </c>
      <c r="CT172" s="100"/>
      <c r="CU172" s="100"/>
      <c r="CV172" s="100"/>
      <c r="CW172" s="100"/>
      <c r="CX172" s="101"/>
      <c r="CY172" s="73" t="str">
        <f t="shared" si="27"/>
        <v/>
      </c>
      <c r="CZ172" s="71" t="str">
        <f t="shared" si="28"/>
        <v/>
      </c>
      <c r="DA172" s="60"/>
      <c r="DB172" s="77" t="str">
        <f t="shared" si="29"/>
        <v/>
      </c>
      <c r="DC172" s="71" t="str">
        <f t="shared" si="30"/>
        <v/>
      </c>
      <c r="DD172" s="71" t="str">
        <f t="shared" si="31"/>
        <v/>
      </c>
      <c r="DE172" s="45">
        <f t="shared" si="32"/>
        <v>0</v>
      </c>
      <c r="DF172" s="45"/>
      <c r="DG172" s="84" t="str">
        <f t="shared" si="25"/>
        <v/>
      </c>
    </row>
    <row r="173" spans="1:111" ht="15.75" customHeight="1" x14ac:dyDescent="0.35">
      <c r="A173" s="71" t="str">
        <f t="shared" si="22"/>
        <v/>
      </c>
      <c r="B173" s="71" t="str">
        <f t="shared" si="23"/>
        <v/>
      </c>
      <c r="C173" s="72" t="str">
        <f t="shared" si="24"/>
        <v/>
      </c>
      <c r="D173" s="102"/>
      <c r="E173" s="97"/>
      <c r="F173" s="97"/>
      <c r="G173" s="97"/>
      <c r="H173" s="103"/>
      <c r="I173" s="97"/>
      <c r="J173" s="97"/>
      <c r="K173" s="97"/>
      <c r="L173" s="97"/>
      <c r="M173" s="97"/>
      <c r="N173" s="97"/>
      <c r="O173" s="97"/>
      <c r="P173" s="97"/>
      <c r="Q173" s="97"/>
      <c r="R173" s="104"/>
      <c r="S173" s="97"/>
      <c r="T173" s="97"/>
      <c r="U173" s="97"/>
      <c r="V173" s="97"/>
      <c r="W173" s="97"/>
      <c r="X173" s="104"/>
      <c r="Y173" s="97"/>
      <c r="Z173" s="97"/>
      <c r="AA173" s="97"/>
      <c r="AB173" s="97"/>
      <c r="AC173" s="97"/>
      <c r="AD173" s="97"/>
      <c r="AE173" s="97"/>
      <c r="AF173" s="97"/>
      <c r="AG173" s="97"/>
      <c r="AH173" s="97"/>
      <c r="AI173" s="97"/>
      <c r="AJ173" s="105"/>
      <c r="AK173" s="97"/>
      <c r="AL173" s="97"/>
      <c r="AM173" s="97"/>
      <c r="AN173" s="97"/>
      <c r="AO173" s="97"/>
      <c r="AP173" s="97"/>
      <c r="AQ173" s="97"/>
      <c r="AR173" s="106"/>
      <c r="AS173" s="107"/>
      <c r="AT173" s="107"/>
      <c r="AU173" s="107"/>
      <c r="AV173" s="107"/>
      <c r="AW173" s="107"/>
      <c r="AX173" s="107"/>
      <c r="AY173" s="106"/>
      <c r="AZ173" s="107"/>
      <c r="BA173" s="107"/>
      <c r="BB173" s="107"/>
      <c r="BC173" s="108">
        <f>IF($AU$38&lt;&gt;"","zie hierboven",IF(AJ173="auto",IF(AND((D173&gt;'km-vergoeding'!$A$4),(D173&lt;'km-vergoeding'!$A$5)),'km-vergoeding'!$D$4,'km-vergoeding'!$D$5),0))</f>
        <v>0</v>
      </c>
      <c r="BD173" s="95"/>
      <c r="BE173" s="95"/>
      <c r="BF173" s="95"/>
      <c r="BG173" s="95"/>
      <c r="BH173" s="95"/>
      <c r="BI173" s="95"/>
      <c r="BJ173" s="95"/>
      <c r="BK173" s="94">
        <f t="shared" si="33"/>
        <v>0</v>
      </c>
      <c r="BL173" s="95"/>
      <c r="BM173" s="95"/>
      <c r="BN173" s="95"/>
      <c r="BO173" s="95"/>
      <c r="BP173" s="95"/>
      <c r="BQ173" s="95"/>
      <c r="BR173" s="93">
        <f>IF($AU$38&lt;&gt;"","zie hierboven",IF(AJ173="fiets",'km-vergoeding'!$D$3,0))</f>
        <v>0</v>
      </c>
      <c r="BS173" s="93"/>
      <c r="BT173" s="93"/>
      <c r="BU173" s="93"/>
      <c r="BV173" s="93"/>
      <c r="BW173" s="93"/>
      <c r="BX173" s="93"/>
      <c r="BY173" s="93"/>
      <c r="BZ173" s="94">
        <f t="shared" si="34"/>
        <v>0</v>
      </c>
      <c r="CA173" s="95"/>
      <c r="CB173" s="95"/>
      <c r="CC173" s="95"/>
      <c r="CD173" s="95"/>
      <c r="CE173" s="95"/>
      <c r="CF173" s="95"/>
      <c r="CG173" s="96"/>
      <c r="CH173" s="97"/>
      <c r="CI173" s="97"/>
      <c r="CJ173" s="97"/>
      <c r="CK173" s="97"/>
      <c r="CL173" s="97"/>
      <c r="CM173" s="98">
        <f t="shared" si="35"/>
        <v>0</v>
      </c>
      <c r="CN173" s="95"/>
      <c r="CO173" s="95"/>
      <c r="CP173" s="95"/>
      <c r="CQ173" s="95"/>
      <c r="CR173" s="95"/>
      <c r="CS173" s="99">
        <f t="shared" si="26"/>
        <v>0</v>
      </c>
      <c r="CT173" s="100"/>
      <c r="CU173" s="100"/>
      <c r="CV173" s="100"/>
      <c r="CW173" s="100"/>
      <c r="CX173" s="101"/>
      <c r="CY173" s="73" t="str">
        <f t="shared" si="27"/>
        <v/>
      </c>
      <c r="CZ173" s="71" t="str">
        <f t="shared" si="28"/>
        <v/>
      </c>
      <c r="DA173" s="60"/>
      <c r="DB173" s="77" t="str">
        <f t="shared" si="29"/>
        <v/>
      </c>
      <c r="DC173" s="71" t="str">
        <f t="shared" si="30"/>
        <v/>
      </c>
      <c r="DD173" s="71" t="str">
        <f t="shared" si="31"/>
        <v/>
      </c>
      <c r="DE173" s="45">
        <f t="shared" si="32"/>
        <v>0</v>
      </c>
      <c r="DF173" s="45"/>
      <c r="DG173" s="84" t="str">
        <f t="shared" si="25"/>
        <v/>
      </c>
    </row>
    <row r="174" spans="1:111" ht="15.75" customHeight="1" x14ac:dyDescent="0.35">
      <c r="A174" s="71" t="str">
        <f t="shared" si="22"/>
        <v/>
      </c>
      <c r="B174" s="71" t="str">
        <f t="shared" si="23"/>
        <v/>
      </c>
      <c r="C174" s="72" t="str">
        <f t="shared" si="24"/>
        <v/>
      </c>
      <c r="D174" s="102"/>
      <c r="E174" s="97"/>
      <c r="F174" s="97"/>
      <c r="G174" s="97"/>
      <c r="H174" s="103"/>
      <c r="I174" s="97"/>
      <c r="J174" s="97"/>
      <c r="K174" s="97"/>
      <c r="L174" s="97"/>
      <c r="M174" s="97"/>
      <c r="N174" s="97"/>
      <c r="O174" s="97"/>
      <c r="P174" s="97"/>
      <c r="Q174" s="97"/>
      <c r="R174" s="104"/>
      <c r="S174" s="97"/>
      <c r="T174" s="97"/>
      <c r="U174" s="97"/>
      <c r="V174" s="97"/>
      <c r="W174" s="97"/>
      <c r="X174" s="104"/>
      <c r="Y174" s="97"/>
      <c r="Z174" s="97"/>
      <c r="AA174" s="97"/>
      <c r="AB174" s="97"/>
      <c r="AC174" s="97"/>
      <c r="AD174" s="97"/>
      <c r="AE174" s="97"/>
      <c r="AF174" s="97"/>
      <c r="AG174" s="97"/>
      <c r="AH174" s="97"/>
      <c r="AI174" s="97"/>
      <c r="AJ174" s="105"/>
      <c r="AK174" s="97"/>
      <c r="AL174" s="97"/>
      <c r="AM174" s="97"/>
      <c r="AN174" s="97"/>
      <c r="AO174" s="97"/>
      <c r="AP174" s="97"/>
      <c r="AQ174" s="97"/>
      <c r="AR174" s="106"/>
      <c r="AS174" s="107"/>
      <c r="AT174" s="107"/>
      <c r="AU174" s="107"/>
      <c r="AV174" s="107"/>
      <c r="AW174" s="107"/>
      <c r="AX174" s="107"/>
      <c r="AY174" s="106"/>
      <c r="AZ174" s="107"/>
      <c r="BA174" s="107"/>
      <c r="BB174" s="107"/>
      <c r="BC174" s="108">
        <f>IF($AU$38&lt;&gt;"","zie hierboven",IF(AJ174="auto",IF(AND((D174&gt;'km-vergoeding'!$A$4),(D174&lt;'km-vergoeding'!$A$5)),'km-vergoeding'!$D$4,'km-vergoeding'!$D$5),0))</f>
        <v>0</v>
      </c>
      <c r="BD174" s="95"/>
      <c r="BE174" s="95"/>
      <c r="BF174" s="95"/>
      <c r="BG174" s="95"/>
      <c r="BH174" s="95"/>
      <c r="BI174" s="95"/>
      <c r="BJ174" s="95"/>
      <c r="BK174" s="94">
        <f t="shared" si="33"/>
        <v>0</v>
      </c>
      <c r="BL174" s="95"/>
      <c r="BM174" s="95"/>
      <c r="BN174" s="95"/>
      <c r="BO174" s="95"/>
      <c r="BP174" s="95"/>
      <c r="BQ174" s="95"/>
      <c r="BR174" s="93">
        <f>IF($AU$38&lt;&gt;"","zie hierboven",IF(AJ174="fiets",'km-vergoeding'!$D$3,0))</f>
        <v>0</v>
      </c>
      <c r="BS174" s="93"/>
      <c r="BT174" s="93"/>
      <c r="BU174" s="93"/>
      <c r="BV174" s="93"/>
      <c r="BW174" s="93"/>
      <c r="BX174" s="93"/>
      <c r="BY174" s="93"/>
      <c r="BZ174" s="94">
        <f t="shared" si="34"/>
        <v>0</v>
      </c>
      <c r="CA174" s="95"/>
      <c r="CB174" s="95"/>
      <c r="CC174" s="95"/>
      <c r="CD174" s="95"/>
      <c r="CE174" s="95"/>
      <c r="CF174" s="95"/>
      <c r="CG174" s="96"/>
      <c r="CH174" s="97"/>
      <c r="CI174" s="97"/>
      <c r="CJ174" s="97"/>
      <c r="CK174" s="97"/>
      <c r="CL174" s="97"/>
      <c r="CM174" s="98">
        <f t="shared" si="35"/>
        <v>0</v>
      </c>
      <c r="CN174" s="95"/>
      <c r="CO174" s="95"/>
      <c r="CP174" s="95"/>
      <c r="CQ174" s="95"/>
      <c r="CR174" s="95"/>
      <c r="CS174" s="99">
        <f t="shared" si="26"/>
        <v>0</v>
      </c>
      <c r="CT174" s="100"/>
      <c r="CU174" s="100"/>
      <c r="CV174" s="100"/>
      <c r="CW174" s="100"/>
      <c r="CX174" s="101"/>
      <c r="CY174" s="73" t="str">
        <f t="shared" si="27"/>
        <v/>
      </c>
      <c r="CZ174" s="71" t="str">
        <f t="shared" si="28"/>
        <v/>
      </c>
      <c r="DA174" s="60"/>
      <c r="DB174" s="77" t="str">
        <f t="shared" si="29"/>
        <v/>
      </c>
      <c r="DC174" s="71" t="str">
        <f t="shared" si="30"/>
        <v/>
      </c>
      <c r="DD174" s="71" t="str">
        <f t="shared" si="31"/>
        <v/>
      </c>
      <c r="DE174" s="45">
        <f t="shared" si="32"/>
        <v>0</v>
      </c>
      <c r="DF174" s="45"/>
      <c r="DG174" s="84" t="str">
        <f t="shared" si="25"/>
        <v/>
      </c>
    </row>
    <row r="175" spans="1:111" ht="15.75" customHeight="1" x14ac:dyDescent="0.35">
      <c r="A175" s="71" t="str">
        <f t="shared" si="22"/>
        <v/>
      </c>
      <c r="B175" s="71" t="str">
        <f t="shared" si="23"/>
        <v/>
      </c>
      <c r="C175" s="72" t="str">
        <f t="shared" si="24"/>
        <v/>
      </c>
      <c r="D175" s="102"/>
      <c r="E175" s="97"/>
      <c r="F175" s="97"/>
      <c r="G175" s="97"/>
      <c r="H175" s="103"/>
      <c r="I175" s="97"/>
      <c r="J175" s="97"/>
      <c r="K175" s="97"/>
      <c r="L175" s="97"/>
      <c r="M175" s="97"/>
      <c r="N175" s="97"/>
      <c r="O175" s="97"/>
      <c r="P175" s="97"/>
      <c r="Q175" s="97"/>
      <c r="R175" s="104"/>
      <c r="S175" s="97"/>
      <c r="T175" s="97"/>
      <c r="U175" s="97"/>
      <c r="V175" s="97"/>
      <c r="W175" s="97"/>
      <c r="X175" s="104"/>
      <c r="Y175" s="97"/>
      <c r="Z175" s="97"/>
      <c r="AA175" s="97"/>
      <c r="AB175" s="97"/>
      <c r="AC175" s="97"/>
      <c r="AD175" s="97"/>
      <c r="AE175" s="97"/>
      <c r="AF175" s="97"/>
      <c r="AG175" s="97"/>
      <c r="AH175" s="97"/>
      <c r="AI175" s="97"/>
      <c r="AJ175" s="105"/>
      <c r="AK175" s="97"/>
      <c r="AL175" s="97"/>
      <c r="AM175" s="97"/>
      <c r="AN175" s="97"/>
      <c r="AO175" s="97"/>
      <c r="AP175" s="97"/>
      <c r="AQ175" s="97"/>
      <c r="AR175" s="106"/>
      <c r="AS175" s="107"/>
      <c r="AT175" s="107"/>
      <c r="AU175" s="107"/>
      <c r="AV175" s="107"/>
      <c r="AW175" s="107"/>
      <c r="AX175" s="107"/>
      <c r="AY175" s="106"/>
      <c r="AZ175" s="107"/>
      <c r="BA175" s="107"/>
      <c r="BB175" s="107"/>
      <c r="BC175" s="108">
        <f>IF($AU$38&lt;&gt;"","zie hierboven",IF(AJ175="auto",IF(AND((D175&gt;'km-vergoeding'!$A$4),(D175&lt;'km-vergoeding'!$A$5)),'km-vergoeding'!$D$4,'km-vergoeding'!$D$5),0))</f>
        <v>0</v>
      </c>
      <c r="BD175" s="95"/>
      <c r="BE175" s="95"/>
      <c r="BF175" s="95"/>
      <c r="BG175" s="95"/>
      <c r="BH175" s="95"/>
      <c r="BI175" s="95"/>
      <c r="BJ175" s="95"/>
      <c r="BK175" s="94">
        <f t="shared" si="33"/>
        <v>0</v>
      </c>
      <c r="BL175" s="95"/>
      <c r="BM175" s="95"/>
      <c r="BN175" s="95"/>
      <c r="BO175" s="95"/>
      <c r="BP175" s="95"/>
      <c r="BQ175" s="95"/>
      <c r="BR175" s="93">
        <f>IF($AU$38&lt;&gt;"","zie hierboven",IF(AJ175="fiets",'km-vergoeding'!$D$3,0))</f>
        <v>0</v>
      </c>
      <c r="BS175" s="93"/>
      <c r="BT175" s="93"/>
      <c r="BU175" s="93"/>
      <c r="BV175" s="93"/>
      <c r="BW175" s="93"/>
      <c r="BX175" s="93"/>
      <c r="BY175" s="93"/>
      <c r="BZ175" s="94">
        <f t="shared" si="34"/>
        <v>0</v>
      </c>
      <c r="CA175" s="95"/>
      <c r="CB175" s="95"/>
      <c r="CC175" s="95"/>
      <c r="CD175" s="95"/>
      <c r="CE175" s="95"/>
      <c r="CF175" s="95"/>
      <c r="CG175" s="96"/>
      <c r="CH175" s="97"/>
      <c r="CI175" s="97"/>
      <c r="CJ175" s="97"/>
      <c r="CK175" s="97"/>
      <c r="CL175" s="97"/>
      <c r="CM175" s="98">
        <f t="shared" si="35"/>
        <v>0</v>
      </c>
      <c r="CN175" s="95"/>
      <c r="CO175" s="95"/>
      <c r="CP175" s="95"/>
      <c r="CQ175" s="95"/>
      <c r="CR175" s="95"/>
      <c r="CS175" s="99">
        <f t="shared" si="26"/>
        <v>0</v>
      </c>
      <c r="CT175" s="100"/>
      <c r="CU175" s="100"/>
      <c r="CV175" s="100"/>
      <c r="CW175" s="100"/>
      <c r="CX175" s="101"/>
      <c r="CY175" s="73" t="str">
        <f t="shared" si="27"/>
        <v/>
      </c>
      <c r="CZ175" s="71" t="str">
        <f t="shared" si="28"/>
        <v/>
      </c>
      <c r="DA175" s="60"/>
      <c r="DB175" s="77" t="str">
        <f t="shared" si="29"/>
        <v/>
      </c>
      <c r="DC175" s="71" t="str">
        <f t="shared" si="30"/>
        <v/>
      </c>
      <c r="DD175" s="71" t="str">
        <f t="shared" si="31"/>
        <v/>
      </c>
      <c r="DE175" s="45">
        <f t="shared" si="32"/>
        <v>0</v>
      </c>
      <c r="DF175" s="45"/>
      <c r="DG175" s="84" t="str">
        <f t="shared" si="25"/>
        <v/>
      </c>
    </row>
    <row r="176" spans="1:111" ht="15.75" customHeight="1" x14ac:dyDescent="0.35">
      <c r="A176" s="71" t="str">
        <f t="shared" si="22"/>
        <v/>
      </c>
      <c r="B176" s="71" t="str">
        <f t="shared" si="23"/>
        <v/>
      </c>
      <c r="C176" s="72" t="str">
        <f t="shared" si="24"/>
        <v/>
      </c>
      <c r="D176" s="102"/>
      <c r="E176" s="97"/>
      <c r="F176" s="97"/>
      <c r="G176" s="97"/>
      <c r="H176" s="103"/>
      <c r="I176" s="97"/>
      <c r="J176" s="97"/>
      <c r="K176" s="97"/>
      <c r="L176" s="97"/>
      <c r="M176" s="97"/>
      <c r="N176" s="97"/>
      <c r="O176" s="97"/>
      <c r="P176" s="97"/>
      <c r="Q176" s="97"/>
      <c r="R176" s="104"/>
      <c r="S176" s="97"/>
      <c r="T176" s="97"/>
      <c r="U176" s="97"/>
      <c r="V176" s="97"/>
      <c r="W176" s="97"/>
      <c r="X176" s="104"/>
      <c r="Y176" s="97"/>
      <c r="Z176" s="97"/>
      <c r="AA176" s="97"/>
      <c r="AB176" s="97"/>
      <c r="AC176" s="97"/>
      <c r="AD176" s="97"/>
      <c r="AE176" s="97"/>
      <c r="AF176" s="97"/>
      <c r="AG176" s="97"/>
      <c r="AH176" s="97"/>
      <c r="AI176" s="97"/>
      <c r="AJ176" s="105"/>
      <c r="AK176" s="97"/>
      <c r="AL176" s="97"/>
      <c r="AM176" s="97"/>
      <c r="AN176" s="97"/>
      <c r="AO176" s="97"/>
      <c r="AP176" s="97"/>
      <c r="AQ176" s="97"/>
      <c r="AR176" s="106"/>
      <c r="AS176" s="107"/>
      <c r="AT176" s="107"/>
      <c r="AU176" s="107"/>
      <c r="AV176" s="107"/>
      <c r="AW176" s="107"/>
      <c r="AX176" s="107"/>
      <c r="AY176" s="106"/>
      <c r="AZ176" s="107"/>
      <c r="BA176" s="107"/>
      <c r="BB176" s="107"/>
      <c r="BC176" s="108">
        <f>IF($AU$38&lt;&gt;"","zie hierboven",IF(AJ176="auto",IF(AND((D176&gt;'km-vergoeding'!$A$4),(D176&lt;'km-vergoeding'!$A$5)),'km-vergoeding'!$D$4,'km-vergoeding'!$D$5),0))</f>
        <v>0</v>
      </c>
      <c r="BD176" s="95"/>
      <c r="BE176" s="95"/>
      <c r="BF176" s="95"/>
      <c r="BG176" s="95"/>
      <c r="BH176" s="95"/>
      <c r="BI176" s="95"/>
      <c r="BJ176" s="95"/>
      <c r="BK176" s="94">
        <f t="shared" si="33"/>
        <v>0</v>
      </c>
      <c r="BL176" s="95"/>
      <c r="BM176" s="95"/>
      <c r="BN176" s="95"/>
      <c r="BO176" s="95"/>
      <c r="BP176" s="95"/>
      <c r="BQ176" s="95"/>
      <c r="BR176" s="93">
        <f>IF($AU$38&lt;&gt;"","zie hierboven",IF(AJ176="fiets",'km-vergoeding'!$D$3,0))</f>
        <v>0</v>
      </c>
      <c r="BS176" s="93"/>
      <c r="BT176" s="93"/>
      <c r="BU176" s="93"/>
      <c r="BV176" s="93"/>
      <c r="BW176" s="93"/>
      <c r="BX176" s="93"/>
      <c r="BY176" s="93"/>
      <c r="BZ176" s="94">
        <f t="shared" si="34"/>
        <v>0</v>
      </c>
      <c r="CA176" s="95"/>
      <c r="CB176" s="95"/>
      <c r="CC176" s="95"/>
      <c r="CD176" s="95"/>
      <c r="CE176" s="95"/>
      <c r="CF176" s="95"/>
      <c r="CG176" s="96"/>
      <c r="CH176" s="97"/>
      <c r="CI176" s="97"/>
      <c r="CJ176" s="97"/>
      <c r="CK176" s="97"/>
      <c r="CL176" s="97"/>
      <c r="CM176" s="98">
        <f t="shared" si="35"/>
        <v>0</v>
      </c>
      <c r="CN176" s="95"/>
      <c r="CO176" s="95"/>
      <c r="CP176" s="95"/>
      <c r="CQ176" s="95"/>
      <c r="CR176" s="95"/>
      <c r="CS176" s="99">
        <f t="shared" si="26"/>
        <v>0</v>
      </c>
      <c r="CT176" s="100"/>
      <c r="CU176" s="100"/>
      <c r="CV176" s="100"/>
      <c r="CW176" s="100"/>
      <c r="CX176" s="101"/>
      <c r="CY176" s="73" t="str">
        <f t="shared" si="27"/>
        <v/>
      </c>
      <c r="CZ176" s="71" t="str">
        <f t="shared" si="28"/>
        <v/>
      </c>
      <c r="DA176" s="60"/>
      <c r="DB176" s="77" t="str">
        <f t="shared" si="29"/>
        <v/>
      </c>
      <c r="DC176" s="71" t="str">
        <f t="shared" si="30"/>
        <v/>
      </c>
      <c r="DD176" s="71" t="str">
        <f t="shared" si="31"/>
        <v/>
      </c>
      <c r="DE176" s="45">
        <f t="shared" si="32"/>
        <v>0</v>
      </c>
      <c r="DF176" s="45"/>
      <c r="DG176" s="84" t="str">
        <f t="shared" si="25"/>
        <v/>
      </c>
    </row>
    <row r="177" spans="1:111" ht="15.75" customHeight="1" x14ac:dyDescent="0.35">
      <c r="A177" s="71" t="str">
        <f t="shared" si="22"/>
        <v/>
      </c>
      <c r="B177" s="71" t="str">
        <f t="shared" si="23"/>
        <v/>
      </c>
      <c r="C177" s="72" t="str">
        <f t="shared" si="24"/>
        <v/>
      </c>
      <c r="D177" s="102"/>
      <c r="E177" s="97"/>
      <c r="F177" s="97"/>
      <c r="G177" s="97"/>
      <c r="H177" s="103"/>
      <c r="I177" s="97"/>
      <c r="J177" s="97"/>
      <c r="K177" s="97"/>
      <c r="L177" s="97"/>
      <c r="M177" s="97"/>
      <c r="N177" s="97"/>
      <c r="O177" s="97"/>
      <c r="P177" s="97"/>
      <c r="Q177" s="97"/>
      <c r="R177" s="104"/>
      <c r="S177" s="97"/>
      <c r="T177" s="97"/>
      <c r="U177" s="97"/>
      <c r="V177" s="97"/>
      <c r="W177" s="97"/>
      <c r="X177" s="104"/>
      <c r="Y177" s="97"/>
      <c r="Z177" s="97"/>
      <c r="AA177" s="97"/>
      <c r="AB177" s="97"/>
      <c r="AC177" s="97"/>
      <c r="AD177" s="97"/>
      <c r="AE177" s="97"/>
      <c r="AF177" s="97"/>
      <c r="AG177" s="97"/>
      <c r="AH177" s="97"/>
      <c r="AI177" s="97"/>
      <c r="AJ177" s="105"/>
      <c r="AK177" s="97"/>
      <c r="AL177" s="97"/>
      <c r="AM177" s="97"/>
      <c r="AN177" s="97"/>
      <c r="AO177" s="97"/>
      <c r="AP177" s="97"/>
      <c r="AQ177" s="97"/>
      <c r="AR177" s="106"/>
      <c r="AS177" s="107"/>
      <c r="AT177" s="107"/>
      <c r="AU177" s="107"/>
      <c r="AV177" s="107"/>
      <c r="AW177" s="107"/>
      <c r="AX177" s="107"/>
      <c r="AY177" s="106"/>
      <c r="AZ177" s="107"/>
      <c r="BA177" s="107"/>
      <c r="BB177" s="107"/>
      <c r="BC177" s="108">
        <f>IF($AU$38&lt;&gt;"","zie hierboven",IF(AJ177="auto",IF(AND((D177&gt;'km-vergoeding'!$A$4),(D177&lt;'km-vergoeding'!$A$5)),'km-vergoeding'!$D$4,'km-vergoeding'!$D$5),0))</f>
        <v>0</v>
      </c>
      <c r="BD177" s="95"/>
      <c r="BE177" s="95"/>
      <c r="BF177" s="95"/>
      <c r="BG177" s="95"/>
      <c r="BH177" s="95"/>
      <c r="BI177" s="95"/>
      <c r="BJ177" s="95"/>
      <c r="BK177" s="94">
        <f t="shared" si="33"/>
        <v>0</v>
      </c>
      <c r="BL177" s="95"/>
      <c r="BM177" s="95"/>
      <c r="BN177" s="95"/>
      <c r="BO177" s="95"/>
      <c r="BP177" s="95"/>
      <c r="BQ177" s="95"/>
      <c r="BR177" s="93">
        <f>IF($AU$38&lt;&gt;"","zie hierboven",IF(AJ177="fiets",'km-vergoeding'!$D$3,0))</f>
        <v>0</v>
      </c>
      <c r="BS177" s="93"/>
      <c r="BT177" s="93"/>
      <c r="BU177" s="93"/>
      <c r="BV177" s="93"/>
      <c r="BW177" s="93"/>
      <c r="BX177" s="93"/>
      <c r="BY177" s="93"/>
      <c r="BZ177" s="94">
        <f t="shared" si="34"/>
        <v>0</v>
      </c>
      <c r="CA177" s="95"/>
      <c r="CB177" s="95"/>
      <c r="CC177" s="95"/>
      <c r="CD177" s="95"/>
      <c r="CE177" s="95"/>
      <c r="CF177" s="95"/>
      <c r="CG177" s="96"/>
      <c r="CH177" s="97"/>
      <c r="CI177" s="97"/>
      <c r="CJ177" s="97"/>
      <c r="CK177" s="97"/>
      <c r="CL177" s="97"/>
      <c r="CM177" s="98">
        <f t="shared" si="35"/>
        <v>0</v>
      </c>
      <c r="CN177" s="95"/>
      <c r="CO177" s="95"/>
      <c r="CP177" s="95"/>
      <c r="CQ177" s="95"/>
      <c r="CR177" s="95"/>
      <c r="CS177" s="99">
        <f t="shared" si="26"/>
        <v>0</v>
      </c>
      <c r="CT177" s="100"/>
      <c r="CU177" s="100"/>
      <c r="CV177" s="100"/>
      <c r="CW177" s="100"/>
      <c r="CX177" s="101"/>
      <c r="CY177" s="73" t="str">
        <f t="shared" si="27"/>
        <v/>
      </c>
      <c r="CZ177" s="71" t="str">
        <f t="shared" si="28"/>
        <v/>
      </c>
      <c r="DA177" s="60"/>
      <c r="DB177" s="77" t="str">
        <f t="shared" si="29"/>
        <v/>
      </c>
      <c r="DC177" s="71" t="str">
        <f t="shared" si="30"/>
        <v/>
      </c>
      <c r="DD177" s="71" t="str">
        <f t="shared" si="31"/>
        <v/>
      </c>
      <c r="DE177" s="45">
        <f t="shared" si="32"/>
        <v>0</v>
      </c>
      <c r="DF177" s="45"/>
      <c r="DG177" s="84" t="str">
        <f t="shared" si="25"/>
        <v/>
      </c>
    </row>
    <row r="178" spans="1:111" ht="15.75" customHeight="1" x14ac:dyDescent="0.35">
      <c r="A178" s="71" t="str">
        <f t="shared" si="22"/>
        <v/>
      </c>
      <c r="B178" s="71" t="str">
        <f t="shared" si="23"/>
        <v/>
      </c>
      <c r="C178" s="72" t="str">
        <f t="shared" si="24"/>
        <v/>
      </c>
      <c r="D178" s="102"/>
      <c r="E178" s="97"/>
      <c r="F178" s="97"/>
      <c r="G178" s="97"/>
      <c r="H178" s="103"/>
      <c r="I178" s="97"/>
      <c r="J178" s="97"/>
      <c r="K178" s="97"/>
      <c r="L178" s="97"/>
      <c r="M178" s="97"/>
      <c r="N178" s="97"/>
      <c r="O178" s="97"/>
      <c r="P178" s="97"/>
      <c r="Q178" s="97"/>
      <c r="R178" s="104"/>
      <c r="S178" s="97"/>
      <c r="T178" s="97"/>
      <c r="U178" s="97"/>
      <c r="V178" s="97"/>
      <c r="W178" s="97"/>
      <c r="X178" s="104"/>
      <c r="Y178" s="97"/>
      <c r="Z178" s="97"/>
      <c r="AA178" s="97"/>
      <c r="AB178" s="97"/>
      <c r="AC178" s="97"/>
      <c r="AD178" s="97"/>
      <c r="AE178" s="97"/>
      <c r="AF178" s="97"/>
      <c r="AG178" s="97"/>
      <c r="AH178" s="97"/>
      <c r="AI178" s="97"/>
      <c r="AJ178" s="105"/>
      <c r="AK178" s="97"/>
      <c r="AL178" s="97"/>
      <c r="AM178" s="97"/>
      <c r="AN178" s="97"/>
      <c r="AO178" s="97"/>
      <c r="AP178" s="97"/>
      <c r="AQ178" s="97"/>
      <c r="AR178" s="106"/>
      <c r="AS178" s="107"/>
      <c r="AT178" s="107"/>
      <c r="AU178" s="107"/>
      <c r="AV178" s="107"/>
      <c r="AW178" s="107"/>
      <c r="AX178" s="107"/>
      <c r="AY178" s="106"/>
      <c r="AZ178" s="107"/>
      <c r="BA178" s="107"/>
      <c r="BB178" s="107"/>
      <c r="BC178" s="108">
        <f>IF($AU$38&lt;&gt;"","zie hierboven",IF(AJ178="auto",IF(AND((D178&gt;'km-vergoeding'!$A$4),(D178&lt;'km-vergoeding'!$A$5)),'km-vergoeding'!$D$4,'km-vergoeding'!$D$5),0))</f>
        <v>0</v>
      </c>
      <c r="BD178" s="95"/>
      <c r="BE178" s="95"/>
      <c r="BF178" s="95"/>
      <c r="BG178" s="95"/>
      <c r="BH178" s="95"/>
      <c r="BI178" s="95"/>
      <c r="BJ178" s="95"/>
      <c r="BK178" s="94">
        <f t="shared" si="33"/>
        <v>0</v>
      </c>
      <c r="BL178" s="95"/>
      <c r="BM178" s="95"/>
      <c r="BN178" s="95"/>
      <c r="BO178" s="95"/>
      <c r="BP178" s="95"/>
      <c r="BQ178" s="95"/>
      <c r="BR178" s="93">
        <f>IF($AU$38&lt;&gt;"","zie hierboven",IF(AJ178="fiets",'km-vergoeding'!$D$3,0))</f>
        <v>0</v>
      </c>
      <c r="BS178" s="93"/>
      <c r="BT178" s="93"/>
      <c r="BU178" s="93"/>
      <c r="BV178" s="93"/>
      <c r="BW178" s="93"/>
      <c r="BX178" s="93"/>
      <c r="BY178" s="93"/>
      <c r="BZ178" s="94">
        <f t="shared" si="34"/>
        <v>0</v>
      </c>
      <c r="CA178" s="95"/>
      <c r="CB178" s="95"/>
      <c r="CC178" s="95"/>
      <c r="CD178" s="95"/>
      <c r="CE178" s="95"/>
      <c r="CF178" s="95"/>
      <c r="CG178" s="96"/>
      <c r="CH178" s="97"/>
      <c r="CI178" s="97"/>
      <c r="CJ178" s="97"/>
      <c r="CK178" s="97"/>
      <c r="CL178" s="97"/>
      <c r="CM178" s="98">
        <f t="shared" si="35"/>
        <v>0</v>
      </c>
      <c r="CN178" s="95"/>
      <c r="CO178" s="95"/>
      <c r="CP178" s="95"/>
      <c r="CQ178" s="95"/>
      <c r="CR178" s="95"/>
      <c r="CS178" s="99">
        <f t="shared" si="26"/>
        <v>0</v>
      </c>
      <c r="CT178" s="100"/>
      <c r="CU178" s="100"/>
      <c r="CV178" s="100"/>
      <c r="CW178" s="100"/>
      <c r="CX178" s="101"/>
      <c r="CY178" s="73" t="str">
        <f t="shared" si="27"/>
        <v/>
      </c>
      <c r="CZ178" s="71" t="str">
        <f t="shared" si="28"/>
        <v/>
      </c>
      <c r="DA178" s="60"/>
      <c r="DB178" s="77" t="str">
        <f t="shared" si="29"/>
        <v/>
      </c>
      <c r="DC178" s="71" t="str">
        <f t="shared" si="30"/>
        <v/>
      </c>
      <c r="DD178" s="71" t="str">
        <f t="shared" si="31"/>
        <v/>
      </c>
      <c r="DE178" s="45">
        <f t="shared" si="32"/>
        <v>0</v>
      </c>
      <c r="DF178" s="45"/>
      <c r="DG178" s="84" t="str">
        <f t="shared" si="25"/>
        <v/>
      </c>
    </row>
    <row r="179" spans="1:111" ht="15.75" customHeight="1" x14ac:dyDescent="0.35">
      <c r="A179" s="71" t="str">
        <f t="shared" si="22"/>
        <v/>
      </c>
      <c r="B179" s="71" t="str">
        <f t="shared" si="23"/>
        <v/>
      </c>
      <c r="C179" s="72" t="str">
        <f t="shared" si="24"/>
        <v/>
      </c>
      <c r="D179" s="102"/>
      <c r="E179" s="97"/>
      <c r="F179" s="97"/>
      <c r="G179" s="97"/>
      <c r="H179" s="103"/>
      <c r="I179" s="97"/>
      <c r="J179" s="97"/>
      <c r="K179" s="97"/>
      <c r="L179" s="97"/>
      <c r="M179" s="97"/>
      <c r="N179" s="97"/>
      <c r="O179" s="97"/>
      <c r="P179" s="97"/>
      <c r="Q179" s="97"/>
      <c r="R179" s="104"/>
      <c r="S179" s="97"/>
      <c r="T179" s="97"/>
      <c r="U179" s="97"/>
      <c r="V179" s="97"/>
      <c r="W179" s="97"/>
      <c r="X179" s="104"/>
      <c r="Y179" s="97"/>
      <c r="Z179" s="97"/>
      <c r="AA179" s="97"/>
      <c r="AB179" s="97"/>
      <c r="AC179" s="97"/>
      <c r="AD179" s="97"/>
      <c r="AE179" s="97"/>
      <c r="AF179" s="97"/>
      <c r="AG179" s="97"/>
      <c r="AH179" s="97"/>
      <c r="AI179" s="97"/>
      <c r="AJ179" s="105"/>
      <c r="AK179" s="97"/>
      <c r="AL179" s="97"/>
      <c r="AM179" s="97"/>
      <c r="AN179" s="97"/>
      <c r="AO179" s="97"/>
      <c r="AP179" s="97"/>
      <c r="AQ179" s="97"/>
      <c r="AR179" s="106"/>
      <c r="AS179" s="107"/>
      <c r="AT179" s="107"/>
      <c r="AU179" s="107"/>
      <c r="AV179" s="107"/>
      <c r="AW179" s="107"/>
      <c r="AX179" s="107"/>
      <c r="AY179" s="106"/>
      <c r="AZ179" s="107"/>
      <c r="BA179" s="107"/>
      <c r="BB179" s="107"/>
      <c r="BC179" s="108">
        <f>IF($AU$38&lt;&gt;"","zie hierboven",IF(AJ179="auto",IF(AND((D179&gt;'km-vergoeding'!$A$4),(D179&lt;'km-vergoeding'!$A$5)),'km-vergoeding'!$D$4,'km-vergoeding'!$D$5),0))</f>
        <v>0</v>
      </c>
      <c r="BD179" s="95"/>
      <c r="BE179" s="95"/>
      <c r="BF179" s="95"/>
      <c r="BG179" s="95"/>
      <c r="BH179" s="95"/>
      <c r="BI179" s="95"/>
      <c r="BJ179" s="95"/>
      <c r="BK179" s="94">
        <f t="shared" si="33"/>
        <v>0</v>
      </c>
      <c r="BL179" s="95"/>
      <c r="BM179" s="95"/>
      <c r="BN179" s="95"/>
      <c r="BO179" s="95"/>
      <c r="BP179" s="95"/>
      <c r="BQ179" s="95"/>
      <c r="BR179" s="93">
        <f>IF($AU$38&lt;&gt;"","zie hierboven",IF(AJ179="fiets",'km-vergoeding'!$D$3,0))</f>
        <v>0</v>
      </c>
      <c r="BS179" s="93"/>
      <c r="BT179" s="93"/>
      <c r="BU179" s="93"/>
      <c r="BV179" s="93"/>
      <c r="BW179" s="93"/>
      <c r="BX179" s="93"/>
      <c r="BY179" s="93"/>
      <c r="BZ179" s="94">
        <f t="shared" si="34"/>
        <v>0</v>
      </c>
      <c r="CA179" s="95"/>
      <c r="CB179" s="95"/>
      <c r="CC179" s="95"/>
      <c r="CD179" s="95"/>
      <c r="CE179" s="95"/>
      <c r="CF179" s="95"/>
      <c r="CG179" s="96"/>
      <c r="CH179" s="97"/>
      <c r="CI179" s="97"/>
      <c r="CJ179" s="97"/>
      <c r="CK179" s="97"/>
      <c r="CL179" s="97"/>
      <c r="CM179" s="98">
        <f t="shared" si="35"/>
        <v>0</v>
      </c>
      <c r="CN179" s="95"/>
      <c r="CO179" s="95"/>
      <c r="CP179" s="95"/>
      <c r="CQ179" s="95"/>
      <c r="CR179" s="95"/>
      <c r="CS179" s="99">
        <f t="shared" si="26"/>
        <v>0</v>
      </c>
      <c r="CT179" s="100"/>
      <c r="CU179" s="100"/>
      <c r="CV179" s="100"/>
      <c r="CW179" s="100"/>
      <c r="CX179" s="101"/>
      <c r="CY179" s="73" t="str">
        <f t="shared" si="27"/>
        <v/>
      </c>
      <c r="CZ179" s="71" t="str">
        <f t="shared" si="28"/>
        <v/>
      </c>
      <c r="DA179" s="60"/>
      <c r="DB179" s="77" t="str">
        <f t="shared" si="29"/>
        <v/>
      </c>
      <c r="DC179" s="71" t="str">
        <f t="shared" si="30"/>
        <v/>
      </c>
      <c r="DD179" s="71" t="str">
        <f t="shared" si="31"/>
        <v/>
      </c>
      <c r="DE179" s="45">
        <f t="shared" si="32"/>
        <v>0</v>
      </c>
      <c r="DF179" s="45"/>
      <c r="DG179" s="84" t="str">
        <f t="shared" si="25"/>
        <v/>
      </c>
    </row>
    <row r="180" spans="1:111" ht="15.75" customHeight="1" x14ac:dyDescent="0.35">
      <c r="A180" s="71" t="str">
        <f t="shared" si="22"/>
        <v/>
      </c>
      <c r="B180" s="71" t="str">
        <f t="shared" si="23"/>
        <v/>
      </c>
      <c r="C180" s="72" t="str">
        <f t="shared" si="24"/>
        <v/>
      </c>
      <c r="D180" s="102"/>
      <c r="E180" s="97"/>
      <c r="F180" s="97"/>
      <c r="G180" s="97"/>
      <c r="H180" s="103"/>
      <c r="I180" s="97"/>
      <c r="J180" s="97"/>
      <c r="K180" s="97"/>
      <c r="L180" s="97"/>
      <c r="M180" s="97"/>
      <c r="N180" s="97"/>
      <c r="O180" s="97"/>
      <c r="P180" s="97"/>
      <c r="Q180" s="97"/>
      <c r="R180" s="104"/>
      <c r="S180" s="97"/>
      <c r="T180" s="97"/>
      <c r="U180" s="97"/>
      <c r="V180" s="97"/>
      <c r="W180" s="97"/>
      <c r="X180" s="104"/>
      <c r="Y180" s="97"/>
      <c r="Z180" s="97"/>
      <c r="AA180" s="97"/>
      <c r="AB180" s="97"/>
      <c r="AC180" s="97"/>
      <c r="AD180" s="97"/>
      <c r="AE180" s="97"/>
      <c r="AF180" s="97"/>
      <c r="AG180" s="97"/>
      <c r="AH180" s="97"/>
      <c r="AI180" s="97"/>
      <c r="AJ180" s="105"/>
      <c r="AK180" s="97"/>
      <c r="AL180" s="97"/>
      <c r="AM180" s="97"/>
      <c r="AN180" s="97"/>
      <c r="AO180" s="97"/>
      <c r="AP180" s="97"/>
      <c r="AQ180" s="97"/>
      <c r="AR180" s="106"/>
      <c r="AS180" s="107"/>
      <c r="AT180" s="107"/>
      <c r="AU180" s="107"/>
      <c r="AV180" s="107"/>
      <c r="AW180" s="107"/>
      <c r="AX180" s="107"/>
      <c r="AY180" s="106"/>
      <c r="AZ180" s="107"/>
      <c r="BA180" s="107"/>
      <c r="BB180" s="107"/>
      <c r="BC180" s="108">
        <f>IF($AU$38&lt;&gt;"","zie hierboven",IF(AJ180="auto",IF(AND((D180&gt;'km-vergoeding'!$A$4),(D180&lt;'km-vergoeding'!$A$5)),'km-vergoeding'!$D$4,'km-vergoeding'!$D$5),0))</f>
        <v>0</v>
      </c>
      <c r="BD180" s="95"/>
      <c r="BE180" s="95"/>
      <c r="BF180" s="95"/>
      <c r="BG180" s="95"/>
      <c r="BH180" s="95"/>
      <c r="BI180" s="95"/>
      <c r="BJ180" s="95"/>
      <c r="BK180" s="94">
        <f t="shared" si="33"/>
        <v>0</v>
      </c>
      <c r="BL180" s="95"/>
      <c r="BM180" s="95"/>
      <c r="BN180" s="95"/>
      <c r="BO180" s="95"/>
      <c r="BP180" s="95"/>
      <c r="BQ180" s="95"/>
      <c r="BR180" s="93">
        <f>IF($AU$38&lt;&gt;"","zie hierboven",IF(AJ180="fiets",'km-vergoeding'!$D$3,0))</f>
        <v>0</v>
      </c>
      <c r="BS180" s="93"/>
      <c r="BT180" s="93"/>
      <c r="BU180" s="93"/>
      <c r="BV180" s="93"/>
      <c r="BW180" s="93"/>
      <c r="BX180" s="93"/>
      <c r="BY180" s="93"/>
      <c r="BZ180" s="94">
        <f t="shared" si="34"/>
        <v>0</v>
      </c>
      <c r="CA180" s="95"/>
      <c r="CB180" s="95"/>
      <c r="CC180" s="95"/>
      <c r="CD180" s="95"/>
      <c r="CE180" s="95"/>
      <c r="CF180" s="95"/>
      <c r="CG180" s="96"/>
      <c r="CH180" s="97"/>
      <c r="CI180" s="97"/>
      <c r="CJ180" s="97"/>
      <c r="CK180" s="97"/>
      <c r="CL180" s="97"/>
      <c r="CM180" s="98">
        <f t="shared" si="35"/>
        <v>0</v>
      </c>
      <c r="CN180" s="95"/>
      <c r="CO180" s="95"/>
      <c r="CP180" s="95"/>
      <c r="CQ180" s="95"/>
      <c r="CR180" s="95"/>
      <c r="CS180" s="99">
        <f t="shared" si="26"/>
        <v>0</v>
      </c>
      <c r="CT180" s="100"/>
      <c r="CU180" s="100"/>
      <c r="CV180" s="100"/>
      <c r="CW180" s="100"/>
      <c r="CX180" s="101"/>
      <c r="CY180" s="73" t="str">
        <f t="shared" si="27"/>
        <v/>
      </c>
      <c r="CZ180" s="71" t="str">
        <f t="shared" si="28"/>
        <v/>
      </c>
      <c r="DA180" s="60"/>
      <c r="DB180" s="77" t="str">
        <f t="shared" si="29"/>
        <v/>
      </c>
      <c r="DC180" s="71" t="str">
        <f t="shared" si="30"/>
        <v/>
      </c>
      <c r="DD180" s="71" t="str">
        <f t="shared" si="31"/>
        <v/>
      </c>
      <c r="DE180" s="45">
        <f t="shared" si="32"/>
        <v>0</v>
      </c>
      <c r="DF180" s="45"/>
      <c r="DG180" s="84" t="str">
        <f t="shared" si="25"/>
        <v/>
      </c>
    </row>
    <row r="181" spans="1:111" ht="15.75" customHeight="1" x14ac:dyDescent="0.35">
      <c r="A181" s="71" t="str">
        <f t="shared" si="22"/>
        <v/>
      </c>
      <c r="B181" s="71" t="str">
        <f t="shared" si="23"/>
        <v/>
      </c>
      <c r="C181" s="72" t="str">
        <f t="shared" si="24"/>
        <v/>
      </c>
      <c r="D181" s="102"/>
      <c r="E181" s="97"/>
      <c r="F181" s="97"/>
      <c r="G181" s="97"/>
      <c r="H181" s="103"/>
      <c r="I181" s="97"/>
      <c r="J181" s="97"/>
      <c r="K181" s="97"/>
      <c r="L181" s="97"/>
      <c r="M181" s="97"/>
      <c r="N181" s="97"/>
      <c r="O181" s="97"/>
      <c r="P181" s="97"/>
      <c r="Q181" s="97"/>
      <c r="R181" s="104"/>
      <c r="S181" s="97"/>
      <c r="T181" s="97"/>
      <c r="U181" s="97"/>
      <c r="V181" s="97"/>
      <c r="W181" s="97"/>
      <c r="X181" s="104"/>
      <c r="Y181" s="97"/>
      <c r="Z181" s="97"/>
      <c r="AA181" s="97"/>
      <c r="AB181" s="97"/>
      <c r="AC181" s="97"/>
      <c r="AD181" s="97"/>
      <c r="AE181" s="97"/>
      <c r="AF181" s="97"/>
      <c r="AG181" s="97"/>
      <c r="AH181" s="97"/>
      <c r="AI181" s="97"/>
      <c r="AJ181" s="105"/>
      <c r="AK181" s="97"/>
      <c r="AL181" s="97"/>
      <c r="AM181" s="97"/>
      <c r="AN181" s="97"/>
      <c r="AO181" s="97"/>
      <c r="AP181" s="97"/>
      <c r="AQ181" s="97"/>
      <c r="AR181" s="106"/>
      <c r="AS181" s="107"/>
      <c r="AT181" s="107"/>
      <c r="AU181" s="107"/>
      <c r="AV181" s="107"/>
      <c r="AW181" s="107"/>
      <c r="AX181" s="107"/>
      <c r="AY181" s="106"/>
      <c r="AZ181" s="107"/>
      <c r="BA181" s="107"/>
      <c r="BB181" s="107"/>
      <c r="BC181" s="108">
        <f>IF($AU$38&lt;&gt;"","zie hierboven",IF(AJ181="auto",IF(AND((D181&gt;'km-vergoeding'!$A$4),(D181&lt;'km-vergoeding'!$A$5)),'km-vergoeding'!$D$4,'km-vergoeding'!$D$5),0))</f>
        <v>0</v>
      </c>
      <c r="BD181" s="95"/>
      <c r="BE181" s="95"/>
      <c r="BF181" s="95"/>
      <c r="BG181" s="95"/>
      <c r="BH181" s="95"/>
      <c r="BI181" s="95"/>
      <c r="BJ181" s="95"/>
      <c r="BK181" s="94">
        <f t="shared" si="33"/>
        <v>0</v>
      </c>
      <c r="BL181" s="95"/>
      <c r="BM181" s="95"/>
      <c r="BN181" s="95"/>
      <c r="BO181" s="95"/>
      <c r="BP181" s="95"/>
      <c r="BQ181" s="95"/>
      <c r="BR181" s="93">
        <f>IF($AU$38&lt;&gt;"","zie hierboven",IF(AJ181="fiets",'km-vergoeding'!$D$3,0))</f>
        <v>0</v>
      </c>
      <c r="BS181" s="93"/>
      <c r="BT181" s="93"/>
      <c r="BU181" s="93"/>
      <c r="BV181" s="93"/>
      <c r="BW181" s="93"/>
      <c r="BX181" s="93"/>
      <c r="BY181" s="93"/>
      <c r="BZ181" s="94">
        <f t="shared" si="34"/>
        <v>0</v>
      </c>
      <c r="CA181" s="95"/>
      <c r="CB181" s="95"/>
      <c r="CC181" s="95"/>
      <c r="CD181" s="95"/>
      <c r="CE181" s="95"/>
      <c r="CF181" s="95"/>
      <c r="CG181" s="96"/>
      <c r="CH181" s="97"/>
      <c r="CI181" s="97"/>
      <c r="CJ181" s="97"/>
      <c r="CK181" s="97"/>
      <c r="CL181" s="97"/>
      <c r="CM181" s="98">
        <f t="shared" si="35"/>
        <v>0</v>
      </c>
      <c r="CN181" s="95"/>
      <c r="CO181" s="95"/>
      <c r="CP181" s="95"/>
      <c r="CQ181" s="95"/>
      <c r="CR181" s="95"/>
      <c r="CS181" s="99">
        <f t="shared" si="26"/>
        <v>0</v>
      </c>
      <c r="CT181" s="100"/>
      <c r="CU181" s="100"/>
      <c r="CV181" s="100"/>
      <c r="CW181" s="100"/>
      <c r="CX181" s="101"/>
      <c r="CY181" s="73" t="str">
        <f t="shared" si="27"/>
        <v/>
      </c>
      <c r="CZ181" s="71" t="str">
        <f t="shared" si="28"/>
        <v/>
      </c>
      <c r="DA181" s="60"/>
      <c r="DB181" s="77" t="str">
        <f t="shared" si="29"/>
        <v/>
      </c>
      <c r="DC181" s="71" t="str">
        <f t="shared" si="30"/>
        <v/>
      </c>
      <c r="DD181" s="71" t="str">
        <f t="shared" si="31"/>
        <v/>
      </c>
      <c r="DE181" s="45">
        <f t="shared" si="32"/>
        <v>0</v>
      </c>
      <c r="DF181" s="45"/>
      <c r="DG181" s="84" t="str">
        <f t="shared" si="25"/>
        <v/>
      </c>
    </row>
    <row r="182" spans="1:111" ht="15.75" customHeight="1" x14ac:dyDescent="0.35">
      <c r="A182" s="71" t="str">
        <f t="shared" si="22"/>
        <v/>
      </c>
      <c r="B182" s="71" t="str">
        <f t="shared" si="23"/>
        <v/>
      </c>
      <c r="C182" s="72" t="str">
        <f t="shared" si="24"/>
        <v/>
      </c>
      <c r="D182" s="102"/>
      <c r="E182" s="97"/>
      <c r="F182" s="97"/>
      <c r="G182" s="97"/>
      <c r="H182" s="103"/>
      <c r="I182" s="97"/>
      <c r="J182" s="97"/>
      <c r="K182" s="97"/>
      <c r="L182" s="97"/>
      <c r="M182" s="97"/>
      <c r="N182" s="97"/>
      <c r="O182" s="97"/>
      <c r="P182" s="97"/>
      <c r="Q182" s="97"/>
      <c r="R182" s="104"/>
      <c r="S182" s="97"/>
      <c r="T182" s="97"/>
      <c r="U182" s="97"/>
      <c r="V182" s="97"/>
      <c r="W182" s="97"/>
      <c r="X182" s="104"/>
      <c r="Y182" s="97"/>
      <c r="Z182" s="97"/>
      <c r="AA182" s="97"/>
      <c r="AB182" s="97"/>
      <c r="AC182" s="97"/>
      <c r="AD182" s="97"/>
      <c r="AE182" s="97"/>
      <c r="AF182" s="97"/>
      <c r="AG182" s="97"/>
      <c r="AH182" s="97"/>
      <c r="AI182" s="97"/>
      <c r="AJ182" s="105"/>
      <c r="AK182" s="97"/>
      <c r="AL182" s="97"/>
      <c r="AM182" s="97"/>
      <c r="AN182" s="97"/>
      <c r="AO182" s="97"/>
      <c r="AP182" s="97"/>
      <c r="AQ182" s="97"/>
      <c r="AR182" s="106"/>
      <c r="AS182" s="107"/>
      <c r="AT182" s="107"/>
      <c r="AU182" s="107"/>
      <c r="AV182" s="107"/>
      <c r="AW182" s="107"/>
      <c r="AX182" s="107"/>
      <c r="AY182" s="106"/>
      <c r="AZ182" s="107"/>
      <c r="BA182" s="107"/>
      <c r="BB182" s="107"/>
      <c r="BC182" s="108">
        <f>IF($AU$38&lt;&gt;"","zie hierboven",IF(AJ182="auto",IF(AND((D182&gt;'km-vergoeding'!$A$4),(D182&lt;'km-vergoeding'!$A$5)),'km-vergoeding'!$D$4,'km-vergoeding'!$D$5),0))</f>
        <v>0</v>
      </c>
      <c r="BD182" s="95"/>
      <c r="BE182" s="95"/>
      <c r="BF182" s="95"/>
      <c r="BG182" s="95"/>
      <c r="BH182" s="95"/>
      <c r="BI182" s="95"/>
      <c r="BJ182" s="95"/>
      <c r="BK182" s="94">
        <f t="shared" si="33"/>
        <v>0</v>
      </c>
      <c r="BL182" s="95"/>
      <c r="BM182" s="95"/>
      <c r="BN182" s="95"/>
      <c r="BO182" s="95"/>
      <c r="BP182" s="95"/>
      <c r="BQ182" s="95"/>
      <c r="BR182" s="93">
        <f>IF($AU$38&lt;&gt;"","zie hierboven",IF(AJ182="fiets",'km-vergoeding'!$D$3,0))</f>
        <v>0</v>
      </c>
      <c r="BS182" s="93"/>
      <c r="BT182" s="93"/>
      <c r="BU182" s="93"/>
      <c r="BV182" s="93"/>
      <c r="BW182" s="93"/>
      <c r="BX182" s="93"/>
      <c r="BY182" s="93"/>
      <c r="BZ182" s="94">
        <f t="shared" si="34"/>
        <v>0</v>
      </c>
      <c r="CA182" s="95"/>
      <c r="CB182" s="95"/>
      <c r="CC182" s="95"/>
      <c r="CD182" s="95"/>
      <c r="CE182" s="95"/>
      <c r="CF182" s="95"/>
      <c r="CG182" s="96"/>
      <c r="CH182" s="97"/>
      <c r="CI182" s="97"/>
      <c r="CJ182" s="97"/>
      <c r="CK182" s="97"/>
      <c r="CL182" s="97"/>
      <c r="CM182" s="98">
        <f t="shared" si="35"/>
        <v>0</v>
      </c>
      <c r="CN182" s="95"/>
      <c r="CO182" s="95"/>
      <c r="CP182" s="95"/>
      <c r="CQ182" s="95"/>
      <c r="CR182" s="95"/>
      <c r="CS182" s="99">
        <f t="shared" si="26"/>
        <v>0</v>
      </c>
      <c r="CT182" s="100"/>
      <c r="CU182" s="100"/>
      <c r="CV182" s="100"/>
      <c r="CW182" s="100"/>
      <c r="CX182" s="101"/>
      <c r="CY182" s="73" t="str">
        <f t="shared" si="27"/>
        <v/>
      </c>
      <c r="CZ182" s="71" t="str">
        <f t="shared" si="28"/>
        <v/>
      </c>
      <c r="DA182" s="60"/>
      <c r="DB182" s="77" t="str">
        <f t="shared" si="29"/>
        <v/>
      </c>
      <c r="DC182" s="71" t="str">
        <f t="shared" si="30"/>
        <v/>
      </c>
      <c r="DD182" s="71" t="str">
        <f t="shared" si="31"/>
        <v/>
      </c>
      <c r="DE182" s="45">
        <f t="shared" si="32"/>
        <v>0</v>
      </c>
      <c r="DF182" s="45"/>
      <c r="DG182" s="84" t="str">
        <f t="shared" si="25"/>
        <v/>
      </c>
    </row>
    <row r="183" spans="1:111" ht="15.75" customHeight="1" x14ac:dyDescent="0.35">
      <c r="A183" s="71" t="str">
        <f t="shared" si="22"/>
        <v/>
      </c>
      <c r="B183" s="71" t="str">
        <f t="shared" si="23"/>
        <v/>
      </c>
      <c r="C183" s="72" t="str">
        <f t="shared" si="24"/>
        <v/>
      </c>
      <c r="D183" s="102"/>
      <c r="E183" s="97"/>
      <c r="F183" s="97"/>
      <c r="G183" s="97"/>
      <c r="H183" s="103"/>
      <c r="I183" s="97"/>
      <c r="J183" s="97"/>
      <c r="K183" s="97"/>
      <c r="L183" s="97"/>
      <c r="M183" s="97"/>
      <c r="N183" s="97"/>
      <c r="O183" s="97"/>
      <c r="P183" s="97"/>
      <c r="Q183" s="97"/>
      <c r="R183" s="104"/>
      <c r="S183" s="97"/>
      <c r="T183" s="97"/>
      <c r="U183" s="97"/>
      <c r="V183" s="97"/>
      <c r="W183" s="97"/>
      <c r="X183" s="104"/>
      <c r="Y183" s="97"/>
      <c r="Z183" s="97"/>
      <c r="AA183" s="97"/>
      <c r="AB183" s="97"/>
      <c r="AC183" s="97"/>
      <c r="AD183" s="97"/>
      <c r="AE183" s="97"/>
      <c r="AF183" s="97"/>
      <c r="AG183" s="97"/>
      <c r="AH183" s="97"/>
      <c r="AI183" s="97"/>
      <c r="AJ183" s="105"/>
      <c r="AK183" s="97"/>
      <c r="AL183" s="97"/>
      <c r="AM183" s="97"/>
      <c r="AN183" s="97"/>
      <c r="AO183" s="97"/>
      <c r="AP183" s="97"/>
      <c r="AQ183" s="97"/>
      <c r="AR183" s="106"/>
      <c r="AS183" s="107"/>
      <c r="AT183" s="107"/>
      <c r="AU183" s="107"/>
      <c r="AV183" s="107"/>
      <c r="AW183" s="107"/>
      <c r="AX183" s="107"/>
      <c r="AY183" s="106"/>
      <c r="AZ183" s="107"/>
      <c r="BA183" s="107"/>
      <c r="BB183" s="107"/>
      <c r="BC183" s="108">
        <f>IF($AU$38&lt;&gt;"","zie hierboven",IF(AJ183="auto",IF(AND((D183&gt;'km-vergoeding'!$A$4),(D183&lt;'km-vergoeding'!$A$5)),'km-vergoeding'!$D$4,'km-vergoeding'!$D$5),0))</f>
        <v>0</v>
      </c>
      <c r="BD183" s="95"/>
      <c r="BE183" s="95"/>
      <c r="BF183" s="95"/>
      <c r="BG183" s="95"/>
      <c r="BH183" s="95"/>
      <c r="BI183" s="95"/>
      <c r="BJ183" s="95"/>
      <c r="BK183" s="94">
        <f t="shared" si="33"/>
        <v>0</v>
      </c>
      <c r="BL183" s="95"/>
      <c r="BM183" s="95"/>
      <c r="BN183" s="95"/>
      <c r="BO183" s="95"/>
      <c r="BP183" s="95"/>
      <c r="BQ183" s="95"/>
      <c r="BR183" s="93">
        <f>IF($AU$38&lt;&gt;"","zie hierboven",IF(AJ183="fiets",'km-vergoeding'!$D$3,0))</f>
        <v>0</v>
      </c>
      <c r="BS183" s="93"/>
      <c r="BT183" s="93"/>
      <c r="BU183" s="93"/>
      <c r="BV183" s="93"/>
      <c r="BW183" s="93"/>
      <c r="BX183" s="93"/>
      <c r="BY183" s="93"/>
      <c r="BZ183" s="94">
        <f t="shared" si="34"/>
        <v>0</v>
      </c>
      <c r="CA183" s="95"/>
      <c r="CB183" s="95"/>
      <c r="CC183" s="95"/>
      <c r="CD183" s="95"/>
      <c r="CE183" s="95"/>
      <c r="CF183" s="95"/>
      <c r="CG183" s="96"/>
      <c r="CH183" s="97"/>
      <c r="CI183" s="97"/>
      <c r="CJ183" s="97"/>
      <c r="CK183" s="97"/>
      <c r="CL183" s="97"/>
      <c r="CM183" s="98">
        <f t="shared" si="35"/>
        <v>0</v>
      </c>
      <c r="CN183" s="95"/>
      <c r="CO183" s="95"/>
      <c r="CP183" s="95"/>
      <c r="CQ183" s="95"/>
      <c r="CR183" s="95"/>
      <c r="CS183" s="99">
        <f t="shared" si="26"/>
        <v>0</v>
      </c>
      <c r="CT183" s="100"/>
      <c r="CU183" s="100"/>
      <c r="CV183" s="100"/>
      <c r="CW183" s="100"/>
      <c r="CX183" s="101"/>
      <c r="CY183" s="73" t="str">
        <f t="shared" si="27"/>
        <v/>
      </c>
      <c r="CZ183" s="71" t="str">
        <f t="shared" si="28"/>
        <v/>
      </c>
      <c r="DA183" s="60"/>
      <c r="DB183" s="77" t="str">
        <f t="shared" si="29"/>
        <v/>
      </c>
      <c r="DC183" s="71" t="str">
        <f t="shared" si="30"/>
        <v/>
      </c>
      <c r="DD183" s="71" t="str">
        <f t="shared" si="31"/>
        <v/>
      </c>
      <c r="DE183" s="45">
        <f t="shared" si="32"/>
        <v>0</v>
      </c>
      <c r="DF183" s="45"/>
      <c r="DG183" s="84" t="str">
        <f t="shared" si="25"/>
        <v/>
      </c>
    </row>
    <row r="184" spans="1:111" ht="15.75" customHeight="1" x14ac:dyDescent="0.35">
      <c r="A184" s="71" t="str">
        <f t="shared" si="22"/>
        <v/>
      </c>
      <c r="B184" s="71" t="str">
        <f t="shared" si="23"/>
        <v/>
      </c>
      <c r="C184" s="72" t="str">
        <f t="shared" si="24"/>
        <v/>
      </c>
      <c r="D184" s="102"/>
      <c r="E184" s="97"/>
      <c r="F184" s="97"/>
      <c r="G184" s="97"/>
      <c r="H184" s="103"/>
      <c r="I184" s="97"/>
      <c r="J184" s="97"/>
      <c r="K184" s="97"/>
      <c r="L184" s="97"/>
      <c r="M184" s="97"/>
      <c r="N184" s="97"/>
      <c r="O184" s="97"/>
      <c r="P184" s="97"/>
      <c r="Q184" s="97"/>
      <c r="R184" s="104"/>
      <c r="S184" s="97"/>
      <c r="T184" s="97"/>
      <c r="U184" s="97"/>
      <c r="V184" s="97"/>
      <c r="W184" s="97"/>
      <c r="X184" s="104"/>
      <c r="Y184" s="97"/>
      <c r="Z184" s="97"/>
      <c r="AA184" s="97"/>
      <c r="AB184" s="97"/>
      <c r="AC184" s="97"/>
      <c r="AD184" s="97"/>
      <c r="AE184" s="97"/>
      <c r="AF184" s="97"/>
      <c r="AG184" s="97"/>
      <c r="AH184" s="97"/>
      <c r="AI184" s="97"/>
      <c r="AJ184" s="105"/>
      <c r="AK184" s="97"/>
      <c r="AL184" s="97"/>
      <c r="AM184" s="97"/>
      <c r="AN184" s="97"/>
      <c r="AO184" s="97"/>
      <c r="AP184" s="97"/>
      <c r="AQ184" s="97"/>
      <c r="AR184" s="106"/>
      <c r="AS184" s="107"/>
      <c r="AT184" s="107"/>
      <c r="AU184" s="107"/>
      <c r="AV184" s="107"/>
      <c r="AW184" s="107"/>
      <c r="AX184" s="107"/>
      <c r="AY184" s="106"/>
      <c r="AZ184" s="107"/>
      <c r="BA184" s="107"/>
      <c r="BB184" s="107"/>
      <c r="BC184" s="108">
        <f>IF($AU$38&lt;&gt;"","zie hierboven",IF(AJ184="auto",IF(AND((D184&gt;'km-vergoeding'!$A$4),(D184&lt;'km-vergoeding'!$A$5)),'km-vergoeding'!$D$4,'km-vergoeding'!$D$5),0))</f>
        <v>0</v>
      </c>
      <c r="BD184" s="95"/>
      <c r="BE184" s="95"/>
      <c r="BF184" s="95"/>
      <c r="BG184" s="95"/>
      <c r="BH184" s="95"/>
      <c r="BI184" s="95"/>
      <c r="BJ184" s="95"/>
      <c r="BK184" s="94">
        <f t="shared" si="33"/>
        <v>0</v>
      </c>
      <c r="BL184" s="95"/>
      <c r="BM184" s="95"/>
      <c r="BN184" s="95"/>
      <c r="BO184" s="95"/>
      <c r="BP184" s="95"/>
      <c r="BQ184" s="95"/>
      <c r="BR184" s="93">
        <f>IF($AU$38&lt;&gt;"","zie hierboven",IF(AJ184="fiets",'km-vergoeding'!$D$3,0))</f>
        <v>0</v>
      </c>
      <c r="BS184" s="93"/>
      <c r="BT184" s="93"/>
      <c r="BU184" s="93"/>
      <c r="BV184" s="93"/>
      <c r="BW184" s="93"/>
      <c r="BX184" s="93"/>
      <c r="BY184" s="93"/>
      <c r="BZ184" s="94">
        <f t="shared" si="34"/>
        <v>0</v>
      </c>
      <c r="CA184" s="95"/>
      <c r="CB184" s="95"/>
      <c r="CC184" s="95"/>
      <c r="CD184" s="95"/>
      <c r="CE184" s="95"/>
      <c r="CF184" s="95"/>
      <c r="CG184" s="96"/>
      <c r="CH184" s="97"/>
      <c r="CI184" s="97"/>
      <c r="CJ184" s="97"/>
      <c r="CK184" s="97"/>
      <c r="CL184" s="97"/>
      <c r="CM184" s="98">
        <f t="shared" si="35"/>
        <v>0</v>
      </c>
      <c r="CN184" s="95"/>
      <c r="CO184" s="95"/>
      <c r="CP184" s="95"/>
      <c r="CQ184" s="95"/>
      <c r="CR184" s="95"/>
      <c r="CS184" s="99">
        <f t="shared" si="26"/>
        <v>0</v>
      </c>
      <c r="CT184" s="100"/>
      <c r="CU184" s="100"/>
      <c r="CV184" s="100"/>
      <c r="CW184" s="100"/>
      <c r="CX184" s="101"/>
      <c r="CY184" s="73" t="str">
        <f t="shared" si="27"/>
        <v/>
      </c>
      <c r="CZ184" s="71" t="str">
        <f t="shared" si="28"/>
        <v/>
      </c>
      <c r="DA184" s="60"/>
      <c r="DB184" s="77" t="str">
        <f t="shared" si="29"/>
        <v/>
      </c>
      <c r="DC184" s="71" t="str">
        <f t="shared" si="30"/>
        <v/>
      </c>
      <c r="DD184" s="71" t="str">
        <f t="shared" si="31"/>
        <v/>
      </c>
      <c r="DE184" s="45">
        <f t="shared" si="32"/>
        <v>0</v>
      </c>
      <c r="DF184" s="45"/>
      <c r="DG184" s="84" t="str">
        <f t="shared" si="25"/>
        <v/>
      </c>
    </row>
    <row r="185" spans="1:111" ht="15.75" customHeight="1" x14ac:dyDescent="0.35">
      <c r="A185" s="71" t="str">
        <f t="shared" si="22"/>
        <v/>
      </c>
      <c r="B185" s="71" t="str">
        <f t="shared" si="23"/>
        <v/>
      </c>
      <c r="C185" s="72" t="str">
        <f t="shared" si="24"/>
        <v/>
      </c>
      <c r="D185" s="102"/>
      <c r="E185" s="97"/>
      <c r="F185" s="97"/>
      <c r="G185" s="97"/>
      <c r="H185" s="103"/>
      <c r="I185" s="97"/>
      <c r="J185" s="97"/>
      <c r="K185" s="97"/>
      <c r="L185" s="97"/>
      <c r="M185" s="97"/>
      <c r="N185" s="97"/>
      <c r="O185" s="97"/>
      <c r="P185" s="97"/>
      <c r="Q185" s="97"/>
      <c r="R185" s="104"/>
      <c r="S185" s="97"/>
      <c r="T185" s="97"/>
      <c r="U185" s="97"/>
      <c r="V185" s="97"/>
      <c r="W185" s="97"/>
      <c r="X185" s="104"/>
      <c r="Y185" s="97"/>
      <c r="Z185" s="97"/>
      <c r="AA185" s="97"/>
      <c r="AB185" s="97"/>
      <c r="AC185" s="97"/>
      <c r="AD185" s="97"/>
      <c r="AE185" s="97"/>
      <c r="AF185" s="97"/>
      <c r="AG185" s="97"/>
      <c r="AH185" s="97"/>
      <c r="AI185" s="97"/>
      <c r="AJ185" s="105"/>
      <c r="AK185" s="97"/>
      <c r="AL185" s="97"/>
      <c r="AM185" s="97"/>
      <c r="AN185" s="97"/>
      <c r="AO185" s="97"/>
      <c r="AP185" s="97"/>
      <c r="AQ185" s="97"/>
      <c r="AR185" s="106"/>
      <c r="AS185" s="107"/>
      <c r="AT185" s="107"/>
      <c r="AU185" s="107"/>
      <c r="AV185" s="107"/>
      <c r="AW185" s="107"/>
      <c r="AX185" s="107"/>
      <c r="AY185" s="106"/>
      <c r="AZ185" s="107"/>
      <c r="BA185" s="107"/>
      <c r="BB185" s="107"/>
      <c r="BC185" s="108">
        <f>IF($AU$38&lt;&gt;"","zie hierboven",IF(AJ185="auto",IF(AND((D185&gt;'km-vergoeding'!$A$4),(D185&lt;'km-vergoeding'!$A$5)),'km-vergoeding'!$D$4,'km-vergoeding'!$D$5),0))</f>
        <v>0</v>
      </c>
      <c r="BD185" s="95"/>
      <c r="BE185" s="95"/>
      <c r="BF185" s="95"/>
      <c r="BG185" s="95"/>
      <c r="BH185" s="95"/>
      <c r="BI185" s="95"/>
      <c r="BJ185" s="95"/>
      <c r="BK185" s="94">
        <f t="shared" si="33"/>
        <v>0</v>
      </c>
      <c r="BL185" s="95"/>
      <c r="BM185" s="95"/>
      <c r="BN185" s="95"/>
      <c r="BO185" s="95"/>
      <c r="BP185" s="95"/>
      <c r="BQ185" s="95"/>
      <c r="BR185" s="93">
        <f>IF($AU$38&lt;&gt;"","zie hierboven",IF(AJ185="fiets",'km-vergoeding'!$D$3,0))</f>
        <v>0</v>
      </c>
      <c r="BS185" s="93"/>
      <c r="BT185" s="93"/>
      <c r="BU185" s="93"/>
      <c r="BV185" s="93"/>
      <c r="BW185" s="93"/>
      <c r="BX185" s="93"/>
      <c r="BY185" s="93"/>
      <c r="BZ185" s="94">
        <f t="shared" si="34"/>
        <v>0</v>
      </c>
      <c r="CA185" s="95"/>
      <c r="CB185" s="95"/>
      <c r="CC185" s="95"/>
      <c r="CD185" s="95"/>
      <c r="CE185" s="95"/>
      <c r="CF185" s="95"/>
      <c r="CG185" s="96"/>
      <c r="CH185" s="97"/>
      <c r="CI185" s="97"/>
      <c r="CJ185" s="97"/>
      <c r="CK185" s="97"/>
      <c r="CL185" s="97"/>
      <c r="CM185" s="98">
        <f t="shared" si="35"/>
        <v>0</v>
      </c>
      <c r="CN185" s="95"/>
      <c r="CO185" s="95"/>
      <c r="CP185" s="95"/>
      <c r="CQ185" s="95"/>
      <c r="CR185" s="95"/>
      <c r="CS185" s="99">
        <f t="shared" si="26"/>
        <v>0</v>
      </c>
      <c r="CT185" s="100"/>
      <c r="CU185" s="100"/>
      <c r="CV185" s="100"/>
      <c r="CW185" s="100"/>
      <c r="CX185" s="101"/>
      <c r="CY185" s="73" t="str">
        <f t="shared" si="27"/>
        <v/>
      </c>
      <c r="CZ185" s="71" t="str">
        <f t="shared" si="28"/>
        <v/>
      </c>
      <c r="DA185" s="60"/>
      <c r="DB185" s="77" t="str">
        <f t="shared" si="29"/>
        <v/>
      </c>
      <c r="DC185" s="71" t="str">
        <f t="shared" si="30"/>
        <v/>
      </c>
      <c r="DD185" s="71" t="str">
        <f t="shared" si="31"/>
        <v/>
      </c>
      <c r="DE185" s="45">
        <f t="shared" si="32"/>
        <v>0</v>
      </c>
      <c r="DF185" s="45"/>
      <c r="DG185" s="84" t="str">
        <f t="shared" si="25"/>
        <v/>
      </c>
    </row>
    <row r="186" spans="1:111" ht="15.75" customHeight="1" x14ac:dyDescent="0.35">
      <c r="A186" s="71" t="str">
        <f t="shared" si="22"/>
        <v/>
      </c>
      <c r="B186" s="71" t="str">
        <f t="shared" si="23"/>
        <v/>
      </c>
      <c r="C186" s="72" t="str">
        <f t="shared" si="24"/>
        <v/>
      </c>
      <c r="D186" s="102"/>
      <c r="E186" s="97"/>
      <c r="F186" s="97"/>
      <c r="G186" s="97"/>
      <c r="H186" s="103"/>
      <c r="I186" s="97"/>
      <c r="J186" s="97"/>
      <c r="K186" s="97"/>
      <c r="L186" s="97"/>
      <c r="M186" s="97"/>
      <c r="N186" s="97"/>
      <c r="O186" s="97"/>
      <c r="P186" s="97"/>
      <c r="Q186" s="97"/>
      <c r="R186" s="104"/>
      <c r="S186" s="97"/>
      <c r="T186" s="97"/>
      <c r="U186" s="97"/>
      <c r="V186" s="97"/>
      <c r="W186" s="97"/>
      <c r="X186" s="104"/>
      <c r="Y186" s="97"/>
      <c r="Z186" s="97"/>
      <c r="AA186" s="97"/>
      <c r="AB186" s="97"/>
      <c r="AC186" s="97"/>
      <c r="AD186" s="97"/>
      <c r="AE186" s="97"/>
      <c r="AF186" s="97"/>
      <c r="AG186" s="97"/>
      <c r="AH186" s="97"/>
      <c r="AI186" s="97"/>
      <c r="AJ186" s="105"/>
      <c r="AK186" s="97"/>
      <c r="AL186" s="97"/>
      <c r="AM186" s="97"/>
      <c r="AN186" s="97"/>
      <c r="AO186" s="97"/>
      <c r="AP186" s="97"/>
      <c r="AQ186" s="97"/>
      <c r="AR186" s="106"/>
      <c r="AS186" s="107"/>
      <c r="AT186" s="107"/>
      <c r="AU186" s="107"/>
      <c r="AV186" s="107"/>
      <c r="AW186" s="107"/>
      <c r="AX186" s="107"/>
      <c r="AY186" s="106"/>
      <c r="AZ186" s="107"/>
      <c r="BA186" s="107"/>
      <c r="BB186" s="107"/>
      <c r="BC186" s="108">
        <f>IF($AU$38&lt;&gt;"","zie hierboven",IF(AJ186="auto",IF(AND((D186&gt;'km-vergoeding'!$A$4),(D186&lt;'km-vergoeding'!$A$5)),'km-vergoeding'!$D$4,'km-vergoeding'!$D$5),0))</f>
        <v>0</v>
      </c>
      <c r="BD186" s="95"/>
      <c r="BE186" s="95"/>
      <c r="BF186" s="95"/>
      <c r="BG186" s="95"/>
      <c r="BH186" s="95"/>
      <c r="BI186" s="95"/>
      <c r="BJ186" s="95"/>
      <c r="BK186" s="94">
        <f t="shared" si="33"/>
        <v>0</v>
      </c>
      <c r="BL186" s="95"/>
      <c r="BM186" s="95"/>
      <c r="BN186" s="95"/>
      <c r="BO186" s="95"/>
      <c r="BP186" s="95"/>
      <c r="BQ186" s="95"/>
      <c r="BR186" s="93">
        <f>IF($AU$38&lt;&gt;"","zie hierboven",IF(AJ186="fiets",'km-vergoeding'!$D$3,0))</f>
        <v>0</v>
      </c>
      <c r="BS186" s="93"/>
      <c r="BT186" s="93"/>
      <c r="BU186" s="93"/>
      <c r="BV186" s="93"/>
      <c r="BW186" s="93"/>
      <c r="BX186" s="93"/>
      <c r="BY186" s="93"/>
      <c r="BZ186" s="94">
        <f t="shared" si="34"/>
        <v>0</v>
      </c>
      <c r="CA186" s="95"/>
      <c r="CB186" s="95"/>
      <c r="CC186" s="95"/>
      <c r="CD186" s="95"/>
      <c r="CE186" s="95"/>
      <c r="CF186" s="95"/>
      <c r="CG186" s="96"/>
      <c r="CH186" s="97"/>
      <c r="CI186" s="97"/>
      <c r="CJ186" s="97"/>
      <c r="CK186" s="97"/>
      <c r="CL186" s="97"/>
      <c r="CM186" s="98">
        <f t="shared" si="35"/>
        <v>0</v>
      </c>
      <c r="CN186" s="95"/>
      <c r="CO186" s="95"/>
      <c r="CP186" s="95"/>
      <c r="CQ186" s="95"/>
      <c r="CR186" s="95"/>
      <c r="CS186" s="99">
        <f t="shared" si="26"/>
        <v>0</v>
      </c>
      <c r="CT186" s="100"/>
      <c r="CU186" s="100"/>
      <c r="CV186" s="100"/>
      <c r="CW186" s="100"/>
      <c r="CX186" s="101"/>
      <c r="CY186" s="73" t="str">
        <f t="shared" si="27"/>
        <v/>
      </c>
      <c r="CZ186" s="71" t="str">
        <f t="shared" si="28"/>
        <v/>
      </c>
      <c r="DA186" s="60"/>
      <c r="DB186" s="77" t="str">
        <f t="shared" si="29"/>
        <v/>
      </c>
      <c r="DC186" s="71" t="str">
        <f t="shared" si="30"/>
        <v/>
      </c>
      <c r="DD186" s="71" t="str">
        <f t="shared" si="31"/>
        <v/>
      </c>
      <c r="DE186" s="45">
        <f t="shared" si="32"/>
        <v>0</v>
      </c>
      <c r="DF186" s="45"/>
      <c r="DG186" s="84" t="str">
        <f t="shared" si="25"/>
        <v/>
      </c>
    </row>
    <row r="187" spans="1:111" ht="15.75" customHeight="1" x14ac:dyDescent="0.35">
      <c r="A187" s="71" t="str">
        <f t="shared" si="22"/>
        <v/>
      </c>
      <c r="B187" s="71" t="str">
        <f t="shared" si="23"/>
        <v/>
      </c>
      <c r="C187" s="72" t="str">
        <f t="shared" si="24"/>
        <v/>
      </c>
      <c r="D187" s="102"/>
      <c r="E187" s="97"/>
      <c r="F187" s="97"/>
      <c r="G187" s="97"/>
      <c r="H187" s="103"/>
      <c r="I187" s="97"/>
      <c r="J187" s="97"/>
      <c r="K187" s="97"/>
      <c r="L187" s="97"/>
      <c r="M187" s="97"/>
      <c r="N187" s="97"/>
      <c r="O187" s="97"/>
      <c r="P187" s="97"/>
      <c r="Q187" s="97"/>
      <c r="R187" s="104"/>
      <c r="S187" s="97"/>
      <c r="T187" s="97"/>
      <c r="U187" s="97"/>
      <c r="V187" s="97"/>
      <c r="W187" s="97"/>
      <c r="X187" s="104"/>
      <c r="Y187" s="97"/>
      <c r="Z187" s="97"/>
      <c r="AA187" s="97"/>
      <c r="AB187" s="97"/>
      <c r="AC187" s="97"/>
      <c r="AD187" s="97"/>
      <c r="AE187" s="97"/>
      <c r="AF187" s="97"/>
      <c r="AG187" s="97"/>
      <c r="AH187" s="97"/>
      <c r="AI187" s="97"/>
      <c r="AJ187" s="105"/>
      <c r="AK187" s="97"/>
      <c r="AL187" s="97"/>
      <c r="AM187" s="97"/>
      <c r="AN187" s="97"/>
      <c r="AO187" s="97"/>
      <c r="AP187" s="97"/>
      <c r="AQ187" s="97"/>
      <c r="AR187" s="106"/>
      <c r="AS187" s="107"/>
      <c r="AT187" s="107"/>
      <c r="AU187" s="107"/>
      <c r="AV187" s="107"/>
      <c r="AW187" s="107"/>
      <c r="AX187" s="107"/>
      <c r="AY187" s="106"/>
      <c r="AZ187" s="107"/>
      <c r="BA187" s="107"/>
      <c r="BB187" s="107"/>
      <c r="BC187" s="108">
        <f>IF($AU$38&lt;&gt;"","zie hierboven",IF(AJ187="auto",IF(AND((D187&gt;'km-vergoeding'!$A$4),(D187&lt;'km-vergoeding'!$A$5)),'km-vergoeding'!$D$4,'km-vergoeding'!$D$5),0))</f>
        <v>0</v>
      </c>
      <c r="BD187" s="95"/>
      <c r="BE187" s="95"/>
      <c r="BF187" s="95"/>
      <c r="BG187" s="95"/>
      <c r="BH187" s="95"/>
      <c r="BI187" s="95"/>
      <c r="BJ187" s="95"/>
      <c r="BK187" s="94">
        <f t="shared" si="33"/>
        <v>0</v>
      </c>
      <c r="BL187" s="95"/>
      <c r="BM187" s="95"/>
      <c r="BN187" s="95"/>
      <c r="BO187" s="95"/>
      <c r="BP187" s="95"/>
      <c r="BQ187" s="95"/>
      <c r="BR187" s="93">
        <f>IF($AU$38&lt;&gt;"","zie hierboven",IF(AJ187="fiets",'km-vergoeding'!$D$3,0))</f>
        <v>0</v>
      </c>
      <c r="BS187" s="93"/>
      <c r="BT187" s="93"/>
      <c r="BU187" s="93"/>
      <c r="BV187" s="93"/>
      <c r="BW187" s="93"/>
      <c r="BX187" s="93"/>
      <c r="BY187" s="93"/>
      <c r="BZ187" s="94">
        <f t="shared" si="34"/>
        <v>0</v>
      </c>
      <c r="CA187" s="95"/>
      <c r="CB187" s="95"/>
      <c r="CC187" s="95"/>
      <c r="CD187" s="95"/>
      <c r="CE187" s="95"/>
      <c r="CF187" s="95"/>
      <c r="CG187" s="96"/>
      <c r="CH187" s="97"/>
      <c r="CI187" s="97"/>
      <c r="CJ187" s="97"/>
      <c r="CK187" s="97"/>
      <c r="CL187" s="97"/>
      <c r="CM187" s="98">
        <f t="shared" si="35"/>
        <v>0</v>
      </c>
      <c r="CN187" s="95"/>
      <c r="CO187" s="95"/>
      <c r="CP187" s="95"/>
      <c r="CQ187" s="95"/>
      <c r="CR187" s="95"/>
      <c r="CS187" s="99">
        <f t="shared" si="26"/>
        <v>0</v>
      </c>
      <c r="CT187" s="100"/>
      <c r="CU187" s="100"/>
      <c r="CV187" s="100"/>
      <c r="CW187" s="100"/>
      <c r="CX187" s="101"/>
      <c r="CY187" s="73" t="str">
        <f t="shared" si="27"/>
        <v/>
      </c>
      <c r="CZ187" s="71" t="str">
        <f t="shared" si="28"/>
        <v/>
      </c>
      <c r="DA187" s="60"/>
      <c r="DB187" s="77" t="str">
        <f t="shared" si="29"/>
        <v/>
      </c>
      <c r="DC187" s="71" t="str">
        <f t="shared" si="30"/>
        <v/>
      </c>
      <c r="DD187" s="71" t="str">
        <f t="shared" si="31"/>
        <v/>
      </c>
      <c r="DE187" s="45">
        <f t="shared" si="32"/>
        <v>0</v>
      </c>
      <c r="DF187" s="45"/>
      <c r="DG187" s="84" t="str">
        <f t="shared" si="25"/>
        <v/>
      </c>
    </row>
    <row r="188" spans="1:111" ht="15.75" customHeight="1" x14ac:dyDescent="0.35">
      <c r="A188" s="71" t="str">
        <f t="shared" si="22"/>
        <v/>
      </c>
      <c r="B188" s="71" t="str">
        <f t="shared" si="23"/>
        <v/>
      </c>
      <c r="C188" s="72" t="str">
        <f t="shared" si="24"/>
        <v/>
      </c>
      <c r="D188" s="102"/>
      <c r="E188" s="97"/>
      <c r="F188" s="97"/>
      <c r="G188" s="97"/>
      <c r="H188" s="103"/>
      <c r="I188" s="97"/>
      <c r="J188" s="97"/>
      <c r="K188" s="97"/>
      <c r="L188" s="97"/>
      <c r="M188" s="97"/>
      <c r="N188" s="97"/>
      <c r="O188" s="97"/>
      <c r="P188" s="97"/>
      <c r="Q188" s="97"/>
      <c r="R188" s="104"/>
      <c r="S188" s="97"/>
      <c r="T188" s="97"/>
      <c r="U188" s="97"/>
      <c r="V188" s="97"/>
      <c r="W188" s="97"/>
      <c r="X188" s="104"/>
      <c r="Y188" s="97"/>
      <c r="Z188" s="97"/>
      <c r="AA188" s="97"/>
      <c r="AB188" s="97"/>
      <c r="AC188" s="97"/>
      <c r="AD188" s="97"/>
      <c r="AE188" s="97"/>
      <c r="AF188" s="97"/>
      <c r="AG188" s="97"/>
      <c r="AH188" s="97"/>
      <c r="AI188" s="97"/>
      <c r="AJ188" s="105"/>
      <c r="AK188" s="97"/>
      <c r="AL188" s="97"/>
      <c r="AM188" s="97"/>
      <c r="AN188" s="97"/>
      <c r="AO188" s="97"/>
      <c r="AP188" s="97"/>
      <c r="AQ188" s="97"/>
      <c r="AR188" s="106"/>
      <c r="AS188" s="107"/>
      <c r="AT188" s="107"/>
      <c r="AU188" s="107"/>
      <c r="AV188" s="107"/>
      <c r="AW188" s="107"/>
      <c r="AX188" s="107"/>
      <c r="AY188" s="106"/>
      <c r="AZ188" s="107"/>
      <c r="BA188" s="107"/>
      <c r="BB188" s="107"/>
      <c r="BC188" s="108">
        <f>IF($AU$38&lt;&gt;"","zie hierboven",IF(AJ188="auto",IF(AND((D188&gt;'km-vergoeding'!$A$4),(D188&lt;'km-vergoeding'!$A$5)),'km-vergoeding'!$D$4,'km-vergoeding'!$D$5),0))</f>
        <v>0</v>
      </c>
      <c r="BD188" s="95"/>
      <c r="BE188" s="95"/>
      <c r="BF188" s="95"/>
      <c r="BG188" s="95"/>
      <c r="BH188" s="95"/>
      <c r="BI188" s="95"/>
      <c r="BJ188" s="95"/>
      <c r="BK188" s="94">
        <f t="shared" si="33"/>
        <v>0</v>
      </c>
      <c r="BL188" s="95"/>
      <c r="BM188" s="95"/>
      <c r="BN188" s="95"/>
      <c r="BO188" s="95"/>
      <c r="BP188" s="95"/>
      <c r="BQ188" s="95"/>
      <c r="BR188" s="93">
        <f>IF($AU$38&lt;&gt;"","zie hierboven",IF(AJ188="fiets",'km-vergoeding'!$D$3,0))</f>
        <v>0</v>
      </c>
      <c r="BS188" s="93"/>
      <c r="BT188" s="93"/>
      <c r="BU188" s="93"/>
      <c r="BV188" s="93"/>
      <c r="BW188" s="93"/>
      <c r="BX188" s="93"/>
      <c r="BY188" s="93"/>
      <c r="BZ188" s="94">
        <f t="shared" si="34"/>
        <v>0</v>
      </c>
      <c r="CA188" s="95"/>
      <c r="CB188" s="95"/>
      <c r="CC188" s="95"/>
      <c r="CD188" s="95"/>
      <c r="CE188" s="95"/>
      <c r="CF188" s="95"/>
      <c r="CG188" s="96"/>
      <c r="CH188" s="97"/>
      <c r="CI188" s="97"/>
      <c r="CJ188" s="97"/>
      <c r="CK188" s="97"/>
      <c r="CL188" s="97"/>
      <c r="CM188" s="98">
        <f t="shared" si="35"/>
        <v>0</v>
      </c>
      <c r="CN188" s="95"/>
      <c r="CO188" s="95"/>
      <c r="CP188" s="95"/>
      <c r="CQ188" s="95"/>
      <c r="CR188" s="95"/>
      <c r="CS188" s="99">
        <f t="shared" si="26"/>
        <v>0</v>
      </c>
      <c r="CT188" s="100"/>
      <c r="CU188" s="100"/>
      <c r="CV188" s="100"/>
      <c r="CW188" s="100"/>
      <c r="CX188" s="101"/>
      <c r="CY188" s="73" t="str">
        <f t="shared" si="27"/>
        <v/>
      </c>
      <c r="CZ188" s="71" t="str">
        <f t="shared" si="28"/>
        <v/>
      </c>
      <c r="DA188" s="60"/>
      <c r="DB188" s="77" t="str">
        <f t="shared" si="29"/>
        <v/>
      </c>
      <c r="DC188" s="71" t="str">
        <f t="shared" si="30"/>
        <v/>
      </c>
      <c r="DD188" s="71" t="str">
        <f t="shared" si="31"/>
        <v/>
      </c>
      <c r="DE188" s="45">
        <f t="shared" si="32"/>
        <v>0</v>
      </c>
      <c r="DF188" s="45"/>
      <c r="DG188" s="84" t="str">
        <f t="shared" si="25"/>
        <v/>
      </c>
    </row>
    <row r="189" spans="1:111" ht="15.75" customHeight="1" x14ac:dyDescent="0.35">
      <c r="A189" s="71" t="str">
        <f t="shared" si="22"/>
        <v/>
      </c>
      <c r="B189" s="71" t="str">
        <f t="shared" si="23"/>
        <v/>
      </c>
      <c r="C189" s="72" t="str">
        <f t="shared" si="24"/>
        <v/>
      </c>
      <c r="D189" s="102"/>
      <c r="E189" s="97"/>
      <c r="F189" s="97"/>
      <c r="G189" s="97"/>
      <c r="H189" s="103"/>
      <c r="I189" s="97"/>
      <c r="J189" s="97"/>
      <c r="K189" s="97"/>
      <c r="L189" s="97"/>
      <c r="M189" s="97"/>
      <c r="N189" s="97"/>
      <c r="O189" s="97"/>
      <c r="P189" s="97"/>
      <c r="Q189" s="97"/>
      <c r="R189" s="104"/>
      <c r="S189" s="97"/>
      <c r="T189" s="97"/>
      <c r="U189" s="97"/>
      <c r="V189" s="97"/>
      <c r="W189" s="97"/>
      <c r="X189" s="104"/>
      <c r="Y189" s="97"/>
      <c r="Z189" s="97"/>
      <c r="AA189" s="97"/>
      <c r="AB189" s="97"/>
      <c r="AC189" s="97"/>
      <c r="AD189" s="97"/>
      <c r="AE189" s="97"/>
      <c r="AF189" s="97"/>
      <c r="AG189" s="97"/>
      <c r="AH189" s="97"/>
      <c r="AI189" s="97"/>
      <c r="AJ189" s="105"/>
      <c r="AK189" s="97"/>
      <c r="AL189" s="97"/>
      <c r="AM189" s="97"/>
      <c r="AN189" s="97"/>
      <c r="AO189" s="97"/>
      <c r="AP189" s="97"/>
      <c r="AQ189" s="97"/>
      <c r="AR189" s="106"/>
      <c r="AS189" s="107"/>
      <c r="AT189" s="107"/>
      <c r="AU189" s="107"/>
      <c r="AV189" s="107"/>
      <c r="AW189" s="107"/>
      <c r="AX189" s="107"/>
      <c r="AY189" s="106"/>
      <c r="AZ189" s="107"/>
      <c r="BA189" s="107"/>
      <c r="BB189" s="107"/>
      <c r="BC189" s="108">
        <f>IF($AU$38&lt;&gt;"","zie hierboven",IF(AJ189="auto",IF(AND((D189&gt;'km-vergoeding'!$A$4),(D189&lt;'km-vergoeding'!$A$5)),'km-vergoeding'!$D$4,'km-vergoeding'!$D$5),0))</f>
        <v>0</v>
      </c>
      <c r="BD189" s="95"/>
      <c r="BE189" s="95"/>
      <c r="BF189" s="95"/>
      <c r="BG189" s="95"/>
      <c r="BH189" s="95"/>
      <c r="BI189" s="95"/>
      <c r="BJ189" s="95"/>
      <c r="BK189" s="94">
        <f t="shared" si="33"/>
        <v>0</v>
      </c>
      <c r="BL189" s="95"/>
      <c r="BM189" s="95"/>
      <c r="BN189" s="95"/>
      <c r="BO189" s="95"/>
      <c r="BP189" s="95"/>
      <c r="BQ189" s="95"/>
      <c r="BR189" s="93">
        <f>IF($AU$38&lt;&gt;"","zie hierboven",IF(AJ189="fiets",'km-vergoeding'!$D$3,0))</f>
        <v>0</v>
      </c>
      <c r="BS189" s="93"/>
      <c r="BT189" s="93"/>
      <c r="BU189" s="93"/>
      <c r="BV189" s="93"/>
      <c r="BW189" s="93"/>
      <c r="BX189" s="93"/>
      <c r="BY189" s="93"/>
      <c r="BZ189" s="94">
        <f t="shared" si="34"/>
        <v>0</v>
      </c>
      <c r="CA189" s="95"/>
      <c r="CB189" s="95"/>
      <c r="CC189" s="95"/>
      <c r="CD189" s="95"/>
      <c r="CE189" s="95"/>
      <c r="CF189" s="95"/>
      <c r="CG189" s="96"/>
      <c r="CH189" s="97"/>
      <c r="CI189" s="97"/>
      <c r="CJ189" s="97"/>
      <c r="CK189" s="97"/>
      <c r="CL189" s="97"/>
      <c r="CM189" s="98">
        <f t="shared" si="35"/>
        <v>0</v>
      </c>
      <c r="CN189" s="95"/>
      <c r="CO189" s="95"/>
      <c r="CP189" s="95"/>
      <c r="CQ189" s="95"/>
      <c r="CR189" s="95"/>
      <c r="CS189" s="99">
        <f t="shared" si="26"/>
        <v>0</v>
      </c>
      <c r="CT189" s="100"/>
      <c r="CU189" s="100"/>
      <c r="CV189" s="100"/>
      <c r="CW189" s="100"/>
      <c r="CX189" s="101"/>
      <c r="CY189" s="73" t="str">
        <f t="shared" si="27"/>
        <v/>
      </c>
      <c r="CZ189" s="71" t="str">
        <f t="shared" si="28"/>
        <v/>
      </c>
      <c r="DA189" s="60"/>
      <c r="DB189" s="77" t="str">
        <f t="shared" si="29"/>
        <v/>
      </c>
      <c r="DC189" s="71" t="str">
        <f t="shared" si="30"/>
        <v/>
      </c>
      <c r="DD189" s="71" t="str">
        <f t="shared" si="31"/>
        <v/>
      </c>
      <c r="DE189" s="45">
        <f t="shared" si="32"/>
        <v>0</v>
      </c>
      <c r="DF189" s="45"/>
      <c r="DG189" s="84" t="str">
        <f t="shared" si="25"/>
        <v/>
      </c>
    </row>
    <row r="190" spans="1:111" ht="15.75" customHeight="1" x14ac:dyDescent="0.35">
      <c r="A190" s="71" t="str">
        <f t="shared" si="22"/>
        <v/>
      </c>
      <c r="B190" s="71" t="str">
        <f t="shared" si="23"/>
        <v/>
      </c>
      <c r="C190" s="72" t="str">
        <f t="shared" si="24"/>
        <v/>
      </c>
      <c r="D190" s="102"/>
      <c r="E190" s="97"/>
      <c r="F190" s="97"/>
      <c r="G190" s="97"/>
      <c r="H190" s="103"/>
      <c r="I190" s="97"/>
      <c r="J190" s="97"/>
      <c r="K190" s="97"/>
      <c r="L190" s="97"/>
      <c r="M190" s="97"/>
      <c r="N190" s="97"/>
      <c r="O190" s="97"/>
      <c r="P190" s="97"/>
      <c r="Q190" s="97"/>
      <c r="R190" s="104"/>
      <c r="S190" s="97"/>
      <c r="T190" s="97"/>
      <c r="U190" s="97"/>
      <c r="V190" s="97"/>
      <c r="W190" s="97"/>
      <c r="X190" s="104"/>
      <c r="Y190" s="97"/>
      <c r="Z190" s="97"/>
      <c r="AA190" s="97"/>
      <c r="AB190" s="97"/>
      <c r="AC190" s="97"/>
      <c r="AD190" s="97"/>
      <c r="AE190" s="97"/>
      <c r="AF190" s="97"/>
      <c r="AG190" s="97"/>
      <c r="AH190" s="97"/>
      <c r="AI190" s="97"/>
      <c r="AJ190" s="105"/>
      <c r="AK190" s="97"/>
      <c r="AL190" s="97"/>
      <c r="AM190" s="97"/>
      <c r="AN190" s="97"/>
      <c r="AO190" s="97"/>
      <c r="AP190" s="97"/>
      <c r="AQ190" s="97"/>
      <c r="AR190" s="106"/>
      <c r="AS190" s="107"/>
      <c r="AT190" s="107"/>
      <c r="AU190" s="107"/>
      <c r="AV190" s="107"/>
      <c r="AW190" s="107"/>
      <c r="AX190" s="107"/>
      <c r="AY190" s="106"/>
      <c r="AZ190" s="107"/>
      <c r="BA190" s="107"/>
      <c r="BB190" s="107"/>
      <c r="BC190" s="108">
        <f>IF($AU$38&lt;&gt;"","zie hierboven",IF(AJ190="auto",IF(AND((D190&gt;'km-vergoeding'!$A$4),(D190&lt;'km-vergoeding'!$A$5)),'km-vergoeding'!$D$4,'km-vergoeding'!$D$5),0))</f>
        <v>0</v>
      </c>
      <c r="BD190" s="95"/>
      <c r="BE190" s="95"/>
      <c r="BF190" s="95"/>
      <c r="BG190" s="95"/>
      <c r="BH190" s="95"/>
      <c r="BI190" s="95"/>
      <c r="BJ190" s="95"/>
      <c r="BK190" s="94">
        <f t="shared" si="33"/>
        <v>0</v>
      </c>
      <c r="BL190" s="95"/>
      <c r="BM190" s="95"/>
      <c r="BN190" s="95"/>
      <c r="BO190" s="95"/>
      <c r="BP190" s="95"/>
      <c r="BQ190" s="95"/>
      <c r="BR190" s="93">
        <f>IF($AU$38&lt;&gt;"","zie hierboven",IF(AJ190="fiets",'km-vergoeding'!$D$3,0))</f>
        <v>0</v>
      </c>
      <c r="BS190" s="93"/>
      <c r="BT190" s="93"/>
      <c r="BU190" s="93"/>
      <c r="BV190" s="93"/>
      <c r="BW190" s="93"/>
      <c r="BX190" s="93"/>
      <c r="BY190" s="93"/>
      <c r="BZ190" s="94">
        <f t="shared" si="34"/>
        <v>0</v>
      </c>
      <c r="CA190" s="95"/>
      <c r="CB190" s="95"/>
      <c r="CC190" s="95"/>
      <c r="CD190" s="95"/>
      <c r="CE190" s="95"/>
      <c r="CF190" s="95"/>
      <c r="CG190" s="96"/>
      <c r="CH190" s="97"/>
      <c r="CI190" s="97"/>
      <c r="CJ190" s="97"/>
      <c r="CK190" s="97"/>
      <c r="CL190" s="97"/>
      <c r="CM190" s="98">
        <f t="shared" si="35"/>
        <v>0</v>
      </c>
      <c r="CN190" s="95"/>
      <c r="CO190" s="95"/>
      <c r="CP190" s="95"/>
      <c r="CQ190" s="95"/>
      <c r="CR190" s="95"/>
      <c r="CS190" s="99">
        <f t="shared" si="26"/>
        <v>0</v>
      </c>
      <c r="CT190" s="100"/>
      <c r="CU190" s="100"/>
      <c r="CV190" s="100"/>
      <c r="CW190" s="100"/>
      <c r="CX190" s="101"/>
      <c r="CY190" s="73" t="str">
        <f t="shared" si="27"/>
        <v/>
      </c>
      <c r="CZ190" s="71" t="str">
        <f t="shared" si="28"/>
        <v/>
      </c>
      <c r="DA190" s="60"/>
      <c r="DB190" s="77" t="str">
        <f t="shared" si="29"/>
        <v/>
      </c>
      <c r="DC190" s="71" t="str">
        <f t="shared" si="30"/>
        <v/>
      </c>
      <c r="DD190" s="71" t="str">
        <f t="shared" si="31"/>
        <v/>
      </c>
      <c r="DE190" s="45">
        <f t="shared" si="32"/>
        <v>0</v>
      </c>
      <c r="DF190" s="45"/>
      <c r="DG190" s="84" t="str">
        <f t="shared" si="25"/>
        <v/>
      </c>
    </row>
    <row r="191" spans="1:111" ht="15.75" customHeight="1" x14ac:dyDescent="0.35">
      <c r="A191" s="71" t="str">
        <f t="shared" si="22"/>
        <v/>
      </c>
      <c r="B191" s="71" t="str">
        <f t="shared" si="23"/>
        <v/>
      </c>
      <c r="C191" s="72" t="str">
        <f t="shared" si="24"/>
        <v/>
      </c>
      <c r="D191" s="102"/>
      <c r="E191" s="97"/>
      <c r="F191" s="97"/>
      <c r="G191" s="97"/>
      <c r="H191" s="103"/>
      <c r="I191" s="97"/>
      <c r="J191" s="97"/>
      <c r="K191" s="97"/>
      <c r="L191" s="97"/>
      <c r="M191" s="97"/>
      <c r="N191" s="97"/>
      <c r="O191" s="97"/>
      <c r="P191" s="97"/>
      <c r="Q191" s="97"/>
      <c r="R191" s="104"/>
      <c r="S191" s="97"/>
      <c r="T191" s="97"/>
      <c r="U191" s="97"/>
      <c r="V191" s="97"/>
      <c r="W191" s="97"/>
      <c r="X191" s="104"/>
      <c r="Y191" s="97"/>
      <c r="Z191" s="97"/>
      <c r="AA191" s="97"/>
      <c r="AB191" s="97"/>
      <c r="AC191" s="97"/>
      <c r="AD191" s="97"/>
      <c r="AE191" s="97"/>
      <c r="AF191" s="97"/>
      <c r="AG191" s="97"/>
      <c r="AH191" s="97"/>
      <c r="AI191" s="97"/>
      <c r="AJ191" s="105"/>
      <c r="AK191" s="97"/>
      <c r="AL191" s="97"/>
      <c r="AM191" s="97"/>
      <c r="AN191" s="97"/>
      <c r="AO191" s="97"/>
      <c r="AP191" s="97"/>
      <c r="AQ191" s="97"/>
      <c r="AR191" s="106"/>
      <c r="AS191" s="107"/>
      <c r="AT191" s="107"/>
      <c r="AU191" s="107"/>
      <c r="AV191" s="107"/>
      <c r="AW191" s="107"/>
      <c r="AX191" s="107"/>
      <c r="AY191" s="106"/>
      <c r="AZ191" s="107"/>
      <c r="BA191" s="107"/>
      <c r="BB191" s="107"/>
      <c r="BC191" s="108">
        <f>IF($AU$38&lt;&gt;"","zie hierboven",IF(AJ191="auto",IF(AND((D191&gt;'km-vergoeding'!$A$4),(D191&lt;'km-vergoeding'!$A$5)),'km-vergoeding'!$D$4,'km-vergoeding'!$D$5),0))</f>
        <v>0</v>
      </c>
      <c r="BD191" s="95"/>
      <c r="BE191" s="95"/>
      <c r="BF191" s="95"/>
      <c r="BG191" s="95"/>
      <c r="BH191" s="95"/>
      <c r="BI191" s="95"/>
      <c r="BJ191" s="95"/>
      <c r="BK191" s="94">
        <f t="shared" si="33"/>
        <v>0</v>
      </c>
      <c r="BL191" s="95"/>
      <c r="BM191" s="95"/>
      <c r="BN191" s="95"/>
      <c r="BO191" s="95"/>
      <c r="BP191" s="95"/>
      <c r="BQ191" s="95"/>
      <c r="BR191" s="93">
        <f>IF($AU$38&lt;&gt;"","zie hierboven",IF(AJ191="fiets",'km-vergoeding'!$D$3,0))</f>
        <v>0</v>
      </c>
      <c r="BS191" s="93"/>
      <c r="BT191" s="93"/>
      <c r="BU191" s="93"/>
      <c r="BV191" s="93"/>
      <c r="BW191" s="93"/>
      <c r="BX191" s="93"/>
      <c r="BY191" s="93"/>
      <c r="BZ191" s="94">
        <f t="shared" si="34"/>
        <v>0</v>
      </c>
      <c r="CA191" s="95"/>
      <c r="CB191" s="95"/>
      <c r="CC191" s="95"/>
      <c r="CD191" s="95"/>
      <c r="CE191" s="95"/>
      <c r="CF191" s="95"/>
      <c r="CG191" s="96"/>
      <c r="CH191" s="97"/>
      <c r="CI191" s="97"/>
      <c r="CJ191" s="97"/>
      <c r="CK191" s="97"/>
      <c r="CL191" s="97"/>
      <c r="CM191" s="98">
        <f t="shared" si="35"/>
        <v>0</v>
      </c>
      <c r="CN191" s="95"/>
      <c r="CO191" s="95"/>
      <c r="CP191" s="95"/>
      <c r="CQ191" s="95"/>
      <c r="CR191" s="95"/>
      <c r="CS191" s="99">
        <f t="shared" si="26"/>
        <v>0</v>
      </c>
      <c r="CT191" s="100"/>
      <c r="CU191" s="100"/>
      <c r="CV191" s="100"/>
      <c r="CW191" s="100"/>
      <c r="CX191" s="101"/>
      <c r="CY191" s="73" t="str">
        <f t="shared" si="27"/>
        <v/>
      </c>
      <c r="CZ191" s="71" t="str">
        <f t="shared" si="28"/>
        <v/>
      </c>
      <c r="DA191" s="60"/>
      <c r="DB191" s="77" t="str">
        <f t="shared" si="29"/>
        <v/>
      </c>
      <c r="DC191" s="71" t="str">
        <f t="shared" si="30"/>
        <v/>
      </c>
      <c r="DD191" s="71" t="str">
        <f t="shared" si="31"/>
        <v/>
      </c>
      <c r="DE191" s="45">
        <f t="shared" si="32"/>
        <v>0</v>
      </c>
      <c r="DF191" s="45"/>
      <c r="DG191" s="84" t="str">
        <f t="shared" si="25"/>
        <v/>
      </c>
    </row>
    <row r="192" spans="1:111" ht="15.75" customHeight="1" x14ac:dyDescent="0.35">
      <c r="A192" s="71" t="str">
        <f t="shared" si="22"/>
        <v/>
      </c>
      <c r="B192" s="71" t="str">
        <f t="shared" si="23"/>
        <v/>
      </c>
      <c r="C192" s="72" t="str">
        <f t="shared" si="24"/>
        <v/>
      </c>
      <c r="D192" s="102"/>
      <c r="E192" s="97"/>
      <c r="F192" s="97"/>
      <c r="G192" s="97"/>
      <c r="H192" s="103"/>
      <c r="I192" s="97"/>
      <c r="J192" s="97"/>
      <c r="K192" s="97"/>
      <c r="L192" s="97"/>
      <c r="M192" s="97"/>
      <c r="N192" s="97"/>
      <c r="O192" s="97"/>
      <c r="P192" s="97"/>
      <c r="Q192" s="97"/>
      <c r="R192" s="104"/>
      <c r="S192" s="97"/>
      <c r="T192" s="97"/>
      <c r="U192" s="97"/>
      <c r="V192" s="97"/>
      <c r="W192" s="97"/>
      <c r="X192" s="104"/>
      <c r="Y192" s="97"/>
      <c r="Z192" s="97"/>
      <c r="AA192" s="97"/>
      <c r="AB192" s="97"/>
      <c r="AC192" s="97"/>
      <c r="AD192" s="97"/>
      <c r="AE192" s="97"/>
      <c r="AF192" s="97"/>
      <c r="AG192" s="97"/>
      <c r="AH192" s="97"/>
      <c r="AI192" s="97"/>
      <c r="AJ192" s="105"/>
      <c r="AK192" s="97"/>
      <c r="AL192" s="97"/>
      <c r="AM192" s="97"/>
      <c r="AN192" s="97"/>
      <c r="AO192" s="97"/>
      <c r="AP192" s="97"/>
      <c r="AQ192" s="97"/>
      <c r="AR192" s="106"/>
      <c r="AS192" s="107"/>
      <c r="AT192" s="107"/>
      <c r="AU192" s="107"/>
      <c r="AV192" s="107"/>
      <c r="AW192" s="107"/>
      <c r="AX192" s="107"/>
      <c r="AY192" s="106"/>
      <c r="AZ192" s="107"/>
      <c r="BA192" s="107"/>
      <c r="BB192" s="107"/>
      <c r="BC192" s="108">
        <f>IF($AU$38&lt;&gt;"","zie hierboven",IF(AJ192="auto",IF(AND((D192&gt;'km-vergoeding'!$A$4),(D192&lt;'km-vergoeding'!$A$5)),'km-vergoeding'!$D$4,'km-vergoeding'!$D$5),0))</f>
        <v>0</v>
      </c>
      <c r="BD192" s="95"/>
      <c r="BE192" s="95"/>
      <c r="BF192" s="95"/>
      <c r="BG192" s="95"/>
      <c r="BH192" s="95"/>
      <c r="BI192" s="95"/>
      <c r="BJ192" s="95"/>
      <c r="BK192" s="94">
        <f t="shared" si="33"/>
        <v>0</v>
      </c>
      <c r="BL192" s="95"/>
      <c r="BM192" s="95"/>
      <c r="BN192" s="95"/>
      <c r="BO192" s="95"/>
      <c r="BP192" s="95"/>
      <c r="BQ192" s="95"/>
      <c r="BR192" s="93">
        <f>IF($AU$38&lt;&gt;"","zie hierboven",IF(AJ192="fiets",'km-vergoeding'!$D$3,0))</f>
        <v>0</v>
      </c>
      <c r="BS192" s="93"/>
      <c r="BT192" s="93"/>
      <c r="BU192" s="93"/>
      <c r="BV192" s="93"/>
      <c r="BW192" s="93"/>
      <c r="BX192" s="93"/>
      <c r="BY192" s="93"/>
      <c r="BZ192" s="94">
        <f t="shared" si="34"/>
        <v>0</v>
      </c>
      <c r="CA192" s="95"/>
      <c r="CB192" s="95"/>
      <c r="CC192" s="95"/>
      <c r="CD192" s="95"/>
      <c r="CE192" s="95"/>
      <c r="CF192" s="95"/>
      <c r="CG192" s="96"/>
      <c r="CH192" s="97"/>
      <c r="CI192" s="97"/>
      <c r="CJ192" s="97"/>
      <c r="CK192" s="97"/>
      <c r="CL192" s="97"/>
      <c r="CM192" s="98">
        <f t="shared" si="35"/>
        <v>0</v>
      </c>
      <c r="CN192" s="95"/>
      <c r="CO192" s="95"/>
      <c r="CP192" s="95"/>
      <c r="CQ192" s="95"/>
      <c r="CR192" s="95"/>
      <c r="CS192" s="99">
        <f t="shared" si="26"/>
        <v>0</v>
      </c>
      <c r="CT192" s="100"/>
      <c r="CU192" s="100"/>
      <c r="CV192" s="100"/>
      <c r="CW192" s="100"/>
      <c r="CX192" s="101"/>
      <c r="CY192" s="73" t="str">
        <f t="shared" si="27"/>
        <v/>
      </c>
      <c r="CZ192" s="71" t="str">
        <f t="shared" si="28"/>
        <v/>
      </c>
      <c r="DA192" s="60"/>
      <c r="DB192" s="77" t="str">
        <f t="shared" si="29"/>
        <v/>
      </c>
      <c r="DC192" s="71" t="str">
        <f t="shared" si="30"/>
        <v/>
      </c>
      <c r="DD192" s="71" t="str">
        <f t="shared" si="31"/>
        <v/>
      </c>
      <c r="DE192" s="45">
        <f t="shared" si="32"/>
        <v>0</v>
      </c>
      <c r="DF192" s="45"/>
      <c r="DG192" s="84" t="str">
        <f t="shared" si="25"/>
        <v/>
      </c>
    </row>
    <row r="193" spans="1:111" ht="15.75" customHeight="1" x14ac:dyDescent="0.35">
      <c r="A193" s="71" t="str">
        <f t="shared" si="22"/>
        <v/>
      </c>
      <c r="B193" s="71" t="str">
        <f t="shared" si="23"/>
        <v/>
      </c>
      <c r="C193" s="72" t="str">
        <f t="shared" si="24"/>
        <v/>
      </c>
      <c r="D193" s="102"/>
      <c r="E193" s="97"/>
      <c r="F193" s="97"/>
      <c r="G193" s="97"/>
      <c r="H193" s="103"/>
      <c r="I193" s="97"/>
      <c r="J193" s="97"/>
      <c r="K193" s="97"/>
      <c r="L193" s="97"/>
      <c r="M193" s="97"/>
      <c r="N193" s="97"/>
      <c r="O193" s="97"/>
      <c r="P193" s="97"/>
      <c r="Q193" s="97"/>
      <c r="R193" s="104"/>
      <c r="S193" s="97"/>
      <c r="T193" s="97"/>
      <c r="U193" s="97"/>
      <c r="V193" s="97"/>
      <c r="W193" s="97"/>
      <c r="X193" s="104"/>
      <c r="Y193" s="97"/>
      <c r="Z193" s="97"/>
      <c r="AA193" s="97"/>
      <c r="AB193" s="97"/>
      <c r="AC193" s="97"/>
      <c r="AD193" s="97"/>
      <c r="AE193" s="97"/>
      <c r="AF193" s="97"/>
      <c r="AG193" s="97"/>
      <c r="AH193" s="97"/>
      <c r="AI193" s="97"/>
      <c r="AJ193" s="105"/>
      <c r="AK193" s="97"/>
      <c r="AL193" s="97"/>
      <c r="AM193" s="97"/>
      <c r="AN193" s="97"/>
      <c r="AO193" s="97"/>
      <c r="AP193" s="97"/>
      <c r="AQ193" s="97"/>
      <c r="AR193" s="106"/>
      <c r="AS193" s="107"/>
      <c r="AT193" s="107"/>
      <c r="AU193" s="107"/>
      <c r="AV193" s="107"/>
      <c r="AW193" s="107"/>
      <c r="AX193" s="107"/>
      <c r="AY193" s="106"/>
      <c r="AZ193" s="107"/>
      <c r="BA193" s="107"/>
      <c r="BB193" s="107"/>
      <c r="BC193" s="108">
        <f>IF($AU$38&lt;&gt;"","zie hierboven",IF(AJ193="auto",IF(AND((D193&gt;'km-vergoeding'!$A$4),(D193&lt;'km-vergoeding'!$A$5)),'km-vergoeding'!$D$4,'km-vergoeding'!$D$5),0))</f>
        <v>0</v>
      </c>
      <c r="BD193" s="95"/>
      <c r="BE193" s="95"/>
      <c r="BF193" s="95"/>
      <c r="BG193" s="95"/>
      <c r="BH193" s="95"/>
      <c r="BI193" s="95"/>
      <c r="BJ193" s="95"/>
      <c r="BK193" s="94">
        <f t="shared" si="33"/>
        <v>0</v>
      </c>
      <c r="BL193" s="95"/>
      <c r="BM193" s="95"/>
      <c r="BN193" s="95"/>
      <c r="BO193" s="95"/>
      <c r="BP193" s="95"/>
      <c r="BQ193" s="95"/>
      <c r="BR193" s="93">
        <f>IF($AU$38&lt;&gt;"","zie hierboven",IF(AJ193="fiets",'km-vergoeding'!$D$3,0))</f>
        <v>0</v>
      </c>
      <c r="BS193" s="93"/>
      <c r="BT193" s="93"/>
      <c r="BU193" s="93"/>
      <c r="BV193" s="93"/>
      <c r="BW193" s="93"/>
      <c r="BX193" s="93"/>
      <c r="BY193" s="93"/>
      <c r="BZ193" s="94">
        <f t="shared" si="34"/>
        <v>0</v>
      </c>
      <c r="CA193" s="95"/>
      <c r="CB193" s="95"/>
      <c r="CC193" s="95"/>
      <c r="CD193" s="95"/>
      <c r="CE193" s="95"/>
      <c r="CF193" s="95"/>
      <c r="CG193" s="96"/>
      <c r="CH193" s="97"/>
      <c r="CI193" s="97"/>
      <c r="CJ193" s="97"/>
      <c r="CK193" s="97"/>
      <c r="CL193" s="97"/>
      <c r="CM193" s="98">
        <f t="shared" si="35"/>
        <v>0</v>
      </c>
      <c r="CN193" s="95"/>
      <c r="CO193" s="95"/>
      <c r="CP193" s="95"/>
      <c r="CQ193" s="95"/>
      <c r="CR193" s="95"/>
      <c r="CS193" s="99">
        <f t="shared" si="26"/>
        <v>0</v>
      </c>
      <c r="CT193" s="100"/>
      <c r="CU193" s="100"/>
      <c r="CV193" s="100"/>
      <c r="CW193" s="100"/>
      <c r="CX193" s="101"/>
      <c r="CY193" s="73" t="str">
        <f t="shared" si="27"/>
        <v/>
      </c>
      <c r="CZ193" s="71" t="str">
        <f t="shared" si="28"/>
        <v/>
      </c>
      <c r="DA193" s="60"/>
      <c r="DB193" s="77" t="str">
        <f t="shared" si="29"/>
        <v/>
      </c>
      <c r="DC193" s="71" t="str">
        <f t="shared" si="30"/>
        <v/>
      </c>
      <c r="DD193" s="71" t="str">
        <f t="shared" si="31"/>
        <v/>
      </c>
      <c r="DE193" s="45">
        <f t="shared" si="32"/>
        <v>0</v>
      </c>
      <c r="DF193" s="45"/>
      <c r="DG193" s="84" t="str">
        <f t="shared" si="25"/>
        <v/>
      </c>
    </row>
    <row r="194" spans="1:111" ht="15.75" customHeight="1" x14ac:dyDescent="0.35">
      <c r="A194" s="71" t="str">
        <f t="shared" si="22"/>
        <v/>
      </c>
      <c r="B194" s="71" t="str">
        <f t="shared" si="23"/>
        <v/>
      </c>
      <c r="C194" s="72" t="str">
        <f t="shared" si="24"/>
        <v/>
      </c>
      <c r="D194" s="102"/>
      <c r="E194" s="97"/>
      <c r="F194" s="97"/>
      <c r="G194" s="97"/>
      <c r="H194" s="103"/>
      <c r="I194" s="97"/>
      <c r="J194" s="97"/>
      <c r="K194" s="97"/>
      <c r="L194" s="97"/>
      <c r="M194" s="97"/>
      <c r="N194" s="97"/>
      <c r="O194" s="97"/>
      <c r="P194" s="97"/>
      <c r="Q194" s="97"/>
      <c r="R194" s="104"/>
      <c r="S194" s="97"/>
      <c r="T194" s="97"/>
      <c r="U194" s="97"/>
      <c r="V194" s="97"/>
      <c r="W194" s="97"/>
      <c r="X194" s="104"/>
      <c r="Y194" s="97"/>
      <c r="Z194" s="97"/>
      <c r="AA194" s="97"/>
      <c r="AB194" s="97"/>
      <c r="AC194" s="97"/>
      <c r="AD194" s="97"/>
      <c r="AE194" s="97"/>
      <c r="AF194" s="97"/>
      <c r="AG194" s="97"/>
      <c r="AH194" s="97"/>
      <c r="AI194" s="97"/>
      <c r="AJ194" s="105"/>
      <c r="AK194" s="97"/>
      <c r="AL194" s="97"/>
      <c r="AM194" s="97"/>
      <c r="AN194" s="97"/>
      <c r="AO194" s="97"/>
      <c r="AP194" s="97"/>
      <c r="AQ194" s="97"/>
      <c r="AR194" s="106"/>
      <c r="AS194" s="107"/>
      <c r="AT194" s="107"/>
      <c r="AU194" s="107"/>
      <c r="AV194" s="107"/>
      <c r="AW194" s="107"/>
      <c r="AX194" s="107"/>
      <c r="AY194" s="106"/>
      <c r="AZ194" s="107"/>
      <c r="BA194" s="107"/>
      <c r="BB194" s="107"/>
      <c r="BC194" s="108">
        <f>IF($AU$38&lt;&gt;"","zie hierboven",IF(AJ194="auto",IF(AND((D194&gt;'km-vergoeding'!$A$4),(D194&lt;'km-vergoeding'!$A$5)),'km-vergoeding'!$D$4,'km-vergoeding'!$D$5),0))</f>
        <v>0</v>
      </c>
      <c r="BD194" s="95"/>
      <c r="BE194" s="95"/>
      <c r="BF194" s="95"/>
      <c r="BG194" s="95"/>
      <c r="BH194" s="95"/>
      <c r="BI194" s="95"/>
      <c r="BJ194" s="95"/>
      <c r="BK194" s="94">
        <f t="shared" si="33"/>
        <v>0</v>
      </c>
      <c r="BL194" s="95"/>
      <c r="BM194" s="95"/>
      <c r="BN194" s="95"/>
      <c r="BO194" s="95"/>
      <c r="BP194" s="95"/>
      <c r="BQ194" s="95"/>
      <c r="BR194" s="93">
        <f>IF($AU$38&lt;&gt;"","zie hierboven",IF(AJ194="fiets",'km-vergoeding'!$D$3,0))</f>
        <v>0</v>
      </c>
      <c r="BS194" s="93"/>
      <c r="BT194" s="93"/>
      <c r="BU194" s="93"/>
      <c r="BV194" s="93"/>
      <c r="BW194" s="93"/>
      <c r="BX194" s="93"/>
      <c r="BY194" s="93"/>
      <c r="BZ194" s="94">
        <f t="shared" si="34"/>
        <v>0</v>
      </c>
      <c r="CA194" s="95"/>
      <c r="CB194" s="95"/>
      <c r="CC194" s="95"/>
      <c r="CD194" s="95"/>
      <c r="CE194" s="95"/>
      <c r="CF194" s="95"/>
      <c r="CG194" s="96"/>
      <c r="CH194" s="97"/>
      <c r="CI194" s="97"/>
      <c r="CJ194" s="97"/>
      <c r="CK194" s="97"/>
      <c r="CL194" s="97"/>
      <c r="CM194" s="98">
        <f t="shared" si="35"/>
        <v>0</v>
      </c>
      <c r="CN194" s="95"/>
      <c r="CO194" s="95"/>
      <c r="CP194" s="95"/>
      <c r="CQ194" s="95"/>
      <c r="CR194" s="95"/>
      <c r="CS194" s="99">
        <f t="shared" si="26"/>
        <v>0</v>
      </c>
      <c r="CT194" s="100"/>
      <c r="CU194" s="100"/>
      <c r="CV194" s="100"/>
      <c r="CW194" s="100"/>
      <c r="CX194" s="101"/>
      <c r="CY194" s="73" t="str">
        <f t="shared" si="27"/>
        <v/>
      </c>
      <c r="CZ194" s="71" t="str">
        <f t="shared" si="28"/>
        <v/>
      </c>
      <c r="DA194" s="60"/>
      <c r="DB194" s="77" t="str">
        <f t="shared" si="29"/>
        <v/>
      </c>
      <c r="DC194" s="71" t="str">
        <f t="shared" si="30"/>
        <v/>
      </c>
      <c r="DD194" s="71" t="str">
        <f t="shared" si="31"/>
        <v/>
      </c>
      <c r="DE194" s="45">
        <f t="shared" si="32"/>
        <v>0</v>
      </c>
      <c r="DF194" s="45"/>
      <c r="DG194" s="84" t="str">
        <f t="shared" si="25"/>
        <v/>
      </c>
    </row>
    <row r="195" spans="1:111" ht="15.75" customHeight="1" x14ac:dyDescent="0.35">
      <c r="A195" s="71" t="str">
        <f t="shared" si="22"/>
        <v/>
      </c>
      <c r="B195" s="71" t="str">
        <f t="shared" si="23"/>
        <v/>
      </c>
      <c r="C195" s="72" t="str">
        <f t="shared" si="24"/>
        <v/>
      </c>
      <c r="D195" s="102"/>
      <c r="E195" s="97"/>
      <c r="F195" s="97"/>
      <c r="G195" s="97"/>
      <c r="H195" s="103"/>
      <c r="I195" s="97"/>
      <c r="J195" s="97"/>
      <c r="K195" s="97"/>
      <c r="L195" s="97"/>
      <c r="M195" s="97"/>
      <c r="N195" s="97"/>
      <c r="O195" s="97"/>
      <c r="P195" s="97"/>
      <c r="Q195" s="97"/>
      <c r="R195" s="104"/>
      <c r="S195" s="97"/>
      <c r="T195" s="97"/>
      <c r="U195" s="97"/>
      <c r="V195" s="97"/>
      <c r="W195" s="97"/>
      <c r="X195" s="104"/>
      <c r="Y195" s="97"/>
      <c r="Z195" s="97"/>
      <c r="AA195" s="97"/>
      <c r="AB195" s="97"/>
      <c r="AC195" s="97"/>
      <c r="AD195" s="97"/>
      <c r="AE195" s="97"/>
      <c r="AF195" s="97"/>
      <c r="AG195" s="97"/>
      <c r="AH195" s="97"/>
      <c r="AI195" s="97"/>
      <c r="AJ195" s="105"/>
      <c r="AK195" s="97"/>
      <c r="AL195" s="97"/>
      <c r="AM195" s="97"/>
      <c r="AN195" s="97"/>
      <c r="AO195" s="97"/>
      <c r="AP195" s="97"/>
      <c r="AQ195" s="97"/>
      <c r="AR195" s="106"/>
      <c r="AS195" s="107"/>
      <c r="AT195" s="107"/>
      <c r="AU195" s="107"/>
      <c r="AV195" s="107"/>
      <c r="AW195" s="107"/>
      <c r="AX195" s="107"/>
      <c r="AY195" s="106"/>
      <c r="AZ195" s="107"/>
      <c r="BA195" s="107"/>
      <c r="BB195" s="107"/>
      <c r="BC195" s="108">
        <f>IF($AU$38&lt;&gt;"","zie hierboven",IF(AJ195="auto",IF(AND((D195&gt;'km-vergoeding'!$A$4),(D195&lt;'km-vergoeding'!$A$5)),'km-vergoeding'!$D$4,'km-vergoeding'!$D$5),0))</f>
        <v>0</v>
      </c>
      <c r="BD195" s="95"/>
      <c r="BE195" s="95"/>
      <c r="BF195" s="95"/>
      <c r="BG195" s="95"/>
      <c r="BH195" s="95"/>
      <c r="BI195" s="95"/>
      <c r="BJ195" s="95"/>
      <c r="BK195" s="94">
        <f t="shared" si="33"/>
        <v>0</v>
      </c>
      <c r="BL195" s="95"/>
      <c r="BM195" s="95"/>
      <c r="BN195" s="95"/>
      <c r="BO195" s="95"/>
      <c r="BP195" s="95"/>
      <c r="BQ195" s="95"/>
      <c r="BR195" s="93">
        <f>IF($AU$38&lt;&gt;"","zie hierboven",IF(AJ195="fiets",'km-vergoeding'!$D$3,0))</f>
        <v>0</v>
      </c>
      <c r="BS195" s="93"/>
      <c r="BT195" s="93"/>
      <c r="BU195" s="93"/>
      <c r="BV195" s="93"/>
      <c r="BW195" s="93"/>
      <c r="BX195" s="93"/>
      <c r="BY195" s="93"/>
      <c r="BZ195" s="94">
        <f t="shared" si="34"/>
        <v>0</v>
      </c>
      <c r="CA195" s="95"/>
      <c r="CB195" s="95"/>
      <c r="CC195" s="95"/>
      <c r="CD195" s="95"/>
      <c r="CE195" s="95"/>
      <c r="CF195" s="95"/>
      <c r="CG195" s="96"/>
      <c r="CH195" s="97"/>
      <c r="CI195" s="97"/>
      <c r="CJ195" s="97"/>
      <c r="CK195" s="97"/>
      <c r="CL195" s="97"/>
      <c r="CM195" s="98">
        <f t="shared" si="35"/>
        <v>0</v>
      </c>
      <c r="CN195" s="95"/>
      <c r="CO195" s="95"/>
      <c r="CP195" s="95"/>
      <c r="CQ195" s="95"/>
      <c r="CR195" s="95"/>
      <c r="CS195" s="99">
        <f t="shared" si="26"/>
        <v>0</v>
      </c>
      <c r="CT195" s="100"/>
      <c r="CU195" s="100"/>
      <c r="CV195" s="100"/>
      <c r="CW195" s="100"/>
      <c r="CX195" s="101"/>
      <c r="CY195" s="73" t="str">
        <f t="shared" si="27"/>
        <v/>
      </c>
      <c r="CZ195" s="71" t="str">
        <f t="shared" si="28"/>
        <v/>
      </c>
      <c r="DA195" s="60"/>
      <c r="DB195" s="77" t="str">
        <f t="shared" si="29"/>
        <v/>
      </c>
      <c r="DC195" s="71" t="str">
        <f t="shared" si="30"/>
        <v/>
      </c>
      <c r="DD195" s="71" t="str">
        <f t="shared" si="31"/>
        <v/>
      </c>
      <c r="DE195" s="45">
        <f t="shared" si="32"/>
        <v>0</v>
      </c>
      <c r="DF195" s="45"/>
      <c r="DG195" s="84" t="str">
        <f t="shared" si="25"/>
        <v/>
      </c>
    </row>
    <row r="196" spans="1:111" ht="15.75" customHeight="1" x14ac:dyDescent="0.35">
      <c r="A196" s="71" t="str">
        <f t="shared" si="22"/>
        <v/>
      </c>
      <c r="B196" s="71" t="str">
        <f t="shared" si="23"/>
        <v/>
      </c>
      <c r="C196" s="72" t="str">
        <f t="shared" si="24"/>
        <v/>
      </c>
      <c r="D196" s="102"/>
      <c r="E196" s="97"/>
      <c r="F196" s="97"/>
      <c r="G196" s="97"/>
      <c r="H196" s="103"/>
      <c r="I196" s="97"/>
      <c r="J196" s="97"/>
      <c r="K196" s="97"/>
      <c r="L196" s="97"/>
      <c r="M196" s="97"/>
      <c r="N196" s="97"/>
      <c r="O196" s="97"/>
      <c r="P196" s="97"/>
      <c r="Q196" s="97"/>
      <c r="R196" s="104"/>
      <c r="S196" s="97"/>
      <c r="T196" s="97"/>
      <c r="U196" s="97"/>
      <c r="V196" s="97"/>
      <c r="W196" s="97"/>
      <c r="X196" s="104"/>
      <c r="Y196" s="97"/>
      <c r="Z196" s="97"/>
      <c r="AA196" s="97"/>
      <c r="AB196" s="97"/>
      <c r="AC196" s="97"/>
      <c r="AD196" s="97"/>
      <c r="AE196" s="97"/>
      <c r="AF196" s="97"/>
      <c r="AG196" s="97"/>
      <c r="AH196" s="97"/>
      <c r="AI196" s="97"/>
      <c r="AJ196" s="105"/>
      <c r="AK196" s="97"/>
      <c r="AL196" s="97"/>
      <c r="AM196" s="97"/>
      <c r="AN196" s="97"/>
      <c r="AO196" s="97"/>
      <c r="AP196" s="97"/>
      <c r="AQ196" s="97"/>
      <c r="AR196" s="106"/>
      <c r="AS196" s="107"/>
      <c r="AT196" s="107"/>
      <c r="AU196" s="107"/>
      <c r="AV196" s="107"/>
      <c r="AW196" s="107"/>
      <c r="AX196" s="107"/>
      <c r="AY196" s="106"/>
      <c r="AZ196" s="107"/>
      <c r="BA196" s="107"/>
      <c r="BB196" s="107"/>
      <c r="BC196" s="108">
        <f>IF($AU$38&lt;&gt;"","zie hierboven",IF(AJ196="auto",IF(AND((D196&gt;'km-vergoeding'!$A$4),(D196&lt;'km-vergoeding'!$A$5)),'km-vergoeding'!$D$4,'km-vergoeding'!$D$5),0))</f>
        <v>0</v>
      </c>
      <c r="BD196" s="95"/>
      <c r="BE196" s="95"/>
      <c r="BF196" s="95"/>
      <c r="BG196" s="95"/>
      <c r="BH196" s="95"/>
      <c r="BI196" s="95"/>
      <c r="BJ196" s="95"/>
      <c r="BK196" s="94">
        <f t="shared" si="33"/>
        <v>0</v>
      </c>
      <c r="BL196" s="95"/>
      <c r="BM196" s="95"/>
      <c r="BN196" s="95"/>
      <c r="BO196" s="95"/>
      <c r="BP196" s="95"/>
      <c r="BQ196" s="95"/>
      <c r="BR196" s="93">
        <f>IF($AU$38&lt;&gt;"","zie hierboven",IF(AJ196="fiets",'km-vergoeding'!$D$3,0))</f>
        <v>0</v>
      </c>
      <c r="BS196" s="93"/>
      <c r="BT196" s="93"/>
      <c r="BU196" s="93"/>
      <c r="BV196" s="93"/>
      <c r="BW196" s="93"/>
      <c r="BX196" s="93"/>
      <c r="BY196" s="93"/>
      <c r="BZ196" s="94">
        <f t="shared" si="34"/>
        <v>0</v>
      </c>
      <c r="CA196" s="95"/>
      <c r="CB196" s="95"/>
      <c r="CC196" s="95"/>
      <c r="CD196" s="95"/>
      <c r="CE196" s="95"/>
      <c r="CF196" s="95"/>
      <c r="CG196" s="96"/>
      <c r="CH196" s="97"/>
      <c r="CI196" s="97"/>
      <c r="CJ196" s="97"/>
      <c r="CK196" s="97"/>
      <c r="CL196" s="97"/>
      <c r="CM196" s="98">
        <f t="shared" si="35"/>
        <v>0</v>
      </c>
      <c r="CN196" s="95"/>
      <c r="CO196" s="95"/>
      <c r="CP196" s="95"/>
      <c r="CQ196" s="95"/>
      <c r="CR196" s="95"/>
      <c r="CS196" s="99">
        <f t="shared" si="26"/>
        <v>0</v>
      </c>
      <c r="CT196" s="100"/>
      <c r="CU196" s="100"/>
      <c r="CV196" s="100"/>
      <c r="CW196" s="100"/>
      <c r="CX196" s="101"/>
      <c r="CY196" s="73" t="str">
        <f t="shared" si="27"/>
        <v/>
      </c>
      <c r="CZ196" s="71" t="str">
        <f t="shared" si="28"/>
        <v/>
      </c>
      <c r="DA196" s="60"/>
      <c r="DB196" s="77" t="str">
        <f t="shared" si="29"/>
        <v/>
      </c>
      <c r="DC196" s="71" t="str">
        <f t="shared" si="30"/>
        <v/>
      </c>
      <c r="DD196" s="71" t="str">
        <f t="shared" si="31"/>
        <v/>
      </c>
      <c r="DE196" s="45">
        <f t="shared" si="32"/>
        <v>0</v>
      </c>
      <c r="DF196" s="45"/>
      <c r="DG196" s="84" t="str">
        <f t="shared" si="25"/>
        <v/>
      </c>
    </row>
    <row r="197" spans="1:111" ht="15.75" customHeight="1" x14ac:dyDescent="0.35">
      <c r="A197" s="71" t="str">
        <f t="shared" si="22"/>
        <v/>
      </c>
      <c r="B197" s="71" t="str">
        <f t="shared" si="23"/>
        <v/>
      </c>
      <c r="C197" s="72" t="str">
        <f t="shared" si="24"/>
        <v/>
      </c>
      <c r="D197" s="102"/>
      <c r="E197" s="97"/>
      <c r="F197" s="97"/>
      <c r="G197" s="97"/>
      <c r="H197" s="103"/>
      <c r="I197" s="97"/>
      <c r="J197" s="97"/>
      <c r="K197" s="97"/>
      <c r="L197" s="97"/>
      <c r="M197" s="97"/>
      <c r="N197" s="97"/>
      <c r="O197" s="97"/>
      <c r="P197" s="97"/>
      <c r="Q197" s="97"/>
      <c r="R197" s="104"/>
      <c r="S197" s="97"/>
      <c r="T197" s="97"/>
      <c r="U197" s="97"/>
      <c r="V197" s="97"/>
      <c r="W197" s="97"/>
      <c r="X197" s="104"/>
      <c r="Y197" s="97"/>
      <c r="Z197" s="97"/>
      <c r="AA197" s="97"/>
      <c r="AB197" s="97"/>
      <c r="AC197" s="97"/>
      <c r="AD197" s="97"/>
      <c r="AE197" s="97"/>
      <c r="AF197" s="97"/>
      <c r="AG197" s="97"/>
      <c r="AH197" s="97"/>
      <c r="AI197" s="97"/>
      <c r="AJ197" s="105"/>
      <c r="AK197" s="97"/>
      <c r="AL197" s="97"/>
      <c r="AM197" s="97"/>
      <c r="AN197" s="97"/>
      <c r="AO197" s="97"/>
      <c r="AP197" s="97"/>
      <c r="AQ197" s="97"/>
      <c r="AR197" s="106"/>
      <c r="AS197" s="107"/>
      <c r="AT197" s="107"/>
      <c r="AU197" s="107"/>
      <c r="AV197" s="107"/>
      <c r="AW197" s="107"/>
      <c r="AX197" s="107"/>
      <c r="AY197" s="106"/>
      <c r="AZ197" s="107"/>
      <c r="BA197" s="107"/>
      <c r="BB197" s="107"/>
      <c r="BC197" s="108">
        <f>IF($AU$38&lt;&gt;"","zie hierboven",IF(AJ197="auto",IF(AND((D197&gt;'km-vergoeding'!$A$4),(D197&lt;'km-vergoeding'!$A$5)),'km-vergoeding'!$D$4,'km-vergoeding'!$D$5),0))</f>
        <v>0</v>
      </c>
      <c r="BD197" s="95"/>
      <c r="BE197" s="95"/>
      <c r="BF197" s="95"/>
      <c r="BG197" s="95"/>
      <c r="BH197" s="95"/>
      <c r="BI197" s="95"/>
      <c r="BJ197" s="95"/>
      <c r="BK197" s="94">
        <f t="shared" si="33"/>
        <v>0</v>
      </c>
      <c r="BL197" s="95"/>
      <c r="BM197" s="95"/>
      <c r="BN197" s="95"/>
      <c r="BO197" s="95"/>
      <c r="BP197" s="95"/>
      <c r="BQ197" s="95"/>
      <c r="BR197" s="93">
        <f>IF($AU$38&lt;&gt;"","zie hierboven",IF(AJ197="fiets",'km-vergoeding'!$D$3,0))</f>
        <v>0</v>
      </c>
      <c r="BS197" s="93"/>
      <c r="BT197" s="93"/>
      <c r="BU197" s="93"/>
      <c r="BV197" s="93"/>
      <c r="BW197" s="93"/>
      <c r="BX197" s="93"/>
      <c r="BY197" s="93"/>
      <c r="BZ197" s="94">
        <f t="shared" si="34"/>
        <v>0</v>
      </c>
      <c r="CA197" s="95"/>
      <c r="CB197" s="95"/>
      <c r="CC197" s="95"/>
      <c r="CD197" s="95"/>
      <c r="CE197" s="95"/>
      <c r="CF197" s="95"/>
      <c r="CG197" s="96"/>
      <c r="CH197" s="97"/>
      <c r="CI197" s="97"/>
      <c r="CJ197" s="97"/>
      <c r="CK197" s="97"/>
      <c r="CL197" s="97"/>
      <c r="CM197" s="98">
        <f t="shared" si="35"/>
        <v>0</v>
      </c>
      <c r="CN197" s="95"/>
      <c r="CO197" s="95"/>
      <c r="CP197" s="95"/>
      <c r="CQ197" s="95"/>
      <c r="CR197" s="95"/>
      <c r="CS197" s="99">
        <f t="shared" si="26"/>
        <v>0</v>
      </c>
      <c r="CT197" s="100"/>
      <c r="CU197" s="100"/>
      <c r="CV197" s="100"/>
      <c r="CW197" s="100"/>
      <c r="CX197" s="101"/>
      <c r="CY197" s="73" t="str">
        <f t="shared" si="27"/>
        <v/>
      </c>
      <c r="CZ197" s="71" t="str">
        <f t="shared" si="28"/>
        <v/>
      </c>
      <c r="DA197" s="60"/>
      <c r="DB197" s="77" t="str">
        <f t="shared" si="29"/>
        <v/>
      </c>
      <c r="DC197" s="71" t="str">
        <f t="shared" si="30"/>
        <v/>
      </c>
      <c r="DD197" s="71" t="str">
        <f t="shared" si="31"/>
        <v/>
      </c>
      <c r="DE197" s="45">
        <f t="shared" si="32"/>
        <v>0</v>
      </c>
      <c r="DF197" s="45"/>
      <c r="DG197" s="84" t="str">
        <f t="shared" si="25"/>
        <v/>
      </c>
    </row>
    <row r="198" spans="1:111" ht="15.75" customHeight="1" x14ac:dyDescent="0.35">
      <c r="A198" s="71" t="str">
        <f t="shared" si="22"/>
        <v/>
      </c>
      <c r="B198" s="71" t="str">
        <f t="shared" si="23"/>
        <v/>
      </c>
      <c r="C198" s="72" t="str">
        <f t="shared" si="24"/>
        <v/>
      </c>
      <c r="D198" s="102"/>
      <c r="E198" s="97"/>
      <c r="F198" s="97"/>
      <c r="G198" s="97"/>
      <c r="H198" s="103"/>
      <c r="I198" s="97"/>
      <c r="J198" s="97"/>
      <c r="K198" s="97"/>
      <c r="L198" s="97"/>
      <c r="M198" s="97"/>
      <c r="N198" s="97"/>
      <c r="O198" s="97"/>
      <c r="P198" s="97"/>
      <c r="Q198" s="97"/>
      <c r="R198" s="104"/>
      <c r="S198" s="97"/>
      <c r="T198" s="97"/>
      <c r="U198" s="97"/>
      <c r="V198" s="97"/>
      <c r="W198" s="97"/>
      <c r="X198" s="104"/>
      <c r="Y198" s="97"/>
      <c r="Z198" s="97"/>
      <c r="AA198" s="97"/>
      <c r="AB198" s="97"/>
      <c r="AC198" s="97"/>
      <c r="AD198" s="97"/>
      <c r="AE198" s="97"/>
      <c r="AF198" s="97"/>
      <c r="AG198" s="97"/>
      <c r="AH198" s="97"/>
      <c r="AI198" s="97"/>
      <c r="AJ198" s="105"/>
      <c r="AK198" s="97"/>
      <c r="AL198" s="97"/>
      <c r="AM198" s="97"/>
      <c r="AN198" s="97"/>
      <c r="AO198" s="97"/>
      <c r="AP198" s="97"/>
      <c r="AQ198" s="97"/>
      <c r="AR198" s="106"/>
      <c r="AS198" s="107"/>
      <c r="AT198" s="107"/>
      <c r="AU198" s="107"/>
      <c r="AV198" s="107"/>
      <c r="AW198" s="107"/>
      <c r="AX198" s="107"/>
      <c r="AY198" s="106"/>
      <c r="AZ198" s="107"/>
      <c r="BA198" s="107"/>
      <c r="BB198" s="107"/>
      <c r="BC198" s="108">
        <f>IF($AU$38&lt;&gt;"","zie hierboven",IF(AJ198="auto",IF(AND((D198&gt;'km-vergoeding'!$A$4),(D198&lt;'km-vergoeding'!$A$5)),'km-vergoeding'!$D$4,'km-vergoeding'!$D$5),0))</f>
        <v>0</v>
      </c>
      <c r="BD198" s="95"/>
      <c r="BE198" s="95"/>
      <c r="BF198" s="95"/>
      <c r="BG198" s="95"/>
      <c r="BH198" s="95"/>
      <c r="BI198" s="95"/>
      <c r="BJ198" s="95"/>
      <c r="BK198" s="94">
        <f t="shared" si="33"/>
        <v>0</v>
      </c>
      <c r="BL198" s="95"/>
      <c r="BM198" s="95"/>
      <c r="BN198" s="95"/>
      <c r="BO198" s="95"/>
      <c r="BP198" s="95"/>
      <c r="BQ198" s="95"/>
      <c r="BR198" s="93">
        <f>IF($AU$38&lt;&gt;"","zie hierboven",IF(AJ198="fiets",'km-vergoeding'!$D$3,0))</f>
        <v>0</v>
      </c>
      <c r="BS198" s="93"/>
      <c r="BT198" s="93"/>
      <c r="BU198" s="93"/>
      <c r="BV198" s="93"/>
      <c r="BW198" s="93"/>
      <c r="BX198" s="93"/>
      <c r="BY198" s="93"/>
      <c r="BZ198" s="94">
        <f t="shared" si="34"/>
        <v>0</v>
      </c>
      <c r="CA198" s="95"/>
      <c r="CB198" s="95"/>
      <c r="CC198" s="95"/>
      <c r="CD198" s="95"/>
      <c r="CE198" s="95"/>
      <c r="CF198" s="95"/>
      <c r="CG198" s="96"/>
      <c r="CH198" s="97"/>
      <c r="CI198" s="97"/>
      <c r="CJ198" s="97"/>
      <c r="CK198" s="97"/>
      <c r="CL198" s="97"/>
      <c r="CM198" s="98">
        <f t="shared" si="35"/>
        <v>0</v>
      </c>
      <c r="CN198" s="95"/>
      <c r="CO198" s="95"/>
      <c r="CP198" s="95"/>
      <c r="CQ198" s="95"/>
      <c r="CR198" s="95"/>
      <c r="CS198" s="99">
        <f t="shared" si="26"/>
        <v>0</v>
      </c>
      <c r="CT198" s="100"/>
      <c r="CU198" s="100"/>
      <c r="CV198" s="100"/>
      <c r="CW198" s="100"/>
      <c r="CX198" s="101"/>
      <c r="CY198" s="73" t="str">
        <f t="shared" si="27"/>
        <v/>
      </c>
      <c r="CZ198" s="71" t="str">
        <f t="shared" si="28"/>
        <v/>
      </c>
      <c r="DA198" s="60"/>
      <c r="DB198" s="77" t="str">
        <f t="shared" si="29"/>
        <v/>
      </c>
      <c r="DC198" s="71" t="str">
        <f t="shared" si="30"/>
        <v/>
      </c>
      <c r="DD198" s="71" t="str">
        <f t="shared" si="31"/>
        <v/>
      </c>
      <c r="DE198" s="45">
        <f t="shared" si="32"/>
        <v>0</v>
      </c>
      <c r="DF198" s="45"/>
      <c r="DG198" s="84" t="str">
        <f t="shared" si="25"/>
        <v/>
      </c>
    </row>
    <row r="199" spans="1:111" ht="15.75" customHeight="1" x14ac:dyDescent="0.35">
      <c r="A199" s="71" t="str">
        <f t="shared" si="22"/>
        <v/>
      </c>
      <c r="B199" s="71" t="str">
        <f t="shared" si="23"/>
        <v/>
      </c>
      <c r="C199" s="72" t="str">
        <f t="shared" si="24"/>
        <v/>
      </c>
      <c r="D199" s="102"/>
      <c r="E199" s="97"/>
      <c r="F199" s="97"/>
      <c r="G199" s="97"/>
      <c r="H199" s="103"/>
      <c r="I199" s="97"/>
      <c r="J199" s="97"/>
      <c r="K199" s="97"/>
      <c r="L199" s="97"/>
      <c r="M199" s="97"/>
      <c r="N199" s="97"/>
      <c r="O199" s="97"/>
      <c r="P199" s="97"/>
      <c r="Q199" s="97"/>
      <c r="R199" s="104"/>
      <c r="S199" s="97"/>
      <c r="T199" s="97"/>
      <c r="U199" s="97"/>
      <c r="V199" s="97"/>
      <c r="W199" s="97"/>
      <c r="X199" s="104"/>
      <c r="Y199" s="97"/>
      <c r="Z199" s="97"/>
      <c r="AA199" s="97"/>
      <c r="AB199" s="97"/>
      <c r="AC199" s="97"/>
      <c r="AD199" s="97"/>
      <c r="AE199" s="97"/>
      <c r="AF199" s="97"/>
      <c r="AG199" s="97"/>
      <c r="AH199" s="97"/>
      <c r="AI199" s="97"/>
      <c r="AJ199" s="105"/>
      <c r="AK199" s="97"/>
      <c r="AL199" s="97"/>
      <c r="AM199" s="97"/>
      <c r="AN199" s="97"/>
      <c r="AO199" s="97"/>
      <c r="AP199" s="97"/>
      <c r="AQ199" s="97"/>
      <c r="AR199" s="106"/>
      <c r="AS199" s="107"/>
      <c r="AT199" s="107"/>
      <c r="AU199" s="107"/>
      <c r="AV199" s="107"/>
      <c r="AW199" s="107"/>
      <c r="AX199" s="107"/>
      <c r="AY199" s="106"/>
      <c r="AZ199" s="107"/>
      <c r="BA199" s="107"/>
      <c r="BB199" s="107"/>
      <c r="BC199" s="108">
        <f>IF($AU$38&lt;&gt;"","zie hierboven",IF(AJ199="auto",IF(AND((D199&gt;'km-vergoeding'!$A$4),(D199&lt;'km-vergoeding'!$A$5)),'km-vergoeding'!$D$4,'km-vergoeding'!$D$5),0))</f>
        <v>0</v>
      </c>
      <c r="BD199" s="95"/>
      <c r="BE199" s="95"/>
      <c r="BF199" s="95"/>
      <c r="BG199" s="95"/>
      <c r="BH199" s="95"/>
      <c r="BI199" s="95"/>
      <c r="BJ199" s="95"/>
      <c r="BK199" s="94">
        <f t="shared" si="33"/>
        <v>0</v>
      </c>
      <c r="BL199" s="95"/>
      <c r="BM199" s="95"/>
      <c r="BN199" s="95"/>
      <c r="BO199" s="95"/>
      <c r="BP199" s="95"/>
      <c r="BQ199" s="95"/>
      <c r="BR199" s="93">
        <f>IF($AU$38&lt;&gt;"","zie hierboven",IF(AJ199="fiets",'km-vergoeding'!$D$3,0))</f>
        <v>0</v>
      </c>
      <c r="BS199" s="93"/>
      <c r="BT199" s="93"/>
      <c r="BU199" s="93"/>
      <c r="BV199" s="93"/>
      <c r="BW199" s="93"/>
      <c r="BX199" s="93"/>
      <c r="BY199" s="93"/>
      <c r="BZ199" s="94">
        <f t="shared" si="34"/>
        <v>0</v>
      </c>
      <c r="CA199" s="95"/>
      <c r="CB199" s="95"/>
      <c r="CC199" s="95"/>
      <c r="CD199" s="95"/>
      <c r="CE199" s="95"/>
      <c r="CF199" s="95"/>
      <c r="CG199" s="96"/>
      <c r="CH199" s="97"/>
      <c r="CI199" s="97"/>
      <c r="CJ199" s="97"/>
      <c r="CK199" s="97"/>
      <c r="CL199" s="97"/>
      <c r="CM199" s="98">
        <f t="shared" si="35"/>
        <v>0</v>
      </c>
      <c r="CN199" s="95"/>
      <c r="CO199" s="95"/>
      <c r="CP199" s="95"/>
      <c r="CQ199" s="95"/>
      <c r="CR199" s="95"/>
      <c r="CS199" s="99">
        <f t="shared" si="26"/>
        <v>0</v>
      </c>
      <c r="CT199" s="100"/>
      <c r="CU199" s="100"/>
      <c r="CV199" s="100"/>
      <c r="CW199" s="100"/>
      <c r="CX199" s="101"/>
      <c r="CY199" s="73" t="str">
        <f t="shared" si="27"/>
        <v/>
      </c>
      <c r="CZ199" s="71" t="str">
        <f t="shared" si="28"/>
        <v/>
      </c>
      <c r="DA199" s="60"/>
      <c r="DB199" s="77" t="str">
        <f t="shared" si="29"/>
        <v/>
      </c>
      <c r="DC199" s="71" t="str">
        <f t="shared" si="30"/>
        <v/>
      </c>
      <c r="DD199" s="71" t="str">
        <f t="shared" si="31"/>
        <v/>
      </c>
      <c r="DE199" s="45">
        <f t="shared" si="32"/>
        <v>0</v>
      </c>
      <c r="DF199" s="45"/>
      <c r="DG199" s="84" t="str">
        <f t="shared" si="25"/>
        <v/>
      </c>
    </row>
    <row r="200" spans="1:111" ht="15.75" customHeight="1" x14ac:dyDescent="0.35">
      <c r="A200" s="71" t="str">
        <f t="shared" si="22"/>
        <v/>
      </c>
      <c r="B200" s="71" t="str">
        <f t="shared" si="23"/>
        <v/>
      </c>
      <c r="C200" s="72" t="str">
        <f t="shared" si="24"/>
        <v/>
      </c>
      <c r="D200" s="102"/>
      <c r="E200" s="97"/>
      <c r="F200" s="97"/>
      <c r="G200" s="97"/>
      <c r="H200" s="103"/>
      <c r="I200" s="97"/>
      <c r="J200" s="97"/>
      <c r="K200" s="97"/>
      <c r="L200" s="97"/>
      <c r="M200" s="97"/>
      <c r="N200" s="97"/>
      <c r="O200" s="97"/>
      <c r="P200" s="97"/>
      <c r="Q200" s="97"/>
      <c r="R200" s="104"/>
      <c r="S200" s="97"/>
      <c r="T200" s="97"/>
      <c r="U200" s="97"/>
      <c r="V200" s="97"/>
      <c r="W200" s="97"/>
      <c r="X200" s="104"/>
      <c r="Y200" s="97"/>
      <c r="Z200" s="97"/>
      <c r="AA200" s="97"/>
      <c r="AB200" s="97"/>
      <c r="AC200" s="97"/>
      <c r="AD200" s="97"/>
      <c r="AE200" s="97"/>
      <c r="AF200" s="97"/>
      <c r="AG200" s="97"/>
      <c r="AH200" s="97"/>
      <c r="AI200" s="97"/>
      <c r="AJ200" s="105"/>
      <c r="AK200" s="97"/>
      <c r="AL200" s="97"/>
      <c r="AM200" s="97"/>
      <c r="AN200" s="97"/>
      <c r="AO200" s="97"/>
      <c r="AP200" s="97"/>
      <c r="AQ200" s="97"/>
      <c r="AR200" s="106"/>
      <c r="AS200" s="107"/>
      <c r="AT200" s="107"/>
      <c r="AU200" s="107"/>
      <c r="AV200" s="107"/>
      <c r="AW200" s="107"/>
      <c r="AX200" s="107"/>
      <c r="AY200" s="106"/>
      <c r="AZ200" s="107"/>
      <c r="BA200" s="107"/>
      <c r="BB200" s="107"/>
      <c r="BC200" s="108">
        <f>IF($AU$38&lt;&gt;"","zie hierboven",IF(AJ200="auto",IF(AND((D200&gt;'km-vergoeding'!$A$4),(D200&lt;'km-vergoeding'!$A$5)),'km-vergoeding'!$D$4,'km-vergoeding'!$D$5),0))</f>
        <v>0</v>
      </c>
      <c r="BD200" s="95"/>
      <c r="BE200" s="95"/>
      <c r="BF200" s="95"/>
      <c r="BG200" s="95"/>
      <c r="BH200" s="95"/>
      <c r="BI200" s="95"/>
      <c r="BJ200" s="95"/>
      <c r="BK200" s="94">
        <f t="shared" si="33"/>
        <v>0</v>
      </c>
      <c r="BL200" s="95"/>
      <c r="BM200" s="95"/>
      <c r="BN200" s="95"/>
      <c r="BO200" s="95"/>
      <c r="BP200" s="95"/>
      <c r="BQ200" s="95"/>
      <c r="BR200" s="93">
        <f>IF($AU$38&lt;&gt;"","zie hierboven",IF(AJ200="fiets",'km-vergoeding'!$D$3,0))</f>
        <v>0</v>
      </c>
      <c r="BS200" s="93"/>
      <c r="BT200" s="93"/>
      <c r="BU200" s="93"/>
      <c r="BV200" s="93"/>
      <c r="BW200" s="93"/>
      <c r="BX200" s="93"/>
      <c r="BY200" s="93"/>
      <c r="BZ200" s="94">
        <f t="shared" si="34"/>
        <v>0</v>
      </c>
      <c r="CA200" s="95"/>
      <c r="CB200" s="95"/>
      <c r="CC200" s="95"/>
      <c r="CD200" s="95"/>
      <c r="CE200" s="95"/>
      <c r="CF200" s="95"/>
      <c r="CG200" s="96"/>
      <c r="CH200" s="97"/>
      <c r="CI200" s="97"/>
      <c r="CJ200" s="97"/>
      <c r="CK200" s="97"/>
      <c r="CL200" s="97"/>
      <c r="CM200" s="98">
        <f t="shared" si="35"/>
        <v>0</v>
      </c>
      <c r="CN200" s="95"/>
      <c r="CO200" s="95"/>
      <c r="CP200" s="95"/>
      <c r="CQ200" s="95"/>
      <c r="CR200" s="95"/>
      <c r="CS200" s="99">
        <f t="shared" si="26"/>
        <v>0</v>
      </c>
      <c r="CT200" s="100"/>
      <c r="CU200" s="100"/>
      <c r="CV200" s="100"/>
      <c r="CW200" s="100"/>
      <c r="CX200" s="101"/>
      <c r="CY200" s="73" t="str">
        <f t="shared" si="27"/>
        <v/>
      </c>
      <c r="CZ200" s="71" t="str">
        <f t="shared" si="28"/>
        <v/>
      </c>
      <c r="DA200" s="60"/>
      <c r="DB200" s="77" t="str">
        <f t="shared" si="29"/>
        <v/>
      </c>
      <c r="DC200" s="71" t="str">
        <f t="shared" si="30"/>
        <v/>
      </c>
      <c r="DD200" s="71" t="str">
        <f t="shared" si="31"/>
        <v/>
      </c>
      <c r="DE200" s="45">
        <f t="shared" si="32"/>
        <v>0</v>
      </c>
      <c r="DF200" s="45"/>
      <c r="DG200" s="84" t="str">
        <f t="shared" si="25"/>
        <v/>
      </c>
    </row>
    <row r="201" spans="1:111" ht="15.75" customHeight="1" x14ac:dyDescent="0.35">
      <c r="A201" s="71" t="str">
        <f t="shared" si="22"/>
        <v/>
      </c>
      <c r="B201" s="71" t="str">
        <f t="shared" si="23"/>
        <v/>
      </c>
      <c r="C201" s="72" t="str">
        <f t="shared" si="24"/>
        <v/>
      </c>
      <c r="D201" s="102"/>
      <c r="E201" s="97"/>
      <c r="F201" s="97"/>
      <c r="G201" s="97"/>
      <c r="H201" s="103"/>
      <c r="I201" s="97"/>
      <c r="J201" s="97"/>
      <c r="K201" s="97"/>
      <c r="L201" s="97"/>
      <c r="M201" s="97"/>
      <c r="N201" s="97"/>
      <c r="O201" s="97"/>
      <c r="P201" s="97"/>
      <c r="Q201" s="97"/>
      <c r="R201" s="104"/>
      <c r="S201" s="97"/>
      <c r="T201" s="97"/>
      <c r="U201" s="97"/>
      <c r="V201" s="97"/>
      <c r="W201" s="97"/>
      <c r="X201" s="104"/>
      <c r="Y201" s="97"/>
      <c r="Z201" s="97"/>
      <c r="AA201" s="97"/>
      <c r="AB201" s="97"/>
      <c r="AC201" s="97"/>
      <c r="AD201" s="97"/>
      <c r="AE201" s="97"/>
      <c r="AF201" s="97"/>
      <c r="AG201" s="97"/>
      <c r="AH201" s="97"/>
      <c r="AI201" s="97"/>
      <c r="AJ201" s="105"/>
      <c r="AK201" s="97"/>
      <c r="AL201" s="97"/>
      <c r="AM201" s="97"/>
      <c r="AN201" s="97"/>
      <c r="AO201" s="97"/>
      <c r="AP201" s="97"/>
      <c r="AQ201" s="97"/>
      <c r="AR201" s="106"/>
      <c r="AS201" s="107"/>
      <c r="AT201" s="107"/>
      <c r="AU201" s="107"/>
      <c r="AV201" s="107"/>
      <c r="AW201" s="107"/>
      <c r="AX201" s="107"/>
      <c r="AY201" s="106"/>
      <c r="AZ201" s="107"/>
      <c r="BA201" s="107"/>
      <c r="BB201" s="107"/>
      <c r="BC201" s="108">
        <f>IF($AU$38&lt;&gt;"","zie hierboven",IF(AJ201="auto",IF(AND((D201&gt;'km-vergoeding'!$A$4),(D201&lt;'km-vergoeding'!$A$5)),'km-vergoeding'!$D$4,'km-vergoeding'!$D$5),0))</f>
        <v>0</v>
      </c>
      <c r="BD201" s="95"/>
      <c r="BE201" s="95"/>
      <c r="BF201" s="95"/>
      <c r="BG201" s="95"/>
      <c r="BH201" s="95"/>
      <c r="BI201" s="95"/>
      <c r="BJ201" s="95"/>
      <c r="BK201" s="94">
        <f t="shared" si="33"/>
        <v>0</v>
      </c>
      <c r="BL201" s="95"/>
      <c r="BM201" s="95"/>
      <c r="BN201" s="95"/>
      <c r="BO201" s="95"/>
      <c r="BP201" s="95"/>
      <c r="BQ201" s="95"/>
      <c r="BR201" s="93">
        <f>IF($AU$38&lt;&gt;"","zie hierboven",IF(AJ201="fiets",'km-vergoeding'!$D$3,0))</f>
        <v>0</v>
      </c>
      <c r="BS201" s="93"/>
      <c r="BT201" s="93"/>
      <c r="BU201" s="93"/>
      <c r="BV201" s="93"/>
      <c r="BW201" s="93"/>
      <c r="BX201" s="93"/>
      <c r="BY201" s="93"/>
      <c r="BZ201" s="94">
        <f t="shared" si="34"/>
        <v>0</v>
      </c>
      <c r="CA201" s="95"/>
      <c r="CB201" s="95"/>
      <c r="CC201" s="95"/>
      <c r="CD201" s="95"/>
      <c r="CE201" s="95"/>
      <c r="CF201" s="95"/>
      <c r="CG201" s="96"/>
      <c r="CH201" s="97"/>
      <c r="CI201" s="97"/>
      <c r="CJ201" s="97"/>
      <c r="CK201" s="97"/>
      <c r="CL201" s="97"/>
      <c r="CM201" s="98">
        <f t="shared" si="35"/>
        <v>0</v>
      </c>
      <c r="CN201" s="95"/>
      <c r="CO201" s="95"/>
      <c r="CP201" s="95"/>
      <c r="CQ201" s="95"/>
      <c r="CR201" s="95"/>
      <c r="CS201" s="99">
        <f t="shared" si="26"/>
        <v>0</v>
      </c>
      <c r="CT201" s="100"/>
      <c r="CU201" s="100"/>
      <c r="CV201" s="100"/>
      <c r="CW201" s="100"/>
      <c r="CX201" s="101"/>
      <c r="CY201" s="73" t="str">
        <f t="shared" si="27"/>
        <v/>
      </c>
      <c r="CZ201" s="71" t="str">
        <f t="shared" si="28"/>
        <v/>
      </c>
      <c r="DA201" s="60"/>
      <c r="DB201" s="77" t="str">
        <f t="shared" si="29"/>
        <v/>
      </c>
      <c r="DC201" s="71" t="str">
        <f t="shared" si="30"/>
        <v/>
      </c>
      <c r="DD201" s="71" t="str">
        <f t="shared" si="31"/>
        <v/>
      </c>
      <c r="DE201" s="45">
        <f t="shared" si="32"/>
        <v>0</v>
      </c>
      <c r="DF201" s="45"/>
      <c r="DG201" s="84" t="str">
        <f t="shared" si="25"/>
        <v/>
      </c>
    </row>
    <row r="202" spans="1:111" ht="15.75" customHeight="1" x14ac:dyDescent="0.35">
      <c r="A202" s="71" t="str">
        <f t="shared" si="22"/>
        <v/>
      </c>
      <c r="B202" s="71" t="str">
        <f t="shared" si="23"/>
        <v/>
      </c>
      <c r="C202" s="72" t="str">
        <f t="shared" si="24"/>
        <v/>
      </c>
      <c r="D202" s="102"/>
      <c r="E202" s="97"/>
      <c r="F202" s="97"/>
      <c r="G202" s="97"/>
      <c r="H202" s="103"/>
      <c r="I202" s="97"/>
      <c r="J202" s="97"/>
      <c r="K202" s="97"/>
      <c r="L202" s="97"/>
      <c r="M202" s="97"/>
      <c r="N202" s="97"/>
      <c r="O202" s="97"/>
      <c r="P202" s="97"/>
      <c r="Q202" s="97"/>
      <c r="R202" s="104"/>
      <c r="S202" s="97"/>
      <c r="T202" s="97"/>
      <c r="U202" s="97"/>
      <c r="V202" s="97"/>
      <c r="W202" s="97"/>
      <c r="X202" s="104"/>
      <c r="Y202" s="97"/>
      <c r="Z202" s="97"/>
      <c r="AA202" s="97"/>
      <c r="AB202" s="97"/>
      <c r="AC202" s="97"/>
      <c r="AD202" s="97"/>
      <c r="AE202" s="97"/>
      <c r="AF202" s="97"/>
      <c r="AG202" s="97"/>
      <c r="AH202" s="97"/>
      <c r="AI202" s="97"/>
      <c r="AJ202" s="105"/>
      <c r="AK202" s="97"/>
      <c r="AL202" s="97"/>
      <c r="AM202" s="97"/>
      <c r="AN202" s="97"/>
      <c r="AO202" s="97"/>
      <c r="AP202" s="97"/>
      <c r="AQ202" s="97"/>
      <c r="AR202" s="106"/>
      <c r="AS202" s="107"/>
      <c r="AT202" s="107"/>
      <c r="AU202" s="107"/>
      <c r="AV202" s="107"/>
      <c r="AW202" s="107"/>
      <c r="AX202" s="107"/>
      <c r="AY202" s="106"/>
      <c r="AZ202" s="107"/>
      <c r="BA202" s="107"/>
      <c r="BB202" s="107"/>
      <c r="BC202" s="108">
        <f>IF($AU$38&lt;&gt;"","zie hierboven",IF(AJ202="auto",IF(AND((D202&gt;'km-vergoeding'!$A$4),(D202&lt;'km-vergoeding'!$A$5)),'km-vergoeding'!$D$4,'km-vergoeding'!$D$5),0))</f>
        <v>0</v>
      </c>
      <c r="BD202" s="95"/>
      <c r="BE202" s="95"/>
      <c r="BF202" s="95"/>
      <c r="BG202" s="95"/>
      <c r="BH202" s="95"/>
      <c r="BI202" s="95"/>
      <c r="BJ202" s="95"/>
      <c r="BK202" s="94">
        <f t="shared" si="33"/>
        <v>0</v>
      </c>
      <c r="BL202" s="95"/>
      <c r="BM202" s="95"/>
      <c r="BN202" s="95"/>
      <c r="BO202" s="95"/>
      <c r="BP202" s="95"/>
      <c r="BQ202" s="95"/>
      <c r="BR202" s="93">
        <f>IF($AU$38&lt;&gt;"","zie hierboven",IF(AJ202="fiets",'km-vergoeding'!$D$3,0))</f>
        <v>0</v>
      </c>
      <c r="BS202" s="93"/>
      <c r="BT202" s="93"/>
      <c r="BU202" s="93"/>
      <c r="BV202" s="93"/>
      <c r="BW202" s="93"/>
      <c r="BX202" s="93"/>
      <c r="BY202" s="93"/>
      <c r="BZ202" s="94">
        <f t="shared" si="34"/>
        <v>0</v>
      </c>
      <c r="CA202" s="95"/>
      <c r="CB202" s="95"/>
      <c r="CC202" s="95"/>
      <c r="CD202" s="95"/>
      <c r="CE202" s="95"/>
      <c r="CF202" s="95"/>
      <c r="CG202" s="96"/>
      <c r="CH202" s="97"/>
      <c r="CI202" s="97"/>
      <c r="CJ202" s="97"/>
      <c r="CK202" s="97"/>
      <c r="CL202" s="97"/>
      <c r="CM202" s="98">
        <f t="shared" si="35"/>
        <v>0</v>
      </c>
      <c r="CN202" s="95"/>
      <c r="CO202" s="95"/>
      <c r="CP202" s="95"/>
      <c r="CQ202" s="95"/>
      <c r="CR202" s="95"/>
      <c r="CS202" s="99">
        <f t="shared" si="26"/>
        <v>0</v>
      </c>
      <c r="CT202" s="100"/>
      <c r="CU202" s="100"/>
      <c r="CV202" s="100"/>
      <c r="CW202" s="100"/>
      <c r="CX202" s="101"/>
      <c r="CY202" s="73" t="str">
        <f t="shared" si="27"/>
        <v/>
      </c>
      <c r="CZ202" s="71" t="str">
        <f t="shared" si="28"/>
        <v/>
      </c>
      <c r="DA202" s="60"/>
      <c r="DB202" s="77" t="str">
        <f t="shared" si="29"/>
        <v/>
      </c>
      <c r="DC202" s="71" t="str">
        <f t="shared" si="30"/>
        <v/>
      </c>
      <c r="DD202" s="71" t="str">
        <f t="shared" si="31"/>
        <v/>
      </c>
      <c r="DE202" s="45">
        <f t="shared" si="32"/>
        <v>0</v>
      </c>
      <c r="DF202" s="45"/>
      <c r="DG202" s="84" t="str">
        <f t="shared" si="25"/>
        <v/>
      </c>
    </row>
    <row r="203" spans="1:111" ht="15.75" customHeight="1" x14ac:dyDescent="0.35">
      <c r="A203" s="71" t="str">
        <f t="shared" ref="A203:A266" si="36">IF(OR(AND(D203&lt;&gt;"",H203=""),AND(H203&lt;&gt;"",R203=""),AND(R203&lt;&gt;"",H203=""),AND(R203&lt;&gt;"",X203=""),AND(X203&lt;&gt;"",R203="")),"!","")</f>
        <v/>
      </c>
      <c r="B203" s="71" t="str">
        <f t="shared" ref="B203:B266" si="37">IF(OR(AND(ISBLANK(D203),OR(H203&lt;&gt;"",R203&lt;&gt;"",X203&lt;&gt;"",AJ203&lt;&gt;"",AR203&lt;&gt;"",AY203&lt;&gt;"",CG203&lt;&gt;""))),"!","")</f>
        <v/>
      </c>
      <c r="C203" s="72" t="str">
        <f t="shared" ref="C203:C266" si="38">IF(AND(CG203=0,AJ203&lt;&gt;"openbaar vervoer",OR(AND(OR(AJ203="auto",AJ203="fiets"),OR(AR203="",AR203=0)),AND(AR203&gt;0,AY203=""),AND(AR203="",AY203&gt;0),AND(AR203&gt;0,AJ203=""))),"!","")</f>
        <v/>
      </c>
      <c r="D203" s="102"/>
      <c r="E203" s="97"/>
      <c r="F203" s="97"/>
      <c r="G203" s="97"/>
      <c r="H203" s="103"/>
      <c r="I203" s="97"/>
      <c r="J203" s="97"/>
      <c r="K203" s="97"/>
      <c r="L203" s="97"/>
      <c r="M203" s="97"/>
      <c r="N203" s="97"/>
      <c r="O203" s="97"/>
      <c r="P203" s="97"/>
      <c r="Q203" s="97"/>
      <c r="R203" s="104"/>
      <c r="S203" s="97"/>
      <c r="T203" s="97"/>
      <c r="U203" s="97"/>
      <c r="V203" s="97"/>
      <c r="W203" s="97"/>
      <c r="X203" s="104"/>
      <c r="Y203" s="97"/>
      <c r="Z203" s="97"/>
      <c r="AA203" s="97"/>
      <c r="AB203" s="97"/>
      <c r="AC203" s="97"/>
      <c r="AD203" s="97"/>
      <c r="AE203" s="97"/>
      <c r="AF203" s="97"/>
      <c r="AG203" s="97"/>
      <c r="AH203" s="97"/>
      <c r="AI203" s="97"/>
      <c r="AJ203" s="105"/>
      <c r="AK203" s="97"/>
      <c r="AL203" s="97"/>
      <c r="AM203" s="97"/>
      <c r="AN203" s="97"/>
      <c r="AO203" s="97"/>
      <c r="AP203" s="97"/>
      <c r="AQ203" s="97"/>
      <c r="AR203" s="106"/>
      <c r="AS203" s="107"/>
      <c r="AT203" s="107"/>
      <c r="AU203" s="107"/>
      <c r="AV203" s="107"/>
      <c r="AW203" s="107"/>
      <c r="AX203" s="107"/>
      <c r="AY203" s="106"/>
      <c r="AZ203" s="107"/>
      <c r="BA203" s="107"/>
      <c r="BB203" s="107"/>
      <c r="BC203" s="108">
        <f>IF($AU$38&lt;&gt;"","zie hierboven",IF(AJ203="auto",IF(AND((D203&gt;'km-vergoeding'!$A$4),(D203&lt;'km-vergoeding'!$A$5)),'km-vergoeding'!$D$4,'km-vergoeding'!$D$5),0))</f>
        <v>0</v>
      </c>
      <c r="BD203" s="95"/>
      <c r="BE203" s="95"/>
      <c r="BF203" s="95"/>
      <c r="BG203" s="95"/>
      <c r="BH203" s="95"/>
      <c r="BI203" s="95"/>
      <c r="BJ203" s="95"/>
      <c r="BK203" s="94">
        <f t="shared" si="33"/>
        <v>0</v>
      </c>
      <c r="BL203" s="95"/>
      <c r="BM203" s="95"/>
      <c r="BN203" s="95"/>
      <c r="BO203" s="95"/>
      <c r="BP203" s="95"/>
      <c r="BQ203" s="95"/>
      <c r="BR203" s="93">
        <f>IF($AU$38&lt;&gt;"","zie hierboven",IF(AJ203="fiets",'km-vergoeding'!$D$3,0))</f>
        <v>0</v>
      </c>
      <c r="BS203" s="93"/>
      <c r="BT203" s="93"/>
      <c r="BU203" s="93"/>
      <c r="BV203" s="93"/>
      <c r="BW203" s="93"/>
      <c r="BX203" s="93"/>
      <c r="BY203" s="93"/>
      <c r="BZ203" s="94">
        <f t="shared" si="34"/>
        <v>0</v>
      </c>
      <c r="CA203" s="95"/>
      <c r="CB203" s="95"/>
      <c r="CC203" s="95"/>
      <c r="CD203" s="95"/>
      <c r="CE203" s="95"/>
      <c r="CF203" s="95"/>
      <c r="CG203" s="96"/>
      <c r="CH203" s="97"/>
      <c r="CI203" s="97"/>
      <c r="CJ203" s="97"/>
      <c r="CK203" s="97"/>
      <c r="CL203" s="97"/>
      <c r="CM203" s="98">
        <f t="shared" si="35"/>
        <v>0</v>
      </c>
      <c r="CN203" s="95"/>
      <c r="CO203" s="95"/>
      <c r="CP203" s="95"/>
      <c r="CQ203" s="95"/>
      <c r="CR203" s="95"/>
      <c r="CS203" s="99">
        <f t="shared" si="26"/>
        <v>0</v>
      </c>
      <c r="CT203" s="100"/>
      <c r="CU203" s="100"/>
      <c r="CV203" s="100"/>
      <c r="CW203" s="100"/>
      <c r="CX203" s="101"/>
      <c r="CY203" s="73" t="str">
        <f t="shared" si="27"/>
        <v/>
      </c>
      <c r="CZ203" s="71" t="str">
        <f t="shared" si="28"/>
        <v/>
      </c>
      <c r="DA203" s="60"/>
      <c r="DB203" s="77" t="str">
        <f t="shared" si="29"/>
        <v/>
      </c>
      <c r="DC203" s="71" t="str">
        <f t="shared" si="30"/>
        <v/>
      </c>
      <c r="DD203" s="71" t="str">
        <f t="shared" si="31"/>
        <v/>
      </c>
      <c r="DE203" s="45">
        <f t="shared" si="32"/>
        <v>0</v>
      </c>
      <c r="DF203" s="45"/>
      <c r="DG203" s="84" t="str">
        <f t="shared" ref="DG203:DG266" si="39">IF(AND(A203="",B203="",C203="",CY203="",CZ203="",DB203="",DC203="",DD203=""),"","Deze rij is nog onvolledig of bevat nog fouten! Zie foutmeldingen boven de tabel.")</f>
        <v/>
      </c>
    </row>
    <row r="204" spans="1:111" ht="15.75" customHeight="1" x14ac:dyDescent="0.35">
      <c r="A204" s="71" t="str">
        <f t="shared" si="36"/>
        <v/>
      </c>
      <c r="B204" s="71" t="str">
        <f t="shared" si="37"/>
        <v/>
      </c>
      <c r="C204" s="72" t="str">
        <f t="shared" si="38"/>
        <v/>
      </c>
      <c r="D204" s="102"/>
      <c r="E204" s="97"/>
      <c r="F204" s="97"/>
      <c r="G204" s="97"/>
      <c r="H204" s="103"/>
      <c r="I204" s="97"/>
      <c r="J204" s="97"/>
      <c r="K204" s="97"/>
      <c r="L204" s="97"/>
      <c r="M204" s="97"/>
      <c r="N204" s="97"/>
      <c r="O204" s="97"/>
      <c r="P204" s="97"/>
      <c r="Q204" s="97"/>
      <c r="R204" s="104"/>
      <c r="S204" s="97"/>
      <c r="T204" s="97"/>
      <c r="U204" s="97"/>
      <c r="V204" s="97"/>
      <c r="W204" s="97"/>
      <c r="X204" s="104"/>
      <c r="Y204" s="97"/>
      <c r="Z204" s="97"/>
      <c r="AA204" s="97"/>
      <c r="AB204" s="97"/>
      <c r="AC204" s="97"/>
      <c r="AD204" s="97"/>
      <c r="AE204" s="97"/>
      <c r="AF204" s="97"/>
      <c r="AG204" s="97"/>
      <c r="AH204" s="97"/>
      <c r="AI204" s="97"/>
      <c r="AJ204" s="105"/>
      <c r="AK204" s="97"/>
      <c r="AL204" s="97"/>
      <c r="AM204" s="97"/>
      <c r="AN204" s="97"/>
      <c r="AO204" s="97"/>
      <c r="AP204" s="97"/>
      <c r="AQ204" s="97"/>
      <c r="AR204" s="106"/>
      <c r="AS204" s="107"/>
      <c r="AT204" s="107"/>
      <c r="AU204" s="107"/>
      <c r="AV204" s="107"/>
      <c r="AW204" s="107"/>
      <c r="AX204" s="107"/>
      <c r="AY204" s="106"/>
      <c r="AZ204" s="107"/>
      <c r="BA204" s="107"/>
      <c r="BB204" s="107"/>
      <c r="BC204" s="108">
        <f>IF($AU$38&lt;&gt;"","zie hierboven",IF(AJ204="auto",IF(AND((D204&gt;'km-vergoeding'!$A$4),(D204&lt;'km-vergoeding'!$A$5)),'km-vergoeding'!$D$4,'km-vergoeding'!$D$5),0))</f>
        <v>0</v>
      </c>
      <c r="BD204" s="95"/>
      <c r="BE204" s="95"/>
      <c r="BF204" s="95"/>
      <c r="BG204" s="95"/>
      <c r="BH204" s="95"/>
      <c r="BI204" s="95"/>
      <c r="BJ204" s="95"/>
      <c r="BK204" s="94">
        <f t="shared" si="33"/>
        <v>0</v>
      </c>
      <c r="BL204" s="95"/>
      <c r="BM204" s="95"/>
      <c r="BN204" s="95"/>
      <c r="BO204" s="95"/>
      <c r="BP204" s="95"/>
      <c r="BQ204" s="95"/>
      <c r="BR204" s="93">
        <f>IF($AU$38&lt;&gt;"","zie hierboven",IF(AJ204="fiets",'km-vergoeding'!$D$3,0))</f>
        <v>0</v>
      </c>
      <c r="BS204" s="93"/>
      <c r="BT204" s="93"/>
      <c r="BU204" s="93"/>
      <c r="BV204" s="93"/>
      <c r="BW204" s="93"/>
      <c r="BX204" s="93"/>
      <c r="BY204" s="93"/>
      <c r="BZ204" s="94">
        <f t="shared" si="34"/>
        <v>0</v>
      </c>
      <c r="CA204" s="95"/>
      <c r="CB204" s="95"/>
      <c r="CC204" s="95"/>
      <c r="CD204" s="95"/>
      <c r="CE204" s="95"/>
      <c r="CF204" s="95"/>
      <c r="CG204" s="96"/>
      <c r="CH204" s="97"/>
      <c r="CI204" s="97"/>
      <c r="CJ204" s="97"/>
      <c r="CK204" s="97"/>
      <c r="CL204" s="97"/>
      <c r="CM204" s="98">
        <f t="shared" si="35"/>
        <v>0</v>
      </c>
      <c r="CN204" s="95"/>
      <c r="CO204" s="95"/>
      <c r="CP204" s="95"/>
      <c r="CQ204" s="95"/>
      <c r="CR204" s="95"/>
      <c r="CS204" s="99">
        <f t="shared" ref="CS204:CS267" si="40">IF(CM204=0,0,IF(CM205=0,DE204,0))</f>
        <v>0</v>
      </c>
      <c r="CT204" s="100"/>
      <c r="CU204" s="100"/>
      <c r="CV204" s="100"/>
      <c r="CW204" s="100"/>
      <c r="CX204" s="101"/>
      <c r="CY204" s="73" t="str">
        <f t="shared" ref="CY204:CY267" si="41">IF(AND(OR((AJ204="fiets"),(AJ204="auto")),(CG204&gt;0)),"!","")</f>
        <v/>
      </c>
      <c r="CZ204" s="71" t="str">
        <f t="shared" ref="CZ204:CZ267" si="42">IF(OR(AND(D203&lt;&gt;"",D204="",D205&lt;&gt;""),AND(D203="",D204="",D205&lt;&gt;"")),"!","")</f>
        <v/>
      </c>
      <c r="DA204" s="60"/>
      <c r="DB204" s="77" t="str">
        <f t="shared" ref="DB204:DB267" si="43">IF(AND(AJ204="openbaar vervoer",OR(AR204&lt;&gt;"",AY204&lt;&gt;"")),"!","")</f>
        <v/>
      </c>
      <c r="DC204" s="71" t="str">
        <f t="shared" ref="DC204:DC267" si="44">IF(AND(X204&lt;&gt;"",AND(AJ204="",CM204=0)),"!","")</f>
        <v/>
      </c>
      <c r="DD204" s="71" t="str">
        <f t="shared" ref="DD204:DD267" si="45">IF(OR(AND(AJ204="openbaar vervoer",CG204=0),AND(CG204&gt;0,AJ204="")),"!","")</f>
        <v/>
      </c>
      <c r="DE204" s="45">
        <f t="shared" si="32"/>
        <v>0</v>
      </c>
      <c r="DF204" s="45"/>
      <c r="DG204" s="84" t="str">
        <f t="shared" si="39"/>
        <v/>
      </c>
    </row>
    <row r="205" spans="1:111" ht="15.75" customHeight="1" x14ac:dyDescent="0.35">
      <c r="A205" s="71" t="str">
        <f t="shared" si="36"/>
        <v/>
      </c>
      <c r="B205" s="71" t="str">
        <f t="shared" si="37"/>
        <v/>
      </c>
      <c r="C205" s="72" t="str">
        <f t="shared" si="38"/>
        <v/>
      </c>
      <c r="D205" s="102"/>
      <c r="E205" s="97"/>
      <c r="F205" s="97"/>
      <c r="G205" s="97"/>
      <c r="H205" s="103"/>
      <c r="I205" s="97"/>
      <c r="J205" s="97"/>
      <c r="K205" s="97"/>
      <c r="L205" s="97"/>
      <c r="M205" s="97"/>
      <c r="N205" s="97"/>
      <c r="O205" s="97"/>
      <c r="P205" s="97"/>
      <c r="Q205" s="97"/>
      <c r="R205" s="104"/>
      <c r="S205" s="97"/>
      <c r="T205" s="97"/>
      <c r="U205" s="97"/>
      <c r="V205" s="97"/>
      <c r="W205" s="97"/>
      <c r="X205" s="104"/>
      <c r="Y205" s="97"/>
      <c r="Z205" s="97"/>
      <c r="AA205" s="97"/>
      <c r="AB205" s="97"/>
      <c r="AC205" s="97"/>
      <c r="AD205" s="97"/>
      <c r="AE205" s="97"/>
      <c r="AF205" s="97"/>
      <c r="AG205" s="97"/>
      <c r="AH205" s="97"/>
      <c r="AI205" s="97"/>
      <c r="AJ205" s="105"/>
      <c r="AK205" s="97"/>
      <c r="AL205" s="97"/>
      <c r="AM205" s="97"/>
      <c r="AN205" s="97"/>
      <c r="AO205" s="97"/>
      <c r="AP205" s="97"/>
      <c r="AQ205" s="97"/>
      <c r="AR205" s="106"/>
      <c r="AS205" s="107"/>
      <c r="AT205" s="107"/>
      <c r="AU205" s="107"/>
      <c r="AV205" s="107"/>
      <c r="AW205" s="107"/>
      <c r="AX205" s="107"/>
      <c r="AY205" s="106"/>
      <c r="AZ205" s="107"/>
      <c r="BA205" s="107"/>
      <c r="BB205" s="107"/>
      <c r="BC205" s="108">
        <f>IF($AU$38&lt;&gt;"","zie hierboven",IF(AJ205="auto",IF(AND((D205&gt;'km-vergoeding'!$A$4),(D205&lt;'km-vergoeding'!$A$5)),'km-vergoeding'!$D$4,'km-vergoeding'!$D$5),0))</f>
        <v>0</v>
      </c>
      <c r="BD205" s="95"/>
      <c r="BE205" s="95"/>
      <c r="BF205" s="95"/>
      <c r="BG205" s="95"/>
      <c r="BH205" s="95"/>
      <c r="BI205" s="95"/>
      <c r="BJ205" s="95"/>
      <c r="BK205" s="94">
        <f t="shared" si="33"/>
        <v>0</v>
      </c>
      <c r="BL205" s="95"/>
      <c r="BM205" s="95"/>
      <c r="BN205" s="95"/>
      <c r="BO205" s="95"/>
      <c r="BP205" s="95"/>
      <c r="BQ205" s="95"/>
      <c r="BR205" s="93">
        <f>IF($AU$38&lt;&gt;"","zie hierboven",IF(AJ205="fiets",'km-vergoeding'!$D$3,0))</f>
        <v>0</v>
      </c>
      <c r="BS205" s="93"/>
      <c r="BT205" s="93"/>
      <c r="BU205" s="93"/>
      <c r="BV205" s="93"/>
      <c r="BW205" s="93"/>
      <c r="BX205" s="93"/>
      <c r="BY205" s="93"/>
      <c r="BZ205" s="94">
        <f t="shared" si="34"/>
        <v>0</v>
      </c>
      <c r="CA205" s="95"/>
      <c r="CB205" s="95"/>
      <c r="CC205" s="95"/>
      <c r="CD205" s="95"/>
      <c r="CE205" s="95"/>
      <c r="CF205" s="95"/>
      <c r="CG205" s="96"/>
      <c r="CH205" s="97"/>
      <c r="CI205" s="97"/>
      <c r="CJ205" s="97"/>
      <c r="CK205" s="97"/>
      <c r="CL205" s="97"/>
      <c r="CM205" s="98">
        <f t="shared" si="35"/>
        <v>0</v>
      </c>
      <c r="CN205" s="95"/>
      <c r="CO205" s="95"/>
      <c r="CP205" s="95"/>
      <c r="CQ205" s="95"/>
      <c r="CR205" s="95"/>
      <c r="CS205" s="99">
        <f t="shared" si="40"/>
        <v>0</v>
      </c>
      <c r="CT205" s="100"/>
      <c r="CU205" s="100"/>
      <c r="CV205" s="100"/>
      <c r="CW205" s="100"/>
      <c r="CX205" s="101"/>
      <c r="CY205" s="73" t="str">
        <f t="shared" si="41"/>
        <v/>
      </c>
      <c r="CZ205" s="71" t="str">
        <f t="shared" si="42"/>
        <v/>
      </c>
      <c r="DA205" s="60"/>
      <c r="DB205" s="77" t="str">
        <f t="shared" si="43"/>
        <v/>
      </c>
      <c r="DC205" s="71" t="str">
        <f t="shared" si="44"/>
        <v/>
      </c>
      <c r="DD205" s="71" t="str">
        <f t="shared" si="45"/>
        <v/>
      </c>
      <c r="DE205" s="45">
        <f t="shared" ref="DE205:DE268" si="46">IF(CM205=0,DE204,DE204+CM205)</f>
        <v>0</v>
      </c>
      <c r="DF205" s="45"/>
      <c r="DG205" s="84" t="str">
        <f t="shared" si="39"/>
        <v/>
      </c>
    </row>
    <row r="206" spans="1:111" ht="15.75" customHeight="1" x14ac:dyDescent="0.35">
      <c r="A206" s="71" t="str">
        <f t="shared" si="36"/>
        <v/>
      </c>
      <c r="B206" s="71" t="str">
        <f t="shared" si="37"/>
        <v/>
      </c>
      <c r="C206" s="72" t="str">
        <f t="shared" si="38"/>
        <v/>
      </c>
      <c r="D206" s="102"/>
      <c r="E206" s="97"/>
      <c r="F206" s="97"/>
      <c r="G206" s="97"/>
      <c r="H206" s="103"/>
      <c r="I206" s="97"/>
      <c r="J206" s="97"/>
      <c r="K206" s="97"/>
      <c r="L206" s="97"/>
      <c r="M206" s="97"/>
      <c r="N206" s="97"/>
      <c r="O206" s="97"/>
      <c r="P206" s="97"/>
      <c r="Q206" s="97"/>
      <c r="R206" s="104"/>
      <c r="S206" s="97"/>
      <c r="T206" s="97"/>
      <c r="U206" s="97"/>
      <c r="V206" s="97"/>
      <c r="W206" s="97"/>
      <c r="X206" s="104"/>
      <c r="Y206" s="97"/>
      <c r="Z206" s="97"/>
      <c r="AA206" s="97"/>
      <c r="AB206" s="97"/>
      <c r="AC206" s="97"/>
      <c r="AD206" s="97"/>
      <c r="AE206" s="97"/>
      <c r="AF206" s="97"/>
      <c r="AG206" s="97"/>
      <c r="AH206" s="97"/>
      <c r="AI206" s="97"/>
      <c r="AJ206" s="105"/>
      <c r="AK206" s="97"/>
      <c r="AL206" s="97"/>
      <c r="AM206" s="97"/>
      <c r="AN206" s="97"/>
      <c r="AO206" s="97"/>
      <c r="AP206" s="97"/>
      <c r="AQ206" s="97"/>
      <c r="AR206" s="106"/>
      <c r="AS206" s="107"/>
      <c r="AT206" s="107"/>
      <c r="AU206" s="107"/>
      <c r="AV206" s="107"/>
      <c r="AW206" s="107"/>
      <c r="AX206" s="107"/>
      <c r="AY206" s="106"/>
      <c r="AZ206" s="107"/>
      <c r="BA206" s="107"/>
      <c r="BB206" s="107"/>
      <c r="BC206" s="108">
        <f>IF($AU$38&lt;&gt;"","zie hierboven",IF(AJ206="auto",IF(AND((D206&gt;'km-vergoeding'!$A$4),(D206&lt;'km-vergoeding'!$A$5)),'km-vergoeding'!$D$4,'km-vergoeding'!$D$5),0))</f>
        <v>0</v>
      </c>
      <c r="BD206" s="95"/>
      <c r="BE206" s="95"/>
      <c r="BF206" s="95"/>
      <c r="BG206" s="95"/>
      <c r="BH206" s="95"/>
      <c r="BI206" s="95"/>
      <c r="BJ206" s="95"/>
      <c r="BK206" s="94">
        <f t="shared" ref="BK206:BK269" si="47">IF(AJ206="auto",ROUND(AR206*AY206*BC206,2),0)</f>
        <v>0</v>
      </c>
      <c r="BL206" s="95"/>
      <c r="BM206" s="95"/>
      <c r="BN206" s="95"/>
      <c r="BO206" s="95"/>
      <c r="BP206" s="95"/>
      <c r="BQ206" s="95"/>
      <c r="BR206" s="93">
        <f>IF($AU$38&lt;&gt;"","zie hierboven",IF(AJ206="fiets",'km-vergoeding'!$D$3,0))</f>
        <v>0</v>
      </c>
      <c r="BS206" s="93"/>
      <c r="BT206" s="93"/>
      <c r="BU206" s="93"/>
      <c r="BV206" s="93"/>
      <c r="BW206" s="93"/>
      <c r="BX206" s="93"/>
      <c r="BY206" s="93"/>
      <c r="BZ206" s="94">
        <f t="shared" ref="BZ206:BZ269" si="48">IF(AJ206="fiets",ROUND(AR206*AY206*BR206,2),0)</f>
        <v>0</v>
      </c>
      <c r="CA206" s="95"/>
      <c r="CB206" s="95"/>
      <c r="CC206" s="95"/>
      <c r="CD206" s="95"/>
      <c r="CE206" s="95"/>
      <c r="CF206" s="95"/>
      <c r="CG206" s="96"/>
      <c r="CH206" s="97"/>
      <c r="CI206" s="97"/>
      <c r="CJ206" s="97"/>
      <c r="CK206" s="97"/>
      <c r="CL206" s="97"/>
      <c r="CM206" s="98">
        <f t="shared" ref="CM206:CM269" si="49">IF(AND(OR((AJ206="fiets"),(AJ206="auto")),(CG206&gt;0)),"xxxx",BK206+BZ206+CG206)</f>
        <v>0</v>
      </c>
      <c r="CN206" s="95"/>
      <c r="CO206" s="95"/>
      <c r="CP206" s="95"/>
      <c r="CQ206" s="95"/>
      <c r="CR206" s="95"/>
      <c r="CS206" s="99">
        <f t="shared" si="40"/>
        <v>0</v>
      </c>
      <c r="CT206" s="100"/>
      <c r="CU206" s="100"/>
      <c r="CV206" s="100"/>
      <c r="CW206" s="100"/>
      <c r="CX206" s="101"/>
      <c r="CY206" s="73" t="str">
        <f t="shared" si="41"/>
        <v/>
      </c>
      <c r="CZ206" s="71" t="str">
        <f t="shared" si="42"/>
        <v/>
      </c>
      <c r="DA206" s="60"/>
      <c r="DB206" s="77" t="str">
        <f t="shared" si="43"/>
        <v/>
      </c>
      <c r="DC206" s="71" t="str">
        <f t="shared" si="44"/>
        <v/>
      </c>
      <c r="DD206" s="71" t="str">
        <f t="shared" si="45"/>
        <v/>
      </c>
      <c r="DE206" s="45">
        <f t="shared" si="46"/>
        <v>0</v>
      </c>
      <c r="DF206" s="45"/>
      <c r="DG206" s="84" t="str">
        <f t="shared" si="39"/>
        <v/>
      </c>
    </row>
    <row r="207" spans="1:111" ht="15.75" customHeight="1" x14ac:dyDescent="0.35">
      <c r="A207" s="71" t="str">
        <f t="shared" si="36"/>
        <v/>
      </c>
      <c r="B207" s="71" t="str">
        <f t="shared" si="37"/>
        <v/>
      </c>
      <c r="C207" s="72" t="str">
        <f t="shared" si="38"/>
        <v/>
      </c>
      <c r="D207" s="102"/>
      <c r="E207" s="97"/>
      <c r="F207" s="97"/>
      <c r="G207" s="97"/>
      <c r="H207" s="103"/>
      <c r="I207" s="97"/>
      <c r="J207" s="97"/>
      <c r="K207" s="97"/>
      <c r="L207" s="97"/>
      <c r="M207" s="97"/>
      <c r="N207" s="97"/>
      <c r="O207" s="97"/>
      <c r="P207" s="97"/>
      <c r="Q207" s="97"/>
      <c r="R207" s="104"/>
      <c r="S207" s="97"/>
      <c r="T207" s="97"/>
      <c r="U207" s="97"/>
      <c r="V207" s="97"/>
      <c r="W207" s="97"/>
      <c r="X207" s="104"/>
      <c r="Y207" s="97"/>
      <c r="Z207" s="97"/>
      <c r="AA207" s="97"/>
      <c r="AB207" s="97"/>
      <c r="AC207" s="97"/>
      <c r="AD207" s="97"/>
      <c r="AE207" s="97"/>
      <c r="AF207" s="97"/>
      <c r="AG207" s="97"/>
      <c r="AH207" s="97"/>
      <c r="AI207" s="97"/>
      <c r="AJ207" s="105"/>
      <c r="AK207" s="97"/>
      <c r="AL207" s="97"/>
      <c r="AM207" s="97"/>
      <c r="AN207" s="97"/>
      <c r="AO207" s="97"/>
      <c r="AP207" s="97"/>
      <c r="AQ207" s="97"/>
      <c r="AR207" s="106"/>
      <c r="AS207" s="107"/>
      <c r="AT207" s="107"/>
      <c r="AU207" s="107"/>
      <c r="AV207" s="107"/>
      <c r="AW207" s="107"/>
      <c r="AX207" s="107"/>
      <c r="AY207" s="106"/>
      <c r="AZ207" s="107"/>
      <c r="BA207" s="107"/>
      <c r="BB207" s="107"/>
      <c r="BC207" s="108">
        <f>IF($AU$38&lt;&gt;"","zie hierboven",IF(AJ207="auto",IF(AND((D207&gt;'km-vergoeding'!$A$4),(D207&lt;'km-vergoeding'!$A$5)),'km-vergoeding'!$D$4,'km-vergoeding'!$D$5),0))</f>
        <v>0</v>
      </c>
      <c r="BD207" s="95"/>
      <c r="BE207" s="95"/>
      <c r="BF207" s="95"/>
      <c r="BG207" s="95"/>
      <c r="BH207" s="95"/>
      <c r="BI207" s="95"/>
      <c r="BJ207" s="95"/>
      <c r="BK207" s="94">
        <f t="shared" si="47"/>
        <v>0</v>
      </c>
      <c r="BL207" s="95"/>
      <c r="BM207" s="95"/>
      <c r="BN207" s="95"/>
      <c r="BO207" s="95"/>
      <c r="BP207" s="95"/>
      <c r="BQ207" s="95"/>
      <c r="BR207" s="93">
        <f>IF($AU$38&lt;&gt;"","zie hierboven",IF(AJ207="fiets",'km-vergoeding'!$D$3,0))</f>
        <v>0</v>
      </c>
      <c r="BS207" s="93"/>
      <c r="BT207" s="93"/>
      <c r="BU207" s="93"/>
      <c r="BV207" s="93"/>
      <c r="BW207" s="93"/>
      <c r="BX207" s="93"/>
      <c r="BY207" s="93"/>
      <c r="BZ207" s="94">
        <f t="shared" si="48"/>
        <v>0</v>
      </c>
      <c r="CA207" s="95"/>
      <c r="CB207" s="95"/>
      <c r="CC207" s="95"/>
      <c r="CD207" s="95"/>
      <c r="CE207" s="95"/>
      <c r="CF207" s="95"/>
      <c r="CG207" s="96"/>
      <c r="CH207" s="97"/>
      <c r="CI207" s="97"/>
      <c r="CJ207" s="97"/>
      <c r="CK207" s="97"/>
      <c r="CL207" s="97"/>
      <c r="CM207" s="98">
        <f t="shared" si="49"/>
        <v>0</v>
      </c>
      <c r="CN207" s="95"/>
      <c r="CO207" s="95"/>
      <c r="CP207" s="95"/>
      <c r="CQ207" s="95"/>
      <c r="CR207" s="95"/>
      <c r="CS207" s="99">
        <f t="shared" si="40"/>
        <v>0</v>
      </c>
      <c r="CT207" s="100"/>
      <c r="CU207" s="100"/>
      <c r="CV207" s="100"/>
      <c r="CW207" s="100"/>
      <c r="CX207" s="101"/>
      <c r="CY207" s="73" t="str">
        <f t="shared" si="41"/>
        <v/>
      </c>
      <c r="CZ207" s="71" t="str">
        <f t="shared" si="42"/>
        <v/>
      </c>
      <c r="DA207" s="60"/>
      <c r="DB207" s="77" t="str">
        <f t="shared" si="43"/>
        <v/>
      </c>
      <c r="DC207" s="71" t="str">
        <f t="shared" si="44"/>
        <v/>
      </c>
      <c r="DD207" s="71" t="str">
        <f t="shared" si="45"/>
        <v/>
      </c>
      <c r="DE207" s="45">
        <f t="shared" si="46"/>
        <v>0</v>
      </c>
      <c r="DF207" s="45"/>
      <c r="DG207" s="84" t="str">
        <f t="shared" si="39"/>
        <v/>
      </c>
    </row>
    <row r="208" spans="1:111" ht="15.75" customHeight="1" x14ac:dyDescent="0.35">
      <c r="A208" s="71" t="str">
        <f t="shared" si="36"/>
        <v/>
      </c>
      <c r="B208" s="71" t="str">
        <f t="shared" si="37"/>
        <v/>
      </c>
      <c r="C208" s="72" t="str">
        <f t="shared" si="38"/>
        <v/>
      </c>
      <c r="D208" s="102"/>
      <c r="E208" s="97"/>
      <c r="F208" s="97"/>
      <c r="G208" s="97"/>
      <c r="H208" s="103"/>
      <c r="I208" s="97"/>
      <c r="J208" s="97"/>
      <c r="K208" s="97"/>
      <c r="L208" s="97"/>
      <c r="M208" s="97"/>
      <c r="N208" s="97"/>
      <c r="O208" s="97"/>
      <c r="P208" s="97"/>
      <c r="Q208" s="97"/>
      <c r="R208" s="104"/>
      <c r="S208" s="97"/>
      <c r="T208" s="97"/>
      <c r="U208" s="97"/>
      <c r="V208" s="97"/>
      <c r="W208" s="97"/>
      <c r="X208" s="104"/>
      <c r="Y208" s="97"/>
      <c r="Z208" s="97"/>
      <c r="AA208" s="97"/>
      <c r="AB208" s="97"/>
      <c r="AC208" s="97"/>
      <c r="AD208" s="97"/>
      <c r="AE208" s="97"/>
      <c r="AF208" s="97"/>
      <c r="AG208" s="97"/>
      <c r="AH208" s="97"/>
      <c r="AI208" s="97"/>
      <c r="AJ208" s="105"/>
      <c r="AK208" s="97"/>
      <c r="AL208" s="97"/>
      <c r="AM208" s="97"/>
      <c r="AN208" s="97"/>
      <c r="AO208" s="97"/>
      <c r="AP208" s="97"/>
      <c r="AQ208" s="97"/>
      <c r="AR208" s="106"/>
      <c r="AS208" s="107"/>
      <c r="AT208" s="107"/>
      <c r="AU208" s="107"/>
      <c r="AV208" s="107"/>
      <c r="AW208" s="107"/>
      <c r="AX208" s="107"/>
      <c r="AY208" s="106"/>
      <c r="AZ208" s="107"/>
      <c r="BA208" s="107"/>
      <c r="BB208" s="107"/>
      <c r="BC208" s="108">
        <f>IF($AU$38&lt;&gt;"","zie hierboven",IF(AJ208="auto",IF(AND((D208&gt;'km-vergoeding'!$A$4),(D208&lt;'km-vergoeding'!$A$5)),'km-vergoeding'!$D$4,'km-vergoeding'!$D$5),0))</f>
        <v>0</v>
      </c>
      <c r="BD208" s="95"/>
      <c r="BE208" s="95"/>
      <c r="BF208" s="95"/>
      <c r="BG208" s="95"/>
      <c r="BH208" s="95"/>
      <c r="BI208" s="95"/>
      <c r="BJ208" s="95"/>
      <c r="BK208" s="94">
        <f t="shared" si="47"/>
        <v>0</v>
      </c>
      <c r="BL208" s="95"/>
      <c r="BM208" s="95"/>
      <c r="BN208" s="95"/>
      <c r="BO208" s="95"/>
      <c r="BP208" s="95"/>
      <c r="BQ208" s="95"/>
      <c r="BR208" s="93">
        <f>IF($AU$38&lt;&gt;"","zie hierboven",IF(AJ208="fiets",'km-vergoeding'!$D$3,0))</f>
        <v>0</v>
      </c>
      <c r="BS208" s="93"/>
      <c r="BT208" s="93"/>
      <c r="BU208" s="93"/>
      <c r="BV208" s="93"/>
      <c r="BW208" s="93"/>
      <c r="BX208" s="93"/>
      <c r="BY208" s="93"/>
      <c r="BZ208" s="94">
        <f t="shared" si="48"/>
        <v>0</v>
      </c>
      <c r="CA208" s="95"/>
      <c r="CB208" s="95"/>
      <c r="CC208" s="95"/>
      <c r="CD208" s="95"/>
      <c r="CE208" s="95"/>
      <c r="CF208" s="95"/>
      <c r="CG208" s="96"/>
      <c r="CH208" s="97"/>
      <c r="CI208" s="97"/>
      <c r="CJ208" s="97"/>
      <c r="CK208" s="97"/>
      <c r="CL208" s="97"/>
      <c r="CM208" s="98">
        <f t="shared" si="49"/>
        <v>0</v>
      </c>
      <c r="CN208" s="95"/>
      <c r="CO208" s="95"/>
      <c r="CP208" s="95"/>
      <c r="CQ208" s="95"/>
      <c r="CR208" s="95"/>
      <c r="CS208" s="99">
        <f t="shared" si="40"/>
        <v>0</v>
      </c>
      <c r="CT208" s="100"/>
      <c r="CU208" s="100"/>
      <c r="CV208" s="100"/>
      <c r="CW208" s="100"/>
      <c r="CX208" s="101"/>
      <c r="CY208" s="73" t="str">
        <f t="shared" si="41"/>
        <v/>
      </c>
      <c r="CZ208" s="71" t="str">
        <f t="shared" si="42"/>
        <v/>
      </c>
      <c r="DA208" s="60"/>
      <c r="DB208" s="77" t="str">
        <f t="shared" si="43"/>
        <v/>
      </c>
      <c r="DC208" s="71" t="str">
        <f t="shared" si="44"/>
        <v/>
      </c>
      <c r="DD208" s="71" t="str">
        <f t="shared" si="45"/>
        <v/>
      </c>
      <c r="DE208" s="45">
        <f t="shared" si="46"/>
        <v>0</v>
      </c>
      <c r="DF208" s="45"/>
      <c r="DG208" s="84" t="str">
        <f t="shared" si="39"/>
        <v/>
      </c>
    </row>
    <row r="209" spans="1:111" ht="15.75" customHeight="1" x14ac:dyDescent="0.35">
      <c r="A209" s="71" t="str">
        <f t="shared" si="36"/>
        <v/>
      </c>
      <c r="B209" s="71" t="str">
        <f t="shared" si="37"/>
        <v/>
      </c>
      <c r="C209" s="72" t="str">
        <f t="shared" si="38"/>
        <v/>
      </c>
      <c r="D209" s="102"/>
      <c r="E209" s="97"/>
      <c r="F209" s="97"/>
      <c r="G209" s="97"/>
      <c r="H209" s="103"/>
      <c r="I209" s="97"/>
      <c r="J209" s="97"/>
      <c r="K209" s="97"/>
      <c r="L209" s="97"/>
      <c r="M209" s="97"/>
      <c r="N209" s="97"/>
      <c r="O209" s="97"/>
      <c r="P209" s="97"/>
      <c r="Q209" s="97"/>
      <c r="R209" s="104"/>
      <c r="S209" s="97"/>
      <c r="T209" s="97"/>
      <c r="U209" s="97"/>
      <c r="V209" s="97"/>
      <c r="W209" s="97"/>
      <c r="X209" s="104"/>
      <c r="Y209" s="97"/>
      <c r="Z209" s="97"/>
      <c r="AA209" s="97"/>
      <c r="AB209" s="97"/>
      <c r="AC209" s="97"/>
      <c r="AD209" s="97"/>
      <c r="AE209" s="97"/>
      <c r="AF209" s="97"/>
      <c r="AG209" s="97"/>
      <c r="AH209" s="97"/>
      <c r="AI209" s="97"/>
      <c r="AJ209" s="105"/>
      <c r="AK209" s="97"/>
      <c r="AL209" s="97"/>
      <c r="AM209" s="97"/>
      <c r="AN209" s="97"/>
      <c r="AO209" s="97"/>
      <c r="AP209" s="97"/>
      <c r="AQ209" s="97"/>
      <c r="AR209" s="106"/>
      <c r="AS209" s="107"/>
      <c r="AT209" s="107"/>
      <c r="AU209" s="107"/>
      <c r="AV209" s="107"/>
      <c r="AW209" s="107"/>
      <c r="AX209" s="107"/>
      <c r="AY209" s="106"/>
      <c r="AZ209" s="107"/>
      <c r="BA209" s="107"/>
      <c r="BB209" s="107"/>
      <c r="BC209" s="108">
        <f>IF($AU$38&lt;&gt;"","zie hierboven",IF(AJ209="auto",IF(AND((D209&gt;'km-vergoeding'!$A$4),(D209&lt;'km-vergoeding'!$A$5)),'km-vergoeding'!$D$4,'km-vergoeding'!$D$5),0))</f>
        <v>0</v>
      </c>
      <c r="BD209" s="95"/>
      <c r="BE209" s="95"/>
      <c r="BF209" s="95"/>
      <c r="BG209" s="95"/>
      <c r="BH209" s="95"/>
      <c r="BI209" s="95"/>
      <c r="BJ209" s="95"/>
      <c r="BK209" s="94">
        <f t="shared" si="47"/>
        <v>0</v>
      </c>
      <c r="BL209" s="95"/>
      <c r="BM209" s="95"/>
      <c r="BN209" s="95"/>
      <c r="BO209" s="95"/>
      <c r="BP209" s="95"/>
      <c r="BQ209" s="95"/>
      <c r="BR209" s="93">
        <f>IF($AU$38&lt;&gt;"","zie hierboven",IF(AJ209="fiets",'km-vergoeding'!$D$3,0))</f>
        <v>0</v>
      </c>
      <c r="BS209" s="93"/>
      <c r="BT209" s="93"/>
      <c r="BU209" s="93"/>
      <c r="BV209" s="93"/>
      <c r="BW209" s="93"/>
      <c r="BX209" s="93"/>
      <c r="BY209" s="93"/>
      <c r="BZ209" s="94">
        <f t="shared" si="48"/>
        <v>0</v>
      </c>
      <c r="CA209" s="95"/>
      <c r="CB209" s="95"/>
      <c r="CC209" s="95"/>
      <c r="CD209" s="95"/>
      <c r="CE209" s="95"/>
      <c r="CF209" s="95"/>
      <c r="CG209" s="96"/>
      <c r="CH209" s="97"/>
      <c r="CI209" s="97"/>
      <c r="CJ209" s="97"/>
      <c r="CK209" s="97"/>
      <c r="CL209" s="97"/>
      <c r="CM209" s="98">
        <f t="shared" si="49"/>
        <v>0</v>
      </c>
      <c r="CN209" s="95"/>
      <c r="CO209" s="95"/>
      <c r="CP209" s="95"/>
      <c r="CQ209" s="95"/>
      <c r="CR209" s="95"/>
      <c r="CS209" s="99">
        <f t="shared" si="40"/>
        <v>0</v>
      </c>
      <c r="CT209" s="100"/>
      <c r="CU209" s="100"/>
      <c r="CV209" s="100"/>
      <c r="CW209" s="100"/>
      <c r="CX209" s="101"/>
      <c r="CY209" s="73" t="str">
        <f t="shared" si="41"/>
        <v/>
      </c>
      <c r="CZ209" s="71" t="str">
        <f t="shared" si="42"/>
        <v/>
      </c>
      <c r="DA209" s="60"/>
      <c r="DB209" s="77" t="str">
        <f t="shared" si="43"/>
        <v/>
      </c>
      <c r="DC209" s="71" t="str">
        <f t="shared" si="44"/>
        <v/>
      </c>
      <c r="DD209" s="71" t="str">
        <f t="shared" si="45"/>
        <v/>
      </c>
      <c r="DE209" s="45">
        <f t="shared" si="46"/>
        <v>0</v>
      </c>
      <c r="DF209" s="45"/>
      <c r="DG209" s="84" t="str">
        <f t="shared" si="39"/>
        <v/>
      </c>
    </row>
    <row r="210" spans="1:111" ht="15.75" customHeight="1" x14ac:dyDescent="0.35">
      <c r="A210" s="71" t="str">
        <f t="shared" si="36"/>
        <v/>
      </c>
      <c r="B210" s="71" t="str">
        <f t="shared" si="37"/>
        <v/>
      </c>
      <c r="C210" s="72" t="str">
        <f t="shared" si="38"/>
        <v/>
      </c>
      <c r="D210" s="102"/>
      <c r="E210" s="97"/>
      <c r="F210" s="97"/>
      <c r="G210" s="97"/>
      <c r="H210" s="103"/>
      <c r="I210" s="97"/>
      <c r="J210" s="97"/>
      <c r="K210" s="97"/>
      <c r="L210" s="97"/>
      <c r="M210" s="97"/>
      <c r="N210" s="97"/>
      <c r="O210" s="97"/>
      <c r="P210" s="97"/>
      <c r="Q210" s="97"/>
      <c r="R210" s="104"/>
      <c r="S210" s="97"/>
      <c r="T210" s="97"/>
      <c r="U210" s="97"/>
      <c r="V210" s="97"/>
      <c r="W210" s="97"/>
      <c r="X210" s="104"/>
      <c r="Y210" s="97"/>
      <c r="Z210" s="97"/>
      <c r="AA210" s="97"/>
      <c r="AB210" s="97"/>
      <c r="AC210" s="97"/>
      <c r="AD210" s="97"/>
      <c r="AE210" s="97"/>
      <c r="AF210" s="97"/>
      <c r="AG210" s="97"/>
      <c r="AH210" s="97"/>
      <c r="AI210" s="97"/>
      <c r="AJ210" s="105"/>
      <c r="AK210" s="97"/>
      <c r="AL210" s="97"/>
      <c r="AM210" s="97"/>
      <c r="AN210" s="97"/>
      <c r="AO210" s="97"/>
      <c r="AP210" s="97"/>
      <c r="AQ210" s="97"/>
      <c r="AR210" s="106"/>
      <c r="AS210" s="107"/>
      <c r="AT210" s="107"/>
      <c r="AU210" s="107"/>
      <c r="AV210" s="107"/>
      <c r="AW210" s="107"/>
      <c r="AX210" s="107"/>
      <c r="AY210" s="106"/>
      <c r="AZ210" s="107"/>
      <c r="BA210" s="107"/>
      <c r="BB210" s="107"/>
      <c r="BC210" s="108">
        <f>IF($AU$38&lt;&gt;"","zie hierboven",IF(AJ210="auto",IF(AND((D210&gt;'km-vergoeding'!$A$4),(D210&lt;'km-vergoeding'!$A$5)),'km-vergoeding'!$D$4,'km-vergoeding'!$D$5),0))</f>
        <v>0</v>
      </c>
      <c r="BD210" s="95"/>
      <c r="BE210" s="95"/>
      <c r="BF210" s="95"/>
      <c r="BG210" s="95"/>
      <c r="BH210" s="95"/>
      <c r="BI210" s="95"/>
      <c r="BJ210" s="95"/>
      <c r="BK210" s="94">
        <f t="shared" si="47"/>
        <v>0</v>
      </c>
      <c r="BL210" s="95"/>
      <c r="BM210" s="95"/>
      <c r="BN210" s="95"/>
      <c r="BO210" s="95"/>
      <c r="BP210" s="95"/>
      <c r="BQ210" s="95"/>
      <c r="BR210" s="93">
        <f>IF($AU$38&lt;&gt;"","zie hierboven",IF(AJ210="fiets",'km-vergoeding'!$D$3,0))</f>
        <v>0</v>
      </c>
      <c r="BS210" s="93"/>
      <c r="BT210" s="93"/>
      <c r="BU210" s="93"/>
      <c r="BV210" s="93"/>
      <c r="BW210" s="93"/>
      <c r="BX210" s="93"/>
      <c r="BY210" s="93"/>
      <c r="BZ210" s="94">
        <f t="shared" si="48"/>
        <v>0</v>
      </c>
      <c r="CA210" s="95"/>
      <c r="CB210" s="95"/>
      <c r="CC210" s="95"/>
      <c r="CD210" s="95"/>
      <c r="CE210" s="95"/>
      <c r="CF210" s="95"/>
      <c r="CG210" s="96"/>
      <c r="CH210" s="97"/>
      <c r="CI210" s="97"/>
      <c r="CJ210" s="97"/>
      <c r="CK210" s="97"/>
      <c r="CL210" s="97"/>
      <c r="CM210" s="98">
        <f t="shared" si="49"/>
        <v>0</v>
      </c>
      <c r="CN210" s="95"/>
      <c r="CO210" s="95"/>
      <c r="CP210" s="95"/>
      <c r="CQ210" s="95"/>
      <c r="CR210" s="95"/>
      <c r="CS210" s="99">
        <f t="shared" si="40"/>
        <v>0</v>
      </c>
      <c r="CT210" s="100"/>
      <c r="CU210" s="100"/>
      <c r="CV210" s="100"/>
      <c r="CW210" s="100"/>
      <c r="CX210" s="101"/>
      <c r="CY210" s="73" t="str">
        <f t="shared" si="41"/>
        <v/>
      </c>
      <c r="CZ210" s="71" t="str">
        <f t="shared" si="42"/>
        <v/>
      </c>
      <c r="DA210" s="60"/>
      <c r="DB210" s="77" t="str">
        <f t="shared" si="43"/>
        <v/>
      </c>
      <c r="DC210" s="71" t="str">
        <f t="shared" si="44"/>
        <v/>
      </c>
      <c r="DD210" s="71" t="str">
        <f t="shared" si="45"/>
        <v/>
      </c>
      <c r="DE210" s="45">
        <f t="shared" si="46"/>
        <v>0</v>
      </c>
      <c r="DF210" s="45"/>
      <c r="DG210" s="84" t="str">
        <f t="shared" si="39"/>
        <v/>
      </c>
    </row>
    <row r="211" spans="1:111" ht="15.75" customHeight="1" x14ac:dyDescent="0.35">
      <c r="A211" s="71" t="str">
        <f t="shared" si="36"/>
        <v/>
      </c>
      <c r="B211" s="71" t="str">
        <f t="shared" si="37"/>
        <v/>
      </c>
      <c r="C211" s="72" t="str">
        <f t="shared" si="38"/>
        <v/>
      </c>
      <c r="D211" s="102"/>
      <c r="E211" s="97"/>
      <c r="F211" s="97"/>
      <c r="G211" s="97"/>
      <c r="H211" s="103"/>
      <c r="I211" s="97"/>
      <c r="J211" s="97"/>
      <c r="K211" s="97"/>
      <c r="L211" s="97"/>
      <c r="M211" s="97"/>
      <c r="N211" s="97"/>
      <c r="O211" s="97"/>
      <c r="P211" s="97"/>
      <c r="Q211" s="97"/>
      <c r="R211" s="104"/>
      <c r="S211" s="97"/>
      <c r="T211" s="97"/>
      <c r="U211" s="97"/>
      <c r="V211" s="97"/>
      <c r="W211" s="97"/>
      <c r="X211" s="104"/>
      <c r="Y211" s="97"/>
      <c r="Z211" s="97"/>
      <c r="AA211" s="97"/>
      <c r="AB211" s="97"/>
      <c r="AC211" s="97"/>
      <c r="AD211" s="97"/>
      <c r="AE211" s="97"/>
      <c r="AF211" s="97"/>
      <c r="AG211" s="97"/>
      <c r="AH211" s="97"/>
      <c r="AI211" s="97"/>
      <c r="AJ211" s="105"/>
      <c r="AK211" s="97"/>
      <c r="AL211" s="97"/>
      <c r="AM211" s="97"/>
      <c r="AN211" s="97"/>
      <c r="AO211" s="97"/>
      <c r="AP211" s="97"/>
      <c r="AQ211" s="97"/>
      <c r="AR211" s="106"/>
      <c r="AS211" s="107"/>
      <c r="AT211" s="107"/>
      <c r="AU211" s="107"/>
      <c r="AV211" s="107"/>
      <c r="AW211" s="107"/>
      <c r="AX211" s="107"/>
      <c r="AY211" s="106"/>
      <c r="AZ211" s="107"/>
      <c r="BA211" s="107"/>
      <c r="BB211" s="107"/>
      <c r="BC211" s="108">
        <f>IF($AU$38&lt;&gt;"","zie hierboven",IF(AJ211="auto",IF(AND((D211&gt;'km-vergoeding'!$A$4),(D211&lt;'km-vergoeding'!$A$5)),'km-vergoeding'!$D$4,'km-vergoeding'!$D$5),0))</f>
        <v>0</v>
      </c>
      <c r="BD211" s="95"/>
      <c r="BE211" s="95"/>
      <c r="BF211" s="95"/>
      <c r="BG211" s="95"/>
      <c r="BH211" s="95"/>
      <c r="BI211" s="95"/>
      <c r="BJ211" s="95"/>
      <c r="BK211" s="94">
        <f t="shared" si="47"/>
        <v>0</v>
      </c>
      <c r="BL211" s="95"/>
      <c r="BM211" s="95"/>
      <c r="BN211" s="95"/>
      <c r="BO211" s="95"/>
      <c r="BP211" s="95"/>
      <c r="BQ211" s="95"/>
      <c r="BR211" s="93">
        <f>IF($AU$38&lt;&gt;"","zie hierboven",IF(AJ211="fiets",'km-vergoeding'!$D$3,0))</f>
        <v>0</v>
      </c>
      <c r="BS211" s="93"/>
      <c r="BT211" s="93"/>
      <c r="BU211" s="93"/>
      <c r="BV211" s="93"/>
      <c r="BW211" s="93"/>
      <c r="BX211" s="93"/>
      <c r="BY211" s="93"/>
      <c r="BZ211" s="94">
        <f t="shared" si="48"/>
        <v>0</v>
      </c>
      <c r="CA211" s="95"/>
      <c r="CB211" s="95"/>
      <c r="CC211" s="95"/>
      <c r="CD211" s="95"/>
      <c r="CE211" s="95"/>
      <c r="CF211" s="95"/>
      <c r="CG211" s="96"/>
      <c r="CH211" s="97"/>
      <c r="CI211" s="97"/>
      <c r="CJ211" s="97"/>
      <c r="CK211" s="97"/>
      <c r="CL211" s="97"/>
      <c r="CM211" s="98">
        <f t="shared" si="49"/>
        <v>0</v>
      </c>
      <c r="CN211" s="95"/>
      <c r="CO211" s="95"/>
      <c r="CP211" s="95"/>
      <c r="CQ211" s="95"/>
      <c r="CR211" s="95"/>
      <c r="CS211" s="99">
        <f t="shared" si="40"/>
        <v>0</v>
      </c>
      <c r="CT211" s="100"/>
      <c r="CU211" s="100"/>
      <c r="CV211" s="100"/>
      <c r="CW211" s="100"/>
      <c r="CX211" s="101"/>
      <c r="CY211" s="73" t="str">
        <f t="shared" si="41"/>
        <v/>
      </c>
      <c r="CZ211" s="71" t="str">
        <f t="shared" si="42"/>
        <v/>
      </c>
      <c r="DA211" s="60"/>
      <c r="DB211" s="77" t="str">
        <f t="shared" si="43"/>
        <v/>
      </c>
      <c r="DC211" s="71" t="str">
        <f t="shared" si="44"/>
        <v/>
      </c>
      <c r="DD211" s="71" t="str">
        <f t="shared" si="45"/>
        <v/>
      </c>
      <c r="DE211" s="45">
        <f t="shared" si="46"/>
        <v>0</v>
      </c>
      <c r="DF211" s="45"/>
      <c r="DG211" s="84" t="str">
        <f t="shared" si="39"/>
        <v/>
      </c>
    </row>
    <row r="212" spans="1:111" ht="15.75" customHeight="1" x14ac:dyDescent="0.35">
      <c r="A212" s="71" t="str">
        <f t="shared" si="36"/>
        <v/>
      </c>
      <c r="B212" s="71" t="str">
        <f t="shared" si="37"/>
        <v/>
      </c>
      <c r="C212" s="72" t="str">
        <f t="shared" si="38"/>
        <v/>
      </c>
      <c r="D212" s="102"/>
      <c r="E212" s="97"/>
      <c r="F212" s="97"/>
      <c r="G212" s="97"/>
      <c r="H212" s="103"/>
      <c r="I212" s="97"/>
      <c r="J212" s="97"/>
      <c r="K212" s="97"/>
      <c r="L212" s="97"/>
      <c r="M212" s="97"/>
      <c r="N212" s="97"/>
      <c r="O212" s="97"/>
      <c r="P212" s="97"/>
      <c r="Q212" s="97"/>
      <c r="R212" s="104"/>
      <c r="S212" s="97"/>
      <c r="T212" s="97"/>
      <c r="U212" s="97"/>
      <c r="V212" s="97"/>
      <c r="W212" s="97"/>
      <c r="X212" s="104"/>
      <c r="Y212" s="97"/>
      <c r="Z212" s="97"/>
      <c r="AA212" s="97"/>
      <c r="AB212" s="97"/>
      <c r="AC212" s="97"/>
      <c r="AD212" s="97"/>
      <c r="AE212" s="97"/>
      <c r="AF212" s="97"/>
      <c r="AG212" s="97"/>
      <c r="AH212" s="97"/>
      <c r="AI212" s="97"/>
      <c r="AJ212" s="105"/>
      <c r="AK212" s="97"/>
      <c r="AL212" s="97"/>
      <c r="AM212" s="97"/>
      <c r="AN212" s="97"/>
      <c r="AO212" s="97"/>
      <c r="AP212" s="97"/>
      <c r="AQ212" s="97"/>
      <c r="AR212" s="106"/>
      <c r="AS212" s="107"/>
      <c r="AT212" s="107"/>
      <c r="AU212" s="107"/>
      <c r="AV212" s="107"/>
      <c r="AW212" s="107"/>
      <c r="AX212" s="107"/>
      <c r="AY212" s="106"/>
      <c r="AZ212" s="107"/>
      <c r="BA212" s="107"/>
      <c r="BB212" s="107"/>
      <c r="BC212" s="108">
        <f>IF($AU$38&lt;&gt;"","zie hierboven",IF(AJ212="auto",IF(AND((D212&gt;'km-vergoeding'!$A$4),(D212&lt;'km-vergoeding'!$A$5)),'km-vergoeding'!$D$4,'km-vergoeding'!$D$5),0))</f>
        <v>0</v>
      </c>
      <c r="BD212" s="95"/>
      <c r="BE212" s="95"/>
      <c r="BF212" s="95"/>
      <c r="BG212" s="95"/>
      <c r="BH212" s="95"/>
      <c r="BI212" s="95"/>
      <c r="BJ212" s="95"/>
      <c r="BK212" s="94">
        <f t="shared" si="47"/>
        <v>0</v>
      </c>
      <c r="BL212" s="95"/>
      <c r="BM212" s="95"/>
      <c r="BN212" s="95"/>
      <c r="BO212" s="95"/>
      <c r="BP212" s="95"/>
      <c r="BQ212" s="95"/>
      <c r="BR212" s="93">
        <f>IF($AU$38&lt;&gt;"","zie hierboven",IF(AJ212="fiets",'km-vergoeding'!$D$3,0))</f>
        <v>0</v>
      </c>
      <c r="BS212" s="93"/>
      <c r="BT212" s="93"/>
      <c r="BU212" s="93"/>
      <c r="BV212" s="93"/>
      <c r="BW212" s="93"/>
      <c r="BX212" s="93"/>
      <c r="BY212" s="93"/>
      <c r="BZ212" s="94">
        <f t="shared" si="48"/>
        <v>0</v>
      </c>
      <c r="CA212" s="95"/>
      <c r="CB212" s="95"/>
      <c r="CC212" s="95"/>
      <c r="CD212" s="95"/>
      <c r="CE212" s="95"/>
      <c r="CF212" s="95"/>
      <c r="CG212" s="96"/>
      <c r="CH212" s="97"/>
      <c r="CI212" s="97"/>
      <c r="CJ212" s="97"/>
      <c r="CK212" s="97"/>
      <c r="CL212" s="97"/>
      <c r="CM212" s="98">
        <f t="shared" si="49"/>
        <v>0</v>
      </c>
      <c r="CN212" s="95"/>
      <c r="CO212" s="95"/>
      <c r="CP212" s="95"/>
      <c r="CQ212" s="95"/>
      <c r="CR212" s="95"/>
      <c r="CS212" s="99">
        <f t="shared" si="40"/>
        <v>0</v>
      </c>
      <c r="CT212" s="100"/>
      <c r="CU212" s="100"/>
      <c r="CV212" s="100"/>
      <c r="CW212" s="100"/>
      <c r="CX212" s="101"/>
      <c r="CY212" s="73" t="str">
        <f t="shared" si="41"/>
        <v/>
      </c>
      <c r="CZ212" s="71" t="str">
        <f t="shared" si="42"/>
        <v/>
      </c>
      <c r="DA212" s="60"/>
      <c r="DB212" s="77" t="str">
        <f t="shared" si="43"/>
        <v/>
      </c>
      <c r="DC212" s="71" t="str">
        <f t="shared" si="44"/>
        <v/>
      </c>
      <c r="DD212" s="71" t="str">
        <f t="shared" si="45"/>
        <v/>
      </c>
      <c r="DE212" s="45">
        <f t="shared" si="46"/>
        <v>0</v>
      </c>
      <c r="DF212" s="45"/>
      <c r="DG212" s="84" t="str">
        <f t="shared" si="39"/>
        <v/>
      </c>
    </row>
    <row r="213" spans="1:111" ht="15.75" customHeight="1" x14ac:dyDescent="0.35">
      <c r="A213" s="71" t="str">
        <f t="shared" si="36"/>
        <v/>
      </c>
      <c r="B213" s="71" t="str">
        <f t="shared" si="37"/>
        <v/>
      </c>
      <c r="C213" s="72" t="str">
        <f t="shared" si="38"/>
        <v/>
      </c>
      <c r="D213" s="102"/>
      <c r="E213" s="97"/>
      <c r="F213" s="97"/>
      <c r="G213" s="97"/>
      <c r="H213" s="103"/>
      <c r="I213" s="97"/>
      <c r="J213" s="97"/>
      <c r="K213" s="97"/>
      <c r="L213" s="97"/>
      <c r="M213" s="97"/>
      <c r="N213" s="97"/>
      <c r="O213" s="97"/>
      <c r="P213" s="97"/>
      <c r="Q213" s="97"/>
      <c r="R213" s="104"/>
      <c r="S213" s="97"/>
      <c r="T213" s="97"/>
      <c r="U213" s="97"/>
      <c r="V213" s="97"/>
      <c r="W213" s="97"/>
      <c r="X213" s="104"/>
      <c r="Y213" s="97"/>
      <c r="Z213" s="97"/>
      <c r="AA213" s="97"/>
      <c r="AB213" s="97"/>
      <c r="AC213" s="97"/>
      <c r="AD213" s="97"/>
      <c r="AE213" s="97"/>
      <c r="AF213" s="97"/>
      <c r="AG213" s="97"/>
      <c r="AH213" s="97"/>
      <c r="AI213" s="97"/>
      <c r="AJ213" s="105"/>
      <c r="AK213" s="97"/>
      <c r="AL213" s="97"/>
      <c r="AM213" s="97"/>
      <c r="AN213" s="97"/>
      <c r="AO213" s="97"/>
      <c r="AP213" s="97"/>
      <c r="AQ213" s="97"/>
      <c r="AR213" s="106"/>
      <c r="AS213" s="107"/>
      <c r="AT213" s="107"/>
      <c r="AU213" s="107"/>
      <c r="AV213" s="107"/>
      <c r="AW213" s="107"/>
      <c r="AX213" s="107"/>
      <c r="AY213" s="106"/>
      <c r="AZ213" s="107"/>
      <c r="BA213" s="107"/>
      <c r="BB213" s="107"/>
      <c r="BC213" s="108">
        <f>IF($AU$38&lt;&gt;"","zie hierboven",IF(AJ213="auto",IF(AND((D213&gt;'km-vergoeding'!$A$4),(D213&lt;'km-vergoeding'!$A$5)),'km-vergoeding'!$D$4,'km-vergoeding'!$D$5),0))</f>
        <v>0</v>
      </c>
      <c r="BD213" s="95"/>
      <c r="BE213" s="95"/>
      <c r="BF213" s="95"/>
      <c r="BG213" s="95"/>
      <c r="BH213" s="95"/>
      <c r="BI213" s="95"/>
      <c r="BJ213" s="95"/>
      <c r="BK213" s="94">
        <f t="shared" si="47"/>
        <v>0</v>
      </c>
      <c r="BL213" s="95"/>
      <c r="BM213" s="95"/>
      <c r="BN213" s="95"/>
      <c r="BO213" s="95"/>
      <c r="BP213" s="95"/>
      <c r="BQ213" s="95"/>
      <c r="BR213" s="93">
        <f>IF($AU$38&lt;&gt;"","zie hierboven",IF(AJ213="fiets",'km-vergoeding'!$D$3,0))</f>
        <v>0</v>
      </c>
      <c r="BS213" s="93"/>
      <c r="BT213" s="93"/>
      <c r="BU213" s="93"/>
      <c r="BV213" s="93"/>
      <c r="BW213" s="93"/>
      <c r="BX213" s="93"/>
      <c r="BY213" s="93"/>
      <c r="BZ213" s="94">
        <f t="shared" si="48"/>
        <v>0</v>
      </c>
      <c r="CA213" s="95"/>
      <c r="CB213" s="95"/>
      <c r="CC213" s="95"/>
      <c r="CD213" s="95"/>
      <c r="CE213" s="95"/>
      <c r="CF213" s="95"/>
      <c r="CG213" s="96"/>
      <c r="CH213" s="97"/>
      <c r="CI213" s="97"/>
      <c r="CJ213" s="97"/>
      <c r="CK213" s="97"/>
      <c r="CL213" s="97"/>
      <c r="CM213" s="98">
        <f t="shared" si="49"/>
        <v>0</v>
      </c>
      <c r="CN213" s="95"/>
      <c r="CO213" s="95"/>
      <c r="CP213" s="95"/>
      <c r="CQ213" s="95"/>
      <c r="CR213" s="95"/>
      <c r="CS213" s="99">
        <f t="shared" si="40"/>
        <v>0</v>
      </c>
      <c r="CT213" s="100"/>
      <c r="CU213" s="100"/>
      <c r="CV213" s="100"/>
      <c r="CW213" s="100"/>
      <c r="CX213" s="101"/>
      <c r="CY213" s="73" t="str">
        <f t="shared" si="41"/>
        <v/>
      </c>
      <c r="CZ213" s="71" t="str">
        <f t="shared" si="42"/>
        <v/>
      </c>
      <c r="DA213" s="60"/>
      <c r="DB213" s="77" t="str">
        <f t="shared" si="43"/>
        <v/>
      </c>
      <c r="DC213" s="71" t="str">
        <f t="shared" si="44"/>
        <v/>
      </c>
      <c r="DD213" s="71" t="str">
        <f t="shared" si="45"/>
        <v/>
      </c>
      <c r="DE213" s="45">
        <f t="shared" si="46"/>
        <v>0</v>
      </c>
      <c r="DF213" s="45"/>
      <c r="DG213" s="84" t="str">
        <f t="shared" si="39"/>
        <v/>
      </c>
    </row>
    <row r="214" spans="1:111" ht="15.75" customHeight="1" x14ac:dyDescent="0.35">
      <c r="A214" s="71" t="str">
        <f t="shared" si="36"/>
        <v/>
      </c>
      <c r="B214" s="71" t="str">
        <f t="shared" si="37"/>
        <v/>
      </c>
      <c r="C214" s="72" t="str">
        <f t="shared" si="38"/>
        <v/>
      </c>
      <c r="D214" s="102"/>
      <c r="E214" s="97"/>
      <c r="F214" s="97"/>
      <c r="G214" s="97"/>
      <c r="H214" s="103"/>
      <c r="I214" s="97"/>
      <c r="J214" s="97"/>
      <c r="K214" s="97"/>
      <c r="L214" s="97"/>
      <c r="M214" s="97"/>
      <c r="N214" s="97"/>
      <c r="O214" s="97"/>
      <c r="P214" s="97"/>
      <c r="Q214" s="97"/>
      <c r="R214" s="104"/>
      <c r="S214" s="97"/>
      <c r="T214" s="97"/>
      <c r="U214" s="97"/>
      <c r="V214" s="97"/>
      <c r="W214" s="97"/>
      <c r="X214" s="104"/>
      <c r="Y214" s="97"/>
      <c r="Z214" s="97"/>
      <c r="AA214" s="97"/>
      <c r="AB214" s="97"/>
      <c r="AC214" s="97"/>
      <c r="AD214" s="97"/>
      <c r="AE214" s="97"/>
      <c r="AF214" s="97"/>
      <c r="AG214" s="97"/>
      <c r="AH214" s="97"/>
      <c r="AI214" s="97"/>
      <c r="AJ214" s="105"/>
      <c r="AK214" s="97"/>
      <c r="AL214" s="97"/>
      <c r="AM214" s="97"/>
      <c r="AN214" s="97"/>
      <c r="AO214" s="97"/>
      <c r="AP214" s="97"/>
      <c r="AQ214" s="97"/>
      <c r="AR214" s="106"/>
      <c r="AS214" s="107"/>
      <c r="AT214" s="107"/>
      <c r="AU214" s="107"/>
      <c r="AV214" s="107"/>
      <c r="AW214" s="107"/>
      <c r="AX214" s="107"/>
      <c r="AY214" s="106"/>
      <c r="AZ214" s="107"/>
      <c r="BA214" s="107"/>
      <c r="BB214" s="107"/>
      <c r="BC214" s="108">
        <f>IF($AU$38&lt;&gt;"","zie hierboven",IF(AJ214="auto",IF(AND((D214&gt;'km-vergoeding'!$A$4),(D214&lt;'km-vergoeding'!$A$5)),'km-vergoeding'!$D$4,'km-vergoeding'!$D$5),0))</f>
        <v>0</v>
      </c>
      <c r="BD214" s="95"/>
      <c r="BE214" s="95"/>
      <c r="BF214" s="95"/>
      <c r="BG214" s="95"/>
      <c r="BH214" s="95"/>
      <c r="BI214" s="95"/>
      <c r="BJ214" s="95"/>
      <c r="BK214" s="94">
        <f t="shared" si="47"/>
        <v>0</v>
      </c>
      <c r="BL214" s="95"/>
      <c r="BM214" s="95"/>
      <c r="BN214" s="95"/>
      <c r="BO214" s="95"/>
      <c r="BP214" s="95"/>
      <c r="BQ214" s="95"/>
      <c r="BR214" s="93">
        <f>IF($AU$38&lt;&gt;"","zie hierboven",IF(AJ214="fiets",'km-vergoeding'!$D$3,0))</f>
        <v>0</v>
      </c>
      <c r="BS214" s="93"/>
      <c r="BT214" s="93"/>
      <c r="BU214" s="93"/>
      <c r="BV214" s="93"/>
      <c r="BW214" s="93"/>
      <c r="BX214" s="93"/>
      <c r="BY214" s="93"/>
      <c r="BZ214" s="94">
        <f t="shared" si="48"/>
        <v>0</v>
      </c>
      <c r="CA214" s="95"/>
      <c r="CB214" s="95"/>
      <c r="CC214" s="95"/>
      <c r="CD214" s="95"/>
      <c r="CE214" s="95"/>
      <c r="CF214" s="95"/>
      <c r="CG214" s="96"/>
      <c r="CH214" s="97"/>
      <c r="CI214" s="97"/>
      <c r="CJ214" s="97"/>
      <c r="CK214" s="97"/>
      <c r="CL214" s="97"/>
      <c r="CM214" s="98">
        <f t="shared" si="49"/>
        <v>0</v>
      </c>
      <c r="CN214" s="95"/>
      <c r="CO214" s="95"/>
      <c r="CP214" s="95"/>
      <c r="CQ214" s="95"/>
      <c r="CR214" s="95"/>
      <c r="CS214" s="99">
        <f t="shared" si="40"/>
        <v>0</v>
      </c>
      <c r="CT214" s="100"/>
      <c r="CU214" s="100"/>
      <c r="CV214" s="100"/>
      <c r="CW214" s="100"/>
      <c r="CX214" s="101"/>
      <c r="CY214" s="73" t="str">
        <f t="shared" si="41"/>
        <v/>
      </c>
      <c r="CZ214" s="71" t="str">
        <f t="shared" si="42"/>
        <v/>
      </c>
      <c r="DA214" s="60"/>
      <c r="DB214" s="77" t="str">
        <f t="shared" si="43"/>
        <v/>
      </c>
      <c r="DC214" s="71" t="str">
        <f t="shared" si="44"/>
        <v/>
      </c>
      <c r="DD214" s="71" t="str">
        <f t="shared" si="45"/>
        <v/>
      </c>
      <c r="DE214" s="45">
        <f t="shared" si="46"/>
        <v>0</v>
      </c>
      <c r="DF214" s="45"/>
      <c r="DG214" s="84" t="str">
        <f t="shared" si="39"/>
        <v/>
      </c>
    </row>
    <row r="215" spans="1:111" ht="15.75" customHeight="1" x14ac:dyDescent="0.35">
      <c r="A215" s="71" t="str">
        <f t="shared" si="36"/>
        <v/>
      </c>
      <c r="B215" s="71" t="str">
        <f t="shared" si="37"/>
        <v/>
      </c>
      <c r="C215" s="72" t="str">
        <f t="shared" si="38"/>
        <v/>
      </c>
      <c r="D215" s="102"/>
      <c r="E215" s="97"/>
      <c r="F215" s="97"/>
      <c r="G215" s="97"/>
      <c r="H215" s="103"/>
      <c r="I215" s="97"/>
      <c r="J215" s="97"/>
      <c r="K215" s="97"/>
      <c r="L215" s="97"/>
      <c r="M215" s="97"/>
      <c r="N215" s="97"/>
      <c r="O215" s="97"/>
      <c r="P215" s="97"/>
      <c r="Q215" s="97"/>
      <c r="R215" s="104"/>
      <c r="S215" s="97"/>
      <c r="T215" s="97"/>
      <c r="U215" s="97"/>
      <c r="V215" s="97"/>
      <c r="W215" s="97"/>
      <c r="X215" s="104"/>
      <c r="Y215" s="97"/>
      <c r="Z215" s="97"/>
      <c r="AA215" s="97"/>
      <c r="AB215" s="97"/>
      <c r="AC215" s="97"/>
      <c r="AD215" s="97"/>
      <c r="AE215" s="97"/>
      <c r="AF215" s="97"/>
      <c r="AG215" s="97"/>
      <c r="AH215" s="97"/>
      <c r="AI215" s="97"/>
      <c r="AJ215" s="105"/>
      <c r="AK215" s="97"/>
      <c r="AL215" s="97"/>
      <c r="AM215" s="97"/>
      <c r="AN215" s="97"/>
      <c r="AO215" s="97"/>
      <c r="AP215" s="97"/>
      <c r="AQ215" s="97"/>
      <c r="AR215" s="106"/>
      <c r="AS215" s="107"/>
      <c r="AT215" s="107"/>
      <c r="AU215" s="107"/>
      <c r="AV215" s="107"/>
      <c r="AW215" s="107"/>
      <c r="AX215" s="107"/>
      <c r="AY215" s="106"/>
      <c r="AZ215" s="107"/>
      <c r="BA215" s="107"/>
      <c r="BB215" s="107"/>
      <c r="BC215" s="108">
        <f>IF($AU$38&lt;&gt;"","zie hierboven",IF(AJ215="auto",IF(AND((D215&gt;'km-vergoeding'!$A$4),(D215&lt;'km-vergoeding'!$A$5)),'km-vergoeding'!$D$4,'km-vergoeding'!$D$5),0))</f>
        <v>0</v>
      </c>
      <c r="BD215" s="95"/>
      <c r="BE215" s="95"/>
      <c r="BF215" s="95"/>
      <c r="BG215" s="95"/>
      <c r="BH215" s="95"/>
      <c r="BI215" s="95"/>
      <c r="BJ215" s="95"/>
      <c r="BK215" s="94">
        <f t="shared" si="47"/>
        <v>0</v>
      </c>
      <c r="BL215" s="95"/>
      <c r="BM215" s="95"/>
      <c r="BN215" s="95"/>
      <c r="BO215" s="95"/>
      <c r="BP215" s="95"/>
      <c r="BQ215" s="95"/>
      <c r="BR215" s="93">
        <f>IF($AU$38&lt;&gt;"","zie hierboven",IF(AJ215="fiets",'km-vergoeding'!$D$3,0))</f>
        <v>0</v>
      </c>
      <c r="BS215" s="93"/>
      <c r="BT215" s="93"/>
      <c r="BU215" s="93"/>
      <c r="BV215" s="93"/>
      <c r="BW215" s="93"/>
      <c r="BX215" s="93"/>
      <c r="BY215" s="93"/>
      <c r="BZ215" s="94">
        <f t="shared" si="48"/>
        <v>0</v>
      </c>
      <c r="CA215" s="95"/>
      <c r="CB215" s="95"/>
      <c r="CC215" s="95"/>
      <c r="CD215" s="95"/>
      <c r="CE215" s="95"/>
      <c r="CF215" s="95"/>
      <c r="CG215" s="96"/>
      <c r="CH215" s="97"/>
      <c r="CI215" s="97"/>
      <c r="CJ215" s="97"/>
      <c r="CK215" s="97"/>
      <c r="CL215" s="97"/>
      <c r="CM215" s="98">
        <f t="shared" si="49"/>
        <v>0</v>
      </c>
      <c r="CN215" s="95"/>
      <c r="CO215" s="95"/>
      <c r="CP215" s="95"/>
      <c r="CQ215" s="95"/>
      <c r="CR215" s="95"/>
      <c r="CS215" s="99">
        <f t="shared" si="40"/>
        <v>0</v>
      </c>
      <c r="CT215" s="100"/>
      <c r="CU215" s="100"/>
      <c r="CV215" s="100"/>
      <c r="CW215" s="100"/>
      <c r="CX215" s="101"/>
      <c r="CY215" s="73" t="str">
        <f t="shared" si="41"/>
        <v/>
      </c>
      <c r="CZ215" s="71" t="str">
        <f t="shared" si="42"/>
        <v/>
      </c>
      <c r="DA215" s="60"/>
      <c r="DB215" s="77" t="str">
        <f t="shared" si="43"/>
        <v/>
      </c>
      <c r="DC215" s="71" t="str">
        <f t="shared" si="44"/>
        <v/>
      </c>
      <c r="DD215" s="71" t="str">
        <f t="shared" si="45"/>
        <v/>
      </c>
      <c r="DE215" s="45">
        <f t="shared" si="46"/>
        <v>0</v>
      </c>
      <c r="DF215" s="45"/>
      <c r="DG215" s="84" t="str">
        <f t="shared" si="39"/>
        <v/>
      </c>
    </row>
    <row r="216" spans="1:111" ht="15.75" customHeight="1" x14ac:dyDescent="0.35">
      <c r="A216" s="71" t="str">
        <f t="shared" si="36"/>
        <v/>
      </c>
      <c r="B216" s="71" t="str">
        <f t="shared" si="37"/>
        <v/>
      </c>
      <c r="C216" s="72" t="str">
        <f t="shared" si="38"/>
        <v/>
      </c>
      <c r="D216" s="102"/>
      <c r="E216" s="97"/>
      <c r="F216" s="97"/>
      <c r="G216" s="97"/>
      <c r="H216" s="103"/>
      <c r="I216" s="97"/>
      <c r="J216" s="97"/>
      <c r="K216" s="97"/>
      <c r="L216" s="97"/>
      <c r="M216" s="97"/>
      <c r="N216" s="97"/>
      <c r="O216" s="97"/>
      <c r="P216" s="97"/>
      <c r="Q216" s="97"/>
      <c r="R216" s="104"/>
      <c r="S216" s="97"/>
      <c r="T216" s="97"/>
      <c r="U216" s="97"/>
      <c r="V216" s="97"/>
      <c r="W216" s="97"/>
      <c r="X216" s="104"/>
      <c r="Y216" s="97"/>
      <c r="Z216" s="97"/>
      <c r="AA216" s="97"/>
      <c r="AB216" s="97"/>
      <c r="AC216" s="97"/>
      <c r="AD216" s="97"/>
      <c r="AE216" s="97"/>
      <c r="AF216" s="97"/>
      <c r="AG216" s="97"/>
      <c r="AH216" s="97"/>
      <c r="AI216" s="97"/>
      <c r="AJ216" s="105"/>
      <c r="AK216" s="97"/>
      <c r="AL216" s="97"/>
      <c r="AM216" s="97"/>
      <c r="AN216" s="97"/>
      <c r="AO216" s="97"/>
      <c r="AP216" s="97"/>
      <c r="AQ216" s="97"/>
      <c r="AR216" s="106"/>
      <c r="AS216" s="107"/>
      <c r="AT216" s="107"/>
      <c r="AU216" s="107"/>
      <c r="AV216" s="107"/>
      <c r="AW216" s="107"/>
      <c r="AX216" s="107"/>
      <c r="AY216" s="106"/>
      <c r="AZ216" s="107"/>
      <c r="BA216" s="107"/>
      <c r="BB216" s="107"/>
      <c r="BC216" s="108">
        <f>IF($AU$38&lt;&gt;"","zie hierboven",IF(AJ216="auto",IF(AND((D216&gt;'km-vergoeding'!$A$4),(D216&lt;'km-vergoeding'!$A$5)),'km-vergoeding'!$D$4,'km-vergoeding'!$D$5),0))</f>
        <v>0</v>
      </c>
      <c r="BD216" s="95"/>
      <c r="BE216" s="95"/>
      <c r="BF216" s="95"/>
      <c r="BG216" s="95"/>
      <c r="BH216" s="95"/>
      <c r="BI216" s="95"/>
      <c r="BJ216" s="95"/>
      <c r="BK216" s="94">
        <f t="shared" si="47"/>
        <v>0</v>
      </c>
      <c r="BL216" s="95"/>
      <c r="BM216" s="95"/>
      <c r="BN216" s="95"/>
      <c r="BO216" s="95"/>
      <c r="BP216" s="95"/>
      <c r="BQ216" s="95"/>
      <c r="BR216" s="93">
        <f>IF($AU$38&lt;&gt;"","zie hierboven",IF(AJ216="fiets",'km-vergoeding'!$D$3,0))</f>
        <v>0</v>
      </c>
      <c r="BS216" s="93"/>
      <c r="BT216" s="93"/>
      <c r="BU216" s="93"/>
      <c r="BV216" s="93"/>
      <c r="BW216" s="93"/>
      <c r="BX216" s="93"/>
      <c r="BY216" s="93"/>
      <c r="BZ216" s="94">
        <f t="shared" si="48"/>
        <v>0</v>
      </c>
      <c r="CA216" s="95"/>
      <c r="CB216" s="95"/>
      <c r="CC216" s="95"/>
      <c r="CD216" s="95"/>
      <c r="CE216" s="95"/>
      <c r="CF216" s="95"/>
      <c r="CG216" s="96"/>
      <c r="CH216" s="97"/>
      <c r="CI216" s="97"/>
      <c r="CJ216" s="97"/>
      <c r="CK216" s="97"/>
      <c r="CL216" s="97"/>
      <c r="CM216" s="98">
        <f t="shared" si="49"/>
        <v>0</v>
      </c>
      <c r="CN216" s="95"/>
      <c r="CO216" s="95"/>
      <c r="CP216" s="95"/>
      <c r="CQ216" s="95"/>
      <c r="CR216" s="95"/>
      <c r="CS216" s="99">
        <f t="shared" si="40"/>
        <v>0</v>
      </c>
      <c r="CT216" s="100"/>
      <c r="CU216" s="100"/>
      <c r="CV216" s="100"/>
      <c r="CW216" s="100"/>
      <c r="CX216" s="101"/>
      <c r="CY216" s="73" t="str">
        <f t="shared" si="41"/>
        <v/>
      </c>
      <c r="CZ216" s="71" t="str">
        <f t="shared" si="42"/>
        <v/>
      </c>
      <c r="DA216" s="60"/>
      <c r="DB216" s="77" t="str">
        <f t="shared" si="43"/>
        <v/>
      </c>
      <c r="DC216" s="71" t="str">
        <f t="shared" si="44"/>
        <v/>
      </c>
      <c r="DD216" s="71" t="str">
        <f t="shared" si="45"/>
        <v/>
      </c>
      <c r="DE216" s="45">
        <f t="shared" si="46"/>
        <v>0</v>
      </c>
      <c r="DF216" s="45"/>
      <c r="DG216" s="84" t="str">
        <f t="shared" si="39"/>
        <v/>
      </c>
    </row>
    <row r="217" spans="1:111" ht="15.75" customHeight="1" x14ac:dyDescent="0.35">
      <c r="A217" s="71" t="str">
        <f t="shared" si="36"/>
        <v/>
      </c>
      <c r="B217" s="71" t="str">
        <f t="shared" si="37"/>
        <v/>
      </c>
      <c r="C217" s="72" t="str">
        <f t="shared" si="38"/>
        <v/>
      </c>
      <c r="D217" s="102"/>
      <c r="E217" s="97"/>
      <c r="F217" s="97"/>
      <c r="G217" s="97"/>
      <c r="H217" s="103"/>
      <c r="I217" s="97"/>
      <c r="J217" s="97"/>
      <c r="K217" s="97"/>
      <c r="L217" s="97"/>
      <c r="M217" s="97"/>
      <c r="N217" s="97"/>
      <c r="O217" s="97"/>
      <c r="P217" s="97"/>
      <c r="Q217" s="97"/>
      <c r="R217" s="104"/>
      <c r="S217" s="97"/>
      <c r="T217" s="97"/>
      <c r="U217" s="97"/>
      <c r="V217" s="97"/>
      <c r="W217" s="97"/>
      <c r="X217" s="104"/>
      <c r="Y217" s="97"/>
      <c r="Z217" s="97"/>
      <c r="AA217" s="97"/>
      <c r="AB217" s="97"/>
      <c r="AC217" s="97"/>
      <c r="AD217" s="97"/>
      <c r="AE217" s="97"/>
      <c r="AF217" s="97"/>
      <c r="AG217" s="97"/>
      <c r="AH217" s="97"/>
      <c r="AI217" s="97"/>
      <c r="AJ217" s="105"/>
      <c r="AK217" s="97"/>
      <c r="AL217" s="97"/>
      <c r="AM217" s="97"/>
      <c r="AN217" s="97"/>
      <c r="AO217" s="97"/>
      <c r="AP217" s="97"/>
      <c r="AQ217" s="97"/>
      <c r="AR217" s="106"/>
      <c r="AS217" s="107"/>
      <c r="AT217" s="107"/>
      <c r="AU217" s="107"/>
      <c r="AV217" s="107"/>
      <c r="AW217" s="107"/>
      <c r="AX217" s="107"/>
      <c r="AY217" s="106"/>
      <c r="AZ217" s="107"/>
      <c r="BA217" s="107"/>
      <c r="BB217" s="107"/>
      <c r="BC217" s="108">
        <f>IF($AU$38&lt;&gt;"","zie hierboven",IF(AJ217="auto",IF(AND((D217&gt;'km-vergoeding'!$A$4),(D217&lt;'km-vergoeding'!$A$5)),'km-vergoeding'!$D$4,'km-vergoeding'!$D$5),0))</f>
        <v>0</v>
      </c>
      <c r="BD217" s="95"/>
      <c r="BE217" s="95"/>
      <c r="BF217" s="95"/>
      <c r="BG217" s="95"/>
      <c r="BH217" s="95"/>
      <c r="BI217" s="95"/>
      <c r="BJ217" s="95"/>
      <c r="BK217" s="94">
        <f t="shared" si="47"/>
        <v>0</v>
      </c>
      <c r="BL217" s="95"/>
      <c r="BM217" s="95"/>
      <c r="BN217" s="95"/>
      <c r="BO217" s="95"/>
      <c r="BP217" s="95"/>
      <c r="BQ217" s="95"/>
      <c r="BR217" s="93">
        <f>IF($AU$38&lt;&gt;"","zie hierboven",IF(AJ217="fiets",'km-vergoeding'!$D$3,0))</f>
        <v>0</v>
      </c>
      <c r="BS217" s="93"/>
      <c r="BT217" s="93"/>
      <c r="BU217" s="93"/>
      <c r="BV217" s="93"/>
      <c r="BW217" s="93"/>
      <c r="BX217" s="93"/>
      <c r="BY217" s="93"/>
      <c r="BZ217" s="94">
        <f t="shared" si="48"/>
        <v>0</v>
      </c>
      <c r="CA217" s="95"/>
      <c r="CB217" s="95"/>
      <c r="CC217" s="95"/>
      <c r="CD217" s="95"/>
      <c r="CE217" s="95"/>
      <c r="CF217" s="95"/>
      <c r="CG217" s="96"/>
      <c r="CH217" s="97"/>
      <c r="CI217" s="97"/>
      <c r="CJ217" s="97"/>
      <c r="CK217" s="97"/>
      <c r="CL217" s="97"/>
      <c r="CM217" s="98">
        <f t="shared" si="49"/>
        <v>0</v>
      </c>
      <c r="CN217" s="95"/>
      <c r="CO217" s="95"/>
      <c r="CP217" s="95"/>
      <c r="CQ217" s="95"/>
      <c r="CR217" s="95"/>
      <c r="CS217" s="99">
        <f t="shared" si="40"/>
        <v>0</v>
      </c>
      <c r="CT217" s="100"/>
      <c r="CU217" s="100"/>
      <c r="CV217" s="100"/>
      <c r="CW217" s="100"/>
      <c r="CX217" s="101"/>
      <c r="CY217" s="73" t="str">
        <f t="shared" si="41"/>
        <v/>
      </c>
      <c r="CZ217" s="71" t="str">
        <f t="shared" si="42"/>
        <v/>
      </c>
      <c r="DA217" s="60"/>
      <c r="DB217" s="77" t="str">
        <f t="shared" si="43"/>
        <v/>
      </c>
      <c r="DC217" s="71" t="str">
        <f t="shared" si="44"/>
        <v/>
      </c>
      <c r="DD217" s="71" t="str">
        <f t="shared" si="45"/>
        <v/>
      </c>
      <c r="DE217" s="45">
        <f t="shared" si="46"/>
        <v>0</v>
      </c>
      <c r="DF217" s="45"/>
      <c r="DG217" s="84" t="str">
        <f t="shared" si="39"/>
        <v/>
      </c>
    </row>
    <row r="218" spans="1:111" ht="15.75" customHeight="1" x14ac:dyDescent="0.35">
      <c r="A218" s="71" t="str">
        <f t="shared" si="36"/>
        <v/>
      </c>
      <c r="B218" s="71" t="str">
        <f t="shared" si="37"/>
        <v/>
      </c>
      <c r="C218" s="72" t="str">
        <f t="shared" si="38"/>
        <v/>
      </c>
      <c r="D218" s="102"/>
      <c r="E218" s="97"/>
      <c r="F218" s="97"/>
      <c r="G218" s="97"/>
      <c r="H218" s="103"/>
      <c r="I218" s="97"/>
      <c r="J218" s="97"/>
      <c r="K218" s="97"/>
      <c r="L218" s="97"/>
      <c r="M218" s="97"/>
      <c r="N218" s="97"/>
      <c r="O218" s="97"/>
      <c r="P218" s="97"/>
      <c r="Q218" s="97"/>
      <c r="R218" s="104"/>
      <c r="S218" s="97"/>
      <c r="T218" s="97"/>
      <c r="U218" s="97"/>
      <c r="V218" s="97"/>
      <c r="W218" s="97"/>
      <c r="X218" s="104"/>
      <c r="Y218" s="97"/>
      <c r="Z218" s="97"/>
      <c r="AA218" s="97"/>
      <c r="AB218" s="97"/>
      <c r="AC218" s="97"/>
      <c r="AD218" s="97"/>
      <c r="AE218" s="97"/>
      <c r="AF218" s="97"/>
      <c r="AG218" s="97"/>
      <c r="AH218" s="97"/>
      <c r="AI218" s="97"/>
      <c r="AJ218" s="105"/>
      <c r="AK218" s="97"/>
      <c r="AL218" s="97"/>
      <c r="AM218" s="97"/>
      <c r="AN218" s="97"/>
      <c r="AO218" s="97"/>
      <c r="AP218" s="97"/>
      <c r="AQ218" s="97"/>
      <c r="AR218" s="106"/>
      <c r="AS218" s="107"/>
      <c r="AT218" s="107"/>
      <c r="AU218" s="107"/>
      <c r="AV218" s="107"/>
      <c r="AW218" s="107"/>
      <c r="AX218" s="107"/>
      <c r="AY218" s="106"/>
      <c r="AZ218" s="107"/>
      <c r="BA218" s="107"/>
      <c r="BB218" s="107"/>
      <c r="BC218" s="108">
        <f>IF($AU$38&lt;&gt;"","zie hierboven",IF(AJ218="auto",IF(AND((D218&gt;'km-vergoeding'!$A$4),(D218&lt;'km-vergoeding'!$A$5)),'km-vergoeding'!$D$4,'km-vergoeding'!$D$5),0))</f>
        <v>0</v>
      </c>
      <c r="BD218" s="95"/>
      <c r="BE218" s="95"/>
      <c r="BF218" s="95"/>
      <c r="BG218" s="95"/>
      <c r="BH218" s="95"/>
      <c r="BI218" s="95"/>
      <c r="BJ218" s="95"/>
      <c r="BK218" s="94">
        <f t="shared" si="47"/>
        <v>0</v>
      </c>
      <c r="BL218" s="95"/>
      <c r="BM218" s="95"/>
      <c r="BN218" s="95"/>
      <c r="BO218" s="95"/>
      <c r="BP218" s="95"/>
      <c r="BQ218" s="95"/>
      <c r="BR218" s="93">
        <f>IF($AU$38&lt;&gt;"","zie hierboven",IF(AJ218="fiets",'km-vergoeding'!$D$3,0))</f>
        <v>0</v>
      </c>
      <c r="BS218" s="93"/>
      <c r="BT218" s="93"/>
      <c r="BU218" s="93"/>
      <c r="BV218" s="93"/>
      <c r="BW218" s="93"/>
      <c r="BX218" s="93"/>
      <c r="BY218" s="93"/>
      <c r="BZ218" s="94">
        <f t="shared" si="48"/>
        <v>0</v>
      </c>
      <c r="CA218" s="95"/>
      <c r="CB218" s="95"/>
      <c r="CC218" s="95"/>
      <c r="CD218" s="95"/>
      <c r="CE218" s="95"/>
      <c r="CF218" s="95"/>
      <c r="CG218" s="96"/>
      <c r="CH218" s="97"/>
      <c r="CI218" s="97"/>
      <c r="CJ218" s="97"/>
      <c r="CK218" s="97"/>
      <c r="CL218" s="97"/>
      <c r="CM218" s="98">
        <f t="shared" si="49"/>
        <v>0</v>
      </c>
      <c r="CN218" s="95"/>
      <c r="CO218" s="95"/>
      <c r="CP218" s="95"/>
      <c r="CQ218" s="95"/>
      <c r="CR218" s="95"/>
      <c r="CS218" s="99">
        <f t="shared" si="40"/>
        <v>0</v>
      </c>
      <c r="CT218" s="100"/>
      <c r="CU218" s="100"/>
      <c r="CV218" s="100"/>
      <c r="CW218" s="100"/>
      <c r="CX218" s="101"/>
      <c r="CY218" s="73" t="str">
        <f t="shared" si="41"/>
        <v/>
      </c>
      <c r="CZ218" s="71" t="str">
        <f t="shared" si="42"/>
        <v/>
      </c>
      <c r="DA218" s="60"/>
      <c r="DB218" s="77" t="str">
        <f t="shared" si="43"/>
        <v/>
      </c>
      <c r="DC218" s="71" t="str">
        <f t="shared" si="44"/>
        <v/>
      </c>
      <c r="DD218" s="71" t="str">
        <f t="shared" si="45"/>
        <v/>
      </c>
      <c r="DE218" s="45">
        <f t="shared" si="46"/>
        <v>0</v>
      </c>
      <c r="DF218" s="45"/>
      <c r="DG218" s="84" t="str">
        <f t="shared" si="39"/>
        <v/>
      </c>
    </row>
    <row r="219" spans="1:111" ht="15.75" customHeight="1" x14ac:dyDescent="0.35">
      <c r="A219" s="71" t="str">
        <f t="shared" si="36"/>
        <v/>
      </c>
      <c r="B219" s="71" t="str">
        <f t="shared" si="37"/>
        <v/>
      </c>
      <c r="C219" s="72" t="str">
        <f t="shared" si="38"/>
        <v/>
      </c>
      <c r="D219" s="102"/>
      <c r="E219" s="97"/>
      <c r="F219" s="97"/>
      <c r="G219" s="97"/>
      <c r="H219" s="103"/>
      <c r="I219" s="97"/>
      <c r="J219" s="97"/>
      <c r="K219" s="97"/>
      <c r="L219" s="97"/>
      <c r="M219" s="97"/>
      <c r="N219" s="97"/>
      <c r="O219" s="97"/>
      <c r="P219" s="97"/>
      <c r="Q219" s="97"/>
      <c r="R219" s="104"/>
      <c r="S219" s="97"/>
      <c r="T219" s="97"/>
      <c r="U219" s="97"/>
      <c r="V219" s="97"/>
      <c r="W219" s="97"/>
      <c r="X219" s="104"/>
      <c r="Y219" s="97"/>
      <c r="Z219" s="97"/>
      <c r="AA219" s="97"/>
      <c r="AB219" s="97"/>
      <c r="AC219" s="97"/>
      <c r="AD219" s="97"/>
      <c r="AE219" s="97"/>
      <c r="AF219" s="97"/>
      <c r="AG219" s="97"/>
      <c r="AH219" s="97"/>
      <c r="AI219" s="97"/>
      <c r="AJ219" s="105"/>
      <c r="AK219" s="97"/>
      <c r="AL219" s="97"/>
      <c r="AM219" s="97"/>
      <c r="AN219" s="97"/>
      <c r="AO219" s="97"/>
      <c r="AP219" s="97"/>
      <c r="AQ219" s="97"/>
      <c r="AR219" s="106"/>
      <c r="AS219" s="107"/>
      <c r="AT219" s="107"/>
      <c r="AU219" s="107"/>
      <c r="AV219" s="107"/>
      <c r="AW219" s="107"/>
      <c r="AX219" s="107"/>
      <c r="AY219" s="106"/>
      <c r="AZ219" s="107"/>
      <c r="BA219" s="107"/>
      <c r="BB219" s="107"/>
      <c r="BC219" s="108">
        <f>IF($AU$38&lt;&gt;"","zie hierboven",IF(AJ219="auto",IF(AND((D219&gt;'km-vergoeding'!$A$4),(D219&lt;'km-vergoeding'!$A$5)),'km-vergoeding'!$D$4,'km-vergoeding'!$D$5),0))</f>
        <v>0</v>
      </c>
      <c r="BD219" s="95"/>
      <c r="BE219" s="95"/>
      <c r="BF219" s="95"/>
      <c r="BG219" s="95"/>
      <c r="BH219" s="95"/>
      <c r="BI219" s="95"/>
      <c r="BJ219" s="95"/>
      <c r="BK219" s="94">
        <f t="shared" si="47"/>
        <v>0</v>
      </c>
      <c r="BL219" s="95"/>
      <c r="BM219" s="95"/>
      <c r="BN219" s="95"/>
      <c r="BO219" s="95"/>
      <c r="BP219" s="95"/>
      <c r="BQ219" s="95"/>
      <c r="BR219" s="93">
        <f>IF($AU$38&lt;&gt;"","zie hierboven",IF(AJ219="fiets",'km-vergoeding'!$D$3,0))</f>
        <v>0</v>
      </c>
      <c r="BS219" s="93"/>
      <c r="BT219" s="93"/>
      <c r="BU219" s="93"/>
      <c r="BV219" s="93"/>
      <c r="BW219" s="93"/>
      <c r="BX219" s="93"/>
      <c r="BY219" s="93"/>
      <c r="BZ219" s="94">
        <f t="shared" si="48"/>
        <v>0</v>
      </c>
      <c r="CA219" s="95"/>
      <c r="CB219" s="95"/>
      <c r="CC219" s="95"/>
      <c r="CD219" s="95"/>
      <c r="CE219" s="95"/>
      <c r="CF219" s="95"/>
      <c r="CG219" s="96"/>
      <c r="CH219" s="97"/>
      <c r="CI219" s="97"/>
      <c r="CJ219" s="97"/>
      <c r="CK219" s="97"/>
      <c r="CL219" s="97"/>
      <c r="CM219" s="98">
        <f t="shared" si="49"/>
        <v>0</v>
      </c>
      <c r="CN219" s="95"/>
      <c r="CO219" s="95"/>
      <c r="CP219" s="95"/>
      <c r="CQ219" s="95"/>
      <c r="CR219" s="95"/>
      <c r="CS219" s="99">
        <f t="shared" si="40"/>
        <v>0</v>
      </c>
      <c r="CT219" s="100"/>
      <c r="CU219" s="100"/>
      <c r="CV219" s="100"/>
      <c r="CW219" s="100"/>
      <c r="CX219" s="101"/>
      <c r="CY219" s="73" t="str">
        <f t="shared" si="41"/>
        <v/>
      </c>
      <c r="CZ219" s="71" t="str">
        <f t="shared" si="42"/>
        <v/>
      </c>
      <c r="DA219" s="60"/>
      <c r="DB219" s="77" t="str">
        <f t="shared" si="43"/>
        <v/>
      </c>
      <c r="DC219" s="71" t="str">
        <f t="shared" si="44"/>
        <v/>
      </c>
      <c r="DD219" s="71" t="str">
        <f t="shared" si="45"/>
        <v/>
      </c>
      <c r="DE219" s="45">
        <f t="shared" si="46"/>
        <v>0</v>
      </c>
      <c r="DF219" s="45"/>
      <c r="DG219" s="84" t="str">
        <f t="shared" si="39"/>
        <v/>
      </c>
    </row>
    <row r="220" spans="1:111" ht="15.75" customHeight="1" x14ac:dyDescent="0.35">
      <c r="A220" s="71" t="str">
        <f t="shared" si="36"/>
        <v/>
      </c>
      <c r="B220" s="71" t="str">
        <f t="shared" si="37"/>
        <v/>
      </c>
      <c r="C220" s="72" t="str">
        <f t="shared" si="38"/>
        <v/>
      </c>
      <c r="D220" s="102"/>
      <c r="E220" s="97"/>
      <c r="F220" s="97"/>
      <c r="G220" s="97"/>
      <c r="H220" s="103"/>
      <c r="I220" s="97"/>
      <c r="J220" s="97"/>
      <c r="K220" s="97"/>
      <c r="L220" s="97"/>
      <c r="M220" s="97"/>
      <c r="N220" s="97"/>
      <c r="O220" s="97"/>
      <c r="P220" s="97"/>
      <c r="Q220" s="97"/>
      <c r="R220" s="104"/>
      <c r="S220" s="97"/>
      <c r="T220" s="97"/>
      <c r="U220" s="97"/>
      <c r="V220" s="97"/>
      <c r="W220" s="97"/>
      <c r="X220" s="104"/>
      <c r="Y220" s="97"/>
      <c r="Z220" s="97"/>
      <c r="AA220" s="97"/>
      <c r="AB220" s="97"/>
      <c r="AC220" s="97"/>
      <c r="AD220" s="97"/>
      <c r="AE220" s="97"/>
      <c r="AF220" s="97"/>
      <c r="AG220" s="97"/>
      <c r="AH220" s="97"/>
      <c r="AI220" s="97"/>
      <c r="AJ220" s="105"/>
      <c r="AK220" s="97"/>
      <c r="AL220" s="97"/>
      <c r="AM220" s="97"/>
      <c r="AN220" s="97"/>
      <c r="AO220" s="97"/>
      <c r="AP220" s="97"/>
      <c r="AQ220" s="97"/>
      <c r="AR220" s="106"/>
      <c r="AS220" s="107"/>
      <c r="AT220" s="107"/>
      <c r="AU220" s="107"/>
      <c r="AV220" s="107"/>
      <c r="AW220" s="107"/>
      <c r="AX220" s="107"/>
      <c r="AY220" s="106"/>
      <c r="AZ220" s="107"/>
      <c r="BA220" s="107"/>
      <c r="BB220" s="107"/>
      <c r="BC220" s="108">
        <f>IF($AU$38&lt;&gt;"","zie hierboven",IF(AJ220="auto",IF(AND((D220&gt;'km-vergoeding'!$A$4),(D220&lt;'km-vergoeding'!$A$5)),'km-vergoeding'!$D$4,'km-vergoeding'!$D$5),0))</f>
        <v>0</v>
      </c>
      <c r="BD220" s="95"/>
      <c r="BE220" s="95"/>
      <c r="BF220" s="95"/>
      <c r="BG220" s="95"/>
      <c r="BH220" s="95"/>
      <c r="BI220" s="95"/>
      <c r="BJ220" s="95"/>
      <c r="BK220" s="94">
        <f t="shared" si="47"/>
        <v>0</v>
      </c>
      <c r="BL220" s="95"/>
      <c r="BM220" s="95"/>
      <c r="BN220" s="95"/>
      <c r="BO220" s="95"/>
      <c r="BP220" s="95"/>
      <c r="BQ220" s="95"/>
      <c r="BR220" s="93">
        <f>IF($AU$38&lt;&gt;"","zie hierboven",IF(AJ220="fiets",'km-vergoeding'!$D$3,0))</f>
        <v>0</v>
      </c>
      <c r="BS220" s="93"/>
      <c r="BT220" s="93"/>
      <c r="BU220" s="93"/>
      <c r="BV220" s="93"/>
      <c r="BW220" s="93"/>
      <c r="BX220" s="93"/>
      <c r="BY220" s="93"/>
      <c r="BZ220" s="94">
        <f t="shared" si="48"/>
        <v>0</v>
      </c>
      <c r="CA220" s="95"/>
      <c r="CB220" s="95"/>
      <c r="CC220" s="95"/>
      <c r="CD220" s="95"/>
      <c r="CE220" s="95"/>
      <c r="CF220" s="95"/>
      <c r="CG220" s="96"/>
      <c r="CH220" s="97"/>
      <c r="CI220" s="97"/>
      <c r="CJ220" s="97"/>
      <c r="CK220" s="97"/>
      <c r="CL220" s="97"/>
      <c r="CM220" s="98">
        <f t="shared" si="49"/>
        <v>0</v>
      </c>
      <c r="CN220" s="95"/>
      <c r="CO220" s="95"/>
      <c r="CP220" s="95"/>
      <c r="CQ220" s="95"/>
      <c r="CR220" s="95"/>
      <c r="CS220" s="99">
        <f t="shared" si="40"/>
        <v>0</v>
      </c>
      <c r="CT220" s="100"/>
      <c r="CU220" s="100"/>
      <c r="CV220" s="100"/>
      <c r="CW220" s="100"/>
      <c r="CX220" s="101"/>
      <c r="CY220" s="73" t="str">
        <f t="shared" si="41"/>
        <v/>
      </c>
      <c r="CZ220" s="71" t="str">
        <f t="shared" si="42"/>
        <v/>
      </c>
      <c r="DA220" s="60"/>
      <c r="DB220" s="77" t="str">
        <f t="shared" si="43"/>
        <v/>
      </c>
      <c r="DC220" s="71" t="str">
        <f t="shared" si="44"/>
        <v/>
      </c>
      <c r="DD220" s="71" t="str">
        <f t="shared" si="45"/>
        <v/>
      </c>
      <c r="DE220" s="45">
        <f t="shared" si="46"/>
        <v>0</v>
      </c>
      <c r="DF220" s="45"/>
      <c r="DG220" s="84" t="str">
        <f t="shared" si="39"/>
        <v/>
      </c>
    </row>
    <row r="221" spans="1:111" ht="15.75" customHeight="1" x14ac:dyDescent="0.35">
      <c r="A221" s="71" t="str">
        <f t="shared" si="36"/>
        <v/>
      </c>
      <c r="B221" s="71" t="str">
        <f t="shared" si="37"/>
        <v/>
      </c>
      <c r="C221" s="72" t="str">
        <f t="shared" si="38"/>
        <v/>
      </c>
      <c r="D221" s="102"/>
      <c r="E221" s="97"/>
      <c r="F221" s="97"/>
      <c r="G221" s="97"/>
      <c r="H221" s="103"/>
      <c r="I221" s="97"/>
      <c r="J221" s="97"/>
      <c r="K221" s="97"/>
      <c r="L221" s="97"/>
      <c r="M221" s="97"/>
      <c r="N221" s="97"/>
      <c r="O221" s="97"/>
      <c r="P221" s="97"/>
      <c r="Q221" s="97"/>
      <c r="R221" s="104"/>
      <c r="S221" s="97"/>
      <c r="T221" s="97"/>
      <c r="U221" s="97"/>
      <c r="V221" s="97"/>
      <c r="W221" s="97"/>
      <c r="X221" s="104"/>
      <c r="Y221" s="97"/>
      <c r="Z221" s="97"/>
      <c r="AA221" s="97"/>
      <c r="AB221" s="97"/>
      <c r="AC221" s="97"/>
      <c r="AD221" s="97"/>
      <c r="AE221" s="97"/>
      <c r="AF221" s="97"/>
      <c r="AG221" s="97"/>
      <c r="AH221" s="97"/>
      <c r="AI221" s="97"/>
      <c r="AJ221" s="105"/>
      <c r="AK221" s="97"/>
      <c r="AL221" s="97"/>
      <c r="AM221" s="97"/>
      <c r="AN221" s="97"/>
      <c r="AO221" s="97"/>
      <c r="AP221" s="97"/>
      <c r="AQ221" s="97"/>
      <c r="AR221" s="106"/>
      <c r="AS221" s="107"/>
      <c r="AT221" s="107"/>
      <c r="AU221" s="107"/>
      <c r="AV221" s="107"/>
      <c r="AW221" s="107"/>
      <c r="AX221" s="107"/>
      <c r="AY221" s="106"/>
      <c r="AZ221" s="107"/>
      <c r="BA221" s="107"/>
      <c r="BB221" s="107"/>
      <c r="BC221" s="108">
        <f>IF($AU$38&lt;&gt;"","zie hierboven",IF(AJ221="auto",IF(AND((D221&gt;'km-vergoeding'!$A$4),(D221&lt;'km-vergoeding'!$A$5)),'km-vergoeding'!$D$4,'km-vergoeding'!$D$5),0))</f>
        <v>0</v>
      </c>
      <c r="BD221" s="95"/>
      <c r="BE221" s="95"/>
      <c r="BF221" s="95"/>
      <c r="BG221" s="95"/>
      <c r="BH221" s="95"/>
      <c r="BI221" s="95"/>
      <c r="BJ221" s="95"/>
      <c r="BK221" s="94">
        <f t="shared" si="47"/>
        <v>0</v>
      </c>
      <c r="BL221" s="95"/>
      <c r="BM221" s="95"/>
      <c r="BN221" s="95"/>
      <c r="BO221" s="95"/>
      <c r="BP221" s="95"/>
      <c r="BQ221" s="95"/>
      <c r="BR221" s="93">
        <f>IF($AU$38&lt;&gt;"","zie hierboven",IF(AJ221="fiets",'km-vergoeding'!$D$3,0))</f>
        <v>0</v>
      </c>
      <c r="BS221" s="93"/>
      <c r="BT221" s="93"/>
      <c r="BU221" s="93"/>
      <c r="BV221" s="93"/>
      <c r="BW221" s="93"/>
      <c r="BX221" s="93"/>
      <c r="BY221" s="93"/>
      <c r="BZ221" s="94">
        <f t="shared" si="48"/>
        <v>0</v>
      </c>
      <c r="CA221" s="95"/>
      <c r="CB221" s="95"/>
      <c r="CC221" s="95"/>
      <c r="CD221" s="95"/>
      <c r="CE221" s="95"/>
      <c r="CF221" s="95"/>
      <c r="CG221" s="96"/>
      <c r="CH221" s="97"/>
      <c r="CI221" s="97"/>
      <c r="CJ221" s="97"/>
      <c r="CK221" s="97"/>
      <c r="CL221" s="97"/>
      <c r="CM221" s="98">
        <f t="shared" si="49"/>
        <v>0</v>
      </c>
      <c r="CN221" s="95"/>
      <c r="CO221" s="95"/>
      <c r="CP221" s="95"/>
      <c r="CQ221" s="95"/>
      <c r="CR221" s="95"/>
      <c r="CS221" s="99">
        <f t="shared" si="40"/>
        <v>0</v>
      </c>
      <c r="CT221" s="100"/>
      <c r="CU221" s="100"/>
      <c r="CV221" s="100"/>
      <c r="CW221" s="100"/>
      <c r="CX221" s="101"/>
      <c r="CY221" s="73" t="str">
        <f t="shared" si="41"/>
        <v/>
      </c>
      <c r="CZ221" s="71" t="str">
        <f t="shared" si="42"/>
        <v/>
      </c>
      <c r="DA221" s="60"/>
      <c r="DB221" s="77" t="str">
        <f t="shared" si="43"/>
        <v/>
      </c>
      <c r="DC221" s="71" t="str">
        <f t="shared" si="44"/>
        <v/>
      </c>
      <c r="DD221" s="71" t="str">
        <f t="shared" si="45"/>
        <v/>
      </c>
      <c r="DE221" s="45">
        <f t="shared" si="46"/>
        <v>0</v>
      </c>
      <c r="DF221" s="45"/>
      <c r="DG221" s="84" t="str">
        <f t="shared" si="39"/>
        <v/>
      </c>
    </row>
    <row r="222" spans="1:111" ht="15.75" customHeight="1" x14ac:dyDescent="0.35">
      <c r="A222" s="71" t="str">
        <f t="shared" si="36"/>
        <v/>
      </c>
      <c r="B222" s="71" t="str">
        <f t="shared" si="37"/>
        <v/>
      </c>
      <c r="C222" s="72" t="str">
        <f t="shared" si="38"/>
        <v/>
      </c>
      <c r="D222" s="102"/>
      <c r="E222" s="97"/>
      <c r="F222" s="97"/>
      <c r="G222" s="97"/>
      <c r="H222" s="103"/>
      <c r="I222" s="97"/>
      <c r="J222" s="97"/>
      <c r="K222" s="97"/>
      <c r="L222" s="97"/>
      <c r="M222" s="97"/>
      <c r="N222" s="97"/>
      <c r="O222" s="97"/>
      <c r="P222" s="97"/>
      <c r="Q222" s="97"/>
      <c r="R222" s="104"/>
      <c r="S222" s="97"/>
      <c r="T222" s="97"/>
      <c r="U222" s="97"/>
      <c r="V222" s="97"/>
      <c r="W222" s="97"/>
      <c r="X222" s="104"/>
      <c r="Y222" s="97"/>
      <c r="Z222" s="97"/>
      <c r="AA222" s="97"/>
      <c r="AB222" s="97"/>
      <c r="AC222" s="97"/>
      <c r="AD222" s="97"/>
      <c r="AE222" s="97"/>
      <c r="AF222" s="97"/>
      <c r="AG222" s="97"/>
      <c r="AH222" s="97"/>
      <c r="AI222" s="97"/>
      <c r="AJ222" s="105"/>
      <c r="AK222" s="97"/>
      <c r="AL222" s="97"/>
      <c r="AM222" s="97"/>
      <c r="AN222" s="97"/>
      <c r="AO222" s="97"/>
      <c r="AP222" s="97"/>
      <c r="AQ222" s="97"/>
      <c r="AR222" s="106"/>
      <c r="AS222" s="107"/>
      <c r="AT222" s="107"/>
      <c r="AU222" s="107"/>
      <c r="AV222" s="107"/>
      <c r="AW222" s="107"/>
      <c r="AX222" s="107"/>
      <c r="AY222" s="106"/>
      <c r="AZ222" s="107"/>
      <c r="BA222" s="107"/>
      <c r="BB222" s="107"/>
      <c r="BC222" s="108">
        <f>IF($AU$38&lt;&gt;"","zie hierboven",IF(AJ222="auto",IF(AND((D222&gt;'km-vergoeding'!$A$4),(D222&lt;'km-vergoeding'!$A$5)),'km-vergoeding'!$D$4,'km-vergoeding'!$D$5),0))</f>
        <v>0</v>
      </c>
      <c r="BD222" s="95"/>
      <c r="BE222" s="95"/>
      <c r="BF222" s="95"/>
      <c r="BG222" s="95"/>
      <c r="BH222" s="95"/>
      <c r="BI222" s="95"/>
      <c r="BJ222" s="95"/>
      <c r="BK222" s="94">
        <f t="shared" si="47"/>
        <v>0</v>
      </c>
      <c r="BL222" s="95"/>
      <c r="BM222" s="95"/>
      <c r="BN222" s="95"/>
      <c r="BO222" s="95"/>
      <c r="BP222" s="95"/>
      <c r="BQ222" s="95"/>
      <c r="BR222" s="93">
        <f>IF($AU$38&lt;&gt;"","zie hierboven",IF(AJ222="fiets",'km-vergoeding'!$D$3,0))</f>
        <v>0</v>
      </c>
      <c r="BS222" s="93"/>
      <c r="BT222" s="93"/>
      <c r="BU222" s="93"/>
      <c r="BV222" s="93"/>
      <c r="BW222" s="93"/>
      <c r="BX222" s="93"/>
      <c r="BY222" s="93"/>
      <c r="BZ222" s="94">
        <f t="shared" si="48"/>
        <v>0</v>
      </c>
      <c r="CA222" s="95"/>
      <c r="CB222" s="95"/>
      <c r="CC222" s="95"/>
      <c r="CD222" s="95"/>
      <c r="CE222" s="95"/>
      <c r="CF222" s="95"/>
      <c r="CG222" s="96"/>
      <c r="CH222" s="97"/>
      <c r="CI222" s="97"/>
      <c r="CJ222" s="97"/>
      <c r="CK222" s="97"/>
      <c r="CL222" s="97"/>
      <c r="CM222" s="98">
        <f t="shared" si="49"/>
        <v>0</v>
      </c>
      <c r="CN222" s="95"/>
      <c r="CO222" s="95"/>
      <c r="CP222" s="95"/>
      <c r="CQ222" s="95"/>
      <c r="CR222" s="95"/>
      <c r="CS222" s="99">
        <f t="shared" si="40"/>
        <v>0</v>
      </c>
      <c r="CT222" s="100"/>
      <c r="CU222" s="100"/>
      <c r="CV222" s="100"/>
      <c r="CW222" s="100"/>
      <c r="CX222" s="101"/>
      <c r="CY222" s="73" t="str">
        <f t="shared" si="41"/>
        <v/>
      </c>
      <c r="CZ222" s="71" t="str">
        <f t="shared" si="42"/>
        <v/>
      </c>
      <c r="DA222" s="60"/>
      <c r="DB222" s="77" t="str">
        <f t="shared" si="43"/>
        <v/>
      </c>
      <c r="DC222" s="71" t="str">
        <f t="shared" si="44"/>
        <v/>
      </c>
      <c r="DD222" s="71" t="str">
        <f t="shared" si="45"/>
        <v/>
      </c>
      <c r="DE222" s="45">
        <f t="shared" si="46"/>
        <v>0</v>
      </c>
      <c r="DF222" s="45"/>
      <c r="DG222" s="84" t="str">
        <f t="shared" si="39"/>
        <v/>
      </c>
    </row>
    <row r="223" spans="1:111" ht="15.75" customHeight="1" x14ac:dyDescent="0.35">
      <c r="A223" s="71" t="str">
        <f t="shared" si="36"/>
        <v/>
      </c>
      <c r="B223" s="71" t="str">
        <f t="shared" si="37"/>
        <v/>
      </c>
      <c r="C223" s="72" t="str">
        <f t="shared" si="38"/>
        <v/>
      </c>
      <c r="D223" s="102"/>
      <c r="E223" s="97"/>
      <c r="F223" s="97"/>
      <c r="G223" s="97"/>
      <c r="H223" s="103"/>
      <c r="I223" s="97"/>
      <c r="J223" s="97"/>
      <c r="K223" s="97"/>
      <c r="L223" s="97"/>
      <c r="M223" s="97"/>
      <c r="N223" s="97"/>
      <c r="O223" s="97"/>
      <c r="P223" s="97"/>
      <c r="Q223" s="97"/>
      <c r="R223" s="104"/>
      <c r="S223" s="97"/>
      <c r="T223" s="97"/>
      <c r="U223" s="97"/>
      <c r="V223" s="97"/>
      <c r="W223" s="97"/>
      <c r="X223" s="104"/>
      <c r="Y223" s="97"/>
      <c r="Z223" s="97"/>
      <c r="AA223" s="97"/>
      <c r="AB223" s="97"/>
      <c r="AC223" s="97"/>
      <c r="AD223" s="97"/>
      <c r="AE223" s="97"/>
      <c r="AF223" s="97"/>
      <c r="AG223" s="97"/>
      <c r="AH223" s="97"/>
      <c r="AI223" s="97"/>
      <c r="AJ223" s="105"/>
      <c r="AK223" s="97"/>
      <c r="AL223" s="97"/>
      <c r="AM223" s="97"/>
      <c r="AN223" s="97"/>
      <c r="AO223" s="97"/>
      <c r="AP223" s="97"/>
      <c r="AQ223" s="97"/>
      <c r="AR223" s="106"/>
      <c r="AS223" s="107"/>
      <c r="AT223" s="107"/>
      <c r="AU223" s="107"/>
      <c r="AV223" s="107"/>
      <c r="AW223" s="107"/>
      <c r="AX223" s="107"/>
      <c r="AY223" s="106"/>
      <c r="AZ223" s="107"/>
      <c r="BA223" s="107"/>
      <c r="BB223" s="107"/>
      <c r="BC223" s="108">
        <f>IF($AU$38&lt;&gt;"","zie hierboven",IF(AJ223="auto",IF(AND((D223&gt;'km-vergoeding'!$A$4),(D223&lt;'km-vergoeding'!$A$5)),'km-vergoeding'!$D$4,'km-vergoeding'!$D$5),0))</f>
        <v>0</v>
      </c>
      <c r="BD223" s="95"/>
      <c r="BE223" s="95"/>
      <c r="BF223" s="95"/>
      <c r="BG223" s="95"/>
      <c r="BH223" s="95"/>
      <c r="BI223" s="95"/>
      <c r="BJ223" s="95"/>
      <c r="BK223" s="94">
        <f t="shared" si="47"/>
        <v>0</v>
      </c>
      <c r="BL223" s="95"/>
      <c r="BM223" s="95"/>
      <c r="BN223" s="95"/>
      <c r="BO223" s="95"/>
      <c r="BP223" s="95"/>
      <c r="BQ223" s="95"/>
      <c r="BR223" s="93">
        <f>IF($AU$38&lt;&gt;"","zie hierboven",IF(AJ223="fiets",'km-vergoeding'!$D$3,0))</f>
        <v>0</v>
      </c>
      <c r="BS223" s="93"/>
      <c r="BT223" s="93"/>
      <c r="BU223" s="93"/>
      <c r="BV223" s="93"/>
      <c r="BW223" s="93"/>
      <c r="BX223" s="93"/>
      <c r="BY223" s="93"/>
      <c r="BZ223" s="94">
        <f t="shared" si="48"/>
        <v>0</v>
      </c>
      <c r="CA223" s="95"/>
      <c r="CB223" s="95"/>
      <c r="CC223" s="95"/>
      <c r="CD223" s="95"/>
      <c r="CE223" s="95"/>
      <c r="CF223" s="95"/>
      <c r="CG223" s="96"/>
      <c r="CH223" s="97"/>
      <c r="CI223" s="97"/>
      <c r="CJ223" s="97"/>
      <c r="CK223" s="97"/>
      <c r="CL223" s="97"/>
      <c r="CM223" s="98">
        <f t="shared" si="49"/>
        <v>0</v>
      </c>
      <c r="CN223" s="95"/>
      <c r="CO223" s="95"/>
      <c r="CP223" s="95"/>
      <c r="CQ223" s="95"/>
      <c r="CR223" s="95"/>
      <c r="CS223" s="99">
        <f t="shared" si="40"/>
        <v>0</v>
      </c>
      <c r="CT223" s="100"/>
      <c r="CU223" s="100"/>
      <c r="CV223" s="100"/>
      <c r="CW223" s="100"/>
      <c r="CX223" s="101"/>
      <c r="CY223" s="73" t="str">
        <f t="shared" si="41"/>
        <v/>
      </c>
      <c r="CZ223" s="71" t="str">
        <f t="shared" si="42"/>
        <v/>
      </c>
      <c r="DA223" s="60"/>
      <c r="DB223" s="77" t="str">
        <f t="shared" si="43"/>
        <v/>
      </c>
      <c r="DC223" s="71" t="str">
        <f t="shared" si="44"/>
        <v/>
      </c>
      <c r="DD223" s="71" t="str">
        <f t="shared" si="45"/>
        <v/>
      </c>
      <c r="DE223" s="45">
        <f t="shared" si="46"/>
        <v>0</v>
      </c>
      <c r="DF223" s="45"/>
      <c r="DG223" s="84" t="str">
        <f t="shared" si="39"/>
        <v/>
      </c>
    </row>
    <row r="224" spans="1:111" ht="15.75" customHeight="1" x14ac:dyDescent="0.35">
      <c r="A224" s="71" t="str">
        <f t="shared" si="36"/>
        <v/>
      </c>
      <c r="B224" s="71" t="str">
        <f t="shared" si="37"/>
        <v/>
      </c>
      <c r="C224" s="72" t="str">
        <f t="shared" si="38"/>
        <v/>
      </c>
      <c r="D224" s="102"/>
      <c r="E224" s="97"/>
      <c r="F224" s="97"/>
      <c r="G224" s="97"/>
      <c r="H224" s="103"/>
      <c r="I224" s="97"/>
      <c r="J224" s="97"/>
      <c r="K224" s="97"/>
      <c r="L224" s="97"/>
      <c r="M224" s="97"/>
      <c r="N224" s="97"/>
      <c r="O224" s="97"/>
      <c r="P224" s="97"/>
      <c r="Q224" s="97"/>
      <c r="R224" s="104"/>
      <c r="S224" s="97"/>
      <c r="T224" s="97"/>
      <c r="U224" s="97"/>
      <c r="V224" s="97"/>
      <c r="W224" s="97"/>
      <c r="X224" s="104"/>
      <c r="Y224" s="97"/>
      <c r="Z224" s="97"/>
      <c r="AA224" s="97"/>
      <c r="AB224" s="97"/>
      <c r="AC224" s="97"/>
      <c r="AD224" s="97"/>
      <c r="AE224" s="97"/>
      <c r="AF224" s="97"/>
      <c r="AG224" s="97"/>
      <c r="AH224" s="97"/>
      <c r="AI224" s="97"/>
      <c r="AJ224" s="105"/>
      <c r="AK224" s="97"/>
      <c r="AL224" s="97"/>
      <c r="AM224" s="97"/>
      <c r="AN224" s="97"/>
      <c r="AO224" s="97"/>
      <c r="AP224" s="97"/>
      <c r="AQ224" s="97"/>
      <c r="AR224" s="106"/>
      <c r="AS224" s="107"/>
      <c r="AT224" s="107"/>
      <c r="AU224" s="107"/>
      <c r="AV224" s="107"/>
      <c r="AW224" s="107"/>
      <c r="AX224" s="107"/>
      <c r="AY224" s="106"/>
      <c r="AZ224" s="107"/>
      <c r="BA224" s="107"/>
      <c r="BB224" s="107"/>
      <c r="BC224" s="108">
        <f>IF($AU$38&lt;&gt;"","zie hierboven",IF(AJ224="auto",IF(AND((D224&gt;'km-vergoeding'!$A$4),(D224&lt;'km-vergoeding'!$A$5)),'km-vergoeding'!$D$4,'km-vergoeding'!$D$5),0))</f>
        <v>0</v>
      </c>
      <c r="BD224" s="95"/>
      <c r="BE224" s="95"/>
      <c r="BF224" s="95"/>
      <c r="BG224" s="95"/>
      <c r="BH224" s="95"/>
      <c r="BI224" s="95"/>
      <c r="BJ224" s="95"/>
      <c r="BK224" s="94">
        <f t="shared" si="47"/>
        <v>0</v>
      </c>
      <c r="BL224" s="95"/>
      <c r="BM224" s="95"/>
      <c r="BN224" s="95"/>
      <c r="BO224" s="95"/>
      <c r="BP224" s="95"/>
      <c r="BQ224" s="95"/>
      <c r="BR224" s="93">
        <f>IF($AU$38&lt;&gt;"","zie hierboven",IF(AJ224="fiets",'km-vergoeding'!$D$3,0))</f>
        <v>0</v>
      </c>
      <c r="BS224" s="93"/>
      <c r="BT224" s="93"/>
      <c r="BU224" s="93"/>
      <c r="BV224" s="93"/>
      <c r="BW224" s="93"/>
      <c r="BX224" s="93"/>
      <c r="BY224" s="93"/>
      <c r="BZ224" s="94">
        <f t="shared" si="48"/>
        <v>0</v>
      </c>
      <c r="CA224" s="95"/>
      <c r="CB224" s="95"/>
      <c r="CC224" s="95"/>
      <c r="CD224" s="95"/>
      <c r="CE224" s="95"/>
      <c r="CF224" s="95"/>
      <c r="CG224" s="96"/>
      <c r="CH224" s="97"/>
      <c r="CI224" s="97"/>
      <c r="CJ224" s="97"/>
      <c r="CK224" s="97"/>
      <c r="CL224" s="97"/>
      <c r="CM224" s="98">
        <f t="shared" si="49"/>
        <v>0</v>
      </c>
      <c r="CN224" s="95"/>
      <c r="CO224" s="95"/>
      <c r="CP224" s="95"/>
      <c r="CQ224" s="95"/>
      <c r="CR224" s="95"/>
      <c r="CS224" s="99">
        <f t="shared" si="40"/>
        <v>0</v>
      </c>
      <c r="CT224" s="100"/>
      <c r="CU224" s="100"/>
      <c r="CV224" s="100"/>
      <c r="CW224" s="100"/>
      <c r="CX224" s="101"/>
      <c r="CY224" s="73" t="str">
        <f t="shared" si="41"/>
        <v/>
      </c>
      <c r="CZ224" s="71" t="str">
        <f t="shared" si="42"/>
        <v/>
      </c>
      <c r="DA224" s="60"/>
      <c r="DB224" s="77" t="str">
        <f t="shared" si="43"/>
        <v/>
      </c>
      <c r="DC224" s="71" t="str">
        <f t="shared" si="44"/>
        <v/>
      </c>
      <c r="DD224" s="71" t="str">
        <f t="shared" si="45"/>
        <v/>
      </c>
      <c r="DE224" s="45">
        <f t="shared" si="46"/>
        <v>0</v>
      </c>
      <c r="DF224" s="45"/>
      <c r="DG224" s="84" t="str">
        <f t="shared" si="39"/>
        <v/>
      </c>
    </row>
    <row r="225" spans="1:111" ht="15.75" customHeight="1" x14ac:dyDescent="0.35">
      <c r="A225" s="71" t="str">
        <f t="shared" si="36"/>
        <v/>
      </c>
      <c r="B225" s="71" t="str">
        <f t="shared" si="37"/>
        <v/>
      </c>
      <c r="C225" s="72" t="str">
        <f t="shared" si="38"/>
        <v/>
      </c>
      <c r="D225" s="102"/>
      <c r="E225" s="97"/>
      <c r="F225" s="97"/>
      <c r="G225" s="97"/>
      <c r="H225" s="103"/>
      <c r="I225" s="97"/>
      <c r="J225" s="97"/>
      <c r="K225" s="97"/>
      <c r="L225" s="97"/>
      <c r="M225" s="97"/>
      <c r="N225" s="97"/>
      <c r="O225" s="97"/>
      <c r="P225" s="97"/>
      <c r="Q225" s="97"/>
      <c r="R225" s="104"/>
      <c r="S225" s="97"/>
      <c r="T225" s="97"/>
      <c r="U225" s="97"/>
      <c r="V225" s="97"/>
      <c r="W225" s="97"/>
      <c r="X225" s="104"/>
      <c r="Y225" s="97"/>
      <c r="Z225" s="97"/>
      <c r="AA225" s="97"/>
      <c r="AB225" s="97"/>
      <c r="AC225" s="97"/>
      <c r="AD225" s="97"/>
      <c r="AE225" s="97"/>
      <c r="AF225" s="97"/>
      <c r="AG225" s="97"/>
      <c r="AH225" s="97"/>
      <c r="AI225" s="97"/>
      <c r="AJ225" s="105"/>
      <c r="AK225" s="97"/>
      <c r="AL225" s="97"/>
      <c r="AM225" s="97"/>
      <c r="AN225" s="97"/>
      <c r="AO225" s="97"/>
      <c r="AP225" s="97"/>
      <c r="AQ225" s="97"/>
      <c r="AR225" s="106"/>
      <c r="AS225" s="107"/>
      <c r="AT225" s="107"/>
      <c r="AU225" s="107"/>
      <c r="AV225" s="107"/>
      <c r="AW225" s="107"/>
      <c r="AX225" s="107"/>
      <c r="AY225" s="106"/>
      <c r="AZ225" s="107"/>
      <c r="BA225" s="107"/>
      <c r="BB225" s="107"/>
      <c r="BC225" s="108">
        <f>IF($AU$38&lt;&gt;"","zie hierboven",IF(AJ225="auto",IF(AND((D225&gt;'km-vergoeding'!$A$4),(D225&lt;'km-vergoeding'!$A$5)),'km-vergoeding'!$D$4,'km-vergoeding'!$D$5),0))</f>
        <v>0</v>
      </c>
      <c r="BD225" s="95"/>
      <c r="BE225" s="95"/>
      <c r="BF225" s="95"/>
      <c r="BG225" s="95"/>
      <c r="BH225" s="95"/>
      <c r="BI225" s="95"/>
      <c r="BJ225" s="95"/>
      <c r="BK225" s="94">
        <f t="shared" si="47"/>
        <v>0</v>
      </c>
      <c r="BL225" s="95"/>
      <c r="BM225" s="95"/>
      <c r="BN225" s="95"/>
      <c r="BO225" s="95"/>
      <c r="BP225" s="95"/>
      <c r="BQ225" s="95"/>
      <c r="BR225" s="93">
        <f>IF($AU$38&lt;&gt;"","zie hierboven",IF(AJ225="fiets",'km-vergoeding'!$D$3,0))</f>
        <v>0</v>
      </c>
      <c r="BS225" s="93"/>
      <c r="BT225" s="93"/>
      <c r="BU225" s="93"/>
      <c r="BV225" s="93"/>
      <c r="BW225" s="93"/>
      <c r="BX225" s="93"/>
      <c r="BY225" s="93"/>
      <c r="BZ225" s="94">
        <f t="shared" si="48"/>
        <v>0</v>
      </c>
      <c r="CA225" s="95"/>
      <c r="CB225" s="95"/>
      <c r="CC225" s="95"/>
      <c r="CD225" s="95"/>
      <c r="CE225" s="95"/>
      <c r="CF225" s="95"/>
      <c r="CG225" s="96"/>
      <c r="CH225" s="97"/>
      <c r="CI225" s="97"/>
      <c r="CJ225" s="97"/>
      <c r="CK225" s="97"/>
      <c r="CL225" s="97"/>
      <c r="CM225" s="98">
        <f t="shared" si="49"/>
        <v>0</v>
      </c>
      <c r="CN225" s="95"/>
      <c r="CO225" s="95"/>
      <c r="CP225" s="95"/>
      <c r="CQ225" s="95"/>
      <c r="CR225" s="95"/>
      <c r="CS225" s="99">
        <f t="shared" si="40"/>
        <v>0</v>
      </c>
      <c r="CT225" s="100"/>
      <c r="CU225" s="100"/>
      <c r="CV225" s="100"/>
      <c r="CW225" s="100"/>
      <c r="CX225" s="101"/>
      <c r="CY225" s="73" t="str">
        <f t="shared" si="41"/>
        <v/>
      </c>
      <c r="CZ225" s="71" t="str">
        <f t="shared" si="42"/>
        <v/>
      </c>
      <c r="DA225" s="60"/>
      <c r="DB225" s="77" t="str">
        <f t="shared" si="43"/>
        <v/>
      </c>
      <c r="DC225" s="71" t="str">
        <f t="shared" si="44"/>
        <v/>
      </c>
      <c r="DD225" s="71" t="str">
        <f t="shared" si="45"/>
        <v/>
      </c>
      <c r="DE225" s="45">
        <f t="shared" si="46"/>
        <v>0</v>
      </c>
      <c r="DF225" s="45"/>
      <c r="DG225" s="84" t="str">
        <f t="shared" si="39"/>
        <v/>
      </c>
    </row>
    <row r="226" spans="1:111" ht="15.75" customHeight="1" x14ac:dyDescent="0.35">
      <c r="A226" s="71" t="str">
        <f t="shared" si="36"/>
        <v/>
      </c>
      <c r="B226" s="71" t="str">
        <f t="shared" si="37"/>
        <v/>
      </c>
      <c r="C226" s="72" t="str">
        <f t="shared" si="38"/>
        <v/>
      </c>
      <c r="D226" s="102"/>
      <c r="E226" s="97"/>
      <c r="F226" s="97"/>
      <c r="G226" s="97"/>
      <c r="H226" s="103"/>
      <c r="I226" s="97"/>
      <c r="J226" s="97"/>
      <c r="K226" s="97"/>
      <c r="L226" s="97"/>
      <c r="M226" s="97"/>
      <c r="N226" s="97"/>
      <c r="O226" s="97"/>
      <c r="P226" s="97"/>
      <c r="Q226" s="97"/>
      <c r="R226" s="104"/>
      <c r="S226" s="97"/>
      <c r="T226" s="97"/>
      <c r="U226" s="97"/>
      <c r="V226" s="97"/>
      <c r="W226" s="97"/>
      <c r="X226" s="104"/>
      <c r="Y226" s="97"/>
      <c r="Z226" s="97"/>
      <c r="AA226" s="97"/>
      <c r="AB226" s="97"/>
      <c r="AC226" s="97"/>
      <c r="AD226" s="97"/>
      <c r="AE226" s="97"/>
      <c r="AF226" s="97"/>
      <c r="AG226" s="97"/>
      <c r="AH226" s="97"/>
      <c r="AI226" s="97"/>
      <c r="AJ226" s="105"/>
      <c r="AK226" s="97"/>
      <c r="AL226" s="97"/>
      <c r="AM226" s="97"/>
      <c r="AN226" s="97"/>
      <c r="AO226" s="97"/>
      <c r="AP226" s="97"/>
      <c r="AQ226" s="97"/>
      <c r="AR226" s="106"/>
      <c r="AS226" s="107"/>
      <c r="AT226" s="107"/>
      <c r="AU226" s="107"/>
      <c r="AV226" s="107"/>
      <c r="AW226" s="107"/>
      <c r="AX226" s="107"/>
      <c r="AY226" s="106"/>
      <c r="AZ226" s="107"/>
      <c r="BA226" s="107"/>
      <c r="BB226" s="107"/>
      <c r="BC226" s="108">
        <f>IF($AU$38&lt;&gt;"","zie hierboven",IF(AJ226="auto",IF(AND((D226&gt;'km-vergoeding'!$A$4),(D226&lt;'km-vergoeding'!$A$5)),'km-vergoeding'!$D$4,'km-vergoeding'!$D$5),0))</f>
        <v>0</v>
      </c>
      <c r="BD226" s="95"/>
      <c r="BE226" s="95"/>
      <c r="BF226" s="95"/>
      <c r="BG226" s="95"/>
      <c r="BH226" s="95"/>
      <c r="BI226" s="95"/>
      <c r="BJ226" s="95"/>
      <c r="BK226" s="94">
        <f t="shared" si="47"/>
        <v>0</v>
      </c>
      <c r="BL226" s="95"/>
      <c r="BM226" s="95"/>
      <c r="BN226" s="95"/>
      <c r="BO226" s="95"/>
      <c r="BP226" s="95"/>
      <c r="BQ226" s="95"/>
      <c r="BR226" s="93">
        <f>IF($AU$38&lt;&gt;"","zie hierboven",IF(AJ226="fiets",'km-vergoeding'!$D$3,0))</f>
        <v>0</v>
      </c>
      <c r="BS226" s="93"/>
      <c r="BT226" s="93"/>
      <c r="BU226" s="93"/>
      <c r="BV226" s="93"/>
      <c r="BW226" s="93"/>
      <c r="BX226" s="93"/>
      <c r="BY226" s="93"/>
      <c r="BZ226" s="94">
        <f t="shared" si="48"/>
        <v>0</v>
      </c>
      <c r="CA226" s="95"/>
      <c r="CB226" s="95"/>
      <c r="CC226" s="95"/>
      <c r="CD226" s="95"/>
      <c r="CE226" s="95"/>
      <c r="CF226" s="95"/>
      <c r="CG226" s="96"/>
      <c r="CH226" s="97"/>
      <c r="CI226" s="97"/>
      <c r="CJ226" s="97"/>
      <c r="CK226" s="97"/>
      <c r="CL226" s="97"/>
      <c r="CM226" s="98">
        <f t="shared" si="49"/>
        <v>0</v>
      </c>
      <c r="CN226" s="95"/>
      <c r="CO226" s="95"/>
      <c r="CP226" s="95"/>
      <c r="CQ226" s="95"/>
      <c r="CR226" s="95"/>
      <c r="CS226" s="99">
        <f t="shared" si="40"/>
        <v>0</v>
      </c>
      <c r="CT226" s="100"/>
      <c r="CU226" s="100"/>
      <c r="CV226" s="100"/>
      <c r="CW226" s="100"/>
      <c r="CX226" s="101"/>
      <c r="CY226" s="73" t="str">
        <f t="shared" si="41"/>
        <v/>
      </c>
      <c r="CZ226" s="71" t="str">
        <f t="shared" si="42"/>
        <v/>
      </c>
      <c r="DA226" s="60"/>
      <c r="DB226" s="77" t="str">
        <f t="shared" si="43"/>
        <v/>
      </c>
      <c r="DC226" s="71" t="str">
        <f t="shared" si="44"/>
        <v/>
      </c>
      <c r="DD226" s="71" t="str">
        <f t="shared" si="45"/>
        <v/>
      </c>
      <c r="DE226" s="45">
        <f t="shared" si="46"/>
        <v>0</v>
      </c>
      <c r="DF226" s="45"/>
      <c r="DG226" s="84" t="str">
        <f t="shared" si="39"/>
        <v/>
      </c>
    </row>
    <row r="227" spans="1:111" ht="15.75" customHeight="1" x14ac:dyDescent="0.35">
      <c r="A227" s="71" t="str">
        <f t="shared" si="36"/>
        <v/>
      </c>
      <c r="B227" s="71" t="str">
        <f t="shared" si="37"/>
        <v/>
      </c>
      <c r="C227" s="72" t="str">
        <f t="shared" si="38"/>
        <v/>
      </c>
      <c r="D227" s="102"/>
      <c r="E227" s="97"/>
      <c r="F227" s="97"/>
      <c r="G227" s="97"/>
      <c r="H227" s="103"/>
      <c r="I227" s="97"/>
      <c r="J227" s="97"/>
      <c r="K227" s="97"/>
      <c r="L227" s="97"/>
      <c r="M227" s="97"/>
      <c r="N227" s="97"/>
      <c r="O227" s="97"/>
      <c r="P227" s="97"/>
      <c r="Q227" s="97"/>
      <c r="R227" s="104"/>
      <c r="S227" s="97"/>
      <c r="T227" s="97"/>
      <c r="U227" s="97"/>
      <c r="V227" s="97"/>
      <c r="W227" s="97"/>
      <c r="X227" s="104"/>
      <c r="Y227" s="97"/>
      <c r="Z227" s="97"/>
      <c r="AA227" s="97"/>
      <c r="AB227" s="97"/>
      <c r="AC227" s="97"/>
      <c r="AD227" s="97"/>
      <c r="AE227" s="97"/>
      <c r="AF227" s="97"/>
      <c r="AG227" s="97"/>
      <c r="AH227" s="97"/>
      <c r="AI227" s="97"/>
      <c r="AJ227" s="105"/>
      <c r="AK227" s="97"/>
      <c r="AL227" s="97"/>
      <c r="AM227" s="97"/>
      <c r="AN227" s="97"/>
      <c r="AO227" s="97"/>
      <c r="AP227" s="97"/>
      <c r="AQ227" s="97"/>
      <c r="AR227" s="106"/>
      <c r="AS227" s="107"/>
      <c r="AT227" s="107"/>
      <c r="AU227" s="107"/>
      <c r="AV227" s="107"/>
      <c r="AW227" s="107"/>
      <c r="AX227" s="107"/>
      <c r="AY227" s="106"/>
      <c r="AZ227" s="107"/>
      <c r="BA227" s="107"/>
      <c r="BB227" s="107"/>
      <c r="BC227" s="108">
        <f>IF($AU$38&lt;&gt;"","zie hierboven",IF(AJ227="auto",IF(AND((D227&gt;'km-vergoeding'!$A$4),(D227&lt;'km-vergoeding'!$A$5)),'km-vergoeding'!$D$4,'km-vergoeding'!$D$5),0))</f>
        <v>0</v>
      </c>
      <c r="BD227" s="95"/>
      <c r="BE227" s="95"/>
      <c r="BF227" s="95"/>
      <c r="BG227" s="95"/>
      <c r="BH227" s="95"/>
      <c r="BI227" s="95"/>
      <c r="BJ227" s="95"/>
      <c r="BK227" s="94">
        <f t="shared" si="47"/>
        <v>0</v>
      </c>
      <c r="BL227" s="95"/>
      <c r="BM227" s="95"/>
      <c r="BN227" s="95"/>
      <c r="BO227" s="95"/>
      <c r="BP227" s="95"/>
      <c r="BQ227" s="95"/>
      <c r="BR227" s="93">
        <f>IF($AU$38&lt;&gt;"","zie hierboven",IF(AJ227="fiets",'km-vergoeding'!$D$3,0))</f>
        <v>0</v>
      </c>
      <c r="BS227" s="93"/>
      <c r="BT227" s="93"/>
      <c r="BU227" s="93"/>
      <c r="BV227" s="93"/>
      <c r="BW227" s="93"/>
      <c r="BX227" s="93"/>
      <c r="BY227" s="93"/>
      <c r="BZ227" s="94">
        <f t="shared" si="48"/>
        <v>0</v>
      </c>
      <c r="CA227" s="95"/>
      <c r="CB227" s="95"/>
      <c r="CC227" s="95"/>
      <c r="CD227" s="95"/>
      <c r="CE227" s="95"/>
      <c r="CF227" s="95"/>
      <c r="CG227" s="96"/>
      <c r="CH227" s="97"/>
      <c r="CI227" s="97"/>
      <c r="CJ227" s="97"/>
      <c r="CK227" s="97"/>
      <c r="CL227" s="97"/>
      <c r="CM227" s="98">
        <f t="shared" si="49"/>
        <v>0</v>
      </c>
      <c r="CN227" s="95"/>
      <c r="CO227" s="95"/>
      <c r="CP227" s="95"/>
      <c r="CQ227" s="95"/>
      <c r="CR227" s="95"/>
      <c r="CS227" s="99">
        <f t="shared" si="40"/>
        <v>0</v>
      </c>
      <c r="CT227" s="100"/>
      <c r="CU227" s="100"/>
      <c r="CV227" s="100"/>
      <c r="CW227" s="100"/>
      <c r="CX227" s="101"/>
      <c r="CY227" s="73" t="str">
        <f t="shared" si="41"/>
        <v/>
      </c>
      <c r="CZ227" s="71" t="str">
        <f t="shared" si="42"/>
        <v/>
      </c>
      <c r="DA227" s="60"/>
      <c r="DB227" s="77" t="str">
        <f t="shared" si="43"/>
        <v/>
      </c>
      <c r="DC227" s="71" t="str">
        <f t="shared" si="44"/>
        <v/>
      </c>
      <c r="DD227" s="71" t="str">
        <f t="shared" si="45"/>
        <v/>
      </c>
      <c r="DE227" s="45">
        <f t="shared" si="46"/>
        <v>0</v>
      </c>
      <c r="DF227" s="45"/>
      <c r="DG227" s="84" t="str">
        <f t="shared" si="39"/>
        <v/>
      </c>
    </row>
    <row r="228" spans="1:111" ht="15.75" customHeight="1" x14ac:dyDescent="0.35">
      <c r="A228" s="71" t="str">
        <f t="shared" si="36"/>
        <v/>
      </c>
      <c r="B228" s="71" t="str">
        <f t="shared" si="37"/>
        <v/>
      </c>
      <c r="C228" s="72" t="str">
        <f t="shared" si="38"/>
        <v/>
      </c>
      <c r="D228" s="102"/>
      <c r="E228" s="97"/>
      <c r="F228" s="97"/>
      <c r="G228" s="97"/>
      <c r="H228" s="103"/>
      <c r="I228" s="97"/>
      <c r="J228" s="97"/>
      <c r="K228" s="97"/>
      <c r="L228" s="97"/>
      <c r="M228" s="97"/>
      <c r="N228" s="97"/>
      <c r="O228" s="97"/>
      <c r="P228" s="97"/>
      <c r="Q228" s="97"/>
      <c r="R228" s="104"/>
      <c r="S228" s="97"/>
      <c r="T228" s="97"/>
      <c r="U228" s="97"/>
      <c r="V228" s="97"/>
      <c r="W228" s="97"/>
      <c r="X228" s="104"/>
      <c r="Y228" s="97"/>
      <c r="Z228" s="97"/>
      <c r="AA228" s="97"/>
      <c r="AB228" s="97"/>
      <c r="AC228" s="97"/>
      <c r="AD228" s="97"/>
      <c r="AE228" s="97"/>
      <c r="AF228" s="97"/>
      <c r="AG228" s="97"/>
      <c r="AH228" s="97"/>
      <c r="AI228" s="97"/>
      <c r="AJ228" s="105"/>
      <c r="AK228" s="97"/>
      <c r="AL228" s="97"/>
      <c r="AM228" s="97"/>
      <c r="AN228" s="97"/>
      <c r="AO228" s="97"/>
      <c r="AP228" s="97"/>
      <c r="AQ228" s="97"/>
      <c r="AR228" s="106"/>
      <c r="AS228" s="107"/>
      <c r="AT228" s="107"/>
      <c r="AU228" s="107"/>
      <c r="AV228" s="107"/>
      <c r="AW228" s="107"/>
      <c r="AX228" s="107"/>
      <c r="AY228" s="106"/>
      <c r="AZ228" s="107"/>
      <c r="BA228" s="107"/>
      <c r="BB228" s="107"/>
      <c r="BC228" s="108">
        <f>IF($AU$38&lt;&gt;"","zie hierboven",IF(AJ228="auto",IF(AND((D228&gt;'km-vergoeding'!$A$4),(D228&lt;'km-vergoeding'!$A$5)),'km-vergoeding'!$D$4,'km-vergoeding'!$D$5),0))</f>
        <v>0</v>
      </c>
      <c r="BD228" s="95"/>
      <c r="BE228" s="95"/>
      <c r="BF228" s="95"/>
      <c r="BG228" s="95"/>
      <c r="BH228" s="95"/>
      <c r="BI228" s="95"/>
      <c r="BJ228" s="95"/>
      <c r="BK228" s="94">
        <f t="shared" si="47"/>
        <v>0</v>
      </c>
      <c r="BL228" s="95"/>
      <c r="BM228" s="95"/>
      <c r="BN228" s="95"/>
      <c r="BO228" s="95"/>
      <c r="BP228" s="95"/>
      <c r="BQ228" s="95"/>
      <c r="BR228" s="93">
        <f>IF($AU$38&lt;&gt;"","zie hierboven",IF(AJ228="fiets",'km-vergoeding'!$D$3,0))</f>
        <v>0</v>
      </c>
      <c r="BS228" s="93"/>
      <c r="BT228" s="93"/>
      <c r="BU228" s="93"/>
      <c r="BV228" s="93"/>
      <c r="BW228" s="93"/>
      <c r="BX228" s="93"/>
      <c r="BY228" s="93"/>
      <c r="BZ228" s="94">
        <f t="shared" si="48"/>
        <v>0</v>
      </c>
      <c r="CA228" s="95"/>
      <c r="CB228" s="95"/>
      <c r="CC228" s="95"/>
      <c r="CD228" s="95"/>
      <c r="CE228" s="95"/>
      <c r="CF228" s="95"/>
      <c r="CG228" s="96"/>
      <c r="CH228" s="97"/>
      <c r="CI228" s="97"/>
      <c r="CJ228" s="97"/>
      <c r="CK228" s="97"/>
      <c r="CL228" s="97"/>
      <c r="CM228" s="98">
        <f t="shared" si="49"/>
        <v>0</v>
      </c>
      <c r="CN228" s="95"/>
      <c r="CO228" s="95"/>
      <c r="CP228" s="95"/>
      <c r="CQ228" s="95"/>
      <c r="CR228" s="95"/>
      <c r="CS228" s="99">
        <f t="shared" si="40"/>
        <v>0</v>
      </c>
      <c r="CT228" s="100"/>
      <c r="CU228" s="100"/>
      <c r="CV228" s="100"/>
      <c r="CW228" s="100"/>
      <c r="CX228" s="101"/>
      <c r="CY228" s="73" t="str">
        <f t="shared" si="41"/>
        <v/>
      </c>
      <c r="CZ228" s="71" t="str">
        <f t="shared" si="42"/>
        <v/>
      </c>
      <c r="DA228" s="60"/>
      <c r="DB228" s="77" t="str">
        <f t="shared" si="43"/>
        <v/>
      </c>
      <c r="DC228" s="71" t="str">
        <f t="shared" si="44"/>
        <v/>
      </c>
      <c r="DD228" s="71" t="str">
        <f t="shared" si="45"/>
        <v/>
      </c>
      <c r="DE228" s="45">
        <f t="shared" si="46"/>
        <v>0</v>
      </c>
      <c r="DF228" s="45"/>
      <c r="DG228" s="84" t="str">
        <f t="shared" si="39"/>
        <v/>
      </c>
    </row>
    <row r="229" spans="1:111" ht="15.75" customHeight="1" x14ac:dyDescent="0.35">
      <c r="A229" s="71" t="str">
        <f t="shared" si="36"/>
        <v/>
      </c>
      <c r="B229" s="71" t="str">
        <f t="shared" si="37"/>
        <v/>
      </c>
      <c r="C229" s="72" t="str">
        <f t="shared" si="38"/>
        <v/>
      </c>
      <c r="D229" s="102"/>
      <c r="E229" s="97"/>
      <c r="F229" s="97"/>
      <c r="G229" s="97"/>
      <c r="H229" s="103"/>
      <c r="I229" s="97"/>
      <c r="J229" s="97"/>
      <c r="K229" s="97"/>
      <c r="L229" s="97"/>
      <c r="M229" s="97"/>
      <c r="N229" s="97"/>
      <c r="O229" s="97"/>
      <c r="P229" s="97"/>
      <c r="Q229" s="97"/>
      <c r="R229" s="104"/>
      <c r="S229" s="97"/>
      <c r="T229" s="97"/>
      <c r="U229" s="97"/>
      <c r="V229" s="97"/>
      <c r="W229" s="97"/>
      <c r="X229" s="104"/>
      <c r="Y229" s="97"/>
      <c r="Z229" s="97"/>
      <c r="AA229" s="97"/>
      <c r="AB229" s="97"/>
      <c r="AC229" s="97"/>
      <c r="AD229" s="97"/>
      <c r="AE229" s="97"/>
      <c r="AF229" s="97"/>
      <c r="AG229" s="97"/>
      <c r="AH229" s="97"/>
      <c r="AI229" s="97"/>
      <c r="AJ229" s="105"/>
      <c r="AK229" s="97"/>
      <c r="AL229" s="97"/>
      <c r="AM229" s="97"/>
      <c r="AN229" s="97"/>
      <c r="AO229" s="97"/>
      <c r="AP229" s="97"/>
      <c r="AQ229" s="97"/>
      <c r="AR229" s="106"/>
      <c r="AS229" s="107"/>
      <c r="AT229" s="107"/>
      <c r="AU229" s="107"/>
      <c r="AV229" s="107"/>
      <c r="AW229" s="107"/>
      <c r="AX229" s="107"/>
      <c r="AY229" s="106"/>
      <c r="AZ229" s="107"/>
      <c r="BA229" s="107"/>
      <c r="BB229" s="107"/>
      <c r="BC229" s="108">
        <f>IF($AU$38&lt;&gt;"","zie hierboven",IF(AJ229="auto",IF(AND((D229&gt;'km-vergoeding'!$A$4),(D229&lt;'km-vergoeding'!$A$5)),'km-vergoeding'!$D$4,'km-vergoeding'!$D$5),0))</f>
        <v>0</v>
      </c>
      <c r="BD229" s="95"/>
      <c r="BE229" s="95"/>
      <c r="BF229" s="95"/>
      <c r="BG229" s="95"/>
      <c r="BH229" s="95"/>
      <c r="BI229" s="95"/>
      <c r="BJ229" s="95"/>
      <c r="BK229" s="94">
        <f t="shared" si="47"/>
        <v>0</v>
      </c>
      <c r="BL229" s="95"/>
      <c r="BM229" s="95"/>
      <c r="BN229" s="95"/>
      <c r="BO229" s="95"/>
      <c r="BP229" s="95"/>
      <c r="BQ229" s="95"/>
      <c r="BR229" s="93">
        <f>IF($AU$38&lt;&gt;"","zie hierboven",IF(AJ229="fiets",'km-vergoeding'!$D$3,0))</f>
        <v>0</v>
      </c>
      <c r="BS229" s="93"/>
      <c r="BT229" s="93"/>
      <c r="BU229" s="93"/>
      <c r="BV229" s="93"/>
      <c r="BW229" s="93"/>
      <c r="BX229" s="93"/>
      <c r="BY229" s="93"/>
      <c r="BZ229" s="94">
        <f t="shared" si="48"/>
        <v>0</v>
      </c>
      <c r="CA229" s="95"/>
      <c r="CB229" s="95"/>
      <c r="CC229" s="95"/>
      <c r="CD229" s="95"/>
      <c r="CE229" s="95"/>
      <c r="CF229" s="95"/>
      <c r="CG229" s="96"/>
      <c r="CH229" s="97"/>
      <c r="CI229" s="97"/>
      <c r="CJ229" s="97"/>
      <c r="CK229" s="97"/>
      <c r="CL229" s="97"/>
      <c r="CM229" s="98">
        <f t="shared" si="49"/>
        <v>0</v>
      </c>
      <c r="CN229" s="95"/>
      <c r="CO229" s="95"/>
      <c r="CP229" s="95"/>
      <c r="CQ229" s="95"/>
      <c r="CR229" s="95"/>
      <c r="CS229" s="99">
        <f t="shared" si="40"/>
        <v>0</v>
      </c>
      <c r="CT229" s="100"/>
      <c r="CU229" s="100"/>
      <c r="CV229" s="100"/>
      <c r="CW229" s="100"/>
      <c r="CX229" s="101"/>
      <c r="CY229" s="73" t="str">
        <f t="shared" si="41"/>
        <v/>
      </c>
      <c r="CZ229" s="71" t="str">
        <f t="shared" si="42"/>
        <v/>
      </c>
      <c r="DA229" s="60"/>
      <c r="DB229" s="77" t="str">
        <f t="shared" si="43"/>
        <v/>
      </c>
      <c r="DC229" s="71" t="str">
        <f t="shared" si="44"/>
        <v/>
      </c>
      <c r="DD229" s="71" t="str">
        <f t="shared" si="45"/>
        <v/>
      </c>
      <c r="DE229" s="45">
        <f t="shared" si="46"/>
        <v>0</v>
      </c>
      <c r="DF229" s="45"/>
      <c r="DG229" s="84" t="str">
        <f t="shared" si="39"/>
        <v/>
      </c>
    </row>
    <row r="230" spans="1:111" ht="15.75" customHeight="1" x14ac:dyDescent="0.35">
      <c r="A230" s="71" t="str">
        <f t="shared" si="36"/>
        <v/>
      </c>
      <c r="B230" s="71" t="str">
        <f t="shared" si="37"/>
        <v/>
      </c>
      <c r="C230" s="72" t="str">
        <f t="shared" si="38"/>
        <v/>
      </c>
      <c r="D230" s="102"/>
      <c r="E230" s="97"/>
      <c r="F230" s="97"/>
      <c r="G230" s="97"/>
      <c r="H230" s="103"/>
      <c r="I230" s="97"/>
      <c r="J230" s="97"/>
      <c r="K230" s="97"/>
      <c r="L230" s="97"/>
      <c r="M230" s="97"/>
      <c r="N230" s="97"/>
      <c r="O230" s="97"/>
      <c r="P230" s="97"/>
      <c r="Q230" s="97"/>
      <c r="R230" s="104"/>
      <c r="S230" s="97"/>
      <c r="T230" s="97"/>
      <c r="U230" s="97"/>
      <c r="V230" s="97"/>
      <c r="W230" s="97"/>
      <c r="X230" s="104"/>
      <c r="Y230" s="97"/>
      <c r="Z230" s="97"/>
      <c r="AA230" s="97"/>
      <c r="AB230" s="97"/>
      <c r="AC230" s="97"/>
      <c r="AD230" s="97"/>
      <c r="AE230" s="97"/>
      <c r="AF230" s="97"/>
      <c r="AG230" s="97"/>
      <c r="AH230" s="97"/>
      <c r="AI230" s="97"/>
      <c r="AJ230" s="105"/>
      <c r="AK230" s="97"/>
      <c r="AL230" s="97"/>
      <c r="AM230" s="97"/>
      <c r="AN230" s="97"/>
      <c r="AO230" s="97"/>
      <c r="AP230" s="97"/>
      <c r="AQ230" s="97"/>
      <c r="AR230" s="106"/>
      <c r="AS230" s="107"/>
      <c r="AT230" s="107"/>
      <c r="AU230" s="107"/>
      <c r="AV230" s="107"/>
      <c r="AW230" s="107"/>
      <c r="AX230" s="107"/>
      <c r="AY230" s="106"/>
      <c r="AZ230" s="107"/>
      <c r="BA230" s="107"/>
      <c r="BB230" s="107"/>
      <c r="BC230" s="108">
        <f>IF($AU$38&lt;&gt;"","zie hierboven",IF(AJ230="auto",IF(AND((D230&gt;'km-vergoeding'!$A$4),(D230&lt;'km-vergoeding'!$A$5)),'km-vergoeding'!$D$4,'km-vergoeding'!$D$5),0))</f>
        <v>0</v>
      </c>
      <c r="BD230" s="95"/>
      <c r="BE230" s="95"/>
      <c r="BF230" s="95"/>
      <c r="BG230" s="95"/>
      <c r="BH230" s="95"/>
      <c r="BI230" s="95"/>
      <c r="BJ230" s="95"/>
      <c r="BK230" s="94">
        <f t="shared" si="47"/>
        <v>0</v>
      </c>
      <c r="BL230" s="95"/>
      <c r="BM230" s="95"/>
      <c r="BN230" s="95"/>
      <c r="BO230" s="95"/>
      <c r="BP230" s="95"/>
      <c r="BQ230" s="95"/>
      <c r="BR230" s="93">
        <f>IF($AU$38&lt;&gt;"","zie hierboven",IF(AJ230="fiets",'km-vergoeding'!$D$3,0))</f>
        <v>0</v>
      </c>
      <c r="BS230" s="93"/>
      <c r="BT230" s="93"/>
      <c r="BU230" s="93"/>
      <c r="BV230" s="93"/>
      <c r="BW230" s="93"/>
      <c r="BX230" s="93"/>
      <c r="BY230" s="93"/>
      <c r="BZ230" s="94">
        <f t="shared" si="48"/>
        <v>0</v>
      </c>
      <c r="CA230" s="95"/>
      <c r="CB230" s="95"/>
      <c r="CC230" s="95"/>
      <c r="CD230" s="95"/>
      <c r="CE230" s="95"/>
      <c r="CF230" s="95"/>
      <c r="CG230" s="96"/>
      <c r="CH230" s="97"/>
      <c r="CI230" s="97"/>
      <c r="CJ230" s="97"/>
      <c r="CK230" s="97"/>
      <c r="CL230" s="97"/>
      <c r="CM230" s="98">
        <f t="shared" si="49"/>
        <v>0</v>
      </c>
      <c r="CN230" s="95"/>
      <c r="CO230" s="95"/>
      <c r="CP230" s="95"/>
      <c r="CQ230" s="95"/>
      <c r="CR230" s="95"/>
      <c r="CS230" s="99">
        <f t="shared" si="40"/>
        <v>0</v>
      </c>
      <c r="CT230" s="100"/>
      <c r="CU230" s="100"/>
      <c r="CV230" s="100"/>
      <c r="CW230" s="100"/>
      <c r="CX230" s="101"/>
      <c r="CY230" s="73" t="str">
        <f t="shared" si="41"/>
        <v/>
      </c>
      <c r="CZ230" s="71" t="str">
        <f t="shared" si="42"/>
        <v/>
      </c>
      <c r="DA230" s="60"/>
      <c r="DB230" s="77" t="str">
        <f t="shared" si="43"/>
        <v/>
      </c>
      <c r="DC230" s="71" t="str">
        <f t="shared" si="44"/>
        <v/>
      </c>
      <c r="DD230" s="71" t="str">
        <f t="shared" si="45"/>
        <v/>
      </c>
      <c r="DE230" s="45">
        <f t="shared" si="46"/>
        <v>0</v>
      </c>
      <c r="DF230" s="45"/>
      <c r="DG230" s="84" t="str">
        <f t="shared" si="39"/>
        <v/>
      </c>
    </row>
    <row r="231" spans="1:111" ht="15.75" customHeight="1" x14ac:dyDescent="0.35">
      <c r="A231" s="71" t="str">
        <f t="shared" si="36"/>
        <v/>
      </c>
      <c r="B231" s="71" t="str">
        <f t="shared" si="37"/>
        <v/>
      </c>
      <c r="C231" s="72" t="str">
        <f t="shared" si="38"/>
        <v/>
      </c>
      <c r="D231" s="102"/>
      <c r="E231" s="97"/>
      <c r="F231" s="97"/>
      <c r="G231" s="97"/>
      <c r="H231" s="103"/>
      <c r="I231" s="97"/>
      <c r="J231" s="97"/>
      <c r="K231" s="97"/>
      <c r="L231" s="97"/>
      <c r="M231" s="97"/>
      <c r="N231" s="97"/>
      <c r="O231" s="97"/>
      <c r="P231" s="97"/>
      <c r="Q231" s="97"/>
      <c r="R231" s="104"/>
      <c r="S231" s="97"/>
      <c r="T231" s="97"/>
      <c r="U231" s="97"/>
      <c r="V231" s="97"/>
      <c r="W231" s="97"/>
      <c r="X231" s="104"/>
      <c r="Y231" s="97"/>
      <c r="Z231" s="97"/>
      <c r="AA231" s="97"/>
      <c r="AB231" s="97"/>
      <c r="AC231" s="97"/>
      <c r="AD231" s="97"/>
      <c r="AE231" s="97"/>
      <c r="AF231" s="97"/>
      <c r="AG231" s="97"/>
      <c r="AH231" s="97"/>
      <c r="AI231" s="97"/>
      <c r="AJ231" s="105"/>
      <c r="AK231" s="97"/>
      <c r="AL231" s="97"/>
      <c r="AM231" s="97"/>
      <c r="AN231" s="97"/>
      <c r="AO231" s="97"/>
      <c r="AP231" s="97"/>
      <c r="AQ231" s="97"/>
      <c r="AR231" s="106"/>
      <c r="AS231" s="107"/>
      <c r="AT231" s="107"/>
      <c r="AU231" s="107"/>
      <c r="AV231" s="107"/>
      <c r="AW231" s="107"/>
      <c r="AX231" s="107"/>
      <c r="AY231" s="106"/>
      <c r="AZ231" s="107"/>
      <c r="BA231" s="107"/>
      <c r="BB231" s="107"/>
      <c r="BC231" s="108">
        <f>IF($AU$38&lt;&gt;"","zie hierboven",IF(AJ231="auto",IF(AND((D231&gt;'km-vergoeding'!$A$4),(D231&lt;'km-vergoeding'!$A$5)),'km-vergoeding'!$D$4,'km-vergoeding'!$D$5),0))</f>
        <v>0</v>
      </c>
      <c r="BD231" s="95"/>
      <c r="BE231" s="95"/>
      <c r="BF231" s="95"/>
      <c r="BG231" s="95"/>
      <c r="BH231" s="95"/>
      <c r="BI231" s="95"/>
      <c r="BJ231" s="95"/>
      <c r="BK231" s="94">
        <f t="shared" si="47"/>
        <v>0</v>
      </c>
      <c r="BL231" s="95"/>
      <c r="BM231" s="95"/>
      <c r="BN231" s="95"/>
      <c r="BO231" s="95"/>
      <c r="BP231" s="95"/>
      <c r="BQ231" s="95"/>
      <c r="BR231" s="93">
        <f>IF($AU$38&lt;&gt;"","zie hierboven",IF(AJ231="fiets",'km-vergoeding'!$D$3,0))</f>
        <v>0</v>
      </c>
      <c r="BS231" s="93"/>
      <c r="BT231" s="93"/>
      <c r="BU231" s="93"/>
      <c r="BV231" s="93"/>
      <c r="BW231" s="93"/>
      <c r="BX231" s="93"/>
      <c r="BY231" s="93"/>
      <c r="BZ231" s="94">
        <f t="shared" si="48"/>
        <v>0</v>
      </c>
      <c r="CA231" s="95"/>
      <c r="CB231" s="95"/>
      <c r="CC231" s="95"/>
      <c r="CD231" s="95"/>
      <c r="CE231" s="95"/>
      <c r="CF231" s="95"/>
      <c r="CG231" s="96"/>
      <c r="CH231" s="97"/>
      <c r="CI231" s="97"/>
      <c r="CJ231" s="97"/>
      <c r="CK231" s="97"/>
      <c r="CL231" s="97"/>
      <c r="CM231" s="98">
        <f t="shared" si="49"/>
        <v>0</v>
      </c>
      <c r="CN231" s="95"/>
      <c r="CO231" s="95"/>
      <c r="CP231" s="95"/>
      <c r="CQ231" s="95"/>
      <c r="CR231" s="95"/>
      <c r="CS231" s="99">
        <f t="shared" si="40"/>
        <v>0</v>
      </c>
      <c r="CT231" s="100"/>
      <c r="CU231" s="100"/>
      <c r="CV231" s="100"/>
      <c r="CW231" s="100"/>
      <c r="CX231" s="101"/>
      <c r="CY231" s="73" t="str">
        <f t="shared" si="41"/>
        <v/>
      </c>
      <c r="CZ231" s="71" t="str">
        <f t="shared" si="42"/>
        <v/>
      </c>
      <c r="DA231" s="60"/>
      <c r="DB231" s="77" t="str">
        <f t="shared" si="43"/>
        <v/>
      </c>
      <c r="DC231" s="71" t="str">
        <f t="shared" si="44"/>
        <v/>
      </c>
      <c r="DD231" s="71" t="str">
        <f t="shared" si="45"/>
        <v/>
      </c>
      <c r="DE231" s="45">
        <f t="shared" si="46"/>
        <v>0</v>
      </c>
      <c r="DF231" s="45"/>
      <c r="DG231" s="84" t="str">
        <f t="shared" si="39"/>
        <v/>
      </c>
    </row>
    <row r="232" spans="1:111" ht="15.75" customHeight="1" x14ac:dyDescent="0.35">
      <c r="A232" s="71" t="str">
        <f t="shared" si="36"/>
        <v/>
      </c>
      <c r="B232" s="71" t="str">
        <f t="shared" si="37"/>
        <v/>
      </c>
      <c r="C232" s="72" t="str">
        <f t="shared" si="38"/>
        <v/>
      </c>
      <c r="D232" s="102"/>
      <c r="E232" s="97"/>
      <c r="F232" s="97"/>
      <c r="G232" s="97"/>
      <c r="H232" s="103"/>
      <c r="I232" s="97"/>
      <c r="J232" s="97"/>
      <c r="K232" s="97"/>
      <c r="L232" s="97"/>
      <c r="M232" s="97"/>
      <c r="N232" s="97"/>
      <c r="O232" s="97"/>
      <c r="P232" s="97"/>
      <c r="Q232" s="97"/>
      <c r="R232" s="104"/>
      <c r="S232" s="97"/>
      <c r="T232" s="97"/>
      <c r="U232" s="97"/>
      <c r="V232" s="97"/>
      <c r="W232" s="97"/>
      <c r="X232" s="104"/>
      <c r="Y232" s="97"/>
      <c r="Z232" s="97"/>
      <c r="AA232" s="97"/>
      <c r="AB232" s="97"/>
      <c r="AC232" s="97"/>
      <c r="AD232" s="97"/>
      <c r="AE232" s="97"/>
      <c r="AF232" s="97"/>
      <c r="AG232" s="97"/>
      <c r="AH232" s="97"/>
      <c r="AI232" s="97"/>
      <c r="AJ232" s="105"/>
      <c r="AK232" s="97"/>
      <c r="AL232" s="97"/>
      <c r="AM232" s="97"/>
      <c r="AN232" s="97"/>
      <c r="AO232" s="97"/>
      <c r="AP232" s="97"/>
      <c r="AQ232" s="97"/>
      <c r="AR232" s="106"/>
      <c r="AS232" s="107"/>
      <c r="AT232" s="107"/>
      <c r="AU232" s="107"/>
      <c r="AV232" s="107"/>
      <c r="AW232" s="107"/>
      <c r="AX232" s="107"/>
      <c r="AY232" s="106"/>
      <c r="AZ232" s="107"/>
      <c r="BA232" s="107"/>
      <c r="BB232" s="107"/>
      <c r="BC232" s="108">
        <f>IF($AU$38&lt;&gt;"","zie hierboven",IF(AJ232="auto",IF(AND((D232&gt;'km-vergoeding'!$A$4),(D232&lt;'km-vergoeding'!$A$5)),'km-vergoeding'!$D$4,'km-vergoeding'!$D$5),0))</f>
        <v>0</v>
      </c>
      <c r="BD232" s="95"/>
      <c r="BE232" s="95"/>
      <c r="BF232" s="95"/>
      <c r="BG232" s="95"/>
      <c r="BH232" s="95"/>
      <c r="BI232" s="95"/>
      <c r="BJ232" s="95"/>
      <c r="BK232" s="94">
        <f t="shared" si="47"/>
        <v>0</v>
      </c>
      <c r="BL232" s="95"/>
      <c r="BM232" s="95"/>
      <c r="BN232" s="95"/>
      <c r="BO232" s="95"/>
      <c r="BP232" s="95"/>
      <c r="BQ232" s="95"/>
      <c r="BR232" s="93">
        <f>IF($AU$38&lt;&gt;"","zie hierboven",IF(AJ232="fiets",'km-vergoeding'!$D$3,0))</f>
        <v>0</v>
      </c>
      <c r="BS232" s="93"/>
      <c r="BT232" s="93"/>
      <c r="BU232" s="93"/>
      <c r="BV232" s="93"/>
      <c r="BW232" s="93"/>
      <c r="BX232" s="93"/>
      <c r="BY232" s="93"/>
      <c r="BZ232" s="94">
        <f t="shared" si="48"/>
        <v>0</v>
      </c>
      <c r="CA232" s="95"/>
      <c r="CB232" s="95"/>
      <c r="CC232" s="95"/>
      <c r="CD232" s="95"/>
      <c r="CE232" s="95"/>
      <c r="CF232" s="95"/>
      <c r="CG232" s="96"/>
      <c r="CH232" s="97"/>
      <c r="CI232" s="97"/>
      <c r="CJ232" s="97"/>
      <c r="CK232" s="97"/>
      <c r="CL232" s="97"/>
      <c r="CM232" s="98">
        <f t="shared" si="49"/>
        <v>0</v>
      </c>
      <c r="CN232" s="95"/>
      <c r="CO232" s="95"/>
      <c r="CP232" s="95"/>
      <c r="CQ232" s="95"/>
      <c r="CR232" s="95"/>
      <c r="CS232" s="99">
        <f t="shared" si="40"/>
        <v>0</v>
      </c>
      <c r="CT232" s="100"/>
      <c r="CU232" s="100"/>
      <c r="CV232" s="100"/>
      <c r="CW232" s="100"/>
      <c r="CX232" s="101"/>
      <c r="CY232" s="73" t="str">
        <f t="shared" si="41"/>
        <v/>
      </c>
      <c r="CZ232" s="71" t="str">
        <f t="shared" si="42"/>
        <v/>
      </c>
      <c r="DA232" s="60"/>
      <c r="DB232" s="77" t="str">
        <f t="shared" si="43"/>
        <v/>
      </c>
      <c r="DC232" s="71" t="str">
        <f t="shared" si="44"/>
        <v/>
      </c>
      <c r="DD232" s="71" t="str">
        <f t="shared" si="45"/>
        <v/>
      </c>
      <c r="DE232" s="45">
        <f t="shared" si="46"/>
        <v>0</v>
      </c>
      <c r="DF232" s="45"/>
      <c r="DG232" s="84" t="str">
        <f t="shared" si="39"/>
        <v/>
      </c>
    </row>
    <row r="233" spans="1:111" ht="15.75" customHeight="1" x14ac:dyDescent="0.35">
      <c r="A233" s="71" t="str">
        <f t="shared" si="36"/>
        <v/>
      </c>
      <c r="B233" s="71" t="str">
        <f t="shared" si="37"/>
        <v/>
      </c>
      <c r="C233" s="72" t="str">
        <f t="shared" si="38"/>
        <v/>
      </c>
      <c r="D233" s="102"/>
      <c r="E233" s="97"/>
      <c r="F233" s="97"/>
      <c r="G233" s="97"/>
      <c r="H233" s="103"/>
      <c r="I233" s="97"/>
      <c r="J233" s="97"/>
      <c r="K233" s="97"/>
      <c r="L233" s="97"/>
      <c r="M233" s="97"/>
      <c r="N233" s="97"/>
      <c r="O233" s="97"/>
      <c r="P233" s="97"/>
      <c r="Q233" s="97"/>
      <c r="R233" s="104"/>
      <c r="S233" s="97"/>
      <c r="T233" s="97"/>
      <c r="U233" s="97"/>
      <c r="V233" s="97"/>
      <c r="W233" s="97"/>
      <c r="X233" s="104"/>
      <c r="Y233" s="97"/>
      <c r="Z233" s="97"/>
      <c r="AA233" s="97"/>
      <c r="AB233" s="97"/>
      <c r="AC233" s="97"/>
      <c r="AD233" s="97"/>
      <c r="AE233" s="97"/>
      <c r="AF233" s="97"/>
      <c r="AG233" s="97"/>
      <c r="AH233" s="97"/>
      <c r="AI233" s="97"/>
      <c r="AJ233" s="105"/>
      <c r="AK233" s="97"/>
      <c r="AL233" s="97"/>
      <c r="AM233" s="97"/>
      <c r="AN233" s="97"/>
      <c r="AO233" s="97"/>
      <c r="AP233" s="97"/>
      <c r="AQ233" s="97"/>
      <c r="AR233" s="106"/>
      <c r="AS233" s="107"/>
      <c r="AT233" s="107"/>
      <c r="AU233" s="107"/>
      <c r="AV233" s="107"/>
      <c r="AW233" s="107"/>
      <c r="AX233" s="107"/>
      <c r="AY233" s="106"/>
      <c r="AZ233" s="107"/>
      <c r="BA233" s="107"/>
      <c r="BB233" s="107"/>
      <c r="BC233" s="108">
        <f>IF($AU$38&lt;&gt;"","zie hierboven",IF(AJ233="auto",IF(AND((D233&gt;'km-vergoeding'!$A$4),(D233&lt;'km-vergoeding'!$A$5)),'km-vergoeding'!$D$4,'km-vergoeding'!$D$5),0))</f>
        <v>0</v>
      </c>
      <c r="BD233" s="95"/>
      <c r="BE233" s="95"/>
      <c r="BF233" s="95"/>
      <c r="BG233" s="95"/>
      <c r="BH233" s="95"/>
      <c r="BI233" s="95"/>
      <c r="BJ233" s="95"/>
      <c r="BK233" s="94">
        <f t="shared" si="47"/>
        <v>0</v>
      </c>
      <c r="BL233" s="95"/>
      <c r="BM233" s="95"/>
      <c r="BN233" s="95"/>
      <c r="BO233" s="95"/>
      <c r="BP233" s="95"/>
      <c r="BQ233" s="95"/>
      <c r="BR233" s="93">
        <f>IF($AU$38&lt;&gt;"","zie hierboven",IF(AJ233="fiets",'km-vergoeding'!$D$3,0))</f>
        <v>0</v>
      </c>
      <c r="BS233" s="93"/>
      <c r="BT233" s="93"/>
      <c r="BU233" s="93"/>
      <c r="BV233" s="93"/>
      <c r="BW233" s="93"/>
      <c r="BX233" s="93"/>
      <c r="BY233" s="93"/>
      <c r="BZ233" s="94">
        <f t="shared" si="48"/>
        <v>0</v>
      </c>
      <c r="CA233" s="95"/>
      <c r="CB233" s="95"/>
      <c r="CC233" s="95"/>
      <c r="CD233" s="95"/>
      <c r="CE233" s="95"/>
      <c r="CF233" s="95"/>
      <c r="CG233" s="96"/>
      <c r="CH233" s="97"/>
      <c r="CI233" s="97"/>
      <c r="CJ233" s="97"/>
      <c r="CK233" s="97"/>
      <c r="CL233" s="97"/>
      <c r="CM233" s="98">
        <f t="shared" si="49"/>
        <v>0</v>
      </c>
      <c r="CN233" s="95"/>
      <c r="CO233" s="95"/>
      <c r="CP233" s="95"/>
      <c r="CQ233" s="95"/>
      <c r="CR233" s="95"/>
      <c r="CS233" s="99">
        <f t="shared" si="40"/>
        <v>0</v>
      </c>
      <c r="CT233" s="100"/>
      <c r="CU233" s="100"/>
      <c r="CV233" s="100"/>
      <c r="CW233" s="100"/>
      <c r="CX233" s="101"/>
      <c r="CY233" s="73" t="str">
        <f t="shared" si="41"/>
        <v/>
      </c>
      <c r="CZ233" s="71" t="str">
        <f t="shared" si="42"/>
        <v/>
      </c>
      <c r="DA233" s="60"/>
      <c r="DB233" s="77" t="str">
        <f t="shared" si="43"/>
        <v/>
      </c>
      <c r="DC233" s="71" t="str">
        <f t="shared" si="44"/>
        <v/>
      </c>
      <c r="DD233" s="71" t="str">
        <f t="shared" si="45"/>
        <v/>
      </c>
      <c r="DE233" s="45">
        <f t="shared" si="46"/>
        <v>0</v>
      </c>
      <c r="DF233" s="45"/>
      <c r="DG233" s="84" t="str">
        <f t="shared" si="39"/>
        <v/>
      </c>
    </row>
    <row r="234" spans="1:111" ht="15.75" customHeight="1" x14ac:dyDescent="0.35">
      <c r="A234" s="71" t="str">
        <f t="shared" si="36"/>
        <v/>
      </c>
      <c r="B234" s="71" t="str">
        <f t="shared" si="37"/>
        <v/>
      </c>
      <c r="C234" s="72" t="str">
        <f t="shared" si="38"/>
        <v/>
      </c>
      <c r="D234" s="102"/>
      <c r="E234" s="97"/>
      <c r="F234" s="97"/>
      <c r="G234" s="97"/>
      <c r="H234" s="103"/>
      <c r="I234" s="97"/>
      <c r="J234" s="97"/>
      <c r="K234" s="97"/>
      <c r="L234" s="97"/>
      <c r="M234" s="97"/>
      <c r="N234" s="97"/>
      <c r="O234" s="97"/>
      <c r="P234" s="97"/>
      <c r="Q234" s="97"/>
      <c r="R234" s="104"/>
      <c r="S234" s="97"/>
      <c r="T234" s="97"/>
      <c r="U234" s="97"/>
      <c r="V234" s="97"/>
      <c r="W234" s="97"/>
      <c r="X234" s="104"/>
      <c r="Y234" s="97"/>
      <c r="Z234" s="97"/>
      <c r="AA234" s="97"/>
      <c r="AB234" s="97"/>
      <c r="AC234" s="97"/>
      <c r="AD234" s="97"/>
      <c r="AE234" s="97"/>
      <c r="AF234" s="97"/>
      <c r="AG234" s="97"/>
      <c r="AH234" s="97"/>
      <c r="AI234" s="97"/>
      <c r="AJ234" s="105"/>
      <c r="AK234" s="97"/>
      <c r="AL234" s="97"/>
      <c r="AM234" s="97"/>
      <c r="AN234" s="97"/>
      <c r="AO234" s="97"/>
      <c r="AP234" s="97"/>
      <c r="AQ234" s="97"/>
      <c r="AR234" s="106"/>
      <c r="AS234" s="107"/>
      <c r="AT234" s="107"/>
      <c r="AU234" s="107"/>
      <c r="AV234" s="107"/>
      <c r="AW234" s="107"/>
      <c r="AX234" s="107"/>
      <c r="AY234" s="106"/>
      <c r="AZ234" s="107"/>
      <c r="BA234" s="107"/>
      <c r="BB234" s="107"/>
      <c r="BC234" s="108">
        <f>IF($AU$38&lt;&gt;"","zie hierboven",IF(AJ234="auto",IF(AND((D234&gt;'km-vergoeding'!$A$4),(D234&lt;'km-vergoeding'!$A$5)),'km-vergoeding'!$D$4,'km-vergoeding'!$D$5),0))</f>
        <v>0</v>
      </c>
      <c r="BD234" s="95"/>
      <c r="BE234" s="95"/>
      <c r="BF234" s="95"/>
      <c r="BG234" s="95"/>
      <c r="BH234" s="95"/>
      <c r="BI234" s="95"/>
      <c r="BJ234" s="95"/>
      <c r="BK234" s="94">
        <f t="shared" si="47"/>
        <v>0</v>
      </c>
      <c r="BL234" s="95"/>
      <c r="BM234" s="95"/>
      <c r="BN234" s="95"/>
      <c r="BO234" s="95"/>
      <c r="BP234" s="95"/>
      <c r="BQ234" s="95"/>
      <c r="BR234" s="93">
        <f>IF($AU$38&lt;&gt;"","zie hierboven",IF(AJ234="fiets",'km-vergoeding'!$D$3,0))</f>
        <v>0</v>
      </c>
      <c r="BS234" s="93"/>
      <c r="BT234" s="93"/>
      <c r="BU234" s="93"/>
      <c r="BV234" s="93"/>
      <c r="BW234" s="93"/>
      <c r="BX234" s="93"/>
      <c r="BY234" s="93"/>
      <c r="BZ234" s="94">
        <f t="shared" si="48"/>
        <v>0</v>
      </c>
      <c r="CA234" s="95"/>
      <c r="CB234" s="95"/>
      <c r="CC234" s="95"/>
      <c r="CD234" s="95"/>
      <c r="CE234" s="95"/>
      <c r="CF234" s="95"/>
      <c r="CG234" s="96"/>
      <c r="CH234" s="97"/>
      <c r="CI234" s="97"/>
      <c r="CJ234" s="97"/>
      <c r="CK234" s="97"/>
      <c r="CL234" s="97"/>
      <c r="CM234" s="98">
        <f t="shared" si="49"/>
        <v>0</v>
      </c>
      <c r="CN234" s="95"/>
      <c r="CO234" s="95"/>
      <c r="CP234" s="95"/>
      <c r="CQ234" s="95"/>
      <c r="CR234" s="95"/>
      <c r="CS234" s="99">
        <f t="shared" si="40"/>
        <v>0</v>
      </c>
      <c r="CT234" s="100"/>
      <c r="CU234" s="100"/>
      <c r="CV234" s="100"/>
      <c r="CW234" s="100"/>
      <c r="CX234" s="101"/>
      <c r="CY234" s="73" t="str">
        <f t="shared" si="41"/>
        <v/>
      </c>
      <c r="CZ234" s="71" t="str">
        <f t="shared" si="42"/>
        <v/>
      </c>
      <c r="DA234" s="60"/>
      <c r="DB234" s="77" t="str">
        <f t="shared" si="43"/>
        <v/>
      </c>
      <c r="DC234" s="71" t="str">
        <f t="shared" si="44"/>
        <v/>
      </c>
      <c r="DD234" s="71" t="str">
        <f t="shared" si="45"/>
        <v/>
      </c>
      <c r="DE234" s="45">
        <f t="shared" si="46"/>
        <v>0</v>
      </c>
      <c r="DF234" s="45"/>
      <c r="DG234" s="84" t="str">
        <f t="shared" si="39"/>
        <v/>
      </c>
    </row>
    <row r="235" spans="1:111" ht="15.75" customHeight="1" x14ac:dyDescent="0.35">
      <c r="A235" s="71" t="str">
        <f t="shared" si="36"/>
        <v/>
      </c>
      <c r="B235" s="71" t="str">
        <f t="shared" si="37"/>
        <v/>
      </c>
      <c r="C235" s="72" t="str">
        <f t="shared" si="38"/>
        <v/>
      </c>
      <c r="D235" s="102"/>
      <c r="E235" s="97"/>
      <c r="F235" s="97"/>
      <c r="G235" s="97"/>
      <c r="H235" s="103"/>
      <c r="I235" s="97"/>
      <c r="J235" s="97"/>
      <c r="K235" s="97"/>
      <c r="L235" s="97"/>
      <c r="M235" s="97"/>
      <c r="N235" s="97"/>
      <c r="O235" s="97"/>
      <c r="P235" s="97"/>
      <c r="Q235" s="97"/>
      <c r="R235" s="104"/>
      <c r="S235" s="97"/>
      <c r="T235" s="97"/>
      <c r="U235" s="97"/>
      <c r="V235" s="97"/>
      <c r="W235" s="97"/>
      <c r="X235" s="104"/>
      <c r="Y235" s="97"/>
      <c r="Z235" s="97"/>
      <c r="AA235" s="97"/>
      <c r="AB235" s="97"/>
      <c r="AC235" s="97"/>
      <c r="AD235" s="97"/>
      <c r="AE235" s="97"/>
      <c r="AF235" s="97"/>
      <c r="AG235" s="97"/>
      <c r="AH235" s="97"/>
      <c r="AI235" s="97"/>
      <c r="AJ235" s="105"/>
      <c r="AK235" s="97"/>
      <c r="AL235" s="97"/>
      <c r="AM235" s="97"/>
      <c r="AN235" s="97"/>
      <c r="AO235" s="97"/>
      <c r="AP235" s="97"/>
      <c r="AQ235" s="97"/>
      <c r="AR235" s="106"/>
      <c r="AS235" s="107"/>
      <c r="AT235" s="107"/>
      <c r="AU235" s="107"/>
      <c r="AV235" s="107"/>
      <c r="AW235" s="107"/>
      <c r="AX235" s="107"/>
      <c r="AY235" s="106"/>
      <c r="AZ235" s="107"/>
      <c r="BA235" s="107"/>
      <c r="BB235" s="107"/>
      <c r="BC235" s="108">
        <f>IF($AU$38&lt;&gt;"","zie hierboven",IF(AJ235="auto",IF(AND((D235&gt;'km-vergoeding'!$A$4),(D235&lt;'km-vergoeding'!$A$5)),'km-vergoeding'!$D$4,'km-vergoeding'!$D$5),0))</f>
        <v>0</v>
      </c>
      <c r="BD235" s="95"/>
      <c r="BE235" s="95"/>
      <c r="BF235" s="95"/>
      <c r="BG235" s="95"/>
      <c r="BH235" s="95"/>
      <c r="BI235" s="95"/>
      <c r="BJ235" s="95"/>
      <c r="BK235" s="94">
        <f t="shared" si="47"/>
        <v>0</v>
      </c>
      <c r="BL235" s="95"/>
      <c r="BM235" s="95"/>
      <c r="BN235" s="95"/>
      <c r="BO235" s="95"/>
      <c r="BP235" s="95"/>
      <c r="BQ235" s="95"/>
      <c r="BR235" s="93">
        <f>IF($AU$38&lt;&gt;"","zie hierboven",IF(AJ235="fiets",'km-vergoeding'!$D$3,0))</f>
        <v>0</v>
      </c>
      <c r="BS235" s="93"/>
      <c r="BT235" s="93"/>
      <c r="BU235" s="93"/>
      <c r="BV235" s="93"/>
      <c r="BW235" s="93"/>
      <c r="BX235" s="93"/>
      <c r="BY235" s="93"/>
      <c r="BZ235" s="94">
        <f t="shared" si="48"/>
        <v>0</v>
      </c>
      <c r="CA235" s="95"/>
      <c r="CB235" s="95"/>
      <c r="CC235" s="95"/>
      <c r="CD235" s="95"/>
      <c r="CE235" s="95"/>
      <c r="CF235" s="95"/>
      <c r="CG235" s="96"/>
      <c r="CH235" s="97"/>
      <c r="CI235" s="97"/>
      <c r="CJ235" s="97"/>
      <c r="CK235" s="97"/>
      <c r="CL235" s="97"/>
      <c r="CM235" s="98">
        <f t="shared" si="49"/>
        <v>0</v>
      </c>
      <c r="CN235" s="95"/>
      <c r="CO235" s="95"/>
      <c r="CP235" s="95"/>
      <c r="CQ235" s="95"/>
      <c r="CR235" s="95"/>
      <c r="CS235" s="99">
        <f t="shared" si="40"/>
        <v>0</v>
      </c>
      <c r="CT235" s="100"/>
      <c r="CU235" s="100"/>
      <c r="CV235" s="100"/>
      <c r="CW235" s="100"/>
      <c r="CX235" s="101"/>
      <c r="CY235" s="73" t="str">
        <f t="shared" si="41"/>
        <v/>
      </c>
      <c r="CZ235" s="71" t="str">
        <f t="shared" si="42"/>
        <v/>
      </c>
      <c r="DA235" s="60"/>
      <c r="DB235" s="77" t="str">
        <f t="shared" si="43"/>
        <v/>
      </c>
      <c r="DC235" s="71" t="str">
        <f t="shared" si="44"/>
        <v/>
      </c>
      <c r="DD235" s="71" t="str">
        <f t="shared" si="45"/>
        <v/>
      </c>
      <c r="DE235" s="45">
        <f t="shared" si="46"/>
        <v>0</v>
      </c>
      <c r="DF235" s="45"/>
      <c r="DG235" s="84" t="str">
        <f t="shared" si="39"/>
        <v/>
      </c>
    </row>
    <row r="236" spans="1:111" ht="15.75" customHeight="1" x14ac:dyDescent="0.35">
      <c r="A236" s="71" t="str">
        <f t="shared" si="36"/>
        <v/>
      </c>
      <c r="B236" s="71" t="str">
        <f t="shared" si="37"/>
        <v/>
      </c>
      <c r="C236" s="72" t="str">
        <f t="shared" si="38"/>
        <v/>
      </c>
      <c r="D236" s="102"/>
      <c r="E236" s="97"/>
      <c r="F236" s="97"/>
      <c r="G236" s="97"/>
      <c r="H236" s="103"/>
      <c r="I236" s="97"/>
      <c r="J236" s="97"/>
      <c r="K236" s="97"/>
      <c r="L236" s="97"/>
      <c r="M236" s="97"/>
      <c r="N236" s="97"/>
      <c r="O236" s="97"/>
      <c r="P236" s="97"/>
      <c r="Q236" s="97"/>
      <c r="R236" s="104"/>
      <c r="S236" s="97"/>
      <c r="T236" s="97"/>
      <c r="U236" s="97"/>
      <c r="V236" s="97"/>
      <c r="W236" s="97"/>
      <c r="X236" s="104"/>
      <c r="Y236" s="97"/>
      <c r="Z236" s="97"/>
      <c r="AA236" s="97"/>
      <c r="AB236" s="97"/>
      <c r="AC236" s="97"/>
      <c r="AD236" s="97"/>
      <c r="AE236" s="97"/>
      <c r="AF236" s="97"/>
      <c r="AG236" s="97"/>
      <c r="AH236" s="97"/>
      <c r="AI236" s="97"/>
      <c r="AJ236" s="105"/>
      <c r="AK236" s="97"/>
      <c r="AL236" s="97"/>
      <c r="AM236" s="97"/>
      <c r="AN236" s="97"/>
      <c r="AO236" s="97"/>
      <c r="AP236" s="97"/>
      <c r="AQ236" s="97"/>
      <c r="AR236" s="106"/>
      <c r="AS236" s="107"/>
      <c r="AT236" s="107"/>
      <c r="AU236" s="107"/>
      <c r="AV236" s="107"/>
      <c r="AW236" s="107"/>
      <c r="AX236" s="107"/>
      <c r="AY236" s="106"/>
      <c r="AZ236" s="107"/>
      <c r="BA236" s="107"/>
      <c r="BB236" s="107"/>
      <c r="BC236" s="108">
        <f>IF($AU$38&lt;&gt;"","zie hierboven",IF(AJ236="auto",IF(AND((D236&gt;'km-vergoeding'!$A$4),(D236&lt;'km-vergoeding'!$A$5)),'km-vergoeding'!$D$4,'km-vergoeding'!$D$5),0))</f>
        <v>0</v>
      </c>
      <c r="BD236" s="95"/>
      <c r="BE236" s="95"/>
      <c r="BF236" s="95"/>
      <c r="BG236" s="95"/>
      <c r="BH236" s="95"/>
      <c r="BI236" s="95"/>
      <c r="BJ236" s="95"/>
      <c r="BK236" s="94">
        <f t="shared" si="47"/>
        <v>0</v>
      </c>
      <c r="BL236" s="95"/>
      <c r="BM236" s="95"/>
      <c r="BN236" s="95"/>
      <c r="BO236" s="95"/>
      <c r="BP236" s="95"/>
      <c r="BQ236" s="95"/>
      <c r="BR236" s="93">
        <f>IF($AU$38&lt;&gt;"","zie hierboven",IF(AJ236="fiets",'km-vergoeding'!$D$3,0))</f>
        <v>0</v>
      </c>
      <c r="BS236" s="93"/>
      <c r="BT236" s="93"/>
      <c r="BU236" s="93"/>
      <c r="BV236" s="93"/>
      <c r="BW236" s="93"/>
      <c r="BX236" s="93"/>
      <c r="BY236" s="93"/>
      <c r="BZ236" s="94">
        <f t="shared" si="48"/>
        <v>0</v>
      </c>
      <c r="CA236" s="95"/>
      <c r="CB236" s="95"/>
      <c r="CC236" s="95"/>
      <c r="CD236" s="95"/>
      <c r="CE236" s="95"/>
      <c r="CF236" s="95"/>
      <c r="CG236" s="96"/>
      <c r="CH236" s="97"/>
      <c r="CI236" s="97"/>
      <c r="CJ236" s="97"/>
      <c r="CK236" s="97"/>
      <c r="CL236" s="97"/>
      <c r="CM236" s="98">
        <f t="shared" si="49"/>
        <v>0</v>
      </c>
      <c r="CN236" s="95"/>
      <c r="CO236" s="95"/>
      <c r="CP236" s="95"/>
      <c r="CQ236" s="95"/>
      <c r="CR236" s="95"/>
      <c r="CS236" s="99">
        <f t="shared" si="40"/>
        <v>0</v>
      </c>
      <c r="CT236" s="100"/>
      <c r="CU236" s="100"/>
      <c r="CV236" s="100"/>
      <c r="CW236" s="100"/>
      <c r="CX236" s="101"/>
      <c r="CY236" s="73" t="str">
        <f t="shared" si="41"/>
        <v/>
      </c>
      <c r="CZ236" s="71" t="str">
        <f t="shared" si="42"/>
        <v/>
      </c>
      <c r="DA236" s="60"/>
      <c r="DB236" s="77" t="str">
        <f t="shared" si="43"/>
        <v/>
      </c>
      <c r="DC236" s="71" t="str">
        <f t="shared" si="44"/>
        <v/>
      </c>
      <c r="DD236" s="71" t="str">
        <f t="shared" si="45"/>
        <v/>
      </c>
      <c r="DE236" s="45">
        <f t="shared" si="46"/>
        <v>0</v>
      </c>
      <c r="DF236" s="45"/>
      <c r="DG236" s="84" t="str">
        <f t="shared" si="39"/>
        <v/>
      </c>
    </row>
    <row r="237" spans="1:111" ht="15.75" customHeight="1" x14ac:dyDescent="0.35">
      <c r="A237" s="71" t="str">
        <f t="shared" si="36"/>
        <v/>
      </c>
      <c r="B237" s="71" t="str">
        <f t="shared" si="37"/>
        <v/>
      </c>
      <c r="C237" s="72" t="str">
        <f t="shared" si="38"/>
        <v/>
      </c>
      <c r="D237" s="102"/>
      <c r="E237" s="97"/>
      <c r="F237" s="97"/>
      <c r="G237" s="97"/>
      <c r="H237" s="103"/>
      <c r="I237" s="97"/>
      <c r="J237" s="97"/>
      <c r="K237" s="97"/>
      <c r="L237" s="97"/>
      <c r="M237" s="97"/>
      <c r="N237" s="97"/>
      <c r="O237" s="97"/>
      <c r="P237" s="97"/>
      <c r="Q237" s="97"/>
      <c r="R237" s="104"/>
      <c r="S237" s="97"/>
      <c r="T237" s="97"/>
      <c r="U237" s="97"/>
      <c r="V237" s="97"/>
      <c r="W237" s="97"/>
      <c r="X237" s="104"/>
      <c r="Y237" s="97"/>
      <c r="Z237" s="97"/>
      <c r="AA237" s="97"/>
      <c r="AB237" s="97"/>
      <c r="AC237" s="97"/>
      <c r="AD237" s="97"/>
      <c r="AE237" s="97"/>
      <c r="AF237" s="97"/>
      <c r="AG237" s="97"/>
      <c r="AH237" s="97"/>
      <c r="AI237" s="97"/>
      <c r="AJ237" s="105"/>
      <c r="AK237" s="97"/>
      <c r="AL237" s="97"/>
      <c r="AM237" s="97"/>
      <c r="AN237" s="97"/>
      <c r="AO237" s="97"/>
      <c r="AP237" s="97"/>
      <c r="AQ237" s="97"/>
      <c r="AR237" s="106"/>
      <c r="AS237" s="107"/>
      <c r="AT237" s="107"/>
      <c r="AU237" s="107"/>
      <c r="AV237" s="107"/>
      <c r="AW237" s="107"/>
      <c r="AX237" s="107"/>
      <c r="AY237" s="106"/>
      <c r="AZ237" s="107"/>
      <c r="BA237" s="107"/>
      <c r="BB237" s="107"/>
      <c r="BC237" s="108">
        <f>IF($AU$38&lt;&gt;"","zie hierboven",IF(AJ237="auto",IF(AND((D237&gt;'km-vergoeding'!$A$4),(D237&lt;'km-vergoeding'!$A$5)),'km-vergoeding'!$D$4,'km-vergoeding'!$D$5),0))</f>
        <v>0</v>
      </c>
      <c r="BD237" s="95"/>
      <c r="BE237" s="95"/>
      <c r="BF237" s="95"/>
      <c r="BG237" s="95"/>
      <c r="BH237" s="95"/>
      <c r="BI237" s="95"/>
      <c r="BJ237" s="95"/>
      <c r="BK237" s="94">
        <f t="shared" si="47"/>
        <v>0</v>
      </c>
      <c r="BL237" s="95"/>
      <c r="BM237" s="95"/>
      <c r="BN237" s="95"/>
      <c r="BO237" s="95"/>
      <c r="BP237" s="95"/>
      <c r="BQ237" s="95"/>
      <c r="BR237" s="93">
        <f>IF($AU$38&lt;&gt;"","zie hierboven",IF(AJ237="fiets",'km-vergoeding'!$D$3,0))</f>
        <v>0</v>
      </c>
      <c r="BS237" s="93"/>
      <c r="BT237" s="93"/>
      <c r="BU237" s="93"/>
      <c r="BV237" s="93"/>
      <c r="BW237" s="93"/>
      <c r="BX237" s="93"/>
      <c r="BY237" s="93"/>
      <c r="BZ237" s="94">
        <f t="shared" si="48"/>
        <v>0</v>
      </c>
      <c r="CA237" s="95"/>
      <c r="CB237" s="95"/>
      <c r="CC237" s="95"/>
      <c r="CD237" s="95"/>
      <c r="CE237" s="95"/>
      <c r="CF237" s="95"/>
      <c r="CG237" s="96"/>
      <c r="CH237" s="97"/>
      <c r="CI237" s="97"/>
      <c r="CJ237" s="97"/>
      <c r="CK237" s="97"/>
      <c r="CL237" s="97"/>
      <c r="CM237" s="98">
        <f t="shared" si="49"/>
        <v>0</v>
      </c>
      <c r="CN237" s="95"/>
      <c r="CO237" s="95"/>
      <c r="CP237" s="95"/>
      <c r="CQ237" s="95"/>
      <c r="CR237" s="95"/>
      <c r="CS237" s="99">
        <f t="shared" si="40"/>
        <v>0</v>
      </c>
      <c r="CT237" s="100"/>
      <c r="CU237" s="100"/>
      <c r="CV237" s="100"/>
      <c r="CW237" s="100"/>
      <c r="CX237" s="101"/>
      <c r="CY237" s="73" t="str">
        <f t="shared" si="41"/>
        <v/>
      </c>
      <c r="CZ237" s="71" t="str">
        <f t="shared" si="42"/>
        <v/>
      </c>
      <c r="DA237" s="60"/>
      <c r="DB237" s="77" t="str">
        <f t="shared" si="43"/>
        <v/>
      </c>
      <c r="DC237" s="71" t="str">
        <f t="shared" si="44"/>
        <v/>
      </c>
      <c r="DD237" s="71" t="str">
        <f t="shared" si="45"/>
        <v/>
      </c>
      <c r="DE237" s="45">
        <f t="shared" si="46"/>
        <v>0</v>
      </c>
      <c r="DF237" s="45"/>
      <c r="DG237" s="84" t="str">
        <f t="shared" si="39"/>
        <v/>
      </c>
    </row>
    <row r="238" spans="1:111" ht="15.75" customHeight="1" x14ac:dyDescent="0.35">
      <c r="A238" s="71" t="str">
        <f t="shared" si="36"/>
        <v/>
      </c>
      <c r="B238" s="71" t="str">
        <f t="shared" si="37"/>
        <v/>
      </c>
      <c r="C238" s="72" t="str">
        <f t="shared" si="38"/>
        <v/>
      </c>
      <c r="D238" s="102"/>
      <c r="E238" s="97"/>
      <c r="F238" s="97"/>
      <c r="G238" s="97"/>
      <c r="H238" s="103"/>
      <c r="I238" s="97"/>
      <c r="J238" s="97"/>
      <c r="K238" s="97"/>
      <c r="L238" s="97"/>
      <c r="M238" s="97"/>
      <c r="N238" s="97"/>
      <c r="O238" s="97"/>
      <c r="P238" s="97"/>
      <c r="Q238" s="97"/>
      <c r="R238" s="104"/>
      <c r="S238" s="97"/>
      <c r="T238" s="97"/>
      <c r="U238" s="97"/>
      <c r="V238" s="97"/>
      <c r="W238" s="97"/>
      <c r="X238" s="104"/>
      <c r="Y238" s="97"/>
      <c r="Z238" s="97"/>
      <c r="AA238" s="97"/>
      <c r="AB238" s="97"/>
      <c r="AC238" s="97"/>
      <c r="AD238" s="97"/>
      <c r="AE238" s="97"/>
      <c r="AF238" s="97"/>
      <c r="AG238" s="97"/>
      <c r="AH238" s="97"/>
      <c r="AI238" s="97"/>
      <c r="AJ238" s="105"/>
      <c r="AK238" s="97"/>
      <c r="AL238" s="97"/>
      <c r="AM238" s="97"/>
      <c r="AN238" s="97"/>
      <c r="AO238" s="97"/>
      <c r="AP238" s="97"/>
      <c r="AQ238" s="97"/>
      <c r="AR238" s="106"/>
      <c r="AS238" s="107"/>
      <c r="AT238" s="107"/>
      <c r="AU238" s="107"/>
      <c r="AV238" s="107"/>
      <c r="AW238" s="107"/>
      <c r="AX238" s="107"/>
      <c r="AY238" s="106"/>
      <c r="AZ238" s="107"/>
      <c r="BA238" s="107"/>
      <c r="BB238" s="107"/>
      <c r="BC238" s="108">
        <f>IF($AU$38&lt;&gt;"","zie hierboven",IF(AJ238="auto",IF(AND((D238&gt;'km-vergoeding'!$A$4),(D238&lt;'km-vergoeding'!$A$5)),'km-vergoeding'!$D$4,'km-vergoeding'!$D$5),0))</f>
        <v>0</v>
      </c>
      <c r="BD238" s="95"/>
      <c r="BE238" s="95"/>
      <c r="BF238" s="95"/>
      <c r="BG238" s="95"/>
      <c r="BH238" s="95"/>
      <c r="BI238" s="95"/>
      <c r="BJ238" s="95"/>
      <c r="BK238" s="94">
        <f t="shared" si="47"/>
        <v>0</v>
      </c>
      <c r="BL238" s="95"/>
      <c r="BM238" s="95"/>
      <c r="BN238" s="95"/>
      <c r="BO238" s="95"/>
      <c r="BP238" s="95"/>
      <c r="BQ238" s="95"/>
      <c r="BR238" s="93">
        <f>IF($AU$38&lt;&gt;"","zie hierboven",IF(AJ238="fiets",'km-vergoeding'!$D$3,0))</f>
        <v>0</v>
      </c>
      <c r="BS238" s="93"/>
      <c r="BT238" s="93"/>
      <c r="BU238" s="93"/>
      <c r="BV238" s="93"/>
      <c r="BW238" s="93"/>
      <c r="BX238" s="93"/>
      <c r="BY238" s="93"/>
      <c r="BZ238" s="94">
        <f t="shared" si="48"/>
        <v>0</v>
      </c>
      <c r="CA238" s="95"/>
      <c r="CB238" s="95"/>
      <c r="CC238" s="95"/>
      <c r="CD238" s="95"/>
      <c r="CE238" s="95"/>
      <c r="CF238" s="95"/>
      <c r="CG238" s="96"/>
      <c r="CH238" s="97"/>
      <c r="CI238" s="97"/>
      <c r="CJ238" s="97"/>
      <c r="CK238" s="97"/>
      <c r="CL238" s="97"/>
      <c r="CM238" s="98">
        <f t="shared" si="49"/>
        <v>0</v>
      </c>
      <c r="CN238" s="95"/>
      <c r="CO238" s="95"/>
      <c r="CP238" s="95"/>
      <c r="CQ238" s="95"/>
      <c r="CR238" s="95"/>
      <c r="CS238" s="99">
        <f t="shared" si="40"/>
        <v>0</v>
      </c>
      <c r="CT238" s="100"/>
      <c r="CU238" s="100"/>
      <c r="CV238" s="100"/>
      <c r="CW238" s="100"/>
      <c r="CX238" s="101"/>
      <c r="CY238" s="73" t="str">
        <f t="shared" si="41"/>
        <v/>
      </c>
      <c r="CZ238" s="71" t="str">
        <f t="shared" si="42"/>
        <v/>
      </c>
      <c r="DA238" s="60"/>
      <c r="DB238" s="77" t="str">
        <f t="shared" si="43"/>
        <v/>
      </c>
      <c r="DC238" s="71" t="str">
        <f t="shared" si="44"/>
        <v/>
      </c>
      <c r="DD238" s="71" t="str">
        <f t="shared" si="45"/>
        <v/>
      </c>
      <c r="DE238" s="45">
        <f t="shared" si="46"/>
        <v>0</v>
      </c>
      <c r="DF238" s="45"/>
      <c r="DG238" s="84" t="str">
        <f t="shared" si="39"/>
        <v/>
      </c>
    </row>
    <row r="239" spans="1:111" ht="15.75" customHeight="1" x14ac:dyDescent="0.35">
      <c r="A239" s="71" t="str">
        <f t="shared" si="36"/>
        <v/>
      </c>
      <c r="B239" s="71" t="str">
        <f t="shared" si="37"/>
        <v/>
      </c>
      <c r="C239" s="72" t="str">
        <f t="shared" si="38"/>
        <v/>
      </c>
      <c r="D239" s="102"/>
      <c r="E239" s="97"/>
      <c r="F239" s="97"/>
      <c r="G239" s="97"/>
      <c r="H239" s="103"/>
      <c r="I239" s="97"/>
      <c r="J239" s="97"/>
      <c r="K239" s="97"/>
      <c r="L239" s="97"/>
      <c r="M239" s="97"/>
      <c r="N239" s="97"/>
      <c r="O239" s="97"/>
      <c r="P239" s="97"/>
      <c r="Q239" s="97"/>
      <c r="R239" s="104"/>
      <c r="S239" s="97"/>
      <c r="T239" s="97"/>
      <c r="U239" s="97"/>
      <c r="V239" s="97"/>
      <c r="W239" s="97"/>
      <c r="X239" s="104"/>
      <c r="Y239" s="97"/>
      <c r="Z239" s="97"/>
      <c r="AA239" s="97"/>
      <c r="AB239" s="97"/>
      <c r="AC239" s="97"/>
      <c r="AD239" s="97"/>
      <c r="AE239" s="97"/>
      <c r="AF239" s="97"/>
      <c r="AG239" s="97"/>
      <c r="AH239" s="97"/>
      <c r="AI239" s="97"/>
      <c r="AJ239" s="105"/>
      <c r="AK239" s="97"/>
      <c r="AL239" s="97"/>
      <c r="AM239" s="97"/>
      <c r="AN239" s="97"/>
      <c r="AO239" s="97"/>
      <c r="AP239" s="97"/>
      <c r="AQ239" s="97"/>
      <c r="AR239" s="106"/>
      <c r="AS239" s="107"/>
      <c r="AT239" s="107"/>
      <c r="AU239" s="107"/>
      <c r="AV239" s="107"/>
      <c r="AW239" s="107"/>
      <c r="AX239" s="107"/>
      <c r="AY239" s="106"/>
      <c r="AZ239" s="107"/>
      <c r="BA239" s="107"/>
      <c r="BB239" s="107"/>
      <c r="BC239" s="108">
        <f>IF($AU$38&lt;&gt;"","zie hierboven",IF(AJ239="auto",IF(AND((D239&gt;'km-vergoeding'!$A$4),(D239&lt;'km-vergoeding'!$A$5)),'km-vergoeding'!$D$4,'km-vergoeding'!$D$5),0))</f>
        <v>0</v>
      </c>
      <c r="BD239" s="95"/>
      <c r="BE239" s="95"/>
      <c r="BF239" s="95"/>
      <c r="BG239" s="95"/>
      <c r="BH239" s="95"/>
      <c r="BI239" s="95"/>
      <c r="BJ239" s="95"/>
      <c r="BK239" s="94">
        <f t="shared" si="47"/>
        <v>0</v>
      </c>
      <c r="BL239" s="95"/>
      <c r="BM239" s="95"/>
      <c r="BN239" s="95"/>
      <c r="BO239" s="95"/>
      <c r="BP239" s="95"/>
      <c r="BQ239" s="95"/>
      <c r="BR239" s="93">
        <f>IF($AU$38&lt;&gt;"","zie hierboven",IF(AJ239="fiets",'km-vergoeding'!$D$3,0))</f>
        <v>0</v>
      </c>
      <c r="BS239" s="93"/>
      <c r="BT239" s="93"/>
      <c r="BU239" s="93"/>
      <c r="BV239" s="93"/>
      <c r="BW239" s="93"/>
      <c r="BX239" s="93"/>
      <c r="BY239" s="93"/>
      <c r="BZ239" s="94">
        <f t="shared" si="48"/>
        <v>0</v>
      </c>
      <c r="CA239" s="95"/>
      <c r="CB239" s="95"/>
      <c r="CC239" s="95"/>
      <c r="CD239" s="95"/>
      <c r="CE239" s="95"/>
      <c r="CF239" s="95"/>
      <c r="CG239" s="96"/>
      <c r="CH239" s="97"/>
      <c r="CI239" s="97"/>
      <c r="CJ239" s="97"/>
      <c r="CK239" s="97"/>
      <c r="CL239" s="97"/>
      <c r="CM239" s="98">
        <f t="shared" si="49"/>
        <v>0</v>
      </c>
      <c r="CN239" s="95"/>
      <c r="CO239" s="95"/>
      <c r="CP239" s="95"/>
      <c r="CQ239" s="95"/>
      <c r="CR239" s="95"/>
      <c r="CS239" s="99">
        <f t="shared" si="40"/>
        <v>0</v>
      </c>
      <c r="CT239" s="100"/>
      <c r="CU239" s="100"/>
      <c r="CV239" s="100"/>
      <c r="CW239" s="100"/>
      <c r="CX239" s="101"/>
      <c r="CY239" s="73" t="str">
        <f t="shared" si="41"/>
        <v/>
      </c>
      <c r="CZ239" s="71" t="str">
        <f t="shared" si="42"/>
        <v/>
      </c>
      <c r="DA239" s="60"/>
      <c r="DB239" s="77" t="str">
        <f t="shared" si="43"/>
        <v/>
      </c>
      <c r="DC239" s="71" t="str">
        <f t="shared" si="44"/>
        <v/>
      </c>
      <c r="DD239" s="71" t="str">
        <f t="shared" si="45"/>
        <v/>
      </c>
      <c r="DE239" s="45">
        <f t="shared" si="46"/>
        <v>0</v>
      </c>
      <c r="DF239" s="45"/>
      <c r="DG239" s="84" t="str">
        <f t="shared" si="39"/>
        <v/>
      </c>
    </row>
    <row r="240" spans="1:111" ht="15.75" customHeight="1" x14ac:dyDescent="0.35">
      <c r="A240" s="71" t="str">
        <f t="shared" si="36"/>
        <v/>
      </c>
      <c r="B240" s="71" t="str">
        <f t="shared" si="37"/>
        <v/>
      </c>
      <c r="C240" s="72" t="str">
        <f t="shared" si="38"/>
        <v/>
      </c>
      <c r="D240" s="102"/>
      <c r="E240" s="97"/>
      <c r="F240" s="97"/>
      <c r="G240" s="97"/>
      <c r="H240" s="103"/>
      <c r="I240" s="97"/>
      <c r="J240" s="97"/>
      <c r="K240" s="97"/>
      <c r="L240" s="97"/>
      <c r="M240" s="97"/>
      <c r="N240" s="97"/>
      <c r="O240" s="97"/>
      <c r="P240" s="97"/>
      <c r="Q240" s="97"/>
      <c r="R240" s="104"/>
      <c r="S240" s="97"/>
      <c r="T240" s="97"/>
      <c r="U240" s="97"/>
      <c r="V240" s="97"/>
      <c r="W240" s="97"/>
      <c r="X240" s="104"/>
      <c r="Y240" s="97"/>
      <c r="Z240" s="97"/>
      <c r="AA240" s="97"/>
      <c r="AB240" s="97"/>
      <c r="AC240" s="97"/>
      <c r="AD240" s="97"/>
      <c r="AE240" s="97"/>
      <c r="AF240" s="97"/>
      <c r="AG240" s="97"/>
      <c r="AH240" s="97"/>
      <c r="AI240" s="97"/>
      <c r="AJ240" s="105"/>
      <c r="AK240" s="97"/>
      <c r="AL240" s="97"/>
      <c r="AM240" s="97"/>
      <c r="AN240" s="97"/>
      <c r="AO240" s="97"/>
      <c r="AP240" s="97"/>
      <c r="AQ240" s="97"/>
      <c r="AR240" s="106"/>
      <c r="AS240" s="107"/>
      <c r="AT240" s="107"/>
      <c r="AU240" s="107"/>
      <c r="AV240" s="107"/>
      <c r="AW240" s="107"/>
      <c r="AX240" s="107"/>
      <c r="AY240" s="106"/>
      <c r="AZ240" s="107"/>
      <c r="BA240" s="107"/>
      <c r="BB240" s="107"/>
      <c r="BC240" s="108">
        <f>IF($AU$38&lt;&gt;"","zie hierboven",IF(AJ240="auto",IF(AND((D240&gt;'km-vergoeding'!$A$4),(D240&lt;'km-vergoeding'!$A$5)),'km-vergoeding'!$D$4,'km-vergoeding'!$D$5),0))</f>
        <v>0</v>
      </c>
      <c r="BD240" s="95"/>
      <c r="BE240" s="95"/>
      <c r="BF240" s="95"/>
      <c r="BG240" s="95"/>
      <c r="BH240" s="95"/>
      <c r="BI240" s="95"/>
      <c r="BJ240" s="95"/>
      <c r="BK240" s="94">
        <f t="shared" si="47"/>
        <v>0</v>
      </c>
      <c r="BL240" s="95"/>
      <c r="BM240" s="95"/>
      <c r="BN240" s="95"/>
      <c r="BO240" s="95"/>
      <c r="BP240" s="95"/>
      <c r="BQ240" s="95"/>
      <c r="BR240" s="93">
        <f>IF($AU$38&lt;&gt;"","zie hierboven",IF(AJ240="fiets",'km-vergoeding'!$D$3,0))</f>
        <v>0</v>
      </c>
      <c r="BS240" s="93"/>
      <c r="BT240" s="93"/>
      <c r="BU240" s="93"/>
      <c r="BV240" s="93"/>
      <c r="BW240" s="93"/>
      <c r="BX240" s="93"/>
      <c r="BY240" s="93"/>
      <c r="BZ240" s="94">
        <f t="shared" si="48"/>
        <v>0</v>
      </c>
      <c r="CA240" s="95"/>
      <c r="CB240" s="95"/>
      <c r="CC240" s="95"/>
      <c r="CD240" s="95"/>
      <c r="CE240" s="95"/>
      <c r="CF240" s="95"/>
      <c r="CG240" s="96"/>
      <c r="CH240" s="97"/>
      <c r="CI240" s="97"/>
      <c r="CJ240" s="97"/>
      <c r="CK240" s="97"/>
      <c r="CL240" s="97"/>
      <c r="CM240" s="98">
        <f t="shared" si="49"/>
        <v>0</v>
      </c>
      <c r="CN240" s="95"/>
      <c r="CO240" s="95"/>
      <c r="CP240" s="95"/>
      <c r="CQ240" s="95"/>
      <c r="CR240" s="95"/>
      <c r="CS240" s="99">
        <f t="shared" si="40"/>
        <v>0</v>
      </c>
      <c r="CT240" s="100"/>
      <c r="CU240" s="100"/>
      <c r="CV240" s="100"/>
      <c r="CW240" s="100"/>
      <c r="CX240" s="101"/>
      <c r="CY240" s="73" t="str">
        <f t="shared" si="41"/>
        <v/>
      </c>
      <c r="CZ240" s="71" t="str">
        <f t="shared" si="42"/>
        <v/>
      </c>
      <c r="DA240" s="60"/>
      <c r="DB240" s="77" t="str">
        <f t="shared" si="43"/>
        <v/>
      </c>
      <c r="DC240" s="71" t="str">
        <f t="shared" si="44"/>
        <v/>
      </c>
      <c r="DD240" s="71" t="str">
        <f t="shared" si="45"/>
        <v/>
      </c>
      <c r="DE240" s="45">
        <f t="shared" si="46"/>
        <v>0</v>
      </c>
      <c r="DF240" s="45"/>
      <c r="DG240" s="84" t="str">
        <f t="shared" si="39"/>
        <v/>
      </c>
    </row>
    <row r="241" spans="1:111" ht="15.75" customHeight="1" x14ac:dyDescent="0.35">
      <c r="A241" s="71" t="str">
        <f t="shared" si="36"/>
        <v/>
      </c>
      <c r="B241" s="71" t="str">
        <f t="shared" si="37"/>
        <v/>
      </c>
      <c r="C241" s="72" t="str">
        <f t="shared" si="38"/>
        <v/>
      </c>
      <c r="D241" s="102"/>
      <c r="E241" s="97"/>
      <c r="F241" s="97"/>
      <c r="G241" s="97"/>
      <c r="H241" s="103"/>
      <c r="I241" s="97"/>
      <c r="J241" s="97"/>
      <c r="K241" s="97"/>
      <c r="L241" s="97"/>
      <c r="M241" s="97"/>
      <c r="N241" s="97"/>
      <c r="O241" s="97"/>
      <c r="P241" s="97"/>
      <c r="Q241" s="97"/>
      <c r="R241" s="104"/>
      <c r="S241" s="97"/>
      <c r="T241" s="97"/>
      <c r="U241" s="97"/>
      <c r="V241" s="97"/>
      <c r="W241" s="97"/>
      <c r="X241" s="104"/>
      <c r="Y241" s="97"/>
      <c r="Z241" s="97"/>
      <c r="AA241" s="97"/>
      <c r="AB241" s="97"/>
      <c r="AC241" s="97"/>
      <c r="AD241" s="97"/>
      <c r="AE241" s="97"/>
      <c r="AF241" s="97"/>
      <c r="AG241" s="97"/>
      <c r="AH241" s="97"/>
      <c r="AI241" s="97"/>
      <c r="AJ241" s="105"/>
      <c r="AK241" s="97"/>
      <c r="AL241" s="97"/>
      <c r="AM241" s="97"/>
      <c r="AN241" s="97"/>
      <c r="AO241" s="97"/>
      <c r="AP241" s="97"/>
      <c r="AQ241" s="97"/>
      <c r="AR241" s="106"/>
      <c r="AS241" s="107"/>
      <c r="AT241" s="107"/>
      <c r="AU241" s="107"/>
      <c r="AV241" s="107"/>
      <c r="AW241" s="107"/>
      <c r="AX241" s="107"/>
      <c r="AY241" s="106"/>
      <c r="AZ241" s="107"/>
      <c r="BA241" s="107"/>
      <c r="BB241" s="107"/>
      <c r="BC241" s="108">
        <f>IF($AU$38&lt;&gt;"","zie hierboven",IF(AJ241="auto",IF(AND((D241&gt;'km-vergoeding'!$A$4),(D241&lt;'km-vergoeding'!$A$5)),'km-vergoeding'!$D$4,'km-vergoeding'!$D$5),0))</f>
        <v>0</v>
      </c>
      <c r="BD241" s="95"/>
      <c r="BE241" s="95"/>
      <c r="BF241" s="95"/>
      <c r="BG241" s="95"/>
      <c r="BH241" s="95"/>
      <c r="BI241" s="95"/>
      <c r="BJ241" s="95"/>
      <c r="BK241" s="94">
        <f t="shared" si="47"/>
        <v>0</v>
      </c>
      <c r="BL241" s="95"/>
      <c r="BM241" s="95"/>
      <c r="BN241" s="95"/>
      <c r="BO241" s="95"/>
      <c r="BP241" s="95"/>
      <c r="BQ241" s="95"/>
      <c r="BR241" s="93">
        <f>IF($AU$38&lt;&gt;"","zie hierboven",IF(AJ241="fiets",'km-vergoeding'!$D$3,0))</f>
        <v>0</v>
      </c>
      <c r="BS241" s="93"/>
      <c r="BT241" s="93"/>
      <c r="BU241" s="93"/>
      <c r="BV241" s="93"/>
      <c r="BW241" s="93"/>
      <c r="BX241" s="93"/>
      <c r="BY241" s="93"/>
      <c r="BZ241" s="94">
        <f t="shared" si="48"/>
        <v>0</v>
      </c>
      <c r="CA241" s="95"/>
      <c r="CB241" s="95"/>
      <c r="CC241" s="95"/>
      <c r="CD241" s="95"/>
      <c r="CE241" s="95"/>
      <c r="CF241" s="95"/>
      <c r="CG241" s="96"/>
      <c r="CH241" s="97"/>
      <c r="CI241" s="97"/>
      <c r="CJ241" s="97"/>
      <c r="CK241" s="97"/>
      <c r="CL241" s="97"/>
      <c r="CM241" s="98">
        <f t="shared" si="49"/>
        <v>0</v>
      </c>
      <c r="CN241" s="95"/>
      <c r="CO241" s="95"/>
      <c r="CP241" s="95"/>
      <c r="CQ241" s="95"/>
      <c r="CR241" s="95"/>
      <c r="CS241" s="99">
        <f t="shared" si="40"/>
        <v>0</v>
      </c>
      <c r="CT241" s="100"/>
      <c r="CU241" s="100"/>
      <c r="CV241" s="100"/>
      <c r="CW241" s="100"/>
      <c r="CX241" s="101"/>
      <c r="CY241" s="73" t="str">
        <f t="shared" si="41"/>
        <v/>
      </c>
      <c r="CZ241" s="71" t="str">
        <f t="shared" si="42"/>
        <v/>
      </c>
      <c r="DA241" s="60"/>
      <c r="DB241" s="77" t="str">
        <f t="shared" si="43"/>
        <v/>
      </c>
      <c r="DC241" s="71" t="str">
        <f t="shared" si="44"/>
        <v/>
      </c>
      <c r="DD241" s="71" t="str">
        <f t="shared" si="45"/>
        <v/>
      </c>
      <c r="DE241" s="45">
        <f t="shared" si="46"/>
        <v>0</v>
      </c>
      <c r="DF241" s="45"/>
      <c r="DG241" s="84" t="str">
        <f t="shared" si="39"/>
        <v/>
      </c>
    </row>
    <row r="242" spans="1:111" ht="15.75" customHeight="1" x14ac:dyDescent="0.35">
      <c r="A242" s="71" t="str">
        <f t="shared" si="36"/>
        <v/>
      </c>
      <c r="B242" s="71" t="str">
        <f t="shared" si="37"/>
        <v/>
      </c>
      <c r="C242" s="72" t="str">
        <f t="shared" si="38"/>
        <v/>
      </c>
      <c r="D242" s="102"/>
      <c r="E242" s="97"/>
      <c r="F242" s="97"/>
      <c r="G242" s="97"/>
      <c r="H242" s="103"/>
      <c r="I242" s="97"/>
      <c r="J242" s="97"/>
      <c r="K242" s="97"/>
      <c r="L242" s="97"/>
      <c r="M242" s="97"/>
      <c r="N242" s="97"/>
      <c r="O242" s="97"/>
      <c r="P242" s="97"/>
      <c r="Q242" s="97"/>
      <c r="R242" s="104"/>
      <c r="S242" s="97"/>
      <c r="T242" s="97"/>
      <c r="U242" s="97"/>
      <c r="V242" s="97"/>
      <c r="W242" s="97"/>
      <c r="X242" s="104"/>
      <c r="Y242" s="97"/>
      <c r="Z242" s="97"/>
      <c r="AA242" s="97"/>
      <c r="AB242" s="97"/>
      <c r="AC242" s="97"/>
      <c r="AD242" s="97"/>
      <c r="AE242" s="97"/>
      <c r="AF242" s="97"/>
      <c r="AG242" s="97"/>
      <c r="AH242" s="97"/>
      <c r="AI242" s="97"/>
      <c r="AJ242" s="105"/>
      <c r="AK242" s="97"/>
      <c r="AL242" s="97"/>
      <c r="AM242" s="97"/>
      <c r="AN242" s="97"/>
      <c r="AO242" s="97"/>
      <c r="AP242" s="97"/>
      <c r="AQ242" s="97"/>
      <c r="AR242" s="106"/>
      <c r="AS242" s="107"/>
      <c r="AT242" s="107"/>
      <c r="AU242" s="107"/>
      <c r="AV242" s="107"/>
      <c r="AW242" s="107"/>
      <c r="AX242" s="107"/>
      <c r="AY242" s="106"/>
      <c r="AZ242" s="107"/>
      <c r="BA242" s="107"/>
      <c r="BB242" s="107"/>
      <c r="BC242" s="108">
        <f>IF($AU$38&lt;&gt;"","zie hierboven",IF(AJ242="auto",IF(AND((D242&gt;'km-vergoeding'!$A$4),(D242&lt;'km-vergoeding'!$A$5)),'km-vergoeding'!$D$4,'km-vergoeding'!$D$5),0))</f>
        <v>0</v>
      </c>
      <c r="BD242" s="95"/>
      <c r="BE242" s="95"/>
      <c r="BF242" s="95"/>
      <c r="BG242" s="95"/>
      <c r="BH242" s="95"/>
      <c r="BI242" s="95"/>
      <c r="BJ242" s="95"/>
      <c r="BK242" s="94">
        <f t="shared" si="47"/>
        <v>0</v>
      </c>
      <c r="BL242" s="95"/>
      <c r="BM242" s="95"/>
      <c r="BN242" s="95"/>
      <c r="BO242" s="95"/>
      <c r="BP242" s="95"/>
      <c r="BQ242" s="95"/>
      <c r="BR242" s="93">
        <f>IF($AU$38&lt;&gt;"","zie hierboven",IF(AJ242="fiets",'km-vergoeding'!$D$3,0))</f>
        <v>0</v>
      </c>
      <c r="BS242" s="93"/>
      <c r="BT242" s="93"/>
      <c r="BU242" s="93"/>
      <c r="BV242" s="93"/>
      <c r="BW242" s="93"/>
      <c r="BX242" s="93"/>
      <c r="BY242" s="93"/>
      <c r="BZ242" s="94">
        <f t="shared" si="48"/>
        <v>0</v>
      </c>
      <c r="CA242" s="95"/>
      <c r="CB242" s="95"/>
      <c r="CC242" s="95"/>
      <c r="CD242" s="95"/>
      <c r="CE242" s="95"/>
      <c r="CF242" s="95"/>
      <c r="CG242" s="96"/>
      <c r="CH242" s="97"/>
      <c r="CI242" s="97"/>
      <c r="CJ242" s="97"/>
      <c r="CK242" s="97"/>
      <c r="CL242" s="97"/>
      <c r="CM242" s="98">
        <f t="shared" si="49"/>
        <v>0</v>
      </c>
      <c r="CN242" s="95"/>
      <c r="CO242" s="95"/>
      <c r="CP242" s="95"/>
      <c r="CQ242" s="95"/>
      <c r="CR242" s="95"/>
      <c r="CS242" s="99">
        <f t="shared" si="40"/>
        <v>0</v>
      </c>
      <c r="CT242" s="100"/>
      <c r="CU242" s="100"/>
      <c r="CV242" s="100"/>
      <c r="CW242" s="100"/>
      <c r="CX242" s="101"/>
      <c r="CY242" s="73" t="str">
        <f t="shared" si="41"/>
        <v/>
      </c>
      <c r="CZ242" s="71" t="str">
        <f t="shared" si="42"/>
        <v/>
      </c>
      <c r="DA242" s="60"/>
      <c r="DB242" s="77" t="str">
        <f t="shared" si="43"/>
        <v/>
      </c>
      <c r="DC242" s="71" t="str">
        <f t="shared" si="44"/>
        <v/>
      </c>
      <c r="DD242" s="71" t="str">
        <f t="shared" si="45"/>
        <v/>
      </c>
      <c r="DE242" s="45">
        <f t="shared" si="46"/>
        <v>0</v>
      </c>
      <c r="DF242" s="45"/>
      <c r="DG242" s="84" t="str">
        <f t="shared" si="39"/>
        <v/>
      </c>
    </row>
    <row r="243" spans="1:111" ht="15.75" customHeight="1" x14ac:dyDescent="0.35">
      <c r="A243" s="71" t="str">
        <f t="shared" si="36"/>
        <v/>
      </c>
      <c r="B243" s="71" t="str">
        <f t="shared" si="37"/>
        <v/>
      </c>
      <c r="C243" s="72" t="str">
        <f t="shared" si="38"/>
        <v/>
      </c>
      <c r="D243" s="102"/>
      <c r="E243" s="97"/>
      <c r="F243" s="97"/>
      <c r="G243" s="97"/>
      <c r="H243" s="103"/>
      <c r="I243" s="97"/>
      <c r="J243" s="97"/>
      <c r="K243" s="97"/>
      <c r="L243" s="97"/>
      <c r="M243" s="97"/>
      <c r="N243" s="97"/>
      <c r="O243" s="97"/>
      <c r="P243" s="97"/>
      <c r="Q243" s="97"/>
      <c r="R243" s="104"/>
      <c r="S243" s="97"/>
      <c r="T243" s="97"/>
      <c r="U243" s="97"/>
      <c r="V243" s="97"/>
      <c r="W243" s="97"/>
      <c r="X243" s="104"/>
      <c r="Y243" s="97"/>
      <c r="Z243" s="97"/>
      <c r="AA243" s="97"/>
      <c r="AB243" s="97"/>
      <c r="AC243" s="97"/>
      <c r="AD243" s="97"/>
      <c r="AE243" s="97"/>
      <c r="AF243" s="97"/>
      <c r="AG243" s="97"/>
      <c r="AH243" s="97"/>
      <c r="AI243" s="97"/>
      <c r="AJ243" s="105"/>
      <c r="AK243" s="97"/>
      <c r="AL243" s="97"/>
      <c r="AM243" s="97"/>
      <c r="AN243" s="97"/>
      <c r="AO243" s="97"/>
      <c r="AP243" s="97"/>
      <c r="AQ243" s="97"/>
      <c r="AR243" s="106"/>
      <c r="AS243" s="107"/>
      <c r="AT243" s="107"/>
      <c r="AU243" s="107"/>
      <c r="AV243" s="107"/>
      <c r="AW243" s="107"/>
      <c r="AX243" s="107"/>
      <c r="AY243" s="106"/>
      <c r="AZ243" s="107"/>
      <c r="BA243" s="107"/>
      <c r="BB243" s="107"/>
      <c r="BC243" s="108">
        <f>IF($AU$38&lt;&gt;"","zie hierboven",IF(AJ243="auto",IF(AND((D243&gt;'km-vergoeding'!$A$4),(D243&lt;'km-vergoeding'!$A$5)),'km-vergoeding'!$D$4,'km-vergoeding'!$D$5),0))</f>
        <v>0</v>
      </c>
      <c r="BD243" s="95"/>
      <c r="BE243" s="95"/>
      <c r="BF243" s="95"/>
      <c r="BG243" s="95"/>
      <c r="BH243" s="95"/>
      <c r="BI243" s="95"/>
      <c r="BJ243" s="95"/>
      <c r="BK243" s="94">
        <f t="shared" si="47"/>
        <v>0</v>
      </c>
      <c r="BL243" s="95"/>
      <c r="BM243" s="95"/>
      <c r="BN243" s="95"/>
      <c r="BO243" s="95"/>
      <c r="BP243" s="95"/>
      <c r="BQ243" s="95"/>
      <c r="BR243" s="93">
        <f>IF($AU$38&lt;&gt;"","zie hierboven",IF(AJ243="fiets",'km-vergoeding'!$D$3,0))</f>
        <v>0</v>
      </c>
      <c r="BS243" s="93"/>
      <c r="BT243" s="93"/>
      <c r="BU243" s="93"/>
      <c r="BV243" s="93"/>
      <c r="BW243" s="93"/>
      <c r="BX243" s="93"/>
      <c r="BY243" s="93"/>
      <c r="BZ243" s="94">
        <f t="shared" si="48"/>
        <v>0</v>
      </c>
      <c r="CA243" s="95"/>
      <c r="CB243" s="95"/>
      <c r="CC243" s="95"/>
      <c r="CD243" s="95"/>
      <c r="CE243" s="95"/>
      <c r="CF243" s="95"/>
      <c r="CG243" s="96"/>
      <c r="CH243" s="97"/>
      <c r="CI243" s="97"/>
      <c r="CJ243" s="97"/>
      <c r="CK243" s="97"/>
      <c r="CL243" s="97"/>
      <c r="CM243" s="98">
        <f t="shared" si="49"/>
        <v>0</v>
      </c>
      <c r="CN243" s="95"/>
      <c r="CO243" s="95"/>
      <c r="CP243" s="95"/>
      <c r="CQ243" s="95"/>
      <c r="CR243" s="95"/>
      <c r="CS243" s="99">
        <f t="shared" si="40"/>
        <v>0</v>
      </c>
      <c r="CT243" s="100"/>
      <c r="CU243" s="100"/>
      <c r="CV243" s="100"/>
      <c r="CW243" s="100"/>
      <c r="CX243" s="101"/>
      <c r="CY243" s="73" t="str">
        <f t="shared" si="41"/>
        <v/>
      </c>
      <c r="CZ243" s="71" t="str">
        <f t="shared" si="42"/>
        <v/>
      </c>
      <c r="DA243" s="60"/>
      <c r="DB243" s="77" t="str">
        <f t="shared" si="43"/>
        <v/>
      </c>
      <c r="DC243" s="71" t="str">
        <f t="shared" si="44"/>
        <v/>
      </c>
      <c r="DD243" s="71" t="str">
        <f t="shared" si="45"/>
        <v/>
      </c>
      <c r="DE243" s="45">
        <f t="shared" si="46"/>
        <v>0</v>
      </c>
      <c r="DF243" s="45"/>
      <c r="DG243" s="84" t="str">
        <f t="shared" si="39"/>
        <v/>
      </c>
    </row>
    <row r="244" spans="1:111" ht="15.75" customHeight="1" x14ac:dyDescent="0.35">
      <c r="A244" s="71" t="str">
        <f t="shared" si="36"/>
        <v/>
      </c>
      <c r="B244" s="71" t="str">
        <f t="shared" si="37"/>
        <v/>
      </c>
      <c r="C244" s="72" t="str">
        <f t="shared" si="38"/>
        <v/>
      </c>
      <c r="D244" s="102"/>
      <c r="E244" s="97"/>
      <c r="F244" s="97"/>
      <c r="G244" s="97"/>
      <c r="H244" s="103"/>
      <c r="I244" s="97"/>
      <c r="J244" s="97"/>
      <c r="K244" s="97"/>
      <c r="L244" s="97"/>
      <c r="M244" s="97"/>
      <c r="N244" s="97"/>
      <c r="O244" s="97"/>
      <c r="P244" s="97"/>
      <c r="Q244" s="97"/>
      <c r="R244" s="104"/>
      <c r="S244" s="97"/>
      <c r="T244" s="97"/>
      <c r="U244" s="97"/>
      <c r="V244" s="97"/>
      <c r="W244" s="97"/>
      <c r="X244" s="104"/>
      <c r="Y244" s="97"/>
      <c r="Z244" s="97"/>
      <c r="AA244" s="97"/>
      <c r="AB244" s="97"/>
      <c r="AC244" s="97"/>
      <c r="AD244" s="97"/>
      <c r="AE244" s="97"/>
      <c r="AF244" s="97"/>
      <c r="AG244" s="97"/>
      <c r="AH244" s="97"/>
      <c r="AI244" s="97"/>
      <c r="AJ244" s="105"/>
      <c r="AK244" s="97"/>
      <c r="AL244" s="97"/>
      <c r="AM244" s="97"/>
      <c r="AN244" s="97"/>
      <c r="AO244" s="97"/>
      <c r="AP244" s="97"/>
      <c r="AQ244" s="97"/>
      <c r="AR244" s="106"/>
      <c r="AS244" s="107"/>
      <c r="AT244" s="107"/>
      <c r="AU244" s="107"/>
      <c r="AV244" s="107"/>
      <c r="AW244" s="107"/>
      <c r="AX244" s="107"/>
      <c r="AY244" s="106"/>
      <c r="AZ244" s="107"/>
      <c r="BA244" s="107"/>
      <c r="BB244" s="107"/>
      <c r="BC244" s="108">
        <f>IF($AU$38&lt;&gt;"","zie hierboven",IF(AJ244="auto",IF(AND((D244&gt;'km-vergoeding'!$A$4),(D244&lt;'km-vergoeding'!$A$5)),'km-vergoeding'!$D$4,'km-vergoeding'!$D$5),0))</f>
        <v>0</v>
      </c>
      <c r="BD244" s="95"/>
      <c r="BE244" s="95"/>
      <c r="BF244" s="95"/>
      <c r="BG244" s="95"/>
      <c r="BH244" s="95"/>
      <c r="BI244" s="95"/>
      <c r="BJ244" s="95"/>
      <c r="BK244" s="94">
        <f t="shared" si="47"/>
        <v>0</v>
      </c>
      <c r="BL244" s="95"/>
      <c r="BM244" s="95"/>
      <c r="BN244" s="95"/>
      <c r="BO244" s="95"/>
      <c r="BP244" s="95"/>
      <c r="BQ244" s="95"/>
      <c r="BR244" s="93">
        <f>IF($AU$38&lt;&gt;"","zie hierboven",IF(AJ244="fiets",'km-vergoeding'!$D$3,0))</f>
        <v>0</v>
      </c>
      <c r="BS244" s="93"/>
      <c r="BT244" s="93"/>
      <c r="BU244" s="93"/>
      <c r="BV244" s="93"/>
      <c r="BW244" s="93"/>
      <c r="BX244" s="93"/>
      <c r="BY244" s="93"/>
      <c r="BZ244" s="94">
        <f t="shared" si="48"/>
        <v>0</v>
      </c>
      <c r="CA244" s="95"/>
      <c r="CB244" s="95"/>
      <c r="CC244" s="95"/>
      <c r="CD244" s="95"/>
      <c r="CE244" s="95"/>
      <c r="CF244" s="95"/>
      <c r="CG244" s="96"/>
      <c r="CH244" s="97"/>
      <c r="CI244" s="97"/>
      <c r="CJ244" s="97"/>
      <c r="CK244" s="97"/>
      <c r="CL244" s="97"/>
      <c r="CM244" s="98">
        <f t="shared" si="49"/>
        <v>0</v>
      </c>
      <c r="CN244" s="95"/>
      <c r="CO244" s="95"/>
      <c r="CP244" s="95"/>
      <c r="CQ244" s="95"/>
      <c r="CR244" s="95"/>
      <c r="CS244" s="99">
        <f t="shared" si="40"/>
        <v>0</v>
      </c>
      <c r="CT244" s="100"/>
      <c r="CU244" s="100"/>
      <c r="CV244" s="100"/>
      <c r="CW244" s="100"/>
      <c r="CX244" s="101"/>
      <c r="CY244" s="73" t="str">
        <f t="shared" si="41"/>
        <v/>
      </c>
      <c r="CZ244" s="71" t="str">
        <f t="shared" si="42"/>
        <v/>
      </c>
      <c r="DA244" s="60"/>
      <c r="DB244" s="77" t="str">
        <f t="shared" si="43"/>
        <v/>
      </c>
      <c r="DC244" s="71" t="str">
        <f t="shared" si="44"/>
        <v/>
      </c>
      <c r="DD244" s="71" t="str">
        <f t="shared" si="45"/>
        <v/>
      </c>
      <c r="DE244" s="45">
        <f t="shared" si="46"/>
        <v>0</v>
      </c>
      <c r="DF244" s="45"/>
      <c r="DG244" s="84" t="str">
        <f t="shared" si="39"/>
        <v/>
      </c>
    </row>
    <row r="245" spans="1:111" ht="15.75" customHeight="1" x14ac:dyDescent="0.35">
      <c r="A245" s="71" t="str">
        <f t="shared" si="36"/>
        <v/>
      </c>
      <c r="B245" s="71" t="str">
        <f t="shared" si="37"/>
        <v/>
      </c>
      <c r="C245" s="72" t="str">
        <f t="shared" si="38"/>
        <v/>
      </c>
      <c r="D245" s="102"/>
      <c r="E245" s="97"/>
      <c r="F245" s="97"/>
      <c r="G245" s="97"/>
      <c r="H245" s="103"/>
      <c r="I245" s="97"/>
      <c r="J245" s="97"/>
      <c r="K245" s="97"/>
      <c r="L245" s="97"/>
      <c r="M245" s="97"/>
      <c r="N245" s="97"/>
      <c r="O245" s="97"/>
      <c r="P245" s="97"/>
      <c r="Q245" s="97"/>
      <c r="R245" s="104"/>
      <c r="S245" s="97"/>
      <c r="T245" s="97"/>
      <c r="U245" s="97"/>
      <c r="V245" s="97"/>
      <c r="W245" s="97"/>
      <c r="X245" s="104"/>
      <c r="Y245" s="97"/>
      <c r="Z245" s="97"/>
      <c r="AA245" s="97"/>
      <c r="AB245" s="97"/>
      <c r="AC245" s="97"/>
      <c r="AD245" s="97"/>
      <c r="AE245" s="97"/>
      <c r="AF245" s="97"/>
      <c r="AG245" s="97"/>
      <c r="AH245" s="97"/>
      <c r="AI245" s="97"/>
      <c r="AJ245" s="105"/>
      <c r="AK245" s="97"/>
      <c r="AL245" s="97"/>
      <c r="AM245" s="97"/>
      <c r="AN245" s="97"/>
      <c r="AO245" s="97"/>
      <c r="AP245" s="97"/>
      <c r="AQ245" s="97"/>
      <c r="AR245" s="106"/>
      <c r="AS245" s="107"/>
      <c r="AT245" s="107"/>
      <c r="AU245" s="107"/>
      <c r="AV245" s="107"/>
      <c r="AW245" s="107"/>
      <c r="AX245" s="107"/>
      <c r="AY245" s="106"/>
      <c r="AZ245" s="107"/>
      <c r="BA245" s="107"/>
      <c r="BB245" s="107"/>
      <c r="BC245" s="108">
        <f>IF($AU$38&lt;&gt;"","zie hierboven",IF(AJ245="auto",IF(AND((D245&gt;'km-vergoeding'!$A$4),(D245&lt;'km-vergoeding'!$A$5)),'km-vergoeding'!$D$4,'km-vergoeding'!$D$5),0))</f>
        <v>0</v>
      </c>
      <c r="BD245" s="95"/>
      <c r="BE245" s="95"/>
      <c r="BF245" s="95"/>
      <c r="BG245" s="95"/>
      <c r="BH245" s="95"/>
      <c r="BI245" s="95"/>
      <c r="BJ245" s="95"/>
      <c r="BK245" s="94">
        <f t="shared" si="47"/>
        <v>0</v>
      </c>
      <c r="BL245" s="95"/>
      <c r="BM245" s="95"/>
      <c r="BN245" s="95"/>
      <c r="BO245" s="95"/>
      <c r="BP245" s="95"/>
      <c r="BQ245" s="95"/>
      <c r="BR245" s="93">
        <f>IF($AU$38&lt;&gt;"","zie hierboven",IF(AJ245="fiets",'km-vergoeding'!$D$3,0))</f>
        <v>0</v>
      </c>
      <c r="BS245" s="93"/>
      <c r="BT245" s="93"/>
      <c r="BU245" s="93"/>
      <c r="BV245" s="93"/>
      <c r="BW245" s="93"/>
      <c r="BX245" s="93"/>
      <c r="BY245" s="93"/>
      <c r="BZ245" s="94">
        <f t="shared" si="48"/>
        <v>0</v>
      </c>
      <c r="CA245" s="95"/>
      <c r="CB245" s="95"/>
      <c r="CC245" s="95"/>
      <c r="CD245" s="95"/>
      <c r="CE245" s="95"/>
      <c r="CF245" s="95"/>
      <c r="CG245" s="96"/>
      <c r="CH245" s="97"/>
      <c r="CI245" s="97"/>
      <c r="CJ245" s="97"/>
      <c r="CK245" s="97"/>
      <c r="CL245" s="97"/>
      <c r="CM245" s="98">
        <f t="shared" si="49"/>
        <v>0</v>
      </c>
      <c r="CN245" s="95"/>
      <c r="CO245" s="95"/>
      <c r="CP245" s="95"/>
      <c r="CQ245" s="95"/>
      <c r="CR245" s="95"/>
      <c r="CS245" s="99">
        <f t="shared" si="40"/>
        <v>0</v>
      </c>
      <c r="CT245" s="100"/>
      <c r="CU245" s="100"/>
      <c r="CV245" s="100"/>
      <c r="CW245" s="100"/>
      <c r="CX245" s="101"/>
      <c r="CY245" s="73" t="str">
        <f t="shared" si="41"/>
        <v/>
      </c>
      <c r="CZ245" s="71" t="str">
        <f t="shared" si="42"/>
        <v/>
      </c>
      <c r="DA245" s="60"/>
      <c r="DB245" s="77" t="str">
        <f t="shared" si="43"/>
        <v/>
      </c>
      <c r="DC245" s="71" t="str">
        <f t="shared" si="44"/>
        <v/>
      </c>
      <c r="DD245" s="71" t="str">
        <f t="shared" si="45"/>
        <v/>
      </c>
      <c r="DE245" s="45">
        <f t="shared" si="46"/>
        <v>0</v>
      </c>
      <c r="DF245" s="45"/>
      <c r="DG245" s="84" t="str">
        <f t="shared" si="39"/>
        <v/>
      </c>
    </row>
    <row r="246" spans="1:111" ht="15.75" customHeight="1" x14ac:dyDescent="0.35">
      <c r="A246" s="71" t="str">
        <f t="shared" si="36"/>
        <v/>
      </c>
      <c r="B246" s="71" t="str">
        <f t="shared" si="37"/>
        <v/>
      </c>
      <c r="C246" s="72" t="str">
        <f t="shared" si="38"/>
        <v/>
      </c>
      <c r="D246" s="102"/>
      <c r="E246" s="97"/>
      <c r="F246" s="97"/>
      <c r="G246" s="97"/>
      <c r="H246" s="103"/>
      <c r="I246" s="97"/>
      <c r="J246" s="97"/>
      <c r="K246" s="97"/>
      <c r="L246" s="97"/>
      <c r="M246" s="97"/>
      <c r="N246" s="97"/>
      <c r="O246" s="97"/>
      <c r="P246" s="97"/>
      <c r="Q246" s="97"/>
      <c r="R246" s="104"/>
      <c r="S246" s="97"/>
      <c r="T246" s="97"/>
      <c r="U246" s="97"/>
      <c r="V246" s="97"/>
      <c r="W246" s="97"/>
      <c r="X246" s="104"/>
      <c r="Y246" s="97"/>
      <c r="Z246" s="97"/>
      <c r="AA246" s="97"/>
      <c r="AB246" s="97"/>
      <c r="AC246" s="97"/>
      <c r="AD246" s="97"/>
      <c r="AE246" s="97"/>
      <c r="AF246" s="97"/>
      <c r="AG246" s="97"/>
      <c r="AH246" s="97"/>
      <c r="AI246" s="97"/>
      <c r="AJ246" s="105"/>
      <c r="AK246" s="97"/>
      <c r="AL246" s="97"/>
      <c r="AM246" s="97"/>
      <c r="AN246" s="97"/>
      <c r="AO246" s="97"/>
      <c r="AP246" s="97"/>
      <c r="AQ246" s="97"/>
      <c r="AR246" s="106"/>
      <c r="AS246" s="107"/>
      <c r="AT246" s="107"/>
      <c r="AU246" s="107"/>
      <c r="AV246" s="107"/>
      <c r="AW246" s="107"/>
      <c r="AX246" s="107"/>
      <c r="AY246" s="106"/>
      <c r="AZ246" s="107"/>
      <c r="BA246" s="107"/>
      <c r="BB246" s="107"/>
      <c r="BC246" s="108">
        <f>IF($AU$38&lt;&gt;"","zie hierboven",IF(AJ246="auto",IF(AND((D246&gt;'km-vergoeding'!$A$4),(D246&lt;'km-vergoeding'!$A$5)),'km-vergoeding'!$D$4,'km-vergoeding'!$D$5),0))</f>
        <v>0</v>
      </c>
      <c r="BD246" s="95"/>
      <c r="BE246" s="95"/>
      <c r="BF246" s="95"/>
      <c r="BG246" s="95"/>
      <c r="BH246" s="95"/>
      <c r="BI246" s="95"/>
      <c r="BJ246" s="95"/>
      <c r="BK246" s="94">
        <f t="shared" si="47"/>
        <v>0</v>
      </c>
      <c r="BL246" s="95"/>
      <c r="BM246" s="95"/>
      <c r="BN246" s="95"/>
      <c r="BO246" s="95"/>
      <c r="BP246" s="95"/>
      <c r="BQ246" s="95"/>
      <c r="BR246" s="93">
        <f>IF($AU$38&lt;&gt;"","zie hierboven",IF(AJ246="fiets",'km-vergoeding'!$D$3,0))</f>
        <v>0</v>
      </c>
      <c r="BS246" s="93"/>
      <c r="BT246" s="93"/>
      <c r="BU246" s="93"/>
      <c r="BV246" s="93"/>
      <c r="BW246" s="93"/>
      <c r="BX246" s="93"/>
      <c r="BY246" s="93"/>
      <c r="BZ246" s="94">
        <f t="shared" si="48"/>
        <v>0</v>
      </c>
      <c r="CA246" s="95"/>
      <c r="CB246" s="95"/>
      <c r="CC246" s="95"/>
      <c r="CD246" s="95"/>
      <c r="CE246" s="95"/>
      <c r="CF246" s="95"/>
      <c r="CG246" s="96"/>
      <c r="CH246" s="97"/>
      <c r="CI246" s="97"/>
      <c r="CJ246" s="97"/>
      <c r="CK246" s="97"/>
      <c r="CL246" s="97"/>
      <c r="CM246" s="98">
        <f t="shared" si="49"/>
        <v>0</v>
      </c>
      <c r="CN246" s="95"/>
      <c r="CO246" s="95"/>
      <c r="CP246" s="95"/>
      <c r="CQ246" s="95"/>
      <c r="CR246" s="95"/>
      <c r="CS246" s="99">
        <f t="shared" si="40"/>
        <v>0</v>
      </c>
      <c r="CT246" s="100"/>
      <c r="CU246" s="100"/>
      <c r="CV246" s="100"/>
      <c r="CW246" s="100"/>
      <c r="CX246" s="101"/>
      <c r="CY246" s="73" t="str">
        <f t="shared" si="41"/>
        <v/>
      </c>
      <c r="CZ246" s="71" t="str">
        <f t="shared" si="42"/>
        <v/>
      </c>
      <c r="DA246" s="60"/>
      <c r="DB246" s="77" t="str">
        <f t="shared" si="43"/>
        <v/>
      </c>
      <c r="DC246" s="71" t="str">
        <f t="shared" si="44"/>
        <v/>
      </c>
      <c r="DD246" s="71" t="str">
        <f t="shared" si="45"/>
        <v/>
      </c>
      <c r="DE246" s="45">
        <f t="shared" si="46"/>
        <v>0</v>
      </c>
      <c r="DF246" s="45"/>
      <c r="DG246" s="84" t="str">
        <f t="shared" si="39"/>
        <v/>
      </c>
    </row>
    <row r="247" spans="1:111" ht="15.75" customHeight="1" x14ac:dyDescent="0.35">
      <c r="A247" s="71" t="str">
        <f t="shared" si="36"/>
        <v/>
      </c>
      <c r="B247" s="71" t="str">
        <f t="shared" si="37"/>
        <v/>
      </c>
      <c r="C247" s="72" t="str">
        <f t="shared" si="38"/>
        <v/>
      </c>
      <c r="D247" s="102"/>
      <c r="E247" s="97"/>
      <c r="F247" s="97"/>
      <c r="G247" s="97"/>
      <c r="H247" s="103"/>
      <c r="I247" s="97"/>
      <c r="J247" s="97"/>
      <c r="K247" s="97"/>
      <c r="L247" s="97"/>
      <c r="M247" s="97"/>
      <c r="N247" s="97"/>
      <c r="O247" s="97"/>
      <c r="P247" s="97"/>
      <c r="Q247" s="97"/>
      <c r="R247" s="104"/>
      <c r="S247" s="97"/>
      <c r="T247" s="97"/>
      <c r="U247" s="97"/>
      <c r="V247" s="97"/>
      <c r="W247" s="97"/>
      <c r="X247" s="104"/>
      <c r="Y247" s="97"/>
      <c r="Z247" s="97"/>
      <c r="AA247" s="97"/>
      <c r="AB247" s="97"/>
      <c r="AC247" s="97"/>
      <c r="AD247" s="97"/>
      <c r="AE247" s="97"/>
      <c r="AF247" s="97"/>
      <c r="AG247" s="97"/>
      <c r="AH247" s="97"/>
      <c r="AI247" s="97"/>
      <c r="AJ247" s="105"/>
      <c r="AK247" s="97"/>
      <c r="AL247" s="97"/>
      <c r="AM247" s="97"/>
      <c r="AN247" s="97"/>
      <c r="AO247" s="97"/>
      <c r="AP247" s="97"/>
      <c r="AQ247" s="97"/>
      <c r="AR247" s="106"/>
      <c r="AS247" s="107"/>
      <c r="AT247" s="107"/>
      <c r="AU247" s="107"/>
      <c r="AV247" s="107"/>
      <c r="AW247" s="107"/>
      <c r="AX247" s="107"/>
      <c r="AY247" s="106"/>
      <c r="AZ247" s="107"/>
      <c r="BA247" s="107"/>
      <c r="BB247" s="107"/>
      <c r="BC247" s="108">
        <f>IF($AU$38&lt;&gt;"","zie hierboven",IF(AJ247="auto",IF(AND((D247&gt;'km-vergoeding'!$A$4),(D247&lt;'km-vergoeding'!$A$5)),'km-vergoeding'!$D$4,'km-vergoeding'!$D$5),0))</f>
        <v>0</v>
      </c>
      <c r="BD247" s="95"/>
      <c r="BE247" s="95"/>
      <c r="BF247" s="95"/>
      <c r="BG247" s="95"/>
      <c r="BH247" s="95"/>
      <c r="BI247" s="95"/>
      <c r="BJ247" s="95"/>
      <c r="BK247" s="94">
        <f t="shared" si="47"/>
        <v>0</v>
      </c>
      <c r="BL247" s="95"/>
      <c r="BM247" s="95"/>
      <c r="BN247" s="95"/>
      <c r="BO247" s="95"/>
      <c r="BP247" s="95"/>
      <c r="BQ247" s="95"/>
      <c r="BR247" s="93">
        <f>IF($AU$38&lt;&gt;"","zie hierboven",IF(AJ247="fiets",'km-vergoeding'!$D$3,0))</f>
        <v>0</v>
      </c>
      <c r="BS247" s="93"/>
      <c r="BT247" s="93"/>
      <c r="BU247" s="93"/>
      <c r="BV247" s="93"/>
      <c r="BW247" s="93"/>
      <c r="BX247" s="93"/>
      <c r="BY247" s="93"/>
      <c r="BZ247" s="94">
        <f t="shared" si="48"/>
        <v>0</v>
      </c>
      <c r="CA247" s="95"/>
      <c r="CB247" s="95"/>
      <c r="CC247" s="95"/>
      <c r="CD247" s="95"/>
      <c r="CE247" s="95"/>
      <c r="CF247" s="95"/>
      <c r="CG247" s="96"/>
      <c r="CH247" s="97"/>
      <c r="CI247" s="97"/>
      <c r="CJ247" s="97"/>
      <c r="CK247" s="97"/>
      <c r="CL247" s="97"/>
      <c r="CM247" s="98">
        <f t="shared" si="49"/>
        <v>0</v>
      </c>
      <c r="CN247" s="95"/>
      <c r="CO247" s="95"/>
      <c r="CP247" s="95"/>
      <c r="CQ247" s="95"/>
      <c r="CR247" s="95"/>
      <c r="CS247" s="99">
        <f t="shared" si="40"/>
        <v>0</v>
      </c>
      <c r="CT247" s="100"/>
      <c r="CU247" s="100"/>
      <c r="CV247" s="100"/>
      <c r="CW247" s="100"/>
      <c r="CX247" s="101"/>
      <c r="CY247" s="73" t="str">
        <f t="shared" si="41"/>
        <v/>
      </c>
      <c r="CZ247" s="71" t="str">
        <f t="shared" si="42"/>
        <v/>
      </c>
      <c r="DA247" s="60"/>
      <c r="DB247" s="77" t="str">
        <f t="shared" si="43"/>
        <v/>
      </c>
      <c r="DC247" s="71" t="str">
        <f t="shared" si="44"/>
        <v/>
      </c>
      <c r="DD247" s="71" t="str">
        <f t="shared" si="45"/>
        <v/>
      </c>
      <c r="DE247" s="45">
        <f t="shared" si="46"/>
        <v>0</v>
      </c>
      <c r="DF247" s="45"/>
      <c r="DG247" s="84" t="str">
        <f t="shared" si="39"/>
        <v/>
      </c>
    </row>
    <row r="248" spans="1:111" ht="15.75" customHeight="1" x14ac:dyDescent="0.35">
      <c r="A248" s="71" t="str">
        <f t="shared" si="36"/>
        <v/>
      </c>
      <c r="B248" s="71" t="str">
        <f t="shared" si="37"/>
        <v/>
      </c>
      <c r="C248" s="72" t="str">
        <f t="shared" si="38"/>
        <v/>
      </c>
      <c r="D248" s="102"/>
      <c r="E248" s="97"/>
      <c r="F248" s="97"/>
      <c r="G248" s="97"/>
      <c r="H248" s="103"/>
      <c r="I248" s="97"/>
      <c r="J248" s="97"/>
      <c r="K248" s="97"/>
      <c r="L248" s="97"/>
      <c r="M248" s="97"/>
      <c r="N248" s="97"/>
      <c r="O248" s="97"/>
      <c r="P248" s="97"/>
      <c r="Q248" s="97"/>
      <c r="R248" s="104"/>
      <c r="S248" s="97"/>
      <c r="T248" s="97"/>
      <c r="U248" s="97"/>
      <c r="V248" s="97"/>
      <c r="W248" s="97"/>
      <c r="X248" s="104"/>
      <c r="Y248" s="97"/>
      <c r="Z248" s="97"/>
      <c r="AA248" s="97"/>
      <c r="AB248" s="97"/>
      <c r="AC248" s="97"/>
      <c r="AD248" s="97"/>
      <c r="AE248" s="97"/>
      <c r="AF248" s="97"/>
      <c r="AG248" s="97"/>
      <c r="AH248" s="97"/>
      <c r="AI248" s="97"/>
      <c r="AJ248" s="105"/>
      <c r="AK248" s="97"/>
      <c r="AL248" s="97"/>
      <c r="AM248" s="97"/>
      <c r="AN248" s="97"/>
      <c r="AO248" s="97"/>
      <c r="AP248" s="97"/>
      <c r="AQ248" s="97"/>
      <c r="AR248" s="106"/>
      <c r="AS248" s="107"/>
      <c r="AT248" s="107"/>
      <c r="AU248" s="107"/>
      <c r="AV248" s="107"/>
      <c r="AW248" s="107"/>
      <c r="AX248" s="107"/>
      <c r="AY248" s="106"/>
      <c r="AZ248" s="107"/>
      <c r="BA248" s="107"/>
      <c r="BB248" s="107"/>
      <c r="BC248" s="108">
        <f>IF($AU$38&lt;&gt;"","zie hierboven",IF(AJ248="auto",IF(AND((D248&gt;'km-vergoeding'!$A$4),(D248&lt;'km-vergoeding'!$A$5)),'km-vergoeding'!$D$4,'km-vergoeding'!$D$5),0))</f>
        <v>0</v>
      </c>
      <c r="BD248" s="95"/>
      <c r="BE248" s="95"/>
      <c r="BF248" s="95"/>
      <c r="BG248" s="95"/>
      <c r="BH248" s="95"/>
      <c r="BI248" s="95"/>
      <c r="BJ248" s="95"/>
      <c r="BK248" s="94">
        <f t="shared" si="47"/>
        <v>0</v>
      </c>
      <c r="BL248" s="95"/>
      <c r="BM248" s="95"/>
      <c r="BN248" s="95"/>
      <c r="BO248" s="95"/>
      <c r="BP248" s="95"/>
      <c r="BQ248" s="95"/>
      <c r="BR248" s="93">
        <f>IF($AU$38&lt;&gt;"","zie hierboven",IF(AJ248="fiets",'km-vergoeding'!$D$3,0))</f>
        <v>0</v>
      </c>
      <c r="BS248" s="93"/>
      <c r="BT248" s="93"/>
      <c r="BU248" s="93"/>
      <c r="BV248" s="93"/>
      <c r="BW248" s="93"/>
      <c r="BX248" s="93"/>
      <c r="BY248" s="93"/>
      <c r="BZ248" s="94">
        <f t="shared" si="48"/>
        <v>0</v>
      </c>
      <c r="CA248" s="95"/>
      <c r="CB248" s="95"/>
      <c r="CC248" s="95"/>
      <c r="CD248" s="95"/>
      <c r="CE248" s="95"/>
      <c r="CF248" s="95"/>
      <c r="CG248" s="96"/>
      <c r="CH248" s="97"/>
      <c r="CI248" s="97"/>
      <c r="CJ248" s="97"/>
      <c r="CK248" s="97"/>
      <c r="CL248" s="97"/>
      <c r="CM248" s="98">
        <f t="shared" si="49"/>
        <v>0</v>
      </c>
      <c r="CN248" s="95"/>
      <c r="CO248" s="95"/>
      <c r="CP248" s="95"/>
      <c r="CQ248" s="95"/>
      <c r="CR248" s="95"/>
      <c r="CS248" s="99">
        <f t="shared" si="40"/>
        <v>0</v>
      </c>
      <c r="CT248" s="100"/>
      <c r="CU248" s="100"/>
      <c r="CV248" s="100"/>
      <c r="CW248" s="100"/>
      <c r="CX248" s="101"/>
      <c r="CY248" s="73" t="str">
        <f t="shared" si="41"/>
        <v/>
      </c>
      <c r="CZ248" s="71" t="str">
        <f t="shared" si="42"/>
        <v/>
      </c>
      <c r="DA248" s="60"/>
      <c r="DB248" s="77" t="str">
        <f t="shared" si="43"/>
        <v/>
      </c>
      <c r="DC248" s="71" t="str">
        <f t="shared" si="44"/>
        <v/>
      </c>
      <c r="DD248" s="71" t="str">
        <f t="shared" si="45"/>
        <v/>
      </c>
      <c r="DE248" s="45">
        <f t="shared" si="46"/>
        <v>0</v>
      </c>
      <c r="DF248" s="45"/>
      <c r="DG248" s="84" t="str">
        <f t="shared" si="39"/>
        <v/>
      </c>
    </row>
    <row r="249" spans="1:111" ht="15.75" customHeight="1" x14ac:dyDescent="0.35">
      <c r="A249" s="71" t="str">
        <f t="shared" si="36"/>
        <v/>
      </c>
      <c r="B249" s="71" t="str">
        <f t="shared" si="37"/>
        <v/>
      </c>
      <c r="C249" s="72" t="str">
        <f t="shared" si="38"/>
        <v/>
      </c>
      <c r="D249" s="102"/>
      <c r="E249" s="97"/>
      <c r="F249" s="97"/>
      <c r="G249" s="97"/>
      <c r="H249" s="103"/>
      <c r="I249" s="97"/>
      <c r="J249" s="97"/>
      <c r="K249" s="97"/>
      <c r="L249" s="97"/>
      <c r="M249" s="97"/>
      <c r="N249" s="97"/>
      <c r="O249" s="97"/>
      <c r="P249" s="97"/>
      <c r="Q249" s="97"/>
      <c r="R249" s="104"/>
      <c r="S249" s="97"/>
      <c r="T249" s="97"/>
      <c r="U249" s="97"/>
      <c r="V249" s="97"/>
      <c r="W249" s="97"/>
      <c r="X249" s="104"/>
      <c r="Y249" s="97"/>
      <c r="Z249" s="97"/>
      <c r="AA249" s="97"/>
      <c r="AB249" s="97"/>
      <c r="AC249" s="97"/>
      <c r="AD249" s="97"/>
      <c r="AE249" s="97"/>
      <c r="AF249" s="97"/>
      <c r="AG249" s="97"/>
      <c r="AH249" s="97"/>
      <c r="AI249" s="97"/>
      <c r="AJ249" s="105"/>
      <c r="AK249" s="97"/>
      <c r="AL249" s="97"/>
      <c r="AM249" s="97"/>
      <c r="AN249" s="97"/>
      <c r="AO249" s="97"/>
      <c r="AP249" s="97"/>
      <c r="AQ249" s="97"/>
      <c r="AR249" s="106"/>
      <c r="AS249" s="107"/>
      <c r="AT249" s="107"/>
      <c r="AU249" s="107"/>
      <c r="AV249" s="107"/>
      <c r="AW249" s="107"/>
      <c r="AX249" s="107"/>
      <c r="AY249" s="106"/>
      <c r="AZ249" s="107"/>
      <c r="BA249" s="107"/>
      <c r="BB249" s="107"/>
      <c r="BC249" s="108">
        <f>IF($AU$38&lt;&gt;"","zie hierboven",IF(AJ249="auto",IF(AND((D249&gt;'km-vergoeding'!$A$4),(D249&lt;'km-vergoeding'!$A$5)),'km-vergoeding'!$D$4,'km-vergoeding'!$D$5),0))</f>
        <v>0</v>
      </c>
      <c r="BD249" s="95"/>
      <c r="BE249" s="95"/>
      <c r="BF249" s="95"/>
      <c r="BG249" s="95"/>
      <c r="BH249" s="95"/>
      <c r="BI249" s="95"/>
      <c r="BJ249" s="95"/>
      <c r="BK249" s="94">
        <f t="shared" si="47"/>
        <v>0</v>
      </c>
      <c r="BL249" s="95"/>
      <c r="BM249" s="95"/>
      <c r="BN249" s="95"/>
      <c r="BO249" s="95"/>
      <c r="BP249" s="95"/>
      <c r="BQ249" s="95"/>
      <c r="BR249" s="93">
        <f>IF($AU$38&lt;&gt;"","zie hierboven",IF(AJ249="fiets",'km-vergoeding'!$D$3,0))</f>
        <v>0</v>
      </c>
      <c r="BS249" s="93"/>
      <c r="BT249" s="93"/>
      <c r="BU249" s="93"/>
      <c r="BV249" s="93"/>
      <c r="BW249" s="93"/>
      <c r="BX249" s="93"/>
      <c r="BY249" s="93"/>
      <c r="BZ249" s="94">
        <f t="shared" si="48"/>
        <v>0</v>
      </c>
      <c r="CA249" s="95"/>
      <c r="CB249" s="95"/>
      <c r="CC249" s="95"/>
      <c r="CD249" s="95"/>
      <c r="CE249" s="95"/>
      <c r="CF249" s="95"/>
      <c r="CG249" s="96"/>
      <c r="CH249" s="97"/>
      <c r="CI249" s="97"/>
      <c r="CJ249" s="97"/>
      <c r="CK249" s="97"/>
      <c r="CL249" s="97"/>
      <c r="CM249" s="98">
        <f t="shared" si="49"/>
        <v>0</v>
      </c>
      <c r="CN249" s="95"/>
      <c r="CO249" s="95"/>
      <c r="CP249" s="95"/>
      <c r="CQ249" s="95"/>
      <c r="CR249" s="95"/>
      <c r="CS249" s="99">
        <f t="shared" si="40"/>
        <v>0</v>
      </c>
      <c r="CT249" s="100"/>
      <c r="CU249" s="100"/>
      <c r="CV249" s="100"/>
      <c r="CW249" s="100"/>
      <c r="CX249" s="101"/>
      <c r="CY249" s="73" t="str">
        <f t="shared" si="41"/>
        <v/>
      </c>
      <c r="CZ249" s="71" t="str">
        <f t="shared" si="42"/>
        <v/>
      </c>
      <c r="DA249" s="60"/>
      <c r="DB249" s="77" t="str">
        <f t="shared" si="43"/>
        <v/>
      </c>
      <c r="DC249" s="71" t="str">
        <f t="shared" si="44"/>
        <v/>
      </c>
      <c r="DD249" s="71" t="str">
        <f t="shared" si="45"/>
        <v/>
      </c>
      <c r="DE249" s="45">
        <f t="shared" si="46"/>
        <v>0</v>
      </c>
      <c r="DF249" s="45"/>
      <c r="DG249" s="84" t="str">
        <f t="shared" si="39"/>
        <v/>
      </c>
    </row>
    <row r="250" spans="1:111" ht="15.75" customHeight="1" x14ac:dyDescent="0.35">
      <c r="A250" s="71" t="str">
        <f t="shared" si="36"/>
        <v/>
      </c>
      <c r="B250" s="71" t="str">
        <f t="shared" si="37"/>
        <v/>
      </c>
      <c r="C250" s="72" t="str">
        <f t="shared" si="38"/>
        <v/>
      </c>
      <c r="D250" s="102"/>
      <c r="E250" s="97"/>
      <c r="F250" s="97"/>
      <c r="G250" s="97"/>
      <c r="H250" s="103"/>
      <c r="I250" s="97"/>
      <c r="J250" s="97"/>
      <c r="K250" s="97"/>
      <c r="L250" s="97"/>
      <c r="M250" s="97"/>
      <c r="N250" s="97"/>
      <c r="O250" s="97"/>
      <c r="P250" s="97"/>
      <c r="Q250" s="97"/>
      <c r="R250" s="104"/>
      <c r="S250" s="97"/>
      <c r="T250" s="97"/>
      <c r="U250" s="97"/>
      <c r="V250" s="97"/>
      <c r="W250" s="97"/>
      <c r="X250" s="104"/>
      <c r="Y250" s="97"/>
      <c r="Z250" s="97"/>
      <c r="AA250" s="97"/>
      <c r="AB250" s="97"/>
      <c r="AC250" s="97"/>
      <c r="AD250" s="97"/>
      <c r="AE250" s="97"/>
      <c r="AF250" s="97"/>
      <c r="AG250" s="97"/>
      <c r="AH250" s="97"/>
      <c r="AI250" s="97"/>
      <c r="AJ250" s="105"/>
      <c r="AK250" s="97"/>
      <c r="AL250" s="97"/>
      <c r="AM250" s="97"/>
      <c r="AN250" s="97"/>
      <c r="AO250" s="97"/>
      <c r="AP250" s="97"/>
      <c r="AQ250" s="97"/>
      <c r="AR250" s="106"/>
      <c r="AS250" s="107"/>
      <c r="AT250" s="107"/>
      <c r="AU250" s="107"/>
      <c r="AV250" s="107"/>
      <c r="AW250" s="107"/>
      <c r="AX250" s="107"/>
      <c r="AY250" s="106"/>
      <c r="AZ250" s="107"/>
      <c r="BA250" s="107"/>
      <c r="BB250" s="107"/>
      <c r="BC250" s="108">
        <f>IF($AU$38&lt;&gt;"","zie hierboven",IF(AJ250="auto",IF(AND((D250&gt;'km-vergoeding'!$A$4),(D250&lt;'km-vergoeding'!$A$5)),'km-vergoeding'!$D$4,'km-vergoeding'!$D$5),0))</f>
        <v>0</v>
      </c>
      <c r="BD250" s="95"/>
      <c r="BE250" s="95"/>
      <c r="BF250" s="95"/>
      <c r="BG250" s="95"/>
      <c r="BH250" s="95"/>
      <c r="BI250" s="95"/>
      <c r="BJ250" s="95"/>
      <c r="BK250" s="94">
        <f t="shared" si="47"/>
        <v>0</v>
      </c>
      <c r="BL250" s="95"/>
      <c r="BM250" s="95"/>
      <c r="BN250" s="95"/>
      <c r="BO250" s="95"/>
      <c r="BP250" s="95"/>
      <c r="BQ250" s="95"/>
      <c r="BR250" s="93">
        <f>IF($AU$38&lt;&gt;"","zie hierboven",IF(AJ250="fiets",'km-vergoeding'!$D$3,0))</f>
        <v>0</v>
      </c>
      <c r="BS250" s="93"/>
      <c r="BT250" s="93"/>
      <c r="BU250" s="93"/>
      <c r="BV250" s="93"/>
      <c r="BW250" s="93"/>
      <c r="BX250" s="93"/>
      <c r="BY250" s="93"/>
      <c r="BZ250" s="94">
        <f t="shared" si="48"/>
        <v>0</v>
      </c>
      <c r="CA250" s="95"/>
      <c r="CB250" s="95"/>
      <c r="CC250" s="95"/>
      <c r="CD250" s="95"/>
      <c r="CE250" s="95"/>
      <c r="CF250" s="95"/>
      <c r="CG250" s="96"/>
      <c r="CH250" s="97"/>
      <c r="CI250" s="97"/>
      <c r="CJ250" s="97"/>
      <c r="CK250" s="97"/>
      <c r="CL250" s="97"/>
      <c r="CM250" s="98">
        <f t="shared" si="49"/>
        <v>0</v>
      </c>
      <c r="CN250" s="95"/>
      <c r="CO250" s="95"/>
      <c r="CP250" s="95"/>
      <c r="CQ250" s="95"/>
      <c r="CR250" s="95"/>
      <c r="CS250" s="99">
        <f t="shared" si="40"/>
        <v>0</v>
      </c>
      <c r="CT250" s="100"/>
      <c r="CU250" s="100"/>
      <c r="CV250" s="100"/>
      <c r="CW250" s="100"/>
      <c r="CX250" s="101"/>
      <c r="CY250" s="73" t="str">
        <f t="shared" si="41"/>
        <v/>
      </c>
      <c r="CZ250" s="71" t="str">
        <f t="shared" si="42"/>
        <v/>
      </c>
      <c r="DA250" s="60"/>
      <c r="DB250" s="77" t="str">
        <f t="shared" si="43"/>
        <v/>
      </c>
      <c r="DC250" s="71" t="str">
        <f t="shared" si="44"/>
        <v/>
      </c>
      <c r="DD250" s="71" t="str">
        <f t="shared" si="45"/>
        <v/>
      </c>
      <c r="DE250" s="45">
        <f t="shared" si="46"/>
        <v>0</v>
      </c>
      <c r="DF250" s="45"/>
      <c r="DG250" s="84" t="str">
        <f t="shared" si="39"/>
        <v/>
      </c>
    </row>
    <row r="251" spans="1:111" ht="15.75" customHeight="1" x14ac:dyDescent="0.35">
      <c r="A251" s="71" t="str">
        <f t="shared" si="36"/>
        <v/>
      </c>
      <c r="B251" s="71" t="str">
        <f t="shared" si="37"/>
        <v/>
      </c>
      <c r="C251" s="72" t="str">
        <f t="shared" si="38"/>
        <v/>
      </c>
      <c r="D251" s="102"/>
      <c r="E251" s="97"/>
      <c r="F251" s="97"/>
      <c r="G251" s="97"/>
      <c r="H251" s="103"/>
      <c r="I251" s="97"/>
      <c r="J251" s="97"/>
      <c r="K251" s="97"/>
      <c r="L251" s="97"/>
      <c r="M251" s="97"/>
      <c r="N251" s="97"/>
      <c r="O251" s="97"/>
      <c r="P251" s="97"/>
      <c r="Q251" s="97"/>
      <c r="R251" s="104"/>
      <c r="S251" s="97"/>
      <c r="T251" s="97"/>
      <c r="U251" s="97"/>
      <c r="V251" s="97"/>
      <c r="W251" s="97"/>
      <c r="X251" s="104"/>
      <c r="Y251" s="97"/>
      <c r="Z251" s="97"/>
      <c r="AA251" s="97"/>
      <c r="AB251" s="97"/>
      <c r="AC251" s="97"/>
      <c r="AD251" s="97"/>
      <c r="AE251" s="97"/>
      <c r="AF251" s="97"/>
      <c r="AG251" s="97"/>
      <c r="AH251" s="97"/>
      <c r="AI251" s="97"/>
      <c r="AJ251" s="105"/>
      <c r="AK251" s="97"/>
      <c r="AL251" s="97"/>
      <c r="AM251" s="97"/>
      <c r="AN251" s="97"/>
      <c r="AO251" s="97"/>
      <c r="AP251" s="97"/>
      <c r="AQ251" s="97"/>
      <c r="AR251" s="106"/>
      <c r="AS251" s="107"/>
      <c r="AT251" s="107"/>
      <c r="AU251" s="107"/>
      <c r="AV251" s="107"/>
      <c r="AW251" s="107"/>
      <c r="AX251" s="107"/>
      <c r="AY251" s="106"/>
      <c r="AZ251" s="107"/>
      <c r="BA251" s="107"/>
      <c r="BB251" s="107"/>
      <c r="BC251" s="108">
        <f>IF($AU$38&lt;&gt;"","zie hierboven",IF(AJ251="auto",IF(AND((D251&gt;'km-vergoeding'!$A$4),(D251&lt;'km-vergoeding'!$A$5)),'km-vergoeding'!$D$4,'km-vergoeding'!$D$5),0))</f>
        <v>0</v>
      </c>
      <c r="BD251" s="95"/>
      <c r="BE251" s="95"/>
      <c r="BF251" s="95"/>
      <c r="BG251" s="95"/>
      <c r="BH251" s="95"/>
      <c r="BI251" s="95"/>
      <c r="BJ251" s="95"/>
      <c r="BK251" s="94">
        <f t="shared" si="47"/>
        <v>0</v>
      </c>
      <c r="BL251" s="95"/>
      <c r="BM251" s="95"/>
      <c r="BN251" s="95"/>
      <c r="BO251" s="95"/>
      <c r="BP251" s="95"/>
      <c r="BQ251" s="95"/>
      <c r="BR251" s="93">
        <f>IF($AU$38&lt;&gt;"","zie hierboven",IF(AJ251="fiets",'km-vergoeding'!$D$3,0))</f>
        <v>0</v>
      </c>
      <c r="BS251" s="93"/>
      <c r="BT251" s="93"/>
      <c r="BU251" s="93"/>
      <c r="BV251" s="93"/>
      <c r="BW251" s="93"/>
      <c r="BX251" s="93"/>
      <c r="BY251" s="93"/>
      <c r="BZ251" s="94">
        <f t="shared" si="48"/>
        <v>0</v>
      </c>
      <c r="CA251" s="95"/>
      <c r="CB251" s="95"/>
      <c r="CC251" s="95"/>
      <c r="CD251" s="95"/>
      <c r="CE251" s="95"/>
      <c r="CF251" s="95"/>
      <c r="CG251" s="96"/>
      <c r="CH251" s="97"/>
      <c r="CI251" s="97"/>
      <c r="CJ251" s="97"/>
      <c r="CK251" s="97"/>
      <c r="CL251" s="97"/>
      <c r="CM251" s="98">
        <f t="shared" si="49"/>
        <v>0</v>
      </c>
      <c r="CN251" s="95"/>
      <c r="CO251" s="95"/>
      <c r="CP251" s="95"/>
      <c r="CQ251" s="95"/>
      <c r="CR251" s="95"/>
      <c r="CS251" s="99">
        <f t="shared" si="40"/>
        <v>0</v>
      </c>
      <c r="CT251" s="100"/>
      <c r="CU251" s="100"/>
      <c r="CV251" s="100"/>
      <c r="CW251" s="100"/>
      <c r="CX251" s="101"/>
      <c r="CY251" s="73" t="str">
        <f t="shared" si="41"/>
        <v/>
      </c>
      <c r="CZ251" s="71" t="str">
        <f t="shared" si="42"/>
        <v/>
      </c>
      <c r="DA251" s="60"/>
      <c r="DB251" s="77" t="str">
        <f t="shared" si="43"/>
        <v/>
      </c>
      <c r="DC251" s="71" t="str">
        <f t="shared" si="44"/>
        <v/>
      </c>
      <c r="DD251" s="71" t="str">
        <f t="shared" si="45"/>
        <v/>
      </c>
      <c r="DE251" s="45">
        <f t="shared" si="46"/>
        <v>0</v>
      </c>
      <c r="DF251" s="45"/>
      <c r="DG251" s="84" t="str">
        <f t="shared" si="39"/>
        <v/>
      </c>
    </row>
    <row r="252" spans="1:111" ht="15.75" customHeight="1" x14ac:dyDescent="0.35">
      <c r="A252" s="71" t="str">
        <f t="shared" si="36"/>
        <v/>
      </c>
      <c r="B252" s="71" t="str">
        <f t="shared" si="37"/>
        <v/>
      </c>
      <c r="C252" s="72" t="str">
        <f t="shared" si="38"/>
        <v/>
      </c>
      <c r="D252" s="102"/>
      <c r="E252" s="97"/>
      <c r="F252" s="97"/>
      <c r="G252" s="97"/>
      <c r="H252" s="103"/>
      <c r="I252" s="97"/>
      <c r="J252" s="97"/>
      <c r="K252" s="97"/>
      <c r="L252" s="97"/>
      <c r="M252" s="97"/>
      <c r="N252" s="97"/>
      <c r="O252" s="97"/>
      <c r="P252" s="97"/>
      <c r="Q252" s="97"/>
      <c r="R252" s="104"/>
      <c r="S252" s="97"/>
      <c r="T252" s="97"/>
      <c r="U252" s="97"/>
      <c r="V252" s="97"/>
      <c r="W252" s="97"/>
      <c r="X252" s="104"/>
      <c r="Y252" s="97"/>
      <c r="Z252" s="97"/>
      <c r="AA252" s="97"/>
      <c r="AB252" s="97"/>
      <c r="AC252" s="97"/>
      <c r="AD252" s="97"/>
      <c r="AE252" s="97"/>
      <c r="AF252" s="97"/>
      <c r="AG252" s="97"/>
      <c r="AH252" s="97"/>
      <c r="AI252" s="97"/>
      <c r="AJ252" s="105"/>
      <c r="AK252" s="97"/>
      <c r="AL252" s="97"/>
      <c r="AM252" s="97"/>
      <c r="AN252" s="97"/>
      <c r="AO252" s="97"/>
      <c r="AP252" s="97"/>
      <c r="AQ252" s="97"/>
      <c r="AR252" s="106"/>
      <c r="AS252" s="107"/>
      <c r="AT252" s="107"/>
      <c r="AU252" s="107"/>
      <c r="AV252" s="107"/>
      <c r="AW252" s="107"/>
      <c r="AX252" s="107"/>
      <c r="AY252" s="106"/>
      <c r="AZ252" s="107"/>
      <c r="BA252" s="107"/>
      <c r="BB252" s="107"/>
      <c r="BC252" s="108">
        <f>IF($AU$38&lt;&gt;"","zie hierboven",IF(AJ252="auto",IF(AND((D252&gt;'km-vergoeding'!$A$4),(D252&lt;'km-vergoeding'!$A$5)),'km-vergoeding'!$D$4,'km-vergoeding'!$D$5),0))</f>
        <v>0</v>
      </c>
      <c r="BD252" s="95"/>
      <c r="BE252" s="95"/>
      <c r="BF252" s="95"/>
      <c r="BG252" s="95"/>
      <c r="BH252" s="95"/>
      <c r="BI252" s="95"/>
      <c r="BJ252" s="95"/>
      <c r="BK252" s="94">
        <f t="shared" si="47"/>
        <v>0</v>
      </c>
      <c r="BL252" s="95"/>
      <c r="BM252" s="95"/>
      <c r="BN252" s="95"/>
      <c r="BO252" s="95"/>
      <c r="BP252" s="95"/>
      <c r="BQ252" s="95"/>
      <c r="BR252" s="93">
        <f>IF($AU$38&lt;&gt;"","zie hierboven",IF(AJ252="fiets",'km-vergoeding'!$D$3,0))</f>
        <v>0</v>
      </c>
      <c r="BS252" s="93"/>
      <c r="BT252" s="93"/>
      <c r="BU252" s="93"/>
      <c r="BV252" s="93"/>
      <c r="BW252" s="93"/>
      <c r="BX252" s="93"/>
      <c r="BY252" s="93"/>
      <c r="BZ252" s="94">
        <f t="shared" si="48"/>
        <v>0</v>
      </c>
      <c r="CA252" s="95"/>
      <c r="CB252" s="95"/>
      <c r="CC252" s="95"/>
      <c r="CD252" s="95"/>
      <c r="CE252" s="95"/>
      <c r="CF252" s="95"/>
      <c r="CG252" s="96"/>
      <c r="CH252" s="97"/>
      <c r="CI252" s="97"/>
      <c r="CJ252" s="97"/>
      <c r="CK252" s="97"/>
      <c r="CL252" s="97"/>
      <c r="CM252" s="98">
        <f t="shared" si="49"/>
        <v>0</v>
      </c>
      <c r="CN252" s="95"/>
      <c r="CO252" s="95"/>
      <c r="CP252" s="95"/>
      <c r="CQ252" s="95"/>
      <c r="CR252" s="95"/>
      <c r="CS252" s="99">
        <f t="shared" si="40"/>
        <v>0</v>
      </c>
      <c r="CT252" s="100"/>
      <c r="CU252" s="100"/>
      <c r="CV252" s="100"/>
      <c r="CW252" s="100"/>
      <c r="CX252" s="101"/>
      <c r="CY252" s="73" t="str">
        <f t="shared" si="41"/>
        <v/>
      </c>
      <c r="CZ252" s="71" t="str">
        <f t="shared" si="42"/>
        <v/>
      </c>
      <c r="DA252" s="60"/>
      <c r="DB252" s="77" t="str">
        <f t="shared" si="43"/>
        <v/>
      </c>
      <c r="DC252" s="71" t="str">
        <f t="shared" si="44"/>
        <v/>
      </c>
      <c r="DD252" s="71" t="str">
        <f t="shared" si="45"/>
        <v/>
      </c>
      <c r="DE252" s="45">
        <f t="shared" si="46"/>
        <v>0</v>
      </c>
      <c r="DF252" s="45"/>
      <c r="DG252" s="84" t="str">
        <f t="shared" si="39"/>
        <v/>
      </c>
    </row>
    <row r="253" spans="1:111" ht="15.75" customHeight="1" x14ac:dyDescent="0.35">
      <c r="A253" s="71" t="str">
        <f t="shared" si="36"/>
        <v/>
      </c>
      <c r="B253" s="71" t="str">
        <f t="shared" si="37"/>
        <v/>
      </c>
      <c r="C253" s="72" t="str">
        <f t="shared" si="38"/>
        <v/>
      </c>
      <c r="D253" s="102"/>
      <c r="E253" s="97"/>
      <c r="F253" s="97"/>
      <c r="G253" s="97"/>
      <c r="H253" s="103"/>
      <c r="I253" s="97"/>
      <c r="J253" s="97"/>
      <c r="K253" s="97"/>
      <c r="L253" s="97"/>
      <c r="M253" s="97"/>
      <c r="N253" s="97"/>
      <c r="O253" s="97"/>
      <c r="P253" s="97"/>
      <c r="Q253" s="97"/>
      <c r="R253" s="104"/>
      <c r="S253" s="97"/>
      <c r="T253" s="97"/>
      <c r="U253" s="97"/>
      <c r="V253" s="97"/>
      <c r="W253" s="97"/>
      <c r="X253" s="104"/>
      <c r="Y253" s="97"/>
      <c r="Z253" s="97"/>
      <c r="AA253" s="97"/>
      <c r="AB253" s="97"/>
      <c r="AC253" s="97"/>
      <c r="AD253" s="97"/>
      <c r="AE253" s="97"/>
      <c r="AF253" s="97"/>
      <c r="AG253" s="97"/>
      <c r="AH253" s="97"/>
      <c r="AI253" s="97"/>
      <c r="AJ253" s="105"/>
      <c r="AK253" s="97"/>
      <c r="AL253" s="97"/>
      <c r="AM253" s="97"/>
      <c r="AN253" s="97"/>
      <c r="AO253" s="97"/>
      <c r="AP253" s="97"/>
      <c r="AQ253" s="97"/>
      <c r="AR253" s="106"/>
      <c r="AS253" s="107"/>
      <c r="AT253" s="107"/>
      <c r="AU253" s="107"/>
      <c r="AV253" s="107"/>
      <c r="AW253" s="107"/>
      <c r="AX253" s="107"/>
      <c r="AY253" s="106"/>
      <c r="AZ253" s="107"/>
      <c r="BA253" s="107"/>
      <c r="BB253" s="107"/>
      <c r="BC253" s="108">
        <f>IF($AU$38&lt;&gt;"","zie hierboven",IF(AJ253="auto",IF(AND((D253&gt;'km-vergoeding'!$A$4),(D253&lt;'km-vergoeding'!$A$5)),'km-vergoeding'!$D$4,'km-vergoeding'!$D$5),0))</f>
        <v>0</v>
      </c>
      <c r="BD253" s="95"/>
      <c r="BE253" s="95"/>
      <c r="BF253" s="95"/>
      <c r="BG253" s="95"/>
      <c r="BH253" s="95"/>
      <c r="BI253" s="95"/>
      <c r="BJ253" s="95"/>
      <c r="BK253" s="94">
        <f t="shared" si="47"/>
        <v>0</v>
      </c>
      <c r="BL253" s="95"/>
      <c r="BM253" s="95"/>
      <c r="BN253" s="95"/>
      <c r="BO253" s="95"/>
      <c r="BP253" s="95"/>
      <c r="BQ253" s="95"/>
      <c r="BR253" s="93">
        <f>IF($AU$38&lt;&gt;"","zie hierboven",IF(AJ253="fiets",'km-vergoeding'!$D$3,0))</f>
        <v>0</v>
      </c>
      <c r="BS253" s="93"/>
      <c r="BT253" s="93"/>
      <c r="BU253" s="93"/>
      <c r="BV253" s="93"/>
      <c r="BW253" s="93"/>
      <c r="BX253" s="93"/>
      <c r="BY253" s="93"/>
      <c r="BZ253" s="94">
        <f t="shared" si="48"/>
        <v>0</v>
      </c>
      <c r="CA253" s="95"/>
      <c r="CB253" s="95"/>
      <c r="CC253" s="95"/>
      <c r="CD253" s="95"/>
      <c r="CE253" s="95"/>
      <c r="CF253" s="95"/>
      <c r="CG253" s="96"/>
      <c r="CH253" s="97"/>
      <c r="CI253" s="97"/>
      <c r="CJ253" s="97"/>
      <c r="CK253" s="97"/>
      <c r="CL253" s="97"/>
      <c r="CM253" s="98">
        <f t="shared" si="49"/>
        <v>0</v>
      </c>
      <c r="CN253" s="95"/>
      <c r="CO253" s="95"/>
      <c r="CP253" s="95"/>
      <c r="CQ253" s="95"/>
      <c r="CR253" s="95"/>
      <c r="CS253" s="99">
        <f t="shared" si="40"/>
        <v>0</v>
      </c>
      <c r="CT253" s="100"/>
      <c r="CU253" s="100"/>
      <c r="CV253" s="100"/>
      <c r="CW253" s="100"/>
      <c r="CX253" s="101"/>
      <c r="CY253" s="73" t="str">
        <f t="shared" si="41"/>
        <v/>
      </c>
      <c r="CZ253" s="71" t="str">
        <f t="shared" si="42"/>
        <v/>
      </c>
      <c r="DA253" s="60"/>
      <c r="DB253" s="77" t="str">
        <f t="shared" si="43"/>
        <v/>
      </c>
      <c r="DC253" s="71" t="str">
        <f t="shared" si="44"/>
        <v/>
      </c>
      <c r="DD253" s="71" t="str">
        <f t="shared" si="45"/>
        <v/>
      </c>
      <c r="DE253" s="45">
        <f t="shared" si="46"/>
        <v>0</v>
      </c>
      <c r="DF253" s="45"/>
      <c r="DG253" s="84" t="str">
        <f t="shared" si="39"/>
        <v/>
      </c>
    </row>
    <row r="254" spans="1:111" ht="15.75" customHeight="1" x14ac:dyDescent="0.35">
      <c r="A254" s="71" t="str">
        <f t="shared" si="36"/>
        <v/>
      </c>
      <c r="B254" s="71" t="str">
        <f t="shared" si="37"/>
        <v/>
      </c>
      <c r="C254" s="72" t="str">
        <f t="shared" si="38"/>
        <v/>
      </c>
      <c r="D254" s="102"/>
      <c r="E254" s="97"/>
      <c r="F254" s="97"/>
      <c r="G254" s="97"/>
      <c r="H254" s="103"/>
      <c r="I254" s="97"/>
      <c r="J254" s="97"/>
      <c r="K254" s="97"/>
      <c r="L254" s="97"/>
      <c r="M254" s="97"/>
      <c r="N254" s="97"/>
      <c r="O254" s="97"/>
      <c r="P254" s="97"/>
      <c r="Q254" s="97"/>
      <c r="R254" s="104"/>
      <c r="S254" s="97"/>
      <c r="T254" s="97"/>
      <c r="U254" s="97"/>
      <c r="V254" s="97"/>
      <c r="W254" s="97"/>
      <c r="X254" s="104"/>
      <c r="Y254" s="97"/>
      <c r="Z254" s="97"/>
      <c r="AA254" s="97"/>
      <c r="AB254" s="97"/>
      <c r="AC254" s="97"/>
      <c r="AD254" s="97"/>
      <c r="AE254" s="97"/>
      <c r="AF254" s="97"/>
      <c r="AG254" s="97"/>
      <c r="AH254" s="97"/>
      <c r="AI254" s="97"/>
      <c r="AJ254" s="105"/>
      <c r="AK254" s="97"/>
      <c r="AL254" s="97"/>
      <c r="AM254" s="97"/>
      <c r="AN254" s="97"/>
      <c r="AO254" s="97"/>
      <c r="AP254" s="97"/>
      <c r="AQ254" s="97"/>
      <c r="AR254" s="106"/>
      <c r="AS254" s="107"/>
      <c r="AT254" s="107"/>
      <c r="AU254" s="107"/>
      <c r="AV254" s="107"/>
      <c r="AW254" s="107"/>
      <c r="AX254" s="107"/>
      <c r="AY254" s="106"/>
      <c r="AZ254" s="107"/>
      <c r="BA254" s="107"/>
      <c r="BB254" s="107"/>
      <c r="BC254" s="108">
        <f>IF($AU$38&lt;&gt;"","zie hierboven",IF(AJ254="auto",IF(AND((D254&gt;'km-vergoeding'!$A$4),(D254&lt;'km-vergoeding'!$A$5)),'km-vergoeding'!$D$4,'km-vergoeding'!$D$5),0))</f>
        <v>0</v>
      </c>
      <c r="BD254" s="95"/>
      <c r="BE254" s="95"/>
      <c r="BF254" s="95"/>
      <c r="BG254" s="95"/>
      <c r="BH254" s="95"/>
      <c r="BI254" s="95"/>
      <c r="BJ254" s="95"/>
      <c r="BK254" s="94">
        <f t="shared" si="47"/>
        <v>0</v>
      </c>
      <c r="BL254" s="95"/>
      <c r="BM254" s="95"/>
      <c r="BN254" s="95"/>
      <c r="BO254" s="95"/>
      <c r="BP254" s="95"/>
      <c r="BQ254" s="95"/>
      <c r="BR254" s="93">
        <f>IF($AU$38&lt;&gt;"","zie hierboven",IF(AJ254="fiets",'km-vergoeding'!$D$3,0))</f>
        <v>0</v>
      </c>
      <c r="BS254" s="93"/>
      <c r="BT254" s="93"/>
      <c r="BU254" s="93"/>
      <c r="BV254" s="93"/>
      <c r="BW254" s="93"/>
      <c r="BX254" s="93"/>
      <c r="BY254" s="93"/>
      <c r="BZ254" s="94">
        <f t="shared" si="48"/>
        <v>0</v>
      </c>
      <c r="CA254" s="95"/>
      <c r="CB254" s="95"/>
      <c r="CC254" s="95"/>
      <c r="CD254" s="95"/>
      <c r="CE254" s="95"/>
      <c r="CF254" s="95"/>
      <c r="CG254" s="96"/>
      <c r="CH254" s="97"/>
      <c r="CI254" s="97"/>
      <c r="CJ254" s="97"/>
      <c r="CK254" s="97"/>
      <c r="CL254" s="97"/>
      <c r="CM254" s="98">
        <f t="shared" si="49"/>
        <v>0</v>
      </c>
      <c r="CN254" s="95"/>
      <c r="CO254" s="95"/>
      <c r="CP254" s="95"/>
      <c r="CQ254" s="95"/>
      <c r="CR254" s="95"/>
      <c r="CS254" s="99">
        <f t="shared" si="40"/>
        <v>0</v>
      </c>
      <c r="CT254" s="100"/>
      <c r="CU254" s="100"/>
      <c r="CV254" s="100"/>
      <c r="CW254" s="100"/>
      <c r="CX254" s="101"/>
      <c r="CY254" s="73" t="str">
        <f t="shared" si="41"/>
        <v/>
      </c>
      <c r="CZ254" s="71" t="str">
        <f t="shared" si="42"/>
        <v/>
      </c>
      <c r="DA254" s="60"/>
      <c r="DB254" s="77" t="str">
        <f t="shared" si="43"/>
        <v/>
      </c>
      <c r="DC254" s="71" t="str">
        <f t="shared" si="44"/>
        <v/>
      </c>
      <c r="DD254" s="71" t="str">
        <f t="shared" si="45"/>
        <v/>
      </c>
      <c r="DE254" s="45">
        <f t="shared" si="46"/>
        <v>0</v>
      </c>
      <c r="DF254" s="45"/>
      <c r="DG254" s="84" t="str">
        <f t="shared" si="39"/>
        <v/>
      </c>
    </row>
    <row r="255" spans="1:111" ht="15.75" customHeight="1" x14ac:dyDescent="0.35">
      <c r="A255" s="71" t="str">
        <f t="shared" si="36"/>
        <v/>
      </c>
      <c r="B255" s="71" t="str">
        <f t="shared" si="37"/>
        <v/>
      </c>
      <c r="C255" s="72" t="str">
        <f t="shared" si="38"/>
        <v/>
      </c>
      <c r="D255" s="102"/>
      <c r="E255" s="97"/>
      <c r="F255" s="97"/>
      <c r="G255" s="97"/>
      <c r="H255" s="103"/>
      <c r="I255" s="97"/>
      <c r="J255" s="97"/>
      <c r="K255" s="97"/>
      <c r="L255" s="97"/>
      <c r="M255" s="97"/>
      <c r="N255" s="97"/>
      <c r="O255" s="97"/>
      <c r="P255" s="97"/>
      <c r="Q255" s="97"/>
      <c r="R255" s="104"/>
      <c r="S255" s="97"/>
      <c r="T255" s="97"/>
      <c r="U255" s="97"/>
      <c r="V255" s="97"/>
      <c r="W255" s="97"/>
      <c r="X255" s="104"/>
      <c r="Y255" s="97"/>
      <c r="Z255" s="97"/>
      <c r="AA255" s="97"/>
      <c r="AB255" s="97"/>
      <c r="AC255" s="97"/>
      <c r="AD255" s="97"/>
      <c r="AE255" s="97"/>
      <c r="AF255" s="97"/>
      <c r="AG255" s="97"/>
      <c r="AH255" s="97"/>
      <c r="AI255" s="97"/>
      <c r="AJ255" s="105"/>
      <c r="AK255" s="97"/>
      <c r="AL255" s="97"/>
      <c r="AM255" s="97"/>
      <c r="AN255" s="97"/>
      <c r="AO255" s="97"/>
      <c r="AP255" s="97"/>
      <c r="AQ255" s="97"/>
      <c r="AR255" s="106"/>
      <c r="AS255" s="107"/>
      <c r="AT255" s="107"/>
      <c r="AU255" s="107"/>
      <c r="AV255" s="107"/>
      <c r="AW255" s="107"/>
      <c r="AX255" s="107"/>
      <c r="AY255" s="106"/>
      <c r="AZ255" s="107"/>
      <c r="BA255" s="107"/>
      <c r="BB255" s="107"/>
      <c r="BC255" s="108">
        <f>IF($AU$38&lt;&gt;"","zie hierboven",IF(AJ255="auto",IF(AND((D255&gt;'km-vergoeding'!$A$4),(D255&lt;'km-vergoeding'!$A$5)),'km-vergoeding'!$D$4,'km-vergoeding'!$D$5),0))</f>
        <v>0</v>
      </c>
      <c r="BD255" s="95"/>
      <c r="BE255" s="95"/>
      <c r="BF255" s="95"/>
      <c r="BG255" s="95"/>
      <c r="BH255" s="95"/>
      <c r="BI255" s="95"/>
      <c r="BJ255" s="95"/>
      <c r="BK255" s="94">
        <f t="shared" si="47"/>
        <v>0</v>
      </c>
      <c r="BL255" s="95"/>
      <c r="BM255" s="95"/>
      <c r="BN255" s="95"/>
      <c r="BO255" s="95"/>
      <c r="BP255" s="95"/>
      <c r="BQ255" s="95"/>
      <c r="BR255" s="93">
        <f>IF($AU$38&lt;&gt;"","zie hierboven",IF(AJ255="fiets",'km-vergoeding'!$D$3,0))</f>
        <v>0</v>
      </c>
      <c r="BS255" s="93"/>
      <c r="BT255" s="93"/>
      <c r="BU255" s="93"/>
      <c r="BV255" s="93"/>
      <c r="BW255" s="93"/>
      <c r="BX255" s="93"/>
      <c r="BY255" s="93"/>
      <c r="BZ255" s="94">
        <f t="shared" si="48"/>
        <v>0</v>
      </c>
      <c r="CA255" s="95"/>
      <c r="CB255" s="95"/>
      <c r="CC255" s="95"/>
      <c r="CD255" s="95"/>
      <c r="CE255" s="95"/>
      <c r="CF255" s="95"/>
      <c r="CG255" s="96"/>
      <c r="CH255" s="97"/>
      <c r="CI255" s="97"/>
      <c r="CJ255" s="97"/>
      <c r="CK255" s="97"/>
      <c r="CL255" s="97"/>
      <c r="CM255" s="98">
        <f t="shared" si="49"/>
        <v>0</v>
      </c>
      <c r="CN255" s="95"/>
      <c r="CO255" s="95"/>
      <c r="CP255" s="95"/>
      <c r="CQ255" s="95"/>
      <c r="CR255" s="95"/>
      <c r="CS255" s="99">
        <f t="shared" si="40"/>
        <v>0</v>
      </c>
      <c r="CT255" s="100"/>
      <c r="CU255" s="100"/>
      <c r="CV255" s="100"/>
      <c r="CW255" s="100"/>
      <c r="CX255" s="101"/>
      <c r="CY255" s="73" t="str">
        <f t="shared" si="41"/>
        <v/>
      </c>
      <c r="CZ255" s="71" t="str">
        <f t="shared" si="42"/>
        <v/>
      </c>
      <c r="DA255" s="60"/>
      <c r="DB255" s="77" t="str">
        <f t="shared" si="43"/>
        <v/>
      </c>
      <c r="DC255" s="71" t="str">
        <f t="shared" si="44"/>
        <v/>
      </c>
      <c r="DD255" s="71" t="str">
        <f t="shared" si="45"/>
        <v/>
      </c>
      <c r="DE255" s="45">
        <f t="shared" si="46"/>
        <v>0</v>
      </c>
      <c r="DF255" s="45"/>
      <c r="DG255" s="84" t="str">
        <f t="shared" si="39"/>
        <v/>
      </c>
    </row>
    <row r="256" spans="1:111" ht="15.75" customHeight="1" x14ac:dyDescent="0.35">
      <c r="A256" s="71" t="str">
        <f t="shared" si="36"/>
        <v/>
      </c>
      <c r="B256" s="71" t="str">
        <f t="shared" si="37"/>
        <v/>
      </c>
      <c r="C256" s="72" t="str">
        <f t="shared" si="38"/>
        <v/>
      </c>
      <c r="D256" s="102"/>
      <c r="E256" s="97"/>
      <c r="F256" s="97"/>
      <c r="G256" s="97"/>
      <c r="H256" s="103"/>
      <c r="I256" s="97"/>
      <c r="J256" s="97"/>
      <c r="K256" s="97"/>
      <c r="L256" s="97"/>
      <c r="M256" s="97"/>
      <c r="N256" s="97"/>
      <c r="O256" s="97"/>
      <c r="P256" s="97"/>
      <c r="Q256" s="97"/>
      <c r="R256" s="104"/>
      <c r="S256" s="97"/>
      <c r="T256" s="97"/>
      <c r="U256" s="97"/>
      <c r="V256" s="97"/>
      <c r="W256" s="97"/>
      <c r="X256" s="104"/>
      <c r="Y256" s="97"/>
      <c r="Z256" s="97"/>
      <c r="AA256" s="97"/>
      <c r="AB256" s="97"/>
      <c r="AC256" s="97"/>
      <c r="AD256" s="97"/>
      <c r="AE256" s="97"/>
      <c r="AF256" s="97"/>
      <c r="AG256" s="97"/>
      <c r="AH256" s="97"/>
      <c r="AI256" s="97"/>
      <c r="AJ256" s="105"/>
      <c r="AK256" s="97"/>
      <c r="AL256" s="97"/>
      <c r="AM256" s="97"/>
      <c r="AN256" s="97"/>
      <c r="AO256" s="97"/>
      <c r="AP256" s="97"/>
      <c r="AQ256" s="97"/>
      <c r="AR256" s="106"/>
      <c r="AS256" s="107"/>
      <c r="AT256" s="107"/>
      <c r="AU256" s="107"/>
      <c r="AV256" s="107"/>
      <c r="AW256" s="107"/>
      <c r="AX256" s="107"/>
      <c r="AY256" s="106"/>
      <c r="AZ256" s="107"/>
      <c r="BA256" s="107"/>
      <c r="BB256" s="107"/>
      <c r="BC256" s="108">
        <f>IF($AU$38&lt;&gt;"","zie hierboven",IF(AJ256="auto",IF(AND((D256&gt;'km-vergoeding'!$A$4),(D256&lt;'km-vergoeding'!$A$5)),'km-vergoeding'!$D$4,'km-vergoeding'!$D$5),0))</f>
        <v>0</v>
      </c>
      <c r="BD256" s="95"/>
      <c r="BE256" s="95"/>
      <c r="BF256" s="95"/>
      <c r="BG256" s="95"/>
      <c r="BH256" s="95"/>
      <c r="BI256" s="95"/>
      <c r="BJ256" s="95"/>
      <c r="BK256" s="94">
        <f t="shared" si="47"/>
        <v>0</v>
      </c>
      <c r="BL256" s="95"/>
      <c r="BM256" s="95"/>
      <c r="BN256" s="95"/>
      <c r="BO256" s="95"/>
      <c r="BP256" s="95"/>
      <c r="BQ256" s="95"/>
      <c r="BR256" s="93">
        <f>IF($AU$38&lt;&gt;"","zie hierboven",IF(AJ256="fiets",'km-vergoeding'!$D$3,0))</f>
        <v>0</v>
      </c>
      <c r="BS256" s="93"/>
      <c r="BT256" s="93"/>
      <c r="BU256" s="93"/>
      <c r="BV256" s="93"/>
      <c r="BW256" s="93"/>
      <c r="BX256" s="93"/>
      <c r="BY256" s="93"/>
      <c r="BZ256" s="94">
        <f t="shared" si="48"/>
        <v>0</v>
      </c>
      <c r="CA256" s="95"/>
      <c r="CB256" s="95"/>
      <c r="CC256" s="95"/>
      <c r="CD256" s="95"/>
      <c r="CE256" s="95"/>
      <c r="CF256" s="95"/>
      <c r="CG256" s="96"/>
      <c r="CH256" s="97"/>
      <c r="CI256" s="97"/>
      <c r="CJ256" s="97"/>
      <c r="CK256" s="97"/>
      <c r="CL256" s="97"/>
      <c r="CM256" s="98">
        <f t="shared" si="49"/>
        <v>0</v>
      </c>
      <c r="CN256" s="95"/>
      <c r="CO256" s="95"/>
      <c r="CP256" s="95"/>
      <c r="CQ256" s="95"/>
      <c r="CR256" s="95"/>
      <c r="CS256" s="99">
        <f t="shared" si="40"/>
        <v>0</v>
      </c>
      <c r="CT256" s="100"/>
      <c r="CU256" s="100"/>
      <c r="CV256" s="100"/>
      <c r="CW256" s="100"/>
      <c r="CX256" s="101"/>
      <c r="CY256" s="73" t="str">
        <f t="shared" si="41"/>
        <v/>
      </c>
      <c r="CZ256" s="71" t="str">
        <f t="shared" si="42"/>
        <v/>
      </c>
      <c r="DA256" s="60"/>
      <c r="DB256" s="77" t="str">
        <f t="shared" si="43"/>
        <v/>
      </c>
      <c r="DC256" s="71" t="str">
        <f t="shared" si="44"/>
        <v/>
      </c>
      <c r="DD256" s="71" t="str">
        <f t="shared" si="45"/>
        <v/>
      </c>
      <c r="DE256" s="45">
        <f t="shared" si="46"/>
        <v>0</v>
      </c>
      <c r="DF256" s="45"/>
      <c r="DG256" s="84" t="str">
        <f t="shared" si="39"/>
        <v/>
      </c>
    </row>
    <row r="257" spans="1:111" ht="15.75" customHeight="1" x14ac:dyDescent="0.35">
      <c r="A257" s="71" t="str">
        <f t="shared" si="36"/>
        <v/>
      </c>
      <c r="B257" s="71" t="str">
        <f t="shared" si="37"/>
        <v/>
      </c>
      <c r="C257" s="72" t="str">
        <f t="shared" si="38"/>
        <v/>
      </c>
      <c r="D257" s="102"/>
      <c r="E257" s="97"/>
      <c r="F257" s="97"/>
      <c r="G257" s="97"/>
      <c r="H257" s="103"/>
      <c r="I257" s="97"/>
      <c r="J257" s="97"/>
      <c r="K257" s="97"/>
      <c r="L257" s="97"/>
      <c r="M257" s="97"/>
      <c r="N257" s="97"/>
      <c r="O257" s="97"/>
      <c r="P257" s="97"/>
      <c r="Q257" s="97"/>
      <c r="R257" s="104"/>
      <c r="S257" s="97"/>
      <c r="T257" s="97"/>
      <c r="U257" s="97"/>
      <c r="V257" s="97"/>
      <c r="W257" s="97"/>
      <c r="X257" s="104"/>
      <c r="Y257" s="97"/>
      <c r="Z257" s="97"/>
      <c r="AA257" s="97"/>
      <c r="AB257" s="97"/>
      <c r="AC257" s="97"/>
      <c r="AD257" s="97"/>
      <c r="AE257" s="97"/>
      <c r="AF257" s="97"/>
      <c r="AG257" s="97"/>
      <c r="AH257" s="97"/>
      <c r="AI257" s="97"/>
      <c r="AJ257" s="105"/>
      <c r="AK257" s="97"/>
      <c r="AL257" s="97"/>
      <c r="AM257" s="97"/>
      <c r="AN257" s="97"/>
      <c r="AO257" s="97"/>
      <c r="AP257" s="97"/>
      <c r="AQ257" s="97"/>
      <c r="AR257" s="106"/>
      <c r="AS257" s="107"/>
      <c r="AT257" s="107"/>
      <c r="AU257" s="107"/>
      <c r="AV257" s="107"/>
      <c r="AW257" s="107"/>
      <c r="AX257" s="107"/>
      <c r="AY257" s="106"/>
      <c r="AZ257" s="107"/>
      <c r="BA257" s="107"/>
      <c r="BB257" s="107"/>
      <c r="BC257" s="108">
        <f>IF($AU$38&lt;&gt;"","zie hierboven",IF(AJ257="auto",IF(AND((D257&gt;'km-vergoeding'!$A$4),(D257&lt;'km-vergoeding'!$A$5)),'km-vergoeding'!$D$4,'km-vergoeding'!$D$5),0))</f>
        <v>0</v>
      </c>
      <c r="BD257" s="95"/>
      <c r="BE257" s="95"/>
      <c r="BF257" s="95"/>
      <c r="BG257" s="95"/>
      <c r="BH257" s="95"/>
      <c r="BI257" s="95"/>
      <c r="BJ257" s="95"/>
      <c r="BK257" s="94">
        <f t="shared" si="47"/>
        <v>0</v>
      </c>
      <c r="BL257" s="95"/>
      <c r="BM257" s="95"/>
      <c r="BN257" s="95"/>
      <c r="BO257" s="95"/>
      <c r="BP257" s="95"/>
      <c r="BQ257" s="95"/>
      <c r="BR257" s="93">
        <f>IF($AU$38&lt;&gt;"","zie hierboven",IF(AJ257="fiets",'km-vergoeding'!$D$3,0))</f>
        <v>0</v>
      </c>
      <c r="BS257" s="93"/>
      <c r="BT257" s="93"/>
      <c r="BU257" s="93"/>
      <c r="BV257" s="93"/>
      <c r="BW257" s="93"/>
      <c r="BX257" s="93"/>
      <c r="BY257" s="93"/>
      <c r="BZ257" s="94">
        <f t="shared" si="48"/>
        <v>0</v>
      </c>
      <c r="CA257" s="95"/>
      <c r="CB257" s="95"/>
      <c r="CC257" s="95"/>
      <c r="CD257" s="95"/>
      <c r="CE257" s="95"/>
      <c r="CF257" s="95"/>
      <c r="CG257" s="96"/>
      <c r="CH257" s="97"/>
      <c r="CI257" s="97"/>
      <c r="CJ257" s="97"/>
      <c r="CK257" s="97"/>
      <c r="CL257" s="97"/>
      <c r="CM257" s="98">
        <f t="shared" si="49"/>
        <v>0</v>
      </c>
      <c r="CN257" s="95"/>
      <c r="CO257" s="95"/>
      <c r="CP257" s="95"/>
      <c r="CQ257" s="95"/>
      <c r="CR257" s="95"/>
      <c r="CS257" s="99">
        <f t="shared" si="40"/>
        <v>0</v>
      </c>
      <c r="CT257" s="100"/>
      <c r="CU257" s="100"/>
      <c r="CV257" s="100"/>
      <c r="CW257" s="100"/>
      <c r="CX257" s="101"/>
      <c r="CY257" s="73" t="str">
        <f t="shared" si="41"/>
        <v/>
      </c>
      <c r="CZ257" s="71" t="str">
        <f t="shared" si="42"/>
        <v/>
      </c>
      <c r="DA257" s="60"/>
      <c r="DB257" s="77" t="str">
        <f t="shared" si="43"/>
        <v/>
      </c>
      <c r="DC257" s="71" t="str">
        <f t="shared" si="44"/>
        <v/>
      </c>
      <c r="DD257" s="71" t="str">
        <f t="shared" si="45"/>
        <v/>
      </c>
      <c r="DE257" s="45">
        <f t="shared" si="46"/>
        <v>0</v>
      </c>
      <c r="DF257" s="45"/>
      <c r="DG257" s="84" t="str">
        <f t="shared" si="39"/>
        <v/>
      </c>
    </row>
    <row r="258" spans="1:111" ht="15.75" customHeight="1" x14ac:dyDescent="0.35">
      <c r="A258" s="71" t="str">
        <f t="shared" si="36"/>
        <v/>
      </c>
      <c r="B258" s="71" t="str">
        <f t="shared" si="37"/>
        <v/>
      </c>
      <c r="C258" s="72" t="str">
        <f t="shared" si="38"/>
        <v/>
      </c>
      <c r="D258" s="102"/>
      <c r="E258" s="97"/>
      <c r="F258" s="97"/>
      <c r="G258" s="97"/>
      <c r="H258" s="103"/>
      <c r="I258" s="97"/>
      <c r="J258" s="97"/>
      <c r="K258" s="97"/>
      <c r="L258" s="97"/>
      <c r="M258" s="97"/>
      <c r="N258" s="97"/>
      <c r="O258" s="97"/>
      <c r="P258" s="97"/>
      <c r="Q258" s="97"/>
      <c r="R258" s="104"/>
      <c r="S258" s="97"/>
      <c r="T258" s="97"/>
      <c r="U258" s="97"/>
      <c r="V258" s="97"/>
      <c r="W258" s="97"/>
      <c r="X258" s="104"/>
      <c r="Y258" s="97"/>
      <c r="Z258" s="97"/>
      <c r="AA258" s="97"/>
      <c r="AB258" s="97"/>
      <c r="AC258" s="97"/>
      <c r="AD258" s="97"/>
      <c r="AE258" s="97"/>
      <c r="AF258" s="97"/>
      <c r="AG258" s="97"/>
      <c r="AH258" s="97"/>
      <c r="AI258" s="97"/>
      <c r="AJ258" s="105"/>
      <c r="AK258" s="97"/>
      <c r="AL258" s="97"/>
      <c r="AM258" s="97"/>
      <c r="AN258" s="97"/>
      <c r="AO258" s="97"/>
      <c r="AP258" s="97"/>
      <c r="AQ258" s="97"/>
      <c r="AR258" s="106"/>
      <c r="AS258" s="107"/>
      <c r="AT258" s="107"/>
      <c r="AU258" s="107"/>
      <c r="AV258" s="107"/>
      <c r="AW258" s="107"/>
      <c r="AX258" s="107"/>
      <c r="AY258" s="106"/>
      <c r="AZ258" s="107"/>
      <c r="BA258" s="107"/>
      <c r="BB258" s="107"/>
      <c r="BC258" s="108">
        <f>IF($AU$38&lt;&gt;"","zie hierboven",IF(AJ258="auto",IF(AND((D258&gt;'km-vergoeding'!$A$4),(D258&lt;'km-vergoeding'!$A$5)),'km-vergoeding'!$D$4,'km-vergoeding'!$D$5),0))</f>
        <v>0</v>
      </c>
      <c r="BD258" s="95"/>
      <c r="BE258" s="95"/>
      <c r="BF258" s="95"/>
      <c r="BG258" s="95"/>
      <c r="BH258" s="95"/>
      <c r="BI258" s="95"/>
      <c r="BJ258" s="95"/>
      <c r="BK258" s="94">
        <f t="shared" si="47"/>
        <v>0</v>
      </c>
      <c r="BL258" s="95"/>
      <c r="BM258" s="95"/>
      <c r="BN258" s="95"/>
      <c r="BO258" s="95"/>
      <c r="BP258" s="95"/>
      <c r="BQ258" s="95"/>
      <c r="BR258" s="93">
        <f>IF($AU$38&lt;&gt;"","zie hierboven",IF(AJ258="fiets",'km-vergoeding'!$D$3,0))</f>
        <v>0</v>
      </c>
      <c r="BS258" s="93"/>
      <c r="BT258" s="93"/>
      <c r="BU258" s="93"/>
      <c r="BV258" s="93"/>
      <c r="BW258" s="93"/>
      <c r="BX258" s="93"/>
      <c r="BY258" s="93"/>
      <c r="BZ258" s="94">
        <f t="shared" si="48"/>
        <v>0</v>
      </c>
      <c r="CA258" s="95"/>
      <c r="CB258" s="95"/>
      <c r="CC258" s="95"/>
      <c r="CD258" s="95"/>
      <c r="CE258" s="95"/>
      <c r="CF258" s="95"/>
      <c r="CG258" s="96"/>
      <c r="CH258" s="97"/>
      <c r="CI258" s="97"/>
      <c r="CJ258" s="97"/>
      <c r="CK258" s="97"/>
      <c r="CL258" s="97"/>
      <c r="CM258" s="98">
        <f t="shared" si="49"/>
        <v>0</v>
      </c>
      <c r="CN258" s="95"/>
      <c r="CO258" s="95"/>
      <c r="CP258" s="95"/>
      <c r="CQ258" s="95"/>
      <c r="CR258" s="95"/>
      <c r="CS258" s="99">
        <f t="shared" si="40"/>
        <v>0</v>
      </c>
      <c r="CT258" s="100"/>
      <c r="CU258" s="100"/>
      <c r="CV258" s="100"/>
      <c r="CW258" s="100"/>
      <c r="CX258" s="101"/>
      <c r="CY258" s="73" t="str">
        <f t="shared" si="41"/>
        <v/>
      </c>
      <c r="CZ258" s="71" t="str">
        <f t="shared" si="42"/>
        <v/>
      </c>
      <c r="DA258" s="60"/>
      <c r="DB258" s="77" t="str">
        <f t="shared" si="43"/>
        <v/>
      </c>
      <c r="DC258" s="71" t="str">
        <f t="shared" si="44"/>
        <v/>
      </c>
      <c r="DD258" s="71" t="str">
        <f t="shared" si="45"/>
        <v/>
      </c>
      <c r="DE258" s="45">
        <f t="shared" si="46"/>
        <v>0</v>
      </c>
      <c r="DF258" s="45"/>
      <c r="DG258" s="84" t="str">
        <f t="shared" si="39"/>
        <v/>
      </c>
    </row>
    <row r="259" spans="1:111" ht="15.75" customHeight="1" x14ac:dyDescent="0.35">
      <c r="A259" s="71" t="str">
        <f t="shared" si="36"/>
        <v/>
      </c>
      <c r="B259" s="71" t="str">
        <f t="shared" si="37"/>
        <v/>
      </c>
      <c r="C259" s="72" t="str">
        <f t="shared" si="38"/>
        <v/>
      </c>
      <c r="D259" s="102"/>
      <c r="E259" s="97"/>
      <c r="F259" s="97"/>
      <c r="G259" s="97"/>
      <c r="H259" s="103"/>
      <c r="I259" s="97"/>
      <c r="J259" s="97"/>
      <c r="K259" s="97"/>
      <c r="L259" s="97"/>
      <c r="M259" s="97"/>
      <c r="N259" s="97"/>
      <c r="O259" s="97"/>
      <c r="P259" s="97"/>
      <c r="Q259" s="97"/>
      <c r="R259" s="104"/>
      <c r="S259" s="97"/>
      <c r="T259" s="97"/>
      <c r="U259" s="97"/>
      <c r="V259" s="97"/>
      <c r="W259" s="97"/>
      <c r="X259" s="104"/>
      <c r="Y259" s="97"/>
      <c r="Z259" s="97"/>
      <c r="AA259" s="97"/>
      <c r="AB259" s="97"/>
      <c r="AC259" s="97"/>
      <c r="AD259" s="97"/>
      <c r="AE259" s="97"/>
      <c r="AF259" s="97"/>
      <c r="AG259" s="97"/>
      <c r="AH259" s="97"/>
      <c r="AI259" s="97"/>
      <c r="AJ259" s="105"/>
      <c r="AK259" s="97"/>
      <c r="AL259" s="97"/>
      <c r="AM259" s="97"/>
      <c r="AN259" s="97"/>
      <c r="AO259" s="97"/>
      <c r="AP259" s="97"/>
      <c r="AQ259" s="97"/>
      <c r="AR259" s="106"/>
      <c r="AS259" s="107"/>
      <c r="AT259" s="107"/>
      <c r="AU259" s="107"/>
      <c r="AV259" s="107"/>
      <c r="AW259" s="107"/>
      <c r="AX259" s="107"/>
      <c r="AY259" s="106"/>
      <c r="AZ259" s="107"/>
      <c r="BA259" s="107"/>
      <c r="BB259" s="107"/>
      <c r="BC259" s="108">
        <f>IF($AU$38&lt;&gt;"","zie hierboven",IF(AJ259="auto",IF(AND((D259&gt;'km-vergoeding'!$A$4),(D259&lt;'km-vergoeding'!$A$5)),'km-vergoeding'!$D$4,'km-vergoeding'!$D$5),0))</f>
        <v>0</v>
      </c>
      <c r="BD259" s="95"/>
      <c r="BE259" s="95"/>
      <c r="BF259" s="95"/>
      <c r="BG259" s="95"/>
      <c r="BH259" s="95"/>
      <c r="BI259" s="95"/>
      <c r="BJ259" s="95"/>
      <c r="BK259" s="94">
        <f t="shared" si="47"/>
        <v>0</v>
      </c>
      <c r="BL259" s="95"/>
      <c r="BM259" s="95"/>
      <c r="BN259" s="95"/>
      <c r="BO259" s="95"/>
      <c r="BP259" s="95"/>
      <c r="BQ259" s="95"/>
      <c r="BR259" s="93">
        <f>IF($AU$38&lt;&gt;"","zie hierboven",IF(AJ259="fiets",'km-vergoeding'!$D$3,0))</f>
        <v>0</v>
      </c>
      <c r="BS259" s="93"/>
      <c r="BT259" s="93"/>
      <c r="BU259" s="93"/>
      <c r="BV259" s="93"/>
      <c r="BW259" s="93"/>
      <c r="BX259" s="93"/>
      <c r="BY259" s="93"/>
      <c r="BZ259" s="94">
        <f t="shared" si="48"/>
        <v>0</v>
      </c>
      <c r="CA259" s="95"/>
      <c r="CB259" s="95"/>
      <c r="CC259" s="95"/>
      <c r="CD259" s="95"/>
      <c r="CE259" s="95"/>
      <c r="CF259" s="95"/>
      <c r="CG259" s="96"/>
      <c r="CH259" s="97"/>
      <c r="CI259" s="97"/>
      <c r="CJ259" s="97"/>
      <c r="CK259" s="97"/>
      <c r="CL259" s="97"/>
      <c r="CM259" s="98">
        <f t="shared" si="49"/>
        <v>0</v>
      </c>
      <c r="CN259" s="95"/>
      <c r="CO259" s="95"/>
      <c r="CP259" s="95"/>
      <c r="CQ259" s="95"/>
      <c r="CR259" s="95"/>
      <c r="CS259" s="99">
        <f t="shared" si="40"/>
        <v>0</v>
      </c>
      <c r="CT259" s="100"/>
      <c r="CU259" s="100"/>
      <c r="CV259" s="100"/>
      <c r="CW259" s="100"/>
      <c r="CX259" s="101"/>
      <c r="CY259" s="73" t="str">
        <f t="shared" si="41"/>
        <v/>
      </c>
      <c r="CZ259" s="71" t="str">
        <f t="shared" si="42"/>
        <v/>
      </c>
      <c r="DA259" s="60"/>
      <c r="DB259" s="77" t="str">
        <f t="shared" si="43"/>
        <v/>
      </c>
      <c r="DC259" s="71" t="str">
        <f t="shared" si="44"/>
        <v/>
      </c>
      <c r="DD259" s="71" t="str">
        <f t="shared" si="45"/>
        <v/>
      </c>
      <c r="DE259" s="45">
        <f t="shared" si="46"/>
        <v>0</v>
      </c>
      <c r="DF259" s="45"/>
      <c r="DG259" s="84" t="str">
        <f t="shared" si="39"/>
        <v/>
      </c>
    </row>
    <row r="260" spans="1:111" ht="15.75" customHeight="1" x14ac:dyDescent="0.35">
      <c r="A260" s="71" t="str">
        <f t="shared" si="36"/>
        <v/>
      </c>
      <c r="B260" s="71" t="str">
        <f t="shared" si="37"/>
        <v/>
      </c>
      <c r="C260" s="72" t="str">
        <f t="shared" si="38"/>
        <v/>
      </c>
      <c r="D260" s="102"/>
      <c r="E260" s="97"/>
      <c r="F260" s="97"/>
      <c r="G260" s="97"/>
      <c r="H260" s="103"/>
      <c r="I260" s="97"/>
      <c r="J260" s="97"/>
      <c r="K260" s="97"/>
      <c r="L260" s="97"/>
      <c r="M260" s="97"/>
      <c r="N260" s="97"/>
      <c r="O260" s="97"/>
      <c r="P260" s="97"/>
      <c r="Q260" s="97"/>
      <c r="R260" s="104"/>
      <c r="S260" s="97"/>
      <c r="T260" s="97"/>
      <c r="U260" s="97"/>
      <c r="V260" s="97"/>
      <c r="W260" s="97"/>
      <c r="X260" s="104"/>
      <c r="Y260" s="97"/>
      <c r="Z260" s="97"/>
      <c r="AA260" s="97"/>
      <c r="AB260" s="97"/>
      <c r="AC260" s="97"/>
      <c r="AD260" s="97"/>
      <c r="AE260" s="97"/>
      <c r="AF260" s="97"/>
      <c r="AG260" s="97"/>
      <c r="AH260" s="97"/>
      <c r="AI260" s="97"/>
      <c r="AJ260" s="105"/>
      <c r="AK260" s="97"/>
      <c r="AL260" s="97"/>
      <c r="AM260" s="97"/>
      <c r="AN260" s="97"/>
      <c r="AO260" s="97"/>
      <c r="AP260" s="97"/>
      <c r="AQ260" s="97"/>
      <c r="AR260" s="106"/>
      <c r="AS260" s="107"/>
      <c r="AT260" s="107"/>
      <c r="AU260" s="107"/>
      <c r="AV260" s="107"/>
      <c r="AW260" s="107"/>
      <c r="AX260" s="107"/>
      <c r="AY260" s="106"/>
      <c r="AZ260" s="107"/>
      <c r="BA260" s="107"/>
      <c r="BB260" s="107"/>
      <c r="BC260" s="108">
        <f>IF($AU$38&lt;&gt;"","zie hierboven",IF(AJ260="auto",IF(AND((D260&gt;'km-vergoeding'!$A$4),(D260&lt;'km-vergoeding'!$A$5)),'km-vergoeding'!$D$4,'km-vergoeding'!$D$5),0))</f>
        <v>0</v>
      </c>
      <c r="BD260" s="95"/>
      <c r="BE260" s="95"/>
      <c r="BF260" s="95"/>
      <c r="BG260" s="95"/>
      <c r="BH260" s="95"/>
      <c r="BI260" s="95"/>
      <c r="BJ260" s="95"/>
      <c r="BK260" s="94">
        <f t="shared" si="47"/>
        <v>0</v>
      </c>
      <c r="BL260" s="95"/>
      <c r="BM260" s="95"/>
      <c r="BN260" s="95"/>
      <c r="BO260" s="95"/>
      <c r="BP260" s="95"/>
      <c r="BQ260" s="95"/>
      <c r="BR260" s="93">
        <f>IF($AU$38&lt;&gt;"","zie hierboven",IF(AJ260="fiets",'km-vergoeding'!$D$3,0))</f>
        <v>0</v>
      </c>
      <c r="BS260" s="93"/>
      <c r="BT260" s="93"/>
      <c r="BU260" s="93"/>
      <c r="BV260" s="93"/>
      <c r="BW260" s="93"/>
      <c r="BX260" s="93"/>
      <c r="BY260" s="93"/>
      <c r="BZ260" s="94">
        <f t="shared" si="48"/>
        <v>0</v>
      </c>
      <c r="CA260" s="95"/>
      <c r="CB260" s="95"/>
      <c r="CC260" s="95"/>
      <c r="CD260" s="95"/>
      <c r="CE260" s="95"/>
      <c r="CF260" s="95"/>
      <c r="CG260" s="96"/>
      <c r="CH260" s="97"/>
      <c r="CI260" s="97"/>
      <c r="CJ260" s="97"/>
      <c r="CK260" s="97"/>
      <c r="CL260" s="97"/>
      <c r="CM260" s="98">
        <f t="shared" si="49"/>
        <v>0</v>
      </c>
      <c r="CN260" s="95"/>
      <c r="CO260" s="95"/>
      <c r="CP260" s="95"/>
      <c r="CQ260" s="95"/>
      <c r="CR260" s="95"/>
      <c r="CS260" s="99">
        <f t="shared" si="40"/>
        <v>0</v>
      </c>
      <c r="CT260" s="100"/>
      <c r="CU260" s="100"/>
      <c r="CV260" s="100"/>
      <c r="CW260" s="100"/>
      <c r="CX260" s="101"/>
      <c r="CY260" s="73" t="str">
        <f t="shared" si="41"/>
        <v/>
      </c>
      <c r="CZ260" s="71" t="str">
        <f t="shared" si="42"/>
        <v/>
      </c>
      <c r="DA260" s="60"/>
      <c r="DB260" s="77" t="str">
        <f t="shared" si="43"/>
        <v/>
      </c>
      <c r="DC260" s="71" t="str">
        <f t="shared" si="44"/>
        <v/>
      </c>
      <c r="DD260" s="71" t="str">
        <f t="shared" si="45"/>
        <v/>
      </c>
      <c r="DE260" s="45">
        <f t="shared" si="46"/>
        <v>0</v>
      </c>
      <c r="DF260" s="45"/>
      <c r="DG260" s="84" t="str">
        <f t="shared" si="39"/>
        <v/>
      </c>
    </row>
    <row r="261" spans="1:111" ht="15.75" customHeight="1" x14ac:dyDescent="0.35">
      <c r="A261" s="71" t="str">
        <f t="shared" si="36"/>
        <v/>
      </c>
      <c r="B261" s="71" t="str">
        <f t="shared" si="37"/>
        <v/>
      </c>
      <c r="C261" s="72" t="str">
        <f t="shared" si="38"/>
        <v/>
      </c>
      <c r="D261" s="102"/>
      <c r="E261" s="97"/>
      <c r="F261" s="97"/>
      <c r="G261" s="97"/>
      <c r="H261" s="103"/>
      <c r="I261" s="97"/>
      <c r="J261" s="97"/>
      <c r="K261" s="97"/>
      <c r="L261" s="97"/>
      <c r="M261" s="97"/>
      <c r="N261" s="97"/>
      <c r="O261" s="97"/>
      <c r="P261" s="97"/>
      <c r="Q261" s="97"/>
      <c r="R261" s="104"/>
      <c r="S261" s="97"/>
      <c r="T261" s="97"/>
      <c r="U261" s="97"/>
      <c r="V261" s="97"/>
      <c r="W261" s="97"/>
      <c r="X261" s="104"/>
      <c r="Y261" s="97"/>
      <c r="Z261" s="97"/>
      <c r="AA261" s="97"/>
      <c r="AB261" s="97"/>
      <c r="AC261" s="97"/>
      <c r="AD261" s="97"/>
      <c r="AE261" s="97"/>
      <c r="AF261" s="97"/>
      <c r="AG261" s="97"/>
      <c r="AH261" s="97"/>
      <c r="AI261" s="97"/>
      <c r="AJ261" s="105"/>
      <c r="AK261" s="97"/>
      <c r="AL261" s="97"/>
      <c r="AM261" s="97"/>
      <c r="AN261" s="97"/>
      <c r="AO261" s="97"/>
      <c r="AP261" s="97"/>
      <c r="AQ261" s="97"/>
      <c r="AR261" s="106"/>
      <c r="AS261" s="107"/>
      <c r="AT261" s="107"/>
      <c r="AU261" s="107"/>
      <c r="AV261" s="107"/>
      <c r="AW261" s="107"/>
      <c r="AX261" s="107"/>
      <c r="AY261" s="106"/>
      <c r="AZ261" s="107"/>
      <c r="BA261" s="107"/>
      <c r="BB261" s="107"/>
      <c r="BC261" s="108">
        <f>IF($AU$38&lt;&gt;"","zie hierboven",IF(AJ261="auto",IF(AND((D261&gt;'km-vergoeding'!$A$4),(D261&lt;'km-vergoeding'!$A$5)),'km-vergoeding'!$D$4,'km-vergoeding'!$D$5),0))</f>
        <v>0</v>
      </c>
      <c r="BD261" s="95"/>
      <c r="BE261" s="95"/>
      <c r="BF261" s="95"/>
      <c r="BG261" s="95"/>
      <c r="BH261" s="95"/>
      <c r="BI261" s="95"/>
      <c r="BJ261" s="95"/>
      <c r="BK261" s="94">
        <f t="shared" si="47"/>
        <v>0</v>
      </c>
      <c r="BL261" s="95"/>
      <c r="BM261" s="95"/>
      <c r="BN261" s="95"/>
      <c r="BO261" s="95"/>
      <c r="BP261" s="95"/>
      <c r="BQ261" s="95"/>
      <c r="BR261" s="93">
        <f>IF($AU$38&lt;&gt;"","zie hierboven",IF(AJ261="fiets",'km-vergoeding'!$D$3,0))</f>
        <v>0</v>
      </c>
      <c r="BS261" s="93"/>
      <c r="BT261" s="93"/>
      <c r="BU261" s="93"/>
      <c r="BV261" s="93"/>
      <c r="BW261" s="93"/>
      <c r="BX261" s="93"/>
      <c r="BY261" s="93"/>
      <c r="BZ261" s="94">
        <f t="shared" si="48"/>
        <v>0</v>
      </c>
      <c r="CA261" s="95"/>
      <c r="CB261" s="95"/>
      <c r="CC261" s="95"/>
      <c r="CD261" s="95"/>
      <c r="CE261" s="95"/>
      <c r="CF261" s="95"/>
      <c r="CG261" s="96"/>
      <c r="CH261" s="97"/>
      <c r="CI261" s="97"/>
      <c r="CJ261" s="97"/>
      <c r="CK261" s="97"/>
      <c r="CL261" s="97"/>
      <c r="CM261" s="98">
        <f t="shared" si="49"/>
        <v>0</v>
      </c>
      <c r="CN261" s="95"/>
      <c r="CO261" s="95"/>
      <c r="CP261" s="95"/>
      <c r="CQ261" s="95"/>
      <c r="CR261" s="95"/>
      <c r="CS261" s="99">
        <f t="shared" si="40"/>
        <v>0</v>
      </c>
      <c r="CT261" s="100"/>
      <c r="CU261" s="100"/>
      <c r="CV261" s="100"/>
      <c r="CW261" s="100"/>
      <c r="CX261" s="101"/>
      <c r="CY261" s="73" t="str">
        <f t="shared" si="41"/>
        <v/>
      </c>
      <c r="CZ261" s="71" t="str">
        <f t="shared" si="42"/>
        <v/>
      </c>
      <c r="DA261" s="60"/>
      <c r="DB261" s="77" t="str">
        <f t="shared" si="43"/>
        <v/>
      </c>
      <c r="DC261" s="71" t="str">
        <f t="shared" si="44"/>
        <v/>
      </c>
      <c r="DD261" s="71" t="str">
        <f t="shared" si="45"/>
        <v/>
      </c>
      <c r="DE261" s="45">
        <f t="shared" si="46"/>
        <v>0</v>
      </c>
      <c r="DF261" s="45"/>
      <c r="DG261" s="84" t="str">
        <f t="shared" si="39"/>
        <v/>
      </c>
    </row>
    <row r="262" spans="1:111" ht="15.75" customHeight="1" x14ac:dyDescent="0.35">
      <c r="A262" s="71" t="str">
        <f t="shared" si="36"/>
        <v/>
      </c>
      <c r="B262" s="71" t="str">
        <f t="shared" si="37"/>
        <v/>
      </c>
      <c r="C262" s="72" t="str">
        <f t="shared" si="38"/>
        <v/>
      </c>
      <c r="D262" s="102"/>
      <c r="E262" s="97"/>
      <c r="F262" s="97"/>
      <c r="G262" s="97"/>
      <c r="H262" s="103"/>
      <c r="I262" s="97"/>
      <c r="J262" s="97"/>
      <c r="K262" s="97"/>
      <c r="L262" s="97"/>
      <c r="M262" s="97"/>
      <c r="N262" s="97"/>
      <c r="O262" s="97"/>
      <c r="P262" s="97"/>
      <c r="Q262" s="97"/>
      <c r="R262" s="104"/>
      <c r="S262" s="97"/>
      <c r="T262" s="97"/>
      <c r="U262" s="97"/>
      <c r="V262" s="97"/>
      <c r="W262" s="97"/>
      <c r="X262" s="104"/>
      <c r="Y262" s="97"/>
      <c r="Z262" s="97"/>
      <c r="AA262" s="97"/>
      <c r="AB262" s="97"/>
      <c r="AC262" s="97"/>
      <c r="AD262" s="97"/>
      <c r="AE262" s="97"/>
      <c r="AF262" s="97"/>
      <c r="AG262" s="97"/>
      <c r="AH262" s="97"/>
      <c r="AI262" s="97"/>
      <c r="AJ262" s="105"/>
      <c r="AK262" s="97"/>
      <c r="AL262" s="97"/>
      <c r="AM262" s="97"/>
      <c r="AN262" s="97"/>
      <c r="AO262" s="97"/>
      <c r="AP262" s="97"/>
      <c r="AQ262" s="97"/>
      <c r="AR262" s="106"/>
      <c r="AS262" s="107"/>
      <c r="AT262" s="107"/>
      <c r="AU262" s="107"/>
      <c r="AV262" s="107"/>
      <c r="AW262" s="107"/>
      <c r="AX262" s="107"/>
      <c r="AY262" s="106"/>
      <c r="AZ262" s="107"/>
      <c r="BA262" s="107"/>
      <c r="BB262" s="107"/>
      <c r="BC262" s="108">
        <f>IF($AU$38&lt;&gt;"","zie hierboven",IF(AJ262="auto",IF(AND((D262&gt;'km-vergoeding'!$A$4),(D262&lt;'km-vergoeding'!$A$5)),'km-vergoeding'!$D$4,'km-vergoeding'!$D$5),0))</f>
        <v>0</v>
      </c>
      <c r="BD262" s="95"/>
      <c r="BE262" s="95"/>
      <c r="BF262" s="95"/>
      <c r="BG262" s="95"/>
      <c r="BH262" s="95"/>
      <c r="BI262" s="95"/>
      <c r="BJ262" s="95"/>
      <c r="BK262" s="94">
        <f t="shared" si="47"/>
        <v>0</v>
      </c>
      <c r="BL262" s="95"/>
      <c r="BM262" s="95"/>
      <c r="BN262" s="95"/>
      <c r="BO262" s="95"/>
      <c r="BP262" s="95"/>
      <c r="BQ262" s="95"/>
      <c r="BR262" s="93">
        <f>IF($AU$38&lt;&gt;"","zie hierboven",IF(AJ262="fiets",'km-vergoeding'!$D$3,0))</f>
        <v>0</v>
      </c>
      <c r="BS262" s="93"/>
      <c r="BT262" s="93"/>
      <c r="BU262" s="93"/>
      <c r="BV262" s="93"/>
      <c r="BW262" s="93"/>
      <c r="BX262" s="93"/>
      <c r="BY262" s="93"/>
      <c r="BZ262" s="94">
        <f t="shared" si="48"/>
        <v>0</v>
      </c>
      <c r="CA262" s="95"/>
      <c r="CB262" s="95"/>
      <c r="CC262" s="95"/>
      <c r="CD262" s="95"/>
      <c r="CE262" s="95"/>
      <c r="CF262" s="95"/>
      <c r="CG262" s="96"/>
      <c r="CH262" s="97"/>
      <c r="CI262" s="97"/>
      <c r="CJ262" s="97"/>
      <c r="CK262" s="97"/>
      <c r="CL262" s="97"/>
      <c r="CM262" s="98">
        <f t="shared" si="49"/>
        <v>0</v>
      </c>
      <c r="CN262" s="95"/>
      <c r="CO262" s="95"/>
      <c r="CP262" s="95"/>
      <c r="CQ262" s="95"/>
      <c r="CR262" s="95"/>
      <c r="CS262" s="99">
        <f t="shared" si="40"/>
        <v>0</v>
      </c>
      <c r="CT262" s="100"/>
      <c r="CU262" s="100"/>
      <c r="CV262" s="100"/>
      <c r="CW262" s="100"/>
      <c r="CX262" s="101"/>
      <c r="CY262" s="73" t="str">
        <f t="shared" si="41"/>
        <v/>
      </c>
      <c r="CZ262" s="71" t="str">
        <f t="shared" si="42"/>
        <v/>
      </c>
      <c r="DA262" s="60"/>
      <c r="DB262" s="77" t="str">
        <f t="shared" si="43"/>
        <v/>
      </c>
      <c r="DC262" s="71" t="str">
        <f t="shared" si="44"/>
        <v/>
      </c>
      <c r="DD262" s="71" t="str">
        <f t="shared" si="45"/>
        <v/>
      </c>
      <c r="DE262" s="45">
        <f t="shared" si="46"/>
        <v>0</v>
      </c>
      <c r="DF262" s="45"/>
      <c r="DG262" s="84" t="str">
        <f t="shared" si="39"/>
        <v/>
      </c>
    </row>
    <row r="263" spans="1:111" ht="15.75" customHeight="1" x14ac:dyDescent="0.35">
      <c r="A263" s="71" t="str">
        <f t="shared" si="36"/>
        <v/>
      </c>
      <c r="B263" s="71" t="str">
        <f t="shared" si="37"/>
        <v/>
      </c>
      <c r="C263" s="72" t="str">
        <f t="shared" si="38"/>
        <v/>
      </c>
      <c r="D263" s="102"/>
      <c r="E263" s="97"/>
      <c r="F263" s="97"/>
      <c r="G263" s="97"/>
      <c r="H263" s="103"/>
      <c r="I263" s="97"/>
      <c r="J263" s="97"/>
      <c r="K263" s="97"/>
      <c r="L263" s="97"/>
      <c r="M263" s="97"/>
      <c r="N263" s="97"/>
      <c r="O263" s="97"/>
      <c r="P263" s="97"/>
      <c r="Q263" s="97"/>
      <c r="R263" s="104"/>
      <c r="S263" s="97"/>
      <c r="T263" s="97"/>
      <c r="U263" s="97"/>
      <c r="V263" s="97"/>
      <c r="W263" s="97"/>
      <c r="X263" s="104"/>
      <c r="Y263" s="97"/>
      <c r="Z263" s="97"/>
      <c r="AA263" s="97"/>
      <c r="AB263" s="97"/>
      <c r="AC263" s="97"/>
      <c r="AD263" s="97"/>
      <c r="AE263" s="97"/>
      <c r="AF263" s="97"/>
      <c r="AG263" s="97"/>
      <c r="AH263" s="97"/>
      <c r="AI263" s="97"/>
      <c r="AJ263" s="105"/>
      <c r="AK263" s="97"/>
      <c r="AL263" s="97"/>
      <c r="AM263" s="97"/>
      <c r="AN263" s="97"/>
      <c r="AO263" s="97"/>
      <c r="AP263" s="97"/>
      <c r="AQ263" s="97"/>
      <c r="AR263" s="106"/>
      <c r="AS263" s="107"/>
      <c r="AT263" s="107"/>
      <c r="AU263" s="107"/>
      <c r="AV263" s="107"/>
      <c r="AW263" s="107"/>
      <c r="AX263" s="107"/>
      <c r="AY263" s="106"/>
      <c r="AZ263" s="107"/>
      <c r="BA263" s="107"/>
      <c r="BB263" s="107"/>
      <c r="BC263" s="108">
        <f>IF($AU$38&lt;&gt;"","zie hierboven",IF(AJ263="auto",IF(AND((D263&gt;'km-vergoeding'!$A$4),(D263&lt;'km-vergoeding'!$A$5)),'km-vergoeding'!$D$4,'km-vergoeding'!$D$5),0))</f>
        <v>0</v>
      </c>
      <c r="BD263" s="95"/>
      <c r="BE263" s="95"/>
      <c r="BF263" s="95"/>
      <c r="BG263" s="95"/>
      <c r="BH263" s="95"/>
      <c r="BI263" s="95"/>
      <c r="BJ263" s="95"/>
      <c r="BK263" s="94">
        <f t="shared" si="47"/>
        <v>0</v>
      </c>
      <c r="BL263" s="95"/>
      <c r="BM263" s="95"/>
      <c r="BN263" s="95"/>
      <c r="BO263" s="95"/>
      <c r="BP263" s="95"/>
      <c r="BQ263" s="95"/>
      <c r="BR263" s="93">
        <f>IF($AU$38&lt;&gt;"","zie hierboven",IF(AJ263="fiets",'km-vergoeding'!$D$3,0))</f>
        <v>0</v>
      </c>
      <c r="BS263" s="93"/>
      <c r="BT263" s="93"/>
      <c r="BU263" s="93"/>
      <c r="BV263" s="93"/>
      <c r="BW263" s="93"/>
      <c r="BX263" s="93"/>
      <c r="BY263" s="93"/>
      <c r="BZ263" s="94">
        <f t="shared" si="48"/>
        <v>0</v>
      </c>
      <c r="CA263" s="95"/>
      <c r="CB263" s="95"/>
      <c r="CC263" s="95"/>
      <c r="CD263" s="95"/>
      <c r="CE263" s="95"/>
      <c r="CF263" s="95"/>
      <c r="CG263" s="96"/>
      <c r="CH263" s="97"/>
      <c r="CI263" s="97"/>
      <c r="CJ263" s="97"/>
      <c r="CK263" s="97"/>
      <c r="CL263" s="97"/>
      <c r="CM263" s="98">
        <f t="shared" si="49"/>
        <v>0</v>
      </c>
      <c r="CN263" s="95"/>
      <c r="CO263" s="95"/>
      <c r="CP263" s="95"/>
      <c r="CQ263" s="95"/>
      <c r="CR263" s="95"/>
      <c r="CS263" s="99">
        <f t="shared" si="40"/>
        <v>0</v>
      </c>
      <c r="CT263" s="100"/>
      <c r="CU263" s="100"/>
      <c r="CV263" s="100"/>
      <c r="CW263" s="100"/>
      <c r="CX263" s="101"/>
      <c r="CY263" s="73" t="str">
        <f t="shared" si="41"/>
        <v/>
      </c>
      <c r="CZ263" s="71" t="str">
        <f t="shared" si="42"/>
        <v/>
      </c>
      <c r="DA263" s="60"/>
      <c r="DB263" s="77" t="str">
        <f t="shared" si="43"/>
        <v/>
      </c>
      <c r="DC263" s="71" t="str">
        <f t="shared" si="44"/>
        <v/>
      </c>
      <c r="DD263" s="71" t="str">
        <f t="shared" si="45"/>
        <v/>
      </c>
      <c r="DE263" s="45">
        <f t="shared" si="46"/>
        <v>0</v>
      </c>
      <c r="DF263" s="45"/>
      <c r="DG263" s="84" t="str">
        <f t="shared" si="39"/>
        <v/>
      </c>
    </row>
    <row r="264" spans="1:111" ht="15.75" customHeight="1" x14ac:dyDescent="0.35">
      <c r="A264" s="71" t="str">
        <f t="shared" si="36"/>
        <v/>
      </c>
      <c r="B264" s="71" t="str">
        <f t="shared" si="37"/>
        <v/>
      </c>
      <c r="C264" s="72" t="str">
        <f t="shared" si="38"/>
        <v/>
      </c>
      <c r="D264" s="102"/>
      <c r="E264" s="97"/>
      <c r="F264" s="97"/>
      <c r="G264" s="97"/>
      <c r="H264" s="103"/>
      <c r="I264" s="97"/>
      <c r="J264" s="97"/>
      <c r="K264" s="97"/>
      <c r="L264" s="97"/>
      <c r="M264" s="97"/>
      <c r="N264" s="97"/>
      <c r="O264" s="97"/>
      <c r="P264" s="97"/>
      <c r="Q264" s="97"/>
      <c r="R264" s="104"/>
      <c r="S264" s="97"/>
      <c r="T264" s="97"/>
      <c r="U264" s="97"/>
      <c r="V264" s="97"/>
      <c r="W264" s="97"/>
      <c r="X264" s="104"/>
      <c r="Y264" s="97"/>
      <c r="Z264" s="97"/>
      <c r="AA264" s="97"/>
      <c r="AB264" s="97"/>
      <c r="AC264" s="97"/>
      <c r="AD264" s="97"/>
      <c r="AE264" s="97"/>
      <c r="AF264" s="97"/>
      <c r="AG264" s="97"/>
      <c r="AH264" s="97"/>
      <c r="AI264" s="97"/>
      <c r="AJ264" s="105"/>
      <c r="AK264" s="97"/>
      <c r="AL264" s="97"/>
      <c r="AM264" s="97"/>
      <c r="AN264" s="97"/>
      <c r="AO264" s="97"/>
      <c r="AP264" s="97"/>
      <c r="AQ264" s="97"/>
      <c r="AR264" s="106"/>
      <c r="AS264" s="107"/>
      <c r="AT264" s="107"/>
      <c r="AU264" s="107"/>
      <c r="AV264" s="107"/>
      <c r="AW264" s="107"/>
      <c r="AX264" s="107"/>
      <c r="AY264" s="106"/>
      <c r="AZ264" s="107"/>
      <c r="BA264" s="107"/>
      <c r="BB264" s="107"/>
      <c r="BC264" s="108">
        <f>IF($AU$38&lt;&gt;"","zie hierboven",IF(AJ264="auto",IF(AND((D264&gt;'km-vergoeding'!$A$4),(D264&lt;'km-vergoeding'!$A$5)),'km-vergoeding'!$D$4,'km-vergoeding'!$D$5),0))</f>
        <v>0</v>
      </c>
      <c r="BD264" s="95"/>
      <c r="BE264" s="95"/>
      <c r="BF264" s="95"/>
      <c r="BG264" s="95"/>
      <c r="BH264" s="95"/>
      <c r="BI264" s="95"/>
      <c r="BJ264" s="95"/>
      <c r="BK264" s="94">
        <f t="shared" si="47"/>
        <v>0</v>
      </c>
      <c r="BL264" s="95"/>
      <c r="BM264" s="95"/>
      <c r="BN264" s="95"/>
      <c r="BO264" s="95"/>
      <c r="BP264" s="95"/>
      <c r="BQ264" s="95"/>
      <c r="BR264" s="93">
        <f>IF($AU$38&lt;&gt;"","zie hierboven",IF(AJ264="fiets",'km-vergoeding'!$D$3,0))</f>
        <v>0</v>
      </c>
      <c r="BS264" s="93"/>
      <c r="BT264" s="93"/>
      <c r="BU264" s="93"/>
      <c r="BV264" s="93"/>
      <c r="BW264" s="93"/>
      <c r="BX264" s="93"/>
      <c r="BY264" s="93"/>
      <c r="BZ264" s="94">
        <f t="shared" si="48"/>
        <v>0</v>
      </c>
      <c r="CA264" s="95"/>
      <c r="CB264" s="95"/>
      <c r="CC264" s="95"/>
      <c r="CD264" s="95"/>
      <c r="CE264" s="95"/>
      <c r="CF264" s="95"/>
      <c r="CG264" s="96"/>
      <c r="CH264" s="97"/>
      <c r="CI264" s="97"/>
      <c r="CJ264" s="97"/>
      <c r="CK264" s="97"/>
      <c r="CL264" s="97"/>
      <c r="CM264" s="98">
        <f t="shared" si="49"/>
        <v>0</v>
      </c>
      <c r="CN264" s="95"/>
      <c r="CO264" s="95"/>
      <c r="CP264" s="95"/>
      <c r="CQ264" s="95"/>
      <c r="CR264" s="95"/>
      <c r="CS264" s="99">
        <f t="shared" si="40"/>
        <v>0</v>
      </c>
      <c r="CT264" s="100"/>
      <c r="CU264" s="100"/>
      <c r="CV264" s="100"/>
      <c r="CW264" s="100"/>
      <c r="CX264" s="101"/>
      <c r="CY264" s="73" t="str">
        <f t="shared" si="41"/>
        <v/>
      </c>
      <c r="CZ264" s="71" t="str">
        <f t="shared" si="42"/>
        <v/>
      </c>
      <c r="DA264" s="60"/>
      <c r="DB264" s="77" t="str">
        <f t="shared" si="43"/>
        <v/>
      </c>
      <c r="DC264" s="71" t="str">
        <f t="shared" si="44"/>
        <v/>
      </c>
      <c r="DD264" s="71" t="str">
        <f t="shared" si="45"/>
        <v/>
      </c>
      <c r="DE264" s="45">
        <f t="shared" si="46"/>
        <v>0</v>
      </c>
      <c r="DF264" s="45"/>
      <c r="DG264" s="84" t="str">
        <f t="shared" si="39"/>
        <v/>
      </c>
    </row>
    <row r="265" spans="1:111" ht="15.75" customHeight="1" x14ac:dyDescent="0.35">
      <c r="A265" s="71" t="str">
        <f t="shared" si="36"/>
        <v/>
      </c>
      <c r="B265" s="71" t="str">
        <f t="shared" si="37"/>
        <v/>
      </c>
      <c r="C265" s="72" t="str">
        <f t="shared" si="38"/>
        <v/>
      </c>
      <c r="D265" s="102"/>
      <c r="E265" s="97"/>
      <c r="F265" s="97"/>
      <c r="G265" s="97"/>
      <c r="H265" s="103"/>
      <c r="I265" s="97"/>
      <c r="J265" s="97"/>
      <c r="K265" s="97"/>
      <c r="L265" s="97"/>
      <c r="M265" s="97"/>
      <c r="N265" s="97"/>
      <c r="O265" s="97"/>
      <c r="P265" s="97"/>
      <c r="Q265" s="97"/>
      <c r="R265" s="104"/>
      <c r="S265" s="97"/>
      <c r="T265" s="97"/>
      <c r="U265" s="97"/>
      <c r="V265" s="97"/>
      <c r="W265" s="97"/>
      <c r="X265" s="104"/>
      <c r="Y265" s="97"/>
      <c r="Z265" s="97"/>
      <c r="AA265" s="97"/>
      <c r="AB265" s="97"/>
      <c r="AC265" s="97"/>
      <c r="AD265" s="97"/>
      <c r="AE265" s="97"/>
      <c r="AF265" s="97"/>
      <c r="AG265" s="97"/>
      <c r="AH265" s="97"/>
      <c r="AI265" s="97"/>
      <c r="AJ265" s="105"/>
      <c r="AK265" s="97"/>
      <c r="AL265" s="97"/>
      <c r="AM265" s="97"/>
      <c r="AN265" s="97"/>
      <c r="AO265" s="97"/>
      <c r="AP265" s="97"/>
      <c r="AQ265" s="97"/>
      <c r="AR265" s="106"/>
      <c r="AS265" s="107"/>
      <c r="AT265" s="107"/>
      <c r="AU265" s="107"/>
      <c r="AV265" s="107"/>
      <c r="AW265" s="107"/>
      <c r="AX265" s="107"/>
      <c r="AY265" s="106"/>
      <c r="AZ265" s="107"/>
      <c r="BA265" s="107"/>
      <c r="BB265" s="107"/>
      <c r="BC265" s="108">
        <f>IF($AU$38&lt;&gt;"","zie hierboven",IF(AJ265="auto",IF(AND((D265&gt;'km-vergoeding'!$A$4),(D265&lt;'km-vergoeding'!$A$5)),'km-vergoeding'!$D$4,'km-vergoeding'!$D$5),0))</f>
        <v>0</v>
      </c>
      <c r="BD265" s="95"/>
      <c r="BE265" s="95"/>
      <c r="BF265" s="95"/>
      <c r="BG265" s="95"/>
      <c r="BH265" s="95"/>
      <c r="BI265" s="95"/>
      <c r="BJ265" s="95"/>
      <c r="BK265" s="94">
        <f t="shared" si="47"/>
        <v>0</v>
      </c>
      <c r="BL265" s="95"/>
      <c r="BM265" s="95"/>
      <c r="BN265" s="95"/>
      <c r="BO265" s="95"/>
      <c r="BP265" s="95"/>
      <c r="BQ265" s="95"/>
      <c r="BR265" s="93">
        <f>IF($AU$38&lt;&gt;"","zie hierboven",IF(AJ265="fiets",'km-vergoeding'!$D$3,0))</f>
        <v>0</v>
      </c>
      <c r="BS265" s="93"/>
      <c r="BT265" s="93"/>
      <c r="BU265" s="93"/>
      <c r="BV265" s="93"/>
      <c r="BW265" s="93"/>
      <c r="BX265" s="93"/>
      <c r="BY265" s="93"/>
      <c r="BZ265" s="94">
        <f t="shared" si="48"/>
        <v>0</v>
      </c>
      <c r="CA265" s="95"/>
      <c r="CB265" s="95"/>
      <c r="CC265" s="95"/>
      <c r="CD265" s="95"/>
      <c r="CE265" s="95"/>
      <c r="CF265" s="95"/>
      <c r="CG265" s="96"/>
      <c r="CH265" s="97"/>
      <c r="CI265" s="97"/>
      <c r="CJ265" s="97"/>
      <c r="CK265" s="97"/>
      <c r="CL265" s="97"/>
      <c r="CM265" s="98">
        <f t="shared" si="49"/>
        <v>0</v>
      </c>
      <c r="CN265" s="95"/>
      <c r="CO265" s="95"/>
      <c r="CP265" s="95"/>
      <c r="CQ265" s="95"/>
      <c r="CR265" s="95"/>
      <c r="CS265" s="99">
        <f t="shared" si="40"/>
        <v>0</v>
      </c>
      <c r="CT265" s="100"/>
      <c r="CU265" s="100"/>
      <c r="CV265" s="100"/>
      <c r="CW265" s="100"/>
      <c r="CX265" s="101"/>
      <c r="CY265" s="73" t="str">
        <f t="shared" si="41"/>
        <v/>
      </c>
      <c r="CZ265" s="71" t="str">
        <f t="shared" si="42"/>
        <v/>
      </c>
      <c r="DA265" s="60"/>
      <c r="DB265" s="77" t="str">
        <f t="shared" si="43"/>
        <v/>
      </c>
      <c r="DC265" s="71" t="str">
        <f t="shared" si="44"/>
        <v/>
      </c>
      <c r="DD265" s="71" t="str">
        <f t="shared" si="45"/>
        <v/>
      </c>
      <c r="DE265" s="45">
        <f t="shared" si="46"/>
        <v>0</v>
      </c>
      <c r="DF265" s="45"/>
      <c r="DG265" s="84" t="str">
        <f t="shared" si="39"/>
        <v/>
      </c>
    </row>
    <row r="266" spans="1:111" ht="15.75" customHeight="1" x14ac:dyDescent="0.35">
      <c r="A266" s="71" t="str">
        <f t="shared" si="36"/>
        <v/>
      </c>
      <c r="B266" s="71" t="str">
        <f t="shared" si="37"/>
        <v/>
      </c>
      <c r="C266" s="72" t="str">
        <f t="shared" si="38"/>
        <v/>
      </c>
      <c r="D266" s="102"/>
      <c r="E266" s="97"/>
      <c r="F266" s="97"/>
      <c r="G266" s="97"/>
      <c r="H266" s="103"/>
      <c r="I266" s="97"/>
      <c r="J266" s="97"/>
      <c r="K266" s="97"/>
      <c r="L266" s="97"/>
      <c r="M266" s="97"/>
      <c r="N266" s="97"/>
      <c r="O266" s="97"/>
      <c r="P266" s="97"/>
      <c r="Q266" s="97"/>
      <c r="R266" s="104"/>
      <c r="S266" s="97"/>
      <c r="T266" s="97"/>
      <c r="U266" s="97"/>
      <c r="V266" s="97"/>
      <c r="W266" s="97"/>
      <c r="X266" s="104"/>
      <c r="Y266" s="97"/>
      <c r="Z266" s="97"/>
      <c r="AA266" s="97"/>
      <c r="AB266" s="97"/>
      <c r="AC266" s="97"/>
      <c r="AD266" s="97"/>
      <c r="AE266" s="97"/>
      <c r="AF266" s="97"/>
      <c r="AG266" s="97"/>
      <c r="AH266" s="97"/>
      <c r="AI266" s="97"/>
      <c r="AJ266" s="105"/>
      <c r="AK266" s="97"/>
      <c r="AL266" s="97"/>
      <c r="AM266" s="97"/>
      <c r="AN266" s="97"/>
      <c r="AO266" s="97"/>
      <c r="AP266" s="97"/>
      <c r="AQ266" s="97"/>
      <c r="AR266" s="106"/>
      <c r="AS266" s="107"/>
      <c r="AT266" s="107"/>
      <c r="AU266" s="107"/>
      <c r="AV266" s="107"/>
      <c r="AW266" s="107"/>
      <c r="AX266" s="107"/>
      <c r="AY266" s="106"/>
      <c r="AZ266" s="107"/>
      <c r="BA266" s="107"/>
      <c r="BB266" s="107"/>
      <c r="BC266" s="108">
        <f>IF($AU$38&lt;&gt;"","zie hierboven",IF(AJ266="auto",IF(AND((D266&gt;'km-vergoeding'!$A$4),(D266&lt;'km-vergoeding'!$A$5)),'km-vergoeding'!$D$4,'km-vergoeding'!$D$5),0))</f>
        <v>0</v>
      </c>
      <c r="BD266" s="95"/>
      <c r="BE266" s="95"/>
      <c r="BF266" s="95"/>
      <c r="BG266" s="95"/>
      <c r="BH266" s="95"/>
      <c r="BI266" s="95"/>
      <c r="BJ266" s="95"/>
      <c r="BK266" s="94">
        <f t="shared" si="47"/>
        <v>0</v>
      </c>
      <c r="BL266" s="95"/>
      <c r="BM266" s="95"/>
      <c r="BN266" s="95"/>
      <c r="BO266" s="95"/>
      <c r="BP266" s="95"/>
      <c r="BQ266" s="95"/>
      <c r="BR266" s="93">
        <f>IF($AU$38&lt;&gt;"","zie hierboven",IF(AJ266="fiets",'km-vergoeding'!$D$3,0))</f>
        <v>0</v>
      </c>
      <c r="BS266" s="93"/>
      <c r="BT266" s="93"/>
      <c r="BU266" s="93"/>
      <c r="BV266" s="93"/>
      <c r="BW266" s="93"/>
      <c r="BX266" s="93"/>
      <c r="BY266" s="93"/>
      <c r="BZ266" s="94">
        <f t="shared" si="48"/>
        <v>0</v>
      </c>
      <c r="CA266" s="95"/>
      <c r="CB266" s="95"/>
      <c r="CC266" s="95"/>
      <c r="CD266" s="95"/>
      <c r="CE266" s="95"/>
      <c r="CF266" s="95"/>
      <c r="CG266" s="96"/>
      <c r="CH266" s="97"/>
      <c r="CI266" s="97"/>
      <c r="CJ266" s="97"/>
      <c r="CK266" s="97"/>
      <c r="CL266" s="97"/>
      <c r="CM266" s="98">
        <f t="shared" si="49"/>
        <v>0</v>
      </c>
      <c r="CN266" s="95"/>
      <c r="CO266" s="95"/>
      <c r="CP266" s="95"/>
      <c r="CQ266" s="95"/>
      <c r="CR266" s="95"/>
      <c r="CS266" s="99">
        <f t="shared" si="40"/>
        <v>0</v>
      </c>
      <c r="CT266" s="100"/>
      <c r="CU266" s="100"/>
      <c r="CV266" s="100"/>
      <c r="CW266" s="100"/>
      <c r="CX266" s="101"/>
      <c r="CY266" s="73" t="str">
        <f t="shared" si="41"/>
        <v/>
      </c>
      <c r="CZ266" s="71" t="str">
        <f t="shared" si="42"/>
        <v/>
      </c>
      <c r="DA266" s="60"/>
      <c r="DB266" s="77" t="str">
        <f t="shared" si="43"/>
        <v/>
      </c>
      <c r="DC266" s="71" t="str">
        <f t="shared" si="44"/>
        <v/>
      </c>
      <c r="DD266" s="71" t="str">
        <f t="shared" si="45"/>
        <v/>
      </c>
      <c r="DE266" s="45">
        <f t="shared" si="46"/>
        <v>0</v>
      </c>
      <c r="DF266" s="45"/>
      <c r="DG266" s="84" t="str">
        <f t="shared" si="39"/>
        <v/>
      </c>
    </row>
    <row r="267" spans="1:111" ht="15.75" customHeight="1" x14ac:dyDescent="0.35">
      <c r="A267" s="71" t="str">
        <f t="shared" ref="A267:A330" si="50">IF(OR(AND(D267&lt;&gt;"",H267=""),AND(H267&lt;&gt;"",R267=""),AND(R267&lt;&gt;"",H267=""),AND(R267&lt;&gt;"",X267=""),AND(X267&lt;&gt;"",R267="")),"!","")</f>
        <v/>
      </c>
      <c r="B267" s="71" t="str">
        <f t="shared" ref="B267:B330" si="51">IF(OR(AND(ISBLANK(D267),OR(H267&lt;&gt;"",R267&lt;&gt;"",X267&lt;&gt;"",AJ267&lt;&gt;"",AR267&lt;&gt;"",AY267&lt;&gt;"",CG267&lt;&gt;""))),"!","")</f>
        <v/>
      </c>
      <c r="C267" s="72" t="str">
        <f t="shared" ref="C267:C330" si="52">IF(AND(CG267=0,AJ267&lt;&gt;"openbaar vervoer",OR(AND(OR(AJ267="auto",AJ267="fiets"),OR(AR267="",AR267=0)),AND(AR267&gt;0,AY267=""),AND(AR267="",AY267&gt;0),AND(AR267&gt;0,AJ267=""))),"!","")</f>
        <v/>
      </c>
      <c r="D267" s="102"/>
      <c r="E267" s="97"/>
      <c r="F267" s="97"/>
      <c r="G267" s="97"/>
      <c r="H267" s="103"/>
      <c r="I267" s="97"/>
      <c r="J267" s="97"/>
      <c r="K267" s="97"/>
      <c r="L267" s="97"/>
      <c r="M267" s="97"/>
      <c r="N267" s="97"/>
      <c r="O267" s="97"/>
      <c r="P267" s="97"/>
      <c r="Q267" s="97"/>
      <c r="R267" s="104"/>
      <c r="S267" s="97"/>
      <c r="T267" s="97"/>
      <c r="U267" s="97"/>
      <c r="V267" s="97"/>
      <c r="W267" s="97"/>
      <c r="X267" s="104"/>
      <c r="Y267" s="97"/>
      <c r="Z267" s="97"/>
      <c r="AA267" s="97"/>
      <c r="AB267" s="97"/>
      <c r="AC267" s="97"/>
      <c r="AD267" s="97"/>
      <c r="AE267" s="97"/>
      <c r="AF267" s="97"/>
      <c r="AG267" s="97"/>
      <c r="AH267" s="97"/>
      <c r="AI267" s="97"/>
      <c r="AJ267" s="105"/>
      <c r="AK267" s="97"/>
      <c r="AL267" s="97"/>
      <c r="AM267" s="97"/>
      <c r="AN267" s="97"/>
      <c r="AO267" s="97"/>
      <c r="AP267" s="97"/>
      <c r="AQ267" s="97"/>
      <c r="AR267" s="106"/>
      <c r="AS267" s="107"/>
      <c r="AT267" s="107"/>
      <c r="AU267" s="107"/>
      <c r="AV267" s="107"/>
      <c r="AW267" s="107"/>
      <c r="AX267" s="107"/>
      <c r="AY267" s="106"/>
      <c r="AZ267" s="107"/>
      <c r="BA267" s="107"/>
      <c r="BB267" s="107"/>
      <c r="BC267" s="108">
        <f>IF($AU$38&lt;&gt;"","zie hierboven",IF(AJ267="auto",IF(AND((D267&gt;'km-vergoeding'!$A$4),(D267&lt;'km-vergoeding'!$A$5)),'km-vergoeding'!$D$4,'km-vergoeding'!$D$5),0))</f>
        <v>0</v>
      </c>
      <c r="BD267" s="95"/>
      <c r="BE267" s="95"/>
      <c r="BF267" s="95"/>
      <c r="BG267" s="95"/>
      <c r="BH267" s="95"/>
      <c r="BI267" s="95"/>
      <c r="BJ267" s="95"/>
      <c r="BK267" s="94">
        <f t="shared" si="47"/>
        <v>0</v>
      </c>
      <c r="BL267" s="95"/>
      <c r="BM267" s="95"/>
      <c r="BN267" s="95"/>
      <c r="BO267" s="95"/>
      <c r="BP267" s="95"/>
      <c r="BQ267" s="95"/>
      <c r="BR267" s="93">
        <f>IF($AU$38&lt;&gt;"","zie hierboven",IF(AJ267="fiets",'km-vergoeding'!$D$3,0))</f>
        <v>0</v>
      </c>
      <c r="BS267" s="93"/>
      <c r="BT267" s="93"/>
      <c r="BU267" s="93"/>
      <c r="BV267" s="93"/>
      <c r="BW267" s="93"/>
      <c r="BX267" s="93"/>
      <c r="BY267" s="93"/>
      <c r="BZ267" s="94">
        <f t="shared" si="48"/>
        <v>0</v>
      </c>
      <c r="CA267" s="95"/>
      <c r="CB267" s="95"/>
      <c r="CC267" s="95"/>
      <c r="CD267" s="95"/>
      <c r="CE267" s="95"/>
      <c r="CF267" s="95"/>
      <c r="CG267" s="96"/>
      <c r="CH267" s="97"/>
      <c r="CI267" s="97"/>
      <c r="CJ267" s="97"/>
      <c r="CK267" s="97"/>
      <c r="CL267" s="97"/>
      <c r="CM267" s="98">
        <f t="shared" si="49"/>
        <v>0</v>
      </c>
      <c r="CN267" s="95"/>
      <c r="CO267" s="95"/>
      <c r="CP267" s="95"/>
      <c r="CQ267" s="95"/>
      <c r="CR267" s="95"/>
      <c r="CS267" s="99">
        <f t="shared" si="40"/>
        <v>0</v>
      </c>
      <c r="CT267" s="100"/>
      <c r="CU267" s="100"/>
      <c r="CV267" s="100"/>
      <c r="CW267" s="100"/>
      <c r="CX267" s="101"/>
      <c r="CY267" s="73" t="str">
        <f t="shared" si="41"/>
        <v/>
      </c>
      <c r="CZ267" s="71" t="str">
        <f t="shared" si="42"/>
        <v/>
      </c>
      <c r="DA267" s="60"/>
      <c r="DB267" s="77" t="str">
        <f t="shared" si="43"/>
        <v/>
      </c>
      <c r="DC267" s="71" t="str">
        <f t="shared" si="44"/>
        <v/>
      </c>
      <c r="DD267" s="71" t="str">
        <f t="shared" si="45"/>
        <v/>
      </c>
      <c r="DE267" s="45">
        <f t="shared" si="46"/>
        <v>0</v>
      </c>
      <c r="DF267" s="45"/>
      <c r="DG267" s="84" t="str">
        <f t="shared" ref="DG267:DG330" si="53">IF(AND(A267="",B267="",C267="",CY267="",CZ267="",DB267="",DC267="",DD267=""),"","Deze rij is nog onvolledig of bevat nog fouten! Zie foutmeldingen boven de tabel.")</f>
        <v/>
      </c>
    </row>
    <row r="268" spans="1:111" ht="15.75" customHeight="1" x14ac:dyDescent="0.35">
      <c r="A268" s="71" t="str">
        <f t="shared" si="50"/>
        <v/>
      </c>
      <c r="B268" s="71" t="str">
        <f t="shared" si="51"/>
        <v/>
      </c>
      <c r="C268" s="72" t="str">
        <f t="shared" si="52"/>
        <v/>
      </c>
      <c r="D268" s="102"/>
      <c r="E268" s="97"/>
      <c r="F268" s="97"/>
      <c r="G268" s="97"/>
      <c r="H268" s="103"/>
      <c r="I268" s="97"/>
      <c r="J268" s="97"/>
      <c r="K268" s="97"/>
      <c r="L268" s="97"/>
      <c r="M268" s="97"/>
      <c r="N268" s="97"/>
      <c r="O268" s="97"/>
      <c r="P268" s="97"/>
      <c r="Q268" s="97"/>
      <c r="R268" s="104"/>
      <c r="S268" s="97"/>
      <c r="T268" s="97"/>
      <c r="U268" s="97"/>
      <c r="V268" s="97"/>
      <c r="W268" s="97"/>
      <c r="X268" s="104"/>
      <c r="Y268" s="97"/>
      <c r="Z268" s="97"/>
      <c r="AA268" s="97"/>
      <c r="AB268" s="97"/>
      <c r="AC268" s="97"/>
      <c r="AD268" s="97"/>
      <c r="AE268" s="97"/>
      <c r="AF268" s="97"/>
      <c r="AG268" s="97"/>
      <c r="AH268" s="97"/>
      <c r="AI268" s="97"/>
      <c r="AJ268" s="105"/>
      <c r="AK268" s="97"/>
      <c r="AL268" s="97"/>
      <c r="AM268" s="97"/>
      <c r="AN268" s="97"/>
      <c r="AO268" s="97"/>
      <c r="AP268" s="97"/>
      <c r="AQ268" s="97"/>
      <c r="AR268" s="106"/>
      <c r="AS268" s="107"/>
      <c r="AT268" s="107"/>
      <c r="AU268" s="107"/>
      <c r="AV268" s="107"/>
      <c r="AW268" s="107"/>
      <c r="AX268" s="107"/>
      <c r="AY268" s="106"/>
      <c r="AZ268" s="107"/>
      <c r="BA268" s="107"/>
      <c r="BB268" s="107"/>
      <c r="BC268" s="108">
        <f>IF($AU$38&lt;&gt;"","zie hierboven",IF(AJ268="auto",IF(AND((D268&gt;'km-vergoeding'!$A$4),(D268&lt;'km-vergoeding'!$A$5)),'km-vergoeding'!$D$4,'km-vergoeding'!$D$5),0))</f>
        <v>0</v>
      </c>
      <c r="BD268" s="95"/>
      <c r="BE268" s="95"/>
      <c r="BF268" s="95"/>
      <c r="BG268" s="95"/>
      <c r="BH268" s="95"/>
      <c r="BI268" s="95"/>
      <c r="BJ268" s="95"/>
      <c r="BK268" s="94">
        <f t="shared" si="47"/>
        <v>0</v>
      </c>
      <c r="BL268" s="95"/>
      <c r="BM268" s="95"/>
      <c r="BN268" s="95"/>
      <c r="BO268" s="95"/>
      <c r="BP268" s="95"/>
      <c r="BQ268" s="95"/>
      <c r="BR268" s="93">
        <f>IF($AU$38&lt;&gt;"","zie hierboven",IF(AJ268="fiets",'km-vergoeding'!$D$3,0))</f>
        <v>0</v>
      </c>
      <c r="BS268" s="93"/>
      <c r="BT268" s="93"/>
      <c r="BU268" s="93"/>
      <c r="BV268" s="93"/>
      <c r="BW268" s="93"/>
      <c r="BX268" s="93"/>
      <c r="BY268" s="93"/>
      <c r="BZ268" s="94">
        <f t="shared" si="48"/>
        <v>0</v>
      </c>
      <c r="CA268" s="95"/>
      <c r="CB268" s="95"/>
      <c r="CC268" s="95"/>
      <c r="CD268" s="95"/>
      <c r="CE268" s="95"/>
      <c r="CF268" s="95"/>
      <c r="CG268" s="96"/>
      <c r="CH268" s="97"/>
      <c r="CI268" s="97"/>
      <c r="CJ268" s="97"/>
      <c r="CK268" s="97"/>
      <c r="CL268" s="97"/>
      <c r="CM268" s="98">
        <f t="shared" si="49"/>
        <v>0</v>
      </c>
      <c r="CN268" s="95"/>
      <c r="CO268" s="95"/>
      <c r="CP268" s="95"/>
      <c r="CQ268" s="95"/>
      <c r="CR268" s="95"/>
      <c r="CS268" s="99">
        <f t="shared" ref="CS268:CS331" si="54">IF(CM268=0,0,IF(CM269=0,DE268,0))</f>
        <v>0</v>
      </c>
      <c r="CT268" s="100"/>
      <c r="CU268" s="100"/>
      <c r="CV268" s="100"/>
      <c r="CW268" s="100"/>
      <c r="CX268" s="101"/>
      <c r="CY268" s="73" t="str">
        <f t="shared" ref="CY268:CY331" si="55">IF(AND(OR((AJ268="fiets"),(AJ268="auto")),(CG268&gt;0)),"!","")</f>
        <v/>
      </c>
      <c r="CZ268" s="71" t="str">
        <f t="shared" ref="CZ268:CZ331" si="56">IF(OR(AND(D267&lt;&gt;"",D268="",D269&lt;&gt;""),AND(D267="",D268="",D269&lt;&gt;"")),"!","")</f>
        <v/>
      </c>
      <c r="DA268" s="60"/>
      <c r="DB268" s="77" t="str">
        <f t="shared" ref="DB268:DB331" si="57">IF(AND(AJ268="openbaar vervoer",OR(AR268&lt;&gt;"",AY268&lt;&gt;"")),"!","")</f>
        <v/>
      </c>
      <c r="DC268" s="71" t="str">
        <f t="shared" ref="DC268:DC331" si="58">IF(AND(X268&lt;&gt;"",AND(AJ268="",CM268=0)),"!","")</f>
        <v/>
      </c>
      <c r="DD268" s="71" t="str">
        <f t="shared" ref="DD268:DD331" si="59">IF(OR(AND(AJ268="openbaar vervoer",CG268=0),AND(CG268&gt;0,AJ268="")),"!","")</f>
        <v/>
      </c>
      <c r="DE268" s="45">
        <f t="shared" si="46"/>
        <v>0</v>
      </c>
      <c r="DF268" s="45"/>
      <c r="DG268" s="84" t="str">
        <f t="shared" si="53"/>
        <v/>
      </c>
    </row>
    <row r="269" spans="1:111" ht="15.75" customHeight="1" x14ac:dyDescent="0.35">
      <c r="A269" s="71" t="str">
        <f t="shared" si="50"/>
        <v/>
      </c>
      <c r="B269" s="71" t="str">
        <f t="shared" si="51"/>
        <v/>
      </c>
      <c r="C269" s="72" t="str">
        <f t="shared" si="52"/>
        <v/>
      </c>
      <c r="D269" s="102"/>
      <c r="E269" s="97"/>
      <c r="F269" s="97"/>
      <c r="G269" s="97"/>
      <c r="H269" s="103"/>
      <c r="I269" s="97"/>
      <c r="J269" s="97"/>
      <c r="K269" s="97"/>
      <c r="L269" s="97"/>
      <c r="M269" s="97"/>
      <c r="N269" s="97"/>
      <c r="O269" s="97"/>
      <c r="P269" s="97"/>
      <c r="Q269" s="97"/>
      <c r="R269" s="104"/>
      <c r="S269" s="97"/>
      <c r="T269" s="97"/>
      <c r="U269" s="97"/>
      <c r="V269" s="97"/>
      <c r="W269" s="97"/>
      <c r="X269" s="104"/>
      <c r="Y269" s="97"/>
      <c r="Z269" s="97"/>
      <c r="AA269" s="97"/>
      <c r="AB269" s="97"/>
      <c r="AC269" s="97"/>
      <c r="AD269" s="97"/>
      <c r="AE269" s="97"/>
      <c r="AF269" s="97"/>
      <c r="AG269" s="97"/>
      <c r="AH269" s="97"/>
      <c r="AI269" s="97"/>
      <c r="AJ269" s="105"/>
      <c r="AK269" s="97"/>
      <c r="AL269" s="97"/>
      <c r="AM269" s="97"/>
      <c r="AN269" s="97"/>
      <c r="AO269" s="97"/>
      <c r="AP269" s="97"/>
      <c r="AQ269" s="97"/>
      <c r="AR269" s="106"/>
      <c r="AS269" s="107"/>
      <c r="AT269" s="107"/>
      <c r="AU269" s="107"/>
      <c r="AV269" s="107"/>
      <c r="AW269" s="107"/>
      <c r="AX269" s="107"/>
      <c r="AY269" s="106"/>
      <c r="AZ269" s="107"/>
      <c r="BA269" s="107"/>
      <c r="BB269" s="107"/>
      <c r="BC269" s="108">
        <f>IF($AU$38&lt;&gt;"","zie hierboven",IF(AJ269="auto",IF(AND((D269&gt;'km-vergoeding'!$A$4),(D269&lt;'km-vergoeding'!$A$5)),'km-vergoeding'!$D$4,'km-vergoeding'!$D$5),0))</f>
        <v>0</v>
      </c>
      <c r="BD269" s="95"/>
      <c r="BE269" s="95"/>
      <c r="BF269" s="95"/>
      <c r="BG269" s="95"/>
      <c r="BH269" s="95"/>
      <c r="BI269" s="95"/>
      <c r="BJ269" s="95"/>
      <c r="BK269" s="94">
        <f t="shared" si="47"/>
        <v>0</v>
      </c>
      <c r="BL269" s="95"/>
      <c r="BM269" s="95"/>
      <c r="BN269" s="95"/>
      <c r="BO269" s="95"/>
      <c r="BP269" s="95"/>
      <c r="BQ269" s="95"/>
      <c r="BR269" s="93">
        <f>IF($AU$38&lt;&gt;"","zie hierboven",IF(AJ269="fiets",'km-vergoeding'!$D$3,0))</f>
        <v>0</v>
      </c>
      <c r="BS269" s="93"/>
      <c r="BT269" s="93"/>
      <c r="BU269" s="93"/>
      <c r="BV269" s="93"/>
      <c r="BW269" s="93"/>
      <c r="BX269" s="93"/>
      <c r="BY269" s="93"/>
      <c r="BZ269" s="94">
        <f t="shared" si="48"/>
        <v>0</v>
      </c>
      <c r="CA269" s="95"/>
      <c r="CB269" s="95"/>
      <c r="CC269" s="95"/>
      <c r="CD269" s="95"/>
      <c r="CE269" s="95"/>
      <c r="CF269" s="95"/>
      <c r="CG269" s="96"/>
      <c r="CH269" s="97"/>
      <c r="CI269" s="97"/>
      <c r="CJ269" s="97"/>
      <c r="CK269" s="97"/>
      <c r="CL269" s="97"/>
      <c r="CM269" s="98">
        <f t="shared" si="49"/>
        <v>0</v>
      </c>
      <c r="CN269" s="95"/>
      <c r="CO269" s="95"/>
      <c r="CP269" s="95"/>
      <c r="CQ269" s="95"/>
      <c r="CR269" s="95"/>
      <c r="CS269" s="99">
        <f t="shared" si="54"/>
        <v>0</v>
      </c>
      <c r="CT269" s="100"/>
      <c r="CU269" s="100"/>
      <c r="CV269" s="100"/>
      <c r="CW269" s="100"/>
      <c r="CX269" s="101"/>
      <c r="CY269" s="73" t="str">
        <f t="shared" si="55"/>
        <v/>
      </c>
      <c r="CZ269" s="71" t="str">
        <f t="shared" si="56"/>
        <v/>
      </c>
      <c r="DA269" s="60"/>
      <c r="DB269" s="77" t="str">
        <f t="shared" si="57"/>
        <v/>
      </c>
      <c r="DC269" s="71" t="str">
        <f t="shared" si="58"/>
        <v/>
      </c>
      <c r="DD269" s="71" t="str">
        <f t="shared" si="59"/>
        <v/>
      </c>
      <c r="DE269" s="45">
        <f t="shared" ref="DE269:DE332" si="60">IF(CM269=0,DE268,DE268+CM269)</f>
        <v>0</v>
      </c>
      <c r="DF269" s="45"/>
      <c r="DG269" s="84" t="str">
        <f t="shared" si="53"/>
        <v/>
      </c>
    </row>
    <row r="270" spans="1:111" ht="15.75" customHeight="1" x14ac:dyDescent="0.35">
      <c r="A270" s="71" t="str">
        <f t="shared" si="50"/>
        <v/>
      </c>
      <c r="B270" s="71" t="str">
        <f t="shared" si="51"/>
        <v/>
      </c>
      <c r="C270" s="72" t="str">
        <f t="shared" si="52"/>
        <v/>
      </c>
      <c r="D270" s="102"/>
      <c r="E270" s="97"/>
      <c r="F270" s="97"/>
      <c r="G270" s="97"/>
      <c r="H270" s="103"/>
      <c r="I270" s="97"/>
      <c r="J270" s="97"/>
      <c r="K270" s="97"/>
      <c r="L270" s="97"/>
      <c r="M270" s="97"/>
      <c r="N270" s="97"/>
      <c r="O270" s="97"/>
      <c r="P270" s="97"/>
      <c r="Q270" s="97"/>
      <c r="R270" s="104"/>
      <c r="S270" s="97"/>
      <c r="T270" s="97"/>
      <c r="U270" s="97"/>
      <c r="V270" s="97"/>
      <c r="W270" s="97"/>
      <c r="X270" s="104"/>
      <c r="Y270" s="97"/>
      <c r="Z270" s="97"/>
      <c r="AA270" s="97"/>
      <c r="AB270" s="97"/>
      <c r="AC270" s="97"/>
      <c r="AD270" s="97"/>
      <c r="AE270" s="97"/>
      <c r="AF270" s="97"/>
      <c r="AG270" s="97"/>
      <c r="AH270" s="97"/>
      <c r="AI270" s="97"/>
      <c r="AJ270" s="105"/>
      <c r="AK270" s="97"/>
      <c r="AL270" s="97"/>
      <c r="AM270" s="97"/>
      <c r="AN270" s="97"/>
      <c r="AO270" s="97"/>
      <c r="AP270" s="97"/>
      <c r="AQ270" s="97"/>
      <c r="AR270" s="106"/>
      <c r="AS270" s="107"/>
      <c r="AT270" s="107"/>
      <c r="AU270" s="107"/>
      <c r="AV270" s="107"/>
      <c r="AW270" s="107"/>
      <c r="AX270" s="107"/>
      <c r="AY270" s="106"/>
      <c r="AZ270" s="107"/>
      <c r="BA270" s="107"/>
      <c r="BB270" s="107"/>
      <c r="BC270" s="108">
        <f>IF($AU$38&lt;&gt;"","zie hierboven",IF(AJ270="auto",IF(AND((D270&gt;'km-vergoeding'!$A$4),(D270&lt;'km-vergoeding'!$A$5)),'km-vergoeding'!$D$4,'km-vergoeding'!$D$5),0))</f>
        <v>0</v>
      </c>
      <c r="BD270" s="95"/>
      <c r="BE270" s="95"/>
      <c r="BF270" s="95"/>
      <c r="BG270" s="95"/>
      <c r="BH270" s="95"/>
      <c r="BI270" s="95"/>
      <c r="BJ270" s="95"/>
      <c r="BK270" s="94">
        <f t="shared" ref="BK270:BK298" si="61">IF(AJ270="auto",ROUND(AR270*AY270*BC270,2),0)</f>
        <v>0</v>
      </c>
      <c r="BL270" s="95"/>
      <c r="BM270" s="95"/>
      <c r="BN270" s="95"/>
      <c r="BO270" s="95"/>
      <c r="BP270" s="95"/>
      <c r="BQ270" s="95"/>
      <c r="BR270" s="93">
        <f>IF($AU$38&lt;&gt;"","zie hierboven",IF(AJ270="fiets",'km-vergoeding'!$D$3,0))</f>
        <v>0</v>
      </c>
      <c r="BS270" s="93"/>
      <c r="BT270" s="93"/>
      <c r="BU270" s="93"/>
      <c r="BV270" s="93"/>
      <c r="BW270" s="93"/>
      <c r="BX270" s="93"/>
      <c r="BY270" s="93"/>
      <c r="BZ270" s="94">
        <f t="shared" ref="BZ270:BZ298" si="62">IF(AJ270="fiets",ROUND(AR270*AY270*BR270,2),0)</f>
        <v>0</v>
      </c>
      <c r="CA270" s="95"/>
      <c r="CB270" s="95"/>
      <c r="CC270" s="95"/>
      <c r="CD270" s="95"/>
      <c r="CE270" s="95"/>
      <c r="CF270" s="95"/>
      <c r="CG270" s="96"/>
      <c r="CH270" s="97"/>
      <c r="CI270" s="97"/>
      <c r="CJ270" s="97"/>
      <c r="CK270" s="97"/>
      <c r="CL270" s="97"/>
      <c r="CM270" s="98">
        <f t="shared" ref="CM270:CM298" si="63">IF(AND(OR((AJ270="fiets"),(AJ270="auto")),(CG270&gt;0)),"xxxx",BK270+BZ270+CG270)</f>
        <v>0</v>
      </c>
      <c r="CN270" s="95"/>
      <c r="CO270" s="95"/>
      <c r="CP270" s="95"/>
      <c r="CQ270" s="95"/>
      <c r="CR270" s="95"/>
      <c r="CS270" s="99">
        <f t="shared" si="54"/>
        <v>0</v>
      </c>
      <c r="CT270" s="100"/>
      <c r="CU270" s="100"/>
      <c r="CV270" s="100"/>
      <c r="CW270" s="100"/>
      <c r="CX270" s="101"/>
      <c r="CY270" s="73" t="str">
        <f t="shared" si="55"/>
        <v/>
      </c>
      <c r="CZ270" s="71" t="str">
        <f t="shared" si="56"/>
        <v/>
      </c>
      <c r="DA270" s="60"/>
      <c r="DB270" s="77" t="str">
        <f t="shared" si="57"/>
        <v/>
      </c>
      <c r="DC270" s="71" t="str">
        <f t="shared" si="58"/>
        <v/>
      </c>
      <c r="DD270" s="71" t="str">
        <f t="shared" si="59"/>
        <v/>
      </c>
      <c r="DE270" s="45">
        <f t="shared" si="60"/>
        <v>0</v>
      </c>
      <c r="DF270" s="45"/>
      <c r="DG270" s="84" t="str">
        <f t="shared" si="53"/>
        <v/>
      </c>
    </row>
    <row r="271" spans="1:111" ht="15.75" customHeight="1" x14ac:dyDescent="0.35">
      <c r="A271" s="71" t="str">
        <f t="shared" si="50"/>
        <v/>
      </c>
      <c r="B271" s="71" t="str">
        <f t="shared" si="51"/>
        <v/>
      </c>
      <c r="C271" s="72" t="str">
        <f t="shared" si="52"/>
        <v/>
      </c>
      <c r="D271" s="102"/>
      <c r="E271" s="97"/>
      <c r="F271" s="97"/>
      <c r="G271" s="97"/>
      <c r="H271" s="103"/>
      <c r="I271" s="97"/>
      <c r="J271" s="97"/>
      <c r="K271" s="97"/>
      <c r="L271" s="97"/>
      <c r="M271" s="97"/>
      <c r="N271" s="97"/>
      <c r="O271" s="97"/>
      <c r="P271" s="97"/>
      <c r="Q271" s="97"/>
      <c r="R271" s="104"/>
      <c r="S271" s="97"/>
      <c r="T271" s="97"/>
      <c r="U271" s="97"/>
      <c r="V271" s="97"/>
      <c r="W271" s="97"/>
      <c r="X271" s="104"/>
      <c r="Y271" s="97"/>
      <c r="Z271" s="97"/>
      <c r="AA271" s="97"/>
      <c r="AB271" s="97"/>
      <c r="AC271" s="97"/>
      <c r="AD271" s="97"/>
      <c r="AE271" s="97"/>
      <c r="AF271" s="97"/>
      <c r="AG271" s="97"/>
      <c r="AH271" s="97"/>
      <c r="AI271" s="97"/>
      <c r="AJ271" s="105"/>
      <c r="AK271" s="97"/>
      <c r="AL271" s="97"/>
      <c r="AM271" s="97"/>
      <c r="AN271" s="97"/>
      <c r="AO271" s="97"/>
      <c r="AP271" s="97"/>
      <c r="AQ271" s="97"/>
      <c r="AR271" s="106"/>
      <c r="AS271" s="107"/>
      <c r="AT271" s="107"/>
      <c r="AU271" s="107"/>
      <c r="AV271" s="107"/>
      <c r="AW271" s="107"/>
      <c r="AX271" s="107"/>
      <c r="AY271" s="106"/>
      <c r="AZ271" s="107"/>
      <c r="BA271" s="107"/>
      <c r="BB271" s="107"/>
      <c r="BC271" s="108">
        <f>IF($AU$38&lt;&gt;"","zie hierboven",IF(AJ271="auto",IF(AND((D271&gt;'km-vergoeding'!$A$4),(D271&lt;'km-vergoeding'!$A$5)),'km-vergoeding'!$D$4,'km-vergoeding'!$D$5),0))</f>
        <v>0</v>
      </c>
      <c r="BD271" s="95"/>
      <c r="BE271" s="95"/>
      <c r="BF271" s="95"/>
      <c r="BG271" s="95"/>
      <c r="BH271" s="95"/>
      <c r="BI271" s="95"/>
      <c r="BJ271" s="95"/>
      <c r="BK271" s="94">
        <f t="shared" si="61"/>
        <v>0</v>
      </c>
      <c r="BL271" s="95"/>
      <c r="BM271" s="95"/>
      <c r="BN271" s="95"/>
      <c r="BO271" s="95"/>
      <c r="BP271" s="95"/>
      <c r="BQ271" s="95"/>
      <c r="BR271" s="93">
        <f>IF($AU$38&lt;&gt;"","zie hierboven",IF(AJ271="fiets",'km-vergoeding'!$D$3,0))</f>
        <v>0</v>
      </c>
      <c r="BS271" s="93"/>
      <c r="BT271" s="93"/>
      <c r="BU271" s="93"/>
      <c r="BV271" s="93"/>
      <c r="BW271" s="93"/>
      <c r="BX271" s="93"/>
      <c r="BY271" s="93"/>
      <c r="BZ271" s="94">
        <f t="shared" si="62"/>
        <v>0</v>
      </c>
      <c r="CA271" s="95"/>
      <c r="CB271" s="95"/>
      <c r="CC271" s="95"/>
      <c r="CD271" s="95"/>
      <c r="CE271" s="95"/>
      <c r="CF271" s="95"/>
      <c r="CG271" s="96"/>
      <c r="CH271" s="97"/>
      <c r="CI271" s="97"/>
      <c r="CJ271" s="97"/>
      <c r="CK271" s="97"/>
      <c r="CL271" s="97"/>
      <c r="CM271" s="98">
        <f t="shared" si="63"/>
        <v>0</v>
      </c>
      <c r="CN271" s="95"/>
      <c r="CO271" s="95"/>
      <c r="CP271" s="95"/>
      <c r="CQ271" s="95"/>
      <c r="CR271" s="95"/>
      <c r="CS271" s="99">
        <f t="shared" si="54"/>
        <v>0</v>
      </c>
      <c r="CT271" s="100"/>
      <c r="CU271" s="100"/>
      <c r="CV271" s="100"/>
      <c r="CW271" s="100"/>
      <c r="CX271" s="101"/>
      <c r="CY271" s="73" t="str">
        <f t="shared" si="55"/>
        <v/>
      </c>
      <c r="CZ271" s="71" t="str">
        <f t="shared" si="56"/>
        <v/>
      </c>
      <c r="DA271" s="60"/>
      <c r="DB271" s="77" t="str">
        <f t="shared" si="57"/>
        <v/>
      </c>
      <c r="DC271" s="71" t="str">
        <f t="shared" si="58"/>
        <v/>
      </c>
      <c r="DD271" s="71" t="str">
        <f t="shared" si="59"/>
        <v/>
      </c>
      <c r="DE271" s="45">
        <f t="shared" si="60"/>
        <v>0</v>
      </c>
      <c r="DF271" s="45"/>
      <c r="DG271" s="84" t="str">
        <f t="shared" si="53"/>
        <v/>
      </c>
    </row>
    <row r="272" spans="1:111" ht="15.75" customHeight="1" x14ac:dyDescent="0.35">
      <c r="A272" s="71" t="str">
        <f t="shared" si="50"/>
        <v/>
      </c>
      <c r="B272" s="71" t="str">
        <f t="shared" si="51"/>
        <v/>
      </c>
      <c r="C272" s="72" t="str">
        <f t="shared" si="52"/>
        <v/>
      </c>
      <c r="D272" s="102"/>
      <c r="E272" s="97"/>
      <c r="F272" s="97"/>
      <c r="G272" s="97"/>
      <c r="H272" s="103"/>
      <c r="I272" s="97"/>
      <c r="J272" s="97"/>
      <c r="K272" s="97"/>
      <c r="L272" s="97"/>
      <c r="M272" s="97"/>
      <c r="N272" s="97"/>
      <c r="O272" s="97"/>
      <c r="P272" s="97"/>
      <c r="Q272" s="97"/>
      <c r="R272" s="104"/>
      <c r="S272" s="97"/>
      <c r="T272" s="97"/>
      <c r="U272" s="97"/>
      <c r="V272" s="97"/>
      <c r="W272" s="97"/>
      <c r="X272" s="104"/>
      <c r="Y272" s="97"/>
      <c r="Z272" s="97"/>
      <c r="AA272" s="97"/>
      <c r="AB272" s="97"/>
      <c r="AC272" s="97"/>
      <c r="AD272" s="97"/>
      <c r="AE272" s="97"/>
      <c r="AF272" s="97"/>
      <c r="AG272" s="97"/>
      <c r="AH272" s="97"/>
      <c r="AI272" s="97"/>
      <c r="AJ272" s="105"/>
      <c r="AK272" s="97"/>
      <c r="AL272" s="97"/>
      <c r="AM272" s="97"/>
      <c r="AN272" s="97"/>
      <c r="AO272" s="97"/>
      <c r="AP272" s="97"/>
      <c r="AQ272" s="97"/>
      <c r="AR272" s="106"/>
      <c r="AS272" s="107"/>
      <c r="AT272" s="107"/>
      <c r="AU272" s="107"/>
      <c r="AV272" s="107"/>
      <c r="AW272" s="107"/>
      <c r="AX272" s="107"/>
      <c r="AY272" s="106"/>
      <c r="AZ272" s="107"/>
      <c r="BA272" s="107"/>
      <c r="BB272" s="107"/>
      <c r="BC272" s="108">
        <f>IF($AU$38&lt;&gt;"","zie hierboven",IF(AJ272="auto",IF(AND((D272&gt;'km-vergoeding'!$A$4),(D272&lt;'km-vergoeding'!$A$5)),'km-vergoeding'!$D$4,'km-vergoeding'!$D$5),0))</f>
        <v>0</v>
      </c>
      <c r="BD272" s="95"/>
      <c r="BE272" s="95"/>
      <c r="BF272" s="95"/>
      <c r="BG272" s="95"/>
      <c r="BH272" s="95"/>
      <c r="BI272" s="95"/>
      <c r="BJ272" s="95"/>
      <c r="BK272" s="94">
        <f t="shared" si="61"/>
        <v>0</v>
      </c>
      <c r="BL272" s="95"/>
      <c r="BM272" s="95"/>
      <c r="BN272" s="95"/>
      <c r="BO272" s="95"/>
      <c r="BP272" s="95"/>
      <c r="BQ272" s="95"/>
      <c r="BR272" s="93">
        <f>IF($AU$38&lt;&gt;"","zie hierboven",IF(AJ272="fiets",'km-vergoeding'!$D$3,0))</f>
        <v>0</v>
      </c>
      <c r="BS272" s="93"/>
      <c r="BT272" s="93"/>
      <c r="BU272" s="93"/>
      <c r="BV272" s="93"/>
      <c r="BW272" s="93"/>
      <c r="BX272" s="93"/>
      <c r="BY272" s="93"/>
      <c r="BZ272" s="94">
        <f t="shared" si="62"/>
        <v>0</v>
      </c>
      <c r="CA272" s="95"/>
      <c r="CB272" s="95"/>
      <c r="CC272" s="95"/>
      <c r="CD272" s="95"/>
      <c r="CE272" s="95"/>
      <c r="CF272" s="95"/>
      <c r="CG272" s="96"/>
      <c r="CH272" s="97"/>
      <c r="CI272" s="97"/>
      <c r="CJ272" s="97"/>
      <c r="CK272" s="97"/>
      <c r="CL272" s="97"/>
      <c r="CM272" s="98">
        <f t="shared" si="63"/>
        <v>0</v>
      </c>
      <c r="CN272" s="95"/>
      <c r="CO272" s="95"/>
      <c r="CP272" s="95"/>
      <c r="CQ272" s="95"/>
      <c r="CR272" s="95"/>
      <c r="CS272" s="99">
        <f t="shared" si="54"/>
        <v>0</v>
      </c>
      <c r="CT272" s="100"/>
      <c r="CU272" s="100"/>
      <c r="CV272" s="100"/>
      <c r="CW272" s="100"/>
      <c r="CX272" s="101"/>
      <c r="CY272" s="73" t="str">
        <f t="shared" si="55"/>
        <v/>
      </c>
      <c r="CZ272" s="71" t="str">
        <f t="shared" si="56"/>
        <v/>
      </c>
      <c r="DA272" s="60"/>
      <c r="DB272" s="77" t="str">
        <f t="shared" si="57"/>
        <v/>
      </c>
      <c r="DC272" s="71" t="str">
        <f t="shared" si="58"/>
        <v/>
      </c>
      <c r="DD272" s="71" t="str">
        <f t="shared" si="59"/>
        <v/>
      </c>
      <c r="DE272" s="45">
        <f t="shared" si="60"/>
        <v>0</v>
      </c>
      <c r="DF272" s="45"/>
      <c r="DG272" s="84" t="str">
        <f t="shared" si="53"/>
        <v/>
      </c>
    </row>
    <row r="273" spans="1:111" ht="15.75" customHeight="1" x14ac:dyDescent="0.35">
      <c r="A273" s="71" t="str">
        <f t="shared" si="50"/>
        <v/>
      </c>
      <c r="B273" s="71" t="str">
        <f t="shared" si="51"/>
        <v/>
      </c>
      <c r="C273" s="72" t="str">
        <f t="shared" si="52"/>
        <v/>
      </c>
      <c r="D273" s="102"/>
      <c r="E273" s="97"/>
      <c r="F273" s="97"/>
      <c r="G273" s="97"/>
      <c r="H273" s="103"/>
      <c r="I273" s="97"/>
      <c r="J273" s="97"/>
      <c r="K273" s="97"/>
      <c r="L273" s="97"/>
      <c r="M273" s="97"/>
      <c r="N273" s="97"/>
      <c r="O273" s="97"/>
      <c r="P273" s="97"/>
      <c r="Q273" s="97"/>
      <c r="R273" s="104"/>
      <c r="S273" s="97"/>
      <c r="T273" s="97"/>
      <c r="U273" s="97"/>
      <c r="V273" s="97"/>
      <c r="W273" s="97"/>
      <c r="X273" s="104"/>
      <c r="Y273" s="97"/>
      <c r="Z273" s="97"/>
      <c r="AA273" s="97"/>
      <c r="AB273" s="97"/>
      <c r="AC273" s="97"/>
      <c r="AD273" s="97"/>
      <c r="AE273" s="97"/>
      <c r="AF273" s="97"/>
      <c r="AG273" s="97"/>
      <c r="AH273" s="97"/>
      <c r="AI273" s="97"/>
      <c r="AJ273" s="105"/>
      <c r="AK273" s="97"/>
      <c r="AL273" s="97"/>
      <c r="AM273" s="97"/>
      <c r="AN273" s="97"/>
      <c r="AO273" s="97"/>
      <c r="AP273" s="97"/>
      <c r="AQ273" s="97"/>
      <c r="AR273" s="106"/>
      <c r="AS273" s="107"/>
      <c r="AT273" s="107"/>
      <c r="AU273" s="107"/>
      <c r="AV273" s="107"/>
      <c r="AW273" s="107"/>
      <c r="AX273" s="107"/>
      <c r="AY273" s="106"/>
      <c r="AZ273" s="107"/>
      <c r="BA273" s="107"/>
      <c r="BB273" s="107"/>
      <c r="BC273" s="108">
        <f>IF($AU$38&lt;&gt;"","zie hierboven",IF(AJ273="auto",IF(AND((D273&gt;'km-vergoeding'!$A$4),(D273&lt;'km-vergoeding'!$A$5)),'km-vergoeding'!$D$4,'km-vergoeding'!$D$5),0))</f>
        <v>0</v>
      </c>
      <c r="BD273" s="95"/>
      <c r="BE273" s="95"/>
      <c r="BF273" s="95"/>
      <c r="BG273" s="95"/>
      <c r="BH273" s="95"/>
      <c r="BI273" s="95"/>
      <c r="BJ273" s="95"/>
      <c r="BK273" s="94">
        <f t="shared" si="61"/>
        <v>0</v>
      </c>
      <c r="BL273" s="95"/>
      <c r="BM273" s="95"/>
      <c r="BN273" s="95"/>
      <c r="BO273" s="95"/>
      <c r="BP273" s="95"/>
      <c r="BQ273" s="95"/>
      <c r="BR273" s="93">
        <f>IF($AU$38&lt;&gt;"","zie hierboven",IF(AJ273="fiets",'km-vergoeding'!$D$3,0))</f>
        <v>0</v>
      </c>
      <c r="BS273" s="93"/>
      <c r="BT273" s="93"/>
      <c r="BU273" s="93"/>
      <c r="BV273" s="93"/>
      <c r="BW273" s="93"/>
      <c r="BX273" s="93"/>
      <c r="BY273" s="93"/>
      <c r="BZ273" s="94">
        <f t="shared" si="62"/>
        <v>0</v>
      </c>
      <c r="CA273" s="95"/>
      <c r="CB273" s="95"/>
      <c r="CC273" s="95"/>
      <c r="CD273" s="95"/>
      <c r="CE273" s="95"/>
      <c r="CF273" s="95"/>
      <c r="CG273" s="96"/>
      <c r="CH273" s="97"/>
      <c r="CI273" s="97"/>
      <c r="CJ273" s="97"/>
      <c r="CK273" s="97"/>
      <c r="CL273" s="97"/>
      <c r="CM273" s="98">
        <f t="shared" si="63"/>
        <v>0</v>
      </c>
      <c r="CN273" s="95"/>
      <c r="CO273" s="95"/>
      <c r="CP273" s="95"/>
      <c r="CQ273" s="95"/>
      <c r="CR273" s="95"/>
      <c r="CS273" s="99">
        <f t="shared" si="54"/>
        <v>0</v>
      </c>
      <c r="CT273" s="100"/>
      <c r="CU273" s="100"/>
      <c r="CV273" s="100"/>
      <c r="CW273" s="100"/>
      <c r="CX273" s="101"/>
      <c r="CY273" s="73" t="str">
        <f t="shared" si="55"/>
        <v/>
      </c>
      <c r="CZ273" s="71" t="str">
        <f t="shared" si="56"/>
        <v/>
      </c>
      <c r="DA273" s="60"/>
      <c r="DB273" s="77" t="str">
        <f t="shared" si="57"/>
        <v/>
      </c>
      <c r="DC273" s="71" t="str">
        <f t="shared" si="58"/>
        <v/>
      </c>
      <c r="DD273" s="71" t="str">
        <f t="shared" si="59"/>
        <v/>
      </c>
      <c r="DE273" s="45">
        <f t="shared" si="60"/>
        <v>0</v>
      </c>
      <c r="DF273" s="45"/>
      <c r="DG273" s="84" t="str">
        <f t="shared" si="53"/>
        <v/>
      </c>
    </row>
    <row r="274" spans="1:111" ht="15.75" customHeight="1" x14ac:dyDescent="0.35">
      <c r="A274" s="71" t="str">
        <f t="shared" si="50"/>
        <v/>
      </c>
      <c r="B274" s="71" t="str">
        <f t="shared" si="51"/>
        <v/>
      </c>
      <c r="C274" s="72" t="str">
        <f t="shared" si="52"/>
        <v/>
      </c>
      <c r="D274" s="102"/>
      <c r="E274" s="97"/>
      <c r="F274" s="97"/>
      <c r="G274" s="97"/>
      <c r="H274" s="103"/>
      <c r="I274" s="97"/>
      <c r="J274" s="97"/>
      <c r="K274" s="97"/>
      <c r="L274" s="97"/>
      <c r="M274" s="97"/>
      <c r="N274" s="97"/>
      <c r="O274" s="97"/>
      <c r="P274" s="97"/>
      <c r="Q274" s="97"/>
      <c r="R274" s="104"/>
      <c r="S274" s="97"/>
      <c r="T274" s="97"/>
      <c r="U274" s="97"/>
      <c r="V274" s="97"/>
      <c r="W274" s="97"/>
      <c r="X274" s="104"/>
      <c r="Y274" s="97"/>
      <c r="Z274" s="97"/>
      <c r="AA274" s="97"/>
      <c r="AB274" s="97"/>
      <c r="AC274" s="97"/>
      <c r="AD274" s="97"/>
      <c r="AE274" s="97"/>
      <c r="AF274" s="97"/>
      <c r="AG274" s="97"/>
      <c r="AH274" s="97"/>
      <c r="AI274" s="97"/>
      <c r="AJ274" s="105"/>
      <c r="AK274" s="97"/>
      <c r="AL274" s="97"/>
      <c r="AM274" s="97"/>
      <c r="AN274" s="97"/>
      <c r="AO274" s="97"/>
      <c r="AP274" s="97"/>
      <c r="AQ274" s="97"/>
      <c r="AR274" s="106"/>
      <c r="AS274" s="107"/>
      <c r="AT274" s="107"/>
      <c r="AU274" s="107"/>
      <c r="AV274" s="107"/>
      <c r="AW274" s="107"/>
      <c r="AX274" s="107"/>
      <c r="AY274" s="106"/>
      <c r="AZ274" s="107"/>
      <c r="BA274" s="107"/>
      <c r="BB274" s="107"/>
      <c r="BC274" s="108">
        <f>IF($AU$38&lt;&gt;"","zie hierboven",IF(AJ274="auto",IF(AND((D274&gt;'km-vergoeding'!$A$4),(D274&lt;'km-vergoeding'!$A$5)),'km-vergoeding'!$D$4,'km-vergoeding'!$D$5),0))</f>
        <v>0</v>
      </c>
      <c r="BD274" s="95"/>
      <c r="BE274" s="95"/>
      <c r="BF274" s="95"/>
      <c r="BG274" s="95"/>
      <c r="BH274" s="95"/>
      <c r="BI274" s="95"/>
      <c r="BJ274" s="95"/>
      <c r="BK274" s="94">
        <f t="shared" si="61"/>
        <v>0</v>
      </c>
      <c r="BL274" s="95"/>
      <c r="BM274" s="95"/>
      <c r="BN274" s="95"/>
      <c r="BO274" s="95"/>
      <c r="BP274" s="95"/>
      <c r="BQ274" s="95"/>
      <c r="BR274" s="93">
        <f>IF($AU$38&lt;&gt;"","zie hierboven",IF(AJ274="fiets",'km-vergoeding'!$D$3,0))</f>
        <v>0</v>
      </c>
      <c r="BS274" s="93"/>
      <c r="BT274" s="93"/>
      <c r="BU274" s="93"/>
      <c r="BV274" s="93"/>
      <c r="BW274" s="93"/>
      <c r="BX274" s="93"/>
      <c r="BY274" s="93"/>
      <c r="BZ274" s="94">
        <f t="shared" si="62"/>
        <v>0</v>
      </c>
      <c r="CA274" s="95"/>
      <c r="CB274" s="95"/>
      <c r="CC274" s="95"/>
      <c r="CD274" s="95"/>
      <c r="CE274" s="95"/>
      <c r="CF274" s="95"/>
      <c r="CG274" s="96"/>
      <c r="CH274" s="97"/>
      <c r="CI274" s="97"/>
      <c r="CJ274" s="97"/>
      <c r="CK274" s="97"/>
      <c r="CL274" s="97"/>
      <c r="CM274" s="98">
        <f t="shared" si="63"/>
        <v>0</v>
      </c>
      <c r="CN274" s="95"/>
      <c r="CO274" s="95"/>
      <c r="CP274" s="95"/>
      <c r="CQ274" s="95"/>
      <c r="CR274" s="95"/>
      <c r="CS274" s="99">
        <f t="shared" si="54"/>
        <v>0</v>
      </c>
      <c r="CT274" s="100"/>
      <c r="CU274" s="100"/>
      <c r="CV274" s="100"/>
      <c r="CW274" s="100"/>
      <c r="CX274" s="101"/>
      <c r="CY274" s="73" t="str">
        <f t="shared" si="55"/>
        <v/>
      </c>
      <c r="CZ274" s="71" t="str">
        <f t="shared" si="56"/>
        <v/>
      </c>
      <c r="DA274" s="60"/>
      <c r="DB274" s="77" t="str">
        <f t="shared" si="57"/>
        <v/>
      </c>
      <c r="DC274" s="71" t="str">
        <f t="shared" si="58"/>
        <v/>
      </c>
      <c r="DD274" s="71" t="str">
        <f t="shared" si="59"/>
        <v/>
      </c>
      <c r="DE274" s="45">
        <f t="shared" si="60"/>
        <v>0</v>
      </c>
      <c r="DF274" s="45"/>
      <c r="DG274" s="84" t="str">
        <f t="shared" si="53"/>
        <v/>
      </c>
    </row>
    <row r="275" spans="1:111" ht="15.75" customHeight="1" x14ac:dyDescent="0.35">
      <c r="A275" s="71" t="str">
        <f t="shared" si="50"/>
        <v/>
      </c>
      <c r="B275" s="71" t="str">
        <f t="shared" si="51"/>
        <v/>
      </c>
      <c r="C275" s="72" t="str">
        <f t="shared" si="52"/>
        <v/>
      </c>
      <c r="D275" s="102"/>
      <c r="E275" s="97"/>
      <c r="F275" s="97"/>
      <c r="G275" s="97"/>
      <c r="H275" s="103"/>
      <c r="I275" s="97"/>
      <c r="J275" s="97"/>
      <c r="K275" s="97"/>
      <c r="L275" s="97"/>
      <c r="M275" s="97"/>
      <c r="N275" s="97"/>
      <c r="O275" s="97"/>
      <c r="P275" s="97"/>
      <c r="Q275" s="97"/>
      <c r="R275" s="104"/>
      <c r="S275" s="97"/>
      <c r="T275" s="97"/>
      <c r="U275" s="97"/>
      <c r="V275" s="97"/>
      <c r="W275" s="97"/>
      <c r="X275" s="104"/>
      <c r="Y275" s="97"/>
      <c r="Z275" s="97"/>
      <c r="AA275" s="97"/>
      <c r="AB275" s="97"/>
      <c r="AC275" s="97"/>
      <c r="AD275" s="97"/>
      <c r="AE275" s="97"/>
      <c r="AF275" s="97"/>
      <c r="AG275" s="97"/>
      <c r="AH275" s="97"/>
      <c r="AI275" s="97"/>
      <c r="AJ275" s="105"/>
      <c r="AK275" s="97"/>
      <c r="AL275" s="97"/>
      <c r="AM275" s="97"/>
      <c r="AN275" s="97"/>
      <c r="AO275" s="97"/>
      <c r="AP275" s="97"/>
      <c r="AQ275" s="97"/>
      <c r="AR275" s="106"/>
      <c r="AS275" s="107"/>
      <c r="AT275" s="107"/>
      <c r="AU275" s="107"/>
      <c r="AV275" s="107"/>
      <c r="AW275" s="107"/>
      <c r="AX275" s="107"/>
      <c r="AY275" s="106"/>
      <c r="AZ275" s="107"/>
      <c r="BA275" s="107"/>
      <c r="BB275" s="107"/>
      <c r="BC275" s="108">
        <f>IF($AU$38&lt;&gt;"","zie hierboven",IF(AJ275="auto",IF(AND((D275&gt;'km-vergoeding'!$A$4),(D275&lt;'km-vergoeding'!$A$5)),'km-vergoeding'!$D$4,'km-vergoeding'!$D$5),0))</f>
        <v>0</v>
      </c>
      <c r="BD275" s="95"/>
      <c r="BE275" s="95"/>
      <c r="BF275" s="95"/>
      <c r="BG275" s="95"/>
      <c r="BH275" s="95"/>
      <c r="BI275" s="95"/>
      <c r="BJ275" s="95"/>
      <c r="BK275" s="94">
        <f t="shared" si="61"/>
        <v>0</v>
      </c>
      <c r="BL275" s="95"/>
      <c r="BM275" s="95"/>
      <c r="BN275" s="95"/>
      <c r="BO275" s="95"/>
      <c r="BP275" s="95"/>
      <c r="BQ275" s="95"/>
      <c r="BR275" s="93">
        <f>IF($AU$38&lt;&gt;"","zie hierboven",IF(AJ275="fiets",'km-vergoeding'!$D$3,0))</f>
        <v>0</v>
      </c>
      <c r="BS275" s="93"/>
      <c r="BT275" s="93"/>
      <c r="BU275" s="93"/>
      <c r="BV275" s="93"/>
      <c r="BW275" s="93"/>
      <c r="BX275" s="93"/>
      <c r="BY275" s="93"/>
      <c r="BZ275" s="94">
        <f t="shared" si="62"/>
        <v>0</v>
      </c>
      <c r="CA275" s="95"/>
      <c r="CB275" s="95"/>
      <c r="CC275" s="95"/>
      <c r="CD275" s="95"/>
      <c r="CE275" s="95"/>
      <c r="CF275" s="95"/>
      <c r="CG275" s="96"/>
      <c r="CH275" s="97"/>
      <c r="CI275" s="97"/>
      <c r="CJ275" s="97"/>
      <c r="CK275" s="97"/>
      <c r="CL275" s="97"/>
      <c r="CM275" s="98">
        <f t="shared" si="63"/>
        <v>0</v>
      </c>
      <c r="CN275" s="95"/>
      <c r="CO275" s="95"/>
      <c r="CP275" s="95"/>
      <c r="CQ275" s="95"/>
      <c r="CR275" s="95"/>
      <c r="CS275" s="99">
        <f t="shared" si="54"/>
        <v>0</v>
      </c>
      <c r="CT275" s="100"/>
      <c r="CU275" s="100"/>
      <c r="CV275" s="100"/>
      <c r="CW275" s="100"/>
      <c r="CX275" s="101"/>
      <c r="CY275" s="73" t="str">
        <f t="shared" si="55"/>
        <v/>
      </c>
      <c r="CZ275" s="71" t="str">
        <f t="shared" si="56"/>
        <v/>
      </c>
      <c r="DA275" s="60"/>
      <c r="DB275" s="77" t="str">
        <f t="shared" si="57"/>
        <v/>
      </c>
      <c r="DC275" s="71" t="str">
        <f t="shared" si="58"/>
        <v/>
      </c>
      <c r="DD275" s="71" t="str">
        <f t="shared" si="59"/>
        <v/>
      </c>
      <c r="DE275" s="45">
        <f t="shared" si="60"/>
        <v>0</v>
      </c>
      <c r="DF275" s="45"/>
      <c r="DG275" s="84" t="str">
        <f t="shared" si="53"/>
        <v/>
      </c>
    </row>
    <row r="276" spans="1:111" ht="15.75" customHeight="1" x14ac:dyDescent="0.35">
      <c r="A276" s="71" t="str">
        <f t="shared" si="50"/>
        <v/>
      </c>
      <c r="B276" s="71" t="str">
        <f t="shared" si="51"/>
        <v/>
      </c>
      <c r="C276" s="72" t="str">
        <f t="shared" si="52"/>
        <v/>
      </c>
      <c r="D276" s="102"/>
      <c r="E276" s="97"/>
      <c r="F276" s="97"/>
      <c r="G276" s="97"/>
      <c r="H276" s="103"/>
      <c r="I276" s="97"/>
      <c r="J276" s="97"/>
      <c r="K276" s="97"/>
      <c r="L276" s="97"/>
      <c r="M276" s="97"/>
      <c r="N276" s="97"/>
      <c r="O276" s="97"/>
      <c r="P276" s="97"/>
      <c r="Q276" s="97"/>
      <c r="R276" s="104"/>
      <c r="S276" s="97"/>
      <c r="T276" s="97"/>
      <c r="U276" s="97"/>
      <c r="V276" s="97"/>
      <c r="W276" s="97"/>
      <c r="X276" s="104"/>
      <c r="Y276" s="97"/>
      <c r="Z276" s="97"/>
      <c r="AA276" s="97"/>
      <c r="AB276" s="97"/>
      <c r="AC276" s="97"/>
      <c r="AD276" s="97"/>
      <c r="AE276" s="97"/>
      <c r="AF276" s="97"/>
      <c r="AG276" s="97"/>
      <c r="AH276" s="97"/>
      <c r="AI276" s="97"/>
      <c r="AJ276" s="105"/>
      <c r="AK276" s="97"/>
      <c r="AL276" s="97"/>
      <c r="AM276" s="97"/>
      <c r="AN276" s="97"/>
      <c r="AO276" s="97"/>
      <c r="AP276" s="97"/>
      <c r="AQ276" s="97"/>
      <c r="AR276" s="106"/>
      <c r="AS276" s="107"/>
      <c r="AT276" s="107"/>
      <c r="AU276" s="107"/>
      <c r="AV276" s="107"/>
      <c r="AW276" s="107"/>
      <c r="AX276" s="107"/>
      <c r="AY276" s="106"/>
      <c r="AZ276" s="107"/>
      <c r="BA276" s="107"/>
      <c r="BB276" s="107"/>
      <c r="BC276" s="108">
        <f>IF($AU$38&lt;&gt;"","zie hierboven",IF(AJ276="auto",IF(AND((D276&gt;'km-vergoeding'!$A$4),(D276&lt;'km-vergoeding'!$A$5)),'km-vergoeding'!$D$4,'km-vergoeding'!$D$5),0))</f>
        <v>0</v>
      </c>
      <c r="BD276" s="95"/>
      <c r="BE276" s="95"/>
      <c r="BF276" s="95"/>
      <c r="BG276" s="95"/>
      <c r="BH276" s="95"/>
      <c r="BI276" s="95"/>
      <c r="BJ276" s="95"/>
      <c r="BK276" s="94">
        <f t="shared" si="61"/>
        <v>0</v>
      </c>
      <c r="BL276" s="95"/>
      <c r="BM276" s="95"/>
      <c r="BN276" s="95"/>
      <c r="BO276" s="95"/>
      <c r="BP276" s="95"/>
      <c r="BQ276" s="95"/>
      <c r="BR276" s="93">
        <f>IF($AU$38&lt;&gt;"","zie hierboven",IF(AJ276="fiets",'km-vergoeding'!$D$3,0))</f>
        <v>0</v>
      </c>
      <c r="BS276" s="93"/>
      <c r="BT276" s="93"/>
      <c r="BU276" s="93"/>
      <c r="BV276" s="93"/>
      <c r="BW276" s="93"/>
      <c r="BX276" s="93"/>
      <c r="BY276" s="93"/>
      <c r="BZ276" s="94">
        <f t="shared" si="62"/>
        <v>0</v>
      </c>
      <c r="CA276" s="95"/>
      <c r="CB276" s="95"/>
      <c r="CC276" s="95"/>
      <c r="CD276" s="95"/>
      <c r="CE276" s="95"/>
      <c r="CF276" s="95"/>
      <c r="CG276" s="96"/>
      <c r="CH276" s="97"/>
      <c r="CI276" s="97"/>
      <c r="CJ276" s="97"/>
      <c r="CK276" s="97"/>
      <c r="CL276" s="97"/>
      <c r="CM276" s="98">
        <f t="shared" si="63"/>
        <v>0</v>
      </c>
      <c r="CN276" s="95"/>
      <c r="CO276" s="95"/>
      <c r="CP276" s="95"/>
      <c r="CQ276" s="95"/>
      <c r="CR276" s="95"/>
      <c r="CS276" s="99">
        <f t="shared" si="54"/>
        <v>0</v>
      </c>
      <c r="CT276" s="100"/>
      <c r="CU276" s="100"/>
      <c r="CV276" s="100"/>
      <c r="CW276" s="100"/>
      <c r="CX276" s="101"/>
      <c r="CY276" s="73" t="str">
        <f t="shared" si="55"/>
        <v/>
      </c>
      <c r="CZ276" s="71" t="str">
        <f t="shared" si="56"/>
        <v/>
      </c>
      <c r="DA276" s="60"/>
      <c r="DB276" s="77" t="str">
        <f t="shared" si="57"/>
        <v/>
      </c>
      <c r="DC276" s="71" t="str">
        <f t="shared" si="58"/>
        <v/>
      </c>
      <c r="DD276" s="71" t="str">
        <f t="shared" si="59"/>
        <v/>
      </c>
      <c r="DE276" s="45">
        <f t="shared" si="60"/>
        <v>0</v>
      </c>
      <c r="DF276" s="45"/>
      <c r="DG276" s="84" t="str">
        <f t="shared" si="53"/>
        <v/>
      </c>
    </row>
    <row r="277" spans="1:111" ht="15.75" customHeight="1" x14ac:dyDescent="0.35">
      <c r="A277" s="71" t="str">
        <f t="shared" si="50"/>
        <v/>
      </c>
      <c r="B277" s="71" t="str">
        <f t="shared" si="51"/>
        <v/>
      </c>
      <c r="C277" s="72" t="str">
        <f t="shared" si="52"/>
        <v/>
      </c>
      <c r="D277" s="102"/>
      <c r="E277" s="97"/>
      <c r="F277" s="97"/>
      <c r="G277" s="97"/>
      <c r="H277" s="103"/>
      <c r="I277" s="97"/>
      <c r="J277" s="97"/>
      <c r="K277" s="97"/>
      <c r="L277" s="97"/>
      <c r="M277" s="97"/>
      <c r="N277" s="97"/>
      <c r="O277" s="97"/>
      <c r="P277" s="97"/>
      <c r="Q277" s="97"/>
      <c r="R277" s="104"/>
      <c r="S277" s="97"/>
      <c r="T277" s="97"/>
      <c r="U277" s="97"/>
      <c r="V277" s="97"/>
      <c r="W277" s="97"/>
      <c r="X277" s="104"/>
      <c r="Y277" s="97"/>
      <c r="Z277" s="97"/>
      <c r="AA277" s="97"/>
      <c r="AB277" s="97"/>
      <c r="AC277" s="97"/>
      <c r="AD277" s="97"/>
      <c r="AE277" s="97"/>
      <c r="AF277" s="97"/>
      <c r="AG277" s="97"/>
      <c r="AH277" s="97"/>
      <c r="AI277" s="97"/>
      <c r="AJ277" s="105"/>
      <c r="AK277" s="97"/>
      <c r="AL277" s="97"/>
      <c r="AM277" s="97"/>
      <c r="AN277" s="97"/>
      <c r="AO277" s="97"/>
      <c r="AP277" s="97"/>
      <c r="AQ277" s="97"/>
      <c r="AR277" s="106"/>
      <c r="AS277" s="107"/>
      <c r="AT277" s="107"/>
      <c r="AU277" s="107"/>
      <c r="AV277" s="107"/>
      <c r="AW277" s="107"/>
      <c r="AX277" s="107"/>
      <c r="AY277" s="106"/>
      <c r="AZ277" s="107"/>
      <c r="BA277" s="107"/>
      <c r="BB277" s="107"/>
      <c r="BC277" s="108">
        <f>IF($AU$38&lt;&gt;"","zie hierboven",IF(AJ277="auto",IF(AND((D277&gt;'km-vergoeding'!$A$4),(D277&lt;'km-vergoeding'!$A$5)),'km-vergoeding'!$D$4,'km-vergoeding'!$D$5),0))</f>
        <v>0</v>
      </c>
      <c r="BD277" s="95"/>
      <c r="BE277" s="95"/>
      <c r="BF277" s="95"/>
      <c r="BG277" s="95"/>
      <c r="BH277" s="95"/>
      <c r="BI277" s="95"/>
      <c r="BJ277" s="95"/>
      <c r="BK277" s="94">
        <f t="shared" si="61"/>
        <v>0</v>
      </c>
      <c r="BL277" s="95"/>
      <c r="BM277" s="95"/>
      <c r="BN277" s="95"/>
      <c r="BO277" s="95"/>
      <c r="BP277" s="95"/>
      <c r="BQ277" s="95"/>
      <c r="BR277" s="93">
        <f>IF($AU$38&lt;&gt;"","zie hierboven",IF(AJ277="fiets",'km-vergoeding'!$D$3,0))</f>
        <v>0</v>
      </c>
      <c r="BS277" s="93"/>
      <c r="BT277" s="93"/>
      <c r="BU277" s="93"/>
      <c r="BV277" s="93"/>
      <c r="BW277" s="93"/>
      <c r="BX277" s="93"/>
      <c r="BY277" s="93"/>
      <c r="BZ277" s="94">
        <f t="shared" si="62"/>
        <v>0</v>
      </c>
      <c r="CA277" s="95"/>
      <c r="CB277" s="95"/>
      <c r="CC277" s="95"/>
      <c r="CD277" s="95"/>
      <c r="CE277" s="95"/>
      <c r="CF277" s="95"/>
      <c r="CG277" s="96"/>
      <c r="CH277" s="97"/>
      <c r="CI277" s="97"/>
      <c r="CJ277" s="97"/>
      <c r="CK277" s="97"/>
      <c r="CL277" s="97"/>
      <c r="CM277" s="98">
        <f t="shared" si="63"/>
        <v>0</v>
      </c>
      <c r="CN277" s="95"/>
      <c r="CO277" s="95"/>
      <c r="CP277" s="95"/>
      <c r="CQ277" s="95"/>
      <c r="CR277" s="95"/>
      <c r="CS277" s="99">
        <f t="shared" si="54"/>
        <v>0</v>
      </c>
      <c r="CT277" s="100"/>
      <c r="CU277" s="100"/>
      <c r="CV277" s="100"/>
      <c r="CW277" s="100"/>
      <c r="CX277" s="101"/>
      <c r="CY277" s="73" t="str">
        <f t="shared" si="55"/>
        <v/>
      </c>
      <c r="CZ277" s="71" t="str">
        <f t="shared" si="56"/>
        <v/>
      </c>
      <c r="DA277" s="60"/>
      <c r="DB277" s="77" t="str">
        <f t="shared" si="57"/>
        <v/>
      </c>
      <c r="DC277" s="71" t="str">
        <f t="shared" si="58"/>
        <v/>
      </c>
      <c r="DD277" s="71" t="str">
        <f t="shared" si="59"/>
        <v/>
      </c>
      <c r="DE277" s="45">
        <f t="shared" si="60"/>
        <v>0</v>
      </c>
      <c r="DF277" s="45"/>
      <c r="DG277" s="84" t="str">
        <f t="shared" si="53"/>
        <v/>
      </c>
    </row>
    <row r="278" spans="1:111" ht="15.75" customHeight="1" x14ac:dyDescent="0.35">
      <c r="A278" s="71" t="str">
        <f t="shared" si="50"/>
        <v/>
      </c>
      <c r="B278" s="71" t="str">
        <f t="shared" si="51"/>
        <v/>
      </c>
      <c r="C278" s="72" t="str">
        <f t="shared" si="52"/>
        <v/>
      </c>
      <c r="D278" s="102"/>
      <c r="E278" s="97"/>
      <c r="F278" s="97"/>
      <c r="G278" s="97"/>
      <c r="H278" s="103"/>
      <c r="I278" s="97"/>
      <c r="J278" s="97"/>
      <c r="K278" s="97"/>
      <c r="L278" s="97"/>
      <c r="M278" s="97"/>
      <c r="N278" s="97"/>
      <c r="O278" s="97"/>
      <c r="P278" s="97"/>
      <c r="Q278" s="97"/>
      <c r="R278" s="104"/>
      <c r="S278" s="97"/>
      <c r="T278" s="97"/>
      <c r="U278" s="97"/>
      <c r="V278" s="97"/>
      <c r="W278" s="97"/>
      <c r="X278" s="104"/>
      <c r="Y278" s="97"/>
      <c r="Z278" s="97"/>
      <c r="AA278" s="97"/>
      <c r="AB278" s="97"/>
      <c r="AC278" s="97"/>
      <c r="AD278" s="97"/>
      <c r="AE278" s="97"/>
      <c r="AF278" s="97"/>
      <c r="AG278" s="97"/>
      <c r="AH278" s="97"/>
      <c r="AI278" s="97"/>
      <c r="AJ278" s="105"/>
      <c r="AK278" s="97"/>
      <c r="AL278" s="97"/>
      <c r="AM278" s="97"/>
      <c r="AN278" s="97"/>
      <c r="AO278" s="97"/>
      <c r="AP278" s="97"/>
      <c r="AQ278" s="97"/>
      <c r="AR278" s="106"/>
      <c r="AS278" s="107"/>
      <c r="AT278" s="107"/>
      <c r="AU278" s="107"/>
      <c r="AV278" s="107"/>
      <c r="AW278" s="107"/>
      <c r="AX278" s="107"/>
      <c r="AY278" s="106"/>
      <c r="AZ278" s="107"/>
      <c r="BA278" s="107"/>
      <c r="BB278" s="107"/>
      <c r="BC278" s="108">
        <f>IF($AU$38&lt;&gt;"","zie hierboven",IF(AJ278="auto",IF(AND((D278&gt;'km-vergoeding'!$A$4),(D278&lt;'km-vergoeding'!$A$5)),'km-vergoeding'!$D$4,'km-vergoeding'!$D$5),0))</f>
        <v>0</v>
      </c>
      <c r="BD278" s="95"/>
      <c r="BE278" s="95"/>
      <c r="BF278" s="95"/>
      <c r="BG278" s="95"/>
      <c r="BH278" s="95"/>
      <c r="BI278" s="95"/>
      <c r="BJ278" s="95"/>
      <c r="BK278" s="94">
        <f t="shared" si="61"/>
        <v>0</v>
      </c>
      <c r="BL278" s="95"/>
      <c r="BM278" s="95"/>
      <c r="BN278" s="95"/>
      <c r="BO278" s="95"/>
      <c r="BP278" s="95"/>
      <c r="BQ278" s="95"/>
      <c r="BR278" s="93">
        <f>IF($AU$38&lt;&gt;"","zie hierboven",IF(AJ278="fiets",'km-vergoeding'!$D$3,0))</f>
        <v>0</v>
      </c>
      <c r="BS278" s="93"/>
      <c r="BT278" s="93"/>
      <c r="BU278" s="93"/>
      <c r="BV278" s="93"/>
      <c r="BW278" s="93"/>
      <c r="BX278" s="93"/>
      <c r="BY278" s="93"/>
      <c r="BZ278" s="94">
        <f t="shared" si="62"/>
        <v>0</v>
      </c>
      <c r="CA278" s="95"/>
      <c r="CB278" s="95"/>
      <c r="CC278" s="95"/>
      <c r="CD278" s="95"/>
      <c r="CE278" s="95"/>
      <c r="CF278" s="95"/>
      <c r="CG278" s="96"/>
      <c r="CH278" s="97"/>
      <c r="CI278" s="97"/>
      <c r="CJ278" s="97"/>
      <c r="CK278" s="97"/>
      <c r="CL278" s="97"/>
      <c r="CM278" s="98">
        <f t="shared" si="63"/>
        <v>0</v>
      </c>
      <c r="CN278" s="95"/>
      <c r="CO278" s="95"/>
      <c r="CP278" s="95"/>
      <c r="CQ278" s="95"/>
      <c r="CR278" s="95"/>
      <c r="CS278" s="99">
        <f t="shared" si="54"/>
        <v>0</v>
      </c>
      <c r="CT278" s="100"/>
      <c r="CU278" s="100"/>
      <c r="CV278" s="100"/>
      <c r="CW278" s="100"/>
      <c r="CX278" s="101"/>
      <c r="CY278" s="73" t="str">
        <f t="shared" si="55"/>
        <v/>
      </c>
      <c r="CZ278" s="71" t="str">
        <f t="shared" si="56"/>
        <v/>
      </c>
      <c r="DA278" s="60"/>
      <c r="DB278" s="77" t="str">
        <f t="shared" si="57"/>
        <v/>
      </c>
      <c r="DC278" s="71" t="str">
        <f t="shared" si="58"/>
        <v/>
      </c>
      <c r="DD278" s="71" t="str">
        <f t="shared" si="59"/>
        <v/>
      </c>
      <c r="DE278" s="45">
        <f t="shared" si="60"/>
        <v>0</v>
      </c>
      <c r="DF278" s="45"/>
      <c r="DG278" s="84" t="str">
        <f t="shared" si="53"/>
        <v/>
      </c>
    </row>
    <row r="279" spans="1:111" ht="15.75" customHeight="1" x14ac:dyDescent="0.35">
      <c r="A279" s="71" t="str">
        <f t="shared" si="50"/>
        <v/>
      </c>
      <c r="B279" s="71" t="str">
        <f t="shared" si="51"/>
        <v/>
      </c>
      <c r="C279" s="72" t="str">
        <f t="shared" si="52"/>
        <v/>
      </c>
      <c r="D279" s="102"/>
      <c r="E279" s="97"/>
      <c r="F279" s="97"/>
      <c r="G279" s="97"/>
      <c r="H279" s="103"/>
      <c r="I279" s="97"/>
      <c r="J279" s="97"/>
      <c r="K279" s="97"/>
      <c r="L279" s="97"/>
      <c r="M279" s="97"/>
      <c r="N279" s="97"/>
      <c r="O279" s="97"/>
      <c r="P279" s="97"/>
      <c r="Q279" s="97"/>
      <c r="R279" s="104"/>
      <c r="S279" s="97"/>
      <c r="T279" s="97"/>
      <c r="U279" s="97"/>
      <c r="V279" s="97"/>
      <c r="W279" s="97"/>
      <c r="X279" s="104"/>
      <c r="Y279" s="97"/>
      <c r="Z279" s="97"/>
      <c r="AA279" s="97"/>
      <c r="AB279" s="97"/>
      <c r="AC279" s="97"/>
      <c r="AD279" s="97"/>
      <c r="AE279" s="97"/>
      <c r="AF279" s="97"/>
      <c r="AG279" s="97"/>
      <c r="AH279" s="97"/>
      <c r="AI279" s="97"/>
      <c r="AJ279" s="105"/>
      <c r="AK279" s="97"/>
      <c r="AL279" s="97"/>
      <c r="AM279" s="97"/>
      <c r="AN279" s="97"/>
      <c r="AO279" s="97"/>
      <c r="AP279" s="97"/>
      <c r="AQ279" s="97"/>
      <c r="AR279" s="106"/>
      <c r="AS279" s="107"/>
      <c r="AT279" s="107"/>
      <c r="AU279" s="107"/>
      <c r="AV279" s="107"/>
      <c r="AW279" s="107"/>
      <c r="AX279" s="107"/>
      <c r="AY279" s="106"/>
      <c r="AZ279" s="107"/>
      <c r="BA279" s="107"/>
      <c r="BB279" s="107"/>
      <c r="BC279" s="108">
        <f>IF($AU$38&lt;&gt;"","zie hierboven",IF(AJ279="auto",IF(AND((D279&gt;'km-vergoeding'!$A$4),(D279&lt;'km-vergoeding'!$A$5)),'km-vergoeding'!$D$4,'km-vergoeding'!$D$5),0))</f>
        <v>0</v>
      </c>
      <c r="BD279" s="95"/>
      <c r="BE279" s="95"/>
      <c r="BF279" s="95"/>
      <c r="BG279" s="95"/>
      <c r="BH279" s="95"/>
      <c r="BI279" s="95"/>
      <c r="BJ279" s="95"/>
      <c r="BK279" s="94">
        <f t="shared" si="61"/>
        <v>0</v>
      </c>
      <c r="BL279" s="95"/>
      <c r="BM279" s="95"/>
      <c r="BN279" s="95"/>
      <c r="BO279" s="95"/>
      <c r="BP279" s="95"/>
      <c r="BQ279" s="95"/>
      <c r="BR279" s="93">
        <f>IF($AU$38&lt;&gt;"","zie hierboven",IF(AJ279="fiets",'km-vergoeding'!$D$3,0))</f>
        <v>0</v>
      </c>
      <c r="BS279" s="93"/>
      <c r="BT279" s="93"/>
      <c r="BU279" s="93"/>
      <c r="BV279" s="93"/>
      <c r="BW279" s="93"/>
      <c r="BX279" s="93"/>
      <c r="BY279" s="93"/>
      <c r="BZ279" s="94">
        <f t="shared" si="62"/>
        <v>0</v>
      </c>
      <c r="CA279" s="95"/>
      <c r="CB279" s="95"/>
      <c r="CC279" s="95"/>
      <c r="CD279" s="95"/>
      <c r="CE279" s="95"/>
      <c r="CF279" s="95"/>
      <c r="CG279" s="96"/>
      <c r="CH279" s="97"/>
      <c r="CI279" s="97"/>
      <c r="CJ279" s="97"/>
      <c r="CK279" s="97"/>
      <c r="CL279" s="97"/>
      <c r="CM279" s="98">
        <f t="shared" si="63"/>
        <v>0</v>
      </c>
      <c r="CN279" s="95"/>
      <c r="CO279" s="95"/>
      <c r="CP279" s="95"/>
      <c r="CQ279" s="95"/>
      <c r="CR279" s="95"/>
      <c r="CS279" s="99">
        <f t="shared" si="54"/>
        <v>0</v>
      </c>
      <c r="CT279" s="100"/>
      <c r="CU279" s="100"/>
      <c r="CV279" s="100"/>
      <c r="CW279" s="100"/>
      <c r="CX279" s="101"/>
      <c r="CY279" s="73" t="str">
        <f t="shared" si="55"/>
        <v/>
      </c>
      <c r="CZ279" s="71" t="str">
        <f t="shared" si="56"/>
        <v/>
      </c>
      <c r="DA279" s="60"/>
      <c r="DB279" s="77" t="str">
        <f t="shared" si="57"/>
        <v/>
      </c>
      <c r="DC279" s="71" t="str">
        <f t="shared" si="58"/>
        <v/>
      </c>
      <c r="DD279" s="71" t="str">
        <f t="shared" si="59"/>
        <v/>
      </c>
      <c r="DE279" s="45">
        <f t="shared" si="60"/>
        <v>0</v>
      </c>
      <c r="DF279" s="45"/>
      <c r="DG279" s="84" t="str">
        <f t="shared" si="53"/>
        <v/>
      </c>
    </row>
    <row r="280" spans="1:111" ht="15.75" customHeight="1" x14ac:dyDescent="0.35">
      <c r="A280" s="71" t="str">
        <f t="shared" si="50"/>
        <v/>
      </c>
      <c r="B280" s="71" t="str">
        <f t="shared" si="51"/>
        <v/>
      </c>
      <c r="C280" s="72" t="str">
        <f t="shared" si="52"/>
        <v/>
      </c>
      <c r="D280" s="102"/>
      <c r="E280" s="97"/>
      <c r="F280" s="97"/>
      <c r="G280" s="97"/>
      <c r="H280" s="103"/>
      <c r="I280" s="97"/>
      <c r="J280" s="97"/>
      <c r="K280" s="97"/>
      <c r="L280" s="97"/>
      <c r="M280" s="97"/>
      <c r="N280" s="97"/>
      <c r="O280" s="97"/>
      <c r="P280" s="97"/>
      <c r="Q280" s="97"/>
      <c r="R280" s="104"/>
      <c r="S280" s="97"/>
      <c r="T280" s="97"/>
      <c r="U280" s="97"/>
      <c r="V280" s="97"/>
      <c r="W280" s="97"/>
      <c r="X280" s="104"/>
      <c r="Y280" s="97"/>
      <c r="Z280" s="97"/>
      <c r="AA280" s="97"/>
      <c r="AB280" s="97"/>
      <c r="AC280" s="97"/>
      <c r="AD280" s="97"/>
      <c r="AE280" s="97"/>
      <c r="AF280" s="97"/>
      <c r="AG280" s="97"/>
      <c r="AH280" s="97"/>
      <c r="AI280" s="97"/>
      <c r="AJ280" s="105"/>
      <c r="AK280" s="97"/>
      <c r="AL280" s="97"/>
      <c r="AM280" s="97"/>
      <c r="AN280" s="97"/>
      <c r="AO280" s="97"/>
      <c r="AP280" s="97"/>
      <c r="AQ280" s="97"/>
      <c r="AR280" s="106"/>
      <c r="AS280" s="107"/>
      <c r="AT280" s="107"/>
      <c r="AU280" s="107"/>
      <c r="AV280" s="107"/>
      <c r="AW280" s="107"/>
      <c r="AX280" s="107"/>
      <c r="AY280" s="106"/>
      <c r="AZ280" s="107"/>
      <c r="BA280" s="107"/>
      <c r="BB280" s="107"/>
      <c r="BC280" s="108">
        <f>IF($AU$38&lt;&gt;"","zie hierboven",IF(AJ280="auto",IF(AND((D280&gt;'km-vergoeding'!$A$4),(D280&lt;'km-vergoeding'!$A$5)),'km-vergoeding'!$D$4,'km-vergoeding'!$D$5),0))</f>
        <v>0</v>
      </c>
      <c r="BD280" s="95"/>
      <c r="BE280" s="95"/>
      <c r="BF280" s="95"/>
      <c r="BG280" s="95"/>
      <c r="BH280" s="95"/>
      <c r="BI280" s="95"/>
      <c r="BJ280" s="95"/>
      <c r="BK280" s="94">
        <f t="shared" si="61"/>
        <v>0</v>
      </c>
      <c r="BL280" s="95"/>
      <c r="BM280" s="95"/>
      <c r="BN280" s="95"/>
      <c r="BO280" s="95"/>
      <c r="BP280" s="95"/>
      <c r="BQ280" s="95"/>
      <c r="BR280" s="93">
        <f>IF($AU$38&lt;&gt;"","zie hierboven",IF(AJ280="fiets",'km-vergoeding'!$D$3,0))</f>
        <v>0</v>
      </c>
      <c r="BS280" s="93"/>
      <c r="BT280" s="93"/>
      <c r="BU280" s="93"/>
      <c r="BV280" s="93"/>
      <c r="BW280" s="93"/>
      <c r="BX280" s="93"/>
      <c r="BY280" s="93"/>
      <c r="BZ280" s="94">
        <f t="shared" si="62"/>
        <v>0</v>
      </c>
      <c r="CA280" s="95"/>
      <c r="CB280" s="95"/>
      <c r="CC280" s="95"/>
      <c r="CD280" s="95"/>
      <c r="CE280" s="95"/>
      <c r="CF280" s="95"/>
      <c r="CG280" s="96"/>
      <c r="CH280" s="97"/>
      <c r="CI280" s="97"/>
      <c r="CJ280" s="97"/>
      <c r="CK280" s="97"/>
      <c r="CL280" s="97"/>
      <c r="CM280" s="98">
        <f t="shared" si="63"/>
        <v>0</v>
      </c>
      <c r="CN280" s="95"/>
      <c r="CO280" s="95"/>
      <c r="CP280" s="95"/>
      <c r="CQ280" s="95"/>
      <c r="CR280" s="95"/>
      <c r="CS280" s="99">
        <f t="shared" si="54"/>
        <v>0</v>
      </c>
      <c r="CT280" s="100"/>
      <c r="CU280" s="100"/>
      <c r="CV280" s="100"/>
      <c r="CW280" s="100"/>
      <c r="CX280" s="101"/>
      <c r="CY280" s="73" t="str">
        <f t="shared" si="55"/>
        <v/>
      </c>
      <c r="CZ280" s="71" t="str">
        <f t="shared" si="56"/>
        <v/>
      </c>
      <c r="DA280" s="60"/>
      <c r="DB280" s="77" t="str">
        <f t="shared" si="57"/>
        <v/>
      </c>
      <c r="DC280" s="71" t="str">
        <f t="shared" si="58"/>
        <v/>
      </c>
      <c r="DD280" s="71" t="str">
        <f t="shared" si="59"/>
        <v/>
      </c>
      <c r="DE280" s="45">
        <f t="shared" si="60"/>
        <v>0</v>
      </c>
      <c r="DF280" s="45"/>
      <c r="DG280" s="84" t="str">
        <f t="shared" si="53"/>
        <v/>
      </c>
    </row>
    <row r="281" spans="1:111" ht="15.75" customHeight="1" x14ac:dyDescent="0.35">
      <c r="A281" s="71" t="str">
        <f t="shared" si="50"/>
        <v/>
      </c>
      <c r="B281" s="71" t="str">
        <f t="shared" si="51"/>
        <v/>
      </c>
      <c r="C281" s="72" t="str">
        <f t="shared" si="52"/>
        <v/>
      </c>
      <c r="D281" s="102"/>
      <c r="E281" s="97"/>
      <c r="F281" s="97"/>
      <c r="G281" s="97"/>
      <c r="H281" s="103"/>
      <c r="I281" s="97"/>
      <c r="J281" s="97"/>
      <c r="K281" s="97"/>
      <c r="L281" s="97"/>
      <c r="M281" s="97"/>
      <c r="N281" s="97"/>
      <c r="O281" s="97"/>
      <c r="P281" s="97"/>
      <c r="Q281" s="97"/>
      <c r="R281" s="104"/>
      <c r="S281" s="97"/>
      <c r="T281" s="97"/>
      <c r="U281" s="97"/>
      <c r="V281" s="97"/>
      <c r="W281" s="97"/>
      <c r="X281" s="104"/>
      <c r="Y281" s="97"/>
      <c r="Z281" s="97"/>
      <c r="AA281" s="97"/>
      <c r="AB281" s="97"/>
      <c r="AC281" s="97"/>
      <c r="AD281" s="97"/>
      <c r="AE281" s="97"/>
      <c r="AF281" s="97"/>
      <c r="AG281" s="97"/>
      <c r="AH281" s="97"/>
      <c r="AI281" s="97"/>
      <c r="AJ281" s="105"/>
      <c r="AK281" s="97"/>
      <c r="AL281" s="97"/>
      <c r="AM281" s="97"/>
      <c r="AN281" s="97"/>
      <c r="AO281" s="97"/>
      <c r="AP281" s="97"/>
      <c r="AQ281" s="97"/>
      <c r="AR281" s="106"/>
      <c r="AS281" s="107"/>
      <c r="AT281" s="107"/>
      <c r="AU281" s="107"/>
      <c r="AV281" s="107"/>
      <c r="AW281" s="107"/>
      <c r="AX281" s="107"/>
      <c r="AY281" s="106"/>
      <c r="AZ281" s="107"/>
      <c r="BA281" s="107"/>
      <c r="BB281" s="107"/>
      <c r="BC281" s="108">
        <f>IF($AU$38&lt;&gt;"","zie hierboven",IF(AJ281="auto",IF(AND((D281&gt;'km-vergoeding'!$A$4),(D281&lt;'km-vergoeding'!$A$5)),'km-vergoeding'!$D$4,'km-vergoeding'!$D$5),0))</f>
        <v>0</v>
      </c>
      <c r="BD281" s="95"/>
      <c r="BE281" s="95"/>
      <c r="BF281" s="95"/>
      <c r="BG281" s="95"/>
      <c r="BH281" s="95"/>
      <c r="BI281" s="95"/>
      <c r="BJ281" s="95"/>
      <c r="BK281" s="94">
        <f t="shared" si="61"/>
        <v>0</v>
      </c>
      <c r="BL281" s="95"/>
      <c r="BM281" s="95"/>
      <c r="BN281" s="95"/>
      <c r="BO281" s="95"/>
      <c r="BP281" s="95"/>
      <c r="BQ281" s="95"/>
      <c r="BR281" s="93">
        <f>IF($AU$38&lt;&gt;"","zie hierboven",IF(AJ281="fiets",'km-vergoeding'!$D$3,0))</f>
        <v>0</v>
      </c>
      <c r="BS281" s="93"/>
      <c r="BT281" s="93"/>
      <c r="BU281" s="93"/>
      <c r="BV281" s="93"/>
      <c r="BW281" s="93"/>
      <c r="BX281" s="93"/>
      <c r="BY281" s="93"/>
      <c r="BZ281" s="94">
        <f t="shared" si="62"/>
        <v>0</v>
      </c>
      <c r="CA281" s="95"/>
      <c r="CB281" s="95"/>
      <c r="CC281" s="95"/>
      <c r="CD281" s="95"/>
      <c r="CE281" s="95"/>
      <c r="CF281" s="95"/>
      <c r="CG281" s="96"/>
      <c r="CH281" s="97"/>
      <c r="CI281" s="97"/>
      <c r="CJ281" s="97"/>
      <c r="CK281" s="97"/>
      <c r="CL281" s="97"/>
      <c r="CM281" s="98">
        <f t="shared" si="63"/>
        <v>0</v>
      </c>
      <c r="CN281" s="95"/>
      <c r="CO281" s="95"/>
      <c r="CP281" s="95"/>
      <c r="CQ281" s="95"/>
      <c r="CR281" s="95"/>
      <c r="CS281" s="99">
        <f t="shared" si="54"/>
        <v>0</v>
      </c>
      <c r="CT281" s="100"/>
      <c r="CU281" s="100"/>
      <c r="CV281" s="100"/>
      <c r="CW281" s="100"/>
      <c r="CX281" s="101"/>
      <c r="CY281" s="73" t="str">
        <f t="shared" si="55"/>
        <v/>
      </c>
      <c r="CZ281" s="71" t="str">
        <f t="shared" si="56"/>
        <v/>
      </c>
      <c r="DA281" s="60"/>
      <c r="DB281" s="77" t="str">
        <f t="shared" si="57"/>
        <v/>
      </c>
      <c r="DC281" s="71" t="str">
        <f t="shared" si="58"/>
        <v/>
      </c>
      <c r="DD281" s="71" t="str">
        <f t="shared" si="59"/>
        <v/>
      </c>
      <c r="DE281" s="45">
        <f t="shared" si="60"/>
        <v>0</v>
      </c>
      <c r="DF281" s="45"/>
      <c r="DG281" s="84" t="str">
        <f t="shared" si="53"/>
        <v/>
      </c>
    </row>
    <row r="282" spans="1:111" ht="15.75" customHeight="1" x14ac:dyDescent="0.35">
      <c r="A282" s="71" t="str">
        <f t="shared" si="50"/>
        <v/>
      </c>
      <c r="B282" s="71" t="str">
        <f t="shared" si="51"/>
        <v/>
      </c>
      <c r="C282" s="72" t="str">
        <f t="shared" si="52"/>
        <v/>
      </c>
      <c r="D282" s="102"/>
      <c r="E282" s="97"/>
      <c r="F282" s="97"/>
      <c r="G282" s="97"/>
      <c r="H282" s="103"/>
      <c r="I282" s="97"/>
      <c r="J282" s="97"/>
      <c r="K282" s="97"/>
      <c r="L282" s="97"/>
      <c r="M282" s="97"/>
      <c r="N282" s="97"/>
      <c r="O282" s="97"/>
      <c r="P282" s="97"/>
      <c r="Q282" s="97"/>
      <c r="R282" s="104"/>
      <c r="S282" s="97"/>
      <c r="T282" s="97"/>
      <c r="U282" s="97"/>
      <c r="V282" s="97"/>
      <c r="W282" s="97"/>
      <c r="X282" s="104"/>
      <c r="Y282" s="97"/>
      <c r="Z282" s="97"/>
      <c r="AA282" s="97"/>
      <c r="AB282" s="97"/>
      <c r="AC282" s="97"/>
      <c r="AD282" s="97"/>
      <c r="AE282" s="97"/>
      <c r="AF282" s="97"/>
      <c r="AG282" s="97"/>
      <c r="AH282" s="97"/>
      <c r="AI282" s="97"/>
      <c r="AJ282" s="105"/>
      <c r="AK282" s="97"/>
      <c r="AL282" s="97"/>
      <c r="AM282" s="97"/>
      <c r="AN282" s="97"/>
      <c r="AO282" s="97"/>
      <c r="AP282" s="97"/>
      <c r="AQ282" s="97"/>
      <c r="AR282" s="106"/>
      <c r="AS282" s="107"/>
      <c r="AT282" s="107"/>
      <c r="AU282" s="107"/>
      <c r="AV282" s="107"/>
      <c r="AW282" s="107"/>
      <c r="AX282" s="107"/>
      <c r="AY282" s="106"/>
      <c r="AZ282" s="107"/>
      <c r="BA282" s="107"/>
      <c r="BB282" s="107"/>
      <c r="BC282" s="108">
        <f>IF($AU$38&lt;&gt;"","zie hierboven",IF(AJ282="auto",IF(AND((D282&gt;'km-vergoeding'!$A$4),(D282&lt;'km-vergoeding'!$A$5)),'km-vergoeding'!$D$4,'km-vergoeding'!$D$5),0))</f>
        <v>0</v>
      </c>
      <c r="BD282" s="95"/>
      <c r="BE282" s="95"/>
      <c r="BF282" s="95"/>
      <c r="BG282" s="95"/>
      <c r="BH282" s="95"/>
      <c r="BI282" s="95"/>
      <c r="BJ282" s="95"/>
      <c r="BK282" s="94">
        <f t="shared" si="61"/>
        <v>0</v>
      </c>
      <c r="BL282" s="95"/>
      <c r="BM282" s="95"/>
      <c r="BN282" s="95"/>
      <c r="BO282" s="95"/>
      <c r="BP282" s="95"/>
      <c r="BQ282" s="95"/>
      <c r="BR282" s="93">
        <f>IF($AU$38&lt;&gt;"","zie hierboven",IF(AJ282="fiets",'km-vergoeding'!$D$3,0))</f>
        <v>0</v>
      </c>
      <c r="BS282" s="93"/>
      <c r="BT282" s="93"/>
      <c r="BU282" s="93"/>
      <c r="BV282" s="93"/>
      <c r="BW282" s="93"/>
      <c r="BX282" s="93"/>
      <c r="BY282" s="93"/>
      <c r="BZ282" s="94">
        <f t="shared" si="62"/>
        <v>0</v>
      </c>
      <c r="CA282" s="95"/>
      <c r="CB282" s="95"/>
      <c r="CC282" s="95"/>
      <c r="CD282" s="95"/>
      <c r="CE282" s="95"/>
      <c r="CF282" s="95"/>
      <c r="CG282" s="96"/>
      <c r="CH282" s="97"/>
      <c r="CI282" s="97"/>
      <c r="CJ282" s="97"/>
      <c r="CK282" s="97"/>
      <c r="CL282" s="97"/>
      <c r="CM282" s="98">
        <f t="shared" si="63"/>
        <v>0</v>
      </c>
      <c r="CN282" s="95"/>
      <c r="CO282" s="95"/>
      <c r="CP282" s="95"/>
      <c r="CQ282" s="95"/>
      <c r="CR282" s="95"/>
      <c r="CS282" s="99">
        <f t="shared" si="54"/>
        <v>0</v>
      </c>
      <c r="CT282" s="100"/>
      <c r="CU282" s="100"/>
      <c r="CV282" s="100"/>
      <c r="CW282" s="100"/>
      <c r="CX282" s="101"/>
      <c r="CY282" s="73" t="str">
        <f t="shared" si="55"/>
        <v/>
      </c>
      <c r="CZ282" s="71" t="str">
        <f t="shared" si="56"/>
        <v/>
      </c>
      <c r="DA282" s="60"/>
      <c r="DB282" s="77" t="str">
        <f t="shared" si="57"/>
        <v/>
      </c>
      <c r="DC282" s="71" t="str">
        <f t="shared" si="58"/>
        <v/>
      </c>
      <c r="DD282" s="71" t="str">
        <f t="shared" si="59"/>
        <v/>
      </c>
      <c r="DE282" s="45">
        <f t="shared" si="60"/>
        <v>0</v>
      </c>
      <c r="DF282" s="45"/>
      <c r="DG282" s="84" t="str">
        <f t="shared" si="53"/>
        <v/>
      </c>
    </row>
    <row r="283" spans="1:111" ht="15.75" customHeight="1" x14ac:dyDescent="0.35">
      <c r="A283" s="71" t="str">
        <f t="shared" si="50"/>
        <v/>
      </c>
      <c r="B283" s="71" t="str">
        <f t="shared" si="51"/>
        <v/>
      </c>
      <c r="C283" s="72" t="str">
        <f t="shared" si="52"/>
        <v/>
      </c>
      <c r="D283" s="102"/>
      <c r="E283" s="97"/>
      <c r="F283" s="97"/>
      <c r="G283" s="97"/>
      <c r="H283" s="103"/>
      <c r="I283" s="97"/>
      <c r="J283" s="97"/>
      <c r="K283" s="97"/>
      <c r="L283" s="97"/>
      <c r="M283" s="97"/>
      <c r="N283" s="97"/>
      <c r="O283" s="97"/>
      <c r="P283" s="97"/>
      <c r="Q283" s="97"/>
      <c r="R283" s="104"/>
      <c r="S283" s="97"/>
      <c r="T283" s="97"/>
      <c r="U283" s="97"/>
      <c r="V283" s="97"/>
      <c r="W283" s="97"/>
      <c r="X283" s="104"/>
      <c r="Y283" s="97"/>
      <c r="Z283" s="97"/>
      <c r="AA283" s="97"/>
      <c r="AB283" s="97"/>
      <c r="AC283" s="97"/>
      <c r="AD283" s="97"/>
      <c r="AE283" s="97"/>
      <c r="AF283" s="97"/>
      <c r="AG283" s="97"/>
      <c r="AH283" s="97"/>
      <c r="AI283" s="97"/>
      <c r="AJ283" s="105"/>
      <c r="AK283" s="97"/>
      <c r="AL283" s="97"/>
      <c r="AM283" s="97"/>
      <c r="AN283" s="97"/>
      <c r="AO283" s="97"/>
      <c r="AP283" s="97"/>
      <c r="AQ283" s="97"/>
      <c r="AR283" s="106"/>
      <c r="AS283" s="107"/>
      <c r="AT283" s="107"/>
      <c r="AU283" s="107"/>
      <c r="AV283" s="107"/>
      <c r="AW283" s="107"/>
      <c r="AX283" s="107"/>
      <c r="AY283" s="106"/>
      <c r="AZ283" s="107"/>
      <c r="BA283" s="107"/>
      <c r="BB283" s="107"/>
      <c r="BC283" s="108">
        <f>IF($AU$38&lt;&gt;"","zie hierboven",IF(AJ283="auto",IF(AND((D283&gt;'km-vergoeding'!$A$4),(D283&lt;'km-vergoeding'!$A$5)),'km-vergoeding'!$D$4,'km-vergoeding'!$D$5),0))</f>
        <v>0</v>
      </c>
      <c r="BD283" s="95"/>
      <c r="BE283" s="95"/>
      <c r="BF283" s="95"/>
      <c r="BG283" s="95"/>
      <c r="BH283" s="95"/>
      <c r="BI283" s="95"/>
      <c r="BJ283" s="95"/>
      <c r="BK283" s="94">
        <f t="shared" si="61"/>
        <v>0</v>
      </c>
      <c r="BL283" s="95"/>
      <c r="BM283" s="95"/>
      <c r="BN283" s="95"/>
      <c r="BO283" s="95"/>
      <c r="BP283" s="95"/>
      <c r="BQ283" s="95"/>
      <c r="BR283" s="93">
        <f>IF($AU$38&lt;&gt;"","zie hierboven",IF(AJ283="fiets",'km-vergoeding'!$D$3,0))</f>
        <v>0</v>
      </c>
      <c r="BS283" s="93"/>
      <c r="BT283" s="93"/>
      <c r="BU283" s="93"/>
      <c r="BV283" s="93"/>
      <c r="BW283" s="93"/>
      <c r="BX283" s="93"/>
      <c r="BY283" s="93"/>
      <c r="BZ283" s="94">
        <f t="shared" si="62"/>
        <v>0</v>
      </c>
      <c r="CA283" s="95"/>
      <c r="CB283" s="95"/>
      <c r="CC283" s="95"/>
      <c r="CD283" s="95"/>
      <c r="CE283" s="95"/>
      <c r="CF283" s="95"/>
      <c r="CG283" s="96"/>
      <c r="CH283" s="97"/>
      <c r="CI283" s="97"/>
      <c r="CJ283" s="97"/>
      <c r="CK283" s="97"/>
      <c r="CL283" s="97"/>
      <c r="CM283" s="98">
        <f t="shared" si="63"/>
        <v>0</v>
      </c>
      <c r="CN283" s="95"/>
      <c r="CO283" s="95"/>
      <c r="CP283" s="95"/>
      <c r="CQ283" s="95"/>
      <c r="CR283" s="95"/>
      <c r="CS283" s="99">
        <f t="shared" si="54"/>
        <v>0</v>
      </c>
      <c r="CT283" s="100"/>
      <c r="CU283" s="100"/>
      <c r="CV283" s="100"/>
      <c r="CW283" s="100"/>
      <c r="CX283" s="101"/>
      <c r="CY283" s="73" t="str">
        <f t="shared" si="55"/>
        <v/>
      </c>
      <c r="CZ283" s="71" t="str">
        <f t="shared" si="56"/>
        <v/>
      </c>
      <c r="DA283" s="60"/>
      <c r="DB283" s="77" t="str">
        <f t="shared" si="57"/>
        <v/>
      </c>
      <c r="DC283" s="71" t="str">
        <f t="shared" si="58"/>
        <v/>
      </c>
      <c r="DD283" s="71" t="str">
        <f t="shared" si="59"/>
        <v/>
      </c>
      <c r="DE283" s="45">
        <f t="shared" si="60"/>
        <v>0</v>
      </c>
      <c r="DF283" s="45"/>
      <c r="DG283" s="84" t="str">
        <f t="shared" si="53"/>
        <v/>
      </c>
    </row>
    <row r="284" spans="1:111" ht="15.75" customHeight="1" x14ac:dyDescent="0.35">
      <c r="A284" s="71" t="str">
        <f t="shared" si="50"/>
        <v/>
      </c>
      <c r="B284" s="71" t="str">
        <f t="shared" si="51"/>
        <v/>
      </c>
      <c r="C284" s="72" t="str">
        <f t="shared" si="52"/>
        <v/>
      </c>
      <c r="D284" s="102"/>
      <c r="E284" s="97"/>
      <c r="F284" s="97"/>
      <c r="G284" s="97"/>
      <c r="H284" s="103"/>
      <c r="I284" s="97"/>
      <c r="J284" s="97"/>
      <c r="K284" s="97"/>
      <c r="L284" s="97"/>
      <c r="M284" s="97"/>
      <c r="N284" s="97"/>
      <c r="O284" s="97"/>
      <c r="P284" s="97"/>
      <c r="Q284" s="97"/>
      <c r="R284" s="104"/>
      <c r="S284" s="97"/>
      <c r="T284" s="97"/>
      <c r="U284" s="97"/>
      <c r="V284" s="97"/>
      <c r="W284" s="97"/>
      <c r="X284" s="104"/>
      <c r="Y284" s="97"/>
      <c r="Z284" s="97"/>
      <c r="AA284" s="97"/>
      <c r="AB284" s="97"/>
      <c r="AC284" s="97"/>
      <c r="AD284" s="97"/>
      <c r="AE284" s="97"/>
      <c r="AF284" s="97"/>
      <c r="AG284" s="97"/>
      <c r="AH284" s="97"/>
      <c r="AI284" s="97"/>
      <c r="AJ284" s="105"/>
      <c r="AK284" s="97"/>
      <c r="AL284" s="97"/>
      <c r="AM284" s="97"/>
      <c r="AN284" s="97"/>
      <c r="AO284" s="97"/>
      <c r="AP284" s="97"/>
      <c r="AQ284" s="97"/>
      <c r="AR284" s="106"/>
      <c r="AS284" s="107"/>
      <c r="AT284" s="107"/>
      <c r="AU284" s="107"/>
      <c r="AV284" s="107"/>
      <c r="AW284" s="107"/>
      <c r="AX284" s="107"/>
      <c r="AY284" s="106"/>
      <c r="AZ284" s="107"/>
      <c r="BA284" s="107"/>
      <c r="BB284" s="107"/>
      <c r="BC284" s="108">
        <f>IF($AU$38&lt;&gt;"","zie hierboven",IF(AJ284="auto",IF(AND((D284&gt;'km-vergoeding'!$A$4),(D284&lt;'km-vergoeding'!$A$5)),'km-vergoeding'!$D$4,'km-vergoeding'!$D$5),0))</f>
        <v>0</v>
      </c>
      <c r="BD284" s="95"/>
      <c r="BE284" s="95"/>
      <c r="BF284" s="95"/>
      <c r="BG284" s="95"/>
      <c r="BH284" s="95"/>
      <c r="BI284" s="95"/>
      <c r="BJ284" s="95"/>
      <c r="BK284" s="94">
        <f t="shared" si="61"/>
        <v>0</v>
      </c>
      <c r="BL284" s="95"/>
      <c r="BM284" s="95"/>
      <c r="BN284" s="95"/>
      <c r="BO284" s="95"/>
      <c r="BP284" s="95"/>
      <c r="BQ284" s="95"/>
      <c r="BR284" s="93">
        <f>IF($AU$38&lt;&gt;"","zie hierboven",IF(AJ284="fiets",'km-vergoeding'!$D$3,0))</f>
        <v>0</v>
      </c>
      <c r="BS284" s="93"/>
      <c r="BT284" s="93"/>
      <c r="BU284" s="93"/>
      <c r="BV284" s="93"/>
      <c r="BW284" s="93"/>
      <c r="BX284" s="93"/>
      <c r="BY284" s="93"/>
      <c r="BZ284" s="94">
        <f t="shared" si="62"/>
        <v>0</v>
      </c>
      <c r="CA284" s="95"/>
      <c r="CB284" s="95"/>
      <c r="CC284" s="95"/>
      <c r="CD284" s="95"/>
      <c r="CE284" s="95"/>
      <c r="CF284" s="95"/>
      <c r="CG284" s="96"/>
      <c r="CH284" s="97"/>
      <c r="CI284" s="97"/>
      <c r="CJ284" s="97"/>
      <c r="CK284" s="97"/>
      <c r="CL284" s="97"/>
      <c r="CM284" s="98">
        <f t="shared" si="63"/>
        <v>0</v>
      </c>
      <c r="CN284" s="95"/>
      <c r="CO284" s="95"/>
      <c r="CP284" s="95"/>
      <c r="CQ284" s="95"/>
      <c r="CR284" s="95"/>
      <c r="CS284" s="99">
        <f t="shared" si="54"/>
        <v>0</v>
      </c>
      <c r="CT284" s="100"/>
      <c r="CU284" s="100"/>
      <c r="CV284" s="100"/>
      <c r="CW284" s="100"/>
      <c r="CX284" s="101"/>
      <c r="CY284" s="73" t="str">
        <f t="shared" si="55"/>
        <v/>
      </c>
      <c r="CZ284" s="71" t="str">
        <f t="shared" si="56"/>
        <v/>
      </c>
      <c r="DA284" s="60"/>
      <c r="DB284" s="77" t="str">
        <f t="shared" si="57"/>
        <v/>
      </c>
      <c r="DC284" s="71" t="str">
        <f t="shared" si="58"/>
        <v/>
      </c>
      <c r="DD284" s="71" t="str">
        <f t="shared" si="59"/>
        <v/>
      </c>
      <c r="DE284" s="45">
        <f t="shared" si="60"/>
        <v>0</v>
      </c>
      <c r="DF284" s="45"/>
      <c r="DG284" s="84" t="str">
        <f t="shared" si="53"/>
        <v/>
      </c>
    </row>
    <row r="285" spans="1:111" ht="15.75" customHeight="1" x14ac:dyDescent="0.35">
      <c r="A285" s="71" t="str">
        <f t="shared" si="50"/>
        <v/>
      </c>
      <c r="B285" s="71" t="str">
        <f t="shared" si="51"/>
        <v/>
      </c>
      <c r="C285" s="72" t="str">
        <f t="shared" si="52"/>
        <v/>
      </c>
      <c r="D285" s="102"/>
      <c r="E285" s="97"/>
      <c r="F285" s="97"/>
      <c r="G285" s="97"/>
      <c r="H285" s="103"/>
      <c r="I285" s="97"/>
      <c r="J285" s="97"/>
      <c r="K285" s="97"/>
      <c r="L285" s="97"/>
      <c r="M285" s="97"/>
      <c r="N285" s="97"/>
      <c r="O285" s="97"/>
      <c r="P285" s="97"/>
      <c r="Q285" s="97"/>
      <c r="R285" s="104"/>
      <c r="S285" s="97"/>
      <c r="T285" s="97"/>
      <c r="U285" s="97"/>
      <c r="V285" s="97"/>
      <c r="W285" s="97"/>
      <c r="X285" s="104"/>
      <c r="Y285" s="97"/>
      <c r="Z285" s="97"/>
      <c r="AA285" s="97"/>
      <c r="AB285" s="97"/>
      <c r="AC285" s="97"/>
      <c r="AD285" s="97"/>
      <c r="AE285" s="97"/>
      <c r="AF285" s="97"/>
      <c r="AG285" s="97"/>
      <c r="AH285" s="97"/>
      <c r="AI285" s="97"/>
      <c r="AJ285" s="105"/>
      <c r="AK285" s="97"/>
      <c r="AL285" s="97"/>
      <c r="AM285" s="97"/>
      <c r="AN285" s="97"/>
      <c r="AO285" s="97"/>
      <c r="AP285" s="97"/>
      <c r="AQ285" s="97"/>
      <c r="AR285" s="106"/>
      <c r="AS285" s="107"/>
      <c r="AT285" s="107"/>
      <c r="AU285" s="107"/>
      <c r="AV285" s="107"/>
      <c r="AW285" s="107"/>
      <c r="AX285" s="107"/>
      <c r="AY285" s="106"/>
      <c r="AZ285" s="107"/>
      <c r="BA285" s="107"/>
      <c r="BB285" s="107"/>
      <c r="BC285" s="108">
        <f>IF($AU$38&lt;&gt;"","zie hierboven",IF(AJ285="auto",IF(AND((D285&gt;'km-vergoeding'!$A$4),(D285&lt;'km-vergoeding'!$A$5)),'km-vergoeding'!$D$4,'km-vergoeding'!$D$5),0))</f>
        <v>0</v>
      </c>
      <c r="BD285" s="95"/>
      <c r="BE285" s="95"/>
      <c r="BF285" s="95"/>
      <c r="BG285" s="95"/>
      <c r="BH285" s="95"/>
      <c r="BI285" s="95"/>
      <c r="BJ285" s="95"/>
      <c r="BK285" s="94">
        <f t="shared" si="61"/>
        <v>0</v>
      </c>
      <c r="BL285" s="95"/>
      <c r="BM285" s="95"/>
      <c r="BN285" s="95"/>
      <c r="BO285" s="95"/>
      <c r="BP285" s="95"/>
      <c r="BQ285" s="95"/>
      <c r="BR285" s="93">
        <f>IF($AU$38&lt;&gt;"","zie hierboven",IF(AJ285="fiets",'km-vergoeding'!$D$3,0))</f>
        <v>0</v>
      </c>
      <c r="BS285" s="93"/>
      <c r="BT285" s="93"/>
      <c r="BU285" s="93"/>
      <c r="BV285" s="93"/>
      <c r="BW285" s="93"/>
      <c r="BX285" s="93"/>
      <c r="BY285" s="93"/>
      <c r="BZ285" s="94">
        <f t="shared" si="62"/>
        <v>0</v>
      </c>
      <c r="CA285" s="95"/>
      <c r="CB285" s="95"/>
      <c r="CC285" s="95"/>
      <c r="CD285" s="95"/>
      <c r="CE285" s="95"/>
      <c r="CF285" s="95"/>
      <c r="CG285" s="96"/>
      <c r="CH285" s="97"/>
      <c r="CI285" s="97"/>
      <c r="CJ285" s="97"/>
      <c r="CK285" s="97"/>
      <c r="CL285" s="97"/>
      <c r="CM285" s="98">
        <f t="shared" si="63"/>
        <v>0</v>
      </c>
      <c r="CN285" s="95"/>
      <c r="CO285" s="95"/>
      <c r="CP285" s="95"/>
      <c r="CQ285" s="95"/>
      <c r="CR285" s="95"/>
      <c r="CS285" s="99">
        <f t="shared" si="54"/>
        <v>0</v>
      </c>
      <c r="CT285" s="100"/>
      <c r="CU285" s="100"/>
      <c r="CV285" s="100"/>
      <c r="CW285" s="100"/>
      <c r="CX285" s="101"/>
      <c r="CY285" s="73" t="str">
        <f t="shared" si="55"/>
        <v/>
      </c>
      <c r="CZ285" s="71" t="str">
        <f t="shared" si="56"/>
        <v/>
      </c>
      <c r="DA285" s="60"/>
      <c r="DB285" s="77" t="str">
        <f t="shared" si="57"/>
        <v/>
      </c>
      <c r="DC285" s="71" t="str">
        <f t="shared" si="58"/>
        <v/>
      </c>
      <c r="DD285" s="71" t="str">
        <f t="shared" si="59"/>
        <v/>
      </c>
      <c r="DE285" s="45">
        <f t="shared" si="60"/>
        <v>0</v>
      </c>
      <c r="DF285" s="45"/>
      <c r="DG285" s="84" t="str">
        <f t="shared" si="53"/>
        <v/>
      </c>
    </row>
    <row r="286" spans="1:111" ht="15.75" customHeight="1" x14ac:dyDescent="0.35">
      <c r="A286" s="71" t="str">
        <f t="shared" si="50"/>
        <v/>
      </c>
      <c r="B286" s="71" t="str">
        <f t="shared" si="51"/>
        <v/>
      </c>
      <c r="C286" s="72" t="str">
        <f t="shared" si="52"/>
        <v/>
      </c>
      <c r="D286" s="102"/>
      <c r="E286" s="97"/>
      <c r="F286" s="97"/>
      <c r="G286" s="97"/>
      <c r="H286" s="103"/>
      <c r="I286" s="97"/>
      <c r="J286" s="97"/>
      <c r="K286" s="97"/>
      <c r="L286" s="97"/>
      <c r="M286" s="97"/>
      <c r="N286" s="97"/>
      <c r="O286" s="97"/>
      <c r="P286" s="97"/>
      <c r="Q286" s="97"/>
      <c r="R286" s="104"/>
      <c r="S286" s="97"/>
      <c r="T286" s="97"/>
      <c r="U286" s="97"/>
      <c r="V286" s="97"/>
      <c r="W286" s="97"/>
      <c r="X286" s="104"/>
      <c r="Y286" s="97"/>
      <c r="Z286" s="97"/>
      <c r="AA286" s="97"/>
      <c r="AB286" s="97"/>
      <c r="AC286" s="97"/>
      <c r="AD286" s="97"/>
      <c r="AE286" s="97"/>
      <c r="AF286" s="97"/>
      <c r="AG286" s="97"/>
      <c r="AH286" s="97"/>
      <c r="AI286" s="97"/>
      <c r="AJ286" s="105"/>
      <c r="AK286" s="97"/>
      <c r="AL286" s="97"/>
      <c r="AM286" s="97"/>
      <c r="AN286" s="97"/>
      <c r="AO286" s="97"/>
      <c r="AP286" s="97"/>
      <c r="AQ286" s="97"/>
      <c r="AR286" s="106"/>
      <c r="AS286" s="107"/>
      <c r="AT286" s="107"/>
      <c r="AU286" s="107"/>
      <c r="AV286" s="107"/>
      <c r="AW286" s="107"/>
      <c r="AX286" s="107"/>
      <c r="AY286" s="106"/>
      <c r="AZ286" s="107"/>
      <c r="BA286" s="107"/>
      <c r="BB286" s="107"/>
      <c r="BC286" s="108">
        <f>IF($AU$38&lt;&gt;"","zie hierboven",IF(AJ286="auto",IF(AND((D286&gt;'km-vergoeding'!$A$4),(D286&lt;'km-vergoeding'!$A$5)),'km-vergoeding'!$D$4,'km-vergoeding'!$D$5),0))</f>
        <v>0</v>
      </c>
      <c r="BD286" s="95"/>
      <c r="BE286" s="95"/>
      <c r="BF286" s="95"/>
      <c r="BG286" s="95"/>
      <c r="BH286" s="95"/>
      <c r="BI286" s="95"/>
      <c r="BJ286" s="95"/>
      <c r="BK286" s="94">
        <f t="shared" si="61"/>
        <v>0</v>
      </c>
      <c r="BL286" s="95"/>
      <c r="BM286" s="95"/>
      <c r="BN286" s="95"/>
      <c r="BO286" s="95"/>
      <c r="BP286" s="95"/>
      <c r="BQ286" s="95"/>
      <c r="BR286" s="93">
        <f>IF($AU$38&lt;&gt;"","zie hierboven",IF(AJ286="fiets",'km-vergoeding'!$D$3,0))</f>
        <v>0</v>
      </c>
      <c r="BS286" s="93"/>
      <c r="BT286" s="93"/>
      <c r="BU286" s="93"/>
      <c r="BV286" s="93"/>
      <c r="BW286" s="93"/>
      <c r="BX286" s="93"/>
      <c r="BY286" s="93"/>
      <c r="BZ286" s="94">
        <f t="shared" si="62"/>
        <v>0</v>
      </c>
      <c r="CA286" s="95"/>
      <c r="CB286" s="95"/>
      <c r="CC286" s="95"/>
      <c r="CD286" s="95"/>
      <c r="CE286" s="95"/>
      <c r="CF286" s="95"/>
      <c r="CG286" s="96"/>
      <c r="CH286" s="97"/>
      <c r="CI286" s="97"/>
      <c r="CJ286" s="97"/>
      <c r="CK286" s="97"/>
      <c r="CL286" s="97"/>
      <c r="CM286" s="98">
        <f t="shared" si="63"/>
        <v>0</v>
      </c>
      <c r="CN286" s="95"/>
      <c r="CO286" s="95"/>
      <c r="CP286" s="95"/>
      <c r="CQ286" s="95"/>
      <c r="CR286" s="95"/>
      <c r="CS286" s="99">
        <f t="shared" si="54"/>
        <v>0</v>
      </c>
      <c r="CT286" s="100"/>
      <c r="CU286" s="100"/>
      <c r="CV286" s="100"/>
      <c r="CW286" s="100"/>
      <c r="CX286" s="101"/>
      <c r="CY286" s="73" t="str">
        <f t="shared" si="55"/>
        <v/>
      </c>
      <c r="CZ286" s="71" t="str">
        <f t="shared" si="56"/>
        <v/>
      </c>
      <c r="DA286" s="60"/>
      <c r="DB286" s="77" t="str">
        <f t="shared" si="57"/>
        <v/>
      </c>
      <c r="DC286" s="71" t="str">
        <f t="shared" si="58"/>
        <v/>
      </c>
      <c r="DD286" s="71" t="str">
        <f t="shared" si="59"/>
        <v/>
      </c>
      <c r="DE286" s="45">
        <f t="shared" si="60"/>
        <v>0</v>
      </c>
      <c r="DF286" s="45"/>
      <c r="DG286" s="84" t="str">
        <f t="shared" si="53"/>
        <v/>
      </c>
    </row>
    <row r="287" spans="1:111" ht="15.75" customHeight="1" x14ac:dyDescent="0.35">
      <c r="A287" s="71" t="str">
        <f t="shared" si="50"/>
        <v/>
      </c>
      <c r="B287" s="71" t="str">
        <f t="shared" si="51"/>
        <v/>
      </c>
      <c r="C287" s="72" t="str">
        <f t="shared" si="52"/>
        <v/>
      </c>
      <c r="D287" s="102"/>
      <c r="E287" s="97"/>
      <c r="F287" s="97"/>
      <c r="G287" s="97"/>
      <c r="H287" s="103"/>
      <c r="I287" s="97"/>
      <c r="J287" s="97"/>
      <c r="K287" s="97"/>
      <c r="L287" s="97"/>
      <c r="M287" s="97"/>
      <c r="N287" s="97"/>
      <c r="O287" s="97"/>
      <c r="P287" s="97"/>
      <c r="Q287" s="97"/>
      <c r="R287" s="104"/>
      <c r="S287" s="97"/>
      <c r="T287" s="97"/>
      <c r="U287" s="97"/>
      <c r="V287" s="97"/>
      <c r="W287" s="97"/>
      <c r="X287" s="104"/>
      <c r="Y287" s="97"/>
      <c r="Z287" s="97"/>
      <c r="AA287" s="97"/>
      <c r="AB287" s="97"/>
      <c r="AC287" s="97"/>
      <c r="AD287" s="97"/>
      <c r="AE287" s="97"/>
      <c r="AF287" s="97"/>
      <c r="AG287" s="97"/>
      <c r="AH287" s="97"/>
      <c r="AI287" s="97"/>
      <c r="AJ287" s="105"/>
      <c r="AK287" s="97"/>
      <c r="AL287" s="97"/>
      <c r="AM287" s="97"/>
      <c r="AN287" s="97"/>
      <c r="AO287" s="97"/>
      <c r="AP287" s="97"/>
      <c r="AQ287" s="97"/>
      <c r="AR287" s="106"/>
      <c r="AS287" s="107"/>
      <c r="AT287" s="107"/>
      <c r="AU287" s="107"/>
      <c r="AV287" s="107"/>
      <c r="AW287" s="107"/>
      <c r="AX287" s="107"/>
      <c r="AY287" s="106"/>
      <c r="AZ287" s="107"/>
      <c r="BA287" s="107"/>
      <c r="BB287" s="107"/>
      <c r="BC287" s="108">
        <f>IF($AU$38&lt;&gt;"","zie hierboven",IF(AJ287="auto",IF(AND((D287&gt;'km-vergoeding'!$A$4),(D287&lt;'km-vergoeding'!$A$5)),'km-vergoeding'!$D$4,'km-vergoeding'!$D$5),0))</f>
        <v>0</v>
      </c>
      <c r="BD287" s="95"/>
      <c r="BE287" s="95"/>
      <c r="BF287" s="95"/>
      <c r="BG287" s="95"/>
      <c r="BH287" s="95"/>
      <c r="BI287" s="95"/>
      <c r="BJ287" s="95"/>
      <c r="BK287" s="94">
        <f t="shared" si="61"/>
        <v>0</v>
      </c>
      <c r="BL287" s="95"/>
      <c r="BM287" s="95"/>
      <c r="BN287" s="95"/>
      <c r="BO287" s="95"/>
      <c r="BP287" s="95"/>
      <c r="BQ287" s="95"/>
      <c r="BR287" s="93">
        <f>IF($AU$38&lt;&gt;"","zie hierboven",IF(AJ287="fiets",'km-vergoeding'!$D$3,0))</f>
        <v>0</v>
      </c>
      <c r="BS287" s="93"/>
      <c r="BT287" s="93"/>
      <c r="BU287" s="93"/>
      <c r="BV287" s="93"/>
      <c r="BW287" s="93"/>
      <c r="BX287" s="93"/>
      <c r="BY287" s="93"/>
      <c r="BZ287" s="94">
        <f t="shared" si="62"/>
        <v>0</v>
      </c>
      <c r="CA287" s="95"/>
      <c r="CB287" s="95"/>
      <c r="CC287" s="95"/>
      <c r="CD287" s="95"/>
      <c r="CE287" s="95"/>
      <c r="CF287" s="95"/>
      <c r="CG287" s="96"/>
      <c r="CH287" s="97"/>
      <c r="CI287" s="97"/>
      <c r="CJ287" s="97"/>
      <c r="CK287" s="97"/>
      <c r="CL287" s="97"/>
      <c r="CM287" s="98">
        <f t="shared" si="63"/>
        <v>0</v>
      </c>
      <c r="CN287" s="95"/>
      <c r="CO287" s="95"/>
      <c r="CP287" s="95"/>
      <c r="CQ287" s="95"/>
      <c r="CR287" s="95"/>
      <c r="CS287" s="99">
        <f t="shared" si="54"/>
        <v>0</v>
      </c>
      <c r="CT287" s="100"/>
      <c r="CU287" s="100"/>
      <c r="CV287" s="100"/>
      <c r="CW287" s="100"/>
      <c r="CX287" s="101"/>
      <c r="CY287" s="73" t="str">
        <f t="shared" si="55"/>
        <v/>
      </c>
      <c r="CZ287" s="71" t="str">
        <f t="shared" si="56"/>
        <v/>
      </c>
      <c r="DA287" s="60"/>
      <c r="DB287" s="77" t="str">
        <f t="shared" si="57"/>
        <v/>
      </c>
      <c r="DC287" s="71" t="str">
        <f t="shared" si="58"/>
        <v/>
      </c>
      <c r="DD287" s="71" t="str">
        <f t="shared" si="59"/>
        <v/>
      </c>
      <c r="DE287" s="45">
        <f t="shared" si="60"/>
        <v>0</v>
      </c>
      <c r="DF287" s="45"/>
      <c r="DG287" s="84" t="str">
        <f t="shared" si="53"/>
        <v/>
      </c>
    </row>
    <row r="288" spans="1:111" ht="15.75" customHeight="1" x14ac:dyDescent="0.35">
      <c r="A288" s="71" t="str">
        <f t="shared" si="50"/>
        <v/>
      </c>
      <c r="B288" s="71" t="str">
        <f t="shared" si="51"/>
        <v/>
      </c>
      <c r="C288" s="72" t="str">
        <f t="shared" si="52"/>
        <v/>
      </c>
      <c r="D288" s="102"/>
      <c r="E288" s="97"/>
      <c r="F288" s="97"/>
      <c r="G288" s="97"/>
      <c r="H288" s="103"/>
      <c r="I288" s="97"/>
      <c r="J288" s="97"/>
      <c r="K288" s="97"/>
      <c r="L288" s="97"/>
      <c r="M288" s="97"/>
      <c r="N288" s="97"/>
      <c r="O288" s="97"/>
      <c r="P288" s="97"/>
      <c r="Q288" s="97"/>
      <c r="R288" s="104"/>
      <c r="S288" s="97"/>
      <c r="T288" s="97"/>
      <c r="U288" s="97"/>
      <c r="V288" s="97"/>
      <c r="W288" s="97"/>
      <c r="X288" s="104"/>
      <c r="Y288" s="97"/>
      <c r="Z288" s="97"/>
      <c r="AA288" s="97"/>
      <c r="AB288" s="97"/>
      <c r="AC288" s="97"/>
      <c r="AD288" s="97"/>
      <c r="AE288" s="97"/>
      <c r="AF288" s="97"/>
      <c r="AG288" s="97"/>
      <c r="AH288" s="97"/>
      <c r="AI288" s="97"/>
      <c r="AJ288" s="105"/>
      <c r="AK288" s="97"/>
      <c r="AL288" s="97"/>
      <c r="AM288" s="97"/>
      <c r="AN288" s="97"/>
      <c r="AO288" s="97"/>
      <c r="AP288" s="97"/>
      <c r="AQ288" s="97"/>
      <c r="AR288" s="106"/>
      <c r="AS288" s="107"/>
      <c r="AT288" s="107"/>
      <c r="AU288" s="107"/>
      <c r="AV288" s="107"/>
      <c r="AW288" s="107"/>
      <c r="AX288" s="107"/>
      <c r="AY288" s="106"/>
      <c r="AZ288" s="107"/>
      <c r="BA288" s="107"/>
      <c r="BB288" s="107"/>
      <c r="BC288" s="108">
        <f>IF($AU$38&lt;&gt;"","zie hierboven",IF(AJ288="auto",IF(AND((D288&gt;'km-vergoeding'!$A$4),(D288&lt;'km-vergoeding'!$A$5)),'km-vergoeding'!$D$4,'km-vergoeding'!$D$5),0))</f>
        <v>0</v>
      </c>
      <c r="BD288" s="95"/>
      <c r="BE288" s="95"/>
      <c r="BF288" s="95"/>
      <c r="BG288" s="95"/>
      <c r="BH288" s="95"/>
      <c r="BI288" s="95"/>
      <c r="BJ288" s="95"/>
      <c r="BK288" s="94">
        <f t="shared" si="61"/>
        <v>0</v>
      </c>
      <c r="BL288" s="95"/>
      <c r="BM288" s="95"/>
      <c r="BN288" s="95"/>
      <c r="BO288" s="95"/>
      <c r="BP288" s="95"/>
      <c r="BQ288" s="95"/>
      <c r="BR288" s="93">
        <f>IF($AU$38&lt;&gt;"","zie hierboven",IF(AJ288="fiets",'km-vergoeding'!$D$3,0))</f>
        <v>0</v>
      </c>
      <c r="BS288" s="93"/>
      <c r="BT288" s="93"/>
      <c r="BU288" s="93"/>
      <c r="BV288" s="93"/>
      <c r="BW288" s="93"/>
      <c r="BX288" s="93"/>
      <c r="BY288" s="93"/>
      <c r="BZ288" s="94">
        <f t="shared" si="62"/>
        <v>0</v>
      </c>
      <c r="CA288" s="95"/>
      <c r="CB288" s="95"/>
      <c r="CC288" s="95"/>
      <c r="CD288" s="95"/>
      <c r="CE288" s="95"/>
      <c r="CF288" s="95"/>
      <c r="CG288" s="96"/>
      <c r="CH288" s="97"/>
      <c r="CI288" s="97"/>
      <c r="CJ288" s="97"/>
      <c r="CK288" s="97"/>
      <c r="CL288" s="97"/>
      <c r="CM288" s="98">
        <f t="shared" si="63"/>
        <v>0</v>
      </c>
      <c r="CN288" s="95"/>
      <c r="CO288" s="95"/>
      <c r="CP288" s="95"/>
      <c r="CQ288" s="95"/>
      <c r="CR288" s="95"/>
      <c r="CS288" s="99">
        <f t="shared" si="54"/>
        <v>0</v>
      </c>
      <c r="CT288" s="100"/>
      <c r="CU288" s="100"/>
      <c r="CV288" s="100"/>
      <c r="CW288" s="100"/>
      <c r="CX288" s="101"/>
      <c r="CY288" s="73" t="str">
        <f t="shared" si="55"/>
        <v/>
      </c>
      <c r="CZ288" s="71" t="str">
        <f t="shared" si="56"/>
        <v/>
      </c>
      <c r="DA288" s="60"/>
      <c r="DB288" s="77" t="str">
        <f t="shared" si="57"/>
        <v/>
      </c>
      <c r="DC288" s="71" t="str">
        <f t="shared" si="58"/>
        <v/>
      </c>
      <c r="DD288" s="71" t="str">
        <f t="shared" si="59"/>
        <v/>
      </c>
      <c r="DE288" s="45">
        <f t="shared" si="60"/>
        <v>0</v>
      </c>
      <c r="DF288" s="45"/>
      <c r="DG288" s="84" t="str">
        <f t="shared" si="53"/>
        <v/>
      </c>
    </row>
    <row r="289" spans="1:111" ht="15.75" customHeight="1" x14ac:dyDescent="0.35">
      <c r="A289" s="71" t="str">
        <f t="shared" si="50"/>
        <v/>
      </c>
      <c r="B289" s="71" t="str">
        <f t="shared" si="51"/>
        <v/>
      </c>
      <c r="C289" s="72" t="str">
        <f t="shared" si="52"/>
        <v/>
      </c>
      <c r="D289" s="102"/>
      <c r="E289" s="97"/>
      <c r="F289" s="97"/>
      <c r="G289" s="97"/>
      <c r="H289" s="103"/>
      <c r="I289" s="97"/>
      <c r="J289" s="97"/>
      <c r="K289" s="97"/>
      <c r="L289" s="97"/>
      <c r="M289" s="97"/>
      <c r="N289" s="97"/>
      <c r="O289" s="97"/>
      <c r="P289" s="97"/>
      <c r="Q289" s="97"/>
      <c r="R289" s="104"/>
      <c r="S289" s="97"/>
      <c r="T289" s="97"/>
      <c r="U289" s="97"/>
      <c r="V289" s="97"/>
      <c r="W289" s="97"/>
      <c r="X289" s="104"/>
      <c r="Y289" s="97"/>
      <c r="Z289" s="97"/>
      <c r="AA289" s="97"/>
      <c r="AB289" s="97"/>
      <c r="AC289" s="97"/>
      <c r="AD289" s="97"/>
      <c r="AE289" s="97"/>
      <c r="AF289" s="97"/>
      <c r="AG289" s="97"/>
      <c r="AH289" s="97"/>
      <c r="AI289" s="97"/>
      <c r="AJ289" s="105"/>
      <c r="AK289" s="97"/>
      <c r="AL289" s="97"/>
      <c r="AM289" s="97"/>
      <c r="AN289" s="97"/>
      <c r="AO289" s="97"/>
      <c r="AP289" s="97"/>
      <c r="AQ289" s="97"/>
      <c r="AR289" s="106"/>
      <c r="AS289" s="107"/>
      <c r="AT289" s="107"/>
      <c r="AU289" s="107"/>
      <c r="AV289" s="107"/>
      <c r="AW289" s="107"/>
      <c r="AX289" s="107"/>
      <c r="AY289" s="106"/>
      <c r="AZ289" s="107"/>
      <c r="BA289" s="107"/>
      <c r="BB289" s="107"/>
      <c r="BC289" s="108">
        <f>IF($AU$38&lt;&gt;"","zie hierboven",IF(AJ289="auto",IF(AND((D289&gt;'km-vergoeding'!$A$4),(D289&lt;'km-vergoeding'!$A$5)),'km-vergoeding'!$D$4,'km-vergoeding'!$D$5),0))</f>
        <v>0</v>
      </c>
      <c r="BD289" s="95"/>
      <c r="BE289" s="95"/>
      <c r="BF289" s="95"/>
      <c r="BG289" s="95"/>
      <c r="BH289" s="95"/>
      <c r="BI289" s="95"/>
      <c r="BJ289" s="95"/>
      <c r="BK289" s="94">
        <f t="shared" si="61"/>
        <v>0</v>
      </c>
      <c r="BL289" s="95"/>
      <c r="BM289" s="95"/>
      <c r="BN289" s="95"/>
      <c r="BO289" s="95"/>
      <c r="BP289" s="95"/>
      <c r="BQ289" s="95"/>
      <c r="BR289" s="93">
        <f>IF($AU$38&lt;&gt;"","zie hierboven",IF(AJ289="fiets",'km-vergoeding'!$D$3,0))</f>
        <v>0</v>
      </c>
      <c r="BS289" s="93"/>
      <c r="BT289" s="93"/>
      <c r="BU289" s="93"/>
      <c r="BV289" s="93"/>
      <c r="BW289" s="93"/>
      <c r="BX289" s="93"/>
      <c r="BY289" s="93"/>
      <c r="BZ289" s="94">
        <f t="shared" si="62"/>
        <v>0</v>
      </c>
      <c r="CA289" s="95"/>
      <c r="CB289" s="95"/>
      <c r="CC289" s="95"/>
      <c r="CD289" s="95"/>
      <c r="CE289" s="95"/>
      <c r="CF289" s="95"/>
      <c r="CG289" s="96"/>
      <c r="CH289" s="97"/>
      <c r="CI289" s="97"/>
      <c r="CJ289" s="97"/>
      <c r="CK289" s="97"/>
      <c r="CL289" s="97"/>
      <c r="CM289" s="98">
        <f t="shared" si="63"/>
        <v>0</v>
      </c>
      <c r="CN289" s="95"/>
      <c r="CO289" s="95"/>
      <c r="CP289" s="95"/>
      <c r="CQ289" s="95"/>
      <c r="CR289" s="95"/>
      <c r="CS289" s="99">
        <f t="shared" si="54"/>
        <v>0</v>
      </c>
      <c r="CT289" s="100"/>
      <c r="CU289" s="100"/>
      <c r="CV289" s="100"/>
      <c r="CW289" s="100"/>
      <c r="CX289" s="101"/>
      <c r="CY289" s="73" t="str">
        <f t="shared" si="55"/>
        <v/>
      </c>
      <c r="CZ289" s="71" t="str">
        <f t="shared" si="56"/>
        <v/>
      </c>
      <c r="DA289" s="60"/>
      <c r="DB289" s="77" t="str">
        <f t="shared" si="57"/>
        <v/>
      </c>
      <c r="DC289" s="71" t="str">
        <f t="shared" si="58"/>
        <v/>
      </c>
      <c r="DD289" s="71" t="str">
        <f t="shared" si="59"/>
        <v/>
      </c>
      <c r="DE289" s="45">
        <f t="shared" si="60"/>
        <v>0</v>
      </c>
      <c r="DF289" s="45"/>
      <c r="DG289" s="84" t="str">
        <f t="shared" si="53"/>
        <v/>
      </c>
    </row>
    <row r="290" spans="1:111" ht="15.75" customHeight="1" x14ac:dyDescent="0.35">
      <c r="A290" s="71" t="str">
        <f t="shared" si="50"/>
        <v/>
      </c>
      <c r="B290" s="71" t="str">
        <f t="shared" si="51"/>
        <v/>
      </c>
      <c r="C290" s="72" t="str">
        <f t="shared" si="52"/>
        <v/>
      </c>
      <c r="D290" s="102"/>
      <c r="E290" s="97"/>
      <c r="F290" s="97"/>
      <c r="G290" s="97"/>
      <c r="H290" s="103"/>
      <c r="I290" s="97"/>
      <c r="J290" s="97"/>
      <c r="K290" s="97"/>
      <c r="L290" s="97"/>
      <c r="M290" s="97"/>
      <c r="N290" s="97"/>
      <c r="O290" s="97"/>
      <c r="P290" s="97"/>
      <c r="Q290" s="97"/>
      <c r="R290" s="104"/>
      <c r="S290" s="97"/>
      <c r="T290" s="97"/>
      <c r="U290" s="97"/>
      <c r="V290" s="97"/>
      <c r="W290" s="97"/>
      <c r="X290" s="104"/>
      <c r="Y290" s="97"/>
      <c r="Z290" s="97"/>
      <c r="AA290" s="97"/>
      <c r="AB290" s="97"/>
      <c r="AC290" s="97"/>
      <c r="AD290" s="97"/>
      <c r="AE290" s="97"/>
      <c r="AF290" s="97"/>
      <c r="AG290" s="97"/>
      <c r="AH290" s="97"/>
      <c r="AI290" s="97"/>
      <c r="AJ290" s="105"/>
      <c r="AK290" s="97"/>
      <c r="AL290" s="97"/>
      <c r="AM290" s="97"/>
      <c r="AN290" s="97"/>
      <c r="AO290" s="97"/>
      <c r="AP290" s="97"/>
      <c r="AQ290" s="97"/>
      <c r="AR290" s="106"/>
      <c r="AS290" s="107"/>
      <c r="AT290" s="107"/>
      <c r="AU290" s="107"/>
      <c r="AV290" s="107"/>
      <c r="AW290" s="107"/>
      <c r="AX290" s="107"/>
      <c r="AY290" s="106"/>
      <c r="AZ290" s="107"/>
      <c r="BA290" s="107"/>
      <c r="BB290" s="107"/>
      <c r="BC290" s="108">
        <f>IF($AU$38&lt;&gt;"","zie hierboven",IF(AJ290="auto",IF(AND((D290&gt;'km-vergoeding'!$A$4),(D290&lt;'km-vergoeding'!$A$5)),'km-vergoeding'!$D$4,'km-vergoeding'!$D$5),0))</f>
        <v>0</v>
      </c>
      <c r="BD290" s="95"/>
      <c r="BE290" s="95"/>
      <c r="BF290" s="95"/>
      <c r="BG290" s="95"/>
      <c r="BH290" s="95"/>
      <c r="BI290" s="95"/>
      <c r="BJ290" s="95"/>
      <c r="BK290" s="94">
        <f t="shared" si="61"/>
        <v>0</v>
      </c>
      <c r="BL290" s="95"/>
      <c r="BM290" s="95"/>
      <c r="BN290" s="95"/>
      <c r="BO290" s="95"/>
      <c r="BP290" s="95"/>
      <c r="BQ290" s="95"/>
      <c r="BR290" s="93">
        <f>IF($AU$38&lt;&gt;"","zie hierboven",IF(AJ290="fiets",'km-vergoeding'!$D$3,0))</f>
        <v>0</v>
      </c>
      <c r="BS290" s="93"/>
      <c r="BT290" s="93"/>
      <c r="BU290" s="93"/>
      <c r="BV290" s="93"/>
      <c r="BW290" s="93"/>
      <c r="BX290" s="93"/>
      <c r="BY290" s="93"/>
      <c r="BZ290" s="94">
        <f t="shared" si="62"/>
        <v>0</v>
      </c>
      <c r="CA290" s="95"/>
      <c r="CB290" s="95"/>
      <c r="CC290" s="95"/>
      <c r="CD290" s="95"/>
      <c r="CE290" s="95"/>
      <c r="CF290" s="95"/>
      <c r="CG290" s="96"/>
      <c r="CH290" s="97"/>
      <c r="CI290" s="97"/>
      <c r="CJ290" s="97"/>
      <c r="CK290" s="97"/>
      <c r="CL290" s="97"/>
      <c r="CM290" s="98">
        <f t="shared" si="63"/>
        <v>0</v>
      </c>
      <c r="CN290" s="95"/>
      <c r="CO290" s="95"/>
      <c r="CP290" s="95"/>
      <c r="CQ290" s="95"/>
      <c r="CR290" s="95"/>
      <c r="CS290" s="99">
        <f t="shared" si="54"/>
        <v>0</v>
      </c>
      <c r="CT290" s="100"/>
      <c r="CU290" s="100"/>
      <c r="CV290" s="100"/>
      <c r="CW290" s="100"/>
      <c r="CX290" s="101"/>
      <c r="CY290" s="73" t="str">
        <f t="shared" si="55"/>
        <v/>
      </c>
      <c r="CZ290" s="71" t="str">
        <f t="shared" si="56"/>
        <v/>
      </c>
      <c r="DA290" s="60"/>
      <c r="DB290" s="77" t="str">
        <f t="shared" si="57"/>
        <v/>
      </c>
      <c r="DC290" s="71" t="str">
        <f t="shared" si="58"/>
        <v/>
      </c>
      <c r="DD290" s="71" t="str">
        <f t="shared" si="59"/>
        <v/>
      </c>
      <c r="DE290" s="45">
        <f t="shared" si="60"/>
        <v>0</v>
      </c>
      <c r="DF290" s="45"/>
      <c r="DG290" s="84" t="str">
        <f t="shared" si="53"/>
        <v/>
      </c>
    </row>
    <row r="291" spans="1:111" ht="15.75" customHeight="1" x14ac:dyDescent="0.35">
      <c r="A291" s="71" t="str">
        <f t="shared" si="50"/>
        <v/>
      </c>
      <c r="B291" s="71" t="str">
        <f t="shared" si="51"/>
        <v/>
      </c>
      <c r="C291" s="72" t="str">
        <f t="shared" si="52"/>
        <v/>
      </c>
      <c r="D291" s="102"/>
      <c r="E291" s="97"/>
      <c r="F291" s="97"/>
      <c r="G291" s="97"/>
      <c r="H291" s="103"/>
      <c r="I291" s="97"/>
      <c r="J291" s="97"/>
      <c r="K291" s="97"/>
      <c r="L291" s="97"/>
      <c r="M291" s="97"/>
      <c r="N291" s="97"/>
      <c r="O291" s="97"/>
      <c r="P291" s="97"/>
      <c r="Q291" s="97"/>
      <c r="R291" s="104"/>
      <c r="S291" s="97"/>
      <c r="T291" s="97"/>
      <c r="U291" s="97"/>
      <c r="V291" s="97"/>
      <c r="W291" s="97"/>
      <c r="X291" s="104"/>
      <c r="Y291" s="97"/>
      <c r="Z291" s="97"/>
      <c r="AA291" s="97"/>
      <c r="AB291" s="97"/>
      <c r="AC291" s="97"/>
      <c r="AD291" s="97"/>
      <c r="AE291" s="97"/>
      <c r="AF291" s="97"/>
      <c r="AG291" s="97"/>
      <c r="AH291" s="97"/>
      <c r="AI291" s="97"/>
      <c r="AJ291" s="105"/>
      <c r="AK291" s="97"/>
      <c r="AL291" s="97"/>
      <c r="AM291" s="97"/>
      <c r="AN291" s="97"/>
      <c r="AO291" s="97"/>
      <c r="AP291" s="97"/>
      <c r="AQ291" s="97"/>
      <c r="AR291" s="106"/>
      <c r="AS291" s="107"/>
      <c r="AT291" s="107"/>
      <c r="AU291" s="107"/>
      <c r="AV291" s="107"/>
      <c r="AW291" s="107"/>
      <c r="AX291" s="107"/>
      <c r="AY291" s="106"/>
      <c r="AZ291" s="107"/>
      <c r="BA291" s="107"/>
      <c r="BB291" s="107"/>
      <c r="BC291" s="108">
        <f>IF($AU$38&lt;&gt;"","zie hierboven",IF(AJ291="auto",IF(AND((D291&gt;'km-vergoeding'!$A$4),(D291&lt;'km-vergoeding'!$A$5)),'km-vergoeding'!$D$4,'km-vergoeding'!$D$5),0))</f>
        <v>0</v>
      </c>
      <c r="BD291" s="95"/>
      <c r="BE291" s="95"/>
      <c r="BF291" s="95"/>
      <c r="BG291" s="95"/>
      <c r="BH291" s="95"/>
      <c r="BI291" s="95"/>
      <c r="BJ291" s="95"/>
      <c r="BK291" s="94">
        <f t="shared" si="61"/>
        <v>0</v>
      </c>
      <c r="BL291" s="95"/>
      <c r="BM291" s="95"/>
      <c r="BN291" s="95"/>
      <c r="BO291" s="95"/>
      <c r="BP291" s="95"/>
      <c r="BQ291" s="95"/>
      <c r="BR291" s="93">
        <f>IF($AU$38&lt;&gt;"","zie hierboven",IF(AJ291="fiets",'km-vergoeding'!$D$3,0))</f>
        <v>0</v>
      </c>
      <c r="BS291" s="93"/>
      <c r="BT291" s="93"/>
      <c r="BU291" s="93"/>
      <c r="BV291" s="93"/>
      <c r="BW291" s="93"/>
      <c r="BX291" s="93"/>
      <c r="BY291" s="93"/>
      <c r="BZ291" s="94">
        <f t="shared" si="62"/>
        <v>0</v>
      </c>
      <c r="CA291" s="95"/>
      <c r="CB291" s="95"/>
      <c r="CC291" s="95"/>
      <c r="CD291" s="95"/>
      <c r="CE291" s="95"/>
      <c r="CF291" s="95"/>
      <c r="CG291" s="96"/>
      <c r="CH291" s="97"/>
      <c r="CI291" s="97"/>
      <c r="CJ291" s="97"/>
      <c r="CK291" s="97"/>
      <c r="CL291" s="97"/>
      <c r="CM291" s="98">
        <f t="shared" si="63"/>
        <v>0</v>
      </c>
      <c r="CN291" s="95"/>
      <c r="CO291" s="95"/>
      <c r="CP291" s="95"/>
      <c r="CQ291" s="95"/>
      <c r="CR291" s="95"/>
      <c r="CS291" s="99">
        <f t="shared" si="54"/>
        <v>0</v>
      </c>
      <c r="CT291" s="100"/>
      <c r="CU291" s="100"/>
      <c r="CV291" s="100"/>
      <c r="CW291" s="100"/>
      <c r="CX291" s="101"/>
      <c r="CY291" s="73" t="str">
        <f t="shared" si="55"/>
        <v/>
      </c>
      <c r="CZ291" s="71" t="str">
        <f t="shared" si="56"/>
        <v/>
      </c>
      <c r="DA291" s="60"/>
      <c r="DB291" s="77" t="str">
        <f t="shared" si="57"/>
        <v/>
      </c>
      <c r="DC291" s="71" t="str">
        <f t="shared" si="58"/>
        <v/>
      </c>
      <c r="DD291" s="71" t="str">
        <f t="shared" si="59"/>
        <v/>
      </c>
      <c r="DE291" s="45">
        <f t="shared" si="60"/>
        <v>0</v>
      </c>
      <c r="DF291" s="45"/>
      <c r="DG291" s="84" t="str">
        <f t="shared" si="53"/>
        <v/>
      </c>
    </row>
    <row r="292" spans="1:111" ht="15.75" customHeight="1" x14ac:dyDescent="0.35">
      <c r="A292" s="71" t="str">
        <f t="shared" si="50"/>
        <v/>
      </c>
      <c r="B292" s="71" t="str">
        <f t="shared" si="51"/>
        <v/>
      </c>
      <c r="C292" s="72" t="str">
        <f t="shared" si="52"/>
        <v/>
      </c>
      <c r="D292" s="102"/>
      <c r="E292" s="97"/>
      <c r="F292" s="97"/>
      <c r="G292" s="97"/>
      <c r="H292" s="103"/>
      <c r="I292" s="97"/>
      <c r="J292" s="97"/>
      <c r="K292" s="97"/>
      <c r="L292" s="97"/>
      <c r="M292" s="97"/>
      <c r="N292" s="97"/>
      <c r="O292" s="97"/>
      <c r="P292" s="97"/>
      <c r="Q292" s="97"/>
      <c r="R292" s="104"/>
      <c r="S292" s="97"/>
      <c r="T292" s="97"/>
      <c r="U292" s="97"/>
      <c r="V292" s="97"/>
      <c r="W292" s="97"/>
      <c r="X292" s="104"/>
      <c r="Y292" s="97"/>
      <c r="Z292" s="97"/>
      <c r="AA292" s="97"/>
      <c r="AB292" s="97"/>
      <c r="AC292" s="97"/>
      <c r="AD292" s="97"/>
      <c r="AE292" s="97"/>
      <c r="AF292" s="97"/>
      <c r="AG292" s="97"/>
      <c r="AH292" s="97"/>
      <c r="AI292" s="97"/>
      <c r="AJ292" s="105"/>
      <c r="AK292" s="97"/>
      <c r="AL292" s="97"/>
      <c r="AM292" s="97"/>
      <c r="AN292" s="97"/>
      <c r="AO292" s="97"/>
      <c r="AP292" s="97"/>
      <c r="AQ292" s="97"/>
      <c r="AR292" s="106"/>
      <c r="AS292" s="107"/>
      <c r="AT292" s="107"/>
      <c r="AU292" s="107"/>
      <c r="AV292" s="107"/>
      <c r="AW292" s="107"/>
      <c r="AX292" s="107"/>
      <c r="AY292" s="106"/>
      <c r="AZ292" s="107"/>
      <c r="BA292" s="107"/>
      <c r="BB292" s="107"/>
      <c r="BC292" s="108">
        <f>IF($AU$38&lt;&gt;"","zie hierboven",IF(AJ292="auto",IF(AND((D292&gt;'km-vergoeding'!$A$4),(D292&lt;'km-vergoeding'!$A$5)),'km-vergoeding'!$D$4,'km-vergoeding'!$D$5),0))</f>
        <v>0</v>
      </c>
      <c r="BD292" s="95"/>
      <c r="BE292" s="95"/>
      <c r="BF292" s="95"/>
      <c r="BG292" s="95"/>
      <c r="BH292" s="95"/>
      <c r="BI292" s="95"/>
      <c r="BJ292" s="95"/>
      <c r="BK292" s="94">
        <f t="shared" si="61"/>
        <v>0</v>
      </c>
      <c r="BL292" s="95"/>
      <c r="BM292" s="95"/>
      <c r="BN292" s="95"/>
      <c r="BO292" s="95"/>
      <c r="BP292" s="95"/>
      <c r="BQ292" s="95"/>
      <c r="BR292" s="93">
        <f>IF($AU$38&lt;&gt;"","zie hierboven",IF(AJ292="fiets",'km-vergoeding'!$D$3,0))</f>
        <v>0</v>
      </c>
      <c r="BS292" s="93"/>
      <c r="BT292" s="93"/>
      <c r="BU292" s="93"/>
      <c r="BV292" s="93"/>
      <c r="BW292" s="93"/>
      <c r="BX292" s="93"/>
      <c r="BY292" s="93"/>
      <c r="BZ292" s="94">
        <f t="shared" si="62"/>
        <v>0</v>
      </c>
      <c r="CA292" s="95"/>
      <c r="CB292" s="95"/>
      <c r="CC292" s="95"/>
      <c r="CD292" s="95"/>
      <c r="CE292" s="95"/>
      <c r="CF292" s="95"/>
      <c r="CG292" s="96"/>
      <c r="CH292" s="97"/>
      <c r="CI292" s="97"/>
      <c r="CJ292" s="97"/>
      <c r="CK292" s="97"/>
      <c r="CL292" s="97"/>
      <c r="CM292" s="98">
        <f t="shared" si="63"/>
        <v>0</v>
      </c>
      <c r="CN292" s="95"/>
      <c r="CO292" s="95"/>
      <c r="CP292" s="95"/>
      <c r="CQ292" s="95"/>
      <c r="CR292" s="95"/>
      <c r="CS292" s="99">
        <f t="shared" si="54"/>
        <v>0</v>
      </c>
      <c r="CT292" s="100"/>
      <c r="CU292" s="100"/>
      <c r="CV292" s="100"/>
      <c r="CW292" s="100"/>
      <c r="CX292" s="101"/>
      <c r="CY292" s="73" t="str">
        <f t="shared" si="55"/>
        <v/>
      </c>
      <c r="CZ292" s="71" t="str">
        <f t="shared" si="56"/>
        <v/>
      </c>
      <c r="DA292" s="60"/>
      <c r="DB292" s="77" t="str">
        <f t="shared" si="57"/>
        <v/>
      </c>
      <c r="DC292" s="71" t="str">
        <f t="shared" si="58"/>
        <v/>
      </c>
      <c r="DD292" s="71" t="str">
        <f t="shared" si="59"/>
        <v/>
      </c>
      <c r="DE292" s="45">
        <f t="shared" si="60"/>
        <v>0</v>
      </c>
      <c r="DF292" s="45"/>
      <c r="DG292" s="84" t="str">
        <f t="shared" si="53"/>
        <v/>
      </c>
    </row>
    <row r="293" spans="1:111" ht="15.75" customHeight="1" x14ac:dyDescent="0.35">
      <c r="A293" s="71" t="str">
        <f t="shared" si="50"/>
        <v/>
      </c>
      <c r="B293" s="71" t="str">
        <f t="shared" si="51"/>
        <v/>
      </c>
      <c r="C293" s="72" t="str">
        <f t="shared" si="52"/>
        <v/>
      </c>
      <c r="D293" s="102"/>
      <c r="E293" s="97"/>
      <c r="F293" s="97"/>
      <c r="G293" s="97"/>
      <c r="H293" s="103"/>
      <c r="I293" s="97"/>
      <c r="J293" s="97"/>
      <c r="K293" s="97"/>
      <c r="L293" s="97"/>
      <c r="M293" s="97"/>
      <c r="N293" s="97"/>
      <c r="O293" s="97"/>
      <c r="P293" s="97"/>
      <c r="Q293" s="97"/>
      <c r="R293" s="104"/>
      <c r="S293" s="97"/>
      <c r="T293" s="97"/>
      <c r="U293" s="97"/>
      <c r="V293" s="97"/>
      <c r="W293" s="97"/>
      <c r="X293" s="104"/>
      <c r="Y293" s="97"/>
      <c r="Z293" s="97"/>
      <c r="AA293" s="97"/>
      <c r="AB293" s="97"/>
      <c r="AC293" s="97"/>
      <c r="AD293" s="97"/>
      <c r="AE293" s="97"/>
      <c r="AF293" s="97"/>
      <c r="AG293" s="97"/>
      <c r="AH293" s="97"/>
      <c r="AI293" s="97"/>
      <c r="AJ293" s="105"/>
      <c r="AK293" s="97"/>
      <c r="AL293" s="97"/>
      <c r="AM293" s="97"/>
      <c r="AN293" s="97"/>
      <c r="AO293" s="97"/>
      <c r="AP293" s="97"/>
      <c r="AQ293" s="97"/>
      <c r="AR293" s="106"/>
      <c r="AS293" s="107"/>
      <c r="AT293" s="107"/>
      <c r="AU293" s="107"/>
      <c r="AV293" s="107"/>
      <c r="AW293" s="107"/>
      <c r="AX293" s="107"/>
      <c r="AY293" s="106"/>
      <c r="AZ293" s="107"/>
      <c r="BA293" s="107"/>
      <c r="BB293" s="107"/>
      <c r="BC293" s="108">
        <f>IF($AU$38&lt;&gt;"","zie hierboven",IF(AJ293="auto",IF(AND((D293&gt;'km-vergoeding'!$A$4),(D293&lt;'km-vergoeding'!$A$5)),'km-vergoeding'!$D$4,'km-vergoeding'!$D$5),0))</f>
        <v>0</v>
      </c>
      <c r="BD293" s="95"/>
      <c r="BE293" s="95"/>
      <c r="BF293" s="95"/>
      <c r="BG293" s="95"/>
      <c r="BH293" s="95"/>
      <c r="BI293" s="95"/>
      <c r="BJ293" s="95"/>
      <c r="BK293" s="94">
        <f t="shared" si="61"/>
        <v>0</v>
      </c>
      <c r="BL293" s="95"/>
      <c r="BM293" s="95"/>
      <c r="BN293" s="95"/>
      <c r="BO293" s="95"/>
      <c r="BP293" s="95"/>
      <c r="BQ293" s="95"/>
      <c r="BR293" s="93">
        <f>IF($AU$38&lt;&gt;"","zie hierboven",IF(AJ293="fiets",'km-vergoeding'!$D$3,0))</f>
        <v>0</v>
      </c>
      <c r="BS293" s="93"/>
      <c r="BT293" s="93"/>
      <c r="BU293" s="93"/>
      <c r="BV293" s="93"/>
      <c r="BW293" s="93"/>
      <c r="BX293" s="93"/>
      <c r="BY293" s="93"/>
      <c r="BZ293" s="94">
        <f t="shared" si="62"/>
        <v>0</v>
      </c>
      <c r="CA293" s="95"/>
      <c r="CB293" s="95"/>
      <c r="CC293" s="95"/>
      <c r="CD293" s="95"/>
      <c r="CE293" s="95"/>
      <c r="CF293" s="95"/>
      <c r="CG293" s="96"/>
      <c r="CH293" s="97"/>
      <c r="CI293" s="97"/>
      <c r="CJ293" s="97"/>
      <c r="CK293" s="97"/>
      <c r="CL293" s="97"/>
      <c r="CM293" s="98">
        <f t="shared" si="63"/>
        <v>0</v>
      </c>
      <c r="CN293" s="95"/>
      <c r="CO293" s="95"/>
      <c r="CP293" s="95"/>
      <c r="CQ293" s="95"/>
      <c r="CR293" s="95"/>
      <c r="CS293" s="99">
        <f t="shared" si="54"/>
        <v>0</v>
      </c>
      <c r="CT293" s="100"/>
      <c r="CU293" s="100"/>
      <c r="CV293" s="100"/>
      <c r="CW293" s="100"/>
      <c r="CX293" s="101"/>
      <c r="CY293" s="73" t="str">
        <f t="shared" si="55"/>
        <v/>
      </c>
      <c r="CZ293" s="71" t="str">
        <f t="shared" si="56"/>
        <v/>
      </c>
      <c r="DA293" s="60"/>
      <c r="DB293" s="77" t="str">
        <f t="shared" si="57"/>
        <v/>
      </c>
      <c r="DC293" s="71" t="str">
        <f t="shared" si="58"/>
        <v/>
      </c>
      <c r="DD293" s="71" t="str">
        <f t="shared" si="59"/>
        <v/>
      </c>
      <c r="DE293" s="45">
        <f t="shared" si="60"/>
        <v>0</v>
      </c>
      <c r="DF293" s="45"/>
      <c r="DG293" s="84" t="str">
        <f t="shared" si="53"/>
        <v/>
      </c>
    </row>
    <row r="294" spans="1:111" ht="15.75" customHeight="1" x14ac:dyDescent="0.35">
      <c r="A294" s="71" t="str">
        <f t="shared" si="50"/>
        <v/>
      </c>
      <c r="B294" s="71" t="str">
        <f t="shared" si="51"/>
        <v/>
      </c>
      <c r="C294" s="72" t="str">
        <f t="shared" si="52"/>
        <v/>
      </c>
      <c r="D294" s="102"/>
      <c r="E294" s="97"/>
      <c r="F294" s="97"/>
      <c r="G294" s="97"/>
      <c r="H294" s="103"/>
      <c r="I294" s="97"/>
      <c r="J294" s="97"/>
      <c r="K294" s="97"/>
      <c r="L294" s="97"/>
      <c r="M294" s="97"/>
      <c r="N294" s="97"/>
      <c r="O294" s="97"/>
      <c r="P294" s="97"/>
      <c r="Q294" s="97"/>
      <c r="R294" s="104"/>
      <c r="S294" s="97"/>
      <c r="T294" s="97"/>
      <c r="U294" s="97"/>
      <c r="V294" s="97"/>
      <c r="W294" s="97"/>
      <c r="X294" s="104"/>
      <c r="Y294" s="97"/>
      <c r="Z294" s="97"/>
      <c r="AA294" s="97"/>
      <c r="AB294" s="97"/>
      <c r="AC294" s="97"/>
      <c r="AD294" s="97"/>
      <c r="AE294" s="97"/>
      <c r="AF294" s="97"/>
      <c r="AG294" s="97"/>
      <c r="AH294" s="97"/>
      <c r="AI294" s="97"/>
      <c r="AJ294" s="105"/>
      <c r="AK294" s="97"/>
      <c r="AL294" s="97"/>
      <c r="AM294" s="97"/>
      <c r="AN294" s="97"/>
      <c r="AO294" s="97"/>
      <c r="AP294" s="97"/>
      <c r="AQ294" s="97"/>
      <c r="AR294" s="106"/>
      <c r="AS294" s="107"/>
      <c r="AT294" s="107"/>
      <c r="AU294" s="107"/>
      <c r="AV294" s="107"/>
      <c r="AW294" s="107"/>
      <c r="AX294" s="107"/>
      <c r="AY294" s="106"/>
      <c r="AZ294" s="107"/>
      <c r="BA294" s="107"/>
      <c r="BB294" s="107"/>
      <c r="BC294" s="108">
        <f>IF($AU$38&lt;&gt;"","zie hierboven",IF(AJ294="auto",IF(AND((D294&gt;'km-vergoeding'!$A$4),(D294&lt;'km-vergoeding'!$A$5)),'km-vergoeding'!$D$4,'km-vergoeding'!$D$5),0))</f>
        <v>0</v>
      </c>
      <c r="BD294" s="95"/>
      <c r="BE294" s="95"/>
      <c r="BF294" s="95"/>
      <c r="BG294" s="95"/>
      <c r="BH294" s="95"/>
      <c r="BI294" s="95"/>
      <c r="BJ294" s="95"/>
      <c r="BK294" s="94">
        <f t="shared" si="61"/>
        <v>0</v>
      </c>
      <c r="BL294" s="95"/>
      <c r="BM294" s="95"/>
      <c r="BN294" s="95"/>
      <c r="BO294" s="95"/>
      <c r="BP294" s="95"/>
      <c r="BQ294" s="95"/>
      <c r="BR294" s="93">
        <f>IF($AU$38&lt;&gt;"","zie hierboven",IF(AJ294="fiets",'km-vergoeding'!$D$3,0))</f>
        <v>0</v>
      </c>
      <c r="BS294" s="93"/>
      <c r="BT294" s="93"/>
      <c r="BU294" s="93"/>
      <c r="BV294" s="93"/>
      <c r="BW294" s="93"/>
      <c r="BX294" s="93"/>
      <c r="BY294" s="93"/>
      <c r="BZ294" s="94">
        <f t="shared" si="62"/>
        <v>0</v>
      </c>
      <c r="CA294" s="95"/>
      <c r="CB294" s="95"/>
      <c r="CC294" s="95"/>
      <c r="CD294" s="95"/>
      <c r="CE294" s="95"/>
      <c r="CF294" s="95"/>
      <c r="CG294" s="96"/>
      <c r="CH294" s="97"/>
      <c r="CI294" s="97"/>
      <c r="CJ294" s="97"/>
      <c r="CK294" s="97"/>
      <c r="CL294" s="97"/>
      <c r="CM294" s="98">
        <f t="shared" si="63"/>
        <v>0</v>
      </c>
      <c r="CN294" s="95"/>
      <c r="CO294" s="95"/>
      <c r="CP294" s="95"/>
      <c r="CQ294" s="95"/>
      <c r="CR294" s="95"/>
      <c r="CS294" s="99">
        <f t="shared" si="54"/>
        <v>0</v>
      </c>
      <c r="CT294" s="100"/>
      <c r="CU294" s="100"/>
      <c r="CV294" s="100"/>
      <c r="CW294" s="100"/>
      <c r="CX294" s="101"/>
      <c r="CY294" s="73" t="str">
        <f t="shared" si="55"/>
        <v/>
      </c>
      <c r="CZ294" s="71" t="str">
        <f t="shared" si="56"/>
        <v/>
      </c>
      <c r="DA294" s="60"/>
      <c r="DB294" s="77" t="str">
        <f t="shared" si="57"/>
        <v/>
      </c>
      <c r="DC294" s="71" t="str">
        <f t="shared" si="58"/>
        <v/>
      </c>
      <c r="DD294" s="71" t="str">
        <f t="shared" si="59"/>
        <v/>
      </c>
      <c r="DE294" s="45">
        <f t="shared" si="60"/>
        <v>0</v>
      </c>
      <c r="DF294" s="45"/>
      <c r="DG294" s="84" t="str">
        <f t="shared" si="53"/>
        <v/>
      </c>
    </row>
    <row r="295" spans="1:111" ht="15.75" customHeight="1" x14ac:dyDescent="0.35">
      <c r="A295" s="71" t="str">
        <f t="shared" si="50"/>
        <v/>
      </c>
      <c r="B295" s="71" t="str">
        <f t="shared" si="51"/>
        <v/>
      </c>
      <c r="C295" s="72" t="str">
        <f t="shared" si="52"/>
        <v/>
      </c>
      <c r="D295" s="102"/>
      <c r="E295" s="97"/>
      <c r="F295" s="97"/>
      <c r="G295" s="97"/>
      <c r="H295" s="103"/>
      <c r="I295" s="97"/>
      <c r="J295" s="97"/>
      <c r="K295" s="97"/>
      <c r="L295" s="97"/>
      <c r="M295" s="97"/>
      <c r="N295" s="97"/>
      <c r="O295" s="97"/>
      <c r="P295" s="97"/>
      <c r="Q295" s="97"/>
      <c r="R295" s="104"/>
      <c r="S295" s="97"/>
      <c r="T295" s="97"/>
      <c r="U295" s="97"/>
      <c r="V295" s="97"/>
      <c r="W295" s="97"/>
      <c r="X295" s="104"/>
      <c r="Y295" s="97"/>
      <c r="Z295" s="97"/>
      <c r="AA295" s="97"/>
      <c r="AB295" s="97"/>
      <c r="AC295" s="97"/>
      <c r="AD295" s="97"/>
      <c r="AE295" s="97"/>
      <c r="AF295" s="97"/>
      <c r="AG295" s="97"/>
      <c r="AH295" s="97"/>
      <c r="AI295" s="97"/>
      <c r="AJ295" s="105"/>
      <c r="AK295" s="97"/>
      <c r="AL295" s="97"/>
      <c r="AM295" s="97"/>
      <c r="AN295" s="97"/>
      <c r="AO295" s="97"/>
      <c r="AP295" s="97"/>
      <c r="AQ295" s="97"/>
      <c r="AR295" s="106"/>
      <c r="AS295" s="107"/>
      <c r="AT295" s="107"/>
      <c r="AU295" s="107"/>
      <c r="AV295" s="107"/>
      <c r="AW295" s="107"/>
      <c r="AX295" s="107"/>
      <c r="AY295" s="106"/>
      <c r="AZ295" s="107"/>
      <c r="BA295" s="107"/>
      <c r="BB295" s="107"/>
      <c r="BC295" s="108">
        <f>IF($AU$38&lt;&gt;"","zie hierboven",IF(AJ295="auto",IF(AND((D295&gt;'km-vergoeding'!$A$4),(D295&lt;'km-vergoeding'!$A$5)),'km-vergoeding'!$D$4,'km-vergoeding'!$D$5),0))</f>
        <v>0</v>
      </c>
      <c r="BD295" s="95"/>
      <c r="BE295" s="95"/>
      <c r="BF295" s="95"/>
      <c r="BG295" s="95"/>
      <c r="BH295" s="95"/>
      <c r="BI295" s="95"/>
      <c r="BJ295" s="95"/>
      <c r="BK295" s="94">
        <f t="shared" si="61"/>
        <v>0</v>
      </c>
      <c r="BL295" s="95"/>
      <c r="BM295" s="95"/>
      <c r="BN295" s="95"/>
      <c r="BO295" s="95"/>
      <c r="BP295" s="95"/>
      <c r="BQ295" s="95"/>
      <c r="BR295" s="93">
        <f>IF($AU$38&lt;&gt;"","zie hierboven",IF(AJ295="fiets",'km-vergoeding'!$D$3,0))</f>
        <v>0</v>
      </c>
      <c r="BS295" s="93"/>
      <c r="BT295" s="93"/>
      <c r="BU295" s="93"/>
      <c r="BV295" s="93"/>
      <c r="BW295" s="93"/>
      <c r="BX295" s="93"/>
      <c r="BY295" s="93"/>
      <c r="BZ295" s="94">
        <f t="shared" si="62"/>
        <v>0</v>
      </c>
      <c r="CA295" s="95"/>
      <c r="CB295" s="95"/>
      <c r="CC295" s="95"/>
      <c r="CD295" s="95"/>
      <c r="CE295" s="95"/>
      <c r="CF295" s="95"/>
      <c r="CG295" s="96"/>
      <c r="CH295" s="97"/>
      <c r="CI295" s="97"/>
      <c r="CJ295" s="97"/>
      <c r="CK295" s="97"/>
      <c r="CL295" s="97"/>
      <c r="CM295" s="98">
        <f t="shared" si="63"/>
        <v>0</v>
      </c>
      <c r="CN295" s="95"/>
      <c r="CO295" s="95"/>
      <c r="CP295" s="95"/>
      <c r="CQ295" s="95"/>
      <c r="CR295" s="95"/>
      <c r="CS295" s="99">
        <f t="shared" si="54"/>
        <v>0</v>
      </c>
      <c r="CT295" s="100"/>
      <c r="CU295" s="100"/>
      <c r="CV295" s="100"/>
      <c r="CW295" s="100"/>
      <c r="CX295" s="101"/>
      <c r="CY295" s="73" t="str">
        <f t="shared" si="55"/>
        <v/>
      </c>
      <c r="CZ295" s="71" t="str">
        <f t="shared" si="56"/>
        <v/>
      </c>
      <c r="DA295" s="60"/>
      <c r="DB295" s="77" t="str">
        <f t="shared" si="57"/>
        <v/>
      </c>
      <c r="DC295" s="71" t="str">
        <f t="shared" si="58"/>
        <v/>
      </c>
      <c r="DD295" s="71" t="str">
        <f t="shared" si="59"/>
        <v/>
      </c>
      <c r="DE295" s="45">
        <f t="shared" si="60"/>
        <v>0</v>
      </c>
      <c r="DF295" s="45"/>
      <c r="DG295" s="84" t="str">
        <f t="shared" si="53"/>
        <v/>
      </c>
    </row>
    <row r="296" spans="1:111" ht="15.75" customHeight="1" x14ac:dyDescent="0.35">
      <c r="A296" s="71" t="str">
        <f t="shared" si="50"/>
        <v/>
      </c>
      <c r="B296" s="71" t="str">
        <f t="shared" si="51"/>
        <v/>
      </c>
      <c r="C296" s="72" t="str">
        <f t="shared" si="52"/>
        <v/>
      </c>
      <c r="D296" s="102"/>
      <c r="E296" s="97"/>
      <c r="F296" s="97"/>
      <c r="G296" s="97"/>
      <c r="H296" s="103"/>
      <c r="I296" s="97"/>
      <c r="J296" s="97"/>
      <c r="K296" s="97"/>
      <c r="L296" s="97"/>
      <c r="M296" s="97"/>
      <c r="N296" s="97"/>
      <c r="O296" s="97"/>
      <c r="P296" s="97"/>
      <c r="Q296" s="97"/>
      <c r="R296" s="104"/>
      <c r="S296" s="97"/>
      <c r="T296" s="97"/>
      <c r="U296" s="97"/>
      <c r="V296" s="97"/>
      <c r="W296" s="97"/>
      <c r="X296" s="104"/>
      <c r="Y296" s="97"/>
      <c r="Z296" s="97"/>
      <c r="AA296" s="97"/>
      <c r="AB296" s="97"/>
      <c r="AC296" s="97"/>
      <c r="AD296" s="97"/>
      <c r="AE296" s="97"/>
      <c r="AF296" s="97"/>
      <c r="AG296" s="97"/>
      <c r="AH296" s="97"/>
      <c r="AI296" s="97"/>
      <c r="AJ296" s="105"/>
      <c r="AK296" s="97"/>
      <c r="AL296" s="97"/>
      <c r="AM296" s="97"/>
      <c r="AN296" s="97"/>
      <c r="AO296" s="97"/>
      <c r="AP296" s="97"/>
      <c r="AQ296" s="97"/>
      <c r="AR296" s="106"/>
      <c r="AS296" s="107"/>
      <c r="AT296" s="107"/>
      <c r="AU296" s="107"/>
      <c r="AV296" s="107"/>
      <c r="AW296" s="107"/>
      <c r="AX296" s="107"/>
      <c r="AY296" s="106"/>
      <c r="AZ296" s="107"/>
      <c r="BA296" s="107"/>
      <c r="BB296" s="107"/>
      <c r="BC296" s="108">
        <f>IF($AU$38&lt;&gt;"","zie hierboven",IF(AJ296="auto",IF(AND((D296&gt;'km-vergoeding'!$A$4),(D296&lt;'km-vergoeding'!$A$5)),'km-vergoeding'!$D$4,'km-vergoeding'!$D$5),0))</f>
        <v>0</v>
      </c>
      <c r="BD296" s="95"/>
      <c r="BE296" s="95"/>
      <c r="BF296" s="95"/>
      <c r="BG296" s="95"/>
      <c r="BH296" s="95"/>
      <c r="BI296" s="95"/>
      <c r="BJ296" s="95"/>
      <c r="BK296" s="94">
        <f t="shared" si="61"/>
        <v>0</v>
      </c>
      <c r="BL296" s="95"/>
      <c r="BM296" s="95"/>
      <c r="BN296" s="95"/>
      <c r="BO296" s="95"/>
      <c r="BP296" s="95"/>
      <c r="BQ296" s="95"/>
      <c r="BR296" s="93">
        <f>IF($AU$38&lt;&gt;"","zie hierboven",IF(AJ296="fiets",'km-vergoeding'!$D$3,0))</f>
        <v>0</v>
      </c>
      <c r="BS296" s="93"/>
      <c r="BT296" s="93"/>
      <c r="BU296" s="93"/>
      <c r="BV296" s="93"/>
      <c r="BW296" s="93"/>
      <c r="BX296" s="93"/>
      <c r="BY296" s="93"/>
      <c r="BZ296" s="94">
        <f t="shared" si="62"/>
        <v>0</v>
      </c>
      <c r="CA296" s="95"/>
      <c r="CB296" s="95"/>
      <c r="CC296" s="95"/>
      <c r="CD296" s="95"/>
      <c r="CE296" s="95"/>
      <c r="CF296" s="95"/>
      <c r="CG296" s="96"/>
      <c r="CH296" s="97"/>
      <c r="CI296" s="97"/>
      <c r="CJ296" s="97"/>
      <c r="CK296" s="97"/>
      <c r="CL296" s="97"/>
      <c r="CM296" s="98">
        <f t="shared" si="63"/>
        <v>0</v>
      </c>
      <c r="CN296" s="95"/>
      <c r="CO296" s="95"/>
      <c r="CP296" s="95"/>
      <c r="CQ296" s="95"/>
      <c r="CR296" s="95"/>
      <c r="CS296" s="99">
        <f t="shared" si="54"/>
        <v>0</v>
      </c>
      <c r="CT296" s="100"/>
      <c r="CU296" s="100"/>
      <c r="CV296" s="100"/>
      <c r="CW296" s="100"/>
      <c r="CX296" s="101"/>
      <c r="CY296" s="73" t="str">
        <f t="shared" si="55"/>
        <v/>
      </c>
      <c r="CZ296" s="71" t="str">
        <f t="shared" si="56"/>
        <v/>
      </c>
      <c r="DA296" s="60"/>
      <c r="DB296" s="77" t="str">
        <f t="shared" si="57"/>
        <v/>
      </c>
      <c r="DC296" s="71" t="str">
        <f t="shared" si="58"/>
        <v/>
      </c>
      <c r="DD296" s="71" t="str">
        <f t="shared" si="59"/>
        <v/>
      </c>
      <c r="DE296" s="45">
        <f t="shared" si="60"/>
        <v>0</v>
      </c>
      <c r="DF296" s="45"/>
      <c r="DG296" s="84" t="str">
        <f t="shared" si="53"/>
        <v/>
      </c>
    </row>
    <row r="297" spans="1:111" ht="15.75" customHeight="1" x14ac:dyDescent="0.35">
      <c r="A297" s="71" t="str">
        <f t="shared" si="50"/>
        <v/>
      </c>
      <c r="B297" s="71" t="str">
        <f t="shared" si="51"/>
        <v/>
      </c>
      <c r="C297" s="72" t="str">
        <f t="shared" si="52"/>
        <v/>
      </c>
      <c r="D297" s="102"/>
      <c r="E297" s="97"/>
      <c r="F297" s="97"/>
      <c r="G297" s="97"/>
      <c r="H297" s="103"/>
      <c r="I297" s="97"/>
      <c r="J297" s="97"/>
      <c r="K297" s="97"/>
      <c r="L297" s="97"/>
      <c r="M297" s="97"/>
      <c r="N297" s="97"/>
      <c r="O297" s="97"/>
      <c r="P297" s="97"/>
      <c r="Q297" s="97"/>
      <c r="R297" s="104"/>
      <c r="S297" s="97"/>
      <c r="T297" s="97"/>
      <c r="U297" s="97"/>
      <c r="V297" s="97"/>
      <c r="W297" s="97"/>
      <c r="X297" s="104"/>
      <c r="Y297" s="97"/>
      <c r="Z297" s="97"/>
      <c r="AA297" s="97"/>
      <c r="AB297" s="97"/>
      <c r="AC297" s="97"/>
      <c r="AD297" s="97"/>
      <c r="AE297" s="97"/>
      <c r="AF297" s="97"/>
      <c r="AG297" s="97"/>
      <c r="AH297" s="97"/>
      <c r="AI297" s="97"/>
      <c r="AJ297" s="105"/>
      <c r="AK297" s="97"/>
      <c r="AL297" s="97"/>
      <c r="AM297" s="97"/>
      <c r="AN297" s="97"/>
      <c r="AO297" s="97"/>
      <c r="AP297" s="97"/>
      <c r="AQ297" s="97"/>
      <c r="AR297" s="106"/>
      <c r="AS297" s="107"/>
      <c r="AT297" s="107"/>
      <c r="AU297" s="107"/>
      <c r="AV297" s="107"/>
      <c r="AW297" s="107"/>
      <c r="AX297" s="107"/>
      <c r="AY297" s="106"/>
      <c r="AZ297" s="107"/>
      <c r="BA297" s="107"/>
      <c r="BB297" s="107"/>
      <c r="BC297" s="108">
        <f>IF($AU$38&lt;&gt;"","zie hierboven",IF(AJ297="auto",IF(AND((D297&gt;'km-vergoeding'!$A$4),(D297&lt;'km-vergoeding'!$A$5)),'km-vergoeding'!$D$4,'km-vergoeding'!$D$5),0))</f>
        <v>0</v>
      </c>
      <c r="BD297" s="95"/>
      <c r="BE297" s="95"/>
      <c r="BF297" s="95"/>
      <c r="BG297" s="95"/>
      <c r="BH297" s="95"/>
      <c r="BI297" s="95"/>
      <c r="BJ297" s="95"/>
      <c r="BK297" s="94">
        <f t="shared" si="61"/>
        <v>0</v>
      </c>
      <c r="BL297" s="95"/>
      <c r="BM297" s="95"/>
      <c r="BN297" s="95"/>
      <c r="BO297" s="95"/>
      <c r="BP297" s="95"/>
      <c r="BQ297" s="95"/>
      <c r="BR297" s="93">
        <f>IF($AU$38&lt;&gt;"","zie hierboven",IF(AJ297="fiets",'km-vergoeding'!$D$3,0))</f>
        <v>0</v>
      </c>
      <c r="BS297" s="93"/>
      <c r="BT297" s="93"/>
      <c r="BU297" s="93"/>
      <c r="BV297" s="93"/>
      <c r="BW297" s="93"/>
      <c r="BX297" s="93"/>
      <c r="BY297" s="93"/>
      <c r="BZ297" s="94">
        <f t="shared" si="62"/>
        <v>0</v>
      </c>
      <c r="CA297" s="95"/>
      <c r="CB297" s="95"/>
      <c r="CC297" s="95"/>
      <c r="CD297" s="95"/>
      <c r="CE297" s="95"/>
      <c r="CF297" s="95"/>
      <c r="CG297" s="96"/>
      <c r="CH297" s="97"/>
      <c r="CI297" s="97"/>
      <c r="CJ297" s="97"/>
      <c r="CK297" s="97"/>
      <c r="CL297" s="97"/>
      <c r="CM297" s="98">
        <f t="shared" si="63"/>
        <v>0</v>
      </c>
      <c r="CN297" s="95"/>
      <c r="CO297" s="95"/>
      <c r="CP297" s="95"/>
      <c r="CQ297" s="95"/>
      <c r="CR297" s="95"/>
      <c r="CS297" s="99">
        <f t="shared" si="54"/>
        <v>0</v>
      </c>
      <c r="CT297" s="100"/>
      <c r="CU297" s="100"/>
      <c r="CV297" s="100"/>
      <c r="CW297" s="100"/>
      <c r="CX297" s="101"/>
      <c r="CY297" s="73" t="str">
        <f t="shared" si="55"/>
        <v/>
      </c>
      <c r="CZ297" s="71" t="str">
        <f t="shared" si="56"/>
        <v/>
      </c>
      <c r="DA297" s="60"/>
      <c r="DB297" s="77" t="str">
        <f t="shared" si="57"/>
        <v/>
      </c>
      <c r="DC297" s="71" t="str">
        <f t="shared" si="58"/>
        <v/>
      </c>
      <c r="DD297" s="71" t="str">
        <f t="shared" si="59"/>
        <v/>
      </c>
      <c r="DE297" s="45">
        <f t="shared" si="60"/>
        <v>0</v>
      </c>
      <c r="DF297" s="45"/>
      <c r="DG297" s="84" t="str">
        <f t="shared" si="53"/>
        <v/>
      </c>
    </row>
    <row r="298" spans="1:111" ht="15.75" customHeight="1" x14ac:dyDescent="0.35">
      <c r="A298" s="71" t="str">
        <f t="shared" si="50"/>
        <v/>
      </c>
      <c r="B298" s="71" t="str">
        <f t="shared" si="51"/>
        <v/>
      </c>
      <c r="C298" s="72" t="str">
        <f t="shared" si="52"/>
        <v/>
      </c>
      <c r="D298" s="102"/>
      <c r="E298" s="97"/>
      <c r="F298" s="97"/>
      <c r="G298" s="97"/>
      <c r="H298" s="103"/>
      <c r="I298" s="97"/>
      <c r="J298" s="97"/>
      <c r="K298" s="97"/>
      <c r="L298" s="97"/>
      <c r="M298" s="97"/>
      <c r="N298" s="97"/>
      <c r="O298" s="97"/>
      <c r="P298" s="97"/>
      <c r="Q298" s="97"/>
      <c r="R298" s="104"/>
      <c r="S298" s="97"/>
      <c r="T298" s="97"/>
      <c r="U298" s="97"/>
      <c r="V298" s="97"/>
      <c r="W298" s="97"/>
      <c r="X298" s="104"/>
      <c r="Y298" s="97"/>
      <c r="Z298" s="97"/>
      <c r="AA298" s="97"/>
      <c r="AB298" s="97"/>
      <c r="AC298" s="97"/>
      <c r="AD298" s="97"/>
      <c r="AE298" s="97"/>
      <c r="AF298" s="97"/>
      <c r="AG298" s="97"/>
      <c r="AH298" s="97"/>
      <c r="AI298" s="97"/>
      <c r="AJ298" s="105"/>
      <c r="AK298" s="97"/>
      <c r="AL298" s="97"/>
      <c r="AM298" s="97"/>
      <c r="AN298" s="97"/>
      <c r="AO298" s="97"/>
      <c r="AP298" s="97"/>
      <c r="AQ298" s="97"/>
      <c r="AR298" s="106"/>
      <c r="AS298" s="107"/>
      <c r="AT298" s="107"/>
      <c r="AU298" s="107"/>
      <c r="AV298" s="107"/>
      <c r="AW298" s="107"/>
      <c r="AX298" s="107"/>
      <c r="AY298" s="106"/>
      <c r="AZ298" s="107"/>
      <c r="BA298" s="107"/>
      <c r="BB298" s="107"/>
      <c r="BC298" s="108">
        <f>IF($AU$38&lt;&gt;"","zie hierboven",IF(AJ298="auto",IF(AND((D298&gt;'km-vergoeding'!$A$4),(D298&lt;'km-vergoeding'!$A$5)),'km-vergoeding'!$D$4,'km-vergoeding'!$D$5),0))</f>
        <v>0</v>
      </c>
      <c r="BD298" s="95"/>
      <c r="BE298" s="95"/>
      <c r="BF298" s="95"/>
      <c r="BG298" s="95"/>
      <c r="BH298" s="95"/>
      <c r="BI298" s="95"/>
      <c r="BJ298" s="95"/>
      <c r="BK298" s="94">
        <f t="shared" si="61"/>
        <v>0</v>
      </c>
      <c r="BL298" s="95"/>
      <c r="BM298" s="95"/>
      <c r="BN298" s="95"/>
      <c r="BO298" s="95"/>
      <c r="BP298" s="95"/>
      <c r="BQ298" s="95"/>
      <c r="BR298" s="93">
        <f>IF($AU$38&lt;&gt;"","zie hierboven",IF(AJ298="fiets",'km-vergoeding'!$D$3,0))</f>
        <v>0</v>
      </c>
      <c r="BS298" s="93"/>
      <c r="BT298" s="93"/>
      <c r="BU298" s="93"/>
      <c r="BV298" s="93"/>
      <c r="BW298" s="93"/>
      <c r="BX298" s="93"/>
      <c r="BY298" s="93"/>
      <c r="BZ298" s="94">
        <f t="shared" si="62"/>
        <v>0</v>
      </c>
      <c r="CA298" s="95"/>
      <c r="CB298" s="95"/>
      <c r="CC298" s="95"/>
      <c r="CD298" s="95"/>
      <c r="CE298" s="95"/>
      <c r="CF298" s="95"/>
      <c r="CG298" s="96"/>
      <c r="CH298" s="97"/>
      <c r="CI298" s="97"/>
      <c r="CJ298" s="97"/>
      <c r="CK298" s="97"/>
      <c r="CL298" s="97"/>
      <c r="CM298" s="98">
        <f t="shared" si="63"/>
        <v>0</v>
      </c>
      <c r="CN298" s="95"/>
      <c r="CO298" s="95"/>
      <c r="CP298" s="95"/>
      <c r="CQ298" s="95"/>
      <c r="CR298" s="95"/>
      <c r="CS298" s="99">
        <f t="shared" si="54"/>
        <v>0</v>
      </c>
      <c r="CT298" s="100"/>
      <c r="CU298" s="100"/>
      <c r="CV298" s="100"/>
      <c r="CW298" s="100"/>
      <c r="CX298" s="101"/>
      <c r="CY298" s="73" t="str">
        <f t="shared" si="55"/>
        <v/>
      </c>
      <c r="CZ298" s="71" t="str">
        <f t="shared" si="56"/>
        <v/>
      </c>
      <c r="DA298" s="60"/>
      <c r="DB298" s="77" t="str">
        <f t="shared" si="57"/>
        <v/>
      </c>
      <c r="DC298" s="71" t="str">
        <f t="shared" si="58"/>
        <v/>
      </c>
      <c r="DD298" s="71" t="str">
        <f t="shared" si="59"/>
        <v/>
      </c>
      <c r="DE298" s="45">
        <f t="shared" si="60"/>
        <v>0</v>
      </c>
      <c r="DF298" s="45"/>
      <c r="DG298" s="84" t="str">
        <f t="shared" si="53"/>
        <v/>
      </c>
    </row>
    <row r="299" spans="1:111" ht="15.75" customHeight="1" x14ac:dyDescent="0.35">
      <c r="A299" s="71" t="str">
        <f t="shared" si="50"/>
        <v/>
      </c>
      <c r="B299" s="71" t="str">
        <f t="shared" si="51"/>
        <v/>
      </c>
      <c r="C299" s="72" t="str">
        <f t="shared" si="52"/>
        <v/>
      </c>
      <c r="D299" s="102"/>
      <c r="E299" s="97"/>
      <c r="F299" s="97"/>
      <c r="G299" s="97"/>
      <c r="H299" s="103"/>
      <c r="I299" s="97"/>
      <c r="J299" s="97"/>
      <c r="K299" s="97"/>
      <c r="L299" s="97"/>
      <c r="M299" s="97"/>
      <c r="N299" s="97"/>
      <c r="O299" s="97"/>
      <c r="P299" s="97"/>
      <c r="Q299" s="97"/>
      <c r="R299" s="104"/>
      <c r="S299" s="97"/>
      <c r="T299" s="97"/>
      <c r="U299" s="97"/>
      <c r="V299" s="97"/>
      <c r="W299" s="97"/>
      <c r="X299" s="104"/>
      <c r="Y299" s="97"/>
      <c r="Z299" s="97"/>
      <c r="AA299" s="97"/>
      <c r="AB299" s="97"/>
      <c r="AC299" s="97"/>
      <c r="AD299" s="97"/>
      <c r="AE299" s="97"/>
      <c r="AF299" s="97"/>
      <c r="AG299" s="97"/>
      <c r="AH299" s="97"/>
      <c r="AI299" s="97"/>
      <c r="AJ299" s="105"/>
      <c r="AK299" s="97"/>
      <c r="AL299" s="97"/>
      <c r="AM299" s="97"/>
      <c r="AN299" s="97"/>
      <c r="AO299" s="97"/>
      <c r="AP299" s="97"/>
      <c r="AQ299" s="97"/>
      <c r="AR299" s="106"/>
      <c r="AS299" s="107"/>
      <c r="AT299" s="107"/>
      <c r="AU299" s="107"/>
      <c r="AV299" s="107"/>
      <c r="AW299" s="107"/>
      <c r="AX299" s="107"/>
      <c r="AY299" s="106"/>
      <c r="AZ299" s="107"/>
      <c r="BA299" s="107"/>
      <c r="BB299" s="107"/>
      <c r="BC299" s="108">
        <f>IF($AU$38&lt;&gt;"","zie hierboven",IF(AJ299="auto",IF(AND((D299&gt;'km-vergoeding'!$A$4),(D299&lt;'km-vergoeding'!$A$5)),'km-vergoeding'!$D$4,'km-vergoeding'!$D$5),0))</f>
        <v>0</v>
      </c>
      <c r="BD299" s="95"/>
      <c r="BE299" s="95"/>
      <c r="BF299" s="95"/>
      <c r="BG299" s="95"/>
      <c r="BH299" s="95"/>
      <c r="BI299" s="95"/>
      <c r="BJ299" s="95"/>
      <c r="BK299" s="94">
        <f t="shared" ref="BK299:BK322" si="64">IF(AJ299="auto",ROUND(AR299*AY299*BC299,2),0)</f>
        <v>0</v>
      </c>
      <c r="BL299" s="95"/>
      <c r="BM299" s="95"/>
      <c r="BN299" s="95"/>
      <c r="BO299" s="95"/>
      <c r="BP299" s="95"/>
      <c r="BQ299" s="95"/>
      <c r="BR299" s="93">
        <f>IF($AU$38&lt;&gt;"","zie hierboven",IF(AJ299="fiets",'km-vergoeding'!$D$3,0))</f>
        <v>0</v>
      </c>
      <c r="BS299" s="93"/>
      <c r="BT299" s="93"/>
      <c r="BU299" s="93"/>
      <c r="BV299" s="93"/>
      <c r="BW299" s="93"/>
      <c r="BX299" s="93"/>
      <c r="BY299" s="93"/>
      <c r="BZ299" s="94">
        <f t="shared" ref="BZ299:BZ322" si="65">IF(AJ299="fiets",ROUND(AR299*AY299*BR299,2),0)</f>
        <v>0</v>
      </c>
      <c r="CA299" s="95"/>
      <c r="CB299" s="95"/>
      <c r="CC299" s="95"/>
      <c r="CD299" s="95"/>
      <c r="CE299" s="95"/>
      <c r="CF299" s="95"/>
      <c r="CG299" s="96"/>
      <c r="CH299" s="97"/>
      <c r="CI299" s="97"/>
      <c r="CJ299" s="97"/>
      <c r="CK299" s="97"/>
      <c r="CL299" s="97"/>
      <c r="CM299" s="98">
        <f t="shared" ref="CM299:CM322" si="66">IF(AND(OR((AJ299="fiets"),(AJ299="auto")),(CG299&gt;0)),"xxxx",BK299+BZ299+CG299)</f>
        <v>0</v>
      </c>
      <c r="CN299" s="95"/>
      <c r="CO299" s="95"/>
      <c r="CP299" s="95"/>
      <c r="CQ299" s="95"/>
      <c r="CR299" s="95"/>
      <c r="CS299" s="99">
        <f t="shared" si="54"/>
        <v>0</v>
      </c>
      <c r="CT299" s="100"/>
      <c r="CU299" s="100"/>
      <c r="CV299" s="100"/>
      <c r="CW299" s="100"/>
      <c r="CX299" s="101"/>
      <c r="CY299" s="73" t="str">
        <f t="shared" si="55"/>
        <v/>
      </c>
      <c r="CZ299" s="71" t="str">
        <f t="shared" si="56"/>
        <v/>
      </c>
      <c r="DA299" s="60"/>
      <c r="DB299" s="77" t="str">
        <f t="shared" si="57"/>
        <v/>
      </c>
      <c r="DC299" s="71" t="str">
        <f t="shared" si="58"/>
        <v/>
      </c>
      <c r="DD299" s="71" t="str">
        <f t="shared" si="59"/>
        <v/>
      </c>
      <c r="DE299" s="45">
        <f t="shared" si="60"/>
        <v>0</v>
      </c>
      <c r="DF299" s="45"/>
      <c r="DG299" s="84" t="str">
        <f t="shared" si="53"/>
        <v/>
      </c>
    </row>
    <row r="300" spans="1:111" ht="15.75" customHeight="1" x14ac:dyDescent="0.35">
      <c r="A300" s="71" t="str">
        <f t="shared" si="50"/>
        <v/>
      </c>
      <c r="B300" s="71" t="str">
        <f t="shared" si="51"/>
        <v/>
      </c>
      <c r="C300" s="72" t="str">
        <f t="shared" si="52"/>
        <v/>
      </c>
      <c r="D300" s="102"/>
      <c r="E300" s="97"/>
      <c r="F300" s="97"/>
      <c r="G300" s="97"/>
      <c r="H300" s="103"/>
      <c r="I300" s="97"/>
      <c r="J300" s="97"/>
      <c r="K300" s="97"/>
      <c r="L300" s="97"/>
      <c r="M300" s="97"/>
      <c r="N300" s="97"/>
      <c r="O300" s="97"/>
      <c r="P300" s="97"/>
      <c r="Q300" s="97"/>
      <c r="R300" s="104"/>
      <c r="S300" s="97"/>
      <c r="T300" s="97"/>
      <c r="U300" s="97"/>
      <c r="V300" s="97"/>
      <c r="W300" s="97"/>
      <c r="X300" s="104"/>
      <c r="Y300" s="97"/>
      <c r="Z300" s="97"/>
      <c r="AA300" s="97"/>
      <c r="AB300" s="97"/>
      <c r="AC300" s="97"/>
      <c r="AD300" s="97"/>
      <c r="AE300" s="97"/>
      <c r="AF300" s="97"/>
      <c r="AG300" s="97"/>
      <c r="AH300" s="97"/>
      <c r="AI300" s="97"/>
      <c r="AJ300" s="105"/>
      <c r="AK300" s="97"/>
      <c r="AL300" s="97"/>
      <c r="AM300" s="97"/>
      <c r="AN300" s="97"/>
      <c r="AO300" s="97"/>
      <c r="AP300" s="97"/>
      <c r="AQ300" s="97"/>
      <c r="AR300" s="106"/>
      <c r="AS300" s="107"/>
      <c r="AT300" s="107"/>
      <c r="AU300" s="107"/>
      <c r="AV300" s="107"/>
      <c r="AW300" s="107"/>
      <c r="AX300" s="107"/>
      <c r="AY300" s="106"/>
      <c r="AZ300" s="107"/>
      <c r="BA300" s="107"/>
      <c r="BB300" s="107"/>
      <c r="BC300" s="108">
        <f>IF($AU$38&lt;&gt;"","zie hierboven",IF(AJ300="auto",IF(AND((D300&gt;'km-vergoeding'!$A$4),(D300&lt;'km-vergoeding'!$A$5)),'km-vergoeding'!$D$4,'km-vergoeding'!$D$5),0))</f>
        <v>0</v>
      </c>
      <c r="BD300" s="95"/>
      <c r="BE300" s="95"/>
      <c r="BF300" s="95"/>
      <c r="BG300" s="95"/>
      <c r="BH300" s="95"/>
      <c r="BI300" s="95"/>
      <c r="BJ300" s="95"/>
      <c r="BK300" s="94">
        <f t="shared" si="64"/>
        <v>0</v>
      </c>
      <c r="BL300" s="95"/>
      <c r="BM300" s="95"/>
      <c r="BN300" s="95"/>
      <c r="BO300" s="95"/>
      <c r="BP300" s="95"/>
      <c r="BQ300" s="95"/>
      <c r="BR300" s="93">
        <f>IF($AU$38&lt;&gt;"","zie hierboven",IF(AJ300="fiets",'km-vergoeding'!$D$3,0))</f>
        <v>0</v>
      </c>
      <c r="BS300" s="93"/>
      <c r="BT300" s="93"/>
      <c r="BU300" s="93"/>
      <c r="BV300" s="93"/>
      <c r="BW300" s="93"/>
      <c r="BX300" s="93"/>
      <c r="BY300" s="93"/>
      <c r="BZ300" s="94">
        <f t="shared" si="65"/>
        <v>0</v>
      </c>
      <c r="CA300" s="95"/>
      <c r="CB300" s="95"/>
      <c r="CC300" s="95"/>
      <c r="CD300" s="95"/>
      <c r="CE300" s="95"/>
      <c r="CF300" s="95"/>
      <c r="CG300" s="96"/>
      <c r="CH300" s="97"/>
      <c r="CI300" s="97"/>
      <c r="CJ300" s="97"/>
      <c r="CK300" s="97"/>
      <c r="CL300" s="97"/>
      <c r="CM300" s="98">
        <f t="shared" si="66"/>
        <v>0</v>
      </c>
      <c r="CN300" s="95"/>
      <c r="CO300" s="95"/>
      <c r="CP300" s="95"/>
      <c r="CQ300" s="95"/>
      <c r="CR300" s="95"/>
      <c r="CS300" s="99">
        <f t="shared" si="54"/>
        <v>0</v>
      </c>
      <c r="CT300" s="100"/>
      <c r="CU300" s="100"/>
      <c r="CV300" s="100"/>
      <c r="CW300" s="100"/>
      <c r="CX300" s="101"/>
      <c r="CY300" s="73" t="str">
        <f t="shared" si="55"/>
        <v/>
      </c>
      <c r="CZ300" s="71" t="str">
        <f t="shared" si="56"/>
        <v/>
      </c>
      <c r="DA300" s="60"/>
      <c r="DB300" s="77" t="str">
        <f t="shared" si="57"/>
        <v/>
      </c>
      <c r="DC300" s="71" t="str">
        <f t="shared" si="58"/>
        <v/>
      </c>
      <c r="DD300" s="71" t="str">
        <f t="shared" si="59"/>
        <v/>
      </c>
      <c r="DE300" s="45">
        <f t="shared" si="60"/>
        <v>0</v>
      </c>
      <c r="DF300" s="45"/>
      <c r="DG300" s="84" t="str">
        <f t="shared" si="53"/>
        <v/>
      </c>
    </row>
    <row r="301" spans="1:111" ht="15.75" customHeight="1" x14ac:dyDescent="0.35">
      <c r="A301" s="71" t="str">
        <f t="shared" si="50"/>
        <v/>
      </c>
      <c r="B301" s="71" t="str">
        <f t="shared" si="51"/>
        <v/>
      </c>
      <c r="C301" s="72" t="str">
        <f t="shared" si="52"/>
        <v/>
      </c>
      <c r="D301" s="102"/>
      <c r="E301" s="97"/>
      <c r="F301" s="97"/>
      <c r="G301" s="97"/>
      <c r="H301" s="103"/>
      <c r="I301" s="97"/>
      <c r="J301" s="97"/>
      <c r="K301" s="97"/>
      <c r="L301" s="97"/>
      <c r="M301" s="97"/>
      <c r="N301" s="97"/>
      <c r="O301" s="97"/>
      <c r="P301" s="97"/>
      <c r="Q301" s="97"/>
      <c r="R301" s="104"/>
      <c r="S301" s="97"/>
      <c r="T301" s="97"/>
      <c r="U301" s="97"/>
      <c r="V301" s="97"/>
      <c r="W301" s="97"/>
      <c r="X301" s="104"/>
      <c r="Y301" s="97"/>
      <c r="Z301" s="97"/>
      <c r="AA301" s="97"/>
      <c r="AB301" s="97"/>
      <c r="AC301" s="97"/>
      <c r="AD301" s="97"/>
      <c r="AE301" s="97"/>
      <c r="AF301" s="97"/>
      <c r="AG301" s="97"/>
      <c r="AH301" s="97"/>
      <c r="AI301" s="97"/>
      <c r="AJ301" s="105"/>
      <c r="AK301" s="97"/>
      <c r="AL301" s="97"/>
      <c r="AM301" s="97"/>
      <c r="AN301" s="97"/>
      <c r="AO301" s="97"/>
      <c r="AP301" s="97"/>
      <c r="AQ301" s="97"/>
      <c r="AR301" s="106"/>
      <c r="AS301" s="107"/>
      <c r="AT301" s="107"/>
      <c r="AU301" s="107"/>
      <c r="AV301" s="107"/>
      <c r="AW301" s="107"/>
      <c r="AX301" s="107"/>
      <c r="AY301" s="106"/>
      <c r="AZ301" s="107"/>
      <c r="BA301" s="107"/>
      <c r="BB301" s="107"/>
      <c r="BC301" s="108">
        <f>IF($AU$38&lt;&gt;"","zie hierboven",IF(AJ301="auto",IF(AND((D301&gt;'km-vergoeding'!$A$4),(D301&lt;'km-vergoeding'!$A$5)),'km-vergoeding'!$D$4,'km-vergoeding'!$D$5),0))</f>
        <v>0</v>
      </c>
      <c r="BD301" s="95"/>
      <c r="BE301" s="95"/>
      <c r="BF301" s="95"/>
      <c r="BG301" s="95"/>
      <c r="BH301" s="95"/>
      <c r="BI301" s="95"/>
      <c r="BJ301" s="95"/>
      <c r="BK301" s="94">
        <f t="shared" si="64"/>
        <v>0</v>
      </c>
      <c r="BL301" s="95"/>
      <c r="BM301" s="95"/>
      <c r="BN301" s="95"/>
      <c r="BO301" s="95"/>
      <c r="BP301" s="95"/>
      <c r="BQ301" s="95"/>
      <c r="BR301" s="93">
        <f>IF($AU$38&lt;&gt;"","zie hierboven",IF(AJ301="fiets",'km-vergoeding'!$D$3,0))</f>
        <v>0</v>
      </c>
      <c r="BS301" s="93"/>
      <c r="BT301" s="93"/>
      <c r="BU301" s="93"/>
      <c r="BV301" s="93"/>
      <c r="BW301" s="93"/>
      <c r="BX301" s="93"/>
      <c r="BY301" s="93"/>
      <c r="BZ301" s="94">
        <f t="shared" si="65"/>
        <v>0</v>
      </c>
      <c r="CA301" s="95"/>
      <c r="CB301" s="95"/>
      <c r="CC301" s="95"/>
      <c r="CD301" s="95"/>
      <c r="CE301" s="95"/>
      <c r="CF301" s="95"/>
      <c r="CG301" s="96"/>
      <c r="CH301" s="97"/>
      <c r="CI301" s="97"/>
      <c r="CJ301" s="97"/>
      <c r="CK301" s="97"/>
      <c r="CL301" s="97"/>
      <c r="CM301" s="98">
        <f t="shared" si="66"/>
        <v>0</v>
      </c>
      <c r="CN301" s="95"/>
      <c r="CO301" s="95"/>
      <c r="CP301" s="95"/>
      <c r="CQ301" s="95"/>
      <c r="CR301" s="95"/>
      <c r="CS301" s="99">
        <f t="shared" si="54"/>
        <v>0</v>
      </c>
      <c r="CT301" s="100"/>
      <c r="CU301" s="100"/>
      <c r="CV301" s="100"/>
      <c r="CW301" s="100"/>
      <c r="CX301" s="101"/>
      <c r="CY301" s="73" t="str">
        <f t="shared" si="55"/>
        <v/>
      </c>
      <c r="CZ301" s="71" t="str">
        <f t="shared" si="56"/>
        <v/>
      </c>
      <c r="DA301" s="60"/>
      <c r="DB301" s="77" t="str">
        <f t="shared" si="57"/>
        <v/>
      </c>
      <c r="DC301" s="71" t="str">
        <f t="shared" si="58"/>
        <v/>
      </c>
      <c r="DD301" s="71" t="str">
        <f t="shared" si="59"/>
        <v/>
      </c>
      <c r="DE301" s="45">
        <f t="shared" si="60"/>
        <v>0</v>
      </c>
      <c r="DF301" s="45"/>
      <c r="DG301" s="84" t="str">
        <f t="shared" si="53"/>
        <v/>
      </c>
    </row>
    <row r="302" spans="1:111" ht="15.75" customHeight="1" x14ac:dyDescent="0.35">
      <c r="A302" s="71" t="str">
        <f t="shared" si="50"/>
        <v/>
      </c>
      <c r="B302" s="71" t="str">
        <f t="shared" si="51"/>
        <v/>
      </c>
      <c r="C302" s="72" t="str">
        <f t="shared" si="52"/>
        <v/>
      </c>
      <c r="D302" s="102"/>
      <c r="E302" s="97"/>
      <c r="F302" s="97"/>
      <c r="G302" s="97"/>
      <c r="H302" s="103"/>
      <c r="I302" s="97"/>
      <c r="J302" s="97"/>
      <c r="K302" s="97"/>
      <c r="L302" s="97"/>
      <c r="M302" s="97"/>
      <c r="N302" s="97"/>
      <c r="O302" s="97"/>
      <c r="P302" s="97"/>
      <c r="Q302" s="97"/>
      <c r="R302" s="104"/>
      <c r="S302" s="97"/>
      <c r="T302" s="97"/>
      <c r="U302" s="97"/>
      <c r="V302" s="97"/>
      <c r="W302" s="97"/>
      <c r="X302" s="104"/>
      <c r="Y302" s="97"/>
      <c r="Z302" s="97"/>
      <c r="AA302" s="97"/>
      <c r="AB302" s="97"/>
      <c r="AC302" s="97"/>
      <c r="AD302" s="97"/>
      <c r="AE302" s="97"/>
      <c r="AF302" s="97"/>
      <c r="AG302" s="97"/>
      <c r="AH302" s="97"/>
      <c r="AI302" s="97"/>
      <c r="AJ302" s="105"/>
      <c r="AK302" s="97"/>
      <c r="AL302" s="97"/>
      <c r="AM302" s="97"/>
      <c r="AN302" s="97"/>
      <c r="AO302" s="97"/>
      <c r="AP302" s="97"/>
      <c r="AQ302" s="97"/>
      <c r="AR302" s="106"/>
      <c r="AS302" s="107"/>
      <c r="AT302" s="107"/>
      <c r="AU302" s="107"/>
      <c r="AV302" s="107"/>
      <c r="AW302" s="107"/>
      <c r="AX302" s="107"/>
      <c r="AY302" s="106"/>
      <c r="AZ302" s="107"/>
      <c r="BA302" s="107"/>
      <c r="BB302" s="107"/>
      <c r="BC302" s="108">
        <f>IF($AU$38&lt;&gt;"","zie hierboven",IF(AJ302="auto",IF(AND((D302&gt;'km-vergoeding'!$A$4),(D302&lt;'km-vergoeding'!$A$5)),'km-vergoeding'!$D$4,'km-vergoeding'!$D$5),0))</f>
        <v>0</v>
      </c>
      <c r="BD302" s="95"/>
      <c r="BE302" s="95"/>
      <c r="BF302" s="95"/>
      <c r="BG302" s="95"/>
      <c r="BH302" s="95"/>
      <c r="BI302" s="95"/>
      <c r="BJ302" s="95"/>
      <c r="BK302" s="94">
        <f t="shared" si="64"/>
        <v>0</v>
      </c>
      <c r="BL302" s="95"/>
      <c r="BM302" s="95"/>
      <c r="BN302" s="95"/>
      <c r="BO302" s="95"/>
      <c r="BP302" s="95"/>
      <c r="BQ302" s="95"/>
      <c r="BR302" s="93">
        <f>IF($AU$38&lt;&gt;"","zie hierboven",IF(AJ302="fiets",'km-vergoeding'!$D$3,0))</f>
        <v>0</v>
      </c>
      <c r="BS302" s="93"/>
      <c r="BT302" s="93"/>
      <c r="BU302" s="93"/>
      <c r="BV302" s="93"/>
      <c r="BW302" s="93"/>
      <c r="BX302" s="93"/>
      <c r="BY302" s="93"/>
      <c r="BZ302" s="94">
        <f t="shared" si="65"/>
        <v>0</v>
      </c>
      <c r="CA302" s="95"/>
      <c r="CB302" s="95"/>
      <c r="CC302" s="95"/>
      <c r="CD302" s="95"/>
      <c r="CE302" s="95"/>
      <c r="CF302" s="95"/>
      <c r="CG302" s="96"/>
      <c r="CH302" s="97"/>
      <c r="CI302" s="97"/>
      <c r="CJ302" s="97"/>
      <c r="CK302" s="97"/>
      <c r="CL302" s="97"/>
      <c r="CM302" s="98">
        <f t="shared" si="66"/>
        <v>0</v>
      </c>
      <c r="CN302" s="95"/>
      <c r="CO302" s="95"/>
      <c r="CP302" s="95"/>
      <c r="CQ302" s="95"/>
      <c r="CR302" s="95"/>
      <c r="CS302" s="99">
        <f t="shared" si="54"/>
        <v>0</v>
      </c>
      <c r="CT302" s="100"/>
      <c r="CU302" s="100"/>
      <c r="CV302" s="100"/>
      <c r="CW302" s="100"/>
      <c r="CX302" s="101"/>
      <c r="CY302" s="73" t="str">
        <f t="shared" si="55"/>
        <v/>
      </c>
      <c r="CZ302" s="71" t="str">
        <f t="shared" si="56"/>
        <v/>
      </c>
      <c r="DA302" s="60"/>
      <c r="DB302" s="77" t="str">
        <f t="shared" si="57"/>
        <v/>
      </c>
      <c r="DC302" s="71" t="str">
        <f t="shared" si="58"/>
        <v/>
      </c>
      <c r="DD302" s="71" t="str">
        <f t="shared" si="59"/>
        <v/>
      </c>
      <c r="DE302" s="45">
        <f t="shared" si="60"/>
        <v>0</v>
      </c>
      <c r="DF302" s="45"/>
      <c r="DG302" s="84" t="str">
        <f t="shared" si="53"/>
        <v/>
      </c>
    </row>
    <row r="303" spans="1:111" ht="15.75" customHeight="1" x14ac:dyDescent="0.35">
      <c r="A303" s="71" t="str">
        <f t="shared" si="50"/>
        <v/>
      </c>
      <c r="B303" s="71" t="str">
        <f t="shared" si="51"/>
        <v/>
      </c>
      <c r="C303" s="72" t="str">
        <f t="shared" si="52"/>
        <v/>
      </c>
      <c r="D303" s="102"/>
      <c r="E303" s="97"/>
      <c r="F303" s="97"/>
      <c r="G303" s="97"/>
      <c r="H303" s="103"/>
      <c r="I303" s="97"/>
      <c r="J303" s="97"/>
      <c r="K303" s="97"/>
      <c r="L303" s="97"/>
      <c r="M303" s="97"/>
      <c r="N303" s="97"/>
      <c r="O303" s="97"/>
      <c r="P303" s="97"/>
      <c r="Q303" s="97"/>
      <c r="R303" s="104"/>
      <c r="S303" s="97"/>
      <c r="T303" s="97"/>
      <c r="U303" s="97"/>
      <c r="V303" s="97"/>
      <c r="W303" s="97"/>
      <c r="X303" s="104"/>
      <c r="Y303" s="97"/>
      <c r="Z303" s="97"/>
      <c r="AA303" s="97"/>
      <c r="AB303" s="97"/>
      <c r="AC303" s="97"/>
      <c r="AD303" s="97"/>
      <c r="AE303" s="97"/>
      <c r="AF303" s="97"/>
      <c r="AG303" s="97"/>
      <c r="AH303" s="97"/>
      <c r="AI303" s="97"/>
      <c r="AJ303" s="105"/>
      <c r="AK303" s="97"/>
      <c r="AL303" s="97"/>
      <c r="AM303" s="97"/>
      <c r="AN303" s="97"/>
      <c r="AO303" s="97"/>
      <c r="AP303" s="97"/>
      <c r="AQ303" s="97"/>
      <c r="AR303" s="106"/>
      <c r="AS303" s="107"/>
      <c r="AT303" s="107"/>
      <c r="AU303" s="107"/>
      <c r="AV303" s="107"/>
      <c r="AW303" s="107"/>
      <c r="AX303" s="107"/>
      <c r="AY303" s="106"/>
      <c r="AZ303" s="107"/>
      <c r="BA303" s="107"/>
      <c r="BB303" s="107"/>
      <c r="BC303" s="108">
        <f>IF($AU$38&lt;&gt;"","zie hierboven",IF(AJ303="auto",IF(AND((D303&gt;'km-vergoeding'!$A$4),(D303&lt;'km-vergoeding'!$A$5)),'km-vergoeding'!$D$4,'km-vergoeding'!$D$5),0))</f>
        <v>0</v>
      </c>
      <c r="BD303" s="95"/>
      <c r="BE303" s="95"/>
      <c r="BF303" s="95"/>
      <c r="BG303" s="95"/>
      <c r="BH303" s="95"/>
      <c r="BI303" s="95"/>
      <c r="BJ303" s="95"/>
      <c r="BK303" s="94">
        <f t="shared" si="64"/>
        <v>0</v>
      </c>
      <c r="BL303" s="95"/>
      <c r="BM303" s="95"/>
      <c r="BN303" s="95"/>
      <c r="BO303" s="95"/>
      <c r="BP303" s="95"/>
      <c r="BQ303" s="95"/>
      <c r="BR303" s="93">
        <f>IF($AU$38&lt;&gt;"","zie hierboven",IF(AJ303="fiets",'km-vergoeding'!$D$3,0))</f>
        <v>0</v>
      </c>
      <c r="BS303" s="93"/>
      <c r="BT303" s="93"/>
      <c r="BU303" s="93"/>
      <c r="BV303" s="93"/>
      <c r="BW303" s="93"/>
      <c r="BX303" s="93"/>
      <c r="BY303" s="93"/>
      <c r="BZ303" s="94">
        <f t="shared" si="65"/>
        <v>0</v>
      </c>
      <c r="CA303" s="95"/>
      <c r="CB303" s="95"/>
      <c r="CC303" s="95"/>
      <c r="CD303" s="95"/>
      <c r="CE303" s="95"/>
      <c r="CF303" s="95"/>
      <c r="CG303" s="96"/>
      <c r="CH303" s="97"/>
      <c r="CI303" s="97"/>
      <c r="CJ303" s="97"/>
      <c r="CK303" s="97"/>
      <c r="CL303" s="97"/>
      <c r="CM303" s="98">
        <f t="shared" si="66"/>
        <v>0</v>
      </c>
      <c r="CN303" s="95"/>
      <c r="CO303" s="95"/>
      <c r="CP303" s="95"/>
      <c r="CQ303" s="95"/>
      <c r="CR303" s="95"/>
      <c r="CS303" s="99">
        <f t="shared" si="54"/>
        <v>0</v>
      </c>
      <c r="CT303" s="100"/>
      <c r="CU303" s="100"/>
      <c r="CV303" s="100"/>
      <c r="CW303" s="100"/>
      <c r="CX303" s="101"/>
      <c r="CY303" s="73" t="str">
        <f t="shared" si="55"/>
        <v/>
      </c>
      <c r="CZ303" s="71" t="str">
        <f t="shared" si="56"/>
        <v/>
      </c>
      <c r="DA303" s="60"/>
      <c r="DB303" s="77" t="str">
        <f t="shared" si="57"/>
        <v/>
      </c>
      <c r="DC303" s="71" t="str">
        <f t="shared" si="58"/>
        <v/>
      </c>
      <c r="DD303" s="71" t="str">
        <f t="shared" si="59"/>
        <v/>
      </c>
      <c r="DE303" s="45">
        <f t="shared" si="60"/>
        <v>0</v>
      </c>
      <c r="DF303" s="45"/>
      <c r="DG303" s="84" t="str">
        <f t="shared" si="53"/>
        <v/>
      </c>
    </row>
    <row r="304" spans="1:111" ht="15.75" customHeight="1" x14ac:dyDescent="0.35">
      <c r="A304" s="71" t="str">
        <f t="shared" si="50"/>
        <v/>
      </c>
      <c r="B304" s="71" t="str">
        <f t="shared" si="51"/>
        <v/>
      </c>
      <c r="C304" s="72" t="str">
        <f t="shared" si="52"/>
        <v/>
      </c>
      <c r="D304" s="102"/>
      <c r="E304" s="97"/>
      <c r="F304" s="97"/>
      <c r="G304" s="97"/>
      <c r="H304" s="103"/>
      <c r="I304" s="97"/>
      <c r="J304" s="97"/>
      <c r="K304" s="97"/>
      <c r="L304" s="97"/>
      <c r="M304" s="97"/>
      <c r="N304" s="97"/>
      <c r="O304" s="97"/>
      <c r="P304" s="97"/>
      <c r="Q304" s="97"/>
      <c r="R304" s="104"/>
      <c r="S304" s="97"/>
      <c r="T304" s="97"/>
      <c r="U304" s="97"/>
      <c r="V304" s="97"/>
      <c r="W304" s="97"/>
      <c r="X304" s="104"/>
      <c r="Y304" s="97"/>
      <c r="Z304" s="97"/>
      <c r="AA304" s="97"/>
      <c r="AB304" s="97"/>
      <c r="AC304" s="97"/>
      <c r="AD304" s="97"/>
      <c r="AE304" s="97"/>
      <c r="AF304" s="97"/>
      <c r="AG304" s="97"/>
      <c r="AH304" s="97"/>
      <c r="AI304" s="97"/>
      <c r="AJ304" s="105"/>
      <c r="AK304" s="97"/>
      <c r="AL304" s="97"/>
      <c r="AM304" s="97"/>
      <c r="AN304" s="97"/>
      <c r="AO304" s="97"/>
      <c r="AP304" s="97"/>
      <c r="AQ304" s="97"/>
      <c r="AR304" s="106"/>
      <c r="AS304" s="107"/>
      <c r="AT304" s="107"/>
      <c r="AU304" s="107"/>
      <c r="AV304" s="107"/>
      <c r="AW304" s="107"/>
      <c r="AX304" s="107"/>
      <c r="AY304" s="106"/>
      <c r="AZ304" s="107"/>
      <c r="BA304" s="107"/>
      <c r="BB304" s="107"/>
      <c r="BC304" s="108">
        <f>IF($AU$38&lt;&gt;"","zie hierboven",IF(AJ304="auto",IF(AND((D304&gt;'km-vergoeding'!$A$4),(D304&lt;'km-vergoeding'!$A$5)),'km-vergoeding'!$D$4,'km-vergoeding'!$D$5),0))</f>
        <v>0</v>
      </c>
      <c r="BD304" s="95"/>
      <c r="BE304" s="95"/>
      <c r="BF304" s="95"/>
      <c r="BG304" s="95"/>
      <c r="BH304" s="95"/>
      <c r="BI304" s="95"/>
      <c r="BJ304" s="95"/>
      <c r="BK304" s="94">
        <f t="shared" si="64"/>
        <v>0</v>
      </c>
      <c r="BL304" s="95"/>
      <c r="BM304" s="95"/>
      <c r="BN304" s="95"/>
      <c r="BO304" s="95"/>
      <c r="BP304" s="95"/>
      <c r="BQ304" s="95"/>
      <c r="BR304" s="93">
        <f>IF($AU$38&lt;&gt;"","zie hierboven",IF(AJ304="fiets",'km-vergoeding'!$D$3,0))</f>
        <v>0</v>
      </c>
      <c r="BS304" s="93"/>
      <c r="BT304" s="93"/>
      <c r="BU304" s="93"/>
      <c r="BV304" s="93"/>
      <c r="BW304" s="93"/>
      <c r="BX304" s="93"/>
      <c r="BY304" s="93"/>
      <c r="BZ304" s="94">
        <f t="shared" si="65"/>
        <v>0</v>
      </c>
      <c r="CA304" s="95"/>
      <c r="CB304" s="95"/>
      <c r="CC304" s="95"/>
      <c r="CD304" s="95"/>
      <c r="CE304" s="95"/>
      <c r="CF304" s="95"/>
      <c r="CG304" s="96"/>
      <c r="CH304" s="97"/>
      <c r="CI304" s="97"/>
      <c r="CJ304" s="97"/>
      <c r="CK304" s="97"/>
      <c r="CL304" s="97"/>
      <c r="CM304" s="98">
        <f t="shared" si="66"/>
        <v>0</v>
      </c>
      <c r="CN304" s="95"/>
      <c r="CO304" s="95"/>
      <c r="CP304" s="95"/>
      <c r="CQ304" s="95"/>
      <c r="CR304" s="95"/>
      <c r="CS304" s="99">
        <f t="shared" si="54"/>
        <v>0</v>
      </c>
      <c r="CT304" s="100"/>
      <c r="CU304" s="100"/>
      <c r="CV304" s="100"/>
      <c r="CW304" s="100"/>
      <c r="CX304" s="101"/>
      <c r="CY304" s="73" t="str">
        <f t="shared" si="55"/>
        <v/>
      </c>
      <c r="CZ304" s="71" t="str">
        <f t="shared" si="56"/>
        <v/>
      </c>
      <c r="DA304" s="60"/>
      <c r="DB304" s="77" t="str">
        <f t="shared" si="57"/>
        <v/>
      </c>
      <c r="DC304" s="71" t="str">
        <f t="shared" si="58"/>
        <v/>
      </c>
      <c r="DD304" s="71" t="str">
        <f t="shared" si="59"/>
        <v/>
      </c>
      <c r="DE304" s="45">
        <f t="shared" si="60"/>
        <v>0</v>
      </c>
      <c r="DF304" s="45"/>
      <c r="DG304" s="84" t="str">
        <f t="shared" si="53"/>
        <v/>
      </c>
    </row>
    <row r="305" spans="1:111" ht="15.75" customHeight="1" x14ac:dyDescent="0.35">
      <c r="A305" s="71" t="str">
        <f t="shared" si="50"/>
        <v/>
      </c>
      <c r="B305" s="71" t="str">
        <f t="shared" si="51"/>
        <v/>
      </c>
      <c r="C305" s="72" t="str">
        <f t="shared" si="52"/>
        <v/>
      </c>
      <c r="D305" s="102"/>
      <c r="E305" s="97"/>
      <c r="F305" s="97"/>
      <c r="G305" s="97"/>
      <c r="H305" s="103"/>
      <c r="I305" s="97"/>
      <c r="J305" s="97"/>
      <c r="K305" s="97"/>
      <c r="L305" s="97"/>
      <c r="M305" s="97"/>
      <c r="N305" s="97"/>
      <c r="O305" s="97"/>
      <c r="P305" s="97"/>
      <c r="Q305" s="97"/>
      <c r="R305" s="104"/>
      <c r="S305" s="97"/>
      <c r="T305" s="97"/>
      <c r="U305" s="97"/>
      <c r="V305" s="97"/>
      <c r="W305" s="97"/>
      <c r="X305" s="104"/>
      <c r="Y305" s="97"/>
      <c r="Z305" s="97"/>
      <c r="AA305" s="97"/>
      <c r="AB305" s="97"/>
      <c r="AC305" s="97"/>
      <c r="AD305" s="97"/>
      <c r="AE305" s="97"/>
      <c r="AF305" s="97"/>
      <c r="AG305" s="97"/>
      <c r="AH305" s="97"/>
      <c r="AI305" s="97"/>
      <c r="AJ305" s="105"/>
      <c r="AK305" s="97"/>
      <c r="AL305" s="97"/>
      <c r="AM305" s="97"/>
      <c r="AN305" s="97"/>
      <c r="AO305" s="97"/>
      <c r="AP305" s="97"/>
      <c r="AQ305" s="97"/>
      <c r="AR305" s="106"/>
      <c r="AS305" s="107"/>
      <c r="AT305" s="107"/>
      <c r="AU305" s="107"/>
      <c r="AV305" s="107"/>
      <c r="AW305" s="107"/>
      <c r="AX305" s="107"/>
      <c r="AY305" s="106"/>
      <c r="AZ305" s="107"/>
      <c r="BA305" s="107"/>
      <c r="BB305" s="107"/>
      <c r="BC305" s="108">
        <f>IF($AU$38&lt;&gt;"","zie hierboven",IF(AJ305="auto",IF(AND((D305&gt;'km-vergoeding'!$A$4),(D305&lt;'km-vergoeding'!$A$5)),'km-vergoeding'!$D$4,'km-vergoeding'!$D$5),0))</f>
        <v>0</v>
      </c>
      <c r="BD305" s="95"/>
      <c r="BE305" s="95"/>
      <c r="BF305" s="95"/>
      <c r="BG305" s="95"/>
      <c r="BH305" s="95"/>
      <c r="BI305" s="95"/>
      <c r="BJ305" s="95"/>
      <c r="BK305" s="94">
        <f t="shared" si="64"/>
        <v>0</v>
      </c>
      <c r="BL305" s="95"/>
      <c r="BM305" s="95"/>
      <c r="BN305" s="95"/>
      <c r="BO305" s="95"/>
      <c r="BP305" s="95"/>
      <c r="BQ305" s="95"/>
      <c r="BR305" s="93">
        <f>IF($AU$38&lt;&gt;"","zie hierboven",IF(AJ305="fiets",'km-vergoeding'!$D$3,0))</f>
        <v>0</v>
      </c>
      <c r="BS305" s="93"/>
      <c r="BT305" s="93"/>
      <c r="BU305" s="93"/>
      <c r="BV305" s="93"/>
      <c r="BW305" s="93"/>
      <c r="BX305" s="93"/>
      <c r="BY305" s="93"/>
      <c r="BZ305" s="94">
        <f t="shared" si="65"/>
        <v>0</v>
      </c>
      <c r="CA305" s="95"/>
      <c r="CB305" s="95"/>
      <c r="CC305" s="95"/>
      <c r="CD305" s="95"/>
      <c r="CE305" s="95"/>
      <c r="CF305" s="95"/>
      <c r="CG305" s="96"/>
      <c r="CH305" s="97"/>
      <c r="CI305" s="97"/>
      <c r="CJ305" s="97"/>
      <c r="CK305" s="97"/>
      <c r="CL305" s="97"/>
      <c r="CM305" s="98">
        <f t="shared" si="66"/>
        <v>0</v>
      </c>
      <c r="CN305" s="95"/>
      <c r="CO305" s="95"/>
      <c r="CP305" s="95"/>
      <c r="CQ305" s="95"/>
      <c r="CR305" s="95"/>
      <c r="CS305" s="99">
        <f t="shared" si="54"/>
        <v>0</v>
      </c>
      <c r="CT305" s="100"/>
      <c r="CU305" s="100"/>
      <c r="CV305" s="100"/>
      <c r="CW305" s="100"/>
      <c r="CX305" s="101"/>
      <c r="CY305" s="73" t="str">
        <f t="shared" si="55"/>
        <v/>
      </c>
      <c r="CZ305" s="71" t="str">
        <f t="shared" si="56"/>
        <v/>
      </c>
      <c r="DA305" s="60"/>
      <c r="DB305" s="77" t="str">
        <f t="shared" si="57"/>
        <v/>
      </c>
      <c r="DC305" s="71" t="str">
        <f t="shared" si="58"/>
        <v/>
      </c>
      <c r="DD305" s="71" t="str">
        <f t="shared" si="59"/>
        <v/>
      </c>
      <c r="DE305" s="45">
        <f t="shared" si="60"/>
        <v>0</v>
      </c>
      <c r="DF305" s="45"/>
      <c r="DG305" s="84" t="str">
        <f t="shared" si="53"/>
        <v/>
      </c>
    </row>
    <row r="306" spans="1:111" ht="15.75" customHeight="1" x14ac:dyDescent="0.35">
      <c r="A306" s="71" t="str">
        <f t="shared" si="50"/>
        <v/>
      </c>
      <c r="B306" s="71" t="str">
        <f t="shared" si="51"/>
        <v/>
      </c>
      <c r="C306" s="72" t="str">
        <f t="shared" si="52"/>
        <v/>
      </c>
      <c r="D306" s="102"/>
      <c r="E306" s="97"/>
      <c r="F306" s="97"/>
      <c r="G306" s="97"/>
      <c r="H306" s="103"/>
      <c r="I306" s="97"/>
      <c r="J306" s="97"/>
      <c r="K306" s="97"/>
      <c r="L306" s="97"/>
      <c r="M306" s="97"/>
      <c r="N306" s="97"/>
      <c r="O306" s="97"/>
      <c r="P306" s="97"/>
      <c r="Q306" s="97"/>
      <c r="R306" s="104"/>
      <c r="S306" s="97"/>
      <c r="T306" s="97"/>
      <c r="U306" s="97"/>
      <c r="V306" s="97"/>
      <c r="W306" s="97"/>
      <c r="X306" s="104"/>
      <c r="Y306" s="97"/>
      <c r="Z306" s="97"/>
      <c r="AA306" s="97"/>
      <c r="AB306" s="97"/>
      <c r="AC306" s="97"/>
      <c r="AD306" s="97"/>
      <c r="AE306" s="97"/>
      <c r="AF306" s="97"/>
      <c r="AG306" s="97"/>
      <c r="AH306" s="97"/>
      <c r="AI306" s="97"/>
      <c r="AJ306" s="105"/>
      <c r="AK306" s="97"/>
      <c r="AL306" s="97"/>
      <c r="AM306" s="97"/>
      <c r="AN306" s="97"/>
      <c r="AO306" s="97"/>
      <c r="AP306" s="97"/>
      <c r="AQ306" s="97"/>
      <c r="AR306" s="106"/>
      <c r="AS306" s="107"/>
      <c r="AT306" s="107"/>
      <c r="AU306" s="107"/>
      <c r="AV306" s="107"/>
      <c r="AW306" s="107"/>
      <c r="AX306" s="107"/>
      <c r="AY306" s="106"/>
      <c r="AZ306" s="107"/>
      <c r="BA306" s="107"/>
      <c r="BB306" s="107"/>
      <c r="BC306" s="108">
        <f>IF($AU$38&lt;&gt;"","zie hierboven",IF(AJ306="auto",IF(AND((D306&gt;'km-vergoeding'!$A$4),(D306&lt;'km-vergoeding'!$A$5)),'km-vergoeding'!$D$4,'km-vergoeding'!$D$5),0))</f>
        <v>0</v>
      </c>
      <c r="BD306" s="95"/>
      <c r="BE306" s="95"/>
      <c r="BF306" s="95"/>
      <c r="BG306" s="95"/>
      <c r="BH306" s="95"/>
      <c r="BI306" s="95"/>
      <c r="BJ306" s="95"/>
      <c r="BK306" s="94">
        <f t="shared" si="64"/>
        <v>0</v>
      </c>
      <c r="BL306" s="95"/>
      <c r="BM306" s="95"/>
      <c r="BN306" s="95"/>
      <c r="BO306" s="95"/>
      <c r="BP306" s="95"/>
      <c r="BQ306" s="95"/>
      <c r="BR306" s="93">
        <f>IF($AU$38&lt;&gt;"","zie hierboven",IF(AJ306="fiets",'km-vergoeding'!$D$3,0))</f>
        <v>0</v>
      </c>
      <c r="BS306" s="93"/>
      <c r="BT306" s="93"/>
      <c r="BU306" s="93"/>
      <c r="BV306" s="93"/>
      <c r="BW306" s="93"/>
      <c r="BX306" s="93"/>
      <c r="BY306" s="93"/>
      <c r="BZ306" s="94">
        <f t="shared" si="65"/>
        <v>0</v>
      </c>
      <c r="CA306" s="95"/>
      <c r="CB306" s="95"/>
      <c r="CC306" s="95"/>
      <c r="CD306" s="95"/>
      <c r="CE306" s="95"/>
      <c r="CF306" s="95"/>
      <c r="CG306" s="96"/>
      <c r="CH306" s="97"/>
      <c r="CI306" s="97"/>
      <c r="CJ306" s="97"/>
      <c r="CK306" s="97"/>
      <c r="CL306" s="97"/>
      <c r="CM306" s="98">
        <f t="shared" si="66"/>
        <v>0</v>
      </c>
      <c r="CN306" s="95"/>
      <c r="CO306" s="95"/>
      <c r="CP306" s="95"/>
      <c r="CQ306" s="95"/>
      <c r="CR306" s="95"/>
      <c r="CS306" s="99">
        <f t="shared" si="54"/>
        <v>0</v>
      </c>
      <c r="CT306" s="100"/>
      <c r="CU306" s="100"/>
      <c r="CV306" s="100"/>
      <c r="CW306" s="100"/>
      <c r="CX306" s="101"/>
      <c r="CY306" s="73" t="str">
        <f t="shared" si="55"/>
        <v/>
      </c>
      <c r="CZ306" s="71" t="str">
        <f t="shared" si="56"/>
        <v/>
      </c>
      <c r="DA306" s="60"/>
      <c r="DB306" s="77" t="str">
        <f t="shared" si="57"/>
        <v/>
      </c>
      <c r="DC306" s="71" t="str">
        <f t="shared" si="58"/>
        <v/>
      </c>
      <c r="DD306" s="71" t="str">
        <f t="shared" si="59"/>
        <v/>
      </c>
      <c r="DE306" s="45">
        <f t="shared" si="60"/>
        <v>0</v>
      </c>
      <c r="DF306" s="45"/>
      <c r="DG306" s="84" t="str">
        <f t="shared" si="53"/>
        <v/>
      </c>
    </row>
    <row r="307" spans="1:111" ht="15.75" customHeight="1" x14ac:dyDescent="0.35">
      <c r="A307" s="71" t="str">
        <f t="shared" si="50"/>
        <v/>
      </c>
      <c r="B307" s="71" t="str">
        <f t="shared" si="51"/>
        <v/>
      </c>
      <c r="C307" s="72" t="str">
        <f t="shared" si="52"/>
        <v/>
      </c>
      <c r="D307" s="102"/>
      <c r="E307" s="97"/>
      <c r="F307" s="97"/>
      <c r="G307" s="97"/>
      <c r="H307" s="103"/>
      <c r="I307" s="97"/>
      <c r="J307" s="97"/>
      <c r="K307" s="97"/>
      <c r="L307" s="97"/>
      <c r="M307" s="97"/>
      <c r="N307" s="97"/>
      <c r="O307" s="97"/>
      <c r="P307" s="97"/>
      <c r="Q307" s="97"/>
      <c r="R307" s="104"/>
      <c r="S307" s="97"/>
      <c r="T307" s="97"/>
      <c r="U307" s="97"/>
      <c r="V307" s="97"/>
      <c r="W307" s="97"/>
      <c r="X307" s="104"/>
      <c r="Y307" s="97"/>
      <c r="Z307" s="97"/>
      <c r="AA307" s="97"/>
      <c r="AB307" s="97"/>
      <c r="AC307" s="97"/>
      <c r="AD307" s="97"/>
      <c r="AE307" s="97"/>
      <c r="AF307" s="97"/>
      <c r="AG307" s="97"/>
      <c r="AH307" s="97"/>
      <c r="AI307" s="97"/>
      <c r="AJ307" s="105"/>
      <c r="AK307" s="97"/>
      <c r="AL307" s="97"/>
      <c r="AM307" s="97"/>
      <c r="AN307" s="97"/>
      <c r="AO307" s="97"/>
      <c r="AP307" s="97"/>
      <c r="AQ307" s="97"/>
      <c r="AR307" s="106"/>
      <c r="AS307" s="107"/>
      <c r="AT307" s="107"/>
      <c r="AU307" s="107"/>
      <c r="AV307" s="107"/>
      <c r="AW307" s="107"/>
      <c r="AX307" s="107"/>
      <c r="AY307" s="106"/>
      <c r="AZ307" s="107"/>
      <c r="BA307" s="107"/>
      <c r="BB307" s="107"/>
      <c r="BC307" s="108">
        <f>IF($AU$38&lt;&gt;"","zie hierboven",IF(AJ307="auto",IF(AND((D307&gt;'km-vergoeding'!$A$4),(D307&lt;'km-vergoeding'!$A$5)),'km-vergoeding'!$D$4,'km-vergoeding'!$D$5),0))</f>
        <v>0</v>
      </c>
      <c r="BD307" s="95"/>
      <c r="BE307" s="95"/>
      <c r="BF307" s="95"/>
      <c r="BG307" s="95"/>
      <c r="BH307" s="95"/>
      <c r="BI307" s="95"/>
      <c r="BJ307" s="95"/>
      <c r="BK307" s="94">
        <f t="shared" si="64"/>
        <v>0</v>
      </c>
      <c r="BL307" s="95"/>
      <c r="BM307" s="95"/>
      <c r="BN307" s="95"/>
      <c r="BO307" s="95"/>
      <c r="BP307" s="95"/>
      <c r="BQ307" s="95"/>
      <c r="BR307" s="93">
        <f>IF($AU$38&lt;&gt;"","zie hierboven",IF(AJ307="fiets",'km-vergoeding'!$D$3,0))</f>
        <v>0</v>
      </c>
      <c r="BS307" s="93"/>
      <c r="BT307" s="93"/>
      <c r="BU307" s="93"/>
      <c r="BV307" s="93"/>
      <c r="BW307" s="93"/>
      <c r="BX307" s="93"/>
      <c r="BY307" s="93"/>
      <c r="BZ307" s="94">
        <f t="shared" si="65"/>
        <v>0</v>
      </c>
      <c r="CA307" s="95"/>
      <c r="CB307" s="95"/>
      <c r="CC307" s="95"/>
      <c r="CD307" s="95"/>
      <c r="CE307" s="95"/>
      <c r="CF307" s="95"/>
      <c r="CG307" s="96"/>
      <c r="CH307" s="97"/>
      <c r="CI307" s="97"/>
      <c r="CJ307" s="97"/>
      <c r="CK307" s="97"/>
      <c r="CL307" s="97"/>
      <c r="CM307" s="98">
        <f t="shared" si="66"/>
        <v>0</v>
      </c>
      <c r="CN307" s="95"/>
      <c r="CO307" s="95"/>
      <c r="CP307" s="95"/>
      <c r="CQ307" s="95"/>
      <c r="CR307" s="95"/>
      <c r="CS307" s="99">
        <f t="shared" si="54"/>
        <v>0</v>
      </c>
      <c r="CT307" s="100"/>
      <c r="CU307" s="100"/>
      <c r="CV307" s="100"/>
      <c r="CW307" s="100"/>
      <c r="CX307" s="101"/>
      <c r="CY307" s="73" t="str">
        <f t="shared" si="55"/>
        <v/>
      </c>
      <c r="CZ307" s="71" t="str">
        <f t="shared" si="56"/>
        <v/>
      </c>
      <c r="DA307" s="60"/>
      <c r="DB307" s="77" t="str">
        <f t="shared" si="57"/>
        <v/>
      </c>
      <c r="DC307" s="71" t="str">
        <f t="shared" si="58"/>
        <v/>
      </c>
      <c r="DD307" s="71" t="str">
        <f t="shared" si="59"/>
        <v/>
      </c>
      <c r="DE307" s="45">
        <f t="shared" si="60"/>
        <v>0</v>
      </c>
      <c r="DF307" s="45"/>
      <c r="DG307" s="84" t="str">
        <f t="shared" si="53"/>
        <v/>
      </c>
    </row>
    <row r="308" spans="1:111" ht="15.75" customHeight="1" x14ac:dyDescent="0.35">
      <c r="A308" s="71" t="str">
        <f t="shared" si="50"/>
        <v/>
      </c>
      <c r="B308" s="71" t="str">
        <f t="shared" si="51"/>
        <v/>
      </c>
      <c r="C308" s="72" t="str">
        <f t="shared" si="52"/>
        <v/>
      </c>
      <c r="D308" s="102"/>
      <c r="E308" s="97"/>
      <c r="F308" s="97"/>
      <c r="G308" s="97"/>
      <c r="H308" s="103"/>
      <c r="I308" s="97"/>
      <c r="J308" s="97"/>
      <c r="K308" s="97"/>
      <c r="L308" s="97"/>
      <c r="M308" s="97"/>
      <c r="N308" s="97"/>
      <c r="O308" s="97"/>
      <c r="P308" s="97"/>
      <c r="Q308" s="97"/>
      <c r="R308" s="104"/>
      <c r="S308" s="97"/>
      <c r="T308" s="97"/>
      <c r="U308" s="97"/>
      <c r="V308" s="97"/>
      <c r="W308" s="97"/>
      <c r="X308" s="104"/>
      <c r="Y308" s="97"/>
      <c r="Z308" s="97"/>
      <c r="AA308" s="97"/>
      <c r="AB308" s="97"/>
      <c r="AC308" s="97"/>
      <c r="AD308" s="97"/>
      <c r="AE308" s="97"/>
      <c r="AF308" s="97"/>
      <c r="AG308" s="97"/>
      <c r="AH308" s="97"/>
      <c r="AI308" s="97"/>
      <c r="AJ308" s="105"/>
      <c r="AK308" s="97"/>
      <c r="AL308" s="97"/>
      <c r="AM308" s="97"/>
      <c r="AN308" s="97"/>
      <c r="AO308" s="97"/>
      <c r="AP308" s="97"/>
      <c r="AQ308" s="97"/>
      <c r="AR308" s="106"/>
      <c r="AS308" s="107"/>
      <c r="AT308" s="107"/>
      <c r="AU308" s="107"/>
      <c r="AV308" s="107"/>
      <c r="AW308" s="107"/>
      <c r="AX308" s="107"/>
      <c r="AY308" s="106"/>
      <c r="AZ308" s="107"/>
      <c r="BA308" s="107"/>
      <c r="BB308" s="107"/>
      <c r="BC308" s="108">
        <f>IF($AU$38&lt;&gt;"","zie hierboven",IF(AJ308="auto",IF(AND((D308&gt;'km-vergoeding'!$A$4),(D308&lt;'km-vergoeding'!$A$5)),'km-vergoeding'!$D$4,'km-vergoeding'!$D$5),0))</f>
        <v>0</v>
      </c>
      <c r="BD308" s="95"/>
      <c r="BE308" s="95"/>
      <c r="BF308" s="95"/>
      <c r="BG308" s="95"/>
      <c r="BH308" s="95"/>
      <c r="BI308" s="95"/>
      <c r="BJ308" s="95"/>
      <c r="BK308" s="94">
        <f t="shared" si="64"/>
        <v>0</v>
      </c>
      <c r="BL308" s="95"/>
      <c r="BM308" s="95"/>
      <c r="BN308" s="95"/>
      <c r="BO308" s="95"/>
      <c r="BP308" s="95"/>
      <c r="BQ308" s="95"/>
      <c r="BR308" s="93">
        <f>IF($AU$38&lt;&gt;"","zie hierboven",IF(AJ308="fiets",'km-vergoeding'!$D$3,0))</f>
        <v>0</v>
      </c>
      <c r="BS308" s="93"/>
      <c r="BT308" s="93"/>
      <c r="BU308" s="93"/>
      <c r="BV308" s="93"/>
      <c r="BW308" s="93"/>
      <c r="BX308" s="93"/>
      <c r="BY308" s="93"/>
      <c r="BZ308" s="94">
        <f t="shared" si="65"/>
        <v>0</v>
      </c>
      <c r="CA308" s="95"/>
      <c r="CB308" s="95"/>
      <c r="CC308" s="95"/>
      <c r="CD308" s="95"/>
      <c r="CE308" s="95"/>
      <c r="CF308" s="95"/>
      <c r="CG308" s="96"/>
      <c r="CH308" s="97"/>
      <c r="CI308" s="97"/>
      <c r="CJ308" s="97"/>
      <c r="CK308" s="97"/>
      <c r="CL308" s="97"/>
      <c r="CM308" s="98">
        <f t="shared" si="66"/>
        <v>0</v>
      </c>
      <c r="CN308" s="95"/>
      <c r="CO308" s="95"/>
      <c r="CP308" s="95"/>
      <c r="CQ308" s="95"/>
      <c r="CR308" s="95"/>
      <c r="CS308" s="99">
        <f t="shared" si="54"/>
        <v>0</v>
      </c>
      <c r="CT308" s="100"/>
      <c r="CU308" s="100"/>
      <c r="CV308" s="100"/>
      <c r="CW308" s="100"/>
      <c r="CX308" s="101"/>
      <c r="CY308" s="73" t="str">
        <f t="shared" si="55"/>
        <v/>
      </c>
      <c r="CZ308" s="71" t="str">
        <f t="shared" si="56"/>
        <v/>
      </c>
      <c r="DA308" s="60"/>
      <c r="DB308" s="77" t="str">
        <f t="shared" si="57"/>
        <v/>
      </c>
      <c r="DC308" s="71" t="str">
        <f t="shared" si="58"/>
        <v/>
      </c>
      <c r="DD308" s="71" t="str">
        <f t="shared" si="59"/>
        <v/>
      </c>
      <c r="DE308" s="45">
        <f t="shared" si="60"/>
        <v>0</v>
      </c>
      <c r="DF308" s="45"/>
      <c r="DG308" s="84" t="str">
        <f t="shared" si="53"/>
        <v/>
      </c>
    </row>
    <row r="309" spans="1:111" ht="15.75" customHeight="1" x14ac:dyDescent="0.35">
      <c r="A309" s="71" t="str">
        <f t="shared" si="50"/>
        <v/>
      </c>
      <c r="B309" s="71" t="str">
        <f t="shared" si="51"/>
        <v/>
      </c>
      <c r="C309" s="72" t="str">
        <f t="shared" si="52"/>
        <v/>
      </c>
      <c r="D309" s="102"/>
      <c r="E309" s="97"/>
      <c r="F309" s="97"/>
      <c r="G309" s="97"/>
      <c r="H309" s="103"/>
      <c r="I309" s="97"/>
      <c r="J309" s="97"/>
      <c r="K309" s="97"/>
      <c r="L309" s="97"/>
      <c r="M309" s="97"/>
      <c r="N309" s="97"/>
      <c r="O309" s="97"/>
      <c r="P309" s="97"/>
      <c r="Q309" s="97"/>
      <c r="R309" s="104"/>
      <c r="S309" s="97"/>
      <c r="T309" s="97"/>
      <c r="U309" s="97"/>
      <c r="V309" s="97"/>
      <c r="W309" s="97"/>
      <c r="X309" s="104"/>
      <c r="Y309" s="97"/>
      <c r="Z309" s="97"/>
      <c r="AA309" s="97"/>
      <c r="AB309" s="97"/>
      <c r="AC309" s="97"/>
      <c r="AD309" s="97"/>
      <c r="AE309" s="97"/>
      <c r="AF309" s="97"/>
      <c r="AG309" s="97"/>
      <c r="AH309" s="97"/>
      <c r="AI309" s="97"/>
      <c r="AJ309" s="105"/>
      <c r="AK309" s="97"/>
      <c r="AL309" s="97"/>
      <c r="AM309" s="97"/>
      <c r="AN309" s="97"/>
      <c r="AO309" s="97"/>
      <c r="AP309" s="97"/>
      <c r="AQ309" s="97"/>
      <c r="AR309" s="106"/>
      <c r="AS309" s="107"/>
      <c r="AT309" s="107"/>
      <c r="AU309" s="107"/>
      <c r="AV309" s="107"/>
      <c r="AW309" s="107"/>
      <c r="AX309" s="107"/>
      <c r="AY309" s="106"/>
      <c r="AZ309" s="107"/>
      <c r="BA309" s="107"/>
      <c r="BB309" s="107"/>
      <c r="BC309" s="108">
        <f>IF($AU$38&lt;&gt;"","zie hierboven",IF(AJ309="auto",IF(AND((D309&gt;'km-vergoeding'!$A$4),(D309&lt;'km-vergoeding'!$A$5)),'km-vergoeding'!$D$4,'km-vergoeding'!$D$5),0))</f>
        <v>0</v>
      </c>
      <c r="BD309" s="95"/>
      <c r="BE309" s="95"/>
      <c r="BF309" s="95"/>
      <c r="BG309" s="95"/>
      <c r="BH309" s="95"/>
      <c r="BI309" s="95"/>
      <c r="BJ309" s="95"/>
      <c r="BK309" s="94">
        <f t="shared" si="64"/>
        <v>0</v>
      </c>
      <c r="BL309" s="95"/>
      <c r="BM309" s="95"/>
      <c r="BN309" s="95"/>
      <c r="BO309" s="95"/>
      <c r="BP309" s="95"/>
      <c r="BQ309" s="95"/>
      <c r="BR309" s="93">
        <f>IF($AU$38&lt;&gt;"","zie hierboven",IF(AJ309="fiets",'km-vergoeding'!$D$3,0))</f>
        <v>0</v>
      </c>
      <c r="BS309" s="93"/>
      <c r="BT309" s="93"/>
      <c r="BU309" s="93"/>
      <c r="BV309" s="93"/>
      <c r="BW309" s="93"/>
      <c r="BX309" s="93"/>
      <c r="BY309" s="93"/>
      <c r="BZ309" s="94">
        <f t="shared" si="65"/>
        <v>0</v>
      </c>
      <c r="CA309" s="95"/>
      <c r="CB309" s="95"/>
      <c r="CC309" s="95"/>
      <c r="CD309" s="95"/>
      <c r="CE309" s="95"/>
      <c r="CF309" s="95"/>
      <c r="CG309" s="96"/>
      <c r="CH309" s="97"/>
      <c r="CI309" s="97"/>
      <c r="CJ309" s="97"/>
      <c r="CK309" s="97"/>
      <c r="CL309" s="97"/>
      <c r="CM309" s="98">
        <f t="shared" si="66"/>
        <v>0</v>
      </c>
      <c r="CN309" s="95"/>
      <c r="CO309" s="95"/>
      <c r="CP309" s="95"/>
      <c r="CQ309" s="95"/>
      <c r="CR309" s="95"/>
      <c r="CS309" s="99">
        <f t="shared" si="54"/>
        <v>0</v>
      </c>
      <c r="CT309" s="100"/>
      <c r="CU309" s="100"/>
      <c r="CV309" s="100"/>
      <c r="CW309" s="100"/>
      <c r="CX309" s="101"/>
      <c r="CY309" s="73" t="str">
        <f t="shared" si="55"/>
        <v/>
      </c>
      <c r="CZ309" s="71" t="str">
        <f t="shared" si="56"/>
        <v/>
      </c>
      <c r="DA309" s="60"/>
      <c r="DB309" s="77" t="str">
        <f t="shared" si="57"/>
        <v/>
      </c>
      <c r="DC309" s="71" t="str">
        <f t="shared" si="58"/>
        <v/>
      </c>
      <c r="DD309" s="71" t="str">
        <f t="shared" si="59"/>
        <v/>
      </c>
      <c r="DE309" s="45">
        <f t="shared" si="60"/>
        <v>0</v>
      </c>
      <c r="DF309" s="45"/>
      <c r="DG309" s="84" t="str">
        <f t="shared" si="53"/>
        <v/>
      </c>
    </row>
    <row r="310" spans="1:111" ht="15.75" customHeight="1" x14ac:dyDescent="0.35">
      <c r="A310" s="71" t="str">
        <f t="shared" si="50"/>
        <v/>
      </c>
      <c r="B310" s="71" t="str">
        <f t="shared" si="51"/>
        <v/>
      </c>
      <c r="C310" s="72" t="str">
        <f t="shared" si="52"/>
        <v/>
      </c>
      <c r="D310" s="102"/>
      <c r="E310" s="97"/>
      <c r="F310" s="97"/>
      <c r="G310" s="97"/>
      <c r="H310" s="103"/>
      <c r="I310" s="97"/>
      <c r="J310" s="97"/>
      <c r="K310" s="97"/>
      <c r="L310" s="97"/>
      <c r="M310" s="97"/>
      <c r="N310" s="97"/>
      <c r="O310" s="97"/>
      <c r="P310" s="97"/>
      <c r="Q310" s="97"/>
      <c r="R310" s="104"/>
      <c r="S310" s="97"/>
      <c r="T310" s="97"/>
      <c r="U310" s="97"/>
      <c r="V310" s="97"/>
      <c r="W310" s="97"/>
      <c r="X310" s="104"/>
      <c r="Y310" s="97"/>
      <c r="Z310" s="97"/>
      <c r="AA310" s="97"/>
      <c r="AB310" s="97"/>
      <c r="AC310" s="97"/>
      <c r="AD310" s="97"/>
      <c r="AE310" s="97"/>
      <c r="AF310" s="97"/>
      <c r="AG310" s="97"/>
      <c r="AH310" s="97"/>
      <c r="AI310" s="97"/>
      <c r="AJ310" s="105"/>
      <c r="AK310" s="97"/>
      <c r="AL310" s="97"/>
      <c r="AM310" s="97"/>
      <c r="AN310" s="97"/>
      <c r="AO310" s="97"/>
      <c r="AP310" s="97"/>
      <c r="AQ310" s="97"/>
      <c r="AR310" s="106"/>
      <c r="AS310" s="107"/>
      <c r="AT310" s="107"/>
      <c r="AU310" s="107"/>
      <c r="AV310" s="107"/>
      <c r="AW310" s="107"/>
      <c r="AX310" s="107"/>
      <c r="AY310" s="106"/>
      <c r="AZ310" s="107"/>
      <c r="BA310" s="107"/>
      <c r="BB310" s="107"/>
      <c r="BC310" s="108">
        <f>IF($AU$38&lt;&gt;"","zie hierboven",IF(AJ310="auto",IF(AND((D310&gt;'km-vergoeding'!$A$4),(D310&lt;'km-vergoeding'!$A$5)),'km-vergoeding'!$D$4,'km-vergoeding'!$D$5),0))</f>
        <v>0</v>
      </c>
      <c r="BD310" s="95"/>
      <c r="BE310" s="95"/>
      <c r="BF310" s="95"/>
      <c r="BG310" s="95"/>
      <c r="BH310" s="95"/>
      <c r="BI310" s="95"/>
      <c r="BJ310" s="95"/>
      <c r="BK310" s="94">
        <f t="shared" si="64"/>
        <v>0</v>
      </c>
      <c r="BL310" s="95"/>
      <c r="BM310" s="95"/>
      <c r="BN310" s="95"/>
      <c r="BO310" s="95"/>
      <c r="BP310" s="95"/>
      <c r="BQ310" s="95"/>
      <c r="BR310" s="93">
        <f>IF($AU$38&lt;&gt;"","zie hierboven",IF(AJ310="fiets",'km-vergoeding'!$D$3,0))</f>
        <v>0</v>
      </c>
      <c r="BS310" s="93"/>
      <c r="BT310" s="93"/>
      <c r="BU310" s="93"/>
      <c r="BV310" s="93"/>
      <c r="BW310" s="93"/>
      <c r="BX310" s="93"/>
      <c r="BY310" s="93"/>
      <c r="BZ310" s="94">
        <f t="shared" si="65"/>
        <v>0</v>
      </c>
      <c r="CA310" s="95"/>
      <c r="CB310" s="95"/>
      <c r="CC310" s="95"/>
      <c r="CD310" s="95"/>
      <c r="CE310" s="95"/>
      <c r="CF310" s="95"/>
      <c r="CG310" s="96"/>
      <c r="CH310" s="97"/>
      <c r="CI310" s="97"/>
      <c r="CJ310" s="97"/>
      <c r="CK310" s="97"/>
      <c r="CL310" s="97"/>
      <c r="CM310" s="98">
        <f t="shared" si="66"/>
        <v>0</v>
      </c>
      <c r="CN310" s="95"/>
      <c r="CO310" s="95"/>
      <c r="CP310" s="95"/>
      <c r="CQ310" s="95"/>
      <c r="CR310" s="95"/>
      <c r="CS310" s="99">
        <f t="shared" si="54"/>
        <v>0</v>
      </c>
      <c r="CT310" s="100"/>
      <c r="CU310" s="100"/>
      <c r="CV310" s="100"/>
      <c r="CW310" s="100"/>
      <c r="CX310" s="101"/>
      <c r="CY310" s="73" t="str">
        <f t="shared" si="55"/>
        <v/>
      </c>
      <c r="CZ310" s="71" t="str">
        <f t="shared" si="56"/>
        <v/>
      </c>
      <c r="DA310" s="60"/>
      <c r="DB310" s="77" t="str">
        <f t="shared" si="57"/>
        <v/>
      </c>
      <c r="DC310" s="71" t="str">
        <f t="shared" si="58"/>
        <v/>
      </c>
      <c r="DD310" s="71" t="str">
        <f t="shared" si="59"/>
        <v/>
      </c>
      <c r="DE310" s="45">
        <f t="shared" si="60"/>
        <v>0</v>
      </c>
      <c r="DF310" s="45"/>
      <c r="DG310" s="84" t="str">
        <f t="shared" si="53"/>
        <v/>
      </c>
    </row>
    <row r="311" spans="1:111" ht="15.75" customHeight="1" x14ac:dyDescent="0.35">
      <c r="A311" s="71" t="str">
        <f t="shared" si="50"/>
        <v/>
      </c>
      <c r="B311" s="71" t="str">
        <f t="shared" si="51"/>
        <v/>
      </c>
      <c r="C311" s="72" t="str">
        <f t="shared" si="52"/>
        <v/>
      </c>
      <c r="D311" s="102"/>
      <c r="E311" s="97"/>
      <c r="F311" s="97"/>
      <c r="G311" s="97"/>
      <c r="H311" s="103"/>
      <c r="I311" s="97"/>
      <c r="J311" s="97"/>
      <c r="K311" s="97"/>
      <c r="L311" s="97"/>
      <c r="M311" s="97"/>
      <c r="N311" s="97"/>
      <c r="O311" s="97"/>
      <c r="P311" s="97"/>
      <c r="Q311" s="97"/>
      <c r="R311" s="104"/>
      <c r="S311" s="97"/>
      <c r="T311" s="97"/>
      <c r="U311" s="97"/>
      <c r="V311" s="97"/>
      <c r="W311" s="97"/>
      <c r="X311" s="104"/>
      <c r="Y311" s="97"/>
      <c r="Z311" s="97"/>
      <c r="AA311" s="97"/>
      <c r="AB311" s="97"/>
      <c r="AC311" s="97"/>
      <c r="AD311" s="97"/>
      <c r="AE311" s="97"/>
      <c r="AF311" s="97"/>
      <c r="AG311" s="97"/>
      <c r="AH311" s="97"/>
      <c r="AI311" s="97"/>
      <c r="AJ311" s="105"/>
      <c r="AK311" s="97"/>
      <c r="AL311" s="97"/>
      <c r="AM311" s="97"/>
      <c r="AN311" s="97"/>
      <c r="AO311" s="97"/>
      <c r="AP311" s="97"/>
      <c r="AQ311" s="97"/>
      <c r="AR311" s="106"/>
      <c r="AS311" s="107"/>
      <c r="AT311" s="107"/>
      <c r="AU311" s="107"/>
      <c r="AV311" s="107"/>
      <c r="AW311" s="107"/>
      <c r="AX311" s="107"/>
      <c r="AY311" s="106"/>
      <c r="AZ311" s="107"/>
      <c r="BA311" s="107"/>
      <c r="BB311" s="107"/>
      <c r="BC311" s="108">
        <f>IF($AU$38&lt;&gt;"","zie hierboven",IF(AJ311="auto",IF(AND((D311&gt;'km-vergoeding'!$A$4),(D311&lt;'km-vergoeding'!$A$5)),'km-vergoeding'!$D$4,'km-vergoeding'!$D$5),0))</f>
        <v>0</v>
      </c>
      <c r="BD311" s="95"/>
      <c r="BE311" s="95"/>
      <c r="BF311" s="95"/>
      <c r="BG311" s="95"/>
      <c r="BH311" s="95"/>
      <c r="BI311" s="95"/>
      <c r="BJ311" s="95"/>
      <c r="BK311" s="94">
        <f t="shared" si="64"/>
        <v>0</v>
      </c>
      <c r="BL311" s="95"/>
      <c r="BM311" s="95"/>
      <c r="BN311" s="95"/>
      <c r="BO311" s="95"/>
      <c r="BP311" s="95"/>
      <c r="BQ311" s="95"/>
      <c r="BR311" s="93">
        <f>IF($AU$38&lt;&gt;"","zie hierboven",IF(AJ311="fiets",'km-vergoeding'!$D$3,0))</f>
        <v>0</v>
      </c>
      <c r="BS311" s="93"/>
      <c r="BT311" s="93"/>
      <c r="BU311" s="93"/>
      <c r="BV311" s="93"/>
      <c r="BW311" s="93"/>
      <c r="BX311" s="93"/>
      <c r="BY311" s="93"/>
      <c r="BZ311" s="94">
        <f t="shared" si="65"/>
        <v>0</v>
      </c>
      <c r="CA311" s="95"/>
      <c r="CB311" s="95"/>
      <c r="CC311" s="95"/>
      <c r="CD311" s="95"/>
      <c r="CE311" s="95"/>
      <c r="CF311" s="95"/>
      <c r="CG311" s="96"/>
      <c r="CH311" s="97"/>
      <c r="CI311" s="97"/>
      <c r="CJ311" s="97"/>
      <c r="CK311" s="97"/>
      <c r="CL311" s="97"/>
      <c r="CM311" s="98">
        <f t="shared" si="66"/>
        <v>0</v>
      </c>
      <c r="CN311" s="95"/>
      <c r="CO311" s="95"/>
      <c r="CP311" s="95"/>
      <c r="CQ311" s="95"/>
      <c r="CR311" s="95"/>
      <c r="CS311" s="99">
        <f t="shared" si="54"/>
        <v>0</v>
      </c>
      <c r="CT311" s="100"/>
      <c r="CU311" s="100"/>
      <c r="CV311" s="100"/>
      <c r="CW311" s="100"/>
      <c r="CX311" s="101"/>
      <c r="CY311" s="73" t="str">
        <f t="shared" si="55"/>
        <v/>
      </c>
      <c r="CZ311" s="71" t="str">
        <f t="shared" si="56"/>
        <v/>
      </c>
      <c r="DA311" s="60"/>
      <c r="DB311" s="77" t="str">
        <f t="shared" si="57"/>
        <v/>
      </c>
      <c r="DC311" s="71" t="str">
        <f t="shared" si="58"/>
        <v/>
      </c>
      <c r="DD311" s="71" t="str">
        <f t="shared" si="59"/>
        <v/>
      </c>
      <c r="DE311" s="45">
        <f t="shared" si="60"/>
        <v>0</v>
      </c>
      <c r="DF311" s="45"/>
      <c r="DG311" s="84" t="str">
        <f t="shared" si="53"/>
        <v/>
      </c>
    </row>
    <row r="312" spans="1:111" ht="15.75" customHeight="1" x14ac:dyDescent="0.35">
      <c r="A312" s="71" t="str">
        <f t="shared" si="50"/>
        <v/>
      </c>
      <c r="B312" s="71" t="str">
        <f t="shared" si="51"/>
        <v/>
      </c>
      <c r="C312" s="72" t="str">
        <f t="shared" si="52"/>
        <v/>
      </c>
      <c r="D312" s="102"/>
      <c r="E312" s="97"/>
      <c r="F312" s="97"/>
      <c r="G312" s="97"/>
      <c r="H312" s="103"/>
      <c r="I312" s="97"/>
      <c r="J312" s="97"/>
      <c r="K312" s="97"/>
      <c r="L312" s="97"/>
      <c r="M312" s="97"/>
      <c r="N312" s="97"/>
      <c r="O312" s="97"/>
      <c r="P312" s="97"/>
      <c r="Q312" s="97"/>
      <c r="R312" s="104"/>
      <c r="S312" s="97"/>
      <c r="T312" s="97"/>
      <c r="U312" s="97"/>
      <c r="V312" s="97"/>
      <c r="W312" s="97"/>
      <c r="X312" s="104"/>
      <c r="Y312" s="97"/>
      <c r="Z312" s="97"/>
      <c r="AA312" s="97"/>
      <c r="AB312" s="97"/>
      <c r="AC312" s="97"/>
      <c r="AD312" s="97"/>
      <c r="AE312" s="97"/>
      <c r="AF312" s="97"/>
      <c r="AG312" s="97"/>
      <c r="AH312" s="97"/>
      <c r="AI312" s="97"/>
      <c r="AJ312" s="105"/>
      <c r="AK312" s="97"/>
      <c r="AL312" s="97"/>
      <c r="AM312" s="97"/>
      <c r="AN312" s="97"/>
      <c r="AO312" s="97"/>
      <c r="AP312" s="97"/>
      <c r="AQ312" s="97"/>
      <c r="AR312" s="106"/>
      <c r="AS312" s="107"/>
      <c r="AT312" s="107"/>
      <c r="AU312" s="107"/>
      <c r="AV312" s="107"/>
      <c r="AW312" s="107"/>
      <c r="AX312" s="107"/>
      <c r="AY312" s="106"/>
      <c r="AZ312" s="107"/>
      <c r="BA312" s="107"/>
      <c r="BB312" s="107"/>
      <c r="BC312" s="108">
        <f>IF($AU$38&lt;&gt;"","zie hierboven",IF(AJ312="auto",IF(AND((D312&gt;'km-vergoeding'!$A$4),(D312&lt;'km-vergoeding'!$A$5)),'km-vergoeding'!$D$4,'km-vergoeding'!$D$5),0))</f>
        <v>0</v>
      </c>
      <c r="BD312" s="95"/>
      <c r="BE312" s="95"/>
      <c r="BF312" s="95"/>
      <c r="BG312" s="95"/>
      <c r="BH312" s="95"/>
      <c r="BI312" s="95"/>
      <c r="BJ312" s="95"/>
      <c r="BK312" s="94">
        <f t="shared" si="64"/>
        <v>0</v>
      </c>
      <c r="BL312" s="95"/>
      <c r="BM312" s="95"/>
      <c r="BN312" s="95"/>
      <c r="BO312" s="95"/>
      <c r="BP312" s="95"/>
      <c r="BQ312" s="95"/>
      <c r="BR312" s="93">
        <f>IF($AU$38&lt;&gt;"","zie hierboven",IF(AJ312="fiets",'km-vergoeding'!$D$3,0))</f>
        <v>0</v>
      </c>
      <c r="BS312" s="93"/>
      <c r="BT312" s="93"/>
      <c r="BU312" s="93"/>
      <c r="BV312" s="93"/>
      <c r="BW312" s="93"/>
      <c r="BX312" s="93"/>
      <c r="BY312" s="93"/>
      <c r="BZ312" s="94">
        <f t="shared" si="65"/>
        <v>0</v>
      </c>
      <c r="CA312" s="95"/>
      <c r="CB312" s="95"/>
      <c r="CC312" s="95"/>
      <c r="CD312" s="95"/>
      <c r="CE312" s="95"/>
      <c r="CF312" s="95"/>
      <c r="CG312" s="96"/>
      <c r="CH312" s="97"/>
      <c r="CI312" s="97"/>
      <c r="CJ312" s="97"/>
      <c r="CK312" s="97"/>
      <c r="CL312" s="97"/>
      <c r="CM312" s="98">
        <f t="shared" si="66"/>
        <v>0</v>
      </c>
      <c r="CN312" s="95"/>
      <c r="CO312" s="95"/>
      <c r="CP312" s="95"/>
      <c r="CQ312" s="95"/>
      <c r="CR312" s="95"/>
      <c r="CS312" s="99">
        <f t="shared" si="54"/>
        <v>0</v>
      </c>
      <c r="CT312" s="100"/>
      <c r="CU312" s="100"/>
      <c r="CV312" s="100"/>
      <c r="CW312" s="100"/>
      <c r="CX312" s="101"/>
      <c r="CY312" s="73" t="str">
        <f t="shared" si="55"/>
        <v/>
      </c>
      <c r="CZ312" s="71" t="str">
        <f t="shared" si="56"/>
        <v/>
      </c>
      <c r="DA312" s="60"/>
      <c r="DB312" s="77" t="str">
        <f t="shared" si="57"/>
        <v/>
      </c>
      <c r="DC312" s="71" t="str">
        <f t="shared" si="58"/>
        <v/>
      </c>
      <c r="DD312" s="71" t="str">
        <f t="shared" si="59"/>
        <v/>
      </c>
      <c r="DE312" s="45">
        <f t="shared" si="60"/>
        <v>0</v>
      </c>
      <c r="DF312" s="45"/>
      <c r="DG312" s="84" t="str">
        <f t="shared" si="53"/>
        <v/>
      </c>
    </row>
    <row r="313" spans="1:111" ht="15.75" customHeight="1" x14ac:dyDescent="0.35">
      <c r="A313" s="71" t="str">
        <f t="shared" si="50"/>
        <v/>
      </c>
      <c r="B313" s="71" t="str">
        <f t="shared" si="51"/>
        <v/>
      </c>
      <c r="C313" s="72" t="str">
        <f t="shared" si="52"/>
        <v/>
      </c>
      <c r="D313" s="102"/>
      <c r="E313" s="97"/>
      <c r="F313" s="97"/>
      <c r="G313" s="97"/>
      <c r="H313" s="103"/>
      <c r="I313" s="97"/>
      <c r="J313" s="97"/>
      <c r="K313" s="97"/>
      <c r="L313" s="97"/>
      <c r="M313" s="97"/>
      <c r="N313" s="97"/>
      <c r="O313" s="97"/>
      <c r="P313" s="97"/>
      <c r="Q313" s="97"/>
      <c r="R313" s="104"/>
      <c r="S313" s="97"/>
      <c r="T313" s="97"/>
      <c r="U313" s="97"/>
      <c r="V313" s="97"/>
      <c r="W313" s="97"/>
      <c r="X313" s="104"/>
      <c r="Y313" s="97"/>
      <c r="Z313" s="97"/>
      <c r="AA313" s="97"/>
      <c r="AB313" s="97"/>
      <c r="AC313" s="97"/>
      <c r="AD313" s="97"/>
      <c r="AE313" s="97"/>
      <c r="AF313" s="97"/>
      <c r="AG313" s="97"/>
      <c r="AH313" s="97"/>
      <c r="AI313" s="97"/>
      <c r="AJ313" s="105"/>
      <c r="AK313" s="97"/>
      <c r="AL313" s="97"/>
      <c r="AM313" s="97"/>
      <c r="AN313" s="97"/>
      <c r="AO313" s="97"/>
      <c r="AP313" s="97"/>
      <c r="AQ313" s="97"/>
      <c r="AR313" s="106"/>
      <c r="AS313" s="107"/>
      <c r="AT313" s="107"/>
      <c r="AU313" s="107"/>
      <c r="AV313" s="107"/>
      <c r="AW313" s="107"/>
      <c r="AX313" s="107"/>
      <c r="AY313" s="106"/>
      <c r="AZ313" s="107"/>
      <c r="BA313" s="107"/>
      <c r="BB313" s="107"/>
      <c r="BC313" s="108">
        <f>IF($AU$38&lt;&gt;"","zie hierboven",IF(AJ313="auto",IF(AND((D313&gt;'km-vergoeding'!$A$4),(D313&lt;'km-vergoeding'!$A$5)),'km-vergoeding'!$D$4,'km-vergoeding'!$D$5),0))</f>
        <v>0</v>
      </c>
      <c r="BD313" s="95"/>
      <c r="BE313" s="95"/>
      <c r="BF313" s="95"/>
      <c r="BG313" s="95"/>
      <c r="BH313" s="95"/>
      <c r="BI313" s="95"/>
      <c r="BJ313" s="95"/>
      <c r="BK313" s="94">
        <f t="shared" si="64"/>
        <v>0</v>
      </c>
      <c r="BL313" s="95"/>
      <c r="BM313" s="95"/>
      <c r="BN313" s="95"/>
      <c r="BO313" s="95"/>
      <c r="BP313" s="95"/>
      <c r="BQ313" s="95"/>
      <c r="BR313" s="93">
        <f>IF($AU$38&lt;&gt;"","zie hierboven",IF(AJ313="fiets",'km-vergoeding'!$D$3,0))</f>
        <v>0</v>
      </c>
      <c r="BS313" s="93"/>
      <c r="BT313" s="93"/>
      <c r="BU313" s="93"/>
      <c r="BV313" s="93"/>
      <c r="BW313" s="93"/>
      <c r="BX313" s="93"/>
      <c r="BY313" s="93"/>
      <c r="BZ313" s="94">
        <f t="shared" si="65"/>
        <v>0</v>
      </c>
      <c r="CA313" s="95"/>
      <c r="CB313" s="95"/>
      <c r="CC313" s="95"/>
      <c r="CD313" s="95"/>
      <c r="CE313" s="95"/>
      <c r="CF313" s="95"/>
      <c r="CG313" s="96"/>
      <c r="CH313" s="97"/>
      <c r="CI313" s="97"/>
      <c r="CJ313" s="97"/>
      <c r="CK313" s="97"/>
      <c r="CL313" s="97"/>
      <c r="CM313" s="98">
        <f t="shared" si="66"/>
        <v>0</v>
      </c>
      <c r="CN313" s="95"/>
      <c r="CO313" s="95"/>
      <c r="CP313" s="95"/>
      <c r="CQ313" s="95"/>
      <c r="CR313" s="95"/>
      <c r="CS313" s="99">
        <f t="shared" si="54"/>
        <v>0</v>
      </c>
      <c r="CT313" s="100"/>
      <c r="CU313" s="100"/>
      <c r="CV313" s="100"/>
      <c r="CW313" s="100"/>
      <c r="CX313" s="101"/>
      <c r="CY313" s="73" t="str">
        <f t="shared" si="55"/>
        <v/>
      </c>
      <c r="CZ313" s="71" t="str">
        <f t="shared" si="56"/>
        <v/>
      </c>
      <c r="DA313" s="60"/>
      <c r="DB313" s="77" t="str">
        <f t="shared" si="57"/>
        <v/>
      </c>
      <c r="DC313" s="71" t="str">
        <f t="shared" si="58"/>
        <v/>
      </c>
      <c r="DD313" s="71" t="str">
        <f t="shared" si="59"/>
        <v/>
      </c>
      <c r="DE313" s="45">
        <f t="shared" si="60"/>
        <v>0</v>
      </c>
      <c r="DF313" s="45"/>
      <c r="DG313" s="84" t="str">
        <f t="shared" si="53"/>
        <v/>
      </c>
    </row>
    <row r="314" spans="1:111" ht="15.75" customHeight="1" x14ac:dyDescent="0.35">
      <c r="A314" s="71" t="str">
        <f t="shared" si="50"/>
        <v/>
      </c>
      <c r="B314" s="71" t="str">
        <f t="shared" si="51"/>
        <v/>
      </c>
      <c r="C314" s="72" t="str">
        <f t="shared" si="52"/>
        <v/>
      </c>
      <c r="D314" s="102"/>
      <c r="E314" s="97"/>
      <c r="F314" s="97"/>
      <c r="G314" s="97"/>
      <c r="H314" s="103"/>
      <c r="I314" s="97"/>
      <c r="J314" s="97"/>
      <c r="K314" s="97"/>
      <c r="L314" s="97"/>
      <c r="M314" s="97"/>
      <c r="N314" s="97"/>
      <c r="O314" s="97"/>
      <c r="P314" s="97"/>
      <c r="Q314" s="97"/>
      <c r="R314" s="104"/>
      <c r="S314" s="97"/>
      <c r="T314" s="97"/>
      <c r="U314" s="97"/>
      <c r="V314" s="97"/>
      <c r="W314" s="97"/>
      <c r="X314" s="104"/>
      <c r="Y314" s="97"/>
      <c r="Z314" s="97"/>
      <c r="AA314" s="97"/>
      <c r="AB314" s="97"/>
      <c r="AC314" s="97"/>
      <c r="AD314" s="97"/>
      <c r="AE314" s="97"/>
      <c r="AF314" s="97"/>
      <c r="AG314" s="97"/>
      <c r="AH314" s="97"/>
      <c r="AI314" s="97"/>
      <c r="AJ314" s="105"/>
      <c r="AK314" s="97"/>
      <c r="AL314" s="97"/>
      <c r="AM314" s="97"/>
      <c r="AN314" s="97"/>
      <c r="AO314" s="97"/>
      <c r="AP314" s="97"/>
      <c r="AQ314" s="97"/>
      <c r="AR314" s="106"/>
      <c r="AS314" s="107"/>
      <c r="AT314" s="107"/>
      <c r="AU314" s="107"/>
      <c r="AV314" s="107"/>
      <c r="AW314" s="107"/>
      <c r="AX314" s="107"/>
      <c r="AY314" s="106"/>
      <c r="AZ314" s="107"/>
      <c r="BA314" s="107"/>
      <c r="BB314" s="107"/>
      <c r="BC314" s="108">
        <f>IF($AU$38&lt;&gt;"","zie hierboven",IF(AJ314="auto",IF(AND((D314&gt;'km-vergoeding'!$A$4),(D314&lt;'km-vergoeding'!$A$5)),'km-vergoeding'!$D$4,'km-vergoeding'!$D$5),0))</f>
        <v>0</v>
      </c>
      <c r="BD314" s="95"/>
      <c r="BE314" s="95"/>
      <c r="BF314" s="95"/>
      <c r="BG314" s="95"/>
      <c r="BH314" s="95"/>
      <c r="BI314" s="95"/>
      <c r="BJ314" s="95"/>
      <c r="BK314" s="94">
        <f t="shared" si="64"/>
        <v>0</v>
      </c>
      <c r="BL314" s="95"/>
      <c r="BM314" s="95"/>
      <c r="BN314" s="95"/>
      <c r="BO314" s="95"/>
      <c r="BP314" s="95"/>
      <c r="BQ314" s="95"/>
      <c r="BR314" s="93">
        <f>IF($AU$38&lt;&gt;"","zie hierboven",IF(AJ314="fiets",'km-vergoeding'!$D$3,0))</f>
        <v>0</v>
      </c>
      <c r="BS314" s="93"/>
      <c r="BT314" s="93"/>
      <c r="BU314" s="93"/>
      <c r="BV314" s="93"/>
      <c r="BW314" s="93"/>
      <c r="BX314" s="93"/>
      <c r="BY314" s="93"/>
      <c r="BZ314" s="94">
        <f t="shared" si="65"/>
        <v>0</v>
      </c>
      <c r="CA314" s="95"/>
      <c r="CB314" s="95"/>
      <c r="CC314" s="95"/>
      <c r="CD314" s="95"/>
      <c r="CE314" s="95"/>
      <c r="CF314" s="95"/>
      <c r="CG314" s="96"/>
      <c r="CH314" s="97"/>
      <c r="CI314" s="97"/>
      <c r="CJ314" s="97"/>
      <c r="CK314" s="97"/>
      <c r="CL314" s="97"/>
      <c r="CM314" s="98">
        <f t="shared" si="66"/>
        <v>0</v>
      </c>
      <c r="CN314" s="95"/>
      <c r="CO314" s="95"/>
      <c r="CP314" s="95"/>
      <c r="CQ314" s="95"/>
      <c r="CR314" s="95"/>
      <c r="CS314" s="99">
        <f t="shared" si="54"/>
        <v>0</v>
      </c>
      <c r="CT314" s="100"/>
      <c r="CU314" s="100"/>
      <c r="CV314" s="100"/>
      <c r="CW314" s="100"/>
      <c r="CX314" s="101"/>
      <c r="CY314" s="73" t="str">
        <f t="shared" si="55"/>
        <v/>
      </c>
      <c r="CZ314" s="71" t="str">
        <f t="shared" si="56"/>
        <v/>
      </c>
      <c r="DA314" s="60"/>
      <c r="DB314" s="77" t="str">
        <f t="shared" si="57"/>
        <v/>
      </c>
      <c r="DC314" s="71" t="str">
        <f t="shared" si="58"/>
        <v/>
      </c>
      <c r="DD314" s="71" t="str">
        <f t="shared" si="59"/>
        <v/>
      </c>
      <c r="DE314" s="45">
        <f t="shared" si="60"/>
        <v>0</v>
      </c>
      <c r="DF314" s="45"/>
      <c r="DG314" s="84" t="str">
        <f t="shared" si="53"/>
        <v/>
      </c>
    </row>
    <row r="315" spans="1:111" ht="15.75" customHeight="1" x14ac:dyDescent="0.35">
      <c r="A315" s="71" t="str">
        <f t="shared" si="50"/>
        <v/>
      </c>
      <c r="B315" s="71" t="str">
        <f t="shared" si="51"/>
        <v/>
      </c>
      <c r="C315" s="72" t="str">
        <f t="shared" si="52"/>
        <v/>
      </c>
      <c r="D315" s="102"/>
      <c r="E315" s="97"/>
      <c r="F315" s="97"/>
      <c r="G315" s="97"/>
      <c r="H315" s="103"/>
      <c r="I315" s="97"/>
      <c r="J315" s="97"/>
      <c r="K315" s="97"/>
      <c r="L315" s="97"/>
      <c r="M315" s="97"/>
      <c r="N315" s="97"/>
      <c r="O315" s="97"/>
      <c r="P315" s="97"/>
      <c r="Q315" s="97"/>
      <c r="R315" s="104"/>
      <c r="S315" s="97"/>
      <c r="T315" s="97"/>
      <c r="U315" s="97"/>
      <c r="V315" s="97"/>
      <c r="W315" s="97"/>
      <c r="X315" s="104"/>
      <c r="Y315" s="97"/>
      <c r="Z315" s="97"/>
      <c r="AA315" s="97"/>
      <c r="AB315" s="97"/>
      <c r="AC315" s="97"/>
      <c r="AD315" s="97"/>
      <c r="AE315" s="97"/>
      <c r="AF315" s="97"/>
      <c r="AG315" s="97"/>
      <c r="AH315" s="97"/>
      <c r="AI315" s="97"/>
      <c r="AJ315" s="105"/>
      <c r="AK315" s="97"/>
      <c r="AL315" s="97"/>
      <c r="AM315" s="97"/>
      <c r="AN315" s="97"/>
      <c r="AO315" s="97"/>
      <c r="AP315" s="97"/>
      <c r="AQ315" s="97"/>
      <c r="AR315" s="106"/>
      <c r="AS315" s="107"/>
      <c r="AT315" s="107"/>
      <c r="AU315" s="107"/>
      <c r="AV315" s="107"/>
      <c r="AW315" s="107"/>
      <c r="AX315" s="107"/>
      <c r="AY315" s="106"/>
      <c r="AZ315" s="107"/>
      <c r="BA315" s="107"/>
      <c r="BB315" s="107"/>
      <c r="BC315" s="108">
        <f>IF($AU$38&lt;&gt;"","zie hierboven",IF(AJ315="auto",IF(AND((D315&gt;'km-vergoeding'!$A$4),(D315&lt;'km-vergoeding'!$A$5)),'km-vergoeding'!$D$4,'km-vergoeding'!$D$5),0))</f>
        <v>0</v>
      </c>
      <c r="BD315" s="95"/>
      <c r="BE315" s="95"/>
      <c r="BF315" s="95"/>
      <c r="BG315" s="95"/>
      <c r="BH315" s="95"/>
      <c r="BI315" s="95"/>
      <c r="BJ315" s="95"/>
      <c r="BK315" s="94">
        <f t="shared" si="64"/>
        <v>0</v>
      </c>
      <c r="BL315" s="95"/>
      <c r="BM315" s="95"/>
      <c r="BN315" s="95"/>
      <c r="BO315" s="95"/>
      <c r="BP315" s="95"/>
      <c r="BQ315" s="95"/>
      <c r="BR315" s="93">
        <f>IF($AU$38&lt;&gt;"","zie hierboven",IF(AJ315="fiets",'km-vergoeding'!$D$3,0))</f>
        <v>0</v>
      </c>
      <c r="BS315" s="93"/>
      <c r="BT315" s="93"/>
      <c r="BU315" s="93"/>
      <c r="BV315" s="93"/>
      <c r="BW315" s="93"/>
      <c r="BX315" s="93"/>
      <c r="BY315" s="93"/>
      <c r="BZ315" s="94">
        <f t="shared" si="65"/>
        <v>0</v>
      </c>
      <c r="CA315" s="95"/>
      <c r="CB315" s="95"/>
      <c r="CC315" s="95"/>
      <c r="CD315" s="95"/>
      <c r="CE315" s="95"/>
      <c r="CF315" s="95"/>
      <c r="CG315" s="96"/>
      <c r="CH315" s="97"/>
      <c r="CI315" s="97"/>
      <c r="CJ315" s="97"/>
      <c r="CK315" s="97"/>
      <c r="CL315" s="97"/>
      <c r="CM315" s="98">
        <f t="shared" si="66"/>
        <v>0</v>
      </c>
      <c r="CN315" s="95"/>
      <c r="CO315" s="95"/>
      <c r="CP315" s="95"/>
      <c r="CQ315" s="95"/>
      <c r="CR315" s="95"/>
      <c r="CS315" s="99">
        <f t="shared" si="54"/>
        <v>0</v>
      </c>
      <c r="CT315" s="100"/>
      <c r="CU315" s="100"/>
      <c r="CV315" s="100"/>
      <c r="CW315" s="100"/>
      <c r="CX315" s="101"/>
      <c r="CY315" s="73" t="str">
        <f t="shared" si="55"/>
        <v/>
      </c>
      <c r="CZ315" s="71" t="str">
        <f t="shared" si="56"/>
        <v/>
      </c>
      <c r="DA315" s="60"/>
      <c r="DB315" s="77" t="str">
        <f t="shared" si="57"/>
        <v/>
      </c>
      <c r="DC315" s="71" t="str">
        <f t="shared" si="58"/>
        <v/>
      </c>
      <c r="DD315" s="71" t="str">
        <f t="shared" si="59"/>
        <v/>
      </c>
      <c r="DE315" s="45">
        <f t="shared" si="60"/>
        <v>0</v>
      </c>
      <c r="DF315" s="45"/>
      <c r="DG315" s="84" t="str">
        <f t="shared" si="53"/>
        <v/>
      </c>
    </row>
    <row r="316" spans="1:111" ht="15.75" customHeight="1" x14ac:dyDescent="0.35">
      <c r="A316" s="71" t="str">
        <f t="shared" si="50"/>
        <v/>
      </c>
      <c r="B316" s="71" t="str">
        <f t="shared" si="51"/>
        <v/>
      </c>
      <c r="C316" s="72" t="str">
        <f t="shared" si="52"/>
        <v/>
      </c>
      <c r="D316" s="102"/>
      <c r="E316" s="97"/>
      <c r="F316" s="97"/>
      <c r="G316" s="97"/>
      <c r="H316" s="103"/>
      <c r="I316" s="97"/>
      <c r="J316" s="97"/>
      <c r="K316" s="97"/>
      <c r="L316" s="97"/>
      <c r="M316" s="97"/>
      <c r="N316" s="97"/>
      <c r="O316" s="97"/>
      <c r="P316" s="97"/>
      <c r="Q316" s="97"/>
      <c r="R316" s="104"/>
      <c r="S316" s="97"/>
      <c r="T316" s="97"/>
      <c r="U316" s="97"/>
      <c r="V316" s="97"/>
      <c r="W316" s="97"/>
      <c r="X316" s="104"/>
      <c r="Y316" s="97"/>
      <c r="Z316" s="97"/>
      <c r="AA316" s="97"/>
      <c r="AB316" s="97"/>
      <c r="AC316" s="97"/>
      <c r="AD316" s="97"/>
      <c r="AE316" s="97"/>
      <c r="AF316" s="97"/>
      <c r="AG316" s="97"/>
      <c r="AH316" s="97"/>
      <c r="AI316" s="97"/>
      <c r="AJ316" s="105"/>
      <c r="AK316" s="97"/>
      <c r="AL316" s="97"/>
      <c r="AM316" s="97"/>
      <c r="AN316" s="97"/>
      <c r="AO316" s="97"/>
      <c r="AP316" s="97"/>
      <c r="AQ316" s="97"/>
      <c r="AR316" s="106"/>
      <c r="AS316" s="107"/>
      <c r="AT316" s="107"/>
      <c r="AU316" s="107"/>
      <c r="AV316" s="107"/>
      <c r="AW316" s="107"/>
      <c r="AX316" s="107"/>
      <c r="AY316" s="106"/>
      <c r="AZ316" s="107"/>
      <c r="BA316" s="107"/>
      <c r="BB316" s="107"/>
      <c r="BC316" s="108">
        <f>IF($AU$38&lt;&gt;"","zie hierboven",IF(AJ316="auto",IF(AND((D316&gt;'km-vergoeding'!$A$4),(D316&lt;'km-vergoeding'!$A$5)),'km-vergoeding'!$D$4,'km-vergoeding'!$D$5),0))</f>
        <v>0</v>
      </c>
      <c r="BD316" s="95"/>
      <c r="BE316" s="95"/>
      <c r="BF316" s="95"/>
      <c r="BG316" s="95"/>
      <c r="BH316" s="95"/>
      <c r="BI316" s="95"/>
      <c r="BJ316" s="95"/>
      <c r="BK316" s="94">
        <f t="shared" si="64"/>
        <v>0</v>
      </c>
      <c r="BL316" s="95"/>
      <c r="BM316" s="95"/>
      <c r="BN316" s="95"/>
      <c r="BO316" s="95"/>
      <c r="BP316" s="95"/>
      <c r="BQ316" s="95"/>
      <c r="BR316" s="93">
        <f>IF($AU$38&lt;&gt;"","zie hierboven",IF(AJ316="fiets",'km-vergoeding'!$D$3,0))</f>
        <v>0</v>
      </c>
      <c r="BS316" s="93"/>
      <c r="BT316" s="93"/>
      <c r="BU316" s="93"/>
      <c r="BV316" s="93"/>
      <c r="BW316" s="93"/>
      <c r="BX316" s="93"/>
      <c r="BY316" s="93"/>
      <c r="BZ316" s="94">
        <f t="shared" si="65"/>
        <v>0</v>
      </c>
      <c r="CA316" s="95"/>
      <c r="CB316" s="95"/>
      <c r="CC316" s="95"/>
      <c r="CD316" s="95"/>
      <c r="CE316" s="95"/>
      <c r="CF316" s="95"/>
      <c r="CG316" s="96"/>
      <c r="CH316" s="97"/>
      <c r="CI316" s="97"/>
      <c r="CJ316" s="97"/>
      <c r="CK316" s="97"/>
      <c r="CL316" s="97"/>
      <c r="CM316" s="98">
        <f t="shared" si="66"/>
        <v>0</v>
      </c>
      <c r="CN316" s="95"/>
      <c r="CO316" s="95"/>
      <c r="CP316" s="95"/>
      <c r="CQ316" s="95"/>
      <c r="CR316" s="95"/>
      <c r="CS316" s="99">
        <f t="shared" si="54"/>
        <v>0</v>
      </c>
      <c r="CT316" s="100"/>
      <c r="CU316" s="100"/>
      <c r="CV316" s="100"/>
      <c r="CW316" s="100"/>
      <c r="CX316" s="101"/>
      <c r="CY316" s="73" t="str">
        <f t="shared" si="55"/>
        <v/>
      </c>
      <c r="CZ316" s="71" t="str">
        <f t="shared" si="56"/>
        <v/>
      </c>
      <c r="DA316" s="60"/>
      <c r="DB316" s="77" t="str">
        <f t="shared" si="57"/>
        <v/>
      </c>
      <c r="DC316" s="71" t="str">
        <f t="shared" si="58"/>
        <v/>
      </c>
      <c r="DD316" s="71" t="str">
        <f t="shared" si="59"/>
        <v/>
      </c>
      <c r="DE316" s="45">
        <f t="shared" si="60"/>
        <v>0</v>
      </c>
      <c r="DF316" s="45"/>
      <c r="DG316" s="84" t="str">
        <f t="shared" si="53"/>
        <v/>
      </c>
    </row>
    <row r="317" spans="1:111" ht="15.75" customHeight="1" x14ac:dyDescent="0.35">
      <c r="A317" s="71" t="str">
        <f t="shared" si="50"/>
        <v/>
      </c>
      <c r="B317" s="71" t="str">
        <f t="shared" si="51"/>
        <v/>
      </c>
      <c r="C317" s="72" t="str">
        <f t="shared" si="52"/>
        <v/>
      </c>
      <c r="D317" s="102"/>
      <c r="E317" s="97"/>
      <c r="F317" s="97"/>
      <c r="G317" s="97"/>
      <c r="H317" s="103"/>
      <c r="I317" s="97"/>
      <c r="J317" s="97"/>
      <c r="K317" s="97"/>
      <c r="L317" s="97"/>
      <c r="M317" s="97"/>
      <c r="N317" s="97"/>
      <c r="O317" s="97"/>
      <c r="P317" s="97"/>
      <c r="Q317" s="97"/>
      <c r="R317" s="104"/>
      <c r="S317" s="97"/>
      <c r="T317" s="97"/>
      <c r="U317" s="97"/>
      <c r="V317" s="97"/>
      <c r="W317" s="97"/>
      <c r="X317" s="104"/>
      <c r="Y317" s="97"/>
      <c r="Z317" s="97"/>
      <c r="AA317" s="97"/>
      <c r="AB317" s="97"/>
      <c r="AC317" s="97"/>
      <c r="AD317" s="97"/>
      <c r="AE317" s="97"/>
      <c r="AF317" s="97"/>
      <c r="AG317" s="97"/>
      <c r="AH317" s="97"/>
      <c r="AI317" s="97"/>
      <c r="AJ317" s="105"/>
      <c r="AK317" s="97"/>
      <c r="AL317" s="97"/>
      <c r="AM317" s="97"/>
      <c r="AN317" s="97"/>
      <c r="AO317" s="97"/>
      <c r="AP317" s="97"/>
      <c r="AQ317" s="97"/>
      <c r="AR317" s="106"/>
      <c r="AS317" s="107"/>
      <c r="AT317" s="107"/>
      <c r="AU317" s="107"/>
      <c r="AV317" s="107"/>
      <c r="AW317" s="107"/>
      <c r="AX317" s="107"/>
      <c r="AY317" s="106"/>
      <c r="AZ317" s="107"/>
      <c r="BA317" s="107"/>
      <c r="BB317" s="107"/>
      <c r="BC317" s="108">
        <f>IF($AU$38&lt;&gt;"","zie hierboven",IF(AJ317="auto",IF(AND((D317&gt;'km-vergoeding'!$A$4),(D317&lt;'km-vergoeding'!$A$5)),'km-vergoeding'!$D$4,'km-vergoeding'!$D$5),0))</f>
        <v>0</v>
      </c>
      <c r="BD317" s="95"/>
      <c r="BE317" s="95"/>
      <c r="BF317" s="95"/>
      <c r="BG317" s="95"/>
      <c r="BH317" s="95"/>
      <c r="BI317" s="95"/>
      <c r="BJ317" s="95"/>
      <c r="BK317" s="94">
        <f t="shared" si="64"/>
        <v>0</v>
      </c>
      <c r="BL317" s="95"/>
      <c r="BM317" s="95"/>
      <c r="BN317" s="95"/>
      <c r="BO317" s="95"/>
      <c r="BP317" s="95"/>
      <c r="BQ317" s="95"/>
      <c r="BR317" s="93">
        <f>IF($AU$38&lt;&gt;"","zie hierboven",IF(AJ317="fiets",'km-vergoeding'!$D$3,0))</f>
        <v>0</v>
      </c>
      <c r="BS317" s="93"/>
      <c r="BT317" s="93"/>
      <c r="BU317" s="93"/>
      <c r="BV317" s="93"/>
      <c r="BW317" s="93"/>
      <c r="BX317" s="93"/>
      <c r="BY317" s="93"/>
      <c r="BZ317" s="94">
        <f t="shared" si="65"/>
        <v>0</v>
      </c>
      <c r="CA317" s="95"/>
      <c r="CB317" s="95"/>
      <c r="CC317" s="95"/>
      <c r="CD317" s="95"/>
      <c r="CE317" s="95"/>
      <c r="CF317" s="95"/>
      <c r="CG317" s="96"/>
      <c r="CH317" s="97"/>
      <c r="CI317" s="97"/>
      <c r="CJ317" s="97"/>
      <c r="CK317" s="97"/>
      <c r="CL317" s="97"/>
      <c r="CM317" s="98">
        <f t="shared" si="66"/>
        <v>0</v>
      </c>
      <c r="CN317" s="95"/>
      <c r="CO317" s="95"/>
      <c r="CP317" s="95"/>
      <c r="CQ317" s="95"/>
      <c r="CR317" s="95"/>
      <c r="CS317" s="99">
        <f t="shared" si="54"/>
        <v>0</v>
      </c>
      <c r="CT317" s="100"/>
      <c r="CU317" s="100"/>
      <c r="CV317" s="100"/>
      <c r="CW317" s="100"/>
      <c r="CX317" s="101"/>
      <c r="CY317" s="73" t="str">
        <f t="shared" si="55"/>
        <v/>
      </c>
      <c r="CZ317" s="71" t="str">
        <f t="shared" si="56"/>
        <v/>
      </c>
      <c r="DA317" s="60"/>
      <c r="DB317" s="77" t="str">
        <f t="shared" si="57"/>
        <v/>
      </c>
      <c r="DC317" s="71" t="str">
        <f t="shared" si="58"/>
        <v/>
      </c>
      <c r="DD317" s="71" t="str">
        <f t="shared" si="59"/>
        <v/>
      </c>
      <c r="DE317" s="45">
        <f t="shared" si="60"/>
        <v>0</v>
      </c>
      <c r="DF317" s="45"/>
      <c r="DG317" s="84" t="str">
        <f t="shared" si="53"/>
        <v/>
      </c>
    </row>
    <row r="318" spans="1:111" ht="15.75" customHeight="1" x14ac:dyDescent="0.35">
      <c r="A318" s="71" t="str">
        <f t="shared" si="50"/>
        <v/>
      </c>
      <c r="B318" s="71" t="str">
        <f t="shared" si="51"/>
        <v/>
      </c>
      <c r="C318" s="72" t="str">
        <f t="shared" si="52"/>
        <v/>
      </c>
      <c r="D318" s="102"/>
      <c r="E318" s="97"/>
      <c r="F318" s="97"/>
      <c r="G318" s="97"/>
      <c r="H318" s="103"/>
      <c r="I318" s="97"/>
      <c r="J318" s="97"/>
      <c r="K318" s="97"/>
      <c r="L318" s="97"/>
      <c r="M318" s="97"/>
      <c r="N318" s="97"/>
      <c r="O318" s="97"/>
      <c r="P318" s="97"/>
      <c r="Q318" s="97"/>
      <c r="R318" s="104"/>
      <c r="S318" s="97"/>
      <c r="T318" s="97"/>
      <c r="U318" s="97"/>
      <c r="V318" s="97"/>
      <c r="W318" s="97"/>
      <c r="X318" s="104"/>
      <c r="Y318" s="97"/>
      <c r="Z318" s="97"/>
      <c r="AA318" s="97"/>
      <c r="AB318" s="97"/>
      <c r="AC318" s="97"/>
      <c r="AD318" s="97"/>
      <c r="AE318" s="97"/>
      <c r="AF318" s="97"/>
      <c r="AG318" s="97"/>
      <c r="AH318" s="97"/>
      <c r="AI318" s="97"/>
      <c r="AJ318" s="105"/>
      <c r="AK318" s="97"/>
      <c r="AL318" s="97"/>
      <c r="AM318" s="97"/>
      <c r="AN318" s="97"/>
      <c r="AO318" s="97"/>
      <c r="AP318" s="97"/>
      <c r="AQ318" s="97"/>
      <c r="AR318" s="106"/>
      <c r="AS318" s="107"/>
      <c r="AT318" s="107"/>
      <c r="AU318" s="107"/>
      <c r="AV318" s="107"/>
      <c r="AW318" s="107"/>
      <c r="AX318" s="107"/>
      <c r="AY318" s="106"/>
      <c r="AZ318" s="107"/>
      <c r="BA318" s="107"/>
      <c r="BB318" s="107"/>
      <c r="BC318" s="108">
        <f>IF($AU$38&lt;&gt;"","zie hierboven",IF(AJ318="auto",IF(AND((D318&gt;'km-vergoeding'!$A$4),(D318&lt;'km-vergoeding'!$A$5)),'km-vergoeding'!$D$4,'km-vergoeding'!$D$5),0))</f>
        <v>0</v>
      </c>
      <c r="BD318" s="95"/>
      <c r="BE318" s="95"/>
      <c r="BF318" s="95"/>
      <c r="BG318" s="95"/>
      <c r="BH318" s="95"/>
      <c r="BI318" s="95"/>
      <c r="BJ318" s="95"/>
      <c r="BK318" s="94">
        <f t="shared" si="64"/>
        <v>0</v>
      </c>
      <c r="BL318" s="95"/>
      <c r="BM318" s="95"/>
      <c r="BN318" s="95"/>
      <c r="BO318" s="95"/>
      <c r="BP318" s="95"/>
      <c r="BQ318" s="95"/>
      <c r="BR318" s="93">
        <f>IF($AU$38&lt;&gt;"","zie hierboven",IF(AJ318="fiets",'km-vergoeding'!$D$3,0))</f>
        <v>0</v>
      </c>
      <c r="BS318" s="93"/>
      <c r="BT318" s="93"/>
      <c r="BU318" s="93"/>
      <c r="BV318" s="93"/>
      <c r="BW318" s="93"/>
      <c r="BX318" s="93"/>
      <c r="BY318" s="93"/>
      <c r="BZ318" s="94">
        <f t="shared" si="65"/>
        <v>0</v>
      </c>
      <c r="CA318" s="95"/>
      <c r="CB318" s="95"/>
      <c r="CC318" s="95"/>
      <c r="CD318" s="95"/>
      <c r="CE318" s="95"/>
      <c r="CF318" s="95"/>
      <c r="CG318" s="96"/>
      <c r="CH318" s="97"/>
      <c r="CI318" s="97"/>
      <c r="CJ318" s="97"/>
      <c r="CK318" s="97"/>
      <c r="CL318" s="97"/>
      <c r="CM318" s="98">
        <f t="shared" si="66"/>
        <v>0</v>
      </c>
      <c r="CN318" s="95"/>
      <c r="CO318" s="95"/>
      <c r="CP318" s="95"/>
      <c r="CQ318" s="95"/>
      <c r="CR318" s="95"/>
      <c r="CS318" s="99">
        <f t="shared" si="54"/>
        <v>0</v>
      </c>
      <c r="CT318" s="100"/>
      <c r="CU318" s="100"/>
      <c r="CV318" s="100"/>
      <c r="CW318" s="100"/>
      <c r="CX318" s="101"/>
      <c r="CY318" s="73" t="str">
        <f t="shared" si="55"/>
        <v/>
      </c>
      <c r="CZ318" s="71" t="str">
        <f t="shared" si="56"/>
        <v/>
      </c>
      <c r="DA318" s="60"/>
      <c r="DB318" s="77" t="str">
        <f t="shared" si="57"/>
        <v/>
      </c>
      <c r="DC318" s="71" t="str">
        <f t="shared" si="58"/>
        <v/>
      </c>
      <c r="DD318" s="71" t="str">
        <f t="shared" si="59"/>
        <v/>
      </c>
      <c r="DE318" s="45">
        <f t="shared" si="60"/>
        <v>0</v>
      </c>
      <c r="DF318" s="45"/>
      <c r="DG318" s="84" t="str">
        <f t="shared" si="53"/>
        <v/>
      </c>
    </row>
    <row r="319" spans="1:111" ht="15.75" customHeight="1" x14ac:dyDescent="0.35">
      <c r="A319" s="71" t="str">
        <f t="shared" si="50"/>
        <v/>
      </c>
      <c r="B319" s="71" t="str">
        <f t="shared" si="51"/>
        <v/>
      </c>
      <c r="C319" s="72" t="str">
        <f t="shared" si="52"/>
        <v/>
      </c>
      <c r="D319" s="102"/>
      <c r="E319" s="97"/>
      <c r="F319" s="97"/>
      <c r="G319" s="97"/>
      <c r="H319" s="103"/>
      <c r="I319" s="97"/>
      <c r="J319" s="97"/>
      <c r="K319" s="97"/>
      <c r="L319" s="97"/>
      <c r="M319" s="97"/>
      <c r="N319" s="97"/>
      <c r="O319" s="97"/>
      <c r="P319" s="97"/>
      <c r="Q319" s="97"/>
      <c r="R319" s="104"/>
      <c r="S319" s="97"/>
      <c r="T319" s="97"/>
      <c r="U319" s="97"/>
      <c r="V319" s="97"/>
      <c r="W319" s="97"/>
      <c r="X319" s="104"/>
      <c r="Y319" s="97"/>
      <c r="Z319" s="97"/>
      <c r="AA319" s="97"/>
      <c r="AB319" s="97"/>
      <c r="AC319" s="97"/>
      <c r="AD319" s="97"/>
      <c r="AE319" s="97"/>
      <c r="AF319" s="97"/>
      <c r="AG319" s="97"/>
      <c r="AH319" s="97"/>
      <c r="AI319" s="97"/>
      <c r="AJ319" s="105"/>
      <c r="AK319" s="97"/>
      <c r="AL319" s="97"/>
      <c r="AM319" s="97"/>
      <c r="AN319" s="97"/>
      <c r="AO319" s="97"/>
      <c r="AP319" s="97"/>
      <c r="AQ319" s="97"/>
      <c r="AR319" s="106"/>
      <c r="AS319" s="107"/>
      <c r="AT319" s="107"/>
      <c r="AU319" s="107"/>
      <c r="AV319" s="107"/>
      <c r="AW319" s="107"/>
      <c r="AX319" s="107"/>
      <c r="AY319" s="106"/>
      <c r="AZ319" s="107"/>
      <c r="BA319" s="107"/>
      <c r="BB319" s="107"/>
      <c r="BC319" s="108">
        <f>IF($AU$38&lt;&gt;"","zie hierboven",IF(AJ319="auto",IF(AND((D319&gt;'km-vergoeding'!$A$4),(D319&lt;'km-vergoeding'!$A$5)),'km-vergoeding'!$D$4,'km-vergoeding'!$D$5),0))</f>
        <v>0</v>
      </c>
      <c r="BD319" s="95"/>
      <c r="BE319" s="95"/>
      <c r="BF319" s="95"/>
      <c r="BG319" s="95"/>
      <c r="BH319" s="95"/>
      <c r="BI319" s="95"/>
      <c r="BJ319" s="95"/>
      <c r="BK319" s="94">
        <f t="shared" si="64"/>
        <v>0</v>
      </c>
      <c r="BL319" s="95"/>
      <c r="BM319" s="95"/>
      <c r="BN319" s="95"/>
      <c r="BO319" s="95"/>
      <c r="BP319" s="95"/>
      <c r="BQ319" s="95"/>
      <c r="BR319" s="93">
        <f>IF($AU$38&lt;&gt;"","zie hierboven",IF(AJ319="fiets",'km-vergoeding'!$D$3,0))</f>
        <v>0</v>
      </c>
      <c r="BS319" s="93"/>
      <c r="BT319" s="93"/>
      <c r="BU319" s="93"/>
      <c r="BV319" s="93"/>
      <c r="BW319" s="93"/>
      <c r="BX319" s="93"/>
      <c r="BY319" s="93"/>
      <c r="BZ319" s="94">
        <f t="shared" si="65"/>
        <v>0</v>
      </c>
      <c r="CA319" s="95"/>
      <c r="CB319" s="95"/>
      <c r="CC319" s="95"/>
      <c r="CD319" s="95"/>
      <c r="CE319" s="95"/>
      <c r="CF319" s="95"/>
      <c r="CG319" s="96"/>
      <c r="CH319" s="97"/>
      <c r="CI319" s="97"/>
      <c r="CJ319" s="97"/>
      <c r="CK319" s="97"/>
      <c r="CL319" s="97"/>
      <c r="CM319" s="98">
        <f t="shared" si="66"/>
        <v>0</v>
      </c>
      <c r="CN319" s="95"/>
      <c r="CO319" s="95"/>
      <c r="CP319" s="95"/>
      <c r="CQ319" s="95"/>
      <c r="CR319" s="95"/>
      <c r="CS319" s="99">
        <f t="shared" si="54"/>
        <v>0</v>
      </c>
      <c r="CT319" s="100"/>
      <c r="CU319" s="100"/>
      <c r="CV319" s="100"/>
      <c r="CW319" s="100"/>
      <c r="CX319" s="101"/>
      <c r="CY319" s="73" t="str">
        <f t="shared" si="55"/>
        <v/>
      </c>
      <c r="CZ319" s="71" t="str">
        <f t="shared" si="56"/>
        <v/>
      </c>
      <c r="DA319" s="60"/>
      <c r="DB319" s="77" t="str">
        <f t="shared" si="57"/>
        <v/>
      </c>
      <c r="DC319" s="71" t="str">
        <f t="shared" si="58"/>
        <v/>
      </c>
      <c r="DD319" s="71" t="str">
        <f t="shared" si="59"/>
        <v/>
      </c>
      <c r="DE319" s="45">
        <f t="shared" si="60"/>
        <v>0</v>
      </c>
      <c r="DF319" s="45"/>
      <c r="DG319" s="84" t="str">
        <f t="shared" si="53"/>
        <v/>
      </c>
    </row>
    <row r="320" spans="1:111" ht="15.75" customHeight="1" x14ac:dyDescent="0.35">
      <c r="A320" s="71" t="str">
        <f t="shared" si="50"/>
        <v/>
      </c>
      <c r="B320" s="71" t="str">
        <f t="shared" si="51"/>
        <v/>
      </c>
      <c r="C320" s="72" t="str">
        <f t="shared" si="52"/>
        <v/>
      </c>
      <c r="D320" s="102"/>
      <c r="E320" s="97"/>
      <c r="F320" s="97"/>
      <c r="G320" s="97"/>
      <c r="H320" s="103"/>
      <c r="I320" s="97"/>
      <c r="J320" s="97"/>
      <c r="K320" s="97"/>
      <c r="L320" s="97"/>
      <c r="M320" s="97"/>
      <c r="N320" s="97"/>
      <c r="O320" s="97"/>
      <c r="P320" s="97"/>
      <c r="Q320" s="97"/>
      <c r="R320" s="104"/>
      <c r="S320" s="97"/>
      <c r="T320" s="97"/>
      <c r="U320" s="97"/>
      <c r="V320" s="97"/>
      <c r="W320" s="97"/>
      <c r="X320" s="104"/>
      <c r="Y320" s="97"/>
      <c r="Z320" s="97"/>
      <c r="AA320" s="97"/>
      <c r="AB320" s="97"/>
      <c r="AC320" s="97"/>
      <c r="AD320" s="97"/>
      <c r="AE320" s="97"/>
      <c r="AF320" s="97"/>
      <c r="AG320" s="97"/>
      <c r="AH320" s="97"/>
      <c r="AI320" s="97"/>
      <c r="AJ320" s="105"/>
      <c r="AK320" s="97"/>
      <c r="AL320" s="97"/>
      <c r="AM320" s="97"/>
      <c r="AN320" s="97"/>
      <c r="AO320" s="97"/>
      <c r="AP320" s="97"/>
      <c r="AQ320" s="97"/>
      <c r="AR320" s="106"/>
      <c r="AS320" s="107"/>
      <c r="AT320" s="107"/>
      <c r="AU320" s="107"/>
      <c r="AV320" s="107"/>
      <c r="AW320" s="107"/>
      <c r="AX320" s="107"/>
      <c r="AY320" s="106"/>
      <c r="AZ320" s="107"/>
      <c r="BA320" s="107"/>
      <c r="BB320" s="107"/>
      <c r="BC320" s="108">
        <f>IF($AU$38&lt;&gt;"","zie hierboven",IF(AJ320="auto",IF(AND((D320&gt;'km-vergoeding'!$A$4),(D320&lt;'km-vergoeding'!$A$5)),'km-vergoeding'!$D$4,'km-vergoeding'!$D$5),0))</f>
        <v>0</v>
      </c>
      <c r="BD320" s="95"/>
      <c r="BE320" s="95"/>
      <c r="BF320" s="95"/>
      <c r="BG320" s="95"/>
      <c r="BH320" s="95"/>
      <c r="BI320" s="95"/>
      <c r="BJ320" s="95"/>
      <c r="BK320" s="94">
        <f t="shared" si="64"/>
        <v>0</v>
      </c>
      <c r="BL320" s="95"/>
      <c r="BM320" s="95"/>
      <c r="BN320" s="95"/>
      <c r="BO320" s="95"/>
      <c r="BP320" s="95"/>
      <c r="BQ320" s="95"/>
      <c r="BR320" s="93">
        <f>IF($AU$38&lt;&gt;"","zie hierboven",IF(AJ320="fiets",'km-vergoeding'!$D$3,0))</f>
        <v>0</v>
      </c>
      <c r="BS320" s="93"/>
      <c r="BT320" s="93"/>
      <c r="BU320" s="93"/>
      <c r="BV320" s="93"/>
      <c r="BW320" s="93"/>
      <c r="BX320" s="93"/>
      <c r="BY320" s="93"/>
      <c r="BZ320" s="94">
        <f t="shared" si="65"/>
        <v>0</v>
      </c>
      <c r="CA320" s="95"/>
      <c r="CB320" s="95"/>
      <c r="CC320" s="95"/>
      <c r="CD320" s="95"/>
      <c r="CE320" s="95"/>
      <c r="CF320" s="95"/>
      <c r="CG320" s="96"/>
      <c r="CH320" s="97"/>
      <c r="CI320" s="97"/>
      <c r="CJ320" s="97"/>
      <c r="CK320" s="97"/>
      <c r="CL320" s="97"/>
      <c r="CM320" s="98">
        <f t="shared" si="66"/>
        <v>0</v>
      </c>
      <c r="CN320" s="95"/>
      <c r="CO320" s="95"/>
      <c r="CP320" s="95"/>
      <c r="CQ320" s="95"/>
      <c r="CR320" s="95"/>
      <c r="CS320" s="99">
        <f t="shared" si="54"/>
        <v>0</v>
      </c>
      <c r="CT320" s="100"/>
      <c r="CU320" s="100"/>
      <c r="CV320" s="100"/>
      <c r="CW320" s="100"/>
      <c r="CX320" s="101"/>
      <c r="CY320" s="73" t="str">
        <f t="shared" si="55"/>
        <v/>
      </c>
      <c r="CZ320" s="71" t="str">
        <f t="shared" si="56"/>
        <v/>
      </c>
      <c r="DA320" s="60"/>
      <c r="DB320" s="77" t="str">
        <f t="shared" si="57"/>
        <v/>
      </c>
      <c r="DC320" s="71" t="str">
        <f t="shared" si="58"/>
        <v/>
      </c>
      <c r="DD320" s="71" t="str">
        <f t="shared" si="59"/>
        <v/>
      </c>
      <c r="DE320" s="45">
        <f t="shared" si="60"/>
        <v>0</v>
      </c>
      <c r="DF320" s="45"/>
      <c r="DG320" s="84" t="str">
        <f t="shared" si="53"/>
        <v/>
      </c>
    </row>
    <row r="321" spans="1:111" ht="15.75" customHeight="1" x14ac:dyDescent="0.35">
      <c r="A321" s="71" t="str">
        <f t="shared" si="50"/>
        <v/>
      </c>
      <c r="B321" s="71" t="str">
        <f t="shared" si="51"/>
        <v/>
      </c>
      <c r="C321" s="72" t="str">
        <f t="shared" si="52"/>
        <v/>
      </c>
      <c r="D321" s="102"/>
      <c r="E321" s="97"/>
      <c r="F321" s="97"/>
      <c r="G321" s="97"/>
      <c r="H321" s="103"/>
      <c r="I321" s="97"/>
      <c r="J321" s="97"/>
      <c r="K321" s="97"/>
      <c r="L321" s="97"/>
      <c r="M321" s="97"/>
      <c r="N321" s="97"/>
      <c r="O321" s="97"/>
      <c r="P321" s="97"/>
      <c r="Q321" s="97"/>
      <c r="R321" s="104"/>
      <c r="S321" s="97"/>
      <c r="T321" s="97"/>
      <c r="U321" s="97"/>
      <c r="V321" s="97"/>
      <c r="W321" s="97"/>
      <c r="X321" s="104"/>
      <c r="Y321" s="97"/>
      <c r="Z321" s="97"/>
      <c r="AA321" s="97"/>
      <c r="AB321" s="97"/>
      <c r="AC321" s="97"/>
      <c r="AD321" s="97"/>
      <c r="AE321" s="97"/>
      <c r="AF321" s="97"/>
      <c r="AG321" s="97"/>
      <c r="AH321" s="97"/>
      <c r="AI321" s="97"/>
      <c r="AJ321" s="105"/>
      <c r="AK321" s="97"/>
      <c r="AL321" s="97"/>
      <c r="AM321" s="97"/>
      <c r="AN321" s="97"/>
      <c r="AO321" s="97"/>
      <c r="AP321" s="97"/>
      <c r="AQ321" s="97"/>
      <c r="AR321" s="106"/>
      <c r="AS321" s="107"/>
      <c r="AT321" s="107"/>
      <c r="AU321" s="107"/>
      <c r="AV321" s="107"/>
      <c r="AW321" s="107"/>
      <c r="AX321" s="107"/>
      <c r="AY321" s="106"/>
      <c r="AZ321" s="107"/>
      <c r="BA321" s="107"/>
      <c r="BB321" s="107"/>
      <c r="BC321" s="108">
        <f>IF($AU$38&lt;&gt;"","zie hierboven",IF(AJ321="auto",IF(AND((D321&gt;'km-vergoeding'!$A$4),(D321&lt;'km-vergoeding'!$A$5)),'km-vergoeding'!$D$4,'km-vergoeding'!$D$5),0))</f>
        <v>0</v>
      </c>
      <c r="BD321" s="95"/>
      <c r="BE321" s="95"/>
      <c r="BF321" s="95"/>
      <c r="BG321" s="95"/>
      <c r="BH321" s="95"/>
      <c r="BI321" s="95"/>
      <c r="BJ321" s="95"/>
      <c r="BK321" s="94">
        <f t="shared" si="64"/>
        <v>0</v>
      </c>
      <c r="BL321" s="95"/>
      <c r="BM321" s="95"/>
      <c r="BN321" s="95"/>
      <c r="BO321" s="95"/>
      <c r="BP321" s="95"/>
      <c r="BQ321" s="95"/>
      <c r="BR321" s="93">
        <f>IF($AU$38&lt;&gt;"","zie hierboven",IF(AJ321="fiets",'km-vergoeding'!$D$3,0))</f>
        <v>0</v>
      </c>
      <c r="BS321" s="93"/>
      <c r="BT321" s="93"/>
      <c r="BU321" s="93"/>
      <c r="BV321" s="93"/>
      <c r="BW321" s="93"/>
      <c r="BX321" s="93"/>
      <c r="BY321" s="93"/>
      <c r="BZ321" s="94">
        <f t="shared" si="65"/>
        <v>0</v>
      </c>
      <c r="CA321" s="95"/>
      <c r="CB321" s="95"/>
      <c r="CC321" s="95"/>
      <c r="CD321" s="95"/>
      <c r="CE321" s="95"/>
      <c r="CF321" s="95"/>
      <c r="CG321" s="96"/>
      <c r="CH321" s="97"/>
      <c r="CI321" s="97"/>
      <c r="CJ321" s="97"/>
      <c r="CK321" s="97"/>
      <c r="CL321" s="97"/>
      <c r="CM321" s="98">
        <f t="shared" si="66"/>
        <v>0</v>
      </c>
      <c r="CN321" s="95"/>
      <c r="CO321" s="95"/>
      <c r="CP321" s="95"/>
      <c r="CQ321" s="95"/>
      <c r="CR321" s="95"/>
      <c r="CS321" s="99">
        <f t="shared" si="54"/>
        <v>0</v>
      </c>
      <c r="CT321" s="100"/>
      <c r="CU321" s="100"/>
      <c r="CV321" s="100"/>
      <c r="CW321" s="100"/>
      <c r="CX321" s="101"/>
      <c r="CY321" s="73" t="str">
        <f t="shared" si="55"/>
        <v/>
      </c>
      <c r="CZ321" s="71" t="str">
        <f t="shared" si="56"/>
        <v/>
      </c>
      <c r="DA321" s="60"/>
      <c r="DB321" s="77" t="str">
        <f t="shared" si="57"/>
        <v/>
      </c>
      <c r="DC321" s="71" t="str">
        <f t="shared" si="58"/>
        <v/>
      </c>
      <c r="DD321" s="71" t="str">
        <f t="shared" si="59"/>
        <v/>
      </c>
      <c r="DE321" s="45">
        <f t="shared" si="60"/>
        <v>0</v>
      </c>
      <c r="DF321" s="45"/>
      <c r="DG321" s="84" t="str">
        <f t="shared" si="53"/>
        <v/>
      </c>
    </row>
    <row r="322" spans="1:111" ht="15.75" customHeight="1" x14ac:dyDescent="0.35">
      <c r="A322" s="71" t="str">
        <f t="shared" si="50"/>
        <v/>
      </c>
      <c r="B322" s="71" t="str">
        <f t="shared" si="51"/>
        <v/>
      </c>
      <c r="C322" s="72" t="str">
        <f t="shared" si="52"/>
        <v/>
      </c>
      <c r="D322" s="102"/>
      <c r="E322" s="97"/>
      <c r="F322" s="97"/>
      <c r="G322" s="97"/>
      <c r="H322" s="103"/>
      <c r="I322" s="97"/>
      <c r="J322" s="97"/>
      <c r="K322" s="97"/>
      <c r="L322" s="97"/>
      <c r="M322" s="97"/>
      <c r="N322" s="97"/>
      <c r="O322" s="97"/>
      <c r="P322" s="97"/>
      <c r="Q322" s="97"/>
      <c r="R322" s="104"/>
      <c r="S322" s="97"/>
      <c r="T322" s="97"/>
      <c r="U322" s="97"/>
      <c r="V322" s="97"/>
      <c r="W322" s="97"/>
      <c r="X322" s="104"/>
      <c r="Y322" s="97"/>
      <c r="Z322" s="97"/>
      <c r="AA322" s="97"/>
      <c r="AB322" s="97"/>
      <c r="AC322" s="97"/>
      <c r="AD322" s="97"/>
      <c r="AE322" s="97"/>
      <c r="AF322" s="97"/>
      <c r="AG322" s="97"/>
      <c r="AH322" s="97"/>
      <c r="AI322" s="97"/>
      <c r="AJ322" s="105"/>
      <c r="AK322" s="97"/>
      <c r="AL322" s="97"/>
      <c r="AM322" s="97"/>
      <c r="AN322" s="97"/>
      <c r="AO322" s="97"/>
      <c r="AP322" s="97"/>
      <c r="AQ322" s="97"/>
      <c r="AR322" s="106"/>
      <c r="AS322" s="107"/>
      <c r="AT322" s="107"/>
      <c r="AU322" s="107"/>
      <c r="AV322" s="107"/>
      <c r="AW322" s="107"/>
      <c r="AX322" s="107"/>
      <c r="AY322" s="106"/>
      <c r="AZ322" s="107"/>
      <c r="BA322" s="107"/>
      <c r="BB322" s="107"/>
      <c r="BC322" s="108">
        <f>IF($AU$38&lt;&gt;"","zie hierboven",IF(AJ322="auto",IF(AND((D322&gt;'km-vergoeding'!$A$4),(D322&lt;'km-vergoeding'!$A$5)),'km-vergoeding'!$D$4,'km-vergoeding'!$D$5),0))</f>
        <v>0</v>
      </c>
      <c r="BD322" s="95"/>
      <c r="BE322" s="95"/>
      <c r="BF322" s="95"/>
      <c r="BG322" s="95"/>
      <c r="BH322" s="95"/>
      <c r="BI322" s="95"/>
      <c r="BJ322" s="95"/>
      <c r="BK322" s="94">
        <f t="shared" si="64"/>
        <v>0</v>
      </c>
      <c r="BL322" s="95"/>
      <c r="BM322" s="95"/>
      <c r="BN322" s="95"/>
      <c r="BO322" s="95"/>
      <c r="BP322" s="95"/>
      <c r="BQ322" s="95"/>
      <c r="BR322" s="93">
        <f>IF($AU$38&lt;&gt;"","zie hierboven",IF(AJ322="fiets",'km-vergoeding'!$D$3,0))</f>
        <v>0</v>
      </c>
      <c r="BS322" s="93"/>
      <c r="BT322" s="93"/>
      <c r="BU322" s="93"/>
      <c r="BV322" s="93"/>
      <c r="BW322" s="93"/>
      <c r="BX322" s="93"/>
      <c r="BY322" s="93"/>
      <c r="BZ322" s="94">
        <f t="shared" si="65"/>
        <v>0</v>
      </c>
      <c r="CA322" s="95"/>
      <c r="CB322" s="95"/>
      <c r="CC322" s="95"/>
      <c r="CD322" s="95"/>
      <c r="CE322" s="95"/>
      <c r="CF322" s="95"/>
      <c r="CG322" s="96"/>
      <c r="CH322" s="97"/>
      <c r="CI322" s="97"/>
      <c r="CJ322" s="97"/>
      <c r="CK322" s="97"/>
      <c r="CL322" s="97"/>
      <c r="CM322" s="98">
        <f t="shared" si="66"/>
        <v>0</v>
      </c>
      <c r="CN322" s="95"/>
      <c r="CO322" s="95"/>
      <c r="CP322" s="95"/>
      <c r="CQ322" s="95"/>
      <c r="CR322" s="95"/>
      <c r="CS322" s="99">
        <f t="shared" si="54"/>
        <v>0</v>
      </c>
      <c r="CT322" s="100"/>
      <c r="CU322" s="100"/>
      <c r="CV322" s="100"/>
      <c r="CW322" s="100"/>
      <c r="CX322" s="101"/>
      <c r="CY322" s="73" t="str">
        <f t="shared" si="55"/>
        <v/>
      </c>
      <c r="CZ322" s="71" t="str">
        <f t="shared" si="56"/>
        <v/>
      </c>
      <c r="DA322" s="60"/>
      <c r="DB322" s="77" t="str">
        <f t="shared" si="57"/>
        <v/>
      </c>
      <c r="DC322" s="71" t="str">
        <f t="shared" si="58"/>
        <v/>
      </c>
      <c r="DD322" s="71" t="str">
        <f t="shared" si="59"/>
        <v/>
      </c>
      <c r="DE322" s="45">
        <f t="shared" si="60"/>
        <v>0</v>
      </c>
      <c r="DF322" s="45"/>
      <c r="DG322" s="84" t="str">
        <f t="shared" si="53"/>
        <v/>
      </c>
    </row>
    <row r="323" spans="1:111" ht="15.75" customHeight="1" x14ac:dyDescent="0.35">
      <c r="A323" s="71" t="str">
        <f t="shared" si="50"/>
        <v/>
      </c>
      <c r="B323" s="71" t="str">
        <f t="shared" si="51"/>
        <v/>
      </c>
      <c r="C323" s="72" t="str">
        <f t="shared" si="52"/>
        <v/>
      </c>
      <c r="D323" s="102"/>
      <c r="E323" s="97"/>
      <c r="F323" s="97"/>
      <c r="G323" s="97"/>
      <c r="H323" s="103"/>
      <c r="I323" s="97"/>
      <c r="J323" s="97"/>
      <c r="K323" s="97"/>
      <c r="L323" s="97"/>
      <c r="M323" s="97"/>
      <c r="N323" s="97"/>
      <c r="O323" s="97"/>
      <c r="P323" s="97"/>
      <c r="Q323" s="97"/>
      <c r="R323" s="104"/>
      <c r="S323" s="97"/>
      <c r="T323" s="97"/>
      <c r="U323" s="97"/>
      <c r="V323" s="97"/>
      <c r="W323" s="97"/>
      <c r="X323" s="104"/>
      <c r="Y323" s="97"/>
      <c r="Z323" s="97"/>
      <c r="AA323" s="97"/>
      <c r="AB323" s="97"/>
      <c r="AC323" s="97"/>
      <c r="AD323" s="97"/>
      <c r="AE323" s="97"/>
      <c r="AF323" s="97"/>
      <c r="AG323" s="97"/>
      <c r="AH323" s="97"/>
      <c r="AI323" s="97"/>
      <c r="AJ323" s="105"/>
      <c r="AK323" s="97"/>
      <c r="AL323" s="97"/>
      <c r="AM323" s="97"/>
      <c r="AN323" s="97"/>
      <c r="AO323" s="97"/>
      <c r="AP323" s="97"/>
      <c r="AQ323" s="97"/>
      <c r="AR323" s="106"/>
      <c r="AS323" s="107"/>
      <c r="AT323" s="107"/>
      <c r="AU323" s="107"/>
      <c r="AV323" s="107"/>
      <c r="AW323" s="107"/>
      <c r="AX323" s="107"/>
      <c r="AY323" s="106"/>
      <c r="AZ323" s="107"/>
      <c r="BA323" s="107"/>
      <c r="BB323" s="107"/>
      <c r="BC323" s="108">
        <f>IF($AU$38&lt;&gt;"","zie hierboven",IF(AJ323="auto",IF(AND((D323&gt;'km-vergoeding'!$A$4),(D323&lt;'km-vergoeding'!$A$5)),'km-vergoeding'!$D$4,'km-vergoeding'!$D$5),0))</f>
        <v>0</v>
      </c>
      <c r="BD323" s="95"/>
      <c r="BE323" s="95"/>
      <c r="BF323" s="95"/>
      <c r="BG323" s="95"/>
      <c r="BH323" s="95"/>
      <c r="BI323" s="95"/>
      <c r="BJ323" s="95"/>
      <c r="BK323" s="94">
        <f t="shared" ref="BK323:BK352" si="67">IF(AJ323="auto",ROUND(AR323*AY323*BC323,2),0)</f>
        <v>0</v>
      </c>
      <c r="BL323" s="95"/>
      <c r="BM323" s="95"/>
      <c r="BN323" s="95"/>
      <c r="BO323" s="95"/>
      <c r="BP323" s="95"/>
      <c r="BQ323" s="95"/>
      <c r="BR323" s="93">
        <f>IF($AU$38&lt;&gt;"","zie hierboven",IF(AJ323="fiets",'km-vergoeding'!$D$3,0))</f>
        <v>0</v>
      </c>
      <c r="BS323" s="93"/>
      <c r="BT323" s="93"/>
      <c r="BU323" s="93"/>
      <c r="BV323" s="93"/>
      <c r="BW323" s="93"/>
      <c r="BX323" s="93"/>
      <c r="BY323" s="93"/>
      <c r="BZ323" s="94">
        <f t="shared" ref="BZ323:BZ352" si="68">IF(AJ323="fiets",ROUND(AR323*AY323*BR323,2),0)</f>
        <v>0</v>
      </c>
      <c r="CA323" s="95"/>
      <c r="CB323" s="95"/>
      <c r="CC323" s="95"/>
      <c r="CD323" s="95"/>
      <c r="CE323" s="95"/>
      <c r="CF323" s="95"/>
      <c r="CG323" s="96"/>
      <c r="CH323" s="97"/>
      <c r="CI323" s="97"/>
      <c r="CJ323" s="97"/>
      <c r="CK323" s="97"/>
      <c r="CL323" s="97"/>
      <c r="CM323" s="98">
        <f t="shared" ref="CM323:CM352" si="69">IF(AND(OR((AJ323="fiets"),(AJ323="auto")),(CG323&gt;0)),"xxxx",BK323+BZ323+CG323)</f>
        <v>0</v>
      </c>
      <c r="CN323" s="95"/>
      <c r="CO323" s="95"/>
      <c r="CP323" s="95"/>
      <c r="CQ323" s="95"/>
      <c r="CR323" s="95"/>
      <c r="CS323" s="99">
        <f t="shared" si="54"/>
        <v>0</v>
      </c>
      <c r="CT323" s="100"/>
      <c r="CU323" s="100"/>
      <c r="CV323" s="100"/>
      <c r="CW323" s="100"/>
      <c r="CX323" s="101"/>
      <c r="CY323" s="73" t="str">
        <f t="shared" si="55"/>
        <v/>
      </c>
      <c r="CZ323" s="71" t="str">
        <f t="shared" si="56"/>
        <v/>
      </c>
      <c r="DA323" s="60"/>
      <c r="DB323" s="77" t="str">
        <f t="shared" si="57"/>
        <v/>
      </c>
      <c r="DC323" s="71" t="str">
        <f t="shared" si="58"/>
        <v/>
      </c>
      <c r="DD323" s="71" t="str">
        <f t="shared" si="59"/>
        <v/>
      </c>
      <c r="DE323" s="45">
        <f t="shared" si="60"/>
        <v>0</v>
      </c>
      <c r="DF323" s="45"/>
      <c r="DG323" s="84" t="str">
        <f t="shared" si="53"/>
        <v/>
      </c>
    </row>
    <row r="324" spans="1:111" ht="15.75" customHeight="1" x14ac:dyDescent="0.35">
      <c r="A324" s="71" t="str">
        <f t="shared" si="50"/>
        <v/>
      </c>
      <c r="B324" s="71" t="str">
        <f t="shared" si="51"/>
        <v/>
      </c>
      <c r="C324" s="72" t="str">
        <f t="shared" si="52"/>
        <v/>
      </c>
      <c r="D324" s="102"/>
      <c r="E324" s="97"/>
      <c r="F324" s="97"/>
      <c r="G324" s="97"/>
      <c r="H324" s="103"/>
      <c r="I324" s="97"/>
      <c r="J324" s="97"/>
      <c r="K324" s="97"/>
      <c r="L324" s="97"/>
      <c r="M324" s="97"/>
      <c r="N324" s="97"/>
      <c r="O324" s="97"/>
      <c r="P324" s="97"/>
      <c r="Q324" s="97"/>
      <c r="R324" s="104"/>
      <c r="S324" s="97"/>
      <c r="T324" s="97"/>
      <c r="U324" s="97"/>
      <c r="V324" s="97"/>
      <c r="W324" s="97"/>
      <c r="X324" s="104"/>
      <c r="Y324" s="97"/>
      <c r="Z324" s="97"/>
      <c r="AA324" s="97"/>
      <c r="AB324" s="97"/>
      <c r="AC324" s="97"/>
      <c r="AD324" s="97"/>
      <c r="AE324" s="97"/>
      <c r="AF324" s="97"/>
      <c r="AG324" s="97"/>
      <c r="AH324" s="97"/>
      <c r="AI324" s="97"/>
      <c r="AJ324" s="105"/>
      <c r="AK324" s="97"/>
      <c r="AL324" s="97"/>
      <c r="AM324" s="97"/>
      <c r="AN324" s="97"/>
      <c r="AO324" s="97"/>
      <c r="AP324" s="97"/>
      <c r="AQ324" s="97"/>
      <c r="AR324" s="106"/>
      <c r="AS324" s="107"/>
      <c r="AT324" s="107"/>
      <c r="AU324" s="107"/>
      <c r="AV324" s="107"/>
      <c r="AW324" s="107"/>
      <c r="AX324" s="107"/>
      <c r="AY324" s="106"/>
      <c r="AZ324" s="107"/>
      <c r="BA324" s="107"/>
      <c r="BB324" s="107"/>
      <c r="BC324" s="108">
        <f>IF($AU$38&lt;&gt;"","zie hierboven",IF(AJ324="auto",IF(AND((D324&gt;'km-vergoeding'!$A$4),(D324&lt;'km-vergoeding'!$A$5)),'km-vergoeding'!$D$4,'km-vergoeding'!$D$5),0))</f>
        <v>0</v>
      </c>
      <c r="BD324" s="95"/>
      <c r="BE324" s="95"/>
      <c r="BF324" s="95"/>
      <c r="BG324" s="95"/>
      <c r="BH324" s="95"/>
      <c r="BI324" s="95"/>
      <c r="BJ324" s="95"/>
      <c r="BK324" s="94">
        <f t="shared" si="67"/>
        <v>0</v>
      </c>
      <c r="BL324" s="95"/>
      <c r="BM324" s="95"/>
      <c r="BN324" s="95"/>
      <c r="BO324" s="95"/>
      <c r="BP324" s="95"/>
      <c r="BQ324" s="95"/>
      <c r="BR324" s="93">
        <f>IF($AU$38&lt;&gt;"","zie hierboven",IF(AJ324="fiets",'km-vergoeding'!$D$3,0))</f>
        <v>0</v>
      </c>
      <c r="BS324" s="93"/>
      <c r="BT324" s="93"/>
      <c r="BU324" s="93"/>
      <c r="BV324" s="93"/>
      <c r="BW324" s="93"/>
      <c r="BX324" s="93"/>
      <c r="BY324" s="93"/>
      <c r="BZ324" s="94">
        <f t="shared" si="68"/>
        <v>0</v>
      </c>
      <c r="CA324" s="95"/>
      <c r="CB324" s="95"/>
      <c r="CC324" s="95"/>
      <c r="CD324" s="95"/>
      <c r="CE324" s="95"/>
      <c r="CF324" s="95"/>
      <c r="CG324" s="96"/>
      <c r="CH324" s="97"/>
      <c r="CI324" s="97"/>
      <c r="CJ324" s="97"/>
      <c r="CK324" s="97"/>
      <c r="CL324" s="97"/>
      <c r="CM324" s="98">
        <f t="shared" si="69"/>
        <v>0</v>
      </c>
      <c r="CN324" s="95"/>
      <c r="CO324" s="95"/>
      <c r="CP324" s="95"/>
      <c r="CQ324" s="95"/>
      <c r="CR324" s="95"/>
      <c r="CS324" s="99">
        <f t="shared" si="54"/>
        <v>0</v>
      </c>
      <c r="CT324" s="100"/>
      <c r="CU324" s="100"/>
      <c r="CV324" s="100"/>
      <c r="CW324" s="100"/>
      <c r="CX324" s="101"/>
      <c r="CY324" s="73" t="str">
        <f t="shared" si="55"/>
        <v/>
      </c>
      <c r="CZ324" s="71" t="str">
        <f t="shared" si="56"/>
        <v/>
      </c>
      <c r="DA324" s="60"/>
      <c r="DB324" s="77" t="str">
        <f t="shared" si="57"/>
        <v/>
      </c>
      <c r="DC324" s="71" t="str">
        <f t="shared" si="58"/>
        <v/>
      </c>
      <c r="DD324" s="71" t="str">
        <f t="shared" si="59"/>
        <v/>
      </c>
      <c r="DE324" s="45">
        <f t="shared" si="60"/>
        <v>0</v>
      </c>
      <c r="DF324" s="45"/>
      <c r="DG324" s="84" t="str">
        <f t="shared" si="53"/>
        <v/>
      </c>
    </row>
    <row r="325" spans="1:111" ht="15.75" customHeight="1" x14ac:dyDescent="0.35">
      <c r="A325" s="71" t="str">
        <f t="shared" si="50"/>
        <v/>
      </c>
      <c r="B325" s="71" t="str">
        <f t="shared" si="51"/>
        <v/>
      </c>
      <c r="C325" s="72" t="str">
        <f t="shared" si="52"/>
        <v/>
      </c>
      <c r="D325" s="102"/>
      <c r="E325" s="97"/>
      <c r="F325" s="97"/>
      <c r="G325" s="97"/>
      <c r="H325" s="103"/>
      <c r="I325" s="97"/>
      <c r="J325" s="97"/>
      <c r="K325" s="97"/>
      <c r="L325" s="97"/>
      <c r="M325" s="97"/>
      <c r="N325" s="97"/>
      <c r="O325" s="97"/>
      <c r="P325" s="97"/>
      <c r="Q325" s="97"/>
      <c r="R325" s="104"/>
      <c r="S325" s="97"/>
      <c r="T325" s="97"/>
      <c r="U325" s="97"/>
      <c r="V325" s="97"/>
      <c r="W325" s="97"/>
      <c r="X325" s="104"/>
      <c r="Y325" s="97"/>
      <c r="Z325" s="97"/>
      <c r="AA325" s="97"/>
      <c r="AB325" s="97"/>
      <c r="AC325" s="97"/>
      <c r="AD325" s="97"/>
      <c r="AE325" s="97"/>
      <c r="AF325" s="97"/>
      <c r="AG325" s="97"/>
      <c r="AH325" s="97"/>
      <c r="AI325" s="97"/>
      <c r="AJ325" s="105"/>
      <c r="AK325" s="97"/>
      <c r="AL325" s="97"/>
      <c r="AM325" s="97"/>
      <c r="AN325" s="97"/>
      <c r="AO325" s="97"/>
      <c r="AP325" s="97"/>
      <c r="AQ325" s="97"/>
      <c r="AR325" s="106"/>
      <c r="AS325" s="107"/>
      <c r="AT325" s="107"/>
      <c r="AU325" s="107"/>
      <c r="AV325" s="107"/>
      <c r="AW325" s="107"/>
      <c r="AX325" s="107"/>
      <c r="AY325" s="106"/>
      <c r="AZ325" s="107"/>
      <c r="BA325" s="107"/>
      <c r="BB325" s="107"/>
      <c r="BC325" s="108">
        <f>IF($AU$38&lt;&gt;"","zie hierboven",IF(AJ325="auto",IF(AND((D325&gt;'km-vergoeding'!$A$4),(D325&lt;'km-vergoeding'!$A$5)),'km-vergoeding'!$D$4,'km-vergoeding'!$D$5),0))</f>
        <v>0</v>
      </c>
      <c r="BD325" s="95"/>
      <c r="BE325" s="95"/>
      <c r="BF325" s="95"/>
      <c r="BG325" s="95"/>
      <c r="BH325" s="95"/>
      <c r="BI325" s="95"/>
      <c r="BJ325" s="95"/>
      <c r="BK325" s="94">
        <f t="shared" si="67"/>
        <v>0</v>
      </c>
      <c r="BL325" s="95"/>
      <c r="BM325" s="95"/>
      <c r="BN325" s="95"/>
      <c r="BO325" s="95"/>
      <c r="BP325" s="95"/>
      <c r="BQ325" s="95"/>
      <c r="BR325" s="93">
        <f>IF($AU$38&lt;&gt;"","zie hierboven",IF(AJ325="fiets",'km-vergoeding'!$D$3,0))</f>
        <v>0</v>
      </c>
      <c r="BS325" s="93"/>
      <c r="BT325" s="93"/>
      <c r="BU325" s="93"/>
      <c r="BV325" s="93"/>
      <c r="BW325" s="93"/>
      <c r="BX325" s="93"/>
      <c r="BY325" s="93"/>
      <c r="BZ325" s="94">
        <f t="shared" si="68"/>
        <v>0</v>
      </c>
      <c r="CA325" s="95"/>
      <c r="CB325" s="95"/>
      <c r="CC325" s="95"/>
      <c r="CD325" s="95"/>
      <c r="CE325" s="95"/>
      <c r="CF325" s="95"/>
      <c r="CG325" s="96"/>
      <c r="CH325" s="97"/>
      <c r="CI325" s="97"/>
      <c r="CJ325" s="97"/>
      <c r="CK325" s="97"/>
      <c r="CL325" s="97"/>
      <c r="CM325" s="98">
        <f t="shared" si="69"/>
        <v>0</v>
      </c>
      <c r="CN325" s="95"/>
      <c r="CO325" s="95"/>
      <c r="CP325" s="95"/>
      <c r="CQ325" s="95"/>
      <c r="CR325" s="95"/>
      <c r="CS325" s="99">
        <f t="shared" si="54"/>
        <v>0</v>
      </c>
      <c r="CT325" s="100"/>
      <c r="CU325" s="100"/>
      <c r="CV325" s="100"/>
      <c r="CW325" s="100"/>
      <c r="CX325" s="101"/>
      <c r="CY325" s="73" t="str">
        <f t="shared" si="55"/>
        <v/>
      </c>
      <c r="CZ325" s="71" t="str">
        <f t="shared" si="56"/>
        <v/>
      </c>
      <c r="DA325" s="60"/>
      <c r="DB325" s="77" t="str">
        <f t="shared" si="57"/>
        <v/>
      </c>
      <c r="DC325" s="71" t="str">
        <f t="shared" si="58"/>
        <v/>
      </c>
      <c r="DD325" s="71" t="str">
        <f t="shared" si="59"/>
        <v/>
      </c>
      <c r="DE325" s="45">
        <f t="shared" si="60"/>
        <v>0</v>
      </c>
      <c r="DF325" s="45"/>
      <c r="DG325" s="84" t="str">
        <f t="shared" si="53"/>
        <v/>
      </c>
    </row>
    <row r="326" spans="1:111" ht="15.75" customHeight="1" x14ac:dyDescent="0.35">
      <c r="A326" s="71" t="str">
        <f t="shared" si="50"/>
        <v/>
      </c>
      <c r="B326" s="71" t="str">
        <f t="shared" si="51"/>
        <v/>
      </c>
      <c r="C326" s="72" t="str">
        <f t="shared" si="52"/>
        <v/>
      </c>
      <c r="D326" s="102"/>
      <c r="E326" s="97"/>
      <c r="F326" s="97"/>
      <c r="G326" s="97"/>
      <c r="H326" s="103"/>
      <c r="I326" s="97"/>
      <c r="J326" s="97"/>
      <c r="K326" s="97"/>
      <c r="L326" s="97"/>
      <c r="M326" s="97"/>
      <c r="N326" s="97"/>
      <c r="O326" s="97"/>
      <c r="P326" s="97"/>
      <c r="Q326" s="97"/>
      <c r="R326" s="104"/>
      <c r="S326" s="97"/>
      <c r="T326" s="97"/>
      <c r="U326" s="97"/>
      <c r="V326" s="97"/>
      <c r="W326" s="97"/>
      <c r="X326" s="104"/>
      <c r="Y326" s="97"/>
      <c r="Z326" s="97"/>
      <c r="AA326" s="97"/>
      <c r="AB326" s="97"/>
      <c r="AC326" s="97"/>
      <c r="AD326" s="97"/>
      <c r="AE326" s="97"/>
      <c r="AF326" s="97"/>
      <c r="AG326" s="97"/>
      <c r="AH326" s="97"/>
      <c r="AI326" s="97"/>
      <c r="AJ326" s="105"/>
      <c r="AK326" s="97"/>
      <c r="AL326" s="97"/>
      <c r="AM326" s="97"/>
      <c r="AN326" s="97"/>
      <c r="AO326" s="97"/>
      <c r="AP326" s="97"/>
      <c r="AQ326" s="97"/>
      <c r="AR326" s="106"/>
      <c r="AS326" s="107"/>
      <c r="AT326" s="107"/>
      <c r="AU326" s="107"/>
      <c r="AV326" s="107"/>
      <c r="AW326" s="107"/>
      <c r="AX326" s="107"/>
      <c r="AY326" s="106"/>
      <c r="AZ326" s="107"/>
      <c r="BA326" s="107"/>
      <c r="BB326" s="107"/>
      <c r="BC326" s="108">
        <f>IF($AU$38&lt;&gt;"","zie hierboven",IF(AJ326="auto",IF(AND((D326&gt;'km-vergoeding'!$A$4),(D326&lt;'km-vergoeding'!$A$5)),'km-vergoeding'!$D$4,'km-vergoeding'!$D$5),0))</f>
        <v>0</v>
      </c>
      <c r="BD326" s="95"/>
      <c r="BE326" s="95"/>
      <c r="BF326" s="95"/>
      <c r="BG326" s="95"/>
      <c r="BH326" s="95"/>
      <c r="BI326" s="95"/>
      <c r="BJ326" s="95"/>
      <c r="BK326" s="94">
        <f t="shared" si="67"/>
        <v>0</v>
      </c>
      <c r="BL326" s="95"/>
      <c r="BM326" s="95"/>
      <c r="BN326" s="95"/>
      <c r="BO326" s="95"/>
      <c r="BP326" s="95"/>
      <c r="BQ326" s="95"/>
      <c r="BR326" s="93">
        <f>IF($AU$38&lt;&gt;"","zie hierboven",IF(AJ326="fiets",'km-vergoeding'!$D$3,0))</f>
        <v>0</v>
      </c>
      <c r="BS326" s="93"/>
      <c r="BT326" s="93"/>
      <c r="BU326" s="93"/>
      <c r="BV326" s="93"/>
      <c r="BW326" s="93"/>
      <c r="BX326" s="93"/>
      <c r="BY326" s="93"/>
      <c r="BZ326" s="94">
        <f t="shared" si="68"/>
        <v>0</v>
      </c>
      <c r="CA326" s="95"/>
      <c r="CB326" s="95"/>
      <c r="CC326" s="95"/>
      <c r="CD326" s="95"/>
      <c r="CE326" s="95"/>
      <c r="CF326" s="95"/>
      <c r="CG326" s="96"/>
      <c r="CH326" s="97"/>
      <c r="CI326" s="97"/>
      <c r="CJ326" s="97"/>
      <c r="CK326" s="97"/>
      <c r="CL326" s="97"/>
      <c r="CM326" s="98">
        <f t="shared" si="69"/>
        <v>0</v>
      </c>
      <c r="CN326" s="95"/>
      <c r="CO326" s="95"/>
      <c r="CP326" s="95"/>
      <c r="CQ326" s="95"/>
      <c r="CR326" s="95"/>
      <c r="CS326" s="99">
        <f t="shared" si="54"/>
        <v>0</v>
      </c>
      <c r="CT326" s="100"/>
      <c r="CU326" s="100"/>
      <c r="CV326" s="100"/>
      <c r="CW326" s="100"/>
      <c r="CX326" s="101"/>
      <c r="CY326" s="73" t="str">
        <f t="shared" si="55"/>
        <v/>
      </c>
      <c r="CZ326" s="71" t="str">
        <f t="shared" si="56"/>
        <v/>
      </c>
      <c r="DA326" s="60"/>
      <c r="DB326" s="77" t="str">
        <f t="shared" si="57"/>
        <v/>
      </c>
      <c r="DC326" s="71" t="str">
        <f t="shared" si="58"/>
        <v/>
      </c>
      <c r="DD326" s="71" t="str">
        <f t="shared" si="59"/>
        <v/>
      </c>
      <c r="DE326" s="45">
        <f t="shared" si="60"/>
        <v>0</v>
      </c>
      <c r="DF326" s="45"/>
      <c r="DG326" s="84" t="str">
        <f t="shared" si="53"/>
        <v/>
      </c>
    </row>
    <row r="327" spans="1:111" ht="15.75" customHeight="1" x14ac:dyDescent="0.35">
      <c r="A327" s="71" t="str">
        <f t="shared" si="50"/>
        <v/>
      </c>
      <c r="B327" s="71" t="str">
        <f t="shared" si="51"/>
        <v/>
      </c>
      <c r="C327" s="72" t="str">
        <f t="shared" si="52"/>
        <v/>
      </c>
      <c r="D327" s="102"/>
      <c r="E327" s="97"/>
      <c r="F327" s="97"/>
      <c r="G327" s="97"/>
      <c r="H327" s="103"/>
      <c r="I327" s="97"/>
      <c r="J327" s="97"/>
      <c r="K327" s="97"/>
      <c r="L327" s="97"/>
      <c r="M327" s="97"/>
      <c r="N327" s="97"/>
      <c r="O327" s="97"/>
      <c r="P327" s="97"/>
      <c r="Q327" s="97"/>
      <c r="R327" s="104"/>
      <c r="S327" s="97"/>
      <c r="T327" s="97"/>
      <c r="U327" s="97"/>
      <c r="V327" s="97"/>
      <c r="W327" s="97"/>
      <c r="X327" s="104"/>
      <c r="Y327" s="97"/>
      <c r="Z327" s="97"/>
      <c r="AA327" s="97"/>
      <c r="AB327" s="97"/>
      <c r="AC327" s="97"/>
      <c r="AD327" s="97"/>
      <c r="AE327" s="97"/>
      <c r="AF327" s="97"/>
      <c r="AG327" s="97"/>
      <c r="AH327" s="97"/>
      <c r="AI327" s="97"/>
      <c r="AJ327" s="105"/>
      <c r="AK327" s="97"/>
      <c r="AL327" s="97"/>
      <c r="AM327" s="97"/>
      <c r="AN327" s="97"/>
      <c r="AO327" s="97"/>
      <c r="AP327" s="97"/>
      <c r="AQ327" s="97"/>
      <c r="AR327" s="106"/>
      <c r="AS327" s="107"/>
      <c r="AT327" s="107"/>
      <c r="AU327" s="107"/>
      <c r="AV327" s="107"/>
      <c r="AW327" s="107"/>
      <c r="AX327" s="107"/>
      <c r="AY327" s="106"/>
      <c r="AZ327" s="107"/>
      <c r="BA327" s="107"/>
      <c r="BB327" s="107"/>
      <c r="BC327" s="108">
        <f>IF($AU$38&lt;&gt;"","zie hierboven",IF(AJ327="auto",IF(AND((D327&gt;'km-vergoeding'!$A$4),(D327&lt;'km-vergoeding'!$A$5)),'km-vergoeding'!$D$4,'km-vergoeding'!$D$5),0))</f>
        <v>0</v>
      </c>
      <c r="BD327" s="95"/>
      <c r="BE327" s="95"/>
      <c r="BF327" s="95"/>
      <c r="BG327" s="95"/>
      <c r="BH327" s="95"/>
      <c r="BI327" s="95"/>
      <c r="BJ327" s="95"/>
      <c r="BK327" s="94">
        <f t="shared" si="67"/>
        <v>0</v>
      </c>
      <c r="BL327" s="95"/>
      <c r="BM327" s="95"/>
      <c r="BN327" s="95"/>
      <c r="BO327" s="95"/>
      <c r="BP327" s="95"/>
      <c r="BQ327" s="95"/>
      <c r="BR327" s="93">
        <f>IF($AU$38&lt;&gt;"","zie hierboven",IF(AJ327="fiets",'km-vergoeding'!$D$3,0))</f>
        <v>0</v>
      </c>
      <c r="BS327" s="93"/>
      <c r="BT327" s="93"/>
      <c r="BU327" s="93"/>
      <c r="BV327" s="93"/>
      <c r="BW327" s="93"/>
      <c r="BX327" s="93"/>
      <c r="BY327" s="93"/>
      <c r="BZ327" s="94">
        <f t="shared" si="68"/>
        <v>0</v>
      </c>
      <c r="CA327" s="95"/>
      <c r="CB327" s="95"/>
      <c r="CC327" s="95"/>
      <c r="CD327" s="95"/>
      <c r="CE327" s="95"/>
      <c r="CF327" s="95"/>
      <c r="CG327" s="96"/>
      <c r="CH327" s="97"/>
      <c r="CI327" s="97"/>
      <c r="CJ327" s="97"/>
      <c r="CK327" s="97"/>
      <c r="CL327" s="97"/>
      <c r="CM327" s="98">
        <f t="shared" si="69"/>
        <v>0</v>
      </c>
      <c r="CN327" s="95"/>
      <c r="CO327" s="95"/>
      <c r="CP327" s="95"/>
      <c r="CQ327" s="95"/>
      <c r="CR327" s="95"/>
      <c r="CS327" s="99">
        <f t="shared" si="54"/>
        <v>0</v>
      </c>
      <c r="CT327" s="100"/>
      <c r="CU327" s="100"/>
      <c r="CV327" s="100"/>
      <c r="CW327" s="100"/>
      <c r="CX327" s="101"/>
      <c r="CY327" s="73" t="str">
        <f t="shared" si="55"/>
        <v/>
      </c>
      <c r="CZ327" s="71" t="str">
        <f t="shared" si="56"/>
        <v/>
      </c>
      <c r="DA327" s="60"/>
      <c r="DB327" s="77" t="str">
        <f t="shared" si="57"/>
        <v/>
      </c>
      <c r="DC327" s="71" t="str">
        <f t="shared" si="58"/>
        <v/>
      </c>
      <c r="DD327" s="71" t="str">
        <f t="shared" si="59"/>
        <v/>
      </c>
      <c r="DE327" s="45">
        <f t="shared" si="60"/>
        <v>0</v>
      </c>
      <c r="DF327" s="45"/>
      <c r="DG327" s="84" t="str">
        <f t="shared" si="53"/>
        <v/>
      </c>
    </row>
    <row r="328" spans="1:111" ht="15.75" customHeight="1" x14ac:dyDescent="0.35">
      <c r="A328" s="71" t="str">
        <f t="shared" si="50"/>
        <v/>
      </c>
      <c r="B328" s="71" t="str">
        <f t="shared" si="51"/>
        <v/>
      </c>
      <c r="C328" s="72" t="str">
        <f t="shared" si="52"/>
        <v/>
      </c>
      <c r="D328" s="102"/>
      <c r="E328" s="97"/>
      <c r="F328" s="97"/>
      <c r="G328" s="97"/>
      <c r="H328" s="103"/>
      <c r="I328" s="97"/>
      <c r="J328" s="97"/>
      <c r="K328" s="97"/>
      <c r="L328" s="97"/>
      <c r="M328" s="97"/>
      <c r="N328" s="97"/>
      <c r="O328" s="97"/>
      <c r="P328" s="97"/>
      <c r="Q328" s="97"/>
      <c r="R328" s="104"/>
      <c r="S328" s="97"/>
      <c r="T328" s="97"/>
      <c r="U328" s="97"/>
      <c r="V328" s="97"/>
      <c r="W328" s="97"/>
      <c r="X328" s="104"/>
      <c r="Y328" s="97"/>
      <c r="Z328" s="97"/>
      <c r="AA328" s="97"/>
      <c r="AB328" s="97"/>
      <c r="AC328" s="97"/>
      <c r="AD328" s="97"/>
      <c r="AE328" s="97"/>
      <c r="AF328" s="97"/>
      <c r="AG328" s="97"/>
      <c r="AH328" s="97"/>
      <c r="AI328" s="97"/>
      <c r="AJ328" s="105"/>
      <c r="AK328" s="97"/>
      <c r="AL328" s="97"/>
      <c r="AM328" s="97"/>
      <c r="AN328" s="97"/>
      <c r="AO328" s="97"/>
      <c r="AP328" s="97"/>
      <c r="AQ328" s="97"/>
      <c r="AR328" s="106"/>
      <c r="AS328" s="107"/>
      <c r="AT328" s="107"/>
      <c r="AU328" s="107"/>
      <c r="AV328" s="107"/>
      <c r="AW328" s="107"/>
      <c r="AX328" s="107"/>
      <c r="AY328" s="106"/>
      <c r="AZ328" s="107"/>
      <c r="BA328" s="107"/>
      <c r="BB328" s="107"/>
      <c r="BC328" s="108">
        <f>IF($AU$38&lt;&gt;"","zie hierboven",IF(AJ328="auto",IF(AND((D328&gt;'km-vergoeding'!$A$4),(D328&lt;'km-vergoeding'!$A$5)),'km-vergoeding'!$D$4,'km-vergoeding'!$D$5),0))</f>
        <v>0</v>
      </c>
      <c r="BD328" s="95"/>
      <c r="BE328" s="95"/>
      <c r="BF328" s="95"/>
      <c r="BG328" s="95"/>
      <c r="BH328" s="95"/>
      <c r="BI328" s="95"/>
      <c r="BJ328" s="95"/>
      <c r="BK328" s="94">
        <f t="shared" si="67"/>
        <v>0</v>
      </c>
      <c r="BL328" s="95"/>
      <c r="BM328" s="95"/>
      <c r="BN328" s="95"/>
      <c r="BO328" s="95"/>
      <c r="BP328" s="95"/>
      <c r="BQ328" s="95"/>
      <c r="BR328" s="93">
        <f>IF($AU$38&lt;&gt;"","zie hierboven",IF(AJ328="fiets",'km-vergoeding'!$D$3,0))</f>
        <v>0</v>
      </c>
      <c r="BS328" s="93"/>
      <c r="BT328" s="93"/>
      <c r="BU328" s="93"/>
      <c r="BV328" s="93"/>
      <c r="BW328" s="93"/>
      <c r="BX328" s="93"/>
      <c r="BY328" s="93"/>
      <c r="BZ328" s="94">
        <f t="shared" si="68"/>
        <v>0</v>
      </c>
      <c r="CA328" s="95"/>
      <c r="CB328" s="95"/>
      <c r="CC328" s="95"/>
      <c r="CD328" s="95"/>
      <c r="CE328" s="95"/>
      <c r="CF328" s="95"/>
      <c r="CG328" s="96"/>
      <c r="CH328" s="97"/>
      <c r="CI328" s="97"/>
      <c r="CJ328" s="97"/>
      <c r="CK328" s="97"/>
      <c r="CL328" s="97"/>
      <c r="CM328" s="98">
        <f t="shared" si="69"/>
        <v>0</v>
      </c>
      <c r="CN328" s="95"/>
      <c r="CO328" s="95"/>
      <c r="CP328" s="95"/>
      <c r="CQ328" s="95"/>
      <c r="CR328" s="95"/>
      <c r="CS328" s="99">
        <f t="shared" si="54"/>
        <v>0</v>
      </c>
      <c r="CT328" s="100"/>
      <c r="CU328" s="100"/>
      <c r="CV328" s="100"/>
      <c r="CW328" s="100"/>
      <c r="CX328" s="101"/>
      <c r="CY328" s="73" t="str">
        <f t="shared" si="55"/>
        <v/>
      </c>
      <c r="CZ328" s="71" t="str">
        <f t="shared" si="56"/>
        <v/>
      </c>
      <c r="DA328" s="60"/>
      <c r="DB328" s="77" t="str">
        <f t="shared" si="57"/>
        <v/>
      </c>
      <c r="DC328" s="71" t="str">
        <f t="shared" si="58"/>
        <v/>
      </c>
      <c r="DD328" s="71" t="str">
        <f t="shared" si="59"/>
        <v/>
      </c>
      <c r="DE328" s="45">
        <f t="shared" si="60"/>
        <v>0</v>
      </c>
      <c r="DF328" s="45"/>
      <c r="DG328" s="84" t="str">
        <f t="shared" si="53"/>
        <v/>
      </c>
    </row>
    <row r="329" spans="1:111" ht="15.75" customHeight="1" x14ac:dyDescent="0.35">
      <c r="A329" s="71" t="str">
        <f t="shared" si="50"/>
        <v/>
      </c>
      <c r="B329" s="71" t="str">
        <f t="shared" si="51"/>
        <v/>
      </c>
      <c r="C329" s="72" t="str">
        <f t="shared" si="52"/>
        <v/>
      </c>
      <c r="D329" s="102"/>
      <c r="E329" s="97"/>
      <c r="F329" s="97"/>
      <c r="G329" s="97"/>
      <c r="H329" s="103"/>
      <c r="I329" s="97"/>
      <c r="J329" s="97"/>
      <c r="K329" s="97"/>
      <c r="L329" s="97"/>
      <c r="M329" s="97"/>
      <c r="N329" s="97"/>
      <c r="O329" s="97"/>
      <c r="P329" s="97"/>
      <c r="Q329" s="97"/>
      <c r="R329" s="104"/>
      <c r="S329" s="97"/>
      <c r="T329" s="97"/>
      <c r="U329" s="97"/>
      <c r="V329" s="97"/>
      <c r="W329" s="97"/>
      <c r="X329" s="104"/>
      <c r="Y329" s="97"/>
      <c r="Z329" s="97"/>
      <c r="AA329" s="97"/>
      <c r="AB329" s="97"/>
      <c r="AC329" s="97"/>
      <c r="AD329" s="97"/>
      <c r="AE329" s="97"/>
      <c r="AF329" s="97"/>
      <c r="AG329" s="97"/>
      <c r="AH329" s="97"/>
      <c r="AI329" s="97"/>
      <c r="AJ329" s="105"/>
      <c r="AK329" s="97"/>
      <c r="AL329" s="97"/>
      <c r="AM329" s="97"/>
      <c r="AN329" s="97"/>
      <c r="AO329" s="97"/>
      <c r="AP329" s="97"/>
      <c r="AQ329" s="97"/>
      <c r="AR329" s="106"/>
      <c r="AS329" s="107"/>
      <c r="AT329" s="107"/>
      <c r="AU329" s="107"/>
      <c r="AV329" s="107"/>
      <c r="AW329" s="107"/>
      <c r="AX329" s="107"/>
      <c r="AY329" s="106"/>
      <c r="AZ329" s="107"/>
      <c r="BA329" s="107"/>
      <c r="BB329" s="107"/>
      <c r="BC329" s="108">
        <f>IF($AU$38&lt;&gt;"","zie hierboven",IF(AJ329="auto",IF(AND((D329&gt;'km-vergoeding'!$A$4),(D329&lt;'km-vergoeding'!$A$5)),'km-vergoeding'!$D$4,'km-vergoeding'!$D$5),0))</f>
        <v>0</v>
      </c>
      <c r="BD329" s="95"/>
      <c r="BE329" s="95"/>
      <c r="BF329" s="95"/>
      <c r="BG329" s="95"/>
      <c r="BH329" s="95"/>
      <c r="BI329" s="95"/>
      <c r="BJ329" s="95"/>
      <c r="BK329" s="94">
        <f t="shared" si="67"/>
        <v>0</v>
      </c>
      <c r="BL329" s="95"/>
      <c r="BM329" s="95"/>
      <c r="BN329" s="95"/>
      <c r="BO329" s="95"/>
      <c r="BP329" s="95"/>
      <c r="BQ329" s="95"/>
      <c r="BR329" s="93">
        <f>IF($AU$38&lt;&gt;"","zie hierboven",IF(AJ329="fiets",'km-vergoeding'!$D$3,0))</f>
        <v>0</v>
      </c>
      <c r="BS329" s="93"/>
      <c r="BT329" s="93"/>
      <c r="BU329" s="93"/>
      <c r="BV329" s="93"/>
      <c r="BW329" s="93"/>
      <c r="BX329" s="93"/>
      <c r="BY329" s="93"/>
      <c r="BZ329" s="94">
        <f t="shared" si="68"/>
        <v>0</v>
      </c>
      <c r="CA329" s="95"/>
      <c r="CB329" s="95"/>
      <c r="CC329" s="95"/>
      <c r="CD329" s="95"/>
      <c r="CE329" s="95"/>
      <c r="CF329" s="95"/>
      <c r="CG329" s="96"/>
      <c r="CH329" s="97"/>
      <c r="CI329" s="97"/>
      <c r="CJ329" s="97"/>
      <c r="CK329" s="97"/>
      <c r="CL329" s="97"/>
      <c r="CM329" s="98">
        <f t="shared" si="69"/>
        <v>0</v>
      </c>
      <c r="CN329" s="95"/>
      <c r="CO329" s="95"/>
      <c r="CP329" s="95"/>
      <c r="CQ329" s="95"/>
      <c r="CR329" s="95"/>
      <c r="CS329" s="99">
        <f t="shared" si="54"/>
        <v>0</v>
      </c>
      <c r="CT329" s="100"/>
      <c r="CU329" s="100"/>
      <c r="CV329" s="100"/>
      <c r="CW329" s="100"/>
      <c r="CX329" s="101"/>
      <c r="CY329" s="73" t="str">
        <f t="shared" si="55"/>
        <v/>
      </c>
      <c r="CZ329" s="71" t="str">
        <f t="shared" si="56"/>
        <v/>
      </c>
      <c r="DA329" s="60"/>
      <c r="DB329" s="77" t="str">
        <f t="shared" si="57"/>
        <v/>
      </c>
      <c r="DC329" s="71" t="str">
        <f t="shared" si="58"/>
        <v/>
      </c>
      <c r="DD329" s="71" t="str">
        <f t="shared" si="59"/>
        <v/>
      </c>
      <c r="DE329" s="45">
        <f t="shared" si="60"/>
        <v>0</v>
      </c>
      <c r="DF329" s="45"/>
      <c r="DG329" s="84" t="str">
        <f t="shared" si="53"/>
        <v/>
      </c>
    </row>
    <row r="330" spans="1:111" ht="15.75" customHeight="1" x14ac:dyDescent="0.35">
      <c r="A330" s="71" t="str">
        <f t="shared" si="50"/>
        <v/>
      </c>
      <c r="B330" s="71" t="str">
        <f t="shared" si="51"/>
        <v/>
      </c>
      <c r="C330" s="72" t="str">
        <f t="shared" si="52"/>
        <v/>
      </c>
      <c r="D330" s="102"/>
      <c r="E330" s="97"/>
      <c r="F330" s="97"/>
      <c r="G330" s="97"/>
      <c r="H330" s="103"/>
      <c r="I330" s="97"/>
      <c r="J330" s="97"/>
      <c r="K330" s="97"/>
      <c r="L330" s="97"/>
      <c r="M330" s="97"/>
      <c r="N330" s="97"/>
      <c r="O330" s="97"/>
      <c r="P330" s="97"/>
      <c r="Q330" s="97"/>
      <c r="R330" s="104"/>
      <c r="S330" s="97"/>
      <c r="T330" s="97"/>
      <c r="U330" s="97"/>
      <c r="V330" s="97"/>
      <c r="W330" s="97"/>
      <c r="X330" s="104"/>
      <c r="Y330" s="97"/>
      <c r="Z330" s="97"/>
      <c r="AA330" s="97"/>
      <c r="AB330" s="97"/>
      <c r="AC330" s="97"/>
      <c r="AD330" s="97"/>
      <c r="AE330" s="97"/>
      <c r="AF330" s="97"/>
      <c r="AG330" s="97"/>
      <c r="AH330" s="97"/>
      <c r="AI330" s="97"/>
      <c r="AJ330" s="105"/>
      <c r="AK330" s="97"/>
      <c r="AL330" s="97"/>
      <c r="AM330" s="97"/>
      <c r="AN330" s="97"/>
      <c r="AO330" s="97"/>
      <c r="AP330" s="97"/>
      <c r="AQ330" s="97"/>
      <c r="AR330" s="106"/>
      <c r="AS330" s="107"/>
      <c r="AT330" s="107"/>
      <c r="AU330" s="107"/>
      <c r="AV330" s="107"/>
      <c r="AW330" s="107"/>
      <c r="AX330" s="107"/>
      <c r="AY330" s="106"/>
      <c r="AZ330" s="107"/>
      <c r="BA330" s="107"/>
      <c r="BB330" s="107"/>
      <c r="BC330" s="108">
        <f>IF($AU$38&lt;&gt;"","zie hierboven",IF(AJ330="auto",IF(AND((D330&gt;'km-vergoeding'!$A$4),(D330&lt;'km-vergoeding'!$A$5)),'km-vergoeding'!$D$4,'km-vergoeding'!$D$5),0))</f>
        <v>0</v>
      </c>
      <c r="BD330" s="95"/>
      <c r="BE330" s="95"/>
      <c r="BF330" s="95"/>
      <c r="BG330" s="95"/>
      <c r="BH330" s="95"/>
      <c r="BI330" s="95"/>
      <c r="BJ330" s="95"/>
      <c r="BK330" s="94">
        <f t="shared" si="67"/>
        <v>0</v>
      </c>
      <c r="BL330" s="95"/>
      <c r="BM330" s="95"/>
      <c r="BN330" s="95"/>
      <c r="BO330" s="95"/>
      <c r="BP330" s="95"/>
      <c r="BQ330" s="95"/>
      <c r="BR330" s="93">
        <f>IF($AU$38&lt;&gt;"","zie hierboven",IF(AJ330="fiets",'km-vergoeding'!$D$3,0))</f>
        <v>0</v>
      </c>
      <c r="BS330" s="93"/>
      <c r="BT330" s="93"/>
      <c r="BU330" s="93"/>
      <c r="BV330" s="93"/>
      <c r="BW330" s="93"/>
      <c r="BX330" s="93"/>
      <c r="BY330" s="93"/>
      <c r="BZ330" s="94">
        <f t="shared" si="68"/>
        <v>0</v>
      </c>
      <c r="CA330" s="95"/>
      <c r="CB330" s="95"/>
      <c r="CC330" s="95"/>
      <c r="CD330" s="95"/>
      <c r="CE330" s="95"/>
      <c r="CF330" s="95"/>
      <c r="CG330" s="96"/>
      <c r="CH330" s="97"/>
      <c r="CI330" s="97"/>
      <c r="CJ330" s="97"/>
      <c r="CK330" s="97"/>
      <c r="CL330" s="97"/>
      <c r="CM330" s="98">
        <f t="shared" si="69"/>
        <v>0</v>
      </c>
      <c r="CN330" s="95"/>
      <c r="CO330" s="95"/>
      <c r="CP330" s="95"/>
      <c r="CQ330" s="95"/>
      <c r="CR330" s="95"/>
      <c r="CS330" s="99">
        <f t="shared" si="54"/>
        <v>0</v>
      </c>
      <c r="CT330" s="100"/>
      <c r="CU330" s="100"/>
      <c r="CV330" s="100"/>
      <c r="CW330" s="100"/>
      <c r="CX330" s="101"/>
      <c r="CY330" s="73" t="str">
        <f t="shared" si="55"/>
        <v/>
      </c>
      <c r="CZ330" s="71" t="str">
        <f t="shared" si="56"/>
        <v/>
      </c>
      <c r="DA330" s="60"/>
      <c r="DB330" s="77" t="str">
        <f t="shared" si="57"/>
        <v/>
      </c>
      <c r="DC330" s="71" t="str">
        <f t="shared" si="58"/>
        <v/>
      </c>
      <c r="DD330" s="71" t="str">
        <f t="shared" si="59"/>
        <v/>
      </c>
      <c r="DE330" s="45">
        <f t="shared" si="60"/>
        <v>0</v>
      </c>
      <c r="DF330" s="45"/>
      <c r="DG330" s="84" t="str">
        <f t="shared" si="53"/>
        <v/>
      </c>
    </row>
    <row r="331" spans="1:111" ht="15.75" customHeight="1" x14ac:dyDescent="0.35">
      <c r="A331" s="71" t="str">
        <f t="shared" ref="A331:A373" si="70">IF(OR(AND(D331&lt;&gt;"",H331=""),AND(H331&lt;&gt;"",R331=""),AND(R331&lt;&gt;"",H331=""),AND(R331&lt;&gt;"",X331=""),AND(X331&lt;&gt;"",R331="")),"!","")</f>
        <v/>
      </c>
      <c r="B331" s="71" t="str">
        <f t="shared" ref="B331:B373" si="71">IF(OR(AND(ISBLANK(D331),OR(H331&lt;&gt;"",R331&lt;&gt;"",X331&lt;&gt;"",AJ331&lt;&gt;"",AR331&lt;&gt;"",AY331&lt;&gt;"",CG331&lt;&gt;""))),"!","")</f>
        <v/>
      </c>
      <c r="C331" s="72" t="str">
        <f t="shared" ref="C331:C373" si="72">IF(AND(CG331=0,AJ331&lt;&gt;"openbaar vervoer",OR(AND(OR(AJ331="auto",AJ331="fiets"),OR(AR331="",AR331=0)),AND(AR331&gt;0,AY331=""),AND(AR331="",AY331&gt;0),AND(AR331&gt;0,AJ331=""))),"!","")</f>
        <v/>
      </c>
      <c r="D331" s="102"/>
      <c r="E331" s="97"/>
      <c r="F331" s="97"/>
      <c r="G331" s="97"/>
      <c r="H331" s="103"/>
      <c r="I331" s="97"/>
      <c r="J331" s="97"/>
      <c r="K331" s="97"/>
      <c r="L331" s="97"/>
      <c r="M331" s="97"/>
      <c r="N331" s="97"/>
      <c r="O331" s="97"/>
      <c r="P331" s="97"/>
      <c r="Q331" s="97"/>
      <c r="R331" s="104"/>
      <c r="S331" s="97"/>
      <c r="T331" s="97"/>
      <c r="U331" s="97"/>
      <c r="V331" s="97"/>
      <c r="W331" s="97"/>
      <c r="X331" s="104"/>
      <c r="Y331" s="97"/>
      <c r="Z331" s="97"/>
      <c r="AA331" s="97"/>
      <c r="AB331" s="97"/>
      <c r="AC331" s="97"/>
      <c r="AD331" s="97"/>
      <c r="AE331" s="97"/>
      <c r="AF331" s="97"/>
      <c r="AG331" s="97"/>
      <c r="AH331" s="97"/>
      <c r="AI331" s="97"/>
      <c r="AJ331" s="105"/>
      <c r="AK331" s="97"/>
      <c r="AL331" s="97"/>
      <c r="AM331" s="97"/>
      <c r="AN331" s="97"/>
      <c r="AO331" s="97"/>
      <c r="AP331" s="97"/>
      <c r="AQ331" s="97"/>
      <c r="AR331" s="106"/>
      <c r="AS331" s="107"/>
      <c r="AT331" s="107"/>
      <c r="AU331" s="107"/>
      <c r="AV331" s="107"/>
      <c r="AW331" s="107"/>
      <c r="AX331" s="107"/>
      <c r="AY331" s="106"/>
      <c r="AZ331" s="107"/>
      <c r="BA331" s="107"/>
      <c r="BB331" s="107"/>
      <c r="BC331" s="108">
        <f>IF($AU$38&lt;&gt;"","zie hierboven",IF(AJ331="auto",IF(AND((D331&gt;'km-vergoeding'!$A$4),(D331&lt;'km-vergoeding'!$A$5)),'km-vergoeding'!$D$4,'km-vergoeding'!$D$5),0))</f>
        <v>0</v>
      </c>
      <c r="BD331" s="95"/>
      <c r="BE331" s="95"/>
      <c r="BF331" s="95"/>
      <c r="BG331" s="95"/>
      <c r="BH331" s="95"/>
      <c r="BI331" s="95"/>
      <c r="BJ331" s="95"/>
      <c r="BK331" s="94">
        <f t="shared" si="67"/>
        <v>0</v>
      </c>
      <c r="BL331" s="95"/>
      <c r="BM331" s="95"/>
      <c r="BN331" s="95"/>
      <c r="BO331" s="95"/>
      <c r="BP331" s="95"/>
      <c r="BQ331" s="95"/>
      <c r="BR331" s="93">
        <f>IF($AU$38&lt;&gt;"","zie hierboven",IF(AJ331="fiets",'km-vergoeding'!$D$3,0))</f>
        <v>0</v>
      </c>
      <c r="BS331" s="93"/>
      <c r="BT331" s="93"/>
      <c r="BU331" s="93"/>
      <c r="BV331" s="93"/>
      <c r="BW331" s="93"/>
      <c r="BX331" s="93"/>
      <c r="BY331" s="93"/>
      <c r="BZ331" s="94">
        <f t="shared" si="68"/>
        <v>0</v>
      </c>
      <c r="CA331" s="95"/>
      <c r="CB331" s="95"/>
      <c r="CC331" s="95"/>
      <c r="CD331" s="95"/>
      <c r="CE331" s="95"/>
      <c r="CF331" s="95"/>
      <c r="CG331" s="96"/>
      <c r="CH331" s="97"/>
      <c r="CI331" s="97"/>
      <c r="CJ331" s="97"/>
      <c r="CK331" s="97"/>
      <c r="CL331" s="97"/>
      <c r="CM331" s="98">
        <f t="shared" si="69"/>
        <v>0</v>
      </c>
      <c r="CN331" s="95"/>
      <c r="CO331" s="95"/>
      <c r="CP331" s="95"/>
      <c r="CQ331" s="95"/>
      <c r="CR331" s="95"/>
      <c r="CS331" s="99">
        <f t="shared" si="54"/>
        <v>0</v>
      </c>
      <c r="CT331" s="100"/>
      <c r="CU331" s="100"/>
      <c r="CV331" s="100"/>
      <c r="CW331" s="100"/>
      <c r="CX331" s="101"/>
      <c r="CY331" s="73" t="str">
        <f t="shared" si="55"/>
        <v/>
      </c>
      <c r="CZ331" s="71" t="str">
        <f t="shared" si="56"/>
        <v/>
      </c>
      <c r="DA331" s="60"/>
      <c r="DB331" s="77" t="str">
        <f t="shared" si="57"/>
        <v/>
      </c>
      <c r="DC331" s="71" t="str">
        <f t="shared" si="58"/>
        <v/>
      </c>
      <c r="DD331" s="71" t="str">
        <f t="shared" si="59"/>
        <v/>
      </c>
      <c r="DE331" s="45">
        <f t="shared" si="60"/>
        <v>0</v>
      </c>
      <c r="DF331" s="45"/>
      <c r="DG331" s="84" t="str">
        <f t="shared" ref="DG331:DG373" si="73">IF(AND(A331="",B331="",C331="",CY331="",CZ331="",DB331="",DC331="",DD331=""),"","Deze rij is nog onvolledig of bevat nog fouten! Zie foutmeldingen boven de tabel.")</f>
        <v/>
      </c>
    </row>
    <row r="332" spans="1:111" ht="15.75" customHeight="1" x14ac:dyDescent="0.35">
      <c r="A332" s="71" t="str">
        <f t="shared" si="70"/>
        <v/>
      </c>
      <c r="B332" s="71" t="str">
        <f t="shared" si="71"/>
        <v/>
      </c>
      <c r="C332" s="72" t="str">
        <f t="shared" si="72"/>
        <v/>
      </c>
      <c r="D332" s="102"/>
      <c r="E332" s="97"/>
      <c r="F332" s="97"/>
      <c r="G332" s="97"/>
      <c r="H332" s="103"/>
      <c r="I332" s="97"/>
      <c r="J332" s="97"/>
      <c r="K332" s="97"/>
      <c r="L332" s="97"/>
      <c r="M332" s="97"/>
      <c r="N332" s="97"/>
      <c r="O332" s="97"/>
      <c r="P332" s="97"/>
      <c r="Q332" s="97"/>
      <c r="R332" s="104"/>
      <c r="S332" s="97"/>
      <c r="T332" s="97"/>
      <c r="U332" s="97"/>
      <c r="V332" s="97"/>
      <c r="W332" s="97"/>
      <c r="X332" s="104"/>
      <c r="Y332" s="97"/>
      <c r="Z332" s="97"/>
      <c r="AA332" s="97"/>
      <c r="AB332" s="97"/>
      <c r="AC332" s="97"/>
      <c r="AD332" s="97"/>
      <c r="AE332" s="97"/>
      <c r="AF332" s="97"/>
      <c r="AG332" s="97"/>
      <c r="AH332" s="97"/>
      <c r="AI332" s="97"/>
      <c r="AJ332" s="105"/>
      <c r="AK332" s="97"/>
      <c r="AL332" s="97"/>
      <c r="AM332" s="97"/>
      <c r="AN332" s="97"/>
      <c r="AO332" s="97"/>
      <c r="AP332" s="97"/>
      <c r="AQ332" s="97"/>
      <c r="AR332" s="106"/>
      <c r="AS332" s="107"/>
      <c r="AT332" s="107"/>
      <c r="AU332" s="107"/>
      <c r="AV332" s="107"/>
      <c r="AW332" s="107"/>
      <c r="AX332" s="107"/>
      <c r="AY332" s="106"/>
      <c r="AZ332" s="107"/>
      <c r="BA332" s="107"/>
      <c r="BB332" s="107"/>
      <c r="BC332" s="108">
        <f>IF($AU$38&lt;&gt;"","zie hierboven",IF(AJ332="auto",IF(AND((D332&gt;'km-vergoeding'!$A$4),(D332&lt;'km-vergoeding'!$A$5)),'km-vergoeding'!$D$4,'km-vergoeding'!$D$5),0))</f>
        <v>0</v>
      </c>
      <c r="BD332" s="95"/>
      <c r="BE332" s="95"/>
      <c r="BF332" s="95"/>
      <c r="BG332" s="95"/>
      <c r="BH332" s="95"/>
      <c r="BI332" s="95"/>
      <c r="BJ332" s="95"/>
      <c r="BK332" s="94">
        <f t="shared" si="67"/>
        <v>0</v>
      </c>
      <c r="BL332" s="95"/>
      <c r="BM332" s="95"/>
      <c r="BN332" s="95"/>
      <c r="BO332" s="95"/>
      <c r="BP332" s="95"/>
      <c r="BQ332" s="95"/>
      <c r="BR332" s="93">
        <f>IF($AU$38&lt;&gt;"","zie hierboven",IF(AJ332="fiets",'km-vergoeding'!$D$3,0))</f>
        <v>0</v>
      </c>
      <c r="BS332" s="93"/>
      <c r="BT332" s="93"/>
      <c r="BU332" s="93"/>
      <c r="BV332" s="93"/>
      <c r="BW332" s="93"/>
      <c r="BX332" s="93"/>
      <c r="BY332" s="93"/>
      <c r="BZ332" s="94">
        <f t="shared" si="68"/>
        <v>0</v>
      </c>
      <c r="CA332" s="95"/>
      <c r="CB332" s="95"/>
      <c r="CC332" s="95"/>
      <c r="CD332" s="95"/>
      <c r="CE332" s="95"/>
      <c r="CF332" s="95"/>
      <c r="CG332" s="96"/>
      <c r="CH332" s="97"/>
      <c r="CI332" s="97"/>
      <c r="CJ332" s="97"/>
      <c r="CK332" s="97"/>
      <c r="CL332" s="97"/>
      <c r="CM332" s="98">
        <f t="shared" si="69"/>
        <v>0</v>
      </c>
      <c r="CN332" s="95"/>
      <c r="CO332" s="95"/>
      <c r="CP332" s="95"/>
      <c r="CQ332" s="95"/>
      <c r="CR332" s="95"/>
      <c r="CS332" s="99">
        <f t="shared" ref="CS332:CS373" si="74">IF(CM332=0,0,IF(CM333=0,DE332,0))</f>
        <v>0</v>
      </c>
      <c r="CT332" s="100"/>
      <c r="CU332" s="100"/>
      <c r="CV332" s="100"/>
      <c r="CW332" s="100"/>
      <c r="CX332" s="101"/>
      <c r="CY332" s="73" t="str">
        <f t="shared" ref="CY332:CY373" si="75">IF(AND(OR((AJ332="fiets"),(AJ332="auto")),(CG332&gt;0)),"!","")</f>
        <v/>
      </c>
      <c r="CZ332" s="71" t="str">
        <f t="shared" ref="CZ332:CZ372" si="76">IF(OR(AND(D331&lt;&gt;"",D332="",D333&lt;&gt;""),AND(D331="",D332="",D333&lt;&gt;"")),"!","")</f>
        <v/>
      </c>
      <c r="DA332" s="60"/>
      <c r="DB332" s="77" t="str">
        <f t="shared" ref="DB332:DB373" si="77">IF(AND(AJ332="openbaar vervoer",OR(AR332&lt;&gt;"",AY332&lt;&gt;"")),"!","")</f>
        <v/>
      </c>
      <c r="DC332" s="71" t="str">
        <f t="shared" ref="DC332:DC373" si="78">IF(AND(X332&lt;&gt;"",AND(AJ332="",CM332=0)),"!","")</f>
        <v/>
      </c>
      <c r="DD332" s="71" t="str">
        <f t="shared" ref="DD332:DD373" si="79">IF(OR(AND(AJ332="openbaar vervoer",CG332=0),AND(CG332&gt;0,AJ332="")),"!","")</f>
        <v/>
      </c>
      <c r="DE332" s="45">
        <f t="shared" si="60"/>
        <v>0</v>
      </c>
      <c r="DF332" s="45"/>
      <c r="DG332" s="84" t="str">
        <f t="shared" si="73"/>
        <v/>
      </c>
    </row>
    <row r="333" spans="1:111" ht="15.75" customHeight="1" x14ac:dyDescent="0.35">
      <c r="A333" s="71" t="str">
        <f t="shared" si="70"/>
        <v/>
      </c>
      <c r="B333" s="71" t="str">
        <f t="shared" si="71"/>
        <v/>
      </c>
      <c r="C333" s="72" t="str">
        <f t="shared" si="72"/>
        <v/>
      </c>
      <c r="D333" s="102"/>
      <c r="E333" s="97"/>
      <c r="F333" s="97"/>
      <c r="G333" s="97"/>
      <c r="H333" s="103"/>
      <c r="I333" s="97"/>
      <c r="J333" s="97"/>
      <c r="K333" s="97"/>
      <c r="L333" s="97"/>
      <c r="M333" s="97"/>
      <c r="N333" s="97"/>
      <c r="O333" s="97"/>
      <c r="P333" s="97"/>
      <c r="Q333" s="97"/>
      <c r="R333" s="104"/>
      <c r="S333" s="97"/>
      <c r="T333" s="97"/>
      <c r="U333" s="97"/>
      <c r="V333" s="97"/>
      <c r="W333" s="97"/>
      <c r="X333" s="104"/>
      <c r="Y333" s="97"/>
      <c r="Z333" s="97"/>
      <c r="AA333" s="97"/>
      <c r="AB333" s="97"/>
      <c r="AC333" s="97"/>
      <c r="AD333" s="97"/>
      <c r="AE333" s="97"/>
      <c r="AF333" s="97"/>
      <c r="AG333" s="97"/>
      <c r="AH333" s="97"/>
      <c r="AI333" s="97"/>
      <c r="AJ333" s="105"/>
      <c r="AK333" s="97"/>
      <c r="AL333" s="97"/>
      <c r="AM333" s="97"/>
      <c r="AN333" s="97"/>
      <c r="AO333" s="97"/>
      <c r="AP333" s="97"/>
      <c r="AQ333" s="97"/>
      <c r="AR333" s="106"/>
      <c r="AS333" s="107"/>
      <c r="AT333" s="107"/>
      <c r="AU333" s="107"/>
      <c r="AV333" s="107"/>
      <c r="AW333" s="107"/>
      <c r="AX333" s="107"/>
      <c r="AY333" s="106"/>
      <c r="AZ333" s="107"/>
      <c r="BA333" s="107"/>
      <c r="BB333" s="107"/>
      <c r="BC333" s="108">
        <f>IF($AU$38&lt;&gt;"","zie hierboven",IF(AJ333="auto",IF(AND((D333&gt;'km-vergoeding'!$A$4),(D333&lt;'km-vergoeding'!$A$5)),'km-vergoeding'!$D$4,'km-vergoeding'!$D$5),0))</f>
        <v>0</v>
      </c>
      <c r="BD333" s="95"/>
      <c r="BE333" s="95"/>
      <c r="BF333" s="95"/>
      <c r="BG333" s="95"/>
      <c r="BH333" s="95"/>
      <c r="BI333" s="95"/>
      <c r="BJ333" s="95"/>
      <c r="BK333" s="94">
        <f t="shared" si="67"/>
        <v>0</v>
      </c>
      <c r="BL333" s="95"/>
      <c r="BM333" s="95"/>
      <c r="BN333" s="95"/>
      <c r="BO333" s="95"/>
      <c r="BP333" s="95"/>
      <c r="BQ333" s="95"/>
      <c r="BR333" s="93">
        <f>IF($AU$38&lt;&gt;"","zie hierboven",IF(AJ333="fiets",'km-vergoeding'!$D$3,0))</f>
        <v>0</v>
      </c>
      <c r="BS333" s="93"/>
      <c r="BT333" s="93"/>
      <c r="BU333" s="93"/>
      <c r="BV333" s="93"/>
      <c r="BW333" s="93"/>
      <c r="BX333" s="93"/>
      <c r="BY333" s="93"/>
      <c r="BZ333" s="94">
        <f t="shared" si="68"/>
        <v>0</v>
      </c>
      <c r="CA333" s="95"/>
      <c r="CB333" s="95"/>
      <c r="CC333" s="95"/>
      <c r="CD333" s="95"/>
      <c r="CE333" s="95"/>
      <c r="CF333" s="95"/>
      <c r="CG333" s="96"/>
      <c r="CH333" s="97"/>
      <c r="CI333" s="97"/>
      <c r="CJ333" s="97"/>
      <c r="CK333" s="97"/>
      <c r="CL333" s="97"/>
      <c r="CM333" s="98">
        <f t="shared" si="69"/>
        <v>0</v>
      </c>
      <c r="CN333" s="95"/>
      <c r="CO333" s="95"/>
      <c r="CP333" s="95"/>
      <c r="CQ333" s="95"/>
      <c r="CR333" s="95"/>
      <c r="CS333" s="99">
        <f t="shared" si="74"/>
        <v>0</v>
      </c>
      <c r="CT333" s="100"/>
      <c r="CU333" s="100"/>
      <c r="CV333" s="100"/>
      <c r="CW333" s="100"/>
      <c r="CX333" s="101"/>
      <c r="CY333" s="73" t="str">
        <f t="shared" si="75"/>
        <v/>
      </c>
      <c r="CZ333" s="71" t="str">
        <f t="shared" si="76"/>
        <v/>
      </c>
      <c r="DA333" s="60"/>
      <c r="DB333" s="77" t="str">
        <f t="shared" si="77"/>
        <v/>
      </c>
      <c r="DC333" s="71" t="str">
        <f t="shared" si="78"/>
        <v/>
      </c>
      <c r="DD333" s="71" t="str">
        <f t="shared" si="79"/>
        <v/>
      </c>
      <c r="DE333" s="45">
        <f t="shared" ref="DE333:DE373" si="80">IF(CM333=0,DE332,DE332+CM333)</f>
        <v>0</v>
      </c>
      <c r="DF333" s="45"/>
      <c r="DG333" s="84" t="str">
        <f t="shared" si="73"/>
        <v/>
      </c>
    </row>
    <row r="334" spans="1:111" ht="15.75" customHeight="1" x14ac:dyDescent="0.35">
      <c r="A334" s="71" t="str">
        <f t="shared" si="70"/>
        <v/>
      </c>
      <c r="B334" s="71" t="str">
        <f t="shared" si="71"/>
        <v/>
      </c>
      <c r="C334" s="72" t="str">
        <f t="shared" si="72"/>
        <v/>
      </c>
      <c r="D334" s="102"/>
      <c r="E334" s="97"/>
      <c r="F334" s="97"/>
      <c r="G334" s="97"/>
      <c r="H334" s="103"/>
      <c r="I334" s="97"/>
      <c r="J334" s="97"/>
      <c r="K334" s="97"/>
      <c r="L334" s="97"/>
      <c r="M334" s="97"/>
      <c r="N334" s="97"/>
      <c r="O334" s="97"/>
      <c r="P334" s="97"/>
      <c r="Q334" s="97"/>
      <c r="R334" s="104"/>
      <c r="S334" s="97"/>
      <c r="T334" s="97"/>
      <c r="U334" s="97"/>
      <c r="V334" s="97"/>
      <c r="W334" s="97"/>
      <c r="X334" s="104"/>
      <c r="Y334" s="97"/>
      <c r="Z334" s="97"/>
      <c r="AA334" s="97"/>
      <c r="AB334" s="97"/>
      <c r="AC334" s="97"/>
      <c r="AD334" s="97"/>
      <c r="AE334" s="97"/>
      <c r="AF334" s="97"/>
      <c r="AG334" s="97"/>
      <c r="AH334" s="97"/>
      <c r="AI334" s="97"/>
      <c r="AJ334" s="105"/>
      <c r="AK334" s="97"/>
      <c r="AL334" s="97"/>
      <c r="AM334" s="97"/>
      <c r="AN334" s="97"/>
      <c r="AO334" s="97"/>
      <c r="AP334" s="97"/>
      <c r="AQ334" s="97"/>
      <c r="AR334" s="106"/>
      <c r="AS334" s="107"/>
      <c r="AT334" s="107"/>
      <c r="AU334" s="107"/>
      <c r="AV334" s="107"/>
      <c r="AW334" s="107"/>
      <c r="AX334" s="107"/>
      <c r="AY334" s="106"/>
      <c r="AZ334" s="107"/>
      <c r="BA334" s="107"/>
      <c r="BB334" s="107"/>
      <c r="BC334" s="108">
        <f>IF($AU$38&lt;&gt;"","zie hierboven",IF(AJ334="auto",IF(AND((D334&gt;'km-vergoeding'!$A$4),(D334&lt;'km-vergoeding'!$A$5)),'km-vergoeding'!$D$4,'km-vergoeding'!$D$5),0))</f>
        <v>0</v>
      </c>
      <c r="BD334" s="95"/>
      <c r="BE334" s="95"/>
      <c r="BF334" s="95"/>
      <c r="BG334" s="95"/>
      <c r="BH334" s="95"/>
      <c r="BI334" s="95"/>
      <c r="BJ334" s="95"/>
      <c r="BK334" s="94">
        <f t="shared" si="67"/>
        <v>0</v>
      </c>
      <c r="BL334" s="95"/>
      <c r="BM334" s="95"/>
      <c r="BN334" s="95"/>
      <c r="BO334" s="95"/>
      <c r="BP334" s="95"/>
      <c r="BQ334" s="95"/>
      <c r="BR334" s="93">
        <f>IF($AU$38&lt;&gt;"","zie hierboven",IF(AJ334="fiets",'km-vergoeding'!$D$3,0))</f>
        <v>0</v>
      </c>
      <c r="BS334" s="93"/>
      <c r="BT334" s="93"/>
      <c r="BU334" s="93"/>
      <c r="BV334" s="93"/>
      <c r="BW334" s="93"/>
      <c r="BX334" s="93"/>
      <c r="BY334" s="93"/>
      <c r="BZ334" s="94">
        <f t="shared" si="68"/>
        <v>0</v>
      </c>
      <c r="CA334" s="95"/>
      <c r="CB334" s="95"/>
      <c r="CC334" s="95"/>
      <c r="CD334" s="95"/>
      <c r="CE334" s="95"/>
      <c r="CF334" s="95"/>
      <c r="CG334" s="96"/>
      <c r="CH334" s="97"/>
      <c r="CI334" s="97"/>
      <c r="CJ334" s="97"/>
      <c r="CK334" s="97"/>
      <c r="CL334" s="97"/>
      <c r="CM334" s="98">
        <f t="shared" si="69"/>
        <v>0</v>
      </c>
      <c r="CN334" s="95"/>
      <c r="CO334" s="95"/>
      <c r="CP334" s="95"/>
      <c r="CQ334" s="95"/>
      <c r="CR334" s="95"/>
      <c r="CS334" s="99">
        <f t="shared" si="74"/>
        <v>0</v>
      </c>
      <c r="CT334" s="100"/>
      <c r="CU334" s="100"/>
      <c r="CV334" s="100"/>
      <c r="CW334" s="100"/>
      <c r="CX334" s="101"/>
      <c r="CY334" s="73" t="str">
        <f t="shared" si="75"/>
        <v/>
      </c>
      <c r="CZ334" s="71" t="str">
        <f t="shared" si="76"/>
        <v/>
      </c>
      <c r="DA334" s="60"/>
      <c r="DB334" s="77" t="str">
        <f t="shared" si="77"/>
        <v/>
      </c>
      <c r="DC334" s="71" t="str">
        <f t="shared" si="78"/>
        <v/>
      </c>
      <c r="DD334" s="71" t="str">
        <f t="shared" si="79"/>
        <v/>
      </c>
      <c r="DE334" s="45">
        <f t="shared" si="80"/>
        <v>0</v>
      </c>
      <c r="DF334" s="45"/>
      <c r="DG334" s="84" t="str">
        <f t="shared" si="73"/>
        <v/>
      </c>
    </row>
    <row r="335" spans="1:111" ht="15.75" customHeight="1" x14ac:dyDescent="0.35">
      <c r="A335" s="71" t="str">
        <f t="shared" si="70"/>
        <v/>
      </c>
      <c r="B335" s="71" t="str">
        <f t="shared" si="71"/>
        <v/>
      </c>
      <c r="C335" s="72" t="str">
        <f t="shared" si="72"/>
        <v/>
      </c>
      <c r="D335" s="102"/>
      <c r="E335" s="97"/>
      <c r="F335" s="97"/>
      <c r="G335" s="97"/>
      <c r="H335" s="103"/>
      <c r="I335" s="97"/>
      <c r="J335" s="97"/>
      <c r="K335" s="97"/>
      <c r="L335" s="97"/>
      <c r="M335" s="97"/>
      <c r="N335" s="97"/>
      <c r="O335" s="97"/>
      <c r="P335" s="97"/>
      <c r="Q335" s="97"/>
      <c r="R335" s="104"/>
      <c r="S335" s="97"/>
      <c r="T335" s="97"/>
      <c r="U335" s="97"/>
      <c r="V335" s="97"/>
      <c r="W335" s="97"/>
      <c r="X335" s="104"/>
      <c r="Y335" s="97"/>
      <c r="Z335" s="97"/>
      <c r="AA335" s="97"/>
      <c r="AB335" s="97"/>
      <c r="AC335" s="97"/>
      <c r="AD335" s="97"/>
      <c r="AE335" s="97"/>
      <c r="AF335" s="97"/>
      <c r="AG335" s="97"/>
      <c r="AH335" s="97"/>
      <c r="AI335" s="97"/>
      <c r="AJ335" s="105"/>
      <c r="AK335" s="97"/>
      <c r="AL335" s="97"/>
      <c r="AM335" s="97"/>
      <c r="AN335" s="97"/>
      <c r="AO335" s="97"/>
      <c r="AP335" s="97"/>
      <c r="AQ335" s="97"/>
      <c r="AR335" s="106"/>
      <c r="AS335" s="107"/>
      <c r="AT335" s="107"/>
      <c r="AU335" s="107"/>
      <c r="AV335" s="107"/>
      <c r="AW335" s="107"/>
      <c r="AX335" s="107"/>
      <c r="AY335" s="106"/>
      <c r="AZ335" s="107"/>
      <c r="BA335" s="107"/>
      <c r="BB335" s="107"/>
      <c r="BC335" s="108">
        <f>IF($AU$38&lt;&gt;"","zie hierboven",IF(AJ335="auto",IF(AND((D335&gt;'km-vergoeding'!$A$4),(D335&lt;'km-vergoeding'!$A$5)),'km-vergoeding'!$D$4,'km-vergoeding'!$D$5),0))</f>
        <v>0</v>
      </c>
      <c r="BD335" s="95"/>
      <c r="BE335" s="95"/>
      <c r="BF335" s="95"/>
      <c r="BG335" s="95"/>
      <c r="BH335" s="95"/>
      <c r="BI335" s="95"/>
      <c r="BJ335" s="95"/>
      <c r="BK335" s="94">
        <f t="shared" si="67"/>
        <v>0</v>
      </c>
      <c r="BL335" s="95"/>
      <c r="BM335" s="95"/>
      <c r="BN335" s="95"/>
      <c r="BO335" s="95"/>
      <c r="BP335" s="95"/>
      <c r="BQ335" s="95"/>
      <c r="BR335" s="93">
        <f>IF($AU$38&lt;&gt;"","zie hierboven",IF(AJ335="fiets",'km-vergoeding'!$D$3,0))</f>
        <v>0</v>
      </c>
      <c r="BS335" s="93"/>
      <c r="BT335" s="93"/>
      <c r="BU335" s="93"/>
      <c r="BV335" s="93"/>
      <c r="BW335" s="93"/>
      <c r="BX335" s="93"/>
      <c r="BY335" s="93"/>
      <c r="BZ335" s="94">
        <f t="shared" si="68"/>
        <v>0</v>
      </c>
      <c r="CA335" s="95"/>
      <c r="CB335" s="95"/>
      <c r="CC335" s="95"/>
      <c r="CD335" s="95"/>
      <c r="CE335" s="95"/>
      <c r="CF335" s="95"/>
      <c r="CG335" s="96"/>
      <c r="CH335" s="97"/>
      <c r="CI335" s="97"/>
      <c r="CJ335" s="97"/>
      <c r="CK335" s="97"/>
      <c r="CL335" s="97"/>
      <c r="CM335" s="98">
        <f t="shared" si="69"/>
        <v>0</v>
      </c>
      <c r="CN335" s="95"/>
      <c r="CO335" s="95"/>
      <c r="CP335" s="95"/>
      <c r="CQ335" s="95"/>
      <c r="CR335" s="95"/>
      <c r="CS335" s="99">
        <f t="shared" si="74"/>
        <v>0</v>
      </c>
      <c r="CT335" s="100"/>
      <c r="CU335" s="100"/>
      <c r="CV335" s="100"/>
      <c r="CW335" s="100"/>
      <c r="CX335" s="101"/>
      <c r="CY335" s="73" t="str">
        <f t="shared" si="75"/>
        <v/>
      </c>
      <c r="CZ335" s="71" t="str">
        <f t="shared" si="76"/>
        <v/>
      </c>
      <c r="DA335" s="60"/>
      <c r="DB335" s="77" t="str">
        <f t="shared" si="77"/>
        <v/>
      </c>
      <c r="DC335" s="71" t="str">
        <f t="shared" si="78"/>
        <v/>
      </c>
      <c r="DD335" s="71" t="str">
        <f t="shared" si="79"/>
        <v/>
      </c>
      <c r="DE335" s="45">
        <f t="shared" si="80"/>
        <v>0</v>
      </c>
      <c r="DF335" s="45"/>
      <c r="DG335" s="84" t="str">
        <f t="shared" si="73"/>
        <v/>
      </c>
    </row>
    <row r="336" spans="1:111" ht="15.75" customHeight="1" x14ac:dyDescent="0.35">
      <c r="A336" s="71" t="str">
        <f t="shared" si="70"/>
        <v/>
      </c>
      <c r="B336" s="71" t="str">
        <f t="shared" si="71"/>
        <v/>
      </c>
      <c r="C336" s="72" t="str">
        <f t="shared" si="72"/>
        <v/>
      </c>
      <c r="D336" s="102"/>
      <c r="E336" s="97"/>
      <c r="F336" s="97"/>
      <c r="G336" s="97"/>
      <c r="H336" s="103"/>
      <c r="I336" s="97"/>
      <c r="J336" s="97"/>
      <c r="K336" s="97"/>
      <c r="L336" s="97"/>
      <c r="M336" s="97"/>
      <c r="N336" s="97"/>
      <c r="O336" s="97"/>
      <c r="P336" s="97"/>
      <c r="Q336" s="97"/>
      <c r="R336" s="104"/>
      <c r="S336" s="97"/>
      <c r="T336" s="97"/>
      <c r="U336" s="97"/>
      <c r="V336" s="97"/>
      <c r="W336" s="97"/>
      <c r="X336" s="104"/>
      <c r="Y336" s="97"/>
      <c r="Z336" s="97"/>
      <c r="AA336" s="97"/>
      <c r="AB336" s="97"/>
      <c r="AC336" s="97"/>
      <c r="AD336" s="97"/>
      <c r="AE336" s="97"/>
      <c r="AF336" s="97"/>
      <c r="AG336" s="97"/>
      <c r="AH336" s="97"/>
      <c r="AI336" s="97"/>
      <c r="AJ336" s="105"/>
      <c r="AK336" s="97"/>
      <c r="AL336" s="97"/>
      <c r="AM336" s="97"/>
      <c r="AN336" s="97"/>
      <c r="AO336" s="97"/>
      <c r="AP336" s="97"/>
      <c r="AQ336" s="97"/>
      <c r="AR336" s="106"/>
      <c r="AS336" s="107"/>
      <c r="AT336" s="107"/>
      <c r="AU336" s="107"/>
      <c r="AV336" s="107"/>
      <c r="AW336" s="107"/>
      <c r="AX336" s="107"/>
      <c r="AY336" s="106"/>
      <c r="AZ336" s="107"/>
      <c r="BA336" s="107"/>
      <c r="BB336" s="107"/>
      <c r="BC336" s="108">
        <f>IF($AU$38&lt;&gt;"","zie hierboven",IF(AJ336="auto",IF(AND((D336&gt;'km-vergoeding'!$A$4),(D336&lt;'km-vergoeding'!$A$5)),'km-vergoeding'!$D$4,'km-vergoeding'!$D$5),0))</f>
        <v>0</v>
      </c>
      <c r="BD336" s="95"/>
      <c r="BE336" s="95"/>
      <c r="BF336" s="95"/>
      <c r="BG336" s="95"/>
      <c r="BH336" s="95"/>
      <c r="BI336" s="95"/>
      <c r="BJ336" s="95"/>
      <c r="BK336" s="94">
        <f t="shared" si="67"/>
        <v>0</v>
      </c>
      <c r="BL336" s="95"/>
      <c r="BM336" s="95"/>
      <c r="BN336" s="95"/>
      <c r="BO336" s="95"/>
      <c r="BP336" s="95"/>
      <c r="BQ336" s="95"/>
      <c r="BR336" s="93">
        <f>IF($AU$38&lt;&gt;"","zie hierboven",IF(AJ336="fiets",'km-vergoeding'!$D$3,0))</f>
        <v>0</v>
      </c>
      <c r="BS336" s="93"/>
      <c r="BT336" s="93"/>
      <c r="BU336" s="93"/>
      <c r="BV336" s="93"/>
      <c r="BW336" s="93"/>
      <c r="BX336" s="93"/>
      <c r="BY336" s="93"/>
      <c r="BZ336" s="94">
        <f t="shared" si="68"/>
        <v>0</v>
      </c>
      <c r="CA336" s="95"/>
      <c r="CB336" s="95"/>
      <c r="CC336" s="95"/>
      <c r="CD336" s="95"/>
      <c r="CE336" s="95"/>
      <c r="CF336" s="95"/>
      <c r="CG336" s="96"/>
      <c r="CH336" s="97"/>
      <c r="CI336" s="97"/>
      <c r="CJ336" s="97"/>
      <c r="CK336" s="97"/>
      <c r="CL336" s="97"/>
      <c r="CM336" s="98">
        <f t="shared" si="69"/>
        <v>0</v>
      </c>
      <c r="CN336" s="95"/>
      <c r="CO336" s="95"/>
      <c r="CP336" s="95"/>
      <c r="CQ336" s="95"/>
      <c r="CR336" s="95"/>
      <c r="CS336" s="99">
        <f t="shared" si="74"/>
        <v>0</v>
      </c>
      <c r="CT336" s="100"/>
      <c r="CU336" s="100"/>
      <c r="CV336" s="100"/>
      <c r="CW336" s="100"/>
      <c r="CX336" s="101"/>
      <c r="CY336" s="73" t="str">
        <f t="shared" si="75"/>
        <v/>
      </c>
      <c r="CZ336" s="71" t="str">
        <f t="shared" si="76"/>
        <v/>
      </c>
      <c r="DA336" s="60"/>
      <c r="DB336" s="77" t="str">
        <f t="shared" si="77"/>
        <v/>
      </c>
      <c r="DC336" s="71" t="str">
        <f t="shared" si="78"/>
        <v/>
      </c>
      <c r="DD336" s="71" t="str">
        <f t="shared" si="79"/>
        <v/>
      </c>
      <c r="DE336" s="45">
        <f t="shared" si="80"/>
        <v>0</v>
      </c>
      <c r="DF336" s="45"/>
      <c r="DG336" s="84" t="str">
        <f t="shared" si="73"/>
        <v/>
      </c>
    </row>
    <row r="337" spans="1:111" ht="15.75" customHeight="1" x14ac:dyDescent="0.35">
      <c r="A337" s="71" t="str">
        <f t="shared" si="70"/>
        <v/>
      </c>
      <c r="B337" s="71" t="str">
        <f t="shared" si="71"/>
        <v/>
      </c>
      <c r="C337" s="72" t="str">
        <f t="shared" si="72"/>
        <v/>
      </c>
      <c r="D337" s="102"/>
      <c r="E337" s="97"/>
      <c r="F337" s="97"/>
      <c r="G337" s="97"/>
      <c r="H337" s="103"/>
      <c r="I337" s="97"/>
      <c r="J337" s="97"/>
      <c r="K337" s="97"/>
      <c r="L337" s="97"/>
      <c r="M337" s="97"/>
      <c r="N337" s="97"/>
      <c r="O337" s="97"/>
      <c r="P337" s="97"/>
      <c r="Q337" s="97"/>
      <c r="R337" s="104"/>
      <c r="S337" s="97"/>
      <c r="T337" s="97"/>
      <c r="U337" s="97"/>
      <c r="V337" s="97"/>
      <c r="W337" s="97"/>
      <c r="X337" s="104"/>
      <c r="Y337" s="97"/>
      <c r="Z337" s="97"/>
      <c r="AA337" s="97"/>
      <c r="AB337" s="97"/>
      <c r="AC337" s="97"/>
      <c r="AD337" s="97"/>
      <c r="AE337" s="97"/>
      <c r="AF337" s="97"/>
      <c r="AG337" s="97"/>
      <c r="AH337" s="97"/>
      <c r="AI337" s="97"/>
      <c r="AJ337" s="105"/>
      <c r="AK337" s="97"/>
      <c r="AL337" s="97"/>
      <c r="AM337" s="97"/>
      <c r="AN337" s="97"/>
      <c r="AO337" s="97"/>
      <c r="AP337" s="97"/>
      <c r="AQ337" s="97"/>
      <c r="AR337" s="106"/>
      <c r="AS337" s="107"/>
      <c r="AT337" s="107"/>
      <c r="AU337" s="107"/>
      <c r="AV337" s="107"/>
      <c r="AW337" s="107"/>
      <c r="AX337" s="107"/>
      <c r="AY337" s="106"/>
      <c r="AZ337" s="107"/>
      <c r="BA337" s="107"/>
      <c r="BB337" s="107"/>
      <c r="BC337" s="108">
        <f>IF($AU$38&lt;&gt;"","zie hierboven",IF(AJ337="auto",IF(AND((D337&gt;'km-vergoeding'!$A$4),(D337&lt;'km-vergoeding'!$A$5)),'km-vergoeding'!$D$4,'km-vergoeding'!$D$5),0))</f>
        <v>0</v>
      </c>
      <c r="BD337" s="95"/>
      <c r="BE337" s="95"/>
      <c r="BF337" s="95"/>
      <c r="BG337" s="95"/>
      <c r="BH337" s="95"/>
      <c r="BI337" s="95"/>
      <c r="BJ337" s="95"/>
      <c r="BK337" s="94">
        <f t="shared" si="67"/>
        <v>0</v>
      </c>
      <c r="BL337" s="95"/>
      <c r="BM337" s="95"/>
      <c r="BN337" s="95"/>
      <c r="BO337" s="95"/>
      <c r="BP337" s="95"/>
      <c r="BQ337" s="95"/>
      <c r="BR337" s="93">
        <f>IF($AU$38&lt;&gt;"","zie hierboven",IF(AJ337="fiets",'km-vergoeding'!$D$3,0))</f>
        <v>0</v>
      </c>
      <c r="BS337" s="93"/>
      <c r="BT337" s="93"/>
      <c r="BU337" s="93"/>
      <c r="BV337" s="93"/>
      <c r="BW337" s="93"/>
      <c r="BX337" s="93"/>
      <c r="BY337" s="93"/>
      <c r="BZ337" s="94">
        <f t="shared" si="68"/>
        <v>0</v>
      </c>
      <c r="CA337" s="95"/>
      <c r="CB337" s="95"/>
      <c r="CC337" s="95"/>
      <c r="CD337" s="95"/>
      <c r="CE337" s="95"/>
      <c r="CF337" s="95"/>
      <c r="CG337" s="96"/>
      <c r="CH337" s="97"/>
      <c r="CI337" s="97"/>
      <c r="CJ337" s="97"/>
      <c r="CK337" s="97"/>
      <c r="CL337" s="97"/>
      <c r="CM337" s="98">
        <f t="shared" si="69"/>
        <v>0</v>
      </c>
      <c r="CN337" s="95"/>
      <c r="CO337" s="95"/>
      <c r="CP337" s="95"/>
      <c r="CQ337" s="95"/>
      <c r="CR337" s="95"/>
      <c r="CS337" s="99">
        <f t="shared" si="74"/>
        <v>0</v>
      </c>
      <c r="CT337" s="100"/>
      <c r="CU337" s="100"/>
      <c r="CV337" s="100"/>
      <c r="CW337" s="100"/>
      <c r="CX337" s="101"/>
      <c r="CY337" s="73" t="str">
        <f t="shared" si="75"/>
        <v/>
      </c>
      <c r="CZ337" s="71" t="str">
        <f t="shared" si="76"/>
        <v/>
      </c>
      <c r="DA337" s="60"/>
      <c r="DB337" s="77" t="str">
        <f t="shared" si="77"/>
        <v/>
      </c>
      <c r="DC337" s="71" t="str">
        <f t="shared" si="78"/>
        <v/>
      </c>
      <c r="DD337" s="71" t="str">
        <f t="shared" si="79"/>
        <v/>
      </c>
      <c r="DE337" s="45">
        <f t="shared" si="80"/>
        <v>0</v>
      </c>
      <c r="DF337" s="45"/>
      <c r="DG337" s="84" t="str">
        <f t="shared" si="73"/>
        <v/>
      </c>
    </row>
    <row r="338" spans="1:111" ht="15.75" customHeight="1" x14ac:dyDescent="0.35">
      <c r="A338" s="71" t="str">
        <f t="shared" si="70"/>
        <v/>
      </c>
      <c r="B338" s="71" t="str">
        <f t="shared" si="71"/>
        <v/>
      </c>
      <c r="C338" s="72" t="str">
        <f t="shared" si="72"/>
        <v/>
      </c>
      <c r="D338" s="102"/>
      <c r="E338" s="97"/>
      <c r="F338" s="97"/>
      <c r="G338" s="97"/>
      <c r="H338" s="103"/>
      <c r="I338" s="97"/>
      <c r="J338" s="97"/>
      <c r="K338" s="97"/>
      <c r="L338" s="97"/>
      <c r="M338" s="97"/>
      <c r="N338" s="97"/>
      <c r="O338" s="97"/>
      <c r="P338" s="97"/>
      <c r="Q338" s="97"/>
      <c r="R338" s="104"/>
      <c r="S338" s="97"/>
      <c r="T338" s="97"/>
      <c r="U338" s="97"/>
      <c r="V338" s="97"/>
      <c r="W338" s="97"/>
      <c r="X338" s="104"/>
      <c r="Y338" s="97"/>
      <c r="Z338" s="97"/>
      <c r="AA338" s="97"/>
      <c r="AB338" s="97"/>
      <c r="AC338" s="97"/>
      <c r="AD338" s="97"/>
      <c r="AE338" s="97"/>
      <c r="AF338" s="97"/>
      <c r="AG338" s="97"/>
      <c r="AH338" s="97"/>
      <c r="AI338" s="97"/>
      <c r="AJ338" s="105"/>
      <c r="AK338" s="97"/>
      <c r="AL338" s="97"/>
      <c r="AM338" s="97"/>
      <c r="AN338" s="97"/>
      <c r="AO338" s="97"/>
      <c r="AP338" s="97"/>
      <c r="AQ338" s="97"/>
      <c r="AR338" s="106"/>
      <c r="AS338" s="107"/>
      <c r="AT338" s="107"/>
      <c r="AU338" s="107"/>
      <c r="AV338" s="107"/>
      <c r="AW338" s="107"/>
      <c r="AX338" s="107"/>
      <c r="AY338" s="106"/>
      <c r="AZ338" s="107"/>
      <c r="BA338" s="107"/>
      <c r="BB338" s="107"/>
      <c r="BC338" s="108">
        <f>IF($AU$38&lt;&gt;"","zie hierboven",IF(AJ338="auto",IF(AND((D338&gt;'km-vergoeding'!$A$4),(D338&lt;'km-vergoeding'!$A$5)),'km-vergoeding'!$D$4,'km-vergoeding'!$D$5),0))</f>
        <v>0</v>
      </c>
      <c r="BD338" s="95"/>
      <c r="BE338" s="95"/>
      <c r="BF338" s="95"/>
      <c r="BG338" s="95"/>
      <c r="BH338" s="95"/>
      <c r="BI338" s="95"/>
      <c r="BJ338" s="95"/>
      <c r="BK338" s="94">
        <f t="shared" si="67"/>
        <v>0</v>
      </c>
      <c r="BL338" s="95"/>
      <c r="BM338" s="95"/>
      <c r="BN338" s="95"/>
      <c r="BO338" s="95"/>
      <c r="BP338" s="95"/>
      <c r="BQ338" s="95"/>
      <c r="BR338" s="93">
        <f>IF($AU$38&lt;&gt;"","zie hierboven",IF(AJ338="fiets",'km-vergoeding'!$D$3,0))</f>
        <v>0</v>
      </c>
      <c r="BS338" s="93"/>
      <c r="BT338" s="93"/>
      <c r="BU338" s="93"/>
      <c r="BV338" s="93"/>
      <c r="BW338" s="93"/>
      <c r="BX338" s="93"/>
      <c r="BY338" s="93"/>
      <c r="BZ338" s="94">
        <f t="shared" si="68"/>
        <v>0</v>
      </c>
      <c r="CA338" s="95"/>
      <c r="CB338" s="95"/>
      <c r="CC338" s="95"/>
      <c r="CD338" s="95"/>
      <c r="CE338" s="95"/>
      <c r="CF338" s="95"/>
      <c r="CG338" s="96"/>
      <c r="CH338" s="97"/>
      <c r="CI338" s="97"/>
      <c r="CJ338" s="97"/>
      <c r="CK338" s="97"/>
      <c r="CL338" s="97"/>
      <c r="CM338" s="98">
        <f t="shared" si="69"/>
        <v>0</v>
      </c>
      <c r="CN338" s="95"/>
      <c r="CO338" s="95"/>
      <c r="CP338" s="95"/>
      <c r="CQ338" s="95"/>
      <c r="CR338" s="95"/>
      <c r="CS338" s="99">
        <f t="shared" si="74"/>
        <v>0</v>
      </c>
      <c r="CT338" s="100"/>
      <c r="CU338" s="100"/>
      <c r="CV338" s="100"/>
      <c r="CW338" s="100"/>
      <c r="CX338" s="101"/>
      <c r="CY338" s="73" t="str">
        <f t="shared" si="75"/>
        <v/>
      </c>
      <c r="CZ338" s="71" t="str">
        <f t="shared" si="76"/>
        <v/>
      </c>
      <c r="DA338" s="60"/>
      <c r="DB338" s="77" t="str">
        <f t="shared" si="77"/>
        <v/>
      </c>
      <c r="DC338" s="71" t="str">
        <f t="shared" si="78"/>
        <v/>
      </c>
      <c r="DD338" s="71" t="str">
        <f t="shared" si="79"/>
        <v/>
      </c>
      <c r="DE338" s="45">
        <f t="shared" si="80"/>
        <v>0</v>
      </c>
      <c r="DF338" s="45"/>
      <c r="DG338" s="84" t="str">
        <f t="shared" si="73"/>
        <v/>
      </c>
    </row>
    <row r="339" spans="1:111" ht="15.75" customHeight="1" x14ac:dyDescent="0.35">
      <c r="A339" s="71" t="str">
        <f t="shared" si="70"/>
        <v/>
      </c>
      <c r="B339" s="71" t="str">
        <f t="shared" si="71"/>
        <v/>
      </c>
      <c r="C339" s="72" t="str">
        <f t="shared" si="72"/>
        <v/>
      </c>
      <c r="D339" s="102"/>
      <c r="E339" s="97"/>
      <c r="F339" s="97"/>
      <c r="G339" s="97"/>
      <c r="H339" s="103"/>
      <c r="I339" s="97"/>
      <c r="J339" s="97"/>
      <c r="K339" s="97"/>
      <c r="L339" s="97"/>
      <c r="M339" s="97"/>
      <c r="N339" s="97"/>
      <c r="O339" s="97"/>
      <c r="P339" s="97"/>
      <c r="Q339" s="97"/>
      <c r="R339" s="104"/>
      <c r="S339" s="97"/>
      <c r="T339" s="97"/>
      <c r="U339" s="97"/>
      <c r="V339" s="97"/>
      <c r="W339" s="97"/>
      <c r="X339" s="104"/>
      <c r="Y339" s="97"/>
      <c r="Z339" s="97"/>
      <c r="AA339" s="97"/>
      <c r="AB339" s="97"/>
      <c r="AC339" s="97"/>
      <c r="AD339" s="97"/>
      <c r="AE339" s="97"/>
      <c r="AF339" s="97"/>
      <c r="AG339" s="97"/>
      <c r="AH339" s="97"/>
      <c r="AI339" s="97"/>
      <c r="AJ339" s="105"/>
      <c r="AK339" s="97"/>
      <c r="AL339" s="97"/>
      <c r="AM339" s="97"/>
      <c r="AN339" s="97"/>
      <c r="AO339" s="97"/>
      <c r="AP339" s="97"/>
      <c r="AQ339" s="97"/>
      <c r="AR339" s="106"/>
      <c r="AS339" s="107"/>
      <c r="AT339" s="107"/>
      <c r="AU339" s="107"/>
      <c r="AV339" s="107"/>
      <c r="AW339" s="107"/>
      <c r="AX339" s="107"/>
      <c r="AY339" s="106"/>
      <c r="AZ339" s="107"/>
      <c r="BA339" s="107"/>
      <c r="BB339" s="107"/>
      <c r="BC339" s="108">
        <f>IF($AU$38&lt;&gt;"","zie hierboven",IF(AJ339="auto",IF(AND((D339&gt;'km-vergoeding'!$A$4),(D339&lt;'km-vergoeding'!$A$5)),'km-vergoeding'!$D$4,'km-vergoeding'!$D$5),0))</f>
        <v>0</v>
      </c>
      <c r="BD339" s="95"/>
      <c r="BE339" s="95"/>
      <c r="BF339" s="95"/>
      <c r="BG339" s="95"/>
      <c r="BH339" s="95"/>
      <c r="BI339" s="95"/>
      <c r="BJ339" s="95"/>
      <c r="BK339" s="94">
        <f t="shared" si="67"/>
        <v>0</v>
      </c>
      <c r="BL339" s="95"/>
      <c r="BM339" s="95"/>
      <c r="BN339" s="95"/>
      <c r="BO339" s="95"/>
      <c r="BP339" s="95"/>
      <c r="BQ339" s="95"/>
      <c r="BR339" s="93">
        <f>IF($AU$38&lt;&gt;"","zie hierboven",IF(AJ339="fiets",'km-vergoeding'!$D$3,0))</f>
        <v>0</v>
      </c>
      <c r="BS339" s="93"/>
      <c r="BT339" s="93"/>
      <c r="BU339" s="93"/>
      <c r="BV339" s="93"/>
      <c r="BW339" s="93"/>
      <c r="BX339" s="93"/>
      <c r="BY339" s="93"/>
      <c r="BZ339" s="94">
        <f t="shared" si="68"/>
        <v>0</v>
      </c>
      <c r="CA339" s="95"/>
      <c r="CB339" s="95"/>
      <c r="CC339" s="95"/>
      <c r="CD339" s="95"/>
      <c r="CE339" s="95"/>
      <c r="CF339" s="95"/>
      <c r="CG339" s="96"/>
      <c r="CH339" s="97"/>
      <c r="CI339" s="97"/>
      <c r="CJ339" s="97"/>
      <c r="CK339" s="97"/>
      <c r="CL339" s="97"/>
      <c r="CM339" s="98">
        <f t="shared" si="69"/>
        <v>0</v>
      </c>
      <c r="CN339" s="95"/>
      <c r="CO339" s="95"/>
      <c r="CP339" s="95"/>
      <c r="CQ339" s="95"/>
      <c r="CR339" s="95"/>
      <c r="CS339" s="99">
        <f t="shared" si="74"/>
        <v>0</v>
      </c>
      <c r="CT339" s="100"/>
      <c r="CU339" s="100"/>
      <c r="CV339" s="100"/>
      <c r="CW339" s="100"/>
      <c r="CX339" s="101"/>
      <c r="CY339" s="73" t="str">
        <f t="shared" si="75"/>
        <v/>
      </c>
      <c r="CZ339" s="71" t="str">
        <f t="shared" si="76"/>
        <v/>
      </c>
      <c r="DA339" s="60"/>
      <c r="DB339" s="77" t="str">
        <f t="shared" si="77"/>
        <v/>
      </c>
      <c r="DC339" s="71" t="str">
        <f t="shared" si="78"/>
        <v/>
      </c>
      <c r="DD339" s="71" t="str">
        <f t="shared" si="79"/>
        <v/>
      </c>
      <c r="DE339" s="45">
        <f t="shared" si="80"/>
        <v>0</v>
      </c>
      <c r="DF339" s="45"/>
      <c r="DG339" s="84" t="str">
        <f t="shared" si="73"/>
        <v/>
      </c>
    </row>
    <row r="340" spans="1:111" ht="15.75" customHeight="1" x14ac:dyDescent="0.35">
      <c r="A340" s="71" t="str">
        <f t="shared" si="70"/>
        <v/>
      </c>
      <c r="B340" s="71" t="str">
        <f t="shared" si="71"/>
        <v/>
      </c>
      <c r="C340" s="72" t="str">
        <f t="shared" si="72"/>
        <v/>
      </c>
      <c r="D340" s="102"/>
      <c r="E340" s="97"/>
      <c r="F340" s="97"/>
      <c r="G340" s="97"/>
      <c r="H340" s="103"/>
      <c r="I340" s="97"/>
      <c r="J340" s="97"/>
      <c r="K340" s="97"/>
      <c r="L340" s="97"/>
      <c r="M340" s="97"/>
      <c r="N340" s="97"/>
      <c r="O340" s="97"/>
      <c r="P340" s="97"/>
      <c r="Q340" s="97"/>
      <c r="R340" s="104"/>
      <c r="S340" s="97"/>
      <c r="T340" s="97"/>
      <c r="U340" s="97"/>
      <c r="V340" s="97"/>
      <c r="W340" s="97"/>
      <c r="X340" s="104"/>
      <c r="Y340" s="97"/>
      <c r="Z340" s="97"/>
      <c r="AA340" s="97"/>
      <c r="AB340" s="97"/>
      <c r="AC340" s="97"/>
      <c r="AD340" s="97"/>
      <c r="AE340" s="97"/>
      <c r="AF340" s="97"/>
      <c r="AG340" s="97"/>
      <c r="AH340" s="97"/>
      <c r="AI340" s="97"/>
      <c r="AJ340" s="105"/>
      <c r="AK340" s="97"/>
      <c r="AL340" s="97"/>
      <c r="AM340" s="97"/>
      <c r="AN340" s="97"/>
      <c r="AO340" s="97"/>
      <c r="AP340" s="97"/>
      <c r="AQ340" s="97"/>
      <c r="AR340" s="106"/>
      <c r="AS340" s="107"/>
      <c r="AT340" s="107"/>
      <c r="AU340" s="107"/>
      <c r="AV340" s="107"/>
      <c r="AW340" s="107"/>
      <c r="AX340" s="107"/>
      <c r="AY340" s="106"/>
      <c r="AZ340" s="107"/>
      <c r="BA340" s="107"/>
      <c r="BB340" s="107"/>
      <c r="BC340" s="108">
        <f>IF($AU$38&lt;&gt;"","zie hierboven",IF(AJ340="auto",IF(AND((D340&gt;'km-vergoeding'!$A$4),(D340&lt;'km-vergoeding'!$A$5)),'km-vergoeding'!$D$4,'km-vergoeding'!$D$5),0))</f>
        <v>0</v>
      </c>
      <c r="BD340" s="95"/>
      <c r="BE340" s="95"/>
      <c r="BF340" s="95"/>
      <c r="BG340" s="95"/>
      <c r="BH340" s="95"/>
      <c r="BI340" s="95"/>
      <c r="BJ340" s="95"/>
      <c r="BK340" s="94">
        <f t="shared" si="67"/>
        <v>0</v>
      </c>
      <c r="BL340" s="95"/>
      <c r="BM340" s="95"/>
      <c r="BN340" s="95"/>
      <c r="BO340" s="95"/>
      <c r="BP340" s="95"/>
      <c r="BQ340" s="95"/>
      <c r="BR340" s="93">
        <f>IF($AU$38&lt;&gt;"","zie hierboven",IF(AJ340="fiets",'km-vergoeding'!$D$3,0))</f>
        <v>0</v>
      </c>
      <c r="BS340" s="93"/>
      <c r="BT340" s="93"/>
      <c r="BU340" s="93"/>
      <c r="BV340" s="93"/>
      <c r="BW340" s="93"/>
      <c r="BX340" s="93"/>
      <c r="BY340" s="93"/>
      <c r="BZ340" s="94">
        <f t="shared" si="68"/>
        <v>0</v>
      </c>
      <c r="CA340" s="95"/>
      <c r="CB340" s="95"/>
      <c r="CC340" s="95"/>
      <c r="CD340" s="95"/>
      <c r="CE340" s="95"/>
      <c r="CF340" s="95"/>
      <c r="CG340" s="96"/>
      <c r="CH340" s="97"/>
      <c r="CI340" s="97"/>
      <c r="CJ340" s="97"/>
      <c r="CK340" s="97"/>
      <c r="CL340" s="97"/>
      <c r="CM340" s="98">
        <f t="shared" si="69"/>
        <v>0</v>
      </c>
      <c r="CN340" s="95"/>
      <c r="CO340" s="95"/>
      <c r="CP340" s="95"/>
      <c r="CQ340" s="95"/>
      <c r="CR340" s="95"/>
      <c r="CS340" s="99">
        <f t="shared" si="74"/>
        <v>0</v>
      </c>
      <c r="CT340" s="100"/>
      <c r="CU340" s="100"/>
      <c r="CV340" s="100"/>
      <c r="CW340" s="100"/>
      <c r="CX340" s="101"/>
      <c r="CY340" s="73" t="str">
        <f t="shared" si="75"/>
        <v/>
      </c>
      <c r="CZ340" s="71" t="str">
        <f t="shared" si="76"/>
        <v/>
      </c>
      <c r="DA340" s="60"/>
      <c r="DB340" s="77" t="str">
        <f t="shared" si="77"/>
        <v/>
      </c>
      <c r="DC340" s="71" t="str">
        <f t="shared" si="78"/>
        <v/>
      </c>
      <c r="DD340" s="71" t="str">
        <f t="shared" si="79"/>
        <v/>
      </c>
      <c r="DE340" s="45">
        <f t="shared" si="80"/>
        <v>0</v>
      </c>
      <c r="DF340" s="45"/>
      <c r="DG340" s="84" t="str">
        <f t="shared" si="73"/>
        <v/>
      </c>
    </row>
    <row r="341" spans="1:111" ht="15.75" customHeight="1" x14ac:dyDescent="0.35">
      <c r="A341" s="71" t="str">
        <f t="shared" si="70"/>
        <v/>
      </c>
      <c r="B341" s="71" t="str">
        <f t="shared" si="71"/>
        <v/>
      </c>
      <c r="C341" s="72" t="str">
        <f t="shared" si="72"/>
        <v/>
      </c>
      <c r="D341" s="102"/>
      <c r="E341" s="97"/>
      <c r="F341" s="97"/>
      <c r="G341" s="97"/>
      <c r="H341" s="103"/>
      <c r="I341" s="97"/>
      <c r="J341" s="97"/>
      <c r="K341" s="97"/>
      <c r="L341" s="97"/>
      <c r="M341" s="97"/>
      <c r="N341" s="97"/>
      <c r="O341" s="97"/>
      <c r="P341" s="97"/>
      <c r="Q341" s="97"/>
      <c r="R341" s="104"/>
      <c r="S341" s="97"/>
      <c r="T341" s="97"/>
      <c r="U341" s="97"/>
      <c r="V341" s="97"/>
      <c r="W341" s="97"/>
      <c r="X341" s="104"/>
      <c r="Y341" s="97"/>
      <c r="Z341" s="97"/>
      <c r="AA341" s="97"/>
      <c r="AB341" s="97"/>
      <c r="AC341" s="97"/>
      <c r="AD341" s="97"/>
      <c r="AE341" s="97"/>
      <c r="AF341" s="97"/>
      <c r="AG341" s="97"/>
      <c r="AH341" s="97"/>
      <c r="AI341" s="97"/>
      <c r="AJ341" s="105"/>
      <c r="AK341" s="97"/>
      <c r="AL341" s="97"/>
      <c r="AM341" s="97"/>
      <c r="AN341" s="97"/>
      <c r="AO341" s="97"/>
      <c r="AP341" s="97"/>
      <c r="AQ341" s="97"/>
      <c r="AR341" s="106"/>
      <c r="AS341" s="107"/>
      <c r="AT341" s="107"/>
      <c r="AU341" s="107"/>
      <c r="AV341" s="107"/>
      <c r="AW341" s="107"/>
      <c r="AX341" s="107"/>
      <c r="AY341" s="106"/>
      <c r="AZ341" s="107"/>
      <c r="BA341" s="107"/>
      <c r="BB341" s="107"/>
      <c r="BC341" s="108">
        <f>IF($AU$38&lt;&gt;"","zie hierboven",IF(AJ341="auto",IF(AND((D341&gt;'km-vergoeding'!$A$4),(D341&lt;'km-vergoeding'!$A$5)),'km-vergoeding'!$D$4,'km-vergoeding'!$D$5),0))</f>
        <v>0</v>
      </c>
      <c r="BD341" s="95"/>
      <c r="BE341" s="95"/>
      <c r="BF341" s="95"/>
      <c r="BG341" s="95"/>
      <c r="BH341" s="95"/>
      <c r="BI341" s="95"/>
      <c r="BJ341" s="95"/>
      <c r="BK341" s="94">
        <f t="shared" si="67"/>
        <v>0</v>
      </c>
      <c r="BL341" s="95"/>
      <c r="BM341" s="95"/>
      <c r="BN341" s="95"/>
      <c r="BO341" s="95"/>
      <c r="BP341" s="95"/>
      <c r="BQ341" s="95"/>
      <c r="BR341" s="93">
        <f>IF($AU$38&lt;&gt;"","zie hierboven",IF(AJ341="fiets",'km-vergoeding'!$D$3,0))</f>
        <v>0</v>
      </c>
      <c r="BS341" s="93"/>
      <c r="BT341" s="93"/>
      <c r="BU341" s="93"/>
      <c r="BV341" s="93"/>
      <c r="BW341" s="93"/>
      <c r="BX341" s="93"/>
      <c r="BY341" s="93"/>
      <c r="BZ341" s="94">
        <f t="shared" si="68"/>
        <v>0</v>
      </c>
      <c r="CA341" s="95"/>
      <c r="CB341" s="95"/>
      <c r="CC341" s="95"/>
      <c r="CD341" s="95"/>
      <c r="CE341" s="95"/>
      <c r="CF341" s="95"/>
      <c r="CG341" s="96"/>
      <c r="CH341" s="97"/>
      <c r="CI341" s="97"/>
      <c r="CJ341" s="97"/>
      <c r="CK341" s="97"/>
      <c r="CL341" s="97"/>
      <c r="CM341" s="98">
        <f t="shared" si="69"/>
        <v>0</v>
      </c>
      <c r="CN341" s="95"/>
      <c r="CO341" s="95"/>
      <c r="CP341" s="95"/>
      <c r="CQ341" s="95"/>
      <c r="CR341" s="95"/>
      <c r="CS341" s="99">
        <f t="shared" si="74"/>
        <v>0</v>
      </c>
      <c r="CT341" s="100"/>
      <c r="CU341" s="100"/>
      <c r="CV341" s="100"/>
      <c r="CW341" s="100"/>
      <c r="CX341" s="101"/>
      <c r="CY341" s="73" t="str">
        <f t="shared" si="75"/>
        <v/>
      </c>
      <c r="CZ341" s="71" t="str">
        <f t="shared" si="76"/>
        <v/>
      </c>
      <c r="DA341" s="60"/>
      <c r="DB341" s="77" t="str">
        <f t="shared" si="77"/>
        <v/>
      </c>
      <c r="DC341" s="71" t="str">
        <f t="shared" si="78"/>
        <v/>
      </c>
      <c r="DD341" s="71" t="str">
        <f t="shared" si="79"/>
        <v/>
      </c>
      <c r="DE341" s="45">
        <f t="shared" si="80"/>
        <v>0</v>
      </c>
      <c r="DF341" s="45"/>
      <c r="DG341" s="84" t="str">
        <f t="shared" si="73"/>
        <v/>
      </c>
    </row>
    <row r="342" spans="1:111" ht="15.75" customHeight="1" x14ac:dyDescent="0.35">
      <c r="A342" s="71" t="str">
        <f t="shared" si="70"/>
        <v/>
      </c>
      <c r="B342" s="71" t="str">
        <f t="shared" si="71"/>
        <v/>
      </c>
      <c r="C342" s="72" t="str">
        <f t="shared" si="72"/>
        <v/>
      </c>
      <c r="D342" s="102"/>
      <c r="E342" s="97"/>
      <c r="F342" s="97"/>
      <c r="G342" s="97"/>
      <c r="H342" s="103"/>
      <c r="I342" s="97"/>
      <c r="J342" s="97"/>
      <c r="K342" s="97"/>
      <c r="L342" s="97"/>
      <c r="M342" s="97"/>
      <c r="N342" s="97"/>
      <c r="O342" s="97"/>
      <c r="P342" s="97"/>
      <c r="Q342" s="97"/>
      <c r="R342" s="104"/>
      <c r="S342" s="97"/>
      <c r="T342" s="97"/>
      <c r="U342" s="97"/>
      <c r="V342" s="97"/>
      <c r="W342" s="97"/>
      <c r="X342" s="104"/>
      <c r="Y342" s="97"/>
      <c r="Z342" s="97"/>
      <c r="AA342" s="97"/>
      <c r="AB342" s="97"/>
      <c r="AC342" s="97"/>
      <c r="AD342" s="97"/>
      <c r="AE342" s="97"/>
      <c r="AF342" s="97"/>
      <c r="AG342" s="97"/>
      <c r="AH342" s="97"/>
      <c r="AI342" s="97"/>
      <c r="AJ342" s="105"/>
      <c r="AK342" s="97"/>
      <c r="AL342" s="97"/>
      <c r="AM342" s="97"/>
      <c r="AN342" s="97"/>
      <c r="AO342" s="97"/>
      <c r="AP342" s="97"/>
      <c r="AQ342" s="97"/>
      <c r="AR342" s="106"/>
      <c r="AS342" s="107"/>
      <c r="AT342" s="107"/>
      <c r="AU342" s="107"/>
      <c r="AV342" s="107"/>
      <c r="AW342" s="107"/>
      <c r="AX342" s="107"/>
      <c r="AY342" s="106"/>
      <c r="AZ342" s="107"/>
      <c r="BA342" s="107"/>
      <c r="BB342" s="107"/>
      <c r="BC342" s="108">
        <f>IF($AU$38&lt;&gt;"","zie hierboven",IF(AJ342="auto",IF(AND((D342&gt;'km-vergoeding'!$A$4),(D342&lt;'km-vergoeding'!$A$5)),'km-vergoeding'!$D$4,'km-vergoeding'!$D$5),0))</f>
        <v>0</v>
      </c>
      <c r="BD342" s="95"/>
      <c r="BE342" s="95"/>
      <c r="BF342" s="95"/>
      <c r="BG342" s="95"/>
      <c r="BH342" s="95"/>
      <c r="BI342" s="95"/>
      <c r="BJ342" s="95"/>
      <c r="BK342" s="94">
        <f t="shared" si="67"/>
        <v>0</v>
      </c>
      <c r="BL342" s="95"/>
      <c r="BM342" s="95"/>
      <c r="BN342" s="95"/>
      <c r="BO342" s="95"/>
      <c r="BP342" s="95"/>
      <c r="BQ342" s="95"/>
      <c r="BR342" s="93">
        <f>IF($AU$38&lt;&gt;"","zie hierboven",IF(AJ342="fiets",'km-vergoeding'!$D$3,0))</f>
        <v>0</v>
      </c>
      <c r="BS342" s="93"/>
      <c r="BT342" s="93"/>
      <c r="BU342" s="93"/>
      <c r="BV342" s="93"/>
      <c r="BW342" s="93"/>
      <c r="BX342" s="93"/>
      <c r="BY342" s="93"/>
      <c r="BZ342" s="94">
        <f t="shared" si="68"/>
        <v>0</v>
      </c>
      <c r="CA342" s="95"/>
      <c r="CB342" s="95"/>
      <c r="CC342" s="95"/>
      <c r="CD342" s="95"/>
      <c r="CE342" s="95"/>
      <c r="CF342" s="95"/>
      <c r="CG342" s="96"/>
      <c r="CH342" s="97"/>
      <c r="CI342" s="97"/>
      <c r="CJ342" s="97"/>
      <c r="CK342" s="97"/>
      <c r="CL342" s="97"/>
      <c r="CM342" s="98">
        <f t="shared" si="69"/>
        <v>0</v>
      </c>
      <c r="CN342" s="95"/>
      <c r="CO342" s="95"/>
      <c r="CP342" s="95"/>
      <c r="CQ342" s="95"/>
      <c r="CR342" s="95"/>
      <c r="CS342" s="99">
        <f t="shared" si="74"/>
        <v>0</v>
      </c>
      <c r="CT342" s="100"/>
      <c r="CU342" s="100"/>
      <c r="CV342" s="100"/>
      <c r="CW342" s="100"/>
      <c r="CX342" s="101"/>
      <c r="CY342" s="73" t="str">
        <f t="shared" si="75"/>
        <v/>
      </c>
      <c r="CZ342" s="71" t="str">
        <f t="shared" si="76"/>
        <v/>
      </c>
      <c r="DA342" s="60"/>
      <c r="DB342" s="77" t="str">
        <f t="shared" si="77"/>
        <v/>
      </c>
      <c r="DC342" s="71" t="str">
        <f t="shared" si="78"/>
        <v/>
      </c>
      <c r="DD342" s="71" t="str">
        <f t="shared" si="79"/>
        <v/>
      </c>
      <c r="DE342" s="45">
        <f t="shared" si="80"/>
        <v>0</v>
      </c>
      <c r="DF342" s="45"/>
      <c r="DG342" s="84" t="str">
        <f t="shared" si="73"/>
        <v/>
      </c>
    </row>
    <row r="343" spans="1:111" ht="15.75" customHeight="1" x14ac:dyDescent="0.35">
      <c r="A343" s="71" t="str">
        <f t="shared" si="70"/>
        <v/>
      </c>
      <c r="B343" s="71" t="str">
        <f t="shared" si="71"/>
        <v/>
      </c>
      <c r="C343" s="72" t="str">
        <f t="shared" si="72"/>
        <v/>
      </c>
      <c r="D343" s="102"/>
      <c r="E343" s="97"/>
      <c r="F343" s="97"/>
      <c r="G343" s="97"/>
      <c r="H343" s="103"/>
      <c r="I343" s="97"/>
      <c r="J343" s="97"/>
      <c r="K343" s="97"/>
      <c r="L343" s="97"/>
      <c r="M343" s="97"/>
      <c r="N343" s="97"/>
      <c r="O343" s="97"/>
      <c r="P343" s="97"/>
      <c r="Q343" s="97"/>
      <c r="R343" s="104"/>
      <c r="S343" s="97"/>
      <c r="T343" s="97"/>
      <c r="U343" s="97"/>
      <c r="V343" s="97"/>
      <c r="W343" s="97"/>
      <c r="X343" s="104"/>
      <c r="Y343" s="97"/>
      <c r="Z343" s="97"/>
      <c r="AA343" s="97"/>
      <c r="AB343" s="97"/>
      <c r="AC343" s="97"/>
      <c r="AD343" s="97"/>
      <c r="AE343" s="97"/>
      <c r="AF343" s="97"/>
      <c r="AG343" s="97"/>
      <c r="AH343" s="97"/>
      <c r="AI343" s="97"/>
      <c r="AJ343" s="105"/>
      <c r="AK343" s="97"/>
      <c r="AL343" s="97"/>
      <c r="AM343" s="97"/>
      <c r="AN343" s="97"/>
      <c r="AO343" s="97"/>
      <c r="AP343" s="97"/>
      <c r="AQ343" s="97"/>
      <c r="AR343" s="106"/>
      <c r="AS343" s="107"/>
      <c r="AT343" s="107"/>
      <c r="AU343" s="107"/>
      <c r="AV343" s="107"/>
      <c r="AW343" s="107"/>
      <c r="AX343" s="107"/>
      <c r="AY343" s="106"/>
      <c r="AZ343" s="107"/>
      <c r="BA343" s="107"/>
      <c r="BB343" s="107"/>
      <c r="BC343" s="108">
        <f>IF($AU$38&lt;&gt;"","zie hierboven",IF(AJ343="auto",IF(AND((D343&gt;'km-vergoeding'!$A$4),(D343&lt;'km-vergoeding'!$A$5)),'km-vergoeding'!$D$4,'km-vergoeding'!$D$5),0))</f>
        <v>0</v>
      </c>
      <c r="BD343" s="95"/>
      <c r="BE343" s="95"/>
      <c r="BF343" s="95"/>
      <c r="BG343" s="95"/>
      <c r="BH343" s="95"/>
      <c r="BI343" s="95"/>
      <c r="BJ343" s="95"/>
      <c r="BK343" s="94">
        <f t="shared" si="67"/>
        <v>0</v>
      </c>
      <c r="BL343" s="95"/>
      <c r="BM343" s="95"/>
      <c r="BN343" s="95"/>
      <c r="BO343" s="95"/>
      <c r="BP343" s="95"/>
      <c r="BQ343" s="95"/>
      <c r="BR343" s="93">
        <f>IF($AU$38&lt;&gt;"","zie hierboven",IF(AJ343="fiets",'km-vergoeding'!$D$3,0))</f>
        <v>0</v>
      </c>
      <c r="BS343" s="93"/>
      <c r="BT343" s="93"/>
      <c r="BU343" s="93"/>
      <c r="BV343" s="93"/>
      <c r="BW343" s="93"/>
      <c r="BX343" s="93"/>
      <c r="BY343" s="93"/>
      <c r="BZ343" s="94">
        <f t="shared" si="68"/>
        <v>0</v>
      </c>
      <c r="CA343" s="95"/>
      <c r="CB343" s="95"/>
      <c r="CC343" s="95"/>
      <c r="CD343" s="95"/>
      <c r="CE343" s="95"/>
      <c r="CF343" s="95"/>
      <c r="CG343" s="96"/>
      <c r="CH343" s="97"/>
      <c r="CI343" s="97"/>
      <c r="CJ343" s="97"/>
      <c r="CK343" s="97"/>
      <c r="CL343" s="97"/>
      <c r="CM343" s="98">
        <f t="shared" si="69"/>
        <v>0</v>
      </c>
      <c r="CN343" s="95"/>
      <c r="CO343" s="95"/>
      <c r="CP343" s="95"/>
      <c r="CQ343" s="95"/>
      <c r="CR343" s="95"/>
      <c r="CS343" s="99">
        <f t="shared" si="74"/>
        <v>0</v>
      </c>
      <c r="CT343" s="100"/>
      <c r="CU343" s="100"/>
      <c r="CV343" s="100"/>
      <c r="CW343" s="100"/>
      <c r="CX343" s="101"/>
      <c r="CY343" s="73" t="str">
        <f t="shared" si="75"/>
        <v/>
      </c>
      <c r="CZ343" s="71" t="str">
        <f t="shared" si="76"/>
        <v/>
      </c>
      <c r="DA343" s="60"/>
      <c r="DB343" s="77" t="str">
        <f t="shared" si="77"/>
        <v/>
      </c>
      <c r="DC343" s="71" t="str">
        <f t="shared" si="78"/>
        <v/>
      </c>
      <c r="DD343" s="71" t="str">
        <f t="shared" si="79"/>
        <v/>
      </c>
      <c r="DE343" s="45">
        <f t="shared" si="80"/>
        <v>0</v>
      </c>
      <c r="DF343" s="45"/>
      <c r="DG343" s="84" t="str">
        <f t="shared" si="73"/>
        <v/>
      </c>
    </row>
    <row r="344" spans="1:111" ht="15.75" customHeight="1" x14ac:dyDescent="0.35">
      <c r="A344" s="71" t="str">
        <f t="shared" si="70"/>
        <v/>
      </c>
      <c r="B344" s="71" t="str">
        <f t="shared" si="71"/>
        <v/>
      </c>
      <c r="C344" s="72" t="str">
        <f t="shared" si="72"/>
        <v/>
      </c>
      <c r="D344" s="102"/>
      <c r="E344" s="97"/>
      <c r="F344" s="97"/>
      <c r="G344" s="97"/>
      <c r="H344" s="103"/>
      <c r="I344" s="97"/>
      <c r="J344" s="97"/>
      <c r="K344" s="97"/>
      <c r="L344" s="97"/>
      <c r="M344" s="97"/>
      <c r="N344" s="97"/>
      <c r="O344" s="97"/>
      <c r="P344" s="97"/>
      <c r="Q344" s="97"/>
      <c r="R344" s="104"/>
      <c r="S344" s="97"/>
      <c r="T344" s="97"/>
      <c r="U344" s="97"/>
      <c r="V344" s="97"/>
      <c r="W344" s="97"/>
      <c r="X344" s="104"/>
      <c r="Y344" s="97"/>
      <c r="Z344" s="97"/>
      <c r="AA344" s="97"/>
      <c r="AB344" s="97"/>
      <c r="AC344" s="97"/>
      <c r="AD344" s="97"/>
      <c r="AE344" s="97"/>
      <c r="AF344" s="97"/>
      <c r="AG344" s="97"/>
      <c r="AH344" s="97"/>
      <c r="AI344" s="97"/>
      <c r="AJ344" s="105"/>
      <c r="AK344" s="97"/>
      <c r="AL344" s="97"/>
      <c r="AM344" s="97"/>
      <c r="AN344" s="97"/>
      <c r="AO344" s="97"/>
      <c r="AP344" s="97"/>
      <c r="AQ344" s="97"/>
      <c r="AR344" s="106"/>
      <c r="AS344" s="107"/>
      <c r="AT344" s="107"/>
      <c r="AU344" s="107"/>
      <c r="AV344" s="107"/>
      <c r="AW344" s="107"/>
      <c r="AX344" s="107"/>
      <c r="AY344" s="106"/>
      <c r="AZ344" s="107"/>
      <c r="BA344" s="107"/>
      <c r="BB344" s="107"/>
      <c r="BC344" s="108">
        <f>IF($AU$38&lt;&gt;"","zie hierboven",IF(AJ344="auto",IF(AND((D344&gt;'km-vergoeding'!$A$4),(D344&lt;'km-vergoeding'!$A$5)),'km-vergoeding'!$D$4,'km-vergoeding'!$D$5),0))</f>
        <v>0</v>
      </c>
      <c r="BD344" s="95"/>
      <c r="BE344" s="95"/>
      <c r="BF344" s="95"/>
      <c r="BG344" s="95"/>
      <c r="BH344" s="95"/>
      <c r="BI344" s="95"/>
      <c r="BJ344" s="95"/>
      <c r="BK344" s="94">
        <f t="shared" si="67"/>
        <v>0</v>
      </c>
      <c r="BL344" s="95"/>
      <c r="BM344" s="95"/>
      <c r="BN344" s="95"/>
      <c r="BO344" s="95"/>
      <c r="BP344" s="95"/>
      <c r="BQ344" s="95"/>
      <c r="BR344" s="93">
        <f>IF($AU$38&lt;&gt;"","zie hierboven",IF(AJ344="fiets",'km-vergoeding'!$D$3,0))</f>
        <v>0</v>
      </c>
      <c r="BS344" s="93"/>
      <c r="BT344" s="93"/>
      <c r="BU344" s="93"/>
      <c r="BV344" s="93"/>
      <c r="BW344" s="93"/>
      <c r="BX344" s="93"/>
      <c r="BY344" s="93"/>
      <c r="BZ344" s="94">
        <f t="shared" si="68"/>
        <v>0</v>
      </c>
      <c r="CA344" s="95"/>
      <c r="CB344" s="95"/>
      <c r="CC344" s="95"/>
      <c r="CD344" s="95"/>
      <c r="CE344" s="95"/>
      <c r="CF344" s="95"/>
      <c r="CG344" s="96"/>
      <c r="CH344" s="97"/>
      <c r="CI344" s="97"/>
      <c r="CJ344" s="97"/>
      <c r="CK344" s="97"/>
      <c r="CL344" s="97"/>
      <c r="CM344" s="98">
        <f t="shared" si="69"/>
        <v>0</v>
      </c>
      <c r="CN344" s="95"/>
      <c r="CO344" s="95"/>
      <c r="CP344" s="95"/>
      <c r="CQ344" s="95"/>
      <c r="CR344" s="95"/>
      <c r="CS344" s="99">
        <f t="shared" si="74"/>
        <v>0</v>
      </c>
      <c r="CT344" s="100"/>
      <c r="CU344" s="100"/>
      <c r="CV344" s="100"/>
      <c r="CW344" s="100"/>
      <c r="CX344" s="101"/>
      <c r="CY344" s="73" t="str">
        <f t="shared" si="75"/>
        <v/>
      </c>
      <c r="CZ344" s="71" t="str">
        <f t="shared" si="76"/>
        <v/>
      </c>
      <c r="DA344" s="60"/>
      <c r="DB344" s="77" t="str">
        <f t="shared" si="77"/>
        <v/>
      </c>
      <c r="DC344" s="71" t="str">
        <f t="shared" si="78"/>
        <v/>
      </c>
      <c r="DD344" s="71" t="str">
        <f t="shared" si="79"/>
        <v/>
      </c>
      <c r="DE344" s="45">
        <f t="shared" si="80"/>
        <v>0</v>
      </c>
      <c r="DF344" s="45"/>
      <c r="DG344" s="84" t="str">
        <f t="shared" si="73"/>
        <v/>
      </c>
    </row>
    <row r="345" spans="1:111" ht="15.75" customHeight="1" x14ac:dyDescent="0.35">
      <c r="A345" s="71" t="str">
        <f t="shared" si="70"/>
        <v/>
      </c>
      <c r="B345" s="71" t="str">
        <f t="shared" si="71"/>
        <v/>
      </c>
      <c r="C345" s="72" t="str">
        <f t="shared" si="72"/>
        <v/>
      </c>
      <c r="D345" s="102"/>
      <c r="E345" s="97"/>
      <c r="F345" s="97"/>
      <c r="G345" s="97"/>
      <c r="H345" s="103"/>
      <c r="I345" s="97"/>
      <c r="J345" s="97"/>
      <c r="K345" s="97"/>
      <c r="L345" s="97"/>
      <c r="M345" s="97"/>
      <c r="N345" s="97"/>
      <c r="O345" s="97"/>
      <c r="P345" s="97"/>
      <c r="Q345" s="97"/>
      <c r="R345" s="104"/>
      <c r="S345" s="97"/>
      <c r="T345" s="97"/>
      <c r="U345" s="97"/>
      <c r="V345" s="97"/>
      <c r="W345" s="97"/>
      <c r="X345" s="104"/>
      <c r="Y345" s="97"/>
      <c r="Z345" s="97"/>
      <c r="AA345" s="97"/>
      <c r="AB345" s="97"/>
      <c r="AC345" s="97"/>
      <c r="AD345" s="97"/>
      <c r="AE345" s="97"/>
      <c r="AF345" s="97"/>
      <c r="AG345" s="97"/>
      <c r="AH345" s="97"/>
      <c r="AI345" s="97"/>
      <c r="AJ345" s="105"/>
      <c r="AK345" s="97"/>
      <c r="AL345" s="97"/>
      <c r="AM345" s="97"/>
      <c r="AN345" s="97"/>
      <c r="AO345" s="97"/>
      <c r="AP345" s="97"/>
      <c r="AQ345" s="97"/>
      <c r="AR345" s="106"/>
      <c r="AS345" s="107"/>
      <c r="AT345" s="107"/>
      <c r="AU345" s="107"/>
      <c r="AV345" s="107"/>
      <c r="AW345" s="107"/>
      <c r="AX345" s="107"/>
      <c r="AY345" s="106"/>
      <c r="AZ345" s="107"/>
      <c r="BA345" s="107"/>
      <c r="BB345" s="107"/>
      <c r="BC345" s="108">
        <f>IF($AU$38&lt;&gt;"","zie hierboven",IF(AJ345="auto",IF(AND((D345&gt;'km-vergoeding'!$A$4),(D345&lt;'km-vergoeding'!$A$5)),'km-vergoeding'!$D$4,'km-vergoeding'!$D$5),0))</f>
        <v>0</v>
      </c>
      <c r="BD345" s="95"/>
      <c r="BE345" s="95"/>
      <c r="BF345" s="95"/>
      <c r="BG345" s="95"/>
      <c r="BH345" s="95"/>
      <c r="BI345" s="95"/>
      <c r="BJ345" s="95"/>
      <c r="BK345" s="94">
        <f t="shared" si="67"/>
        <v>0</v>
      </c>
      <c r="BL345" s="95"/>
      <c r="BM345" s="95"/>
      <c r="BN345" s="95"/>
      <c r="BO345" s="95"/>
      <c r="BP345" s="95"/>
      <c r="BQ345" s="95"/>
      <c r="BR345" s="93">
        <f>IF($AU$38&lt;&gt;"","zie hierboven",IF(AJ345="fiets",'km-vergoeding'!$D$3,0))</f>
        <v>0</v>
      </c>
      <c r="BS345" s="93"/>
      <c r="BT345" s="93"/>
      <c r="BU345" s="93"/>
      <c r="BV345" s="93"/>
      <c r="BW345" s="93"/>
      <c r="BX345" s="93"/>
      <c r="BY345" s="93"/>
      <c r="BZ345" s="94">
        <f t="shared" si="68"/>
        <v>0</v>
      </c>
      <c r="CA345" s="95"/>
      <c r="CB345" s="95"/>
      <c r="CC345" s="95"/>
      <c r="CD345" s="95"/>
      <c r="CE345" s="95"/>
      <c r="CF345" s="95"/>
      <c r="CG345" s="96"/>
      <c r="CH345" s="97"/>
      <c r="CI345" s="97"/>
      <c r="CJ345" s="97"/>
      <c r="CK345" s="97"/>
      <c r="CL345" s="97"/>
      <c r="CM345" s="98">
        <f t="shared" si="69"/>
        <v>0</v>
      </c>
      <c r="CN345" s="95"/>
      <c r="CO345" s="95"/>
      <c r="CP345" s="95"/>
      <c r="CQ345" s="95"/>
      <c r="CR345" s="95"/>
      <c r="CS345" s="99">
        <f t="shared" si="74"/>
        <v>0</v>
      </c>
      <c r="CT345" s="100"/>
      <c r="CU345" s="100"/>
      <c r="CV345" s="100"/>
      <c r="CW345" s="100"/>
      <c r="CX345" s="101"/>
      <c r="CY345" s="73" t="str">
        <f t="shared" si="75"/>
        <v/>
      </c>
      <c r="CZ345" s="71" t="str">
        <f t="shared" si="76"/>
        <v/>
      </c>
      <c r="DA345" s="60"/>
      <c r="DB345" s="77" t="str">
        <f t="shared" si="77"/>
        <v/>
      </c>
      <c r="DC345" s="71" t="str">
        <f t="shared" si="78"/>
        <v/>
      </c>
      <c r="DD345" s="71" t="str">
        <f t="shared" si="79"/>
        <v/>
      </c>
      <c r="DE345" s="45">
        <f t="shared" si="80"/>
        <v>0</v>
      </c>
      <c r="DF345" s="45"/>
      <c r="DG345" s="84" t="str">
        <f t="shared" si="73"/>
        <v/>
      </c>
    </row>
    <row r="346" spans="1:111" ht="15.75" customHeight="1" x14ac:dyDescent="0.35">
      <c r="A346" s="71" t="str">
        <f t="shared" si="70"/>
        <v/>
      </c>
      <c r="B346" s="71" t="str">
        <f t="shared" si="71"/>
        <v/>
      </c>
      <c r="C346" s="72" t="str">
        <f t="shared" si="72"/>
        <v/>
      </c>
      <c r="D346" s="102"/>
      <c r="E346" s="97"/>
      <c r="F346" s="97"/>
      <c r="G346" s="97"/>
      <c r="H346" s="103"/>
      <c r="I346" s="97"/>
      <c r="J346" s="97"/>
      <c r="K346" s="97"/>
      <c r="L346" s="97"/>
      <c r="M346" s="97"/>
      <c r="N346" s="97"/>
      <c r="O346" s="97"/>
      <c r="P346" s="97"/>
      <c r="Q346" s="97"/>
      <c r="R346" s="104"/>
      <c r="S346" s="97"/>
      <c r="T346" s="97"/>
      <c r="U346" s="97"/>
      <c r="V346" s="97"/>
      <c r="W346" s="97"/>
      <c r="X346" s="104"/>
      <c r="Y346" s="97"/>
      <c r="Z346" s="97"/>
      <c r="AA346" s="97"/>
      <c r="AB346" s="97"/>
      <c r="AC346" s="97"/>
      <c r="AD346" s="97"/>
      <c r="AE346" s="97"/>
      <c r="AF346" s="97"/>
      <c r="AG346" s="97"/>
      <c r="AH346" s="97"/>
      <c r="AI346" s="97"/>
      <c r="AJ346" s="105"/>
      <c r="AK346" s="97"/>
      <c r="AL346" s="97"/>
      <c r="AM346" s="97"/>
      <c r="AN346" s="97"/>
      <c r="AO346" s="97"/>
      <c r="AP346" s="97"/>
      <c r="AQ346" s="97"/>
      <c r="AR346" s="106"/>
      <c r="AS346" s="107"/>
      <c r="AT346" s="107"/>
      <c r="AU346" s="107"/>
      <c r="AV346" s="107"/>
      <c r="AW346" s="107"/>
      <c r="AX346" s="107"/>
      <c r="AY346" s="106"/>
      <c r="AZ346" s="107"/>
      <c r="BA346" s="107"/>
      <c r="BB346" s="107"/>
      <c r="BC346" s="108">
        <f>IF($AU$38&lt;&gt;"","zie hierboven",IF(AJ346="auto",IF(AND((D346&gt;'km-vergoeding'!$A$4),(D346&lt;'km-vergoeding'!$A$5)),'km-vergoeding'!$D$4,'km-vergoeding'!$D$5),0))</f>
        <v>0</v>
      </c>
      <c r="BD346" s="95"/>
      <c r="BE346" s="95"/>
      <c r="BF346" s="95"/>
      <c r="BG346" s="95"/>
      <c r="BH346" s="95"/>
      <c r="BI346" s="95"/>
      <c r="BJ346" s="95"/>
      <c r="BK346" s="94">
        <f t="shared" si="67"/>
        <v>0</v>
      </c>
      <c r="BL346" s="95"/>
      <c r="BM346" s="95"/>
      <c r="BN346" s="95"/>
      <c r="BO346" s="95"/>
      <c r="BP346" s="95"/>
      <c r="BQ346" s="95"/>
      <c r="BR346" s="93">
        <f>IF($AU$38&lt;&gt;"","zie hierboven",IF(AJ346="fiets",'km-vergoeding'!$D$3,0))</f>
        <v>0</v>
      </c>
      <c r="BS346" s="93"/>
      <c r="BT346" s="93"/>
      <c r="BU346" s="93"/>
      <c r="BV346" s="93"/>
      <c r="BW346" s="93"/>
      <c r="BX346" s="93"/>
      <c r="BY346" s="93"/>
      <c r="BZ346" s="94">
        <f t="shared" si="68"/>
        <v>0</v>
      </c>
      <c r="CA346" s="95"/>
      <c r="CB346" s="95"/>
      <c r="CC346" s="95"/>
      <c r="CD346" s="95"/>
      <c r="CE346" s="95"/>
      <c r="CF346" s="95"/>
      <c r="CG346" s="96"/>
      <c r="CH346" s="97"/>
      <c r="CI346" s="97"/>
      <c r="CJ346" s="97"/>
      <c r="CK346" s="97"/>
      <c r="CL346" s="97"/>
      <c r="CM346" s="98">
        <f t="shared" si="69"/>
        <v>0</v>
      </c>
      <c r="CN346" s="95"/>
      <c r="CO346" s="95"/>
      <c r="CP346" s="95"/>
      <c r="CQ346" s="95"/>
      <c r="CR346" s="95"/>
      <c r="CS346" s="99">
        <f t="shared" si="74"/>
        <v>0</v>
      </c>
      <c r="CT346" s="100"/>
      <c r="CU346" s="100"/>
      <c r="CV346" s="100"/>
      <c r="CW346" s="100"/>
      <c r="CX346" s="101"/>
      <c r="CY346" s="73" t="str">
        <f t="shared" si="75"/>
        <v/>
      </c>
      <c r="CZ346" s="71" t="str">
        <f t="shared" si="76"/>
        <v/>
      </c>
      <c r="DA346" s="60"/>
      <c r="DB346" s="77" t="str">
        <f t="shared" si="77"/>
        <v/>
      </c>
      <c r="DC346" s="71" t="str">
        <f t="shared" si="78"/>
        <v/>
      </c>
      <c r="DD346" s="71" t="str">
        <f t="shared" si="79"/>
        <v/>
      </c>
      <c r="DE346" s="45">
        <f t="shared" si="80"/>
        <v>0</v>
      </c>
      <c r="DF346" s="45"/>
      <c r="DG346" s="84" t="str">
        <f t="shared" si="73"/>
        <v/>
      </c>
    </row>
    <row r="347" spans="1:111" ht="15.75" customHeight="1" x14ac:dyDescent="0.35">
      <c r="A347" s="71" t="str">
        <f t="shared" si="70"/>
        <v/>
      </c>
      <c r="B347" s="71" t="str">
        <f t="shared" si="71"/>
        <v/>
      </c>
      <c r="C347" s="72" t="str">
        <f t="shared" si="72"/>
        <v/>
      </c>
      <c r="D347" s="102"/>
      <c r="E347" s="97"/>
      <c r="F347" s="97"/>
      <c r="G347" s="97"/>
      <c r="H347" s="103"/>
      <c r="I347" s="97"/>
      <c r="J347" s="97"/>
      <c r="K347" s="97"/>
      <c r="L347" s="97"/>
      <c r="M347" s="97"/>
      <c r="N347" s="97"/>
      <c r="O347" s="97"/>
      <c r="P347" s="97"/>
      <c r="Q347" s="97"/>
      <c r="R347" s="104"/>
      <c r="S347" s="97"/>
      <c r="T347" s="97"/>
      <c r="U347" s="97"/>
      <c r="V347" s="97"/>
      <c r="W347" s="97"/>
      <c r="X347" s="104"/>
      <c r="Y347" s="97"/>
      <c r="Z347" s="97"/>
      <c r="AA347" s="97"/>
      <c r="AB347" s="97"/>
      <c r="AC347" s="97"/>
      <c r="AD347" s="97"/>
      <c r="AE347" s="97"/>
      <c r="AF347" s="97"/>
      <c r="AG347" s="97"/>
      <c r="AH347" s="97"/>
      <c r="AI347" s="97"/>
      <c r="AJ347" s="105"/>
      <c r="AK347" s="97"/>
      <c r="AL347" s="97"/>
      <c r="AM347" s="97"/>
      <c r="AN347" s="97"/>
      <c r="AO347" s="97"/>
      <c r="AP347" s="97"/>
      <c r="AQ347" s="97"/>
      <c r="AR347" s="106"/>
      <c r="AS347" s="107"/>
      <c r="AT347" s="107"/>
      <c r="AU347" s="107"/>
      <c r="AV347" s="107"/>
      <c r="AW347" s="107"/>
      <c r="AX347" s="107"/>
      <c r="AY347" s="106"/>
      <c r="AZ347" s="107"/>
      <c r="BA347" s="107"/>
      <c r="BB347" s="107"/>
      <c r="BC347" s="108">
        <f>IF($AU$38&lt;&gt;"","zie hierboven",IF(AJ347="auto",IF(AND((D347&gt;'km-vergoeding'!$A$4),(D347&lt;'km-vergoeding'!$A$5)),'km-vergoeding'!$D$4,'km-vergoeding'!$D$5),0))</f>
        <v>0</v>
      </c>
      <c r="BD347" s="95"/>
      <c r="BE347" s="95"/>
      <c r="BF347" s="95"/>
      <c r="BG347" s="95"/>
      <c r="BH347" s="95"/>
      <c r="BI347" s="95"/>
      <c r="BJ347" s="95"/>
      <c r="BK347" s="94">
        <f t="shared" si="67"/>
        <v>0</v>
      </c>
      <c r="BL347" s="95"/>
      <c r="BM347" s="95"/>
      <c r="BN347" s="95"/>
      <c r="BO347" s="95"/>
      <c r="BP347" s="95"/>
      <c r="BQ347" s="95"/>
      <c r="BR347" s="93">
        <f>IF($AU$38&lt;&gt;"","zie hierboven",IF(AJ347="fiets",'km-vergoeding'!$D$3,0))</f>
        <v>0</v>
      </c>
      <c r="BS347" s="93"/>
      <c r="BT347" s="93"/>
      <c r="BU347" s="93"/>
      <c r="BV347" s="93"/>
      <c r="BW347" s="93"/>
      <c r="BX347" s="93"/>
      <c r="BY347" s="93"/>
      <c r="BZ347" s="94">
        <f t="shared" si="68"/>
        <v>0</v>
      </c>
      <c r="CA347" s="95"/>
      <c r="CB347" s="95"/>
      <c r="CC347" s="95"/>
      <c r="CD347" s="95"/>
      <c r="CE347" s="95"/>
      <c r="CF347" s="95"/>
      <c r="CG347" s="96"/>
      <c r="CH347" s="97"/>
      <c r="CI347" s="97"/>
      <c r="CJ347" s="97"/>
      <c r="CK347" s="97"/>
      <c r="CL347" s="97"/>
      <c r="CM347" s="98">
        <f t="shared" si="69"/>
        <v>0</v>
      </c>
      <c r="CN347" s="95"/>
      <c r="CO347" s="95"/>
      <c r="CP347" s="95"/>
      <c r="CQ347" s="95"/>
      <c r="CR347" s="95"/>
      <c r="CS347" s="99">
        <f t="shared" si="74"/>
        <v>0</v>
      </c>
      <c r="CT347" s="100"/>
      <c r="CU347" s="100"/>
      <c r="CV347" s="100"/>
      <c r="CW347" s="100"/>
      <c r="CX347" s="101"/>
      <c r="CY347" s="73" t="str">
        <f t="shared" si="75"/>
        <v/>
      </c>
      <c r="CZ347" s="71" t="str">
        <f t="shared" si="76"/>
        <v/>
      </c>
      <c r="DA347" s="60"/>
      <c r="DB347" s="77" t="str">
        <f t="shared" si="77"/>
        <v/>
      </c>
      <c r="DC347" s="71" t="str">
        <f t="shared" si="78"/>
        <v/>
      </c>
      <c r="DD347" s="71" t="str">
        <f t="shared" si="79"/>
        <v/>
      </c>
      <c r="DE347" s="45">
        <f t="shared" si="80"/>
        <v>0</v>
      </c>
      <c r="DF347" s="45"/>
      <c r="DG347" s="84" t="str">
        <f t="shared" si="73"/>
        <v/>
      </c>
    </row>
    <row r="348" spans="1:111" ht="15.75" customHeight="1" x14ac:dyDescent="0.35">
      <c r="A348" s="71" t="str">
        <f t="shared" si="70"/>
        <v/>
      </c>
      <c r="B348" s="71" t="str">
        <f t="shared" si="71"/>
        <v/>
      </c>
      <c r="C348" s="72" t="str">
        <f t="shared" si="72"/>
        <v/>
      </c>
      <c r="D348" s="102"/>
      <c r="E348" s="97"/>
      <c r="F348" s="97"/>
      <c r="G348" s="97"/>
      <c r="H348" s="103"/>
      <c r="I348" s="97"/>
      <c r="J348" s="97"/>
      <c r="K348" s="97"/>
      <c r="L348" s="97"/>
      <c r="M348" s="97"/>
      <c r="N348" s="97"/>
      <c r="O348" s="97"/>
      <c r="P348" s="97"/>
      <c r="Q348" s="97"/>
      <c r="R348" s="104"/>
      <c r="S348" s="97"/>
      <c r="T348" s="97"/>
      <c r="U348" s="97"/>
      <c r="V348" s="97"/>
      <c r="W348" s="97"/>
      <c r="X348" s="104"/>
      <c r="Y348" s="97"/>
      <c r="Z348" s="97"/>
      <c r="AA348" s="97"/>
      <c r="AB348" s="97"/>
      <c r="AC348" s="97"/>
      <c r="AD348" s="97"/>
      <c r="AE348" s="97"/>
      <c r="AF348" s="97"/>
      <c r="AG348" s="97"/>
      <c r="AH348" s="97"/>
      <c r="AI348" s="97"/>
      <c r="AJ348" s="105"/>
      <c r="AK348" s="97"/>
      <c r="AL348" s="97"/>
      <c r="AM348" s="97"/>
      <c r="AN348" s="97"/>
      <c r="AO348" s="97"/>
      <c r="AP348" s="97"/>
      <c r="AQ348" s="97"/>
      <c r="AR348" s="106"/>
      <c r="AS348" s="107"/>
      <c r="AT348" s="107"/>
      <c r="AU348" s="107"/>
      <c r="AV348" s="107"/>
      <c r="AW348" s="107"/>
      <c r="AX348" s="107"/>
      <c r="AY348" s="106"/>
      <c r="AZ348" s="107"/>
      <c r="BA348" s="107"/>
      <c r="BB348" s="107"/>
      <c r="BC348" s="108">
        <f>IF($AU$38&lt;&gt;"","zie hierboven",IF(AJ348="auto",IF(AND((D348&gt;'km-vergoeding'!$A$4),(D348&lt;'km-vergoeding'!$A$5)),'km-vergoeding'!$D$4,'km-vergoeding'!$D$5),0))</f>
        <v>0</v>
      </c>
      <c r="BD348" s="95"/>
      <c r="BE348" s="95"/>
      <c r="BF348" s="95"/>
      <c r="BG348" s="95"/>
      <c r="BH348" s="95"/>
      <c r="BI348" s="95"/>
      <c r="BJ348" s="95"/>
      <c r="BK348" s="94">
        <f t="shared" si="67"/>
        <v>0</v>
      </c>
      <c r="BL348" s="95"/>
      <c r="BM348" s="95"/>
      <c r="BN348" s="95"/>
      <c r="BO348" s="95"/>
      <c r="BP348" s="95"/>
      <c r="BQ348" s="95"/>
      <c r="BR348" s="93">
        <f>IF($AU$38&lt;&gt;"","zie hierboven",IF(AJ348="fiets",'km-vergoeding'!$D$3,0))</f>
        <v>0</v>
      </c>
      <c r="BS348" s="93"/>
      <c r="BT348" s="93"/>
      <c r="BU348" s="93"/>
      <c r="BV348" s="93"/>
      <c r="BW348" s="93"/>
      <c r="BX348" s="93"/>
      <c r="BY348" s="93"/>
      <c r="BZ348" s="94">
        <f t="shared" si="68"/>
        <v>0</v>
      </c>
      <c r="CA348" s="95"/>
      <c r="CB348" s="95"/>
      <c r="CC348" s="95"/>
      <c r="CD348" s="95"/>
      <c r="CE348" s="95"/>
      <c r="CF348" s="95"/>
      <c r="CG348" s="96"/>
      <c r="CH348" s="97"/>
      <c r="CI348" s="97"/>
      <c r="CJ348" s="97"/>
      <c r="CK348" s="97"/>
      <c r="CL348" s="97"/>
      <c r="CM348" s="98">
        <f t="shared" si="69"/>
        <v>0</v>
      </c>
      <c r="CN348" s="95"/>
      <c r="CO348" s="95"/>
      <c r="CP348" s="95"/>
      <c r="CQ348" s="95"/>
      <c r="CR348" s="95"/>
      <c r="CS348" s="99">
        <f t="shared" si="74"/>
        <v>0</v>
      </c>
      <c r="CT348" s="100"/>
      <c r="CU348" s="100"/>
      <c r="CV348" s="100"/>
      <c r="CW348" s="100"/>
      <c r="CX348" s="101"/>
      <c r="CY348" s="73" t="str">
        <f t="shared" si="75"/>
        <v/>
      </c>
      <c r="CZ348" s="71" t="str">
        <f t="shared" si="76"/>
        <v/>
      </c>
      <c r="DA348" s="60"/>
      <c r="DB348" s="77" t="str">
        <f t="shared" si="77"/>
        <v/>
      </c>
      <c r="DC348" s="71" t="str">
        <f t="shared" si="78"/>
        <v/>
      </c>
      <c r="DD348" s="71" t="str">
        <f t="shared" si="79"/>
        <v/>
      </c>
      <c r="DE348" s="45">
        <f t="shared" si="80"/>
        <v>0</v>
      </c>
      <c r="DF348" s="45"/>
      <c r="DG348" s="84" t="str">
        <f t="shared" si="73"/>
        <v/>
      </c>
    </row>
    <row r="349" spans="1:111" ht="15.75" customHeight="1" x14ac:dyDescent="0.35">
      <c r="A349" s="71" t="str">
        <f t="shared" si="70"/>
        <v/>
      </c>
      <c r="B349" s="71" t="str">
        <f t="shared" si="71"/>
        <v/>
      </c>
      <c r="C349" s="72" t="str">
        <f t="shared" si="72"/>
        <v/>
      </c>
      <c r="D349" s="102"/>
      <c r="E349" s="97"/>
      <c r="F349" s="97"/>
      <c r="G349" s="97"/>
      <c r="H349" s="103"/>
      <c r="I349" s="97"/>
      <c r="J349" s="97"/>
      <c r="K349" s="97"/>
      <c r="L349" s="97"/>
      <c r="M349" s="97"/>
      <c r="N349" s="97"/>
      <c r="O349" s="97"/>
      <c r="P349" s="97"/>
      <c r="Q349" s="97"/>
      <c r="R349" s="104"/>
      <c r="S349" s="97"/>
      <c r="T349" s="97"/>
      <c r="U349" s="97"/>
      <c r="V349" s="97"/>
      <c r="W349" s="97"/>
      <c r="X349" s="104"/>
      <c r="Y349" s="97"/>
      <c r="Z349" s="97"/>
      <c r="AA349" s="97"/>
      <c r="AB349" s="97"/>
      <c r="AC349" s="97"/>
      <c r="AD349" s="97"/>
      <c r="AE349" s="97"/>
      <c r="AF349" s="97"/>
      <c r="AG349" s="97"/>
      <c r="AH349" s="97"/>
      <c r="AI349" s="97"/>
      <c r="AJ349" s="105"/>
      <c r="AK349" s="97"/>
      <c r="AL349" s="97"/>
      <c r="AM349" s="97"/>
      <c r="AN349" s="97"/>
      <c r="AO349" s="97"/>
      <c r="AP349" s="97"/>
      <c r="AQ349" s="97"/>
      <c r="AR349" s="106"/>
      <c r="AS349" s="107"/>
      <c r="AT349" s="107"/>
      <c r="AU349" s="107"/>
      <c r="AV349" s="107"/>
      <c r="AW349" s="107"/>
      <c r="AX349" s="107"/>
      <c r="AY349" s="106"/>
      <c r="AZ349" s="107"/>
      <c r="BA349" s="107"/>
      <c r="BB349" s="107"/>
      <c r="BC349" s="108">
        <f>IF($AU$38&lt;&gt;"","zie hierboven",IF(AJ349="auto",IF(AND((D349&gt;'km-vergoeding'!$A$4),(D349&lt;'km-vergoeding'!$A$5)),'km-vergoeding'!$D$4,'km-vergoeding'!$D$5),0))</f>
        <v>0</v>
      </c>
      <c r="BD349" s="95"/>
      <c r="BE349" s="95"/>
      <c r="BF349" s="95"/>
      <c r="BG349" s="95"/>
      <c r="BH349" s="95"/>
      <c r="BI349" s="95"/>
      <c r="BJ349" s="95"/>
      <c r="BK349" s="94">
        <f t="shared" si="67"/>
        <v>0</v>
      </c>
      <c r="BL349" s="95"/>
      <c r="BM349" s="95"/>
      <c r="BN349" s="95"/>
      <c r="BO349" s="95"/>
      <c r="BP349" s="95"/>
      <c r="BQ349" s="95"/>
      <c r="BR349" s="93">
        <f>IF($AU$38&lt;&gt;"","zie hierboven",IF(AJ349="fiets",'km-vergoeding'!$D$3,0))</f>
        <v>0</v>
      </c>
      <c r="BS349" s="93"/>
      <c r="BT349" s="93"/>
      <c r="BU349" s="93"/>
      <c r="BV349" s="93"/>
      <c r="BW349" s="93"/>
      <c r="BX349" s="93"/>
      <c r="BY349" s="93"/>
      <c r="BZ349" s="94">
        <f t="shared" si="68"/>
        <v>0</v>
      </c>
      <c r="CA349" s="95"/>
      <c r="CB349" s="95"/>
      <c r="CC349" s="95"/>
      <c r="CD349" s="95"/>
      <c r="CE349" s="95"/>
      <c r="CF349" s="95"/>
      <c r="CG349" s="96"/>
      <c r="CH349" s="97"/>
      <c r="CI349" s="97"/>
      <c r="CJ349" s="97"/>
      <c r="CK349" s="97"/>
      <c r="CL349" s="97"/>
      <c r="CM349" s="98">
        <f t="shared" si="69"/>
        <v>0</v>
      </c>
      <c r="CN349" s="95"/>
      <c r="CO349" s="95"/>
      <c r="CP349" s="95"/>
      <c r="CQ349" s="95"/>
      <c r="CR349" s="95"/>
      <c r="CS349" s="99">
        <f t="shared" si="74"/>
        <v>0</v>
      </c>
      <c r="CT349" s="100"/>
      <c r="CU349" s="100"/>
      <c r="CV349" s="100"/>
      <c r="CW349" s="100"/>
      <c r="CX349" s="101"/>
      <c r="CY349" s="73" t="str">
        <f t="shared" si="75"/>
        <v/>
      </c>
      <c r="CZ349" s="71" t="str">
        <f t="shared" si="76"/>
        <v/>
      </c>
      <c r="DA349" s="60"/>
      <c r="DB349" s="77" t="str">
        <f t="shared" si="77"/>
        <v/>
      </c>
      <c r="DC349" s="71" t="str">
        <f t="shared" si="78"/>
        <v/>
      </c>
      <c r="DD349" s="71" t="str">
        <f t="shared" si="79"/>
        <v/>
      </c>
      <c r="DE349" s="45">
        <f t="shared" si="80"/>
        <v>0</v>
      </c>
      <c r="DF349" s="45"/>
      <c r="DG349" s="84" t="str">
        <f t="shared" si="73"/>
        <v/>
      </c>
    </row>
    <row r="350" spans="1:111" ht="15.75" customHeight="1" x14ac:dyDescent="0.35">
      <c r="A350" s="71" t="str">
        <f t="shared" si="70"/>
        <v/>
      </c>
      <c r="B350" s="71" t="str">
        <f t="shared" si="71"/>
        <v/>
      </c>
      <c r="C350" s="72" t="str">
        <f t="shared" si="72"/>
        <v/>
      </c>
      <c r="D350" s="102"/>
      <c r="E350" s="97"/>
      <c r="F350" s="97"/>
      <c r="G350" s="97"/>
      <c r="H350" s="103"/>
      <c r="I350" s="97"/>
      <c r="J350" s="97"/>
      <c r="K350" s="97"/>
      <c r="L350" s="97"/>
      <c r="M350" s="97"/>
      <c r="N350" s="97"/>
      <c r="O350" s="97"/>
      <c r="P350" s="97"/>
      <c r="Q350" s="97"/>
      <c r="R350" s="104"/>
      <c r="S350" s="97"/>
      <c r="T350" s="97"/>
      <c r="U350" s="97"/>
      <c r="V350" s="97"/>
      <c r="W350" s="97"/>
      <c r="X350" s="104"/>
      <c r="Y350" s="97"/>
      <c r="Z350" s="97"/>
      <c r="AA350" s="97"/>
      <c r="AB350" s="97"/>
      <c r="AC350" s="97"/>
      <c r="AD350" s="97"/>
      <c r="AE350" s="97"/>
      <c r="AF350" s="97"/>
      <c r="AG350" s="97"/>
      <c r="AH350" s="97"/>
      <c r="AI350" s="97"/>
      <c r="AJ350" s="105"/>
      <c r="AK350" s="97"/>
      <c r="AL350" s="97"/>
      <c r="AM350" s="97"/>
      <c r="AN350" s="97"/>
      <c r="AO350" s="97"/>
      <c r="AP350" s="97"/>
      <c r="AQ350" s="97"/>
      <c r="AR350" s="106"/>
      <c r="AS350" s="107"/>
      <c r="AT350" s="107"/>
      <c r="AU350" s="107"/>
      <c r="AV350" s="107"/>
      <c r="AW350" s="107"/>
      <c r="AX350" s="107"/>
      <c r="AY350" s="106"/>
      <c r="AZ350" s="107"/>
      <c r="BA350" s="107"/>
      <c r="BB350" s="107"/>
      <c r="BC350" s="108">
        <f>IF($AU$38&lt;&gt;"","zie hierboven",IF(AJ350="auto",IF(AND((D350&gt;'km-vergoeding'!$A$4),(D350&lt;'km-vergoeding'!$A$5)),'km-vergoeding'!$D$4,'km-vergoeding'!$D$5),0))</f>
        <v>0</v>
      </c>
      <c r="BD350" s="95"/>
      <c r="BE350" s="95"/>
      <c r="BF350" s="95"/>
      <c r="BG350" s="95"/>
      <c r="BH350" s="95"/>
      <c r="BI350" s="95"/>
      <c r="BJ350" s="95"/>
      <c r="BK350" s="94">
        <f t="shared" si="67"/>
        <v>0</v>
      </c>
      <c r="BL350" s="95"/>
      <c r="BM350" s="95"/>
      <c r="BN350" s="95"/>
      <c r="BO350" s="95"/>
      <c r="BP350" s="95"/>
      <c r="BQ350" s="95"/>
      <c r="BR350" s="93">
        <f>IF($AU$38&lt;&gt;"","zie hierboven",IF(AJ350="fiets",'km-vergoeding'!$D$3,0))</f>
        <v>0</v>
      </c>
      <c r="BS350" s="93"/>
      <c r="BT350" s="93"/>
      <c r="BU350" s="93"/>
      <c r="BV350" s="93"/>
      <c r="BW350" s="93"/>
      <c r="BX350" s="93"/>
      <c r="BY350" s="93"/>
      <c r="BZ350" s="94">
        <f t="shared" si="68"/>
        <v>0</v>
      </c>
      <c r="CA350" s="95"/>
      <c r="CB350" s="95"/>
      <c r="CC350" s="95"/>
      <c r="CD350" s="95"/>
      <c r="CE350" s="95"/>
      <c r="CF350" s="95"/>
      <c r="CG350" s="96"/>
      <c r="CH350" s="97"/>
      <c r="CI350" s="97"/>
      <c r="CJ350" s="97"/>
      <c r="CK350" s="97"/>
      <c r="CL350" s="97"/>
      <c r="CM350" s="98">
        <f t="shared" si="69"/>
        <v>0</v>
      </c>
      <c r="CN350" s="95"/>
      <c r="CO350" s="95"/>
      <c r="CP350" s="95"/>
      <c r="CQ350" s="95"/>
      <c r="CR350" s="95"/>
      <c r="CS350" s="99">
        <f t="shared" si="74"/>
        <v>0</v>
      </c>
      <c r="CT350" s="100"/>
      <c r="CU350" s="100"/>
      <c r="CV350" s="100"/>
      <c r="CW350" s="100"/>
      <c r="CX350" s="101"/>
      <c r="CY350" s="73" t="str">
        <f t="shared" si="75"/>
        <v/>
      </c>
      <c r="CZ350" s="71" t="str">
        <f t="shared" si="76"/>
        <v/>
      </c>
      <c r="DA350" s="60"/>
      <c r="DB350" s="77" t="str">
        <f t="shared" si="77"/>
        <v/>
      </c>
      <c r="DC350" s="71" t="str">
        <f t="shared" si="78"/>
        <v/>
      </c>
      <c r="DD350" s="71" t="str">
        <f t="shared" si="79"/>
        <v/>
      </c>
      <c r="DE350" s="45">
        <f t="shared" si="80"/>
        <v>0</v>
      </c>
      <c r="DF350" s="45"/>
      <c r="DG350" s="84" t="str">
        <f t="shared" si="73"/>
        <v/>
      </c>
    </row>
    <row r="351" spans="1:111" ht="15.75" customHeight="1" x14ac:dyDescent="0.35">
      <c r="A351" s="71" t="str">
        <f t="shared" si="70"/>
        <v/>
      </c>
      <c r="B351" s="71" t="str">
        <f t="shared" si="71"/>
        <v/>
      </c>
      <c r="C351" s="72" t="str">
        <f t="shared" si="72"/>
        <v/>
      </c>
      <c r="D351" s="102"/>
      <c r="E351" s="97"/>
      <c r="F351" s="97"/>
      <c r="G351" s="97"/>
      <c r="H351" s="103"/>
      <c r="I351" s="97"/>
      <c r="J351" s="97"/>
      <c r="K351" s="97"/>
      <c r="L351" s="97"/>
      <c r="M351" s="97"/>
      <c r="N351" s="97"/>
      <c r="O351" s="97"/>
      <c r="P351" s="97"/>
      <c r="Q351" s="97"/>
      <c r="R351" s="104"/>
      <c r="S351" s="97"/>
      <c r="T351" s="97"/>
      <c r="U351" s="97"/>
      <c r="V351" s="97"/>
      <c r="W351" s="97"/>
      <c r="X351" s="104"/>
      <c r="Y351" s="97"/>
      <c r="Z351" s="97"/>
      <c r="AA351" s="97"/>
      <c r="AB351" s="97"/>
      <c r="AC351" s="97"/>
      <c r="AD351" s="97"/>
      <c r="AE351" s="97"/>
      <c r="AF351" s="97"/>
      <c r="AG351" s="97"/>
      <c r="AH351" s="97"/>
      <c r="AI351" s="97"/>
      <c r="AJ351" s="105"/>
      <c r="AK351" s="97"/>
      <c r="AL351" s="97"/>
      <c r="AM351" s="97"/>
      <c r="AN351" s="97"/>
      <c r="AO351" s="97"/>
      <c r="AP351" s="97"/>
      <c r="AQ351" s="97"/>
      <c r="AR351" s="106"/>
      <c r="AS351" s="107"/>
      <c r="AT351" s="107"/>
      <c r="AU351" s="107"/>
      <c r="AV351" s="107"/>
      <c r="AW351" s="107"/>
      <c r="AX351" s="107"/>
      <c r="AY351" s="106"/>
      <c r="AZ351" s="107"/>
      <c r="BA351" s="107"/>
      <c r="BB351" s="107"/>
      <c r="BC351" s="108">
        <f>IF($AU$38&lt;&gt;"","zie hierboven",IF(AJ351="auto",IF(AND((D351&gt;'km-vergoeding'!$A$4),(D351&lt;'km-vergoeding'!$A$5)),'km-vergoeding'!$D$4,'km-vergoeding'!$D$5),0))</f>
        <v>0</v>
      </c>
      <c r="BD351" s="95"/>
      <c r="BE351" s="95"/>
      <c r="BF351" s="95"/>
      <c r="BG351" s="95"/>
      <c r="BH351" s="95"/>
      <c r="BI351" s="95"/>
      <c r="BJ351" s="95"/>
      <c r="BK351" s="94">
        <f t="shared" si="67"/>
        <v>0</v>
      </c>
      <c r="BL351" s="95"/>
      <c r="BM351" s="95"/>
      <c r="BN351" s="95"/>
      <c r="BO351" s="95"/>
      <c r="BP351" s="95"/>
      <c r="BQ351" s="95"/>
      <c r="BR351" s="93">
        <f>IF($AU$38&lt;&gt;"","zie hierboven",IF(AJ351="fiets",'km-vergoeding'!$D$3,0))</f>
        <v>0</v>
      </c>
      <c r="BS351" s="93"/>
      <c r="BT351" s="93"/>
      <c r="BU351" s="93"/>
      <c r="BV351" s="93"/>
      <c r="BW351" s="93"/>
      <c r="BX351" s="93"/>
      <c r="BY351" s="93"/>
      <c r="BZ351" s="94">
        <f t="shared" si="68"/>
        <v>0</v>
      </c>
      <c r="CA351" s="95"/>
      <c r="CB351" s="95"/>
      <c r="CC351" s="95"/>
      <c r="CD351" s="95"/>
      <c r="CE351" s="95"/>
      <c r="CF351" s="95"/>
      <c r="CG351" s="96"/>
      <c r="CH351" s="97"/>
      <c r="CI351" s="97"/>
      <c r="CJ351" s="97"/>
      <c r="CK351" s="97"/>
      <c r="CL351" s="97"/>
      <c r="CM351" s="98">
        <f t="shared" si="69"/>
        <v>0</v>
      </c>
      <c r="CN351" s="95"/>
      <c r="CO351" s="95"/>
      <c r="CP351" s="95"/>
      <c r="CQ351" s="95"/>
      <c r="CR351" s="95"/>
      <c r="CS351" s="99">
        <f t="shared" si="74"/>
        <v>0</v>
      </c>
      <c r="CT351" s="100"/>
      <c r="CU351" s="100"/>
      <c r="CV351" s="100"/>
      <c r="CW351" s="100"/>
      <c r="CX351" s="101"/>
      <c r="CY351" s="73" t="str">
        <f t="shared" si="75"/>
        <v/>
      </c>
      <c r="CZ351" s="71" t="str">
        <f t="shared" si="76"/>
        <v/>
      </c>
      <c r="DA351" s="60"/>
      <c r="DB351" s="77" t="str">
        <f t="shared" si="77"/>
        <v/>
      </c>
      <c r="DC351" s="71" t="str">
        <f t="shared" si="78"/>
        <v/>
      </c>
      <c r="DD351" s="71" t="str">
        <f t="shared" si="79"/>
        <v/>
      </c>
      <c r="DE351" s="45">
        <f t="shared" si="80"/>
        <v>0</v>
      </c>
      <c r="DF351" s="45"/>
      <c r="DG351" s="84" t="str">
        <f t="shared" si="73"/>
        <v/>
      </c>
    </row>
    <row r="352" spans="1:111" ht="15.75" customHeight="1" x14ac:dyDescent="0.35">
      <c r="A352" s="71" t="str">
        <f t="shared" si="70"/>
        <v/>
      </c>
      <c r="B352" s="71" t="str">
        <f t="shared" si="71"/>
        <v/>
      </c>
      <c r="C352" s="72" t="str">
        <f t="shared" si="72"/>
        <v/>
      </c>
      <c r="D352" s="102"/>
      <c r="E352" s="97"/>
      <c r="F352" s="97"/>
      <c r="G352" s="97"/>
      <c r="H352" s="103"/>
      <c r="I352" s="97"/>
      <c r="J352" s="97"/>
      <c r="K352" s="97"/>
      <c r="L352" s="97"/>
      <c r="M352" s="97"/>
      <c r="N352" s="97"/>
      <c r="O352" s="97"/>
      <c r="P352" s="97"/>
      <c r="Q352" s="97"/>
      <c r="R352" s="104"/>
      <c r="S352" s="97"/>
      <c r="T352" s="97"/>
      <c r="U352" s="97"/>
      <c r="V352" s="97"/>
      <c r="W352" s="97"/>
      <c r="X352" s="104"/>
      <c r="Y352" s="97"/>
      <c r="Z352" s="97"/>
      <c r="AA352" s="97"/>
      <c r="AB352" s="97"/>
      <c r="AC352" s="97"/>
      <c r="AD352" s="97"/>
      <c r="AE352" s="97"/>
      <c r="AF352" s="97"/>
      <c r="AG352" s="97"/>
      <c r="AH352" s="97"/>
      <c r="AI352" s="97"/>
      <c r="AJ352" s="105"/>
      <c r="AK352" s="97"/>
      <c r="AL352" s="97"/>
      <c r="AM352" s="97"/>
      <c r="AN352" s="97"/>
      <c r="AO352" s="97"/>
      <c r="AP352" s="97"/>
      <c r="AQ352" s="97"/>
      <c r="AR352" s="106"/>
      <c r="AS352" s="107"/>
      <c r="AT352" s="107"/>
      <c r="AU352" s="107"/>
      <c r="AV352" s="107"/>
      <c r="AW352" s="107"/>
      <c r="AX352" s="107"/>
      <c r="AY352" s="106"/>
      <c r="AZ352" s="107"/>
      <c r="BA352" s="107"/>
      <c r="BB352" s="107"/>
      <c r="BC352" s="108">
        <f>IF($AU$38&lt;&gt;"","zie hierboven",IF(AJ352="auto",IF(AND((D352&gt;'km-vergoeding'!$A$4),(D352&lt;'km-vergoeding'!$A$5)),'km-vergoeding'!$D$4,'km-vergoeding'!$D$5),0))</f>
        <v>0</v>
      </c>
      <c r="BD352" s="95"/>
      <c r="BE352" s="95"/>
      <c r="BF352" s="95"/>
      <c r="BG352" s="95"/>
      <c r="BH352" s="95"/>
      <c r="BI352" s="95"/>
      <c r="BJ352" s="95"/>
      <c r="BK352" s="94">
        <f t="shared" si="67"/>
        <v>0</v>
      </c>
      <c r="BL352" s="95"/>
      <c r="BM352" s="95"/>
      <c r="BN352" s="95"/>
      <c r="BO352" s="95"/>
      <c r="BP352" s="95"/>
      <c r="BQ352" s="95"/>
      <c r="BR352" s="93">
        <f>IF($AU$38&lt;&gt;"","zie hierboven",IF(AJ352="fiets",'km-vergoeding'!$D$3,0))</f>
        <v>0</v>
      </c>
      <c r="BS352" s="93"/>
      <c r="BT352" s="93"/>
      <c r="BU352" s="93"/>
      <c r="BV352" s="93"/>
      <c r="BW352" s="93"/>
      <c r="BX352" s="93"/>
      <c r="BY352" s="93"/>
      <c r="BZ352" s="94">
        <f t="shared" si="68"/>
        <v>0</v>
      </c>
      <c r="CA352" s="95"/>
      <c r="CB352" s="95"/>
      <c r="CC352" s="95"/>
      <c r="CD352" s="95"/>
      <c r="CE352" s="95"/>
      <c r="CF352" s="95"/>
      <c r="CG352" s="96"/>
      <c r="CH352" s="97"/>
      <c r="CI352" s="97"/>
      <c r="CJ352" s="97"/>
      <c r="CK352" s="97"/>
      <c r="CL352" s="97"/>
      <c r="CM352" s="98">
        <f t="shared" si="69"/>
        <v>0</v>
      </c>
      <c r="CN352" s="95"/>
      <c r="CO352" s="95"/>
      <c r="CP352" s="95"/>
      <c r="CQ352" s="95"/>
      <c r="CR352" s="95"/>
      <c r="CS352" s="99">
        <f t="shared" si="74"/>
        <v>0</v>
      </c>
      <c r="CT352" s="100"/>
      <c r="CU352" s="100"/>
      <c r="CV352" s="100"/>
      <c r="CW352" s="100"/>
      <c r="CX352" s="101"/>
      <c r="CY352" s="73" t="str">
        <f t="shared" si="75"/>
        <v/>
      </c>
      <c r="CZ352" s="71" t="str">
        <f t="shared" si="76"/>
        <v/>
      </c>
      <c r="DA352" s="60"/>
      <c r="DB352" s="77" t="str">
        <f t="shared" si="77"/>
        <v/>
      </c>
      <c r="DC352" s="71" t="str">
        <f t="shared" si="78"/>
        <v/>
      </c>
      <c r="DD352" s="71" t="str">
        <f t="shared" si="79"/>
        <v/>
      </c>
      <c r="DE352" s="45">
        <f t="shared" si="80"/>
        <v>0</v>
      </c>
      <c r="DF352" s="45"/>
      <c r="DG352" s="84" t="str">
        <f t="shared" si="73"/>
        <v/>
      </c>
    </row>
    <row r="353" spans="1:111" ht="15.75" customHeight="1" x14ac:dyDescent="0.35">
      <c r="A353" s="71" t="str">
        <f t="shared" si="70"/>
        <v/>
      </c>
      <c r="B353" s="71" t="str">
        <f t="shared" si="71"/>
        <v/>
      </c>
      <c r="C353" s="72" t="str">
        <f t="shared" si="72"/>
        <v/>
      </c>
      <c r="D353" s="102"/>
      <c r="E353" s="97"/>
      <c r="F353" s="97"/>
      <c r="G353" s="97"/>
      <c r="H353" s="103"/>
      <c r="I353" s="97"/>
      <c r="J353" s="97"/>
      <c r="K353" s="97"/>
      <c r="L353" s="97"/>
      <c r="M353" s="97"/>
      <c r="N353" s="97"/>
      <c r="O353" s="97"/>
      <c r="P353" s="97"/>
      <c r="Q353" s="97"/>
      <c r="R353" s="104"/>
      <c r="S353" s="97"/>
      <c r="T353" s="97"/>
      <c r="U353" s="97"/>
      <c r="V353" s="97"/>
      <c r="W353" s="97"/>
      <c r="X353" s="104"/>
      <c r="Y353" s="97"/>
      <c r="Z353" s="97"/>
      <c r="AA353" s="97"/>
      <c r="AB353" s="97"/>
      <c r="AC353" s="97"/>
      <c r="AD353" s="97"/>
      <c r="AE353" s="97"/>
      <c r="AF353" s="97"/>
      <c r="AG353" s="97"/>
      <c r="AH353" s="97"/>
      <c r="AI353" s="97"/>
      <c r="AJ353" s="105"/>
      <c r="AK353" s="97"/>
      <c r="AL353" s="97"/>
      <c r="AM353" s="97"/>
      <c r="AN353" s="97"/>
      <c r="AO353" s="97"/>
      <c r="AP353" s="97"/>
      <c r="AQ353" s="97"/>
      <c r="AR353" s="106"/>
      <c r="AS353" s="107"/>
      <c r="AT353" s="107"/>
      <c r="AU353" s="107"/>
      <c r="AV353" s="107"/>
      <c r="AW353" s="107"/>
      <c r="AX353" s="107"/>
      <c r="AY353" s="106"/>
      <c r="AZ353" s="107"/>
      <c r="BA353" s="107"/>
      <c r="BB353" s="107"/>
      <c r="BC353" s="108">
        <f>IF($AU$38&lt;&gt;"","zie hierboven",IF(AJ353="auto",IF(AND((D353&gt;'km-vergoeding'!$A$4),(D353&lt;'km-vergoeding'!$A$5)),'km-vergoeding'!$D$4,'km-vergoeding'!$D$5),0))</f>
        <v>0</v>
      </c>
      <c r="BD353" s="95"/>
      <c r="BE353" s="95"/>
      <c r="BF353" s="95"/>
      <c r="BG353" s="95"/>
      <c r="BH353" s="95"/>
      <c r="BI353" s="95"/>
      <c r="BJ353" s="95"/>
      <c r="BK353" s="94">
        <f t="shared" ref="BK353:BK357" si="81">IF(AJ353="auto",ROUND(AR353*AY353*BC353,2),0)</f>
        <v>0</v>
      </c>
      <c r="BL353" s="95"/>
      <c r="BM353" s="95"/>
      <c r="BN353" s="95"/>
      <c r="BO353" s="95"/>
      <c r="BP353" s="95"/>
      <c r="BQ353" s="95"/>
      <c r="BR353" s="93">
        <f>IF($AU$38&lt;&gt;"","zie hierboven",IF(AJ353="fiets",'km-vergoeding'!$D$3,0))</f>
        <v>0</v>
      </c>
      <c r="BS353" s="93"/>
      <c r="BT353" s="93"/>
      <c r="BU353" s="93"/>
      <c r="BV353" s="93"/>
      <c r="BW353" s="93"/>
      <c r="BX353" s="93"/>
      <c r="BY353" s="93"/>
      <c r="BZ353" s="94">
        <f t="shared" ref="BZ353:BZ357" si="82">IF(AJ353="fiets",ROUND(AR353*AY353*BR353,2),0)</f>
        <v>0</v>
      </c>
      <c r="CA353" s="95"/>
      <c r="CB353" s="95"/>
      <c r="CC353" s="95"/>
      <c r="CD353" s="95"/>
      <c r="CE353" s="95"/>
      <c r="CF353" s="95"/>
      <c r="CG353" s="96"/>
      <c r="CH353" s="97"/>
      <c r="CI353" s="97"/>
      <c r="CJ353" s="97"/>
      <c r="CK353" s="97"/>
      <c r="CL353" s="97"/>
      <c r="CM353" s="98">
        <f t="shared" ref="CM353:CM357" si="83">IF(AND(OR((AJ353="fiets"),(AJ353="auto")),(CG353&gt;0)),"xxxx",BK353+BZ353+CG353)</f>
        <v>0</v>
      </c>
      <c r="CN353" s="95"/>
      <c r="CO353" s="95"/>
      <c r="CP353" s="95"/>
      <c r="CQ353" s="95"/>
      <c r="CR353" s="95"/>
      <c r="CS353" s="99">
        <f t="shared" si="74"/>
        <v>0</v>
      </c>
      <c r="CT353" s="100"/>
      <c r="CU353" s="100"/>
      <c r="CV353" s="100"/>
      <c r="CW353" s="100"/>
      <c r="CX353" s="101"/>
      <c r="CY353" s="73" t="str">
        <f t="shared" si="75"/>
        <v/>
      </c>
      <c r="CZ353" s="71" t="str">
        <f t="shared" si="76"/>
        <v/>
      </c>
      <c r="DA353" s="60"/>
      <c r="DB353" s="77" t="str">
        <f t="shared" si="77"/>
        <v/>
      </c>
      <c r="DC353" s="71" t="str">
        <f t="shared" si="78"/>
        <v/>
      </c>
      <c r="DD353" s="71" t="str">
        <f t="shared" si="79"/>
        <v/>
      </c>
      <c r="DE353" s="45">
        <f t="shared" si="80"/>
        <v>0</v>
      </c>
      <c r="DF353" s="45"/>
      <c r="DG353" s="84" t="str">
        <f t="shared" si="73"/>
        <v/>
      </c>
    </row>
    <row r="354" spans="1:111" ht="15.75" customHeight="1" x14ac:dyDescent="0.35">
      <c r="A354" s="71" t="str">
        <f t="shared" si="70"/>
        <v/>
      </c>
      <c r="B354" s="71" t="str">
        <f t="shared" si="71"/>
        <v/>
      </c>
      <c r="C354" s="72" t="str">
        <f t="shared" si="72"/>
        <v/>
      </c>
      <c r="D354" s="102"/>
      <c r="E354" s="97"/>
      <c r="F354" s="97"/>
      <c r="G354" s="97"/>
      <c r="H354" s="103"/>
      <c r="I354" s="97"/>
      <c r="J354" s="97"/>
      <c r="K354" s="97"/>
      <c r="L354" s="97"/>
      <c r="M354" s="97"/>
      <c r="N354" s="97"/>
      <c r="O354" s="97"/>
      <c r="P354" s="97"/>
      <c r="Q354" s="97"/>
      <c r="R354" s="104"/>
      <c r="S354" s="97"/>
      <c r="T354" s="97"/>
      <c r="U354" s="97"/>
      <c r="V354" s="97"/>
      <c r="W354" s="97"/>
      <c r="X354" s="104"/>
      <c r="Y354" s="97"/>
      <c r="Z354" s="97"/>
      <c r="AA354" s="97"/>
      <c r="AB354" s="97"/>
      <c r="AC354" s="97"/>
      <c r="AD354" s="97"/>
      <c r="AE354" s="97"/>
      <c r="AF354" s="97"/>
      <c r="AG354" s="97"/>
      <c r="AH354" s="97"/>
      <c r="AI354" s="97"/>
      <c r="AJ354" s="105"/>
      <c r="AK354" s="97"/>
      <c r="AL354" s="97"/>
      <c r="AM354" s="97"/>
      <c r="AN354" s="97"/>
      <c r="AO354" s="97"/>
      <c r="AP354" s="97"/>
      <c r="AQ354" s="97"/>
      <c r="AR354" s="106"/>
      <c r="AS354" s="107"/>
      <c r="AT354" s="107"/>
      <c r="AU354" s="107"/>
      <c r="AV354" s="107"/>
      <c r="AW354" s="107"/>
      <c r="AX354" s="107"/>
      <c r="AY354" s="106"/>
      <c r="AZ354" s="107"/>
      <c r="BA354" s="107"/>
      <c r="BB354" s="107"/>
      <c r="BC354" s="108">
        <f>IF($AU$38&lt;&gt;"","zie hierboven",IF(AJ354="auto",IF(AND((D354&gt;'km-vergoeding'!$A$4),(D354&lt;'km-vergoeding'!$A$5)),'km-vergoeding'!$D$4,'km-vergoeding'!$D$5),0))</f>
        <v>0</v>
      </c>
      <c r="BD354" s="95"/>
      <c r="BE354" s="95"/>
      <c r="BF354" s="95"/>
      <c r="BG354" s="95"/>
      <c r="BH354" s="95"/>
      <c r="BI354" s="95"/>
      <c r="BJ354" s="95"/>
      <c r="BK354" s="94">
        <f t="shared" si="81"/>
        <v>0</v>
      </c>
      <c r="BL354" s="95"/>
      <c r="BM354" s="95"/>
      <c r="BN354" s="95"/>
      <c r="BO354" s="95"/>
      <c r="BP354" s="95"/>
      <c r="BQ354" s="95"/>
      <c r="BR354" s="93">
        <f>IF($AU$38&lt;&gt;"","zie hierboven",IF(AJ354="fiets",'km-vergoeding'!$D$3,0))</f>
        <v>0</v>
      </c>
      <c r="BS354" s="93"/>
      <c r="BT354" s="93"/>
      <c r="BU354" s="93"/>
      <c r="BV354" s="93"/>
      <c r="BW354" s="93"/>
      <c r="BX354" s="93"/>
      <c r="BY354" s="93"/>
      <c r="BZ354" s="94">
        <f t="shared" si="82"/>
        <v>0</v>
      </c>
      <c r="CA354" s="95"/>
      <c r="CB354" s="95"/>
      <c r="CC354" s="95"/>
      <c r="CD354" s="95"/>
      <c r="CE354" s="95"/>
      <c r="CF354" s="95"/>
      <c r="CG354" s="96"/>
      <c r="CH354" s="97"/>
      <c r="CI354" s="97"/>
      <c r="CJ354" s="97"/>
      <c r="CK354" s="97"/>
      <c r="CL354" s="97"/>
      <c r="CM354" s="98">
        <f t="shared" si="83"/>
        <v>0</v>
      </c>
      <c r="CN354" s="95"/>
      <c r="CO354" s="95"/>
      <c r="CP354" s="95"/>
      <c r="CQ354" s="95"/>
      <c r="CR354" s="95"/>
      <c r="CS354" s="99">
        <f t="shared" si="74"/>
        <v>0</v>
      </c>
      <c r="CT354" s="100"/>
      <c r="CU354" s="100"/>
      <c r="CV354" s="100"/>
      <c r="CW354" s="100"/>
      <c r="CX354" s="101"/>
      <c r="CY354" s="73" t="str">
        <f t="shared" si="75"/>
        <v/>
      </c>
      <c r="CZ354" s="71" t="str">
        <f t="shared" si="76"/>
        <v/>
      </c>
      <c r="DA354" s="60"/>
      <c r="DB354" s="77" t="str">
        <f t="shared" si="77"/>
        <v/>
      </c>
      <c r="DC354" s="71" t="str">
        <f t="shared" si="78"/>
        <v/>
      </c>
      <c r="DD354" s="71" t="str">
        <f t="shared" si="79"/>
        <v/>
      </c>
      <c r="DE354" s="45">
        <f t="shared" si="80"/>
        <v>0</v>
      </c>
      <c r="DF354" s="45"/>
      <c r="DG354" s="84" t="str">
        <f t="shared" si="73"/>
        <v/>
      </c>
    </row>
    <row r="355" spans="1:111" ht="15.75" customHeight="1" x14ac:dyDescent="0.35">
      <c r="A355" s="71" t="str">
        <f t="shared" si="70"/>
        <v/>
      </c>
      <c r="B355" s="71" t="str">
        <f t="shared" si="71"/>
        <v/>
      </c>
      <c r="C355" s="72" t="str">
        <f t="shared" si="72"/>
        <v/>
      </c>
      <c r="D355" s="102"/>
      <c r="E355" s="97"/>
      <c r="F355" s="97"/>
      <c r="G355" s="97"/>
      <c r="H355" s="103"/>
      <c r="I355" s="97"/>
      <c r="J355" s="97"/>
      <c r="K355" s="97"/>
      <c r="L355" s="97"/>
      <c r="M355" s="97"/>
      <c r="N355" s="97"/>
      <c r="O355" s="97"/>
      <c r="P355" s="97"/>
      <c r="Q355" s="97"/>
      <c r="R355" s="104"/>
      <c r="S355" s="97"/>
      <c r="T355" s="97"/>
      <c r="U355" s="97"/>
      <c r="V355" s="97"/>
      <c r="W355" s="97"/>
      <c r="X355" s="104"/>
      <c r="Y355" s="97"/>
      <c r="Z355" s="97"/>
      <c r="AA355" s="97"/>
      <c r="AB355" s="97"/>
      <c r="AC355" s="97"/>
      <c r="AD355" s="97"/>
      <c r="AE355" s="97"/>
      <c r="AF355" s="97"/>
      <c r="AG355" s="97"/>
      <c r="AH355" s="97"/>
      <c r="AI355" s="97"/>
      <c r="AJ355" s="105"/>
      <c r="AK355" s="97"/>
      <c r="AL355" s="97"/>
      <c r="AM355" s="97"/>
      <c r="AN355" s="97"/>
      <c r="AO355" s="97"/>
      <c r="AP355" s="97"/>
      <c r="AQ355" s="97"/>
      <c r="AR355" s="106"/>
      <c r="AS355" s="107"/>
      <c r="AT355" s="107"/>
      <c r="AU355" s="107"/>
      <c r="AV355" s="107"/>
      <c r="AW355" s="107"/>
      <c r="AX355" s="107"/>
      <c r="AY355" s="106"/>
      <c r="AZ355" s="107"/>
      <c r="BA355" s="107"/>
      <c r="BB355" s="107"/>
      <c r="BC355" s="108">
        <f>IF($AU$38&lt;&gt;"","zie hierboven",IF(AJ355="auto",IF(AND((D355&gt;'km-vergoeding'!$A$4),(D355&lt;'km-vergoeding'!$A$5)),'km-vergoeding'!$D$4,'km-vergoeding'!$D$5),0))</f>
        <v>0</v>
      </c>
      <c r="BD355" s="95"/>
      <c r="BE355" s="95"/>
      <c r="BF355" s="95"/>
      <c r="BG355" s="95"/>
      <c r="BH355" s="95"/>
      <c r="BI355" s="95"/>
      <c r="BJ355" s="95"/>
      <c r="BK355" s="94">
        <f t="shared" si="81"/>
        <v>0</v>
      </c>
      <c r="BL355" s="95"/>
      <c r="BM355" s="95"/>
      <c r="BN355" s="95"/>
      <c r="BO355" s="95"/>
      <c r="BP355" s="95"/>
      <c r="BQ355" s="95"/>
      <c r="BR355" s="93">
        <f>IF($AU$38&lt;&gt;"","zie hierboven",IF(AJ355="fiets",'km-vergoeding'!$D$3,0))</f>
        <v>0</v>
      </c>
      <c r="BS355" s="93"/>
      <c r="BT355" s="93"/>
      <c r="BU355" s="93"/>
      <c r="BV355" s="93"/>
      <c r="BW355" s="93"/>
      <c r="BX355" s="93"/>
      <c r="BY355" s="93"/>
      <c r="BZ355" s="94">
        <f t="shared" si="82"/>
        <v>0</v>
      </c>
      <c r="CA355" s="95"/>
      <c r="CB355" s="95"/>
      <c r="CC355" s="95"/>
      <c r="CD355" s="95"/>
      <c r="CE355" s="95"/>
      <c r="CF355" s="95"/>
      <c r="CG355" s="96"/>
      <c r="CH355" s="97"/>
      <c r="CI355" s="97"/>
      <c r="CJ355" s="97"/>
      <c r="CK355" s="97"/>
      <c r="CL355" s="97"/>
      <c r="CM355" s="98">
        <f t="shared" si="83"/>
        <v>0</v>
      </c>
      <c r="CN355" s="95"/>
      <c r="CO355" s="95"/>
      <c r="CP355" s="95"/>
      <c r="CQ355" s="95"/>
      <c r="CR355" s="95"/>
      <c r="CS355" s="99">
        <f t="shared" si="74"/>
        <v>0</v>
      </c>
      <c r="CT355" s="100"/>
      <c r="CU355" s="100"/>
      <c r="CV355" s="100"/>
      <c r="CW355" s="100"/>
      <c r="CX355" s="101"/>
      <c r="CY355" s="73" t="str">
        <f t="shared" si="75"/>
        <v/>
      </c>
      <c r="CZ355" s="71" t="str">
        <f t="shared" si="76"/>
        <v/>
      </c>
      <c r="DA355" s="60"/>
      <c r="DB355" s="77" t="str">
        <f t="shared" si="77"/>
        <v/>
      </c>
      <c r="DC355" s="71" t="str">
        <f t="shared" si="78"/>
        <v/>
      </c>
      <c r="DD355" s="71" t="str">
        <f t="shared" si="79"/>
        <v/>
      </c>
      <c r="DE355" s="45">
        <f t="shared" si="80"/>
        <v>0</v>
      </c>
      <c r="DF355" s="45"/>
      <c r="DG355" s="84" t="str">
        <f t="shared" si="73"/>
        <v/>
      </c>
    </row>
    <row r="356" spans="1:111" ht="15.75" customHeight="1" x14ac:dyDescent="0.35">
      <c r="A356" s="71" t="str">
        <f t="shared" si="70"/>
        <v/>
      </c>
      <c r="B356" s="71" t="str">
        <f t="shared" si="71"/>
        <v/>
      </c>
      <c r="C356" s="72" t="str">
        <f t="shared" si="72"/>
        <v/>
      </c>
      <c r="D356" s="102"/>
      <c r="E356" s="97"/>
      <c r="F356" s="97"/>
      <c r="G356" s="97"/>
      <c r="H356" s="103"/>
      <c r="I356" s="97"/>
      <c r="J356" s="97"/>
      <c r="K356" s="97"/>
      <c r="L356" s="97"/>
      <c r="M356" s="97"/>
      <c r="N356" s="97"/>
      <c r="O356" s="97"/>
      <c r="P356" s="97"/>
      <c r="Q356" s="97"/>
      <c r="R356" s="104"/>
      <c r="S356" s="97"/>
      <c r="T356" s="97"/>
      <c r="U356" s="97"/>
      <c r="V356" s="97"/>
      <c r="W356" s="97"/>
      <c r="X356" s="104"/>
      <c r="Y356" s="97"/>
      <c r="Z356" s="97"/>
      <c r="AA356" s="97"/>
      <c r="AB356" s="97"/>
      <c r="AC356" s="97"/>
      <c r="AD356" s="97"/>
      <c r="AE356" s="97"/>
      <c r="AF356" s="97"/>
      <c r="AG356" s="97"/>
      <c r="AH356" s="97"/>
      <c r="AI356" s="97"/>
      <c r="AJ356" s="105"/>
      <c r="AK356" s="97"/>
      <c r="AL356" s="97"/>
      <c r="AM356" s="97"/>
      <c r="AN356" s="97"/>
      <c r="AO356" s="97"/>
      <c r="AP356" s="97"/>
      <c r="AQ356" s="97"/>
      <c r="AR356" s="106"/>
      <c r="AS356" s="107"/>
      <c r="AT356" s="107"/>
      <c r="AU356" s="107"/>
      <c r="AV356" s="107"/>
      <c r="AW356" s="107"/>
      <c r="AX356" s="107"/>
      <c r="AY356" s="106"/>
      <c r="AZ356" s="107"/>
      <c r="BA356" s="107"/>
      <c r="BB356" s="107"/>
      <c r="BC356" s="108">
        <f>IF($AU$38&lt;&gt;"","zie hierboven",IF(AJ356="auto",IF(AND((D356&gt;'km-vergoeding'!$A$4),(D356&lt;'km-vergoeding'!$A$5)),'km-vergoeding'!$D$4,'km-vergoeding'!$D$5),0))</f>
        <v>0</v>
      </c>
      <c r="BD356" s="95"/>
      <c r="BE356" s="95"/>
      <c r="BF356" s="95"/>
      <c r="BG356" s="95"/>
      <c r="BH356" s="95"/>
      <c r="BI356" s="95"/>
      <c r="BJ356" s="95"/>
      <c r="BK356" s="94">
        <f t="shared" si="81"/>
        <v>0</v>
      </c>
      <c r="BL356" s="95"/>
      <c r="BM356" s="95"/>
      <c r="BN356" s="95"/>
      <c r="BO356" s="95"/>
      <c r="BP356" s="95"/>
      <c r="BQ356" s="95"/>
      <c r="BR356" s="93">
        <f>IF($AU$38&lt;&gt;"","zie hierboven",IF(AJ356="fiets",'km-vergoeding'!$D$3,0))</f>
        <v>0</v>
      </c>
      <c r="BS356" s="93"/>
      <c r="BT356" s="93"/>
      <c r="BU356" s="93"/>
      <c r="BV356" s="93"/>
      <c r="BW356" s="93"/>
      <c r="BX356" s="93"/>
      <c r="BY356" s="93"/>
      <c r="BZ356" s="94">
        <f t="shared" si="82"/>
        <v>0</v>
      </c>
      <c r="CA356" s="95"/>
      <c r="CB356" s="95"/>
      <c r="CC356" s="95"/>
      <c r="CD356" s="95"/>
      <c r="CE356" s="95"/>
      <c r="CF356" s="95"/>
      <c r="CG356" s="96"/>
      <c r="CH356" s="97"/>
      <c r="CI356" s="97"/>
      <c r="CJ356" s="97"/>
      <c r="CK356" s="97"/>
      <c r="CL356" s="97"/>
      <c r="CM356" s="98">
        <f t="shared" si="83"/>
        <v>0</v>
      </c>
      <c r="CN356" s="95"/>
      <c r="CO356" s="95"/>
      <c r="CP356" s="95"/>
      <c r="CQ356" s="95"/>
      <c r="CR356" s="95"/>
      <c r="CS356" s="99">
        <f t="shared" si="74"/>
        <v>0</v>
      </c>
      <c r="CT356" s="100"/>
      <c r="CU356" s="100"/>
      <c r="CV356" s="100"/>
      <c r="CW356" s="100"/>
      <c r="CX356" s="101"/>
      <c r="CY356" s="73" t="str">
        <f t="shared" si="75"/>
        <v/>
      </c>
      <c r="CZ356" s="71" t="str">
        <f t="shared" si="76"/>
        <v/>
      </c>
      <c r="DA356" s="60"/>
      <c r="DB356" s="77" t="str">
        <f t="shared" si="77"/>
        <v/>
      </c>
      <c r="DC356" s="71" t="str">
        <f t="shared" si="78"/>
        <v/>
      </c>
      <c r="DD356" s="71" t="str">
        <f t="shared" si="79"/>
        <v/>
      </c>
      <c r="DE356" s="45">
        <f t="shared" si="80"/>
        <v>0</v>
      </c>
      <c r="DF356" s="45"/>
      <c r="DG356" s="84" t="str">
        <f t="shared" si="73"/>
        <v/>
      </c>
    </row>
    <row r="357" spans="1:111" ht="15.75" customHeight="1" x14ac:dyDescent="0.35">
      <c r="A357" s="71" t="str">
        <f t="shared" si="70"/>
        <v/>
      </c>
      <c r="B357" s="71" t="str">
        <f t="shared" si="71"/>
        <v/>
      </c>
      <c r="C357" s="72" t="str">
        <f t="shared" si="72"/>
        <v/>
      </c>
      <c r="D357" s="102"/>
      <c r="E357" s="97"/>
      <c r="F357" s="97"/>
      <c r="G357" s="97"/>
      <c r="H357" s="103"/>
      <c r="I357" s="97"/>
      <c r="J357" s="97"/>
      <c r="K357" s="97"/>
      <c r="L357" s="97"/>
      <c r="M357" s="97"/>
      <c r="N357" s="97"/>
      <c r="O357" s="97"/>
      <c r="P357" s="97"/>
      <c r="Q357" s="97"/>
      <c r="R357" s="104"/>
      <c r="S357" s="97"/>
      <c r="T357" s="97"/>
      <c r="U357" s="97"/>
      <c r="V357" s="97"/>
      <c r="W357" s="97"/>
      <c r="X357" s="104"/>
      <c r="Y357" s="97"/>
      <c r="Z357" s="97"/>
      <c r="AA357" s="97"/>
      <c r="AB357" s="97"/>
      <c r="AC357" s="97"/>
      <c r="AD357" s="97"/>
      <c r="AE357" s="97"/>
      <c r="AF357" s="97"/>
      <c r="AG357" s="97"/>
      <c r="AH357" s="97"/>
      <c r="AI357" s="97"/>
      <c r="AJ357" s="105"/>
      <c r="AK357" s="97"/>
      <c r="AL357" s="97"/>
      <c r="AM357" s="97"/>
      <c r="AN357" s="97"/>
      <c r="AO357" s="97"/>
      <c r="AP357" s="97"/>
      <c r="AQ357" s="97"/>
      <c r="AR357" s="106"/>
      <c r="AS357" s="107"/>
      <c r="AT357" s="107"/>
      <c r="AU357" s="107"/>
      <c r="AV357" s="107"/>
      <c r="AW357" s="107"/>
      <c r="AX357" s="107"/>
      <c r="AY357" s="106"/>
      <c r="AZ357" s="107"/>
      <c r="BA357" s="107"/>
      <c r="BB357" s="107"/>
      <c r="BC357" s="108">
        <f>IF($AU$38&lt;&gt;"","zie hierboven",IF(AJ357="auto",IF(AND((D357&gt;'km-vergoeding'!$A$4),(D357&lt;'km-vergoeding'!$A$5)),'km-vergoeding'!$D$4,'km-vergoeding'!$D$5),0))</f>
        <v>0</v>
      </c>
      <c r="BD357" s="95"/>
      <c r="BE357" s="95"/>
      <c r="BF357" s="95"/>
      <c r="BG357" s="95"/>
      <c r="BH357" s="95"/>
      <c r="BI357" s="95"/>
      <c r="BJ357" s="95"/>
      <c r="BK357" s="94">
        <f t="shared" si="81"/>
        <v>0</v>
      </c>
      <c r="BL357" s="95"/>
      <c r="BM357" s="95"/>
      <c r="BN357" s="95"/>
      <c r="BO357" s="95"/>
      <c r="BP357" s="95"/>
      <c r="BQ357" s="95"/>
      <c r="BR357" s="93">
        <f>IF($AU$38&lt;&gt;"","zie hierboven",IF(AJ357="fiets",'km-vergoeding'!$D$3,0))</f>
        <v>0</v>
      </c>
      <c r="BS357" s="93"/>
      <c r="BT357" s="93"/>
      <c r="BU357" s="93"/>
      <c r="BV357" s="93"/>
      <c r="BW357" s="93"/>
      <c r="BX357" s="93"/>
      <c r="BY357" s="93"/>
      <c r="BZ357" s="94">
        <f t="shared" si="82"/>
        <v>0</v>
      </c>
      <c r="CA357" s="95"/>
      <c r="CB357" s="95"/>
      <c r="CC357" s="95"/>
      <c r="CD357" s="95"/>
      <c r="CE357" s="95"/>
      <c r="CF357" s="95"/>
      <c r="CG357" s="96"/>
      <c r="CH357" s="97"/>
      <c r="CI357" s="97"/>
      <c r="CJ357" s="97"/>
      <c r="CK357" s="97"/>
      <c r="CL357" s="97"/>
      <c r="CM357" s="98">
        <f t="shared" si="83"/>
        <v>0</v>
      </c>
      <c r="CN357" s="95"/>
      <c r="CO357" s="95"/>
      <c r="CP357" s="95"/>
      <c r="CQ357" s="95"/>
      <c r="CR357" s="95"/>
      <c r="CS357" s="99">
        <f t="shared" si="74"/>
        <v>0</v>
      </c>
      <c r="CT357" s="100"/>
      <c r="CU357" s="100"/>
      <c r="CV357" s="100"/>
      <c r="CW357" s="100"/>
      <c r="CX357" s="101"/>
      <c r="CY357" s="73" t="str">
        <f t="shared" si="75"/>
        <v/>
      </c>
      <c r="CZ357" s="71" t="str">
        <f t="shared" si="76"/>
        <v/>
      </c>
      <c r="DA357" s="60"/>
      <c r="DB357" s="77" t="str">
        <f t="shared" si="77"/>
        <v/>
      </c>
      <c r="DC357" s="71" t="str">
        <f t="shared" si="78"/>
        <v/>
      </c>
      <c r="DD357" s="71" t="str">
        <f t="shared" si="79"/>
        <v/>
      </c>
      <c r="DE357" s="45">
        <f t="shared" si="80"/>
        <v>0</v>
      </c>
      <c r="DF357" s="45"/>
      <c r="DG357" s="84" t="str">
        <f t="shared" si="73"/>
        <v/>
      </c>
    </row>
    <row r="358" spans="1:111" ht="15.75" customHeight="1" x14ac:dyDescent="0.35">
      <c r="A358" s="71" t="str">
        <f t="shared" si="70"/>
        <v/>
      </c>
      <c r="B358" s="71" t="str">
        <f t="shared" si="71"/>
        <v/>
      </c>
      <c r="C358" s="72" t="str">
        <f t="shared" si="72"/>
        <v/>
      </c>
      <c r="D358" s="102"/>
      <c r="E358" s="97"/>
      <c r="F358" s="97"/>
      <c r="G358" s="97"/>
      <c r="H358" s="103"/>
      <c r="I358" s="97"/>
      <c r="J358" s="97"/>
      <c r="K358" s="97"/>
      <c r="L358" s="97"/>
      <c r="M358" s="97"/>
      <c r="N358" s="97"/>
      <c r="O358" s="97"/>
      <c r="P358" s="97"/>
      <c r="Q358" s="97"/>
      <c r="R358" s="104"/>
      <c r="S358" s="97"/>
      <c r="T358" s="97"/>
      <c r="U358" s="97"/>
      <c r="V358" s="97"/>
      <c r="W358" s="97"/>
      <c r="X358" s="104"/>
      <c r="Y358" s="97"/>
      <c r="Z358" s="97"/>
      <c r="AA358" s="97"/>
      <c r="AB358" s="97"/>
      <c r="AC358" s="97"/>
      <c r="AD358" s="97"/>
      <c r="AE358" s="97"/>
      <c r="AF358" s="97"/>
      <c r="AG358" s="97"/>
      <c r="AH358" s="97"/>
      <c r="AI358" s="97"/>
      <c r="AJ358" s="105"/>
      <c r="AK358" s="97"/>
      <c r="AL358" s="97"/>
      <c r="AM358" s="97"/>
      <c r="AN358" s="97"/>
      <c r="AO358" s="97"/>
      <c r="AP358" s="97"/>
      <c r="AQ358" s="97"/>
      <c r="AR358" s="106"/>
      <c r="AS358" s="107"/>
      <c r="AT358" s="107"/>
      <c r="AU358" s="107"/>
      <c r="AV358" s="107"/>
      <c r="AW358" s="107"/>
      <c r="AX358" s="107"/>
      <c r="AY358" s="106"/>
      <c r="AZ358" s="107"/>
      <c r="BA358" s="107"/>
      <c r="BB358" s="107"/>
      <c r="BC358" s="108">
        <f>IF($AU$38&lt;&gt;"","zie hierboven",IF(AJ358="auto",IF(AND((D358&gt;'km-vergoeding'!$A$4),(D358&lt;'km-vergoeding'!$A$5)),'km-vergoeding'!$D$4,'km-vergoeding'!$D$5),0))</f>
        <v>0</v>
      </c>
      <c r="BD358" s="95"/>
      <c r="BE358" s="95"/>
      <c r="BF358" s="95"/>
      <c r="BG358" s="95"/>
      <c r="BH358" s="95"/>
      <c r="BI358" s="95"/>
      <c r="BJ358" s="95"/>
      <c r="BK358" s="94">
        <f t="shared" ref="BK358:BK373" si="84">IF(AJ358="auto",ROUND(AR358*AY358*BC358,2),0)</f>
        <v>0</v>
      </c>
      <c r="BL358" s="95"/>
      <c r="BM358" s="95"/>
      <c r="BN358" s="95"/>
      <c r="BO358" s="95"/>
      <c r="BP358" s="95"/>
      <c r="BQ358" s="95"/>
      <c r="BR358" s="93">
        <f>IF($AU$38&lt;&gt;"","zie hierboven",IF(AJ358="fiets",'km-vergoeding'!$D$3,0))</f>
        <v>0</v>
      </c>
      <c r="BS358" s="93"/>
      <c r="BT358" s="93"/>
      <c r="BU358" s="93"/>
      <c r="BV358" s="93"/>
      <c r="BW358" s="93"/>
      <c r="BX358" s="93"/>
      <c r="BY358" s="93"/>
      <c r="BZ358" s="94">
        <f t="shared" ref="BZ358:BZ373" si="85">IF(AJ358="fiets",ROUND(AR358*AY358*BR358,2),0)</f>
        <v>0</v>
      </c>
      <c r="CA358" s="95"/>
      <c r="CB358" s="95"/>
      <c r="CC358" s="95"/>
      <c r="CD358" s="95"/>
      <c r="CE358" s="95"/>
      <c r="CF358" s="95"/>
      <c r="CG358" s="96"/>
      <c r="CH358" s="97"/>
      <c r="CI358" s="97"/>
      <c r="CJ358" s="97"/>
      <c r="CK358" s="97"/>
      <c r="CL358" s="97"/>
      <c r="CM358" s="98">
        <f t="shared" ref="CM358:CM373" si="86">IF(AND(OR((AJ358="fiets"),(AJ358="auto")),(CG358&gt;0)),"xxxx",BK358+BZ358+CG358)</f>
        <v>0</v>
      </c>
      <c r="CN358" s="95"/>
      <c r="CO358" s="95"/>
      <c r="CP358" s="95"/>
      <c r="CQ358" s="95"/>
      <c r="CR358" s="95"/>
      <c r="CS358" s="99">
        <f t="shared" si="74"/>
        <v>0</v>
      </c>
      <c r="CT358" s="100"/>
      <c r="CU358" s="100"/>
      <c r="CV358" s="100"/>
      <c r="CW358" s="100"/>
      <c r="CX358" s="101"/>
      <c r="CY358" s="73" t="str">
        <f t="shared" si="75"/>
        <v/>
      </c>
      <c r="CZ358" s="71" t="str">
        <f t="shared" si="76"/>
        <v/>
      </c>
      <c r="DA358" s="60"/>
      <c r="DB358" s="77" t="str">
        <f t="shared" si="77"/>
        <v/>
      </c>
      <c r="DC358" s="71" t="str">
        <f t="shared" si="78"/>
        <v/>
      </c>
      <c r="DD358" s="71" t="str">
        <f t="shared" si="79"/>
        <v/>
      </c>
      <c r="DE358" s="45">
        <f t="shared" si="80"/>
        <v>0</v>
      </c>
      <c r="DF358" s="45"/>
      <c r="DG358" s="84" t="str">
        <f t="shared" si="73"/>
        <v/>
      </c>
    </row>
    <row r="359" spans="1:111" ht="15.75" customHeight="1" x14ac:dyDescent="0.35">
      <c r="A359" s="71" t="str">
        <f t="shared" si="70"/>
        <v/>
      </c>
      <c r="B359" s="71" t="str">
        <f t="shared" si="71"/>
        <v/>
      </c>
      <c r="C359" s="72" t="str">
        <f t="shared" si="72"/>
        <v/>
      </c>
      <c r="D359" s="102"/>
      <c r="E359" s="97"/>
      <c r="F359" s="97"/>
      <c r="G359" s="97"/>
      <c r="H359" s="103"/>
      <c r="I359" s="97"/>
      <c r="J359" s="97"/>
      <c r="K359" s="97"/>
      <c r="L359" s="97"/>
      <c r="M359" s="97"/>
      <c r="N359" s="97"/>
      <c r="O359" s="97"/>
      <c r="P359" s="97"/>
      <c r="Q359" s="97"/>
      <c r="R359" s="104"/>
      <c r="S359" s="97"/>
      <c r="T359" s="97"/>
      <c r="U359" s="97"/>
      <c r="V359" s="97"/>
      <c r="W359" s="97"/>
      <c r="X359" s="104"/>
      <c r="Y359" s="97"/>
      <c r="Z359" s="97"/>
      <c r="AA359" s="97"/>
      <c r="AB359" s="97"/>
      <c r="AC359" s="97"/>
      <c r="AD359" s="97"/>
      <c r="AE359" s="97"/>
      <c r="AF359" s="97"/>
      <c r="AG359" s="97"/>
      <c r="AH359" s="97"/>
      <c r="AI359" s="97"/>
      <c r="AJ359" s="105"/>
      <c r="AK359" s="97"/>
      <c r="AL359" s="97"/>
      <c r="AM359" s="97"/>
      <c r="AN359" s="97"/>
      <c r="AO359" s="97"/>
      <c r="AP359" s="97"/>
      <c r="AQ359" s="97"/>
      <c r="AR359" s="106"/>
      <c r="AS359" s="107"/>
      <c r="AT359" s="107"/>
      <c r="AU359" s="107"/>
      <c r="AV359" s="107"/>
      <c r="AW359" s="107"/>
      <c r="AX359" s="107"/>
      <c r="AY359" s="106"/>
      <c r="AZ359" s="107"/>
      <c r="BA359" s="107"/>
      <c r="BB359" s="107"/>
      <c r="BC359" s="108">
        <f>IF($AU$38&lt;&gt;"","zie hierboven",IF(AJ359="auto",IF(AND((D359&gt;'km-vergoeding'!$A$4),(D359&lt;'km-vergoeding'!$A$5)),'km-vergoeding'!$D$4,'km-vergoeding'!$D$5),0))</f>
        <v>0</v>
      </c>
      <c r="BD359" s="95"/>
      <c r="BE359" s="95"/>
      <c r="BF359" s="95"/>
      <c r="BG359" s="95"/>
      <c r="BH359" s="95"/>
      <c r="BI359" s="95"/>
      <c r="BJ359" s="95"/>
      <c r="BK359" s="94">
        <f t="shared" si="84"/>
        <v>0</v>
      </c>
      <c r="BL359" s="95"/>
      <c r="BM359" s="95"/>
      <c r="BN359" s="95"/>
      <c r="BO359" s="95"/>
      <c r="BP359" s="95"/>
      <c r="BQ359" s="95"/>
      <c r="BR359" s="93">
        <f>IF($AU$38&lt;&gt;"","zie hierboven",IF(AJ359="fiets",'km-vergoeding'!$D$3,0))</f>
        <v>0</v>
      </c>
      <c r="BS359" s="93"/>
      <c r="BT359" s="93"/>
      <c r="BU359" s="93"/>
      <c r="BV359" s="93"/>
      <c r="BW359" s="93"/>
      <c r="BX359" s="93"/>
      <c r="BY359" s="93"/>
      <c r="BZ359" s="94">
        <f t="shared" si="85"/>
        <v>0</v>
      </c>
      <c r="CA359" s="95"/>
      <c r="CB359" s="95"/>
      <c r="CC359" s="95"/>
      <c r="CD359" s="95"/>
      <c r="CE359" s="95"/>
      <c r="CF359" s="95"/>
      <c r="CG359" s="96"/>
      <c r="CH359" s="97"/>
      <c r="CI359" s="97"/>
      <c r="CJ359" s="97"/>
      <c r="CK359" s="97"/>
      <c r="CL359" s="97"/>
      <c r="CM359" s="98">
        <f t="shared" si="86"/>
        <v>0</v>
      </c>
      <c r="CN359" s="95"/>
      <c r="CO359" s="95"/>
      <c r="CP359" s="95"/>
      <c r="CQ359" s="95"/>
      <c r="CR359" s="95"/>
      <c r="CS359" s="99">
        <f t="shared" si="74"/>
        <v>0</v>
      </c>
      <c r="CT359" s="100"/>
      <c r="CU359" s="100"/>
      <c r="CV359" s="100"/>
      <c r="CW359" s="100"/>
      <c r="CX359" s="101"/>
      <c r="CY359" s="73" t="str">
        <f t="shared" si="75"/>
        <v/>
      </c>
      <c r="CZ359" s="71" t="str">
        <f t="shared" si="76"/>
        <v/>
      </c>
      <c r="DA359" s="60"/>
      <c r="DB359" s="77" t="str">
        <f t="shared" si="77"/>
        <v/>
      </c>
      <c r="DC359" s="71" t="str">
        <f t="shared" si="78"/>
        <v/>
      </c>
      <c r="DD359" s="71" t="str">
        <f t="shared" si="79"/>
        <v/>
      </c>
      <c r="DE359" s="45">
        <f t="shared" si="80"/>
        <v>0</v>
      </c>
      <c r="DF359" s="45"/>
      <c r="DG359" s="84" t="str">
        <f t="shared" si="73"/>
        <v/>
      </c>
    </row>
    <row r="360" spans="1:111" ht="15.75" customHeight="1" x14ac:dyDescent="0.35">
      <c r="A360" s="71" t="str">
        <f t="shared" si="70"/>
        <v/>
      </c>
      <c r="B360" s="71" t="str">
        <f t="shared" si="71"/>
        <v/>
      </c>
      <c r="C360" s="72" t="str">
        <f t="shared" si="72"/>
        <v/>
      </c>
      <c r="D360" s="102"/>
      <c r="E360" s="97"/>
      <c r="F360" s="97"/>
      <c r="G360" s="97"/>
      <c r="H360" s="103"/>
      <c r="I360" s="97"/>
      <c r="J360" s="97"/>
      <c r="K360" s="97"/>
      <c r="L360" s="97"/>
      <c r="M360" s="97"/>
      <c r="N360" s="97"/>
      <c r="O360" s="97"/>
      <c r="P360" s="97"/>
      <c r="Q360" s="97"/>
      <c r="R360" s="104"/>
      <c r="S360" s="97"/>
      <c r="T360" s="97"/>
      <c r="U360" s="97"/>
      <c r="V360" s="97"/>
      <c r="W360" s="97"/>
      <c r="X360" s="104"/>
      <c r="Y360" s="97"/>
      <c r="Z360" s="97"/>
      <c r="AA360" s="97"/>
      <c r="AB360" s="97"/>
      <c r="AC360" s="97"/>
      <c r="AD360" s="97"/>
      <c r="AE360" s="97"/>
      <c r="AF360" s="97"/>
      <c r="AG360" s="97"/>
      <c r="AH360" s="97"/>
      <c r="AI360" s="97"/>
      <c r="AJ360" s="105"/>
      <c r="AK360" s="97"/>
      <c r="AL360" s="97"/>
      <c r="AM360" s="97"/>
      <c r="AN360" s="97"/>
      <c r="AO360" s="97"/>
      <c r="AP360" s="97"/>
      <c r="AQ360" s="97"/>
      <c r="AR360" s="106"/>
      <c r="AS360" s="107"/>
      <c r="AT360" s="107"/>
      <c r="AU360" s="107"/>
      <c r="AV360" s="107"/>
      <c r="AW360" s="107"/>
      <c r="AX360" s="107"/>
      <c r="AY360" s="106"/>
      <c r="AZ360" s="107"/>
      <c r="BA360" s="107"/>
      <c r="BB360" s="107"/>
      <c r="BC360" s="108">
        <f>IF($AU$38&lt;&gt;"","zie hierboven",IF(AJ360="auto",IF(AND((D360&gt;'km-vergoeding'!$A$4),(D360&lt;'km-vergoeding'!$A$5)),'km-vergoeding'!$D$4,'km-vergoeding'!$D$5),0))</f>
        <v>0</v>
      </c>
      <c r="BD360" s="95"/>
      <c r="BE360" s="95"/>
      <c r="BF360" s="95"/>
      <c r="BG360" s="95"/>
      <c r="BH360" s="95"/>
      <c r="BI360" s="95"/>
      <c r="BJ360" s="95"/>
      <c r="BK360" s="94">
        <f t="shared" si="84"/>
        <v>0</v>
      </c>
      <c r="BL360" s="95"/>
      <c r="BM360" s="95"/>
      <c r="BN360" s="95"/>
      <c r="BO360" s="95"/>
      <c r="BP360" s="95"/>
      <c r="BQ360" s="95"/>
      <c r="BR360" s="93">
        <f>IF($AU$38&lt;&gt;"","zie hierboven",IF(AJ360="fiets",'km-vergoeding'!$D$3,0))</f>
        <v>0</v>
      </c>
      <c r="BS360" s="93"/>
      <c r="BT360" s="93"/>
      <c r="BU360" s="93"/>
      <c r="BV360" s="93"/>
      <c r="BW360" s="93"/>
      <c r="BX360" s="93"/>
      <c r="BY360" s="93"/>
      <c r="BZ360" s="94">
        <f t="shared" si="85"/>
        <v>0</v>
      </c>
      <c r="CA360" s="95"/>
      <c r="CB360" s="95"/>
      <c r="CC360" s="95"/>
      <c r="CD360" s="95"/>
      <c r="CE360" s="95"/>
      <c r="CF360" s="95"/>
      <c r="CG360" s="96"/>
      <c r="CH360" s="97"/>
      <c r="CI360" s="97"/>
      <c r="CJ360" s="97"/>
      <c r="CK360" s="97"/>
      <c r="CL360" s="97"/>
      <c r="CM360" s="98">
        <f t="shared" si="86"/>
        <v>0</v>
      </c>
      <c r="CN360" s="95"/>
      <c r="CO360" s="95"/>
      <c r="CP360" s="95"/>
      <c r="CQ360" s="95"/>
      <c r="CR360" s="95"/>
      <c r="CS360" s="99">
        <f t="shared" si="74"/>
        <v>0</v>
      </c>
      <c r="CT360" s="100"/>
      <c r="CU360" s="100"/>
      <c r="CV360" s="100"/>
      <c r="CW360" s="100"/>
      <c r="CX360" s="101"/>
      <c r="CY360" s="73" t="str">
        <f t="shared" si="75"/>
        <v/>
      </c>
      <c r="CZ360" s="71" t="str">
        <f t="shared" si="76"/>
        <v/>
      </c>
      <c r="DA360" s="60"/>
      <c r="DB360" s="77" t="str">
        <f t="shared" si="77"/>
        <v/>
      </c>
      <c r="DC360" s="71" t="str">
        <f t="shared" si="78"/>
        <v/>
      </c>
      <c r="DD360" s="71" t="str">
        <f t="shared" si="79"/>
        <v/>
      </c>
      <c r="DE360" s="45">
        <f t="shared" si="80"/>
        <v>0</v>
      </c>
      <c r="DF360" s="45"/>
      <c r="DG360" s="84" t="str">
        <f t="shared" si="73"/>
        <v/>
      </c>
    </row>
    <row r="361" spans="1:111" ht="15.75" customHeight="1" x14ac:dyDescent="0.35">
      <c r="A361" s="71" t="str">
        <f t="shared" si="70"/>
        <v/>
      </c>
      <c r="B361" s="71" t="str">
        <f t="shared" si="71"/>
        <v/>
      </c>
      <c r="C361" s="72" t="str">
        <f t="shared" si="72"/>
        <v/>
      </c>
      <c r="D361" s="102"/>
      <c r="E361" s="97"/>
      <c r="F361" s="97"/>
      <c r="G361" s="97"/>
      <c r="H361" s="103"/>
      <c r="I361" s="97"/>
      <c r="J361" s="97"/>
      <c r="K361" s="97"/>
      <c r="L361" s="97"/>
      <c r="M361" s="97"/>
      <c r="N361" s="97"/>
      <c r="O361" s="97"/>
      <c r="P361" s="97"/>
      <c r="Q361" s="97"/>
      <c r="R361" s="104"/>
      <c r="S361" s="97"/>
      <c r="T361" s="97"/>
      <c r="U361" s="97"/>
      <c r="V361" s="97"/>
      <c r="W361" s="97"/>
      <c r="X361" s="104"/>
      <c r="Y361" s="97"/>
      <c r="Z361" s="97"/>
      <c r="AA361" s="97"/>
      <c r="AB361" s="97"/>
      <c r="AC361" s="97"/>
      <c r="AD361" s="97"/>
      <c r="AE361" s="97"/>
      <c r="AF361" s="97"/>
      <c r="AG361" s="97"/>
      <c r="AH361" s="97"/>
      <c r="AI361" s="97"/>
      <c r="AJ361" s="105"/>
      <c r="AK361" s="97"/>
      <c r="AL361" s="97"/>
      <c r="AM361" s="97"/>
      <c r="AN361" s="97"/>
      <c r="AO361" s="97"/>
      <c r="AP361" s="97"/>
      <c r="AQ361" s="97"/>
      <c r="AR361" s="106"/>
      <c r="AS361" s="107"/>
      <c r="AT361" s="107"/>
      <c r="AU361" s="107"/>
      <c r="AV361" s="107"/>
      <c r="AW361" s="107"/>
      <c r="AX361" s="107"/>
      <c r="AY361" s="106"/>
      <c r="AZ361" s="107"/>
      <c r="BA361" s="107"/>
      <c r="BB361" s="107"/>
      <c r="BC361" s="108">
        <f>IF($AU$38&lt;&gt;"","zie hierboven",IF(AJ361="auto",IF(AND((D361&gt;'km-vergoeding'!$A$4),(D361&lt;'km-vergoeding'!$A$5)),'km-vergoeding'!$D$4,'km-vergoeding'!$D$5),0))</f>
        <v>0</v>
      </c>
      <c r="BD361" s="95"/>
      <c r="BE361" s="95"/>
      <c r="BF361" s="95"/>
      <c r="BG361" s="95"/>
      <c r="BH361" s="95"/>
      <c r="BI361" s="95"/>
      <c r="BJ361" s="95"/>
      <c r="BK361" s="94">
        <f t="shared" si="84"/>
        <v>0</v>
      </c>
      <c r="BL361" s="95"/>
      <c r="BM361" s="95"/>
      <c r="BN361" s="95"/>
      <c r="BO361" s="95"/>
      <c r="BP361" s="95"/>
      <c r="BQ361" s="95"/>
      <c r="BR361" s="93">
        <f>IF($AU$38&lt;&gt;"","zie hierboven",IF(AJ361="fiets",'km-vergoeding'!$D$3,0))</f>
        <v>0</v>
      </c>
      <c r="BS361" s="93"/>
      <c r="BT361" s="93"/>
      <c r="BU361" s="93"/>
      <c r="BV361" s="93"/>
      <c r="BW361" s="93"/>
      <c r="BX361" s="93"/>
      <c r="BY361" s="93"/>
      <c r="BZ361" s="94">
        <f t="shared" si="85"/>
        <v>0</v>
      </c>
      <c r="CA361" s="95"/>
      <c r="CB361" s="95"/>
      <c r="CC361" s="95"/>
      <c r="CD361" s="95"/>
      <c r="CE361" s="95"/>
      <c r="CF361" s="95"/>
      <c r="CG361" s="96"/>
      <c r="CH361" s="97"/>
      <c r="CI361" s="97"/>
      <c r="CJ361" s="97"/>
      <c r="CK361" s="97"/>
      <c r="CL361" s="97"/>
      <c r="CM361" s="98">
        <f t="shared" si="86"/>
        <v>0</v>
      </c>
      <c r="CN361" s="95"/>
      <c r="CO361" s="95"/>
      <c r="CP361" s="95"/>
      <c r="CQ361" s="95"/>
      <c r="CR361" s="95"/>
      <c r="CS361" s="99">
        <f t="shared" si="74"/>
        <v>0</v>
      </c>
      <c r="CT361" s="100"/>
      <c r="CU361" s="100"/>
      <c r="CV361" s="100"/>
      <c r="CW361" s="100"/>
      <c r="CX361" s="101"/>
      <c r="CY361" s="73" t="str">
        <f t="shared" si="75"/>
        <v/>
      </c>
      <c r="CZ361" s="71" t="str">
        <f t="shared" si="76"/>
        <v/>
      </c>
      <c r="DA361" s="60"/>
      <c r="DB361" s="77" t="str">
        <f t="shared" si="77"/>
        <v/>
      </c>
      <c r="DC361" s="71" t="str">
        <f t="shared" si="78"/>
        <v/>
      </c>
      <c r="DD361" s="71" t="str">
        <f t="shared" si="79"/>
        <v/>
      </c>
      <c r="DE361" s="45">
        <f t="shared" si="80"/>
        <v>0</v>
      </c>
      <c r="DF361" s="45"/>
      <c r="DG361" s="84" t="str">
        <f t="shared" si="73"/>
        <v/>
      </c>
    </row>
    <row r="362" spans="1:111" ht="15.75" customHeight="1" x14ac:dyDescent="0.35">
      <c r="A362" s="71" t="str">
        <f t="shared" si="70"/>
        <v/>
      </c>
      <c r="B362" s="71" t="str">
        <f t="shared" si="71"/>
        <v/>
      </c>
      <c r="C362" s="72" t="str">
        <f t="shared" si="72"/>
        <v/>
      </c>
      <c r="D362" s="102"/>
      <c r="E362" s="97"/>
      <c r="F362" s="97"/>
      <c r="G362" s="97"/>
      <c r="H362" s="103"/>
      <c r="I362" s="97"/>
      <c r="J362" s="97"/>
      <c r="K362" s="97"/>
      <c r="L362" s="97"/>
      <c r="M362" s="97"/>
      <c r="N362" s="97"/>
      <c r="O362" s="97"/>
      <c r="P362" s="97"/>
      <c r="Q362" s="97"/>
      <c r="R362" s="104"/>
      <c r="S362" s="97"/>
      <c r="T362" s="97"/>
      <c r="U362" s="97"/>
      <c r="V362" s="97"/>
      <c r="W362" s="97"/>
      <c r="X362" s="104"/>
      <c r="Y362" s="97"/>
      <c r="Z362" s="97"/>
      <c r="AA362" s="97"/>
      <c r="AB362" s="97"/>
      <c r="AC362" s="97"/>
      <c r="AD362" s="97"/>
      <c r="AE362" s="97"/>
      <c r="AF362" s="97"/>
      <c r="AG362" s="97"/>
      <c r="AH362" s="97"/>
      <c r="AI362" s="97"/>
      <c r="AJ362" s="105"/>
      <c r="AK362" s="97"/>
      <c r="AL362" s="97"/>
      <c r="AM362" s="97"/>
      <c r="AN362" s="97"/>
      <c r="AO362" s="97"/>
      <c r="AP362" s="97"/>
      <c r="AQ362" s="97"/>
      <c r="AR362" s="106"/>
      <c r="AS362" s="107"/>
      <c r="AT362" s="107"/>
      <c r="AU362" s="107"/>
      <c r="AV362" s="107"/>
      <c r="AW362" s="107"/>
      <c r="AX362" s="107"/>
      <c r="AY362" s="106"/>
      <c r="AZ362" s="107"/>
      <c r="BA362" s="107"/>
      <c r="BB362" s="107"/>
      <c r="BC362" s="108">
        <f>IF($AU$38&lt;&gt;"","zie hierboven",IF(AJ362="auto",IF(AND((D362&gt;'km-vergoeding'!$A$4),(D362&lt;'km-vergoeding'!$A$5)),'km-vergoeding'!$D$4,'km-vergoeding'!$D$5),0))</f>
        <v>0</v>
      </c>
      <c r="BD362" s="95"/>
      <c r="BE362" s="95"/>
      <c r="BF362" s="95"/>
      <c r="BG362" s="95"/>
      <c r="BH362" s="95"/>
      <c r="BI362" s="95"/>
      <c r="BJ362" s="95"/>
      <c r="BK362" s="94">
        <f t="shared" si="84"/>
        <v>0</v>
      </c>
      <c r="BL362" s="95"/>
      <c r="BM362" s="95"/>
      <c r="BN362" s="95"/>
      <c r="BO362" s="95"/>
      <c r="BP362" s="95"/>
      <c r="BQ362" s="95"/>
      <c r="BR362" s="93">
        <f>IF($AU$38&lt;&gt;"","zie hierboven",IF(AJ362="fiets",'km-vergoeding'!$D$3,0))</f>
        <v>0</v>
      </c>
      <c r="BS362" s="93"/>
      <c r="BT362" s="93"/>
      <c r="BU362" s="93"/>
      <c r="BV362" s="93"/>
      <c r="BW362" s="93"/>
      <c r="BX362" s="93"/>
      <c r="BY362" s="93"/>
      <c r="BZ362" s="94">
        <f t="shared" si="85"/>
        <v>0</v>
      </c>
      <c r="CA362" s="95"/>
      <c r="CB362" s="95"/>
      <c r="CC362" s="95"/>
      <c r="CD362" s="95"/>
      <c r="CE362" s="95"/>
      <c r="CF362" s="95"/>
      <c r="CG362" s="96"/>
      <c r="CH362" s="97"/>
      <c r="CI362" s="97"/>
      <c r="CJ362" s="97"/>
      <c r="CK362" s="97"/>
      <c r="CL362" s="97"/>
      <c r="CM362" s="98">
        <f t="shared" si="86"/>
        <v>0</v>
      </c>
      <c r="CN362" s="95"/>
      <c r="CO362" s="95"/>
      <c r="CP362" s="95"/>
      <c r="CQ362" s="95"/>
      <c r="CR362" s="95"/>
      <c r="CS362" s="99">
        <f t="shared" si="74"/>
        <v>0</v>
      </c>
      <c r="CT362" s="100"/>
      <c r="CU362" s="100"/>
      <c r="CV362" s="100"/>
      <c r="CW362" s="100"/>
      <c r="CX362" s="101"/>
      <c r="CY362" s="73" t="str">
        <f t="shared" si="75"/>
        <v/>
      </c>
      <c r="CZ362" s="71" t="str">
        <f t="shared" si="76"/>
        <v/>
      </c>
      <c r="DA362" s="60"/>
      <c r="DB362" s="77" t="str">
        <f t="shared" si="77"/>
        <v/>
      </c>
      <c r="DC362" s="71" t="str">
        <f t="shared" si="78"/>
        <v/>
      </c>
      <c r="DD362" s="71" t="str">
        <f t="shared" si="79"/>
        <v/>
      </c>
      <c r="DE362" s="45">
        <f t="shared" si="80"/>
        <v>0</v>
      </c>
      <c r="DF362" s="45"/>
      <c r="DG362" s="84" t="str">
        <f t="shared" si="73"/>
        <v/>
      </c>
    </row>
    <row r="363" spans="1:111" ht="15.75" customHeight="1" x14ac:dyDescent="0.35">
      <c r="A363" s="71" t="str">
        <f t="shared" si="70"/>
        <v/>
      </c>
      <c r="B363" s="71" t="str">
        <f t="shared" si="71"/>
        <v/>
      </c>
      <c r="C363" s="72" t="str">
        <f t="shared" si="72"/>
        <v/>
      </c>
      <c r="D363" s="102"/>
      <c r="E363" s="97"/>
      <c r="F363" s="97"/>
      <c r="G363" s="97"/>
      <c r="H363" s="103"/>
      <c r="I363" s="97"/>
      <c r="J363" s="97"/>
      <c r="K363" s="97"/>
      <c r="L363" s="97"/>
      <c r="M363" s="97"/>
      <c r="N363" s="97"/>
      <c r="O363" s="97"/>
      <c r="P363" s="97"/>
      <c r="Q363" s="97"/>
      <c r="R363" s="104"/>
      <c r="S363" s="97"/>
      <c r="T363" s="97"/>
      <c r="U363" s="97"/>
      <c r="V363" s="97"/>
      <c r="W363" s="97"/>
      <c r="X363" s="104"/>
      <c r="Y363" s="97"/>
      <c r="Z363" s="97"/>
      <c r="AA363" s="97"/>
      <c r="AB363" s="97"/>
      <c r="AC363" s="97"/>
      <c r="AD363" s="97"/>
      <c r="AE363" s="97"/>
      <c r="AF363" s="97"/>
      <c r="AG363" s="97"/>
      <c r="AH363" s="97"/>
      <c r="AI363" s="97"/>
      <c r="AJ363" s="105"/>
      <c r="AK363" s="97"/>
      <c r="AL363" s="97"/>
      <c r="AM363" s="97"/>
      <c r="AN363" s="97"/>
      <c r="AO363" s="97"/>
      <c r="AP363" s="97"/>
      <c r="AQ363" s="97"/>
      <c r="AR363" s="106"/>
      <c r="AS363" s="107"/>
      <c r="AT363" s="107"/>
      <c r="AU363" s="107"/>
      <c r="AV363" s="107"/>
      <c r="AW363" s="107"/>
      <c r="AX363" s="107"/>
      <c r="AY363" s="106"/>
      <c r="AZ363" s="107"/>
      <c r="BA363" s="107"/>
      <c r="BB363" s="107"/>
      <c r="BC363" s="108">
        <f>IF($AU$38&lt;&gt;"","zie hierboven",IF(AJ363="auto",IF(AND((D363&gt;'km-vergoeding'!$A$4),(D363&lt;'km-vergoeding'!$A$5)),'km-vergoeding'!$D$4,'km-vergoeding'!$D$5),0))</f>
        <v>0</v>
      </c>
      <c r="BD363" s="95"/>
      <c r="BE363" s="95"/>
      <c r="BF363" s="95"/>
      <c r="BG363" s="95"/>
      <c r="BH363" s="95"/>
      <c r="BI363" s="95"/>
      <c r="BJ363" s="95"/>
      <c r="BK363" s="94">
        <f t="shared" si="84"/>
        <v>0</v>
      </c>
      <c r="BL363" s="95"/>
      <c r="BM363" s="95"/>
      <c r="BN363" s="95"/>
      <c r="BO363" s="95"/>
      <c r="BP363" s="95"/>
      <c r="BQ363" s="95"/>
      <c r="BR363" s="93">
        <f>IF($AU$38&lt;&gt;"","zie hierboven",IF(AJ363="fiets",'km-vergoeding'!$D$3,0))</f>
        <v>0</v>
      </c>
      <c r="BS363" s="93"/>
      <c r="BT363" s="93"/>
      <c r="BU363" s="93"/>
      <c r="BV363" s="93"/>
      <c r="BW363" s="93"/>
      <c r="BX363" s="93"/>
      <c r="BY363" s="93"/>
      <c r="BZ363" s="94">
        <f t="shared" si="85"/>
        <v>0</v>
      </c>
      <c r="CA363" s="95"/>
      <c r="CB363" s="95"/>
      <c r="CC363" s="95"/>
      <c r="CD363" s="95"/>
      <c r="CE363" s="95"/>
      <c r="CF363" s="95"/>
      <c r="CG363" s="96"/>
      <c r="CH363" s="97"/>
      <c r="CI363" s="97"/>
      <c r="CJ363" s="97"/>
      <c r="CK363" s="97"/>
      <c r="CL363" s="97"/>
      <c r="CM363" s="98">
        <f t="shared" si="86"/>
        <v>0</v>
      </c>
      <c r="CN363" s="95"/>
      <c r="CO363" s="95"/>
      <c r="CP363" s="95"/>
      <c r="CQ363" s="95"/>
      <c r="CR363" s="95"/>
      <c r="CS363" s="99">
        <f t="shared" si="74"/>
        <v>0</v>
      </c>
      <c r="CT363" s="100"/>
      <c r="CU363" s="100"/>
      <c r="CV363" s="100"/>
      <c r="CW363" s="100"/>
      <c r="CX363" s="101"/>
      <c r="CY363" s="73" t="str">
        <f t="shared" si="75"/>
        <v/>
      </c>
      <c r="CZ363" s="71" t="str">
        <f t="shared" si="76"/>
        <v/>
      </c>
      <c r="DA363" s="60"/>
      <c r="DB363" s="77" t="str">
        <f t="shared" si="77"/>
        <v/>
      </c>
      <c r="DC363" s="71" t="str">
        <f t="shared" si="78"/>
        <v/>
      </c>
      <c r="DD363" s="71" t="str">
        <f t="shared" si="79"/>
        <v/>
      </c>
      <c r="DE363" s="45">
        <f t="shared" si="80"/>
        <v>0</v>
      </c>
      <c r="DF363" s="45"/>
      <c r="DG363" s="84" t="str">
        <f t="shared" si="73"/>
        <v/>
      </c>
    </row>
    <row r="364" spans="1:111" ht="15.75" customHeight="1" x14ac:dyDescent="0.35">
      <c r="A364" s="71" t="str">
        <f t="shared" si="70"/>
        <v/>
      </c>
      <c r="B364" s="71" t="str">
        <f t="shared" si="71"/>
        <v/>
      </c>
      <c r="C364" s="72" t="str">
        <f t="shared" si="72"/>
        <v/>
      </c>
      <c r="D364" s="102"/>
      <c r="E364" s="97"/>
      <c r="F364" s="97"/>
      <c r="G364" s="97"/>
      <c r="H364" s="103"/>
      <c r="I364" s="97"/>
      <c r="J364" s="97"/>
      <c r="K364" s="97"/>
      <c r="L364" s="97"/>
      <c r="M364" s="97"/>
      <c r="N364" s="97"/>
      <c r="O364" s="97"/>
      <c r="P364" s="97"/>
      <c r="Q364" s="97"/>
      <c r="R364" s="104"/>
      <c r="S364" s="97"/>
      <c r="T364" s="97"/>
      <c r="U364" s="97"/>
      <c r="V364" s="97"/>
      <c r="W364" s="97"/>
      <c r="X364" s="104"/>
      <c r="Y364" s="97"/>
      <c r="Z364" s="97"/>
      <c r="AA364" s="97"/>
      <c r="AB364" s="97"/>
      <c r="AC364" s="97"/>
      <c r="AD364" s="97"/>
      <c r="AE364" s="97"/>
      <c r="AF364" s="97"/>
      <c r="AG364" s="97"/>
      <c r="AH364" s="97"/>
      <c r="AI364" s="97"/>
      <c r="AJ364" s="105"/>
      <c r="AK364" s="97"/>
      <c r="AL364" s="97"/>
      <c r="AM364" s="97"/>
      <c r="AN364" s="97"/>
      <c r="AO364" s="97"/>
      <c r="AP364" s="97"/>
      <c r="AQ364" s="97"/>
      <c r="AR364" s="106"/>
      <c r="AS364" s="107"/>
      <c r="AT364" s="107"/>
      <c r="AU364" s="107"/>
      <c r="AV364" s="107"/>
      <c r="AW364" s="107"/>
      <c r="AX364" s="107"/>
      <c r="AY364" s="106"/>
      <c r="AZ364" s="107"/>
      <c r="BA364" s="107"/>
      <c r="BB364" s="107"/>
      <c r="BC364" s="108">
        <f>IF($AU$38&lt;&gt;"","zie hierboven",IF(AJ364="auto",IF(AND((D364&gt;'km-vergoeding'!$A$4),(D364&lt;'km-vergoeding'!$A$5)),'km-vergoeding'!$D$4,'km-vergoeding'!$D$5),0))</f>
        <v>0</v>
      </c>
      <c r="BD364" s="95"/>
      <c r="BE364" s="95"/>
      <c r="BF364" s="95"/>
      <c r="BG364" s="95"/>
      <c r="BH364" s="95"/>
      <c r="BI364" s="95"/>
      <c r="BJ364" s="95"/>
      <c r="BK364" s="94">
        <f t="shared" si="84"/>
        <v>0</v>
      </c>
      <c r="BL364" s="95"/>
      <c r="BM364" s="95"/>
      <c r="BN364" s="95"/>
      <c r="BO364" s="95"/>
      <c r="BP364" s="95"/>
      <c r="BQ364" s="95"/>
      <c r="BR364" s="93">
        <f>IF($AU$38&lt;&gt;"","zie hierboven",IF(AJ364="fiets",'km-vergoeding'!$D$3,0))</f>
        <v>0</v>
      </c>
      <c r="BS364" s="93"/>
      <c r="BT364" s="93"/>
      <c r="BU364" s="93"/>
      <c r="BV364" s="93"/>
      <c r="BW364" s="93"/>
      <c r="BX364" s="93"/>
      <c r="BY364" s="93"/>
      <c r="BZ364" s="94">
        <f t="shared" si="85"/>
        <v>0</v>
      </c>
      <c r="CA364" s="95"/>
      <c r="CB364" s="95"/>
      <c r="CC364" s="95"/>
      <c r="CD364" s="95"/>
      <c r="CE364" s="95"/>
      <c r="CF364" s="95"/>
      <c r="CG364" s="96"/>
      <c r="CH364" s="97"/>
      <c r="CI364" s="97"/>
      <c r="CJ364" s="97"/>
      <c r="CK364" s="97"/>
      <c r="CL364" s="97"/>
      <c r="CM364" s="98">
        <f t="shared" si="86"/>
        <v>0</v>
      </c>
      <c r="CN364" s="95"/>
      <c r="CO364" s="95"/>
      <c r="CP364" s="95"/>
      <c r="CQ364" s="95"/>
      <c r="CR364" s="95"/>
      <c r="CS364" s="99">
        <f t="shared" si="74"/>
        <v>0</v>
      </c>
      <c r="CT364" s="100"/>
      <c r="CU364" s="100"/>
      <c r="CV364" s="100"/>
      <c r="CW364" s="100"/>
      <c r="CX364" s="101"/>
      <c r="CY364" s="73" t="str">
        <f t="shared" si="75"/>
        <v/>
      </c>
      <c r="CZ364" s="71" t="str">
        <f t="shared" si="76"/>
        <v/>
      </c>
      <c r="DA364" s="60"/>
      <c r="DB364" s="77" t="str">
        <f t="shared" si="77"/>
        <v/>
      </c>
      <c r="DC364" s="71" t="str">
        <f t="shared" si="78"/>
        <v/>
      </c>
      <c r="DD364" s="71" t="str">
        <f t="shared" si="79"/>
        <v/>
      </c>
      <c r="DE364" s="45">
        <f t="shared" si="80"/>
        <v>0</v>
      </c>
      <c r="DF364" s="45"/>
      <c r="DG364" s="84" t="str">
        <f t="shared" si="73"/>
        <v/>
      </c>
    </row>
    <row r="365" spans="1:111" ht="15.75" customHeight="1" x14ac:dyDescent="0.35">
      <c r="A365" s="71" t="str">
        <f t="shared" si="70"/>
        <v/>
      </c>
      <c r="B365" s="71" t="str">
        <f t="shared" si="71"/>
        <v/>
      </c>
      <c r="C365" s="72" t="str">
        <f t="shared" si="72"/>
        <v/>
      </c>
      <c r="D365" s="102"/>
      <c r="E365" s="97"/>
      <c r="F365" s="97"/>
      <c r="G365" s="97"/>
      <c r="H365" s="103"/>
      <c r="I365" s="97"/>
      <c r="J365" s="97"/>
      <c r="K365" s="97"/>
      <c r="L365" s="97"/>
      <c r="M365" s="97"/>
      <c r="N365" s="97"/>
      <c r="O365" s="97"/>
      <c r="P365" s="97"/>
      <c r="Q365" s="97"/>
      <c r="R365" s="104"/>
      <c r="S365" s="97"/>
      <c r="T365" s="97"/>
      <c r="U365" s="97"/>
      <c r="V365" s="97"/>
      <c r="W365" s="97"/>
      <c r="X365" s="104"/>
      <c r="Y365" s="97"/>
      <c r="Z365" s="97"/>
      <c r="AA365" s="97"/>
      <c r="AB365" s="97"/>
      <c r="AC365" s="97"/>
      <c r="AD365" s="97"/>
      <c r="AE365" s="97"/>
      <c r="AF365" s="97"/>
      <c r="AG365" s="97"/>
      <c r="AH365" s="97"/>
      <c r="AI365" s="97"/>
      <c r="AJ365" s="105"/>
      <c r="AK365" s="97"/>
      <c r="AL365" s="97"/>
      <c r="AM365" s="97"/>
      <c r="AN365" s="97"/>
      <c r="AO365" s="97"/>
      <c r="AP365" s="97"/>
      <c r="AQ365" s="97"/>
      <c r="AR365" s="106"/>
      <c r="AS365" s="107"/>
      <c r="AT365" s="107"/>
      <c r="AU365" s="107"/>
      <c r="AV365" s="107"/>
      <c r="AW365" s="107"/>
      <c r="AX365" s="107"/>
      <c r="AY365" s="106"/>
      <c r="AZ365" s="107"/>
      <c r="BA365" s="107"/>
      <c r="BB365" s="107"/>
      <c r="BC365" s="108">
        <f>IF($AU$38&lt;&gt;"","zie hierboven",IF(AJ365="auto",IF(AND((D365&gt;'km-vergoeding'!$A$4),(D365&lt;'km-vergoeding'!$A$5)),'km-vergoeding'!$D$4,'km-vergoeding'!$D$5),0))</f>
        <v>0</v>
      </c>
      <c r="BD365" s="95"/>
      <c r="BE365" s="95"/>
      <c r="BF365" s="95"/>
      <c r="BG365" s="95"/>
      <c r="BH365" s="95"/>
      <c r="BI365" s="95"/>
      <c r="BJ365" s="95"/>
      <c r="BK365" s="94">
        <f t="shared" si="84"/>
        <v>0</v>
      </c>
      <c r="BL365" s="95"/>
      <c r="BM365" s="95"/>
      <c r="BN365" s="95"/>
      <c r="BO365" s="95"/>
      <c r="BP365" s="95"/>
      <c r="BQ365" s="95"/>
      <c r="BR365" s="93">
        <f>IF($AU$38&lt;&gt;"","zie hierboven",IF(AJ365="fiets",'km-vergoeding'!$D$3,0))</f>
        <v>0</v>
      </c>
      <c r="BS365" s="93"/>
      <c r="BT365" s="93"/>
      <c r="BU365" s="93"/>
      <c r="BV365" s="93"/>
      <c r="BW365" s="93"/>
      <c r="BX365" s="93"/>
      <c r="BY365" s="93"/>
      <c r="BZ365" s="94">
        <f t="shared" si="85"/>
        <v>0</v>
      </c>
      <c r="CA365" s="95"/>
      <c r="CB365" s="95"/>
      <c r="CC365" s="95"/>
      <c r="CD365" s="95"/>
      <c r="CE365" s="95"/>
      <c r="CF365" s="95"/>
      <c r="CG365" s="96"/>
      <c r="CH365" s="97"/>
      <c r="CI365" s="97"/>
      <c r="CJ365" s="97"/>
      <c r="CK365" s="97"/>
      <c r="CL365" s="97"/>
      <c r="CM365" s="98">
        <f t="shared" si="86"/>
        <v>0</v>
      </c>
      <c r="CN365" s="95"/>
      <c r="CO365" s="95"/>
      <c r="CP365" s="95"/>
      <c r="CQ365" s="95"/>
      <c r="CR365" s="95"/>
      <c r="CS365" s="99">
        <f t="shared" si="74"/>
        <v>0</v>
      </c>
      <c r="CT365" s="100"/>
      <c r="CU365" s="100"/>
      <c r="CV365" s="100"/>
      <c r="CW365" s="100"/>
      <c r="CX365" s="101"/>
      <c r="CY365" s="73" t="str">
        <f t="shared" si="75"/>
        <v/>
      </c>
      <c r="CZ365" s="71" t="str">
        <f t="shared" si="76"/>
        <v/>
      </c>
      <c r="DA365" s="60"/>
      <c r="DB365" s="77" t="str">
        <f t="shared" si="77"/>
        <v/>
      </c>
      <c r="DC365" s="71" t="str">
        <f t="shared" si="78"/>
        <v/>
      </c>
      <c r="DD365" s="71" t="str">
        <f t="shared" si="79"/>
        <v/>
      </c>
      <c r="DE365" s="45">
        <f t="shared" si="80"/>
        <v>0</v>
      </c>
      <c r="DF365" s="45"/>
      <c r="DG365" s="84" t="str">
        <f t="shared" si="73"/>
        <v/>
      </c>
    </row>
    <row r="366" spans="1:111" ht="15.75" customHeight="1" x14ac:dyDescent="0.35">
      <c r="A366" s="71" t="str">
        <f t="shared" si="70"/>
        <v/>
      </c>
      <c r="B366" s="71" t="str">
        <f t="shared" si="71"/>
        <v/>
      </c>
      <c r="C366" s="72" t="str">
        <f t="shared" si="72"/>
        <v/>
      </c>
      <c r="D366" s="102"/>
      <c r="E366" s="97"/>
      <c r="F366" s="97"/>
      <c r="G366" s="97"/>
      <c r="H366" s="103"/>
      <c r="I366" s="97"/>
      <c r="J366" s="97"/>
      <c r="K366" s="97"/>
      <c r="L366" s="97"/>
      <c r="M366" s="97"/>
      <c r="N366" s="97"/>
      <c r="O366" s="97"/>
      <c r="P366" s="97"/>
      <c r="Q366" s="97"/>
      <c r="R366" s="104"/>
      <c r="S366" s="97"/>
      <c r="T366" s="97"/>
      <c r="U366" s="97"/>
      <c r="V366" s="97"/>
      <c r="W366" s="97"/>
      <c r="X366" s="104"/>
      <c r="Y366" s="97"/>
      <c r="Z366" s="97"/>
      <c r="AA366" s="97"/>
      <c r="AB366" s="97"/>
      <c r="AC366" s="97"/>
      <c r="AD366" s="97"/>
      <c r="AE366" s="97"/>
      <c r="AF366" s="97"/>
      <c r="AG366" s="97"/>
      <c r="AH366" s="97"/>
      <c r="AI366" s="97"/>
      <c r="AJ366" s="105"/>
      <c r="AK366" s="97"/>
      <c r="AL366" s="97"/>
      <c r="AM366" s="97"/>
      <c r="AN366" s="97"/>
      <c r="AO366" s="97"/>
      <c r="AP366" s="97"/>
      <c r="AQ366" s="97"/>
      <c r="AR366" s="106"/>
      <c r="AS366" s="107"/>
      <c r="AT366" s="107"/>
      <c r="AU366" s="107"/>
      <c r="AV366" s="107"/>
      <c r="AW366" s="107"/>
      <c r="AX366" s="107"/>
      <c r="AY366" s="106"/>
      <c r="AZ366" s="107"/>
      <c r="BA366" s="107"/>
      <c r="BB366" s="107"/>
      <c r="BC366" s="108">
        <f>IF($AU$38&lt;&gt;"","zie hierboven",IF(AJ366="auto",IF(AND((D366&gt;'km-vergoeding'!$A$4),(D366&lt;'km-vergoeding'!$A$5)),'km-vergoeding'!$D$4,'km-vergoeding'!$D$5),0))</f>
        <v>0</v>
      </c>
      <c r="BD366" s="95"/>
      <c r="BE366" s="95"/>
      <c r="BF366" s="95"/>
      <c r="BG366" s="95"/>
      <c r="BH366" s="95"/>
      <c r="BI366" s="95"/>
      <c r="BJ366" s="95"/>
      <c r="BK366" s="94">
        <f t="shared" si="84"/>
        <v>0</v>
      </c>
      <c r="BL366" s="95"/>
      <c r="BM366" s="95"/>
      <c r="BN366" s="95"/>
      <c r="BO366" s="95"/>
      <c r="BP366" s="95"/>
      <c r="BQ366" s="95"/>
      <c r="BR366" s="93">
        <f>IF($AU$38&lt;&gt;"","zie hierboven",IF(AJ366="fiets",'km-vergoeding'!$D$3,0))</f>
        <v>0</v>
      </c>
      <c r="BS366" s="93"/>
      <c r="BT366" s="93"/>
      <c r="BU366" s="93"/>
      <c r="BV366" s="93"/>
      <c r="BW366" s="93"/>
      <c r="BX366" s="93"/>
      <c r="BY366" s="93"/>
      <c r="BZ366" s="94">
        <f t="shared" si="85"/>
        <v>0</v>
      </c>
      <c r="CA366" s="95"/>
      <c r="CB366" s="95"/>
      <c r="CC366" s="95"/>
      <c r="CD366" s="95"/>
      <c r="CE366" s="95"/>
      <c r="CF366" s="95"/>
      <c r="CG366" s="96"/>
      <c r="CH366" s="97"/>
      <c r="CI366" s="97"/>
      <c r="CJ366" s="97"/>
      <c r="CK366" s="97"/>
      <c r="CL366" s="97"/>
      <c r="CM366" s="98">
        <f t="shared" si="86"/>
        <v>0</v>
      </c>
      <c r="CN366" s="95"/>
      <c r="CO366" s="95"/>
      <c r="CP366" s="95"/>
      <c r="CQ366" s="95"/>
      <c r="CR366" s="95"/>
      <c r="CS366" s="99">
        <f t="shared" si="74"/>
        <v>0</v>
      </c>
      <c r="CT366" s="100"/>
      <c r="CU366" s="100"/>
      <c r="CV366" s="100"/>
      <c r="CW366" s="100"/>
      <c r="CX366" s="101"/>
      <c r="CY366" s="73" t="str">
        <f t="shared" si="75"/>
        <v/>
      </c>
      <c r="CZ366" s="71" t="str">
        <f t="shared" si="76"/>
        <v/>
      </c>
      <c r="DA366" s="60"/>
      <c r="DB366" s="77" t="str">
        <f t="shared" si="77"/>
        <v/>
      </c>
      <c r="DC366" s="71" t="str">
        <f t="shared" si="78"/>
        <v/>
      </c>
      <c r="DD366" s="71" t="str">
        <f t="shared" si="79"/>
        <v/>
      </c>
      <c r="DE366" s="45">
        <f t="shared" si="80"/>
        <v>0</v>
      </c>
      <c r="DF366" s="45"/>
      <c r="DG366" s="84" t="str">
        <f t="shared" si="73"/>
        <v/>
      </c>
    </row>
    <row r="367" spans="1:111" ht="15.75" customHeight="1" x14ac:dyDescent="0.35">
      <c r="A367" s="71" t="str">
        <f t="shared" si="70"/>
        <v/>
      </c>
      <c r="B367" s="71" t="str">
        <f t="shared" si="71"/>
        <v/>
      </c>
      <c r="C367" s="72" t="str">
        <f t="shared" si="72"/>
        <v/>
      </c>
      <c r="D367" s="102"/>
      <c r="E367" s="97"/>
      <c r="F367" s="97"/>
      <c r="G367" s="97"/>
      <c r="H367" s="103"/>
      <c r="I367" s="97"/>
      <c r="J367" s="97"/>
      <c r="K367" s="97"/>
      <c r="L367" s="97"/>
      <c r="M367" s="97"/>
      <c r="N367" s="97"/>
      <c r="O367" s="97"/>
      <c r="P367" s="97"/>
      <c r="Q367" s="97"/>
      <c r="R367" s="104"/>
      <c r="S367" s="97"/>
      <c r="T367" s="97"/>
      <c r="U367" s="97"/>
      <c r="V367" s="97"/>
      <c r="W367" s="97"/>
      <c r="X367" s="104"/>
      <c r="Y367" s="97"/>
      <c r="Z367" s="97"/>
      <c r="AA367" s="97"/>
      <c r="AB367" s="97"/>
      <c r="AC367" s="97"/>
      <c r="AD367" s="97"/>
      <c r="AE367" s="97"/>
      <c r="AF367" s="97"/>
      <c r="AG367" s="97"/>
      <c r="AH367" s="97"/>
      <c r="AI367" s="97"/>
      <c r="AJ367" s="105"/>
      <c r="AK367" s="97"/>
      <c r="AL367" s="97"/>
      <c r="AM367" s="97"/>
      <c r="AN367" s="97"/>
      <c r="AO367" s="97"/>
      <c r="AP367" s="97"/>
      <c r="AQ367" s="97"/>
      <c r="AR367" s="106"/>
      <c r="AS367" s="107"/>
      <c r="AT367" s="107"/>
      <c r="AU367" s="107"/>
      <c r="AV367" s="107"/>
      <c r="AW367" s="107"/>
      <c r="AX367" s="107"/>
      <c r="AY367" s="106"/>
      <c r="AZ367" s="107"/>
      <c r="BA367" s="107"/>
      <c r="BB367" s="107"/>
      <c r="BC367" s="108">
        <f>IF($AU$38&lt;&gt;"","zie hierboven",IF(AJ367="auto",IF(AND((D367&gt;'km-vergoeding'!$A$4),(D367&lt;'km-vergoeding'!$A$5)),'km-vergoeding'!$D$4,'km-vergoeding'!$D$5),0))</f>
        <v>0</v>
      </c>
      <c r="BD367" s="95"/>
      <c r="BE367" s="95"/>
      <c r="BF367" s="95"/>
      <c r="BG367" s="95"/>
      <c r="BH367" s="95"/>
      <c r="BI367" s="95"/>
      <c r="BJ367" s="95"/>
      <c r="BK367" s="94">
        <f t="shared" si="84"/>
        <v>0</v>
      </c>
      <c r="BL367" s="95"/>
      <c r="BM367" s="95"/>
      <c r="BN367" s="95"/>
      <c r="BO367" s="95"/>
      <c r="BP367" s="95"/>
      <c r="BQ367" s="95"/>
      <c r="BR367" s="93">
        <f>IF($AU$38&lt;&gt;"","zie hierboven",IF(AJ367="fiets",'km-vergoeding'!$D$3,0))</f>
        <v>0</v>
      </c>
      <c r="BS367" s="93"/>
      <c r="BT367" s="93"/>
      <c r="BU367" s="93"/>
      <c r="BV367" s="93"/>
      <c r="BW367" s="93"/>
      <c r="BX367" s="93"/>
      <c r="BY367" s="93"/>
      <c r="BZ367" s="94">
        <f t="shared" si="85"/>
        <v>0</v>
      </c>
      <c r="CA367" s="95"/>
      <c r="CB367" s="95"/>
      <c r="CC367" s="95"/>
      <c r="CD367" s="95"/>
      <c r="CE367" s="95"/>
      <c r="CF367" s="95"/>
      <c r="CG367" s="96"/>
      <c r="CH367" s="97"/>
      <c r="CI367" s="97"/>
      <c r="CJ367" s="97"/>
      <c r="CK367" s="97"/>
      <c r="CL367" s="97"/>
      <c r="CM367" s="98">
        <f t="shared" si="86"/>
        <v>0</v>
      </c>
      <c r="CN367" s="95"/>
      <c r="CO367" s="95"/>
      <c r="CP367" s="95"/>
      <c r="CQ367" s="95"/>
      <c r="CR367" s="95"/>
      <c r="CS367" s="99">
        <f t="shared" si="74"/>
        <v>0</v>
      </c>
      <c r="CT367" s="100"/>
      <c r="CU367" s="100"/>
      <c r="CV367" s="100"/>
      <c r="CW367" s="100"/>
      <c r="CX367" s="101"/>
      <c r="CY367" s="73" t="str">
        <f t="shared" si="75"/>
        <v/>
      </c>
      <c r="CZ367" s="71" t="str">
        <f t="shared" si="76"/>
        <v/>
      </c>
      <c r="DA367" s="60"/>
      <c r="DB367" s="77" t="str">
        <f t="shared" si="77"/>
        <v/>
      </c>
      <c r="DC367" s="71" t="str">
        <f t="shared" si="78"/>
        <v/>
      </c>
      <c r="DD367" s="71" t="str">
        <f t="shared" si="79"/>
        <v/>
      </c>
      <c r="DE367" s="45">
        <f t="shared" si="80"/>
        <v>0</v>
      </c>
      <c r="DF367" s="45"/>
      <c r="DG367" s="84" t="str">
        <f t="shared" si="73"/>
        <v/>
      </c>
    </row>
    <row r="368" spans="1:111" ht="15.75" customHeight="1" x14ac:dyDescent="0.35">
      <c r="A368" s="71" t="str">
        <f t="shared" si="70"/>
        <v/>
      </c>
      <c r="B368" s="71" t="str">
        <f t="shared" si="71"/>
        <v/>
      </c>
      <c r="C368" s="72" t="str">
        <f t="shared" si="72"/>
        <v/>
      </c>
      <c r="D368" s="102"/>
      <c r="E368" s="97"/>
      <c r="F368" s="97"/>
      <c r="G368" s="97"/>
      <c r="H368" s="103"/>
      <c r="I368" s="97"/>
      <c r="J368" s="97"/>
      <c r="K368" s="97"/>
      <c r="L368" s="97"/>
      <c r="M368" s="97"/>
      <c r="N368" s="97"/>
      <c r="O368" s="97"/>
      <c r="P368" s="97"/>
      <c r="Q368" s="97"/>
      <c r="R368" s="104"/>
      <c r="S368" s="97"/>
      <c r="T368" s="97"/>
      <c r="U368" s="97"/>
      <c r="V368" s="97"/>
      <c r="W368" s="97"/>
      <c r="X368" s="104"/>
      <c r="Y368" s="97"/>
      <c r="Z368" s="97"/>
      <c r="AA368" s="97"/>
      <c r="AB368" s="97"/>
      <c r="AC368" s="97"/>
      <c r="AD368" s="97"/>
      <c r="AE368" s="97"/>
      <c r="AF368" s="97"/>
      <c r="AG368" s="97"/>
      <c r="AH368" s="97"/>
      <c r="AI368" s="97"/>
      <c r="AJ368" s="105"/>
      <c r="AK368" s="97"/>
      <c r="AL368" s="97"/>
      <c r="AM368" s="97"/>
      <c r="AN368" s="97"/>
      <c r="AO368" s="97"/>
      <c r="AP368" s="97"/>
      <c r="AQ368" s="97"/>
      <c r="AR368" s="106"/>
      <c r="AS368" s="107"/>
      <c r="AT368" s="107"/>
      <c r="AU368" s="107"/>
      <c r="AV368" s="107"/>
      <c r="AW368" s="107"/>
      <c r="AX368" s="107"/>
      <c r="AY368" s="106"/>
      <c r="AZ368" s="107"/>
      <c r="BA368" s="107"/>
      <c r="BB368" s="107"/>
      <c r="BC368" s="108">
        <f>IF($AU$38&lt;&gt;"","zie hierboven",IF(AJ368="auto",IF(AND((D368&gt;'km-vergoeding'!$A$4),(D368&lt;'km-vergoeding'!$A$5)),'km-vergoeding'!$D$4,'km-vergoeding'!$D$5),0))</f>
        <v>0</v>
      </c>
      <c r="BD368" s="95"/>
      <c r="BE368" s="95"/>
      <c r="BF368" s="95"/>
      <c r="BG368" s="95"/>
      <c r="BH368" s="95"/>
      <c r="BI368" s="95"/>
      <c r="BJ368" s="95"/>
      <c r="BK368" s="94">
        <f t="shared" si="84"/>
        <v>0</v>
      </c>
      <c r="BL368" s="95"/>
      <c r="BM368" s="95"/>
      <c r="BN368" s="95"/>
      <c r="BO368" s="95"/>
      <c r="BP368" s="95"/>
      <c r="BQ368" s="95"/>
      <c r="BR368" s="93">
        <f>IF($AU$38&lt;&gt;"","zie hierboven",IF(AJ368="fiets",'km-vergoeding'!$D$3,0))</f>
        <v>0</v>
      </c>
      <c r="BS368" s="93"/>
      <c r="BT368" s="93"/>
      <c r="BU368" s="93"/>
      <c r="BV368" s="93"/>
      <c r="BW368" s="93"/>
      <c r="BX368" s="93"/>
      <c r="BY368" s="93"/>
      <c r="BZ368" s="94">
        <f t="shared" si="85"/>
        <v>0</v>
      </c>
      <c r="CA368" s="95"/>
      <c r="CB368" s="95"/>
      <c r="CC368" s="95"/>
      <c r="CD368" s="95"/>
      <c r="CE368" s="95"/>
      <c r="CF368" s="95"/>
      <c r="CG368" s="96"/>
      <c r="CH368" s="97"/>
      <c r="CI368" s="97"/>
      <c r="CJ368" s="97"/>
      <c r="CK368" s="97"/>
      <c r="CL368" s="97"/>
      <c r="CM368" s="98">
        <f t="shared" si="86"/>
        <v>0</v>
      </c>
      <c r="CN368" s="95"/>
      <c r="CO368" s="95"/>
      <c r="CP368" s="95"/>
      <c r="CQ368" s="95"/>
      <c r="CR368" s="95"/>
      <c r="CS368" s="99">
        <f t="shared" si="74"/>
        <v>0</v>
      </c>
      <c r="CT368" s="100"/>
      <c r="CU368" s="100"/>
      <c r="CV368" s="100"/>
      <c r="CW368" s="100"/>
      <c r="CX368" s="101"/>
      <c r="CY368" s="73" t="str">
        <f t="shared" si="75"/>
        <v/>
      </c>
      <c r="CZ368" s="71" t="str">
        <f t="shared" si="76"/>
        <v/>
      </c>
      <c r="DA368" s="60"/>
      <c r="DB368" s="77" t="str">
        <f t="shared" si="77"/>
        <v/>
      </c>
      <c r="DC368" s="71" t="str">
        <f t="shared" si="78"/>
        <v/>
      </c>
      <c r="DD368" s="71" t="str">
        <f t="shared" si="79"/>
        <v/>
      </c>
      <c r="DE368" s="45">
        <f t="shared" si="80"/>
        <v>0</v>
      </c>
      <c r="DF368" s="45"/>
      <c r="DG368" s="84" t="str">
        <f t="shared" si="73"/>
        <v/>
      </c>
    </row>
    <row r="369" spans="1:111" ht="15.75" customHeight="1" x14ac:dyDescent="0.35">
      <c r="A369" s="71" t="str">
        <f t="shared" si="70"/>
        <v/>
      </c>
      <c r="B369" s="71" t="str">
        <f t="shared" si="71"/>
        <v/>
      </c>
      <c r="C369" s="72" t="str">
        <f t="shared" si="72"/>
        <v/>
      </c>
      <c r="D369" s="102"/>
      <c r="E369" s="97"/>
      <c r="F369" s="97"/>
      <c r="G369" s="97"/>
      <c r="H369" s="103"/>
      <c r="I369" s="97"/>
      <c r="J369" s="97"/>
      <c r="K369" s="97"/>
      <c r="L369" s="97"/>
      <c r="M369" s="97"/>
      <c r="N369" s="97"/>
      <c r="O369" s="97"/>
      <c r="P369" s="97"/>
      <c r="Q369" s="97"/>
      <c r="R369" s="104"/>
      <c r="S369" s="97"/>
      <c r="T369" s="97"/>
      <c r="U369" s="97"/>
      <c r="V369" s="97"/>
      <c r="W369" s="97"/>
      <c r="X369" s="104"/>
      <c r="Y369" s="97"/>
      <c r="Z369" s="97"/>
      <c r="AA369" s="97"/>
      <c r="AB369" s="97"/>
      <c r="AC369" s="97"/>
      <c r="AD369" s="97"/>
      <c r="AE369" s="97"/>
      <c r="AF369" s="97"/>
      <c r="AG369" s="97"/>
      <c r="AH369" s="97"/>
      <c r="AI369" s="97"/>
      <c r="AJ369" s="105"/>
      <c r="AK369" s="97"/>
      <c r="AL369" s="97"/>
      <c r="AM369" s="97"/>
      <c r="AN369" s="97"/>
      <c r="AO369" s="97"/>
      <c r="AP369" s="97"/>
      <c r="AQ369" s="97"/>
      <c r="AR369" s="106"/>
      <c r="AS369" s="107"/>
      <c r="AT369" s="107"/>
      <c r="AU369" s="107"/>
      <c r="AV369" s="107"/>
      <c r="AW369" s="107"/>
      <c r="AX369" s="107"/>
      <c r="AY369" s="106"/>
      <c r="AZ369" s="107"/>
      <c r="BA369" s="107"/>
      <c r="BB369" s="107"/>
      <c r="BC369" s="108">
        <f>IF($AU$38&lt;&gt;"","zie hierboven",IF(AJ369="auto",IF(AND((D369&gt;'km-vergoeding'!$A$4),(D369&lt;'km-vergoeding'!$A$5)),'km-vergoeding'!$D$4,'km-vergoeding'!$D$5),0))</f>
        <v>0</v>
      </c>
      <c r="BD369" s="95"/>
      <c r="BE369" s="95"/>
      <c r="BF369" s="95"/>
      <c r="BG369" s="95"/>
      <c r="BH369" s="95"/>
      <c r="BI369" s="95"/>
      <c r="BJ369" s="95"/>
      <c r="BK369" s="94">
        <f t="shared" si="84"/>
        <v>0</v>
      </c>
      <c r="BL369" s="95"/>
      <c r="BM369" s="95"/>
      <c r="BN369" s="95"/>
      <c r="BO369" s="95"/>
      <c r="BP369" s="95"/>
      <c r="BQ369" s="95"/>
      <c r="BR369" s="93">
        <f>IF($AU$38&lt;&gt;"","zie hierboven",IF(AJ369="fiets",'km-vergoeding'!$D$3,0))</f>
        <v>0</v>
      </c>
      <c r="BS369" s="93"/>
      <c r="BT369" s="93"/>
      <c r="BU369" s="93"/>
      <c r="BV369" s="93"/>
      <c r="BW369" s="93"/>
      <c r="BX369" s="93"/>
      <c r="BY369" s="93"/>
      <c r="BZ369" s="94">
        <f t="shared" si="85"/>
        <v>0</v>
      </c>
      <c r="CA369" s="95"/>
      <c r="CB369" s="95"/>
      <c r="CC369" s="95"/>
      <c r="CD369" s="95"/>
      <c r="CE369" s="95"/>
      <c r="CF369" s="95"/>
      <c r="CG369" s="96"/>
      <c r="CH369" s="97"/>
      <c r="CI369" s="97"/>
      <c r="CJ369" s="97"/>
      <c r="CK369" s="97"/>
      <c r="CL369" s="97"/>
      <c r="CM369" s="98">
        <f t="shared" si="86"/>
        <v>0</v>
      </c>
      <c r="CN369" s="95"/>
      <c r="CO369" s="95"/>
      <c r="CP369" s="95"/>
      <c r="CQ369" s="95"/>
      <c r="CR369" s="95"/>
      <c r="CS369" s="99">
        <f t="shared" si="74"/>
        <v>0</v>
      </c>
      <c r="CT369" s="100"/>
      <c r="CU369" s="100"/>
      <c r="CV369" s="100"/>
      <c r="CW369" s="100"/>
      <c r="CX369" s="101"/>
      <c r="CY369" s="73" t="str">
        <f t="shared" si="75"/>
        <v/>
      </c>
      <c r="CZ369" s="71" t="str">
        <f t="shared" si="76"/>
        <v/>
      </c>
      <c r="DA369" s="60"/>
      <c r="DB369" s="77" t="str">
        <f t="shared" si="77"/>
        <v/>
      </c>
      <c r="DC369" s="71" t="str">
        <f t="shared" si="78"/>
        <v/>
      </c>
      <c r="DD369" s="71" t="str">
        <f t="shared" si="79"/>
        <v/>
      </c>
      <c r="DE369" s="45">
        <f t="shared" si="80"/>
        <v>0</v>
      </c>
      <c r="DF369" s="45"/>
      <c r="DG369" s="84" t="str">
        <f t="shared" si="73"/>
        <v/>
      </c>
    </row>
    <row r="370" spans="1:111" ht="15.75" customHeight="1" x14ac:dyDescent="0.35">
      <c r="A370" s="71" t="str">
        <f t="shared" si="70"/>
        <v/>
      </c>
      <c r="B370" s="71" t="str">
        <f t="shared" si="71"/>
        <v/>
      </c>
      <c r="C370" s="72" t="str">
        <f t="shared" si="72"/>
        <v/>
      </c>
      <c r="D370" s="102"/>
      <c r="E370" s="97"/>
      <c r="F370" s="97"/>
      <c r="G370" s="97"/>
      <c r="H370" s="103"/>
      <c r="I370" s="97"/>
      <c r="J370" s="97"/>
      <c r="K370" s="97"/>
      <c r="L370" s="97"/>
      <c r="M370" s="97"/>
      <c r="N370" s="97"/>
      <c r="O370" s="97"/>
      <c r="P370" s="97"/>
      <c r="Q370" s="97"/>
      <c r="R370" s="104"/>
      <c r="S370" s="97"/>
      <c r="T370" s="97"/>
      <c r="U370" s="97"/>
      <c r="V370" s="97"/>
      <c r="W370" s="97"/>
      <c r="X370" s="104"/>
      <c r="Y370" s="97"/>
      <c r="Z370" s="97"/>
      <c r="AA370" s="97"/>
      <c r="AB370" s="97"/>
      <c r="AC370" s="97"/>
      <c r="AD370" s="97"/>
      <c r="AE370" s="97"/>
      <c r="AF370" s="97"/>
      <c r="AG370" s="97"/>
      <c r="AH370" s="97"/>
      <c r="AI370" s="97"/>
      <c r="AJ370" s="105"/>
      <c r="AK370" s="97"/>
      <c r="AL370" s="97"/>
      <c r="AM370" s="97"/>
      <c r="AN370" s="97"/>
      <c r="AO370" s="97"/>
      <c r="AP370" s="97"/>
      <c r="AQ370" s="97"/>
      <c r="AR370" s="106"/>
      <c r="AS370" s="107"/>
      <c r="AT370" s="107"/>
      <c r="AU370" s="107"/>
      <c r="AV370" s="107"/>
      <c r="AW370" s="107"/>
      <c r="AX370" s="107"/>
      <c r="AY370" s="106"/>
      <c r="AZ370" s="107"/>
      <c r="BA370" s="107"/>
      <c r="BB370" s="107"/>
      <c r="BC370" s="108">
        <f>IF($AU$38&lt;&gt;"","zie hierboven",IF(AJ370="auto",IF(AND((D370&gt;'km-vergoeding'!$A$4),(D370&lt;'km-vergoeding'!$A$5)),'km-vergoeding'!$D$4,'km-vergoeding'!$D$5),0))</f>
        <v>0</v>
      </c>
      <c r="BD370" s="95"/>
      <c r="BE370" s="95"/>
      <c r="BF370" s="95"/>
      <c r="BG370" s="95"/>
      <c r="BH370" s="95"/>
      <c r="BI370" s="95"/>
      <c r="BJ370" s="95"/>
      <c r="BK370" s="94">
        <f t="shared" si="84"/>
        <v>0</v>
      </c>
      <c r="BL370" s="95"/>
      <c r="BM370" s="95"/>
      <c r="BN370" s="95"/>
      <c r="BO370" s="95"/>
      <c r="BP370" s="95"/>
      <c r="BQ370" s="95"/>
      <c r="BR370" s="93">
        <f>IF($AU$38&lt;&gt;"","zie hierboven",IF(AJ370="fiets",'km-vergoeding'!$D$3,0))</f>
        <v>0</v>
      </c>
      <c r="BS370" s="93"/>
      <c r="BT370" s="93"/>
      <c r="BU370" s="93"/>
      <c r="BV370" s="93"/>
      <c r="BW370" s="93"/>
      <c r="BX370" s="93"/>
      <c r="BY370" s="93"/>
      <c r="BZ370" s="94">
        <f t="shared" si="85"/>
        <v>0</v>
      </c>
      <c r="CA370" s="95"/>
      <c r="CB370" s="95"/>
      <c r="CC370" s="95"/>
      <c r="CD370" s="95"/>
      <c r="CE370" s="95"/>
      <c r="CF370" s="95"/>
      <c r="CG370" s="96"/>
      <c r="CH370" s="97"/>
      <c r="CI370" s="97"/>
      <c r="CJ370" s="97"/>
      <c r="CK370" s="97"/>
      <c r="CL370" s="97"/>
      <c r="CM370" s="98">
        <f t="shared" si="86"/>
        <v>0</v>
      </c>
      <c r="CN370" s="95"/>
      <c r="CO370" s="95"/>
      <c r="CP370" s="95"/>
      <c r="CQ370" s="95"/>
      <c r="CR370" s="95"/>
      <c r="CS370" s="99">
        <f t="shared" si="74"/>
        <v>0</v>
      </c>
      <c r="CT370" s="100"/>
      <c r="CU370" s="100"/>
      <c r="CV370" s="100"/>
      <c r="CW370" s="100"/>
      <c r="CX370" s="101"/>
      <c r="CY370" s="73" t="str">
        <f t="shared" si="75"/>
        <v/>
      </c>
      <c r="CZ370" s="71" t="str">
        <f t="shared" si="76"/>
        <v/>
      </c>
      <c r="DA370" s="60"/>
      <c r="DB370" s="77" t="str">
        <f t="shared" si="77"/>
        <v/>
      </c>
      <c r="DC370" s="71" t="str">
        <f t="shared" si="78"/>
        <v/>
      </c>
      <c r="DD370" s="71" t="str">
        <f t="shared" si="79"/>
        <v/>
      </c>
      <c r="DE370" s="45">
        <f t="shared" si="80"/>
        <v>0</v>
      </c>
      <c r="DF370" s="45"/>
      <c r="DG370" s="84" t="str">
        <f t="shared" si="73"/>
        <v/>
      </c>
    </row>
    <row r="371" spans="1:111" ht="15.75" customHeight="1" x14ac:dyDescent="0.35">
      <c r="A371" s="71" t="str">
        <f t="shared" si="70"/>
        <v/>
      </c>
      <c r="B371" s="71" t="str">
        <f t="shared" si="71"/>
        <v/>
      </c>
      <c r="C371" s="72" t="str">
        <f t="shared" si="72"/>
        <v/>
      </c>
      <c r="D371" s="102"/>
      <c r="E371" s="97"/>
      <c r="F371" s="97"/>
      <c r="G371" s="97"/>
      <c r="H371" s="103"/>
      <c r="I371" s="97"/>
      <c r="J371" s="97"/>
      <c r="K371" s="97"/>
      <c r="L371" s="97"/>
      <c r="M371" s="97"/>
      <c r="N371" s="97"/>
      <c r="O371" s="97"/>
      <c r="P371" s="97"/>
      <c r="Q371" s="97"/>
      <c r="R371" s="104"/>
      <c r="S371" s="97"/>
      <c r="T371" s="97"/>
      <c r="U371" s="97"/>
      <c r="V371" s="97"/>
      <c r="W371" s="97"/>
      <c r="X371" s="104"/>
      <c r="Y371" s="97"/>
      <c r="Z371" s="97"/>
      <c r="AA371" s="97"/>
      <c r="AB371" s="97"/>
      <c r="AC371" s="97"/>
      <c r="AD371" s="97"/>
      <c r="AE371" s="97"/>
      <c r="AF371" s="97"/>
      <c r="AG371" s="97"/>
      <c r="AH371" s="97"/>
      <c r="AI371" s="97"/>
      <c r="AJ371" s="105"/>
      <c r="AK371" s="97"/>
      <c r="AL371" s="97"/>
      <c r="AM371" s="97"/>
      <c r="AN371" s="97"/>
      <c r="AO371" s="97"/>
      <c r="AP371" s="97"/>
      <c r="AQ371" s="97"/>
      <c r="AR371" s="106"/>
      <c r="AS371" s="107"/>
      <c r="AT371" s="107"/>
      <c r="AU371" s="107"/>
      <c r="AV371" s="107"/>
      <c r="AW371" s="107"/>
      <c r="AX371" s="107"/>
      <c r="AY371" s="106"/>
      <c r="AZ371" s="107"/>
      <c r="BA371" s="107"/>
      <c r="BB371" s="107"/>
      <c r="BC371" s="108">
        <f>IF($AU$38&lt;&gt;"","zie hierboven",IF(AJ371="auto",IF(AND((D371&gt;'km-vergoeding'!$A$4),(D371&lt;'km-vergoeding'!$A$5)),'km-vergoeding'!$D$4,'km-vergoeding'!$D$5),0))</f>
        <v>0</v>
      </c>
      <c r="BD371" s="95"/>
      <c r="BE371" s="95"/>
      <c r="BF371" s="95"/>
      <c r="BG371" s="95"/>
      <c r="BH371" s="95"/>
      <c r="BI371" s="95"/>
      <c r="BJ371" s="95"/>
      <c r="BK371" s="94">
        <f t="shared" si="84"/>
        <v>0</v>
      </c>
      <c r="BL371" s="95"/>
      <c r="BM371" s="95"/>
      <c r="BN371" s="95"/>
      <c r="BO371" s="95"/>
      <c r="BP371" s="95"/>
      <c r="BQ371" s="95"/>
      <c r="BR371" s="93">
        <f>IF($AU$38&lt;&gt;"","zie hierboven",IF(AJ371="fiets",'km-vergoeding'!$D$3,0))</f>
        <v>0</v>
      </c>
      <c r="BS371" s="93"/>
      <c r="BT371" s="93"/>
      <c r="BU371" s="93"/>
      <c r="BV371" s="93"/>
      <c r="BW371" s="93"/>
      <c r="BX371" s="93"/>
      <c r="BY371" s="93"/>
      <c r="BZ371" s="94">
        <f t="shared" si="85"/>
        <v>0</v>
      </c>
      <c r="CA371" s="95"/>
      <c r="CB371" s="95"/>
      <c r="CC371" s="95"/>
      <c r="CD371" s="95"/>
      <c r="CE371" s="95"/>
      <c r="CF371" s="95"/>
      <c r="CG371" s="96"/>
      <c r="CH371" s="97"/>
      <c r="CI371" s="97"/>
      <c r="CJ371" s="97"/>
      <c r="CK371" s="97"/>
      <c r="CL371" s="97"/>
      <c r="CM371" s="98">
        <f t="shared" si="86"/>
        <v>0</v>
      </c>
      <c r="CN371" s="95"/>
      <c r="CO371" s="95"/>
      <c r="CP371" s="95"/>
      <c r="CQ371" s="95"/>
      <c r="CR371" s="95"/>
      <c r="CS371" s="99">
        <f t="shared" si="74"/>
        <v>0</v>
      </c>
      <c r="CT371" s="100"/>
      <c r="CU371" s="100"/>
      <c r="CV371" s="100"/>
      <c r="CW371" s="100"/>
      <c r="CX371" s="101"/>
      <c r="CY371" s="73" t="str">
        <f t="shared" si="75"/>
        <v/>
      </c>
      <c r="CZ371" s="71" t="str">
        <f t="shared" si="76"/>
        <v/>
      </c>
      <c r="DA371" s="60"/>
      <c r="DB371" s="77" t="str">
        <f t="shared" si="77"/>
        <v/>
      </c>
      <c r="DC371" s="71" t="str">
        <f t="shared" si="78"/>
        <v/>
      </c>
      <c r="DD371" s="71" t="str">
        <f t="shared" si="79"/>
        <v/>
      </c>
      <c r="DE371" s="45">
        <f t="shared" si="80"/>
        <v>0</v>
      </c>
      <c r="DF371" s="45"/>
      <c r="DG371" s="84" t="str">
        <f t="shared" si="73"/>
        <v/>
      </c>
    </row>
    <row r="372" spans="1:111" ht="15.75" customHeight="1" x14ac:dyDescent="0.35">
      <c r="A372" s="71" t="str">
        <f t="shared" si="70"/>
        <v/>
      </c>
      <c r="B372" s="71" t="str">
        <f t="shared" si="71"/>
        <v/>
      </c>
      <c r="C372" s="72" t="str">
        <f t="shared" si="72"/>
        <v/>
      </c>
      <c r="D372" s="102"/>
      <c r="E372" s="97"/>
      <c r="F372" s="97"/>
      <c r="G372" s="97"/>
      <c r="H372" s="103"/>
      <c r="I372" s="97"/>
      <c r="J372" s="97"/>
      <c r="K372" s="97"/>
      <c r="L372" s="97"/>
      <c r="M372" s="97"/>
      <c r="N372" s="97"/>
      <c r="O372" s="97"/>
      <c r="P372" s="97"/>
      <c r="Q372" s="97"/>
      <c r="R372" s="104"/>
      <c r="S372" s="97"/>
      <c r="T372" s="97"/>
      <c r="U372" s="97"/>
      <c r="V372" s="97"/>
      <c r="W372" s="97"/>
      <c r="X372" s="104"/>
      <c r="Y372" s="97"/>
      <c r="Z372" s="97"/>
      <c r="AA372" s="97"/>
      <c r="AB372" s="97"/>
      <c r="AC372" s="97"/>
      <c r="AD372" s="97"/>
      <c r="AE372" s="97"/>
      <c r="AF372" s="97"/>
      <c r="AG372" s="97"/>
      <c r="AH372" s="97"/>
      <c r="AI372" s="97"/>
      <c r="AJ372" s="105"/>
      <c r="AK372" s="97"/>
      <c r="AL372" s="97"/>
      <c r="AM372" s="97"/>
      <c r="AN372" s="97"/>
      <c r="AO372" s="97"/>
      <c r="AP372" s="97"/>
      <c r="AQ372" s="97"/>
      <c r="AR372" s="106"/>
      <c r="AS372" s="107"/>
      <c r="AT372" s="107"/>
      <c r="AU372" s="107"/>
      <c r="AV372" s="107"/>
      <c r="AW372" s="107"/>
      <c r="AX372" s="107"/>
      <c r="AY372" s="106"/>
      <c r="AZ372" s="107"/>
      <c r="BA372" s="107"/>
      <c r="BB372" s="107"/>
      <c r="BC372" s="108">
        <f>IF($AU$38&lt;&gt;"","zie hierboven",IF(AJ372="auto",IF(AND((D372&gt;'km-vergoeding'!$A$4),(D372&lt;'km-vergoeding'!$A$5)),'km-vergoeding'!$D$4,'km-vergoeding'!$D$5),0))</f>
        <v>0</v>
      </c>
      <c r="BD372" s="95"/>
      <c r="BE372" s="95"/>
      <c r="BF372" s="95"/>
      <c r="BG372" s="95"/>
      <c r="BH372" s="95"/>
      <c r="BI372" s="95"/>
      <c r="BJ372" s="95"/>
      <c r="BK372" s="94">
        <f t="shared" si="84"/>
        <v>0</v>
      </c>
      <c r="BL372" s="95"/>
      <c r="BM372" s="95"/>
      <c r="BN372" s="95"/>
      <c r="BO372" s="95"/>
      <c r="BP372" s="95"/>
      <c r="BQ372" s="95"/>
      <c r="BR372" s="93">
        <f>IF($AU$38&lt;&gt;"","zie hierboven",IF(AJ372="fiets",'km-vergoeding'!$D$3,0))</f>
        <v>0</v>
      </c>
      <c r="BS372" s="93"/>
      <c r="BT372" s="93"/>
      <c r="BU372" s="93"/>
      <c r="BV372" s="93"/>
      <c r="BW372" s="93"/>
      <c r="BX372" s="93"/>
      <c r="BY372" s="93"/>
      <c r="BZ372" s="94">
        <f t="shared" si="85"/>
        <v>0</v>
      </c>
      <c r="CA372" s="95"/>
      <c r="CB372" s="95"/>
      <c r="CC372" s="95"/>
      <c r="CD372" s="95"/>
      <c r="CE372" s="95"/>
      <c r="CF372" s="95"/>
      <c r="CG372" s="96"/>
      <c r="CH372" s="97"/>
      <c r="CI372" s="97"/>
      <c r="CJ372" s="97"/>
      <c r="CK372" s="97"/>
      <c r="CL372" s="97"/>
      <c r="CM372" s="98">
        <f t="shared" si="86"/>
        <v>0</v>
      </c>
      <c r="CN372" s="95"/>
      <c r="CO372" s="95"/>
      <c r="CP372" s="95"/>
      <c r="CQ372" s="95"/>
      <c r="CR372" s="95"/>
      <c r="CS372" s="99">
        <f t="shared" si="74"/>
        <v>0</v>
      </c>
      <c r="CT372" s="100"/>
      <c r="CU372" s="100"/>
      <c r="CV372" s="100"/>
      <c r="CW372" s="100"/>
      <c r="CX372" s="101"/>
      <c r="CY372" s="73" t="str">
        <f t="shared" si="75"/>
        <v/>
      </c>
      <c r="CZ372" s="71" t="str">
        <f t="shared" si="76"/>
        <v/>
      </c>
      <c r="DA372" s="60"/>
      <c r="DB372" s="77" t="str">
        <f t="shared" si="77"/>
        <v/>
      </c>
      <c r="DC372" s="71" t="str">
        <f t="shared" si="78"/>
        <v/>
      </c>
      <c r="DD372" s="71" t="str">
        <f t="shared" si="79"/>
        <v/>
      </c>
      <c r="DE372" s="45">
        <f t="shared" si="80"/>
        <v>0</v>
      </c>
      <c r="DF372" s="45"/>
      <c r="DG372" s="84" t="str">
        <f t="shared" si="73"/>
        <v/>
      </c>
    </row>
    <row r="373" spans="1:111" ht="15.75" customHeight="1" x14ac:dyDescent="0.35">
      <c r="A373" s="71" t="str">
        <f t="shared" si="70"/>
        <v/>
      </c>
      <c r="B373" s="71" t="str">
        <f t="shared" si="71"/>
        <v/>
      </c>
      <c r="C373" s="72" t="str">
        <f t="shared" si="72"/>
        <v/>
      </c>
      <c r="D373" s="102"/>
      <c r="E373" s="97"/>
      <c r="F373" s="97"/>
      <c r="G373" s="97"/>
      <c r="H373" s="103"/>
      <c r="I373" s="97"/>
      <c r="J373" s="97"/>
      <c r="K373" s="97"/>
      <c r="L373" s="97"/>
      <c r="M373" s="97"/>
      <c r="N373" s="97"/>
      <c r="O373" s="97"/>
      <c r="P373" s="97"/>
      <c r="Q373" s="97"/>
      <c r="R373" s="104"/>
      <c r="S373" s="97"/>
      <c r="T373" s="97"/>
      <c r="U373" s="97"/>
      <c r="V373" s="97"/>
      <c r="W373" s="97"/>
      <c r="X373" s="104"/>
      <c r="Y373" s="97"/>
      <c r="Z373" s="97"/>
      <c r="AA373" s="97"/>
      <c r="AB373" s="97"/>
      <c r="AC373" s="97"/>
      <c r="AD373" s="97"/>
      <c r="AE373" s="97"/>
      <c r="AF373" s="97"/>
      <c r="AG373" s="97"/>
      <c r="AH373" s="97"/>
      <c r="AI373" s="97"/>
      <c r="AJ373" s="105"/>
      <c r="AK373" s="97"/>
      <c r="AL373" s="97"/>
      <c r="AM373" s="97"/>
      <c r="AN373" s="97"/>
      <c r="AO373" s="97"/>
      <c r="AP373" s="97"/>
      <c r="AQ373" s="97"/>
      <c r="AR373" s="106"/>
      <c r="AS373" s="107"/>
      <c r="AT373" s="107"/>
      <c r="AU373" s="107"/>
      <c r="AV373" s="107"/>
      <c r="AW373" s="107"/>
      <c r="AX373" s="107"/>
      <c r="AY373" s="106"/>
      <c r="AZ373" s="107"/>
      <c r="BA373" s="107"/>
      <c r="BB373" s="107"/>
      <c r="BC373" s="108">
        <f>IF($AU$38&lt;&gt;"","zie hierboven",IF(AJ373="auto",IF(AND((D373&gt;'km-vergoeding'!$A$4),(D373&lt;'km-vergoeding'!$A$5)),'km-vergoeding'!$D$4,'km-vergoeding'!$D$5),0))</f>
        <v>0</v>
      </c>
      <c r="BD373" s="95"/>
      <c r="BE373" s="95"/>
      <c r="BF373" s="95"/>
      <c r="BG373" s="95"/>
      <c r="BH373" s="95"/>
      <c r="BI373" s="95"/>
      <c r="BJ373" s="95"/>
      <c r="BK373" s="94">
        <f t="shared" si="84"/>
        <v>0</v>
      </c>
      <c r="BL373" s="95"/>
      <c r="BM373" s="95"/>
      <c r="BN373" s="95"/>
      <c r="BO373" s="95"/>
      <c r="BP373" s="95"/>
      <c r="BQ373" s="95"/>
      <c r="BR373" s="93">
        <f>IF($AU$38&lt;&gt;"","zie hierboven",IF(AJ373="fiets",'km-vergoeding'!$D$3,0))</f>
        <v>0</v>
      </c>
      <c r="BS373" s="93"/>
      <c r="BT373" s="93"/>
      <c r="BU373" s="93"/>
      <c r="BV373" s="93"/>
      <c r="BW373" s="93"/>
      <c r="BX373" s="93"/>
      <c r="BY373" s="93"/>
      <c r="BZ373" s="94">
        <f t="shared" si="85"/>
        <v>0</v>
      </c>
      <c r="CA373" s="95"/>
      <c r="CB373" s="95"/>
      <c r="CC373" s="95"/>
      <c r="CD373" s="95"/>
      <c r="CE373" s="95"/>
      <c r="CF373" s="95"/>
      <c r="CG373" s="96"/>
      <c r="CH373" s="97"/>
      <c r="CI373" s="97"/>
      <c r="CJ373" s="97"/>
      <c r="CK373" s="97"/>
      <c r="CL373" s="97"/>
      <c r="CM373" s="98">
        <f t="shared" si="86"/>
        <v>0</v>
      </c>
      <c r="CN373" s="95"/>
      <c r="CO373" s="95"/>
      <c r="CP373" s="95"/>
      <c r="CQ373" s="95"/>
      <c r="CR373" s="95"/>
      <c r="CS373" s="99">
        <f t="shared" si="74"/>
        <v>0</v>
      </c>
      <c r="CT373" s="100"/>
      <c r="CU373" s="100"/>
      <c r="CV373" s="100"/>
      <c r="CW373" s="100"/>
      <c r="CX373" s="101"/>
      <c r="CY373" s="73" t="str">
        <f t="shared" si="75"/>
        <v/>
      </c>
      <c r="CZ373" s="71"/>
      <c r="DA373" s="60"/>
      <c r="DB373" s="77" t="str">
        <f t="shared" si="77"/>
        <v/>
      </c>
      <c r="DC373" s="71" t="str">
        <f t="shared" si="78"/>
        <v/>
      </c>
      <c r="DD373" s="71" t="str">
        <f t="shared" si="79"/>
        <v/>
      </c>
      <c r="DE373" s="45">
        <f t="shared" si="80"/>
        <v>0</v>
      </c>
      <c r="DF373" s="45"/>
      <c r="DG373" s="84" t="str">
        <f t="shared" si="73"/>
        <v/>
      </c>
    </row>
    <row r="374" spans="1:111" ht="15.75" customHeight="1" x14ac:dyDescent="0.3">
      <c r="B374" s="23"/>
      <c r="C374" s="23"/>
      <c r="D374" s="169" t="s">
        <v>536</v>
      </c>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c r="BJ374" s="170"/>
      <c r="BK374" s="170"/>
      <c r="BL374" s="170"/>
      <c r="BM374" s="170"/>
      <c r="BN374" s="170"/>
      <c r="BO374" s="170"/>
      <c r="BP374" s="170"/>
      <c r="BQ374" s="170"/>
      <c r="BR374" s="170"/>
      <c r="BS374" s="170"/>
      <c r="BT374" s="170"/>
      <c r="BU374" s="170"/>
      <c r="BV374" s="170"/>
      <c r="BW374" s="170"/>
      <c r="BX374" s="170"/>
      <c r="BY374" s="170"/>
      <c r="BZ374" s="170"/>
      <c r="CA374" s="170"/>
      <c r="CB374" s="170"/>
      <c r="CC374" s="170"/>
      <c r="CD374" s="170"/>
      <c r="CE374" s="170"/>
      <c r="CF374" s="170"/>
      <c r="CG374" s="170"/>
      <c r="CH374" s="170"/>
      <c r="CI374" s="170"/>
      <c r="CJ374" s="170"/>
      <c r="CK374" s="170"/>
      <c r="CL374" s="170"/>
      <c r="CM374" s="171"/>
      <c r="CN374" s="171"/>
      <c r="CO374" s="171"/>
      <c r="CP374" s="171"/>
      <c r="CQ374" s="171"/>
      <c r="CR374" s="172"/>
      <c r="CS374" s="192">
        <f>SUM(CM74:CM373)</f>
        <v>0</v>
      </c>
      <c r="CT374" s="193"/>
      <c r="CU374" s="193"/>
      <c r="CV374" s="193"/>
      <c r="CW374" s="193"/>
      <c r="CX374" s="194"/>
      <c r="CY374" s="49"/>
      <c r="CZ374" s="23"/>
      <c r="DA374" s="23"/>
      <c r="DB374" s="23"/>
      <c r="DC374" s="23"/>
      <c r="DD374" s="23"/>
    </row>
    <row r="375" spans="1:111" ht="12.6" customHeight="1" x14ac:dyDescent="0.3">
      <c r="E375" s="177"/>
      <c r="F375" s="119"/>
      <c r="G375" s="119"/>
      <c r="H375" s="119"/>
      <c r="I375" s="119"/>
      <c r="J375" s="119"/>
      <c r="K375" s="119"/>
      <c r="L375" s="119"/>
      <c r="M375" s="119"/>
      <c r="N375" s="119"/>
      <c r="O375" s="119"/>
      <c r="P375" s="119"/>
      <c r="Q375" s="119"/>
      <c r="R375" s="119"/>
      <c r="S375" s="119"/>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row>
    <row r="388" spans="8:8" ht="15.75" customHeight="1" x14ac:dyDescent="0.3"/>
    <row r="389" spans="8:8" ht="15.75" customHeight="1" x14ac:dyDescent="0.3"/>
    <row r="390" spans="8:8" ht="15.75" customHeight="1" x14ac:dyDescent="0.3">
      <c r="H390" s="7" t="s">
        <v>509</v>
      </c>
    </row>
    <row r="391" spans="8:8" ht="15.75" customHeight="1" x14ac:dyDescent="0.3"/>
    <row r="392" spans="8:8" ht="15.75" customHeight="1" x14ac:dyDescent="0.3"/>
    <row r="393" spans="8:8" ht="15.75" customHeight="1" x14ac:dyDescent="0.3"/>
    <row r="394" spans="8:8" ht="15.75" customHeight="1" x14ac:dyDescent="0.3"/>
    <row r="395" spans="8:8" ht="15.75" customHeight="1" x14ac:dyDescent="0.3"/>
  </sheetData>
  <sheetProtection algorithmName="SHA-512" hashValue="Nm1lNPsxOAOF9FPq5xCxI0TkIBHrKqlLvjLvuh0JPzEtmOSveUShoF7B2rTpRCIFWy+Seno+DHPVDI4fEVKVew==" saltValue="qEE+DRNCt61q/Jg7Ao9aqw==" spinCount="100000" sheet="1" objects="1" scenarios="1"/>
  <mergeCells count="4272">
    <mergeCell ref="CS374:CX374"/>
    <mergeCell ref="CS110:CX110"/>
    <mergeCell ref="CS111:CX111"/>
    <mergeCell ref="CS112:CX112"/>
    <mergeCell ref="CG112:CL112"/>
    <mergeCell ref="CG110:CL110"/>
    <mergeCell ref="BR112:BY112"/>
    <mergeCell ref="BC112:BJ112"/>
    <mergeCell ref="BC110:BJ110"/>
    <mergeCell ref="BC111:BJ111"/>
    <mergeCell ref="AY110:BB110"/>
    <mergeCell ref="AY111:BB111"/>
    <mergeCell ref="D112:G112"/>
    <mergeCell ref="H110:Q110"/>
    <mergeCell ref="H111:Q111"/>
    <mergeCell ref="H112:Q112"/>
    <mergeCell ref="D110:G110"/>
    <mergeCell ref="D113:G113"/>
    <mergeCell ref="CM112:CR112"/>
    <mergeCell ref="BK111:BQ111"/>
    <mergeCell ref="BK112:BQ112"/>
    <mergeCell ref="AY112:BB112"/>
    <mergeCell ref="X110:AI110"/>
    <mergeCell ref="AJ112:AQ112"/>
    <mergeCell ref="AJ111:AQ111"/>
    <mergeCell ref="X111:AI111"/>
    <mergeCell ref="BZ113:CF113"/>
    <mergeCell ref="CG113:CL113"/>
    <mergeCell ref="CM113:CR113"/>
    <mergeCell ref="CS113:CX113"/>
    <mergeCell ref="D114:G114"/>
    <mergeCell ref="H114:Q114"/>
    <mergeCell ref="CS80:CX80"/>
    <mergeCell ref="CS81:CX81"/>
    <mergeCell ref="CS82:CX82"/>
    <mergeCell ref="CM98:CR98"/>
    <mergeCell ref="CM90:CR90"/>
    <mergeCell ref="CM109:CR109"/>
    <mergeCell ref="CM87:CR87"/>
    <mergeCell ref="CM88:CR88"/>
    <mergeCell ref="CM111:CR111"/>
    <mergeCell ref="CM91:CR91"/>
    <mergeCell ref="D4:CX4"/>
    <mergeCell ref="A52:C54"/>
    <mergeCell ref="D62:CX62"/>
    <mergeCell ref="AV34:CX34"/>
    <mergeCell ref="D60:CX60"/>
    <mergeCell ref="D71:CX71"/>
    <mergeCell ref="D59:BY59"/>
    <mergeCell ref="D16:AT16"/>
    <mergeCell ref="CS108:CX108"/>
    <mergeCell ref="CS109:CX109"/>
    <mergeCell ref="CS92:CX92"/>
    <mergeCell ref="CS93:CX93"/>
    <mergeCell ref="CS94:CX94"/>
    <mergeCell ref="CS95:CX95"/>
    <mergeCell ref="CS96:CX96"/>
    <mergeCell ref="CS97:CX97"/>
    <mergeCell ref="CS98:CX98"/>
    <mergeCell ref="CS99:CX99"/>
    <mergeCell ref="CS100:CX100"/>
    <mergeCell ref="R110:W110"/>
    <mergeCell ref="CM96:CR96"/>
    <mergeCell ref="AC5:CX7"/>
    <mergeCell ref="CM105:CR105"/>
    <mergeCell ref="CM97:CR97"/>
    <mergeCell ref="CS84:CX84"/>
    <mergeCell ref="CS85:CX85"/>
    <mergeCell ref="CS86:CX86"/>
    <mergeCell ref="CS87:CX87"/>
    <mergeCell ref="CS88:CX88"/>
    <mergeCell ref="CS89:CX89"/>
    <mergeCell ref="CS90:CX90"/>
    <mergeCell ref="CS91:CX91"/>
    <mergeCell ref="B33:C33"/>
    <mergeCell ref="B56:C56"/>
    <mergeCell ref="B20:C20"/>
    <mergeCell ref="E375:AT375"/>
    <mergeCell ref="AR112:AX112"/>
    <mergeCell ref="AJ100:AQ100"/>
    <mergeCell ref="AR93:AX93"/>
    <mergeCell ref="AR94:AX94"/>
    <mergeCell ref="AR95:AX95"/>
    <mergeCell ref="AR96:AX96"/>
    <mergeCell ref="AJ87:AQ87"/>
    <mergeCell ref="AJ91:AQ91"/>
    <mergeCell ref="AJ92:AQ92"/>
    <mergeCell ref="AJ93:AQ93"/>
    <mergeCell ref="AR109:AX109"/>
    <mergeCell ref="AR110:AX110"/>
    <mergeCell ref="AR111:AX111"/>
    <mergeCell ref="X89:AI89"/>
    <mergeCell ref="X90:AI90"/>
    <mergeCell ref="CS78:CX78"/>
    <mergeCell ref="B50:C50"/>
    <mergeCell ref="CS79:CX79"/>
    <mergeCell ref="D374:CR374"/>
    <mergeCell ref="R111:W111"/>
    <mergeCell ref="X112:AI112"/>
    <mergeCell ref="R112:W112"/>
    <mergeCell ref="BC81:BJ81"/>
    <mergeCell ref="BC82:BJ82"/>
    <mergeCell ref="CM106:CR106"/>
    <mergeCell ref="CO2:CX2"/>
    <mergeCell ref="CM73:CR73"/>
    <mergeCell ref="CG83:CL83"/>
    <mergeCell ref="CG84:CL84"/>
    <mergeCell ref="CM89:CR89"/>
    <mergeCell ref="BZ94:CF94"/>
    <mergeCell ref="BZ95:CF95"/>
    <mergeCell ref="BZ87:CF87"/>
    <mergeCell ref="CG86:CL86"/>
    <mergeCell ref="CG87:CL87"/>
    <mergeCell ref="CG88:CL88"/>
    <mergeCell ref="CG89:CL89"/>
    <mergeCell ref="CG90:CL90"/>
    <mergeCell ref="CG92:CL92"/>
    <mergeCell ref="BZ88:CF88"/>
    <mergeCell ref="CG85:CL85"/>
    <mergeCell ref="BC79:BJ79"/>
    <mergeCell ref="BC80:BJ80"/>
    <mergeCell ref="CM110:CR110"/>
    <mergeCell ref="CM107:CR107"/>
    <mergeCell ref="CM102:CR102"/>
    <mergeCell ref="CM101:CR101"/>
    <mergeCell ref="CM92:CR92"/>
    <mergeCell ref="CM103:CR103"/>
    <mergeCell ref="CM104:CR104"/>
    <mergeCell ref="CM99:CR99"/>
    <mergeCell ref="CM108:CR108"/>
    <mergeCell ref="D75:G75"/>
    <mergeCell ref="I42:S42"/>
    <mergeCell ref="L44:S44"/>
    <mergeCell ref="M46:S46"/>
    <mergeCell ref="D69:CX69"/>
    <mergeCell ref="H78:Q78"/>
    <mergeCell ref="T46:AT46"/>
    <mergeCell ref="D58:CX58"/>
    <mergeCell ref="AR73:AX73"/>
    <mergeCell ref="AR107:AX107"/>
    <mergeCell ref="X83:AI83"/>
    <mergeCell ref="X85:AI85"/>
    <mergeCell ref="X86:AI86"/>
    <mergeCell ref="X91:AI91"/>
    <mergeCell ref="AJ84:AQ84"/>
    <mergeCell ref="AJ85:AQ85"/>
    <mergeCell ref="AJ86:AQ86"/>
    <mergeCell ref="CM93:CR93"/>
    <mergeCell ref="CM94:CR94"/>
    <mergeCell ref="CM95:CR95"/>
    <mergeCell ref="CS101:CX101"/>
    <mergeCell ref="CS102:CX102"/>
    <mergeCell ref="CS103:CX103"/>
    <mergeCell ref="CS104:CX104"/>
    <mergeCell ref="CS105:CX105"/>
    <mergeCell ref="CS106:CX106"/>
    <mergeCell ref="CS107:CX107"/>
    <mergeCell ref="CS73:CX73"/>
    <mergeCell ref="CS74:CX74"/>
    <mergeCell ref="CS75:CX75"/>
    <mergeCell ref="CS76:CX76"/>
    <mergeCell ref="CS77:CX77"/>
    <mergeCell ref="BZ79:CF79"/>
    <mergeCell ref="BZ80:CF80"/>
    <mergeCell ref="BZ81:CF81"/>
    <mergeCell ref="BR79:BY79"/>
    <mergeCell ref="BR96:BY96"/>
    <mergeCell ref="BR90:BY90"/>
    <mergeCell ref="BR91:BY91"/>
    <mergeCell ref="BK73:BQ73"/>
    <mergeCell ref="BK74:BQ74"/>
    <mergeCell ref="D70:CX70"/>
    <mergeCell ref="D63:CX63"/>
    <mergeCell ref="H73:Q73"/>
    <mergeCell ref="AJ76:AQ76"/>
    <mergeCell ref="AJ77:AQ77"/>
    <mergeCell ref="AJ78:AQ78"/>
    <mergeCell ref="BK75:BQ75"/>
    <mergeCell ref="BR73:BY73"/>
    <mergeCell ref="H74:Q74"/>
    <mergeCell ref="R76:W76"/>
    <mergeCell ref="BZ77:CF77"/>
    <mergeCell ref="BZ78:CF78"/>
    <mergeCell ref="BK76:BQ76"/>
    <mergeCell ref="BK77:BQ77"/>
    <mergeCell ref="BR78:BY78"/>
    <mergeCell ref="BC73:BJ73"/>
    <mergeCell ref="BC74:BJ74"/>
    <mergeCell ref="BC75:BJ75"/>
    <mergeCell ref="BC76:BJ76"/>
    <mergeCell ref="CS83:CX83"/>
    <mergeCell ref="BC77:BJ77"/>
    <mergeCell ref="BC78:BJ78"/>
    <mergeCell ref="BR77:BY77"/>
    <mergeCell ref="BR99:BY99"/>
    <mergeCell ref="BR100:BY100"/>
    <mergeCell ref="CG98:CL98"/>
    <mergeCell ref="AR74:AX74"/>
    <mergeCell ref="D15:AT15"/>
    <mergeCell ref="D65:CX65"/>
    <mergeCell ref="D67:CX67"/>
    <mergeCell ref="D68:CX68"/>
    <mergeCell ref="AU42:BW42"/>
    <mergeCell ref="AU38:CX40"/>
    <mergeCell ref="CM78:CR78"/>
    <mergeCell ref="D78:G78"/>
    <mergeCell ref="D34:AT34"/>
    <mergeCell ref="L36:S36"/>
    <mergeCell ref="T36:X36"/>
    <mergeCell ref="R77:W77"/>
    <mergeCell ref="X77:AI77"/>
    <mergeCell ref="X78:AI78"/>
    <mergeCell ref="D48:CR48"/>
    <mergeCell ref="AR75:AX75"/>
    <mergeCell ref="AJ74:AQ74"/>
    <mergeCell ref="AJ75:AQ75"/>
    <mergeCell ref="AR77:AX77"/>
    <mergeCell ref="AR78:AX78"/>
    <mergeCell ref="BK96:BQ96"/>
    <mergeCell ref="BK90:BQ90"/>
    <mergeCell ref="BK91:BQ91"/>
    <mergeCell ref="BK92:BQ92"/>
    <mergeCell ref="BK93:BQ93"/>
    <mergeCell ref="CG81:CL81"/>
    <mergeCell ref="CG82:CL82"/>
    <mergeCell ref="BZ102:CF102"/>
    <mergeCell ref="BK82:BQ82"/>
    <mergeCell ref="CG78:CL78"/>
    <mergeCell ref="CM86:CR86"/>
    <mergeCell ref="CG97:CL97"/>
    <mergeCell ref="CM74:CR74"/>
    <mergeCell ref="BZ82:CF82"/>
    <mergeCell ref="CG73:CL73"/>
    <mergeCell ref="CG74:CL74"/>
    <mergeCell ref="CG75:CL75"/>
    <mergeCell ref="CG76:CL76"/>
    <mergeCell ref="CG77:CL77"/>
    <mergeCell ref="CM75:CR75"/>
    <mergeCell ref="CM81:CR81"/>
    <mergeCell ref="CM82:CR82"/>
    <mergeCell ref="CM85:CR85"/>
    <mergeCell ref="CM79:CR79"/>
    <mergeCell ref="CM80:CR80"/>
    <mergeCell ref="CG94:CL94"/>
    <mergeCell ref="CG95:CL95"/>
    <mergeCell ref="CM77:CR77"/>
    <mergeCell ref="BR88:BY88"/>
    <mergeCell ref="BR89:BY89"/>
    <mergeCell ref="CG79:CL79"/>
    <mergeCell ref="CM83:CR83"/>
    <mergeCell ref="BR76:BY76"/>
    <mergeCell ref="BK81:BQ81"/>
    <mergeCell ref="CM100:CR100"/>
    <mergeCell ref="CG91:CL91"/>
    <mergeCell ref="CM84:CR84"/>
    <mergeCell ref="BZ84:CF84"/>
    <mergeCell ref="BZ112:CF112"/>
    <mergeCell ref="BZ110:CF110"/>
    <mergeCell ref="BZ107:CF107"/>
    <mergeCell ref="BZ108:CF108"/>
    <mergeCell ref="BZ109:CF109"/>
    <mergeCell ref="BZ104:CF104"/>
    <mergeCell ref="BZ105:CF105"/>
    <mergeCell ref="BZ106:CF106"/>
    <mergeCell ref="BZ103:CF103"/>
    <mergeCell ref="CG102:CL102"/>
    <mergeCell ref="CG101:CL101"/>
    <mergeCell ref="CG105:CL105"/>
    <mergeCell ref="CG111:CL111"/>
    <mergeCell ref="BZ101:CF101"/>
    <mergeCell ref="CG103:CL103"/>
    <mergeCell ref="CG99:CL99"/>
    <mergeCell ref="CG100:CL100"/>
    <mergeCell ref="BZ99:CF99"/>
    <mergeCell ref="CG109:CL109"/>
    <mergeCell ref="CG107:CL107"/>
    <mergeCell ref="CG104:CL104"/>
    <mergeCell ref="CG106:CL106"/>
    <mergeCell ref="CG108:CL108"/>
    <mergeCell ref="E10:R10"/>
    <mergeCell ref="BR80:BY80"/>
    <mergeCell ref="BR81:BY81"/>
    <mergeCell ref="BR82:BY82"/>
    <mergeCell ref="BR83:BY83"/>
    <mergeCell ref="BR74:BY74"/>
    <mergeCell ref="BR75:BY75"/>
    <mergeCell ref="BR92:BY92"/>
    <mergeCell ref="BR84:BY84"/>
    <mergeCell ref="BR85:BY85"/>
    <mergeCell ref="BR86:BY86"/>
    <mergeCell ref="BR87:BY87"/>
    <mergeCell ref="CM76:CR76"/>
    <mergeCell ref="BC95:BJ95"/>
    <mergeCell ref="BC96:BJ96"/>
    <mergeCell ref="BC97:BJ97"/>
    <mergeCell ref="AY81:BB81"/>
    <mergeCell ref="AR92:AX92"/>
    <mergeCell ref="AY82:BB82"/>
    <mergeCell ref="AY83:BB83"/>
    <mergeCell ref="AY87:BB87"/>
    <mergeCell ref="AY88:BB88"/>
    <mergeCell ref="AY89:BB89"/>
    <mergeCell ref="BK83:BQ83"/>
    <mergeCell ref="BR94:BY94"/>
    <mergeCell ref="BR95:BY95"/>
    <mergeCell ref="CG93:CL93"/>
    <mergeCell ref="CG96:CL96"/>
    <mergeCell ref="BK94:BQ94"/>
    <mergeCell ref="CG80:CL80"/>
    <mergeCell ref="BZ73:CF73"/>
    <mergeCell ref="BZ74:CF74"/>
    <mergeCell ref="BZ85:CF85"/>
    <mergeCell ref="BZ86:CF86"/>
    <mergeCell ref="BZ76:CF76"/>
    <mergeCell ref="BK106:BQ106"/>
    <mergeCell ref="BK100:BQ100"/>
    <mergeCell ref="BK101:BQ101"/>
    <mergeCell ref="BR111:BY111"/>
    <mergeCell ref="BZ96:CF96"/>
    <mergeCell ref="BZ97:CF97"/>
    <mergeCell ref="BZ98:CF98"/>
    <mergeCell ref="BZ111:CF111"/>
    <mergeCell ref="BR107:BY107"/>
    <mergeCell ref="BK110:BQ110"/>
    <mergeCell ref="BZ100:CF100"/>
    <mergeCell ref="BZ93:CF93"/>
    <mergeCell ref="BR105:BY105"/>
    <mergeCell ref="BR108:BY108"/>
    <mergeCell ref="BR101:BY101"/>
    <mergeCell ref="BR102:BY102"/>
    <mergeCell ref="BR106:BY106"/>
    <mergeCell ref="BK95:BQ95"/>
    <mergeCell ref="BZ89:CF89"/>
    <mergeCell ref="BZ90:CF90"/>
    <mergeCell ref="BZ91:CF91"/>
    <mergeCell ref="BZ92:CF92"/>
    <mergeCell ref="BR97:BY97"/>
    <mergeCell ref="BR98:BY98"/>
    <mergeCell ref="BK102:BQ102"/>
    <mergeCell ref="BK103:BQ103"/>
    <mergeCell ref="BK104:BQ104"/>
    <mergeCell ref="BK105:BQ105"/>
    <mergeCell ref="BC108:BJ108"/>
    <mergeCell ref="BC107:BJ107"/>
    <mergeCell ref="BK109:BQ109"/>
    <mergeCell ref="BR103:BY103"/>
    <mergeCell ref="BR104:BY104"/>
    <mergeCell ref="BC104:BJ104"/>
    <mergeCell ref="BC102:BJ102"/>
    <mergeCell ref="BC103:BJ103"/>
    <mergeCell ref="BK108:BQ108"/>
    <mergeCell ref="BK97:BQ97"/>
    <mergeCell ref="BK98:BQ98"/>
    <mergeCell ref="BK99:BQ99"/>
    <mergeCell ref="BC101:BJ101"/>
    <mergeCell ref="BR93:BY93"/>
    <mergeCell ref="BC98:BJ98"/>
    <mergeCell ref="BC99:BJ99"/>
    <mergeCell ref="BC100:BJ100"/>
    <mergeCell ref="BC92:BJ92"/>
    <mergeCell ref="BC93:BJ93"/>
    <mergeCell ref="BC105:BJ105"/>
    <mergeCell ref="BR109:BY109"/>
    <mergeCell ref="BR110:BY110"/>
    <mergeCell ref="BC94:BJ94"/>
    <mergeCell ref="BK87:BQ87"/>
    <mergeCell ref="AY79:BB79"/>
    <mergeCell ref="AY80:BB80"/>
    <mergeCell ref="AJ79:AQ79"/>
    <mergeCell ref="AY92:BB92"/>
    <mergeCell ref="AY109:BB109"/>
    <mergeCell ref="AJ80:AQ80"/>
    <mergeCell ref="BC109:BJ109"/>
    <mergeCell ref="BK84:BQ84"/>
    <mergeCell ref="BC83:BJ83"/>
    <mergeCell ref="BC84:BJ84"/>
    <mergeCell ref="BC85:BJ85"/>
    <mergeCell ref="BC86:BJ86"/>
    <mergeCell ref="BC87:BJ87"/>
    <mergeCell ref="BC88:BJ88"/>
    <mergeCell ref="BK85:BQ85"/>
    <mergeCell ref="BC89:BJ89"/>
    <mergeCell ref="BC90:BJ90"/>
    <mergeCell ref="BC91:BJ91"/>
    <mergeCell ref="AR102:AX102"/>
    <mergeCell ref="AR103:AX103"/>
    <mergeCell ref="AR84:AX84"/>
    <mergeCell ref="AR85:AX85"/>
    <mergeCell ref="AR86:AX86"/>
    <mergeCell ref="AR87:AX87"/>
    <mergeCell ref="AR88:AX88"/>
    <mergeCell ref="R85:W85"/>
    <mergeCell ref="AJ95:AQ95"/>
    <mergeCell ref="AJ96:AQ96"/>
    <mergeCell ref="H106:Q106"/>
    <mergeCell ref="AJ88:AQ88"/>
    <mergeCell ref="X81:AI81"/>
    <mergeCell ref="X82:AI82"/>
    <mergeCell ref="AY85:BB85"/>
    <mergeCell ref="BK107:BQ107"/>
    <mergeCell ref="BC106:BJ106"/>
    <mergeCell ref="AY98:BB98"/>
    <mergeCell ref="AY99:BB99"/>
    <mergeCell ref="BK88:BQ88"/>
    <mergeCell ref="BK89:BQ89"/>
    <mergeCell ref="BK86:BQ86"/>
    <mergeCell ref="AY104:BB104"/>
    <mergeCell ref="AY105:BB105"/>
    <mergeCell ref="AY100:BB100"/>
    <mergeCell ref="AY103:BB103"/>
    <mergeCell ref="AY107:BB107"/>
    <mergeCell ref="AY101:BB101"/>
    <mergeCell ref="AJ81:AQ81"/>
    <mergeCell ref="AY94:BB94"/>
    <mergeCell ref="AY86:BB86"/>
    <mergeCell ref="AJ90:AQ90"/>
    <mergeCell ref="X95:AI95"/>
    <mergeCell ref="X96:AI96"/>
    <mergeCell ref="X97:AI97"/>
    <mergeCell ref="AR105:AX105"/>
    <mergeCell ref="AY102:BB102"/>
    <mergeCell ref="AR89:AX89"/>
    <mergeCell ref="AR82:AX82"/>
    <mergeCell ref="R88:W88"/>
    <mergeCell ref="R89:W89"/>
    <mergeCell ref="H99:Q99"/>
    <mergeCell ref="H100:Q100"/>
    <mergeCell ref="H101:Q101"/>
    <mergeCell ref="AY106:BB106"/>
    <mergeCell ref="AR108:AX108"/>
    <mergeCell ref="AY108:BB108"/>
    <mergeCell ref="AR97:AX97"/>
    <mergeCell ref="AR98:AX98"/>
    <mergeCell ref="AR99:AX99"/>
    <mergeCell ref="AR100:AX100"/>
    <mergeCell ref="AR101:AX101"/>
    <mergeCell ref="AR104:AX104"/>
    <mergeCell ref="AY96:BB96"/>
    <mergeCell ref="AY97:BB97"/>
    <mergeCell ref="AJ106:AQ106"/>
    <mergeCell ref="R107:W107"/>
    <mergeCell ref="AY90:BB90"/>
    <mergeCell ref="AJ97:AQ97"/>
    <mergeCell ref="AJ98:AQ98"/>
    <mergeCell ref="AR91:AX91"/>
    <mergeCell ref="AR106:AX106"/>
    <mergeCell ref="X87:AI87"/>
    <mergeCell ref="X88:AI88"/>
    <mergeCell ref="X79:AI79"/>
    <mergeCell ref="X80:AI80"/>
    <mergeCell ref="AJ89:AQ89"/>
    <mergeCell ref="AY95:BB95"/>
    <mergeCell ref="D111:G111"/>
    <mergeCell ref="D102:G102"/>
    <mergeCell ref="D96:G96"/>
    <mergeCell ref="D97:G97"/>
    <mergeCell ref="D98:G98"/>
    <mergeCell ref="D94:G94"/>
    <mergeCell ref="D95:G95"/>
    <mergeCell ref="AJ99:AQ99"/>
    <mergeCell ref="R101:W101"/>
    <mergeCell ref="X100:AI100"/>
    <mergeCell ref="R100:W100"/>
    <mergeCell ref="X102:AI102"/>
    <mergeCell ref="AJ102:AQ102"/>
    <mergeCell ref="AJ108:AQ108"/>
    <mergeCell ref="AJ103:AQ103"/>
    <mergeCell ref="R109:W109"/>
    <mergeCell ref="R108:W108"/>
    <mergeCell ref="AJ104:AQ104"/>
    <mergeCell ref="R102:W102"/>
    <mergeCell ref="D108:G108"/>
    <mergeCell ref="D109:G109"/>
    <mergeCell ref="D103:G103"/>
    <mergeCell ref="D104:G104"/>
    <mergeCell ref="H105:Q105"/>
    <mergeCell ref="H83:Q83"/>
    <mergeCell ref="R87:W87"/>
    <mergeCell ref="D99:G99"/>
    <mergeCell ref="D100:G100"/>
    <mergeCell ref="D101:G101"/>
    <mergeCell ref="D105:G105"/>
    <mergeCell ref="D106:G106"/>
    <mergeCell ref="X108:AI108"/>
    <mergeCell ref="R106:W106"/>
    <mergeCell ref="AJ101:AQ101"/>
    <mergeCell ref="H102:Q102"/>
    <mergeCell ref="H107:Q107"/>
    <mergeCell ref="H108:Q108"/>
    <mergeCell ref="H109:Q109"/>
    <mergeCell ref="X109:AI109"/>
    <mergeCell ref="AJ105:AQ105"/>
    <mergeCell ref="H104:Q104"/>
    <mergeCell ref="X106:AI106"/>
    <mergeCell ref="X107:AI107"/>
    <mergeCell ref="D107:G107"/>
    <mergeCell ref="X103:AI103"/>
    <mergeCell ref="AJ110:AQ110"/>
    <mergeCell ref="AJ107:AQ107"/>
    <mergeCell ref="AJ109:AQ109"/>
    <mergeCell ref="X104:AI104"/>
    <mergeCell ref="X105:AI105"/>
    <mergeCell ref="X101:AI101"/>
    <mergeCell ref="R103:W103"/>
    <mergeCell ref="R105:W105"/>
    <mergeCell ref="R104:W104"/>
    <mergeCell ref="H88:Q88"/>
    <mergeCell ref="D87:G87"/>
    <mergeCell ref="D86:G86"/>
    <mergeCell ref="D77:G77"/>
    <mergeCell ref="H75:Q75"/>
    <mergeCell ref="H76:Q76"/>
    <mergeCell ref="D79:G79"/>
    <mergeCell ref="D84:G84"/>
    <mergeCell ref="D91:G91"/>
    <mergeCell ref="D92:G92"/>
    <mergeCell ref="R86:W86"/>
    <mergeCell ref="H95:Q95"/>
    <mergeCell ref="H97:Q97"/>
    <mergeCell ref="R96:W96"/>
    <mergeCell ref="R97:W97"/>
    <mergeCell ref="D93:G93"/>
    <mergeCell ref="H89:Q89"/>
    <mergeCell ref="D89:G89"/>
    <mergeCell ref="D90:G90"/>
    <mergeCell ref="R79:W79"/>
    <mergeCell ref="R84:W84"/>
    <mergeCell ref="H85:Q85"/>
    <mergeCell ref="D85:G85"/>
    <mergeCell ref="D88:G88"/>
    <mergeCell ref="H86:Q86"/>
    <mergeCell ref="H87:Q87"/>
    <mergeCell ref="H90:Q90"/>
    <mergeCell ref="H91:Q91"/>
    <mergeCell ref="H92:Q92"/>
    <mergeCell ref="H93:Q93"/>
    <mergeCell ref="H94:Q94"/>
    <mergeCell ref="R94:W94"/>
    <mergeCell ref="T42:W42"/>
    <mergeCell ref="X74:AI74"/>
    <mergeCell ref="AY73:BB73"/>
    <mergeCell ref="R78:W78"/>
    <mergeCell ref="D57:CX57"/>
    <mergeCell ref="AY76:BB76"/>
    <mergeCell ref="AY77:BB77"/>
    <mergeCell ref="AY78:BB78"/>
    <mergeCell ref="AR83:AX83"/>
    <mergeCell ref="AJ82:AQ82"/>
    <mergeCell ref="AJ83:AQ83"/>
    <mergeCell ref="R73:W73"/>
    <mergeCell ref="D64:CX64"/>
    <mergeCell ref="D66:CX66"/>
    <mergeCell ref="AR79:AX79"/>
    <mergeCell ref="AR80:AX80"/>
    <mergeCell ref="AR81:AX81"/>
    <mergeCell ref="H79:Q79"/>
    <mergeCell ref="H80:Q80"/>
    <mergeCell ref="BK78:BQ78"/>
    <mergeCell ref="BK79:BQ79"/>
    <mergeCell ref="BK80:BQ80"/>
    <mergeCell ref="AY74:BB74"/>
    <mergeCell ref="X73:AI73"/>
    <mergeCell ref="AJ73:AQ73"/>
    <mergeCell ref="R81:W81"/>
    <mergeCell ref="R80:W80"/>
    <mergeCell ref="R83:W83"/>
    <mergeCell ref="CO1:CX1"/>
    <mergeCell ref="R74:W74"/>
    <mergeCell ref="H77:Q77"/>
    <mergeCell ref="D83:G83"/>
    <mergeCell ref="H81:Q81"/>
    <mergeCell ref="D76:G76"/>
    <mergeCell ref="H84:Q84"/>
    <mergeCell ref="D80:G80"/>
    <mergeCell ref="D81:G81"/>
    <mergeCell ref="D82:G82"/>
    <mergeCell ref="H82:Q82"/>
    <mergeCell ref="L38:S38"/>
    <mergeCell ref="T38:AT38"/>
    <mergeCell ref="T40:AT40"/>
    <mergeCell ref="D74:G74"/>
    <mergeCell ref="T44:AB44"/>
    <mergeCell ref="D73:G73"/>
    <mergeCell ref="AR76:AX76"/>
    <mergeCell ref="L40:S40"/>
    <mergeCell ref="AD52:AZ54"/>
    <mergeCell ref="D61:BI61"/>
    <mergeCell ref="D3:CX3"/>
    <mergeCell ref="D12:CX12"/>
    <mergeCell ref="R82:W82"/>
    <mergeCell ref="X84:AI84"/>
    <mergeCell ref="BZ75:CF75"/>
    <mergeCell ref="BZ83:CF83"/>
    <mergeCell ref="D14:CX14"/>
    <mergeCell ref="D18:CX18"/>
    <mergeCell ref="D20:CX20"/>
    <mergeCell ref="D31:CX31"/>
    <mergeCell ref="G25:CX25"/>
    <mergeCell ref="E27:CX27"/>
    <mergeCell ref="D29:CX29"/>
    <mergeCell ref="X42:AT42"/>
    <mergeCell ref="AY84:BB84"/>
    <mergeCell ref="X98:AI98"/>
    <mergeCell ref="X99:AI99"/>
    <mergeCell ref="X94:AI94"/>
    <mergeCell ref="AJ94:AQ94"/>
    <mergeCell ref="R99:W99"/>
    <mergeCell ref="R95:W95"/>
    <mergeCell ref="R98:W98"/>
    <mergeCell ref="H103:Q103"/>
    <mergeCell ref="R90:W90"/>
    <mergeCell ref="R91:W91"/>
    <mergeCell ref="R92:W92"/>
    <mergeCell ref="R93:W93"/>
    <mergeCell ref="AY91:BB91"/>
    <mergeCell ref="AY93:BB93"/>
    <mergeCell ref="X92:AI92"/>
    <mergeCell ref="X93:AI93"/>
    <mergeCell ref="H96:Q96"/>
    <mergeCell ref="H98:Q98"/>
    <mergeCell ref="AR90:AX90"/>
    <mergeCell ref="AY75:BB75"/>
    <mergeCell ref="X76:AI76"/>
    <mergeCell ref="R75:W75"/>
    <mergeCell ref="X75:AI75"/>
    <mergeCell ref="R114:W114"/>
    <mergeCell ref="X114:AI114"/>
    <mergeCell ref="AJ114:AQ114"/>
    <mergeCell ref="AR114:AX114"/>
    <mergeCell ref="AY114:BB114"/>
    <mergeCell ref="BC114:BJ114"/>
    <mergeCell ref="BK114:BQ114"/>
    <mergeCell ref="BR114:BY114"/>
    <mergeCell ref="BZ114:CF114"/>
    <mergeCell ref="CG114:CL114"/>
    <mergeCell ref="CM114:CR114"/>
    <mergeCell ref="CS114:CX114"/>
    <mergeCell ref="H113:Q113"/>
    <mergeCell ref="R113:W113"/>
    <mergeCell ref="X113:AI113"/>
    <mergeCell ref="AJ113:AQ113"/>
    <mergeCell ref="AR113:AX113"/>
    <mergeCell ref="AY113:BB113"/>
    <mergeCell ref="BC113:BJ113"/>
    <mergeCell ref="BK113:BQ113"/>
    <mergeCell ref="BR113:BY113"/>
    <mergeCell ref="BR115:BY115"/>
    <mergeCell ref="BZ115:CF115"/>
    <mergeCell ref="CG115:CL115"/>
    <mergeCell ref="CM115:CR115"/>
    <mergeCell ref="CS115:CX115"/>
    <mergeCell ref="D116:G116"/>
    <mergeCell ref="H116:Q116"/>
    <mergeCell ref="R116:W116"/>
    <mergeCell ref="X116:AI116"/>
    <mergeCell ref="AJ116:AQ116"/>
    <mergeCell ref="AR116:AX116"/>
    <mergeCell ref="AY116:BB116"/>
    <mergeCell ref="BC116:BJ116"/>
    <mergeCell ref="BK116:BQ116"/>
    <mergeCell ref="BR116:BY116"/>
    <mergeCell ref="BZ116:CF116"/>
    <mergeCell ref="CG116:CL116"/>
    <mergeCell ref="CM116:CR116"/>
    <mergeCell ref="CS116:CX116"/>
    <mergeCell ref="D115:G115"/>
    <mergeCell ref="H115:Q115"/>
    <mergeCell ref="R115:W115"/>
    <mergeCell ref="X115:AI115"/>
    <mergeCell ref="AJ115:AQ115"/>
    <mergeCell ref="AR115:AX115"/>
    <mergeCell ref="AY115:BB115"/>
    <mergeCell ref="BC115:BJ115"/>
    <mergeCell ref="BK115:BQ115"/>
    <mergeCell ref="BR117:BY117"/>
    <mergeCell ref="BZ117:CF117"/>
    <mergeCell ref="CG117:CL117"/>
    <mergeCell ref="CM117:CR117"/>
    <mergeCell ref="CS117:CX117"/>
    <mergeCell ref="D118:G118"/>
    <mergeCell ref="H118:Q118"/>
    <mergeCell ref="R118:W118"/>
    <mergeCell ref="X118:AI118"/>
    <mergeCell ref="AJ118:AQ118"/>
    <mergeCell ref="AR118:AX118"/>
    <mergeCell ref="AY118:BB118"/>
    <mergeCell ref="BC118:BJ118"/>
    <mergeCell ref="BK118:BQ118"/>
    <mergeCell ref="BR118:BY118"/>
    <mergeCell ref="BZ118:CF118"/>
    <mergeCell ref="CG118:CL118"/>
    <mergeCell ref="CM118:CR118"/>
    <mergeCell ref="CS118:CX118"/>
    <mergeCell ref="D117:G117"/>
    <mergeCell ref="H117:Q117"/>
    <mergeCell ref="R117:W117"/>
    <mergeCell ref="X117:AI117"/>
    <mergeCell ref="AJ117:AQ117"/>
    <mergeCell ref="AR117:AX117"/>
    <mergeCell ref="AY117:BB117"/>
    <mergeCell ref="BC117:BJ117"/>
    <mergeCell ref="BK117:BQ117"/>
    <mergeCell ref="BR119:BY119"/>
    <mergeCell ref="BZ119:CF119"/>
    <mergeCell ref="CG119:CL119"/>
    <mergeCell ref="CM119:CR119"/>
    <mergeCell ref="CS119:CX119"/>
    <mergeCell ref="D120:G120"/>
    <mergeCell ref="H120:Q120"/>
    <mergeCell ref="R120:W120"/>
    <mergeCell ref="X120:AI120"/>
    <mergeCell ref="AJ120:AQ120"/>
    <mergeCell ref="AR120:AX120"/>
    <mergeCell ref="AY120:BB120"/>
    <mergeCell ref="BC120:BJ120"/>
    <mergeCell ref="BK120:BQ120"/>
    <mergeCell ref="BR120:BY120"/>
    <mergeCell ref="BZ120:CF120"/>
    <mergeCell ref="CG120:CL120"/>
    <mergeCell ref="CM120:CR120"/>
    <mergeCell ref="CS120:CX120"/>
    <mergeCell ref="D119:G119"/>
    <mergeCell ref="H119:Q119"/>
    <mergeCell ref="R119:W119"/>
    <mergeCell ref="X119:AI119"/>
    <mergeCell ref="AJ119:AQ119"/>
    <mergeCell ref="AR119:AX119"/>
    <mergeCell ref="AY119:BB119"/>
    <mergeCell ref="BC119:BJ119"/>
    <mergeCell ref="BK119:BQ119"/>
    <mergeCell ref="BR121:BY121"/>
    <mergeCell ref="BZ121:CF121"/>
    <mergeCell ref="CG121:CL121"/>
    <mergeCell ref="CM121:CR121"/>
    <mergeCell ref="CS121:CX121"/>
    <mergeCell ref="D122:G122"/>
    <mergeCell ref="H122:Q122"/>
    <mergeCell ref="R122:W122"/>
    <mergeCell ref="X122:AI122"/>
    <mergeCell ref="AJ122:AQ122"/>
    <mergeCell ref="AR122:AX122"/>
    <mergeCell ref="AY122:BB122"/>
    <mergeCell ref="BC122:BJ122"/>
    <mergeCell ref="BK122:BQ122"/>
    <mergeCell ref="BR122:BY122"/>
    <mergeCell ref="BZ122:CF122"/>
    <mergeCell ref="CG122:CL122"/>
    <mergeCell ref="CM122:CR122"/>
    <mergeCell ref="CS122:CX122"/>
    <mergeCell ref="D121:G121"/>
    <mergeCell ref="H121:Q121"/>
    <mergeCell ref="R121:W121"/>
    <mergeCell ref="X121:AI121"/>
    <mergeCell ref="AJ121:AQ121"/>
    <mergeCell ref="AR121:AX121"/>
    <mergeCell ref="AY121:BB121"/>
    <mergeCell ref="BC121:BJ121"/>
    <mergeCell ref="BK121:BQ121"/>
    <mergeCell ref="BR123:BY123"/>
    <mergeCell ref="BZ123:CF123"/>
    <mergeCell ref="CG123:CL123"/>
    <mergeCell ref="CM123:CR123"/>
    <mergeCell ref="CS123:CX123"/>
    <mergeCell ref="D124:G124"/>
    <mergeCell ref="H124:Q124"/>
    <mergeCell ref="R124:W124"/>
    <mergeCell ref="X124:AI124"/>
    <mergeCell ref="AJ124:AQ124"/>
    <mergeCell ref="AR124:AX124"/>
    <mergeCell ref="AY124:BB124"/>
    <mergeCell ref="BC124:BJ124"/>
    <mergeCell ref="BK124:BQ124"/>
    <mergeCell ref="BR124:BY124"/>
    <mergeCell ref="BZ124:CF124"/>
    <mergeCell ref="CG124:CL124"/>
    <mergeCell ref="CM124:CR124"/>
    <mergeCell ref="CS124:CX124"/>
    <mergeCell ref="D123:G123"/>
    <mergeCell ref="H123:Q123"/>
    <mergeCell ref="R123:W123"/>
    <mergeCell ref="X123:AI123"/>
    <mergeCell ref="AJ123:AQ123"/>
    <mergeCell ref="AR123:AX123"/>
    <mergeCell ref="AY123:BB123"/>
    <mergeCell ref="BC123:BJ123"/>
    <mergeCell ref="BK123:BQ123"/>
    <mergeCell ref="BR125:BY125"/>
    <mergeCell ref="BZ125:CF125"/>
    <mergeCell ref="CG125:CL125"/>
    <mergeCell ref="CM125:CR125"/>
    <mergeCell ref="CS125:CX125"/>
    <mergeCell ref="D126:G126"/>
    <mergeCell ref="H126:Q126"/>
    <mergeCell ref="R126:W126"/>
    <mergeCell ref="X126:AI126"/>
    <mergeCell ref="AJ126:AQ126"/>
    <mergeCell ref="AR126:AX126"/>
    <mergeCell ref="AY126:BB126"/>
    <mergeCell ref="BC126:BJ126"/>
    <mergeCell ref="BK126:BQ126"/>
    <mergeCell ref="BR126:BY126"/>
    <mergeCell ref="BZ126:CF126"/>
    <mergeCell ref="CG126:CL126"/>
    <mergeCell ref="CM126:CR126"/>
    <mergeCell ref="CS126:CX126"/>
    <mergeCell ref="D125:G125"/>
    <mergeCell ref="H125:Q125"/>
    <mergeCell ref="R125:W125"/>
    <mergeCell ref="X125:AI125"/>
    <mergeCell ref="AJ125:AQ125"/>
    <mergeCell ref="AR125:AX125"/>
    <mergeCell ref="AY125:BB125"/>
    <mergeCell ref="BC125:BJ125"/>
    <mergeCell ref="BK125:BQ125"/>
    <mergeCell ref="BR127:BY127"/>
    <mergeCell ref="BZ127:CF127"/>
    <mergeCell ref="CG127:CL127"/>
    <mergeCell ref="CM127:CR127"/>
    <mergeCell ref="CS127:CX127"/>
    <mergeCell ref="D128:G128"/>
    <mergeCell ref="H128:Q128"/>
    <mergeCell ref="R128:W128"/>
    <mergeCell ref="X128:AI128"/>
    <mergeCell ref="AJ128:AQ128"/>
    <mergeCell ref="AR128:AX128"/>
    <mergeCell ref="AY128:BB128"/>
    <mergeCell ref="BC128:BJ128"/>
    <mergeCell ref="BK128:BQ128"/>
    <mergeCell ref="BR128:BY128"/>
    <mergeCell ref="BZ128:CF128"/>
    <mergeCell ref="CG128:CL128"/>
    <mergeCell ref="CM128:CR128"/>
    <mergeCell ref="CS128:CX128"/>
    <mergeCell ref="D127:G127"/>
    <mergeCell ref="H127:Q127"/>
    <mergeCell ref="R127:W127"/>
    <mergeCell ref="X127:AI127"/>
    <mergeCell ref="AJ127:AQ127"/>
    <mergeCell ref="AR127:AX127"/>
    <mergeCell ref="AY127:BB127"/>
    <mergeCell ref="BC127:BJ127"/>
    <mergeCell ref="BK127:BQ127"/>
    <mergeCell ref="BR129:BY129"/>
    <mergeCell ref="BZ129:CF129"/>
    <mergeCell ref="CG129:CL129"/>
    <mergeCell ref="CM129:CR129"/>
    <mergeCell ref="CS129:CX129"/>
    <mergeCell ref="D130:G130"/>
    <mergeCell ref="H130:Q130"/>
    <mergeCell ref="R130:W130"/>
    <mergeCell ref="X130:AI130"/>
    <mergeCell ref="AJ130:AQ130"/>
    <mergeCell ref="AR130:AX130"/>
    <mergeCell ref="AY130:BB130"/>
    <mergeCell ref="BC130:BJ130"/>
    <mergeCell ref="BK130:BQ130"/>
    <mergeCell ref="BR130:BY130"/>
    <mergeCell ref="BZ130:CF130"/>
    <mergeCell ref="CG130:CL130"/>
    <mergeCell ref="CM130:CR130"/>
    <mergeCell ref="CS130:CX130"/>
    <mergeCell ref="D129:G129"/>
    <mergeCell ref="H129:Q129"/>
    <mergeCell ref="R129:W129"/>
    <mergeCell ref="X129:AI129"/>
    <mergeCell ref="AJ129:AQ129"/>
    <mergeCell ref="AR129:AX129"/>
    <mergeCell ref="AY129:BB129"/>
    <mergeCell ref="BC129:BJ129"/>
    <mergeCell ref="BK129:BQ129"/>
    <mergeCell ref="BR131:BY131"/>
    <mergeCell ref="BZ131:CF131"/>
    <mergeCell ref="CG131:CL131"/>
    <mergeCell ref="CM131:CR131"/>
    <mergeCell ref="CS131:CX131"/>
    <mergeCell ref="D132:G132"/>
    <mergeCell ref="H132:Q132"/>
    <mergeCell ref="R132:W132"/>
    <mergeCell ref="X132:AI132"/>
    <mergeCell ref="AJ132:AQ132"/>
    <mergeCell ref="AR132:AX132"/>
    <mergeCell ref="AY132:BB132"/>
    <mergeCell ref="BC132:BJ132"/>
    <mergeCell ref="BK132:BQ132"/>
    <mergeCell ref="BR132:BY132"/>
    <mergeCell ref="BZ132:CF132"/>
    <mergeCell ref="CG132:CL132"/>
    <mergeCell ref="CM132:CR132"/>
    <mergeCell ref="CS132:CX132"/>
    <mergeCell ref="D131:G131"/>
    <mergeCell ref="H131:Q131"/>
    <mergeCell ref="R131:W131"/>
    <mergeCell ref="X131:AI131"/>
    <mergeCell ref="AJ131:AQ131"/>
    <mergeCell ref="AR131:AX131"/>
    <mergeCell ref="AY131:BB131"/>
    <mergeCell ref="BC131:BJ131"/>
    <mergeCell ref="BK131:BQ131"/>
    <mergeCell ref="BR133:BY133"/>
    <mergeCell ref="BZ133:CF133"/>
    <mergeCell ref="CG133:CL133"/>
    <mergeCell ref="CM133:CR133"/>
    <mergeCell ref="CS133:CX133"/>
    <mergeCell ref="D134:G134"/>
    <mergeCell ref="H134:Q134"/>
    <mergeCell ref="R134:W134"/>
    <mergeCell ref="X134:AI134"/>
    <mergeCell ref="AJ134:AQ134"/>
    <mergeCell ref="AR134:AX134"/>
    <mergeCell ref="AY134:BB134"/>
    <mergeCell ref="BC134:BJ134"/>
    <mergeCell ref="BK134:BQ134"/>
    <mergeCell ref="BR134:BY134"/>
    <mergeCell ref="BZ134:CF134"/>
    <mergeCell ref="CG134:CL134"/>
    <mergeCell ref="CM134:CR134"/>
    <mergeCell ref="CS134:CX134"/>
    <mergeCell ref="D133:G133"/>
    <mergeCell ref="H133:Q133"/>
    <mergeCell ref="R133:W133"/>
    <mergeCell ref="X133:AI133"/>
    <mergeCell ref="AJ133:AQ133"/>
    <mergeCell ref="AR133:AX133"/>
    <mergeCell ref="AY133:BB133"/>
    <mergeCell ref="BC133:BJ133"/>
    <mergeCell ref="BK133:BQ133"/>
    <mergeCell ref="BR135:BY135"/>
    <mergeCell ref="BZ135:CF135"/>
    <mergeCell ref="CG135:CL135"/>
    <mergeCell ref="CM135:CR135"/>
    <mergeCell ref="CS135:CX135"/>
    <mergeCell ref="D136:G136"/>
    <mergeCell ref="H136:Q136"/>
    <mergeCell ref="R136:W136"/>
    <mergeCell ref="X136:AI136"/>
    <mergeCell ref="AJ136:AQ136"/>
    <mergeCell ref="AR136:AX136"/>
    <mergeCell ref="AY136:BB136"/>
    <mergeCell ref="BC136:BJ136"/>
    <mergeCell ref="BK136:BQ136"/>
    <mergeCell ref="BR136:BY136"/>
    <mergeCell ref="BZ136:CF136"/>
    <mergeCell ref="CG136:CL136"/>
    <mergeCell ref="CM136:CR136"/>
    <mergeCell ref="CS136:CX136"/>
    <mergeCell ref="D135:G135"/>
    <mergeCell ref="H135:Q135"/>
    <mergeCell ref="R135:W135"/>
    <mergeCell ref="X135:AI135"/>
    <mergeCell ref="AJ135:AQ135"/>
    <mergeCell ref="AR135:AX135"/>
    <mergeCell ref="AY135:BB135"/>
    <mergeCell ref="BC135:BJ135"/>
    <mergeCell ref="BK135:BQ135"/>
    <mergeCell ref="BR137:BY137"/>
    <mergeCell ref="BZ137:CF137"/>
    <mergeCell ref="CG137:CL137"/>
    <mergeCell ref="CM137:CR137"/>
    <mergeCell ref="CS137:CX137"/>
    <mergeCell ref="D138:G138"/>
    <mergeCell ref="H138:Q138"/>
    <mergeCell ref="R138:W138"/>
    <mergeCell ref="X138:AI138"/>
    <mergeCell ref="AJ138:AQ138"/>
    <mergeCell ref="AR138:AX138"/>
    <mergeCell ref="AY138:BB138"/>
    <mergeCell ref="BC138:BJ138"/>
    <mergeCell ref="BK138:BQ138"/>
    <mergeCell ref="BR138:BY138"/>
    <mergeCell ref="BZ138:CF138"/>
    <mergeCell ref="CG138:CL138"/>
    <mergeCell ref="CM138:CR138"/>
    <mergeCell ref="CS138:CX138"/>
    <mergeCell ref="D137:G137"/>
    <mergeCell ref="H137:Q137"/>
    <mergeCell ref="R137:W137"/>
    <mergeCell ref="X137:AI137"/>
    <mergeCell ref="AJ137:AQ137"/>
    <mergeCell ref="AR137:AX137"/>
    <mergeCell ref="AY137:BB137"/>
    <mergeCell ref="BC137:BJ137"/>
    <mergeCell ref="BK137:BQ137"/>
    <mergeCell ref="BR139:BY139"/>
    <mergeCell ref="BZ139:CF139"/>
    <mergeCell ref="CG139:CL139"/>
    <mergeCell ref="CM139:CR139"/>
    <mergeCell ref="CS139:CX139"/>
    <mergeCell ref="D140:G140"/>
    <mergeCell ref="H140:Q140"/>
    <mergeCell ref="R140:W140"/>
    <mergeCell ref="X140:AI140"/>
    <mergeCell ref="AJ140:AQ140"/>
    <mergeCell ref="AR140:AX140"/>
    <mergeCell ref="AY140:BB140"/>
    <mergeCell ref="BC140:BJ140"/>
    <mergeCell ref="BK140:BQ140"/>
    <mergeCell ref="BR140:BY140"/>
    <mergeCell ref="BZ140:CF140"/>
    <mergeCell ref="CG140:CL140"/>
    <mergeCell ref="CM140:CR140"/>
    <mergeCell ref="CS140:CX140"/>
    <mergeCell ref="D139:G139"/>
    <mergeCell ref="H139:Q139"/>
    <mergeCell ref="R139:W139"/>
    <mergeCell ref="X139:AI139"/>
    <mergeCell ref="AJ139:AQ139"/>
    <mergeCell ref="AR139:AX139"/>
    <mergeCell ref="AY139:BB139"/>
    <mergeCell ref="BC139:BJ139"/>
    <mergeCell ref="BK139:BQ139"/>
    <mergeCell ref="BR141:BY141"/>
    <mergeCell ref="BZ141:CF141"/>
    <mergeCell ref="CG141:CL141"/>
    <mergeCell ref="CM141:CR141"/>
    <mergeCell ref="CS141:CX141"/>
    <mergeCell ref="D142:G142"/>
    <mergeCell ref="H142:Q142"/>
    <mergeCell ref="R142:W142"/>
    <mergeCell ref="X142:AI142"/>
    <mergeCell ref="AJ142:AQ142"/>
    <mergeCell ref="AR142:AX142"/>
    <mergeCell ref="AY142:BB142"/>
    <mergeCell ref="BC142:BJ142"/>
    <mergeCell ref="BK142:BQ142"/>
    <mergeCell ref="BR142:BY142"/>
    <mergeCell ref="BZ142:CF142"/>
    <mergeCell ref="CG142:CL142"/>
    <mergeCell ref="CM142:CR142"/>
    <mergeCell ref="CS142:CX142"/>
    <mergeCell ref="D141:G141"/>
    <mergeCell ref="H141:Q141"/>
    <mergeCell ref="R141:W141"/>
    <mergeCell ref="X141:AI141"/>
    <mergeCell ref="AJ141:AQ141"/>
    <mergeCell ref="AR141:AX141"/>
    <mergeCell ref="AY141:BB141"/>
    <mergeCell ref="BC141:BJ141"/>
    <mergeCell ref="BK141:BQ141"/>
    <mergeCell ref="BR143:BY143"/>
    <mergeCell ref="BZ143:CF143"/>
    <mergeCell ref="CG143:CL143"/>
    <mergeCell ref="CM143:CR143"/>
    <mergeCell ref="CS143:CX143"/>
    <mergeCell ref="D144:G144"/>
    <mergeCell ref="H144:Q144"/>
    <mergeCell ref="R144:W144"/>
    <mergeCell ref="X144:AI144"/>
    <mergeCell ref="AJ144:AQ144"/>
    <mergeCell ref="AR144:AX144"/>
    <mergeCell ref="AY144:BB144"/>
    <mergeCell ref="BC144:BJ144"/>
    <mergeCell ref="BK144:BQ144"/>
    <mergeCell ref="BR144:BY144"/>
    <mergeCell ref="BZ144:CF144"/>
    <mergeCell ref="CG144:CL144"/>
    <mergeCell ref="CM144:CR144"/>
    <mergeCell ref="CS144:CX144"/>
    <mergeCell ref="D143:G143"/>
    <mergeCell ref="H143:Q143"/>
    <mergeCell ref="R143:W143"/>
    <mergeCell ref="X143:AI143"/>
    <mergeCell ref="AJ143:AQ143"/>
    <mergeCell ref="AR143:AX143"/>
    <mergeCell ref="AY143:BB143"/>
    <mergeCell ref="BC143:BJ143"/>
    <mergeCell ref="BK143:BQ143"/>
    <mergeCell ref="BR145:BY145"/>
    <mergeCell ref="BZ145:CF145"/>
    <mergeCell ref="CG145:CL145"/>
    <mergeCell ref="CM145:CR145"/>
    <mergeCell ref="CS145:CX145"/>
    <mergeCell ref="D146:G146"/>
    <mergeCell ref="H146:Q146"/>
    <mergeCell ref="R146:W146"/>
    <mergeCell ref="X146:AI146"/>
    <mergeCell ref="AJ146:AQ146"/>
    <mergeCell ref="AR146:AX146"/>
    <mergeCell ref="AY146:BB146"/>
    <mergeCell ref="BC146:BJ146"/>
    <mergeCell ref="BK146:BQ146"/>
    <mergeCell ref="BR146:BY146"/>
    <mergeCell ref="BZ146:CF146"/>
    <mergeCell ref="CG146:CL146"/>
    <mergeCell ref="CM146:CR146"/>
    <mergeCell ref="CS146:CX146"/>
    <mergeCell ref="D145:G145"/>
    <mergeCell ref="H145:Q145"/>
    <mergeCell ref="R145:W145"/>
    <mergeCell ref="X145:AI145"/>
    <mergeCell ref="AJ145:AQ145"/>
    <mergeCell ref="AR145:AX145"/>
    <mergeCell ref="AY145:BB145"/>
    <mergeCell ref="BC145:BJ145"/>
    <mergeCell ref="BK145:BQ145"/>
    <mergeCell ref="BR147:BY147"/>
    <mergeCell ref="BZ147:CF147"/>
    <mergeCell ref="CG147:CL147"/>
    <mergeCell ref="CM147:CR147"/>
    <mergeCell ref="CS147:CX147"/>
    <mergeCell ref="D148:G148"/>
    <mergeCell ref="H148:Q148"/>
    <mergeCell ref="R148:W148"/>
    <mergeCell ref="X148:AI148"/>
    <mergeCell ref="AJ148:AQ148"/>
    <mergeCell ref="AR148:AX148"/>
    <mergeCell ref="AY148:BB148"/>
    <mergeCell ref="BC148:BJ148"/>
    <mergeCell ref="BK148:BQ148"/>
    <mergeCell ref="BR148:BY148"/>
    <mergeCell ref="BZ148:CF148"/>
    <mergeCell ref="CG148:CL148"/>
    <mergeCell ref="CM148:CR148"/>
    <mergeCell ref="CS148:CX148"/>
    <mergeCell ref="D147:G147"/>
    <mergeCell ref="H147:Q147"/>
    <mergeCell ref="R147:W147"/>
    <mergeCell ref="X147:AI147"/>
    <mergeCell ref="AJ147:AQ147"/>
    <mergeCell ref="AR147:AX147"/>
    <mergeCell ref="AY147:BB147"/>
    <mergeCell ref="BC147:BJ147"/>
    <mergeCell ref="BK147:BQ147"/>
    <mergeCell ref="BR149:BY149"/>
    <mergeCell ref="BZ149:CF149"/>
    <mergeCell ref="CG149:CL149"/>
    <mergeCell ref="CM149:CR149"/>
    <mergeCell ref="CS149:CX149"/>
    <mergeCell ref="D150:G150"/>
    <mergeCell ref="H150:Q150"/>
    <mergeCell ref="R150:W150"/>
    <mergeCell ref="X150:AI150"/>
    <mergeCell ref="AJ150:AQ150"/>
    <mergeCell ref="AR150:AX150"/>
    <mergeCell ref="AY150:BB150"/>
    <mergeCell ref="BC150:BJ150"/>
    <mergeCell ref="BK150:BQ150"/>
    <mergeCell ref="BR150:BY150"/>
    <mergeCell ref="BZ150:CF150"/>
    <mergeCell ref="CG150:CL150"/>
    <mergeCell ref="CM150:CR150"/>
    <mergeCell ref="CS150:CX150"/>
    <mergeCell ref="D149:G149"/>
    <mergeCell ref="H149:Q149"/>
    <mergeCell ref="R149:W149"/>
    <mergeCell ref="X149:AI149"/>
    <mergeCell ref="AJ149:AQ149"/>
    <mergeCell ref="AR149:AX149"/>
    <mergeCell ref="AY149:BB149"/>
    <mergeCell ref="BC149:BJ149"/>
    <mergeCell ref="BK149:BQ149"/>
    <mergeCell ref="BR151:BY151"/>
    <mergeCell ref="BZ151:CF151"/>
    <mergeCell ref="CG151:CL151"/>
    <mergeCell ref="CM151:CR151"/>
    <mergeCell ref="CS151:CX151"/>
    <mergeCell ref="D152:G152"/>
    <mergeCell ref="H152:Q152"/>
    <mergeCell ref="R152:W152"/>
    <mergeCell ref="X152:AI152"/>
    <mergeCell ref="AJ152:AQ152"/>
    <mergeCell ref="AR152:AX152"/>
    <mergeCell ref="AY152:BB152"/>
    <mergeCell ref="BC152:BJ152"/>
    <mergeCell ref="BK152:BQ152"/>
    <mergeCell ref="BR152:BY152"/>
    <mergeCell ref="BZ152:CF152"/>
    <mergeCell ref="CG152:CL152"/>
    <mergeCell ref="CM152:CR152"/>
    <mergeCell ref="CS152:CX152"/>
    <mergeCell ref="D151:G151"/>
    <mergeCell ref="H151:Q151"/>
    <mergeCell ref="R151:W151"/>
    <mergeCell ref="X151:AI151"/>
    <mergeCell ref="AJ151:AQ151"/>
    <mergeCell ref="AR151:AX151"/>
    <mergeCell ref="AY151:BB151"/>
    <mergeCell ref="BC151:BJ151"/>
    <mergeCell ref="BK151:BQ151"/>
    <mergeCell ref="BR153:BY153"/>
    <mergeCell ref="BZ153:CF153"/>
    <mergeCell ref="CG153:CL153"/>
    <mergeCell ref="CM153:CR153"/>
    <mergeCell ref="CS153:CX153"/>
    <mergeCell ref="D154:G154"/>
    <mergeCell ref="H154:Q154"/>
    <mergeCell ref="R154:W154"/>
    <mergeCell ref="X154:AI154"/>
    <mergeCell ref="AJ154:AQ154"/>
    <mergeCell ref="AR154:AX154"/>
    <mergeCell ref="AY154:BB154"/>
    <mergeCell ref="BC154:BJ154"/>
    <mergeCell ref="BK154:BQ154"/>
    <mergeCell ref="BR154:BY154"/>
    <mergeCell ref="BZ154:CF154"/>
    <mergeCell ref="CG154:CL154"/>
    <mergeCell ref="CM154:CR154"/>
    <mergeCell ref="CS154:CX154"/>
    <mergeCell ref="D153:G153"/>
    <mergeCell ref="H153:Q153"/>
    <mergeCell ref="R153:W153"/>
    <mergeCell ref="X153:AI153"/>
    <mergeCell ref="AJ153:AQ153"/>
    <mergeCell ref="AR153:AX153"/>
    <mergeCell ref="AY153:BB153"/>
    <mergeCell ref="BC153:BJ153"/>
    <mergeCell ref="BK153:BQ153"/>
    <mergeCell ref="BR155:BY155"/>
    <mergeCell ref="BZ155:CF155"/>
    <mergeCell ref="CG155:CL155"/>
    <mergeCell ref="CM155:CR155"/>
    <mergeCell ref="CS155:CX155"/>
    <mergeCell ref="D156:G156"/>
    <mergeCell ref="H156:Q156"/>
    <mergeCell ref="R156:W156"/>
    <mergeCell ref="X156:AI156"/>
    <mergeCell ref="AJ156:AQ156"/>
    <mergeCell ref="AR156:AX156"/>
    <mergeCell ref="AY156:BB156"/>
    <mergeCell ref="BC156:BJ156"/>
    <mergeCell ref="BK156:BQ156"/>
    <mergeCell ref="BR156:BY156"/>
    <mergeCell ref="BZ156:CF156"/>
    <mergeCell ref="CG156:CL156"/>
    <mergeCell ref="CM156:CR156"/>
    <mergeCell ref="CS156:CX156"/>
    <mergeCell ref="D155:G155"/>
    <mergeCell ref="H155:Q155"/>
    <mergeCell ref="R155:W155"/>
    <mergeCell ref="X155:AI155"/>
    <mergeCell ref="AJ155:AQ155"/>
    <mergeCell ref="AR155:AX155"/>
    <mergeCell ref="AY155:BB155"/>
    <mergeCell ref="BC155:BJ155"/>
    <mergeCell ref="BK155:BQ155"/>
    <mergeCell ref="BR157:BY157"/>
    <mergeCell ref="BZ157:CF157"/>
    <mergeCell ref="CG157:CL157"/>
    <mergeCell ref="CM157:CR157"/>
    <mergeCell ref="CS157:CX157"/>
    <mergeCell ref="D158:G158"/>
    <mergeCell ref="H158:Q158"/>
    <mergeCell ref="R158:W158"/>
    <mergeCell ref="X158:AI158"/>
    <mergeCell ref="AJ158:AQ158"/>
    <mergeCell ref="AR158:AX158"/>
    <mergeCell ref="AY158:BB158"/>
    <mergeCell ref="BC158:BJ158"/>
    <mergeCell ref="BK158:BQ158"/>
    <mergeCell ref="BR158:BY158"/>
    <mergeCell ref="BZ158:CF158"/>
    <mergeCell ref="CG158:CL158"/>
    <mergeCell ref="CM158:CR158"/>
    <mergeCell ref="CS158:CX158"/>
    <mergeCell ref="D157:G157"/>
    <mergeCell ref="H157:Q157"/>
    <mergeCell ref="R157:W157"/>
    <mergeCell ref="X157:AI157"/>
    <mergeCell ref="AJ157:AQ157"/>
    <mergeCell ref="AR157:AX157"/>
    <mergeCell ref="AY157:BB157"/>
    <mergeCell ref="BC157:BJ157"/>
    <mergeCell ref="BK157:BQ157"/>
    <mergeCell ref="BR159:BY159"/>
    <mergeCell ref="BZ159:CF159"/>
    <mergeCell ref="CG159:CL159"/>
    <mergeCell ref="CM159:CR159"/>
    <mergeCell ref="CS159:CX159"/>
    <mergeCell ref="D160:G160"/>
    <mergeCell ref="H160:Q160"/>
    <mergeCell ref="R160:W160"/>
    <mergeCell ref="X160:AI160"/>
    <mergeCell ref="AJ160:AQ160"/>
    <mergeCell ref="AR160:AX160"/>
    <mergeCell ref="AY160:BB160"/>
    <mergeCell ref="BC160:BJ160"/>
    <mergeCell ref="BK160:BQ160"/>
    <mergeCell ref="BR160:BY160"/>
    <mergeCell ref="BZ160:CF160"/>
    <mergeCell ref="CG160:CL160"/>
    <mergeCell ref="CM160:CR160"/>
    <mergeCell ref="CS160:CX160"/>
    <mergeCell ref="D159:G159"/>
    <mergeCell ref="H159:Q159"/>
    <mergeCell ref="R159:W159"/>
    <mergeCell ref="X159:AI159"/>
    <mergeCell ref="AJ159:AQ159"/>
    <mergeCell ref="AR159:AX159"/>
    <mergeCell ref="AY159:BB159"/>
    <mergeCell ref="BC159:BJ159"/>
    <mergeCell ref="BK159:BQ159"/>
    <mergeCell ref="BR161:BY161"/>
    <mergeCell ref="BZ161:CF161"/>
    <mergeCell ref="CG161:CL161"/>
    <mergeCell ref="CM161:CR161"/>
    <mergeCell ref="CS161:CX161"/>
    <mergeCell ref="D162:G162"/>
    <mergeCell ref="H162:Q162"/>
    <mergeCell ref="R162:W162"/>
    <mergeCell ref="X162:AI162"/>
    <mergeCell ref="AJ162:AQ162"/>
    <mergeCell ref="AR162:AX162"/>
    <mergeCell ref="AY162:BB162"/>
    <mergeCell ref="BC162:BJ162"/>
    <mergeCell ref="BK162:BQ162"/>
    <mergeCell ref="BR162:BY162"/>
    <mergeCell ref="BZ162:CF162"/>
    <mergeCell ref="CG162:CL162"/>
    <mergeCell ref="CM162:CR162"/>
    <mergeCell ref="CS162:CX162"/>
    <mergeCell ref="D161:G161"/>
    <mergeCell ref="H161:Q161"/>
    <mergeCell ref="R161:W161"/>
    <mergeCell ref="X161:AI161"/>
    <mergeCell ref="AJ161:AQ161"/>
    <mergeCell ref="AR161:AX161"/>
    <mergeCell ref="AY161:BB161"/>
    <mergeCell ref="BC161:BJ161"/>
    <mergeCell ref="BK161:BQ161"/>
    <mergeCell ref="BR163:BY163"/>
    <mergeCell ref="BZ163:CF163"/>
    <mergeCell ref="CG163:CL163"/>
    <mergeCell ref="CM163:CR163"/>
    <mergeCell ref="CS163:CX163"/>
    <mergeCell ref="D164:G164"/>
    <mergeCell ref="H164:Q164"/>
    <mergeCell ref="R164:W164"/>
    <mergeCell ref="X164:AI164"/>
    <mergeCell ref="AJ164:AQ164"/>
    <mergeCell ref="AR164:AX164"/>
    <mergeCell ref="AY164:BB164"/>
    <mergeCell ref="BC164:BJ164"/>
    <mergeCell ref="BK164:BQ164"/>
    <mergeCell ref="BR164:BY164"/>
    <mergeCell ref="BZ164:CF164"/>
    <mergeCell ref="CG164:CL164"/>
    <mergeCell ref="CM164:CR164"/>
    <mergeCell ref="CS164:CX164"/>
    <mergeCell ref="D163:G163"/>
    <mergeCell ref="H163:Q163"/>
    <mergeCell ref="R163:W163"/>
    <mergeCell ref="X163:AI163"/>
    <mergeCell ref="AJ163:AQ163"/>
    <mergeCell ref="AR163:AX163"/>
    <mergeCell ref="AY163:BB163"/>
    <mergeCell ref="BC163:BJ163"/>
    <mergeCell ref="BK163:BQ163"/>
    <mergeCell ref="BR165:BY165"/>
    <mergeCell ref="BZ165:CF165"/>
    <mergeCell ref="CG165:CL165"/>
    <mergeCell ref="CM165:CR165"/>
    <mergeCell ref="CS165:CX165"/>
    <mergeCell ref="D166:G166"/>
    <mergeCell ref="H166:Q166"/>
    <mergeCell ref="R166:W166"/>
    <mergeCell ref="X166:AI166"/>
    <mergeCell ref="AJ166:AQ166"/>
    <mergeCell ref="AR166:AX166"/>
    <mergeCell ref="AY166:BB166"/>
    <mergeCell ref="BC166:BJ166"/>
    <mergeCell ref="BK166:BQ166"/>
    <mergeCell ref="BR166:BY166"/>
    <mergeCell ref="BZ166:CF166"/>
    <mergeCell ref="CG166:CL166"/>
    <mergeCell ref="CM166:CR166"/>
    <mergeCell ref="CS166:CX166"/>
    <mergeCell ref="D165:G165"/>
    <mergeCell ref="H165:Q165"/>
    <mergeCell ref="R165:W165"/>
    <mergeCell ref="X165:AI165"/>
    <mergeCell ref="AJ165:AQ165"/>
    <mergeCell ref="AR165:AX165"/>
    <mergeCell ref="AY165:BB165"/>
    <mergeCell ref="BC165:BJ165"/>
    <mergeCell ref="BK165:BQ165"/>
    <mergeCell ref="BR167:BY167"/>
    <mergeCell ref="BZ167:CF167"/>
    <mergeCell ref="CG167:CL167"/>
    <mergeCell ref="CM167:CR167"/>
    <mergeCell ref="CS167:CX167"/>
    <mergeCell ref="D168:G168"/>
    <mergeCell ref="H168:Q168"/>
    <mergeCell ref="R168:W168"/>
    <mergeCell ref="X168:AI168"/>
    <mergeCell ref="AJ168:AQ168"/>
    <mergeCell ref="AR168:AX168"/>
    <mergeCell ref="AY168:BB168"/>
    <mergeCell ref="BC168:BJ168"/>
    <mergeCell ref="BK168:BQ168"/>
    <mergeCell ref="BR168:BY168"/>
    <mergeCell ref="BZ168:CF168"/>
    <mergeCell ref="CG168:CL168"/>
    <mergeCell ref="CM168:CR168"/>
    <mergeCell ref="CS168:CX168"/>
    <mergeCell ref="D167:G167"/>
    <mergeCell ref="H167:Q167"/>
    <mergeCell ref="R167:W167"/>
    <mergeCell ref="X167:AI167"/>
    <mergeCell ref="AJ167:AQ167"/>
    <mergeCell ref="AR167:AX167"/>
    <mergeCell ref="AY167:BB167"/>
    <mergeCell ref="BC167:BJ167"/>
    <mergeCell ref="BK167:BQ167"/>
    <mergeCell ref="BR169:BY169"/>
    <mergeCell ref="BZ169:CF169"/>
    <mergeCell ref="CG169:CL169"/>
    <mergeCell ref="CM169:CR169"/>
    <mergeCell ref="CS169:CX169"/>
    <mergeCell ref="D170:G170"/>
    <mergeCell ref="H170:Q170"/>
    <mergeCell ref="R170:W170"/>
    <mergeCell ref="X170:AI170"/>
    <mergeCell ref="AJ170:AQ170"/>
    <mergeCell ref="AR170:AX170"/>
    <mergeCell ref="AY170:BB170"/>
    <mergeCell ref="BC170:BJ170"/>
    <mergeCell ref="BK170:BQ170"/>
    <mergeCell ref="BR170:BY170"/>
    <mergeCell ref="BZ170:CF170"/>
    <mergeCell ref="CG170:CL170"/>
    <mergeCell ref="CM170:CR170"/>
    <mergeCell ref="CS170:CX170"/>
    <mergeCell ref="D169:G169"/>
    <mergeCell ref="H169:Q169"/>
    <mergeCell ref="R169:W169"/>
    <mergeCell ref="X169:AI169"/>
    <mergeCell ref="AJ169:AQ169"/>
    <mergeCell ref="AR169:AX169"/>
    <mergeCell ref="AY169:BB169"/>
    <mergeCell ref="BC169:BJ169"/>
    <mergeCell ref="BK169:BQ169"/>
    <mergeCell ref="BR171:BY171"/>
    <mergeCell ref="BZ171:CF171"/>
    <mergeCell ref="CG171:CL171"/>
    <mergeCell ref="CM171:CR171"/>
    <mergeCell ref="CS171:CX171"/>
    <mergeCell ref="D172:G172"/>
    <mergeCell ref="H172:Q172"/>
    <mergeCell ref="R172:W172"/>
    <mergeCell ref="X172:AI172"/>
    <mergeCell ref="AJ172:AQ172"/>
    <mergeCell ref="AR172:AX172"/>
    <mergeCell ref="AY172:BB172"/>
    <mergeCell ref="BC172:BJ172"/>
    <mergeCell ref="BK172:BQ172"/>
    <mergeCell ref="BR172:BY172"/>
    <mergeCell ref="BZ172:CF172"/>
    <mergeCell ref="CG172:CL172"/>
    <mergeCell ref="CM172:CR172"/>
    <mergeCell ref="CS172:CX172"/>
    <mergeCell ref="D171:G171"/>
    <mergeCell ref="H171:Q171"/>
    <mergeCell ref="R171:W171"/>
    <mergeCell ref="X171:AI171"/>
    <mergeCell ref="AJ171:AQ171"/>
    <mergeCell ref="AR171:AX171"/>
    <mergeCell ref="AY171:BB171"/>
    <mergeCell ref="BC171:BJ171"/>
    <mergeCell ref="BK171:BQ171"/>
    <mergeCell ref="BR173:BY173"/>
    <mergeCell ref="BZ173:CF173"/>
    <mergeCell ref="CG173:CL173"/>
    <mergeCell ref="CM173:CR173"/>
    <mergeCell ref="CS173:CX173"/>
    <mergeCell ref="D174:G174"/>
    <mergeCell ref="H174:Q174"/>
    <mergeCell ref="R174:W174"/>
    <mergeCell ref="X174:AI174"/>
    <mergeCell ref="AJ174:AQ174"/>
    <mergeCell ref="AR174:AX174"/>
    <mergeCell ref="AY174:BB174"/>
    <mergeCell ref="BC174:BJ174"/>
    <mergeCell ref="BK174:BQ174"/>
    <mergeCell ref="BR174:BY174"/>
    <mergeCell ref="BZ174:CF174"/>
    <mergeCell ref="CG174:CL174"/>
    <mergeCell ref="CM174:CR174"/>
    <mergeCell ref="CS174:CX174"/>
    <mergeCell ref="D173:G173"/>
    <mergeCell ref="H173:Q173"/>
    <mergeCell ref="R173:W173"/>
    <mergeCell ref="X173:AI173"/>
    <mergeCell ref="AJ173:AQ173"/>
    <mergeCell ref="AR173:AX173"/>
    <mergeCell ref="AY173:BB173"/>
    <mergeCell ref="BC173:BJ173"/>
    <mergeCell ref="BK173:BQ173"/>
    <mergeCell ref="BR175:BY175"/>
    <mergeCell ref="BZ175:CF175"/>
    <mergeCell ref="CG175:CL175"/>
    <mergeCell ref="CM175:CR175"/>
    <mergeCell ref="CS175:CX175"/>
    <mergeCell ref="D176:G176"/>
    <mergeCell ref="H176:Q176"/>
    <mergeCell ref="R176:W176"/>
    <mergeCell ref="X176:AI176"/>
    <mergeCell ref="AJ176:AQ176"/>
    <mergeCell ref="AR176:AX176"/>
    <mergeCell ref="AY176:BB176"/>
    <mergeCell ref="BC176:BJ176"/>
    <mergeCell ref="BK176:BQ176"/>
    <mergeCell ref="BR176:BY176"/>
    <mergeCell ref="BZ176:CF176"/>
    <mergeCell ref="CG176:CL176"/>
    <mergeCell ref="CM176:CR176"/>
    <mergeCell ref="CS176:CX176"/>
    <mergeCell ref="D175:G175"/>
    <mergeCell ref="H175:Q175"/>
    <mergeCell ref="R175:W175"/>
    <mergeCell ref="X175:AI175"/>
    <mergeCell ref="AJ175:AQ175"/>
    <mergeCell ref="AR175:AX175"/>
    <mergeCell ref="AY175:BB175"/>
    <mergeCell ref="BC175:BJ175"/>
    <mergeCell ref="BK175:BQ175"/>
    <mergeCell ref="BR177:BY177"/>
    <mergeCell ref="BZ177:CF177"/>
    <mergeCell ref="CG177:CL177"/>
    <mergeCell ref="CM177:CR177"/>
    <mergeCell ref="CS177:CX177"/>
    <mergeCell ref="D178:G178"/>
    <mergeCell ref="H178:Q178"/>
    <mergeCell ref="R178:W178"/>
    <mergeCell ref="X178:AI178"/>
    <mergeCell ref="AJ178:AQ178"/>
    <mergeCell ref="AR178:AX178"/>
    <mergeCell ref="AY178:BB178"/>
    <mergeCell ref="BC178:BJ178"/>
    <mergeCell ref="BK178:BQ178"/>
    <mergeCell ref="BR178:BY178"/>
    <mergeCell ref="BZ178:CF178"/>
    <mergeCell ref="CG178:CL178"/>
    <mergeCell ref="CM178:CR178"/>
    <mergeCell ref="CS178:CX178"/>
    <mergeCell ref="D177:G177"/>
    <mergeCell ref="H177:Q177"/>
    <mergeCell ref="R177:W177"/>
    <mergeCell ref="X177:AI177"/>
    <mergeCell ref="AJ177:AQ177"/>
    <mergeCell ref="AR177:AX177"/>
    <mergeCell ref="AY177:BB177"/>
    <mergeCell ref="BC177:BJ177"/>
    <mergeCell ref="BK177:BQ177"/>
    <mergeCell ref="BR179:BY179"/>
    <mergeCell ref="BZ179:CF179"/>
    <mergeCell ref="CG179:CL179"/>
    <mergeCell ref="CM179:CR179"/>
    <mergeCell ref="CS179:CX179"/>
    <mergeCell ref="D180:G180"/>
    <mergeCell ref="H180:Q180"/>
    <mergeCell ref="R180:W180"/>
    <mergeCell ref="X180:AI180"/>
    <mergeCell ref="AJ180:AQ180"/>
    <mergeCell ref="AR180:AX180"/>
    <mergeCell ref="AY180:BB180"/>
    <mergeCell ref="BC180:BJ180"/>
    <mergeCell ref="BK180:BQ180"/>
    <mergeCell ref="BR180:BY180"/>
    <mergeCell ref="BZ180:CF180"/>
    <mergeCell ref="CG180:CL180"/>
    <mergeCell ref="CM180:CR180"/>
    <mergeCell ref="CS180:CX180"/>
    <mergeCell ref="D179:G179"/>
    <mergeCell ref="H179:Q179"/>
    <mergeCell ref="R179:W179"/>
    <mergeCell ref="X179:AI179"/>
    <mergeCell ref="AJ179:AQ179"/>
    <mergeCell ref="AR179:AX179"/>
    <mergeCell ref="AY179:BB179"/>
    <mergeCell ref="BC179:BJ179"/>
    <mergeCell ref="BK179:BQ179"/>
    <mergeCell ref="BR181:BY181"/>
    <mergeCell ref="BZ181:CF181"/>
    <mergeCell ref="CG181:CL181"/>
    <mergeCell ref="CM181:CR181"/>
    <mergeCell ref="CS181:CX181"/>
    <mergeCell ref="D182:G182"/>
    <mergeCell ref="H182:Q182"/>
    <mergeCell ref="R182:W182"/>
    <mergeCell ref="X182:AI182"/>
    <mergeCell ref="AJ182:AQ182"/>
    <mergeCell ref="AR182:AX182"/>
    <mergeCell ref="AY182:BB182"/>
    <mergeCell ref="BC182:BJ182"/>
    <mergeCell ref="BK182:BQ182"/>
    <mergeCell ref="BR182:BY182"/>
    <mergeCell ref="BZ182:CF182"/>
    <mergeCell ref="CG182:CL182"/>
    <mergeCell ref="CM182:CR182"/>
    <mergeCell ref="CS182:CX182"/>
    <mergeCell ref="D181:G181"/>
    <mergeCell ref="H181:Q181"/>
    <mergeCell ref="R181:W181"/>
    <mergeCell ref="X181:AI181"/>
    <mergeCell ref="AJ181:AQ181"/>
    <mergeCell ref="AR181:AX181"/>
    <mergeCell ref="AY181:BB181"/>
    <mergeCell ref="BC181:BJ181"/>
    <mergeCell ref="BK181:BQ181"/>
    <mergeCell ref="BR183:BY183"/>
    <mergeCell ref="BZ183:CF183"/>
    <mergeCell ref="CG183:CL183"/>
    <mergeCell ref="CM183:CR183"/>
    <mergeCell ref="CS183:CX183"/>
    <mergeCell ref="D184:G184"/>
    <mergeCell ref="H184:Q184"/>
    <mergeCell ref="R184:W184"/>
    <mergeCell ref="X184:AI184"/>
    <mergeCell ref="AJ184:AQ184"/>
    <mergeCell ref="AR184:AX184"/>
    <mergeCell ref="AY184:BB184"/>
    <mergeCell ref="BC184:BJ184"/>
    <mergeCell ref="BK184:BQ184"/>
    <mergeCell ref="BR184:BY184"/>
    <mergeCell ref="BZ184:CF184"/>
    <mergeCell ref="CG184:CL184"/>
    <mergeCell ref="CM184:CR184"/>
    <mergeCell ref="CS184:CX184"/>
    <mergeCell ref="D183:G183"/>
    <mergeCell ref="H183:Q183"/>
    <mergeCell ref="R183:W183"/>
    <mergeCell ref="X183:AI183"/>
    <mergeCell ref="AJ183:AQ183"/>
    <mergeCell ref="AR183:AX183"/>
    <mergeCell ref="AY183:BB183"/>
    <mergeCell ref="BC183:BJ183"/>
    <mergeCell ref="BK183:BQ183"/>
    <mergeCell ref="BR185:BY185"/>
    <mergeCell ref="BZ185:CF185"/>
    <mergeCell ref="CG185:CL185"/>
    <mergeCell ref="CM185:CR185"/>
    <mergeCell ref="CS185:CX185"/>
    <mergeCell ref="D186:G186"/>
    <mergeCell ref="H186:Q186"/>
    <mergeCell ref="R186:W186"/>
    <mergeCell ref="X186:AI186"/>
    <mergeCell ref="AJ186:AQ186"/>
    <mergeCell ref="AR186:AX186"/>
    <mergeCell ref="AY186:BB186"/>
    <mergeCell ref="BC186:BJ186"/>
    <mergeCell ref="BK186:BQ186"/>
    <mergeCell ref="BR186:BY186"/>
    <mergeCell ref="BZ186:CF186"/>
    <mergeCell ref="CG186:CL186"/>
    <mergeCell ref="CM186:CR186"/>
    <mergeCell ref="CS186:CX186"/>
    <mergeCell ref="D185:G185"/>
    <mergeCell ref="H185:Q185"/>
    <mergeCell ref="R185:W185"/>
    <mergeCell ref="X185:AI185"/>
    <mergeCell ref="AJ185:AQ185"/>
    <mergeCell ref="AR185:AX185"/>
    <mergeCell ref="AY185:BB185"/>
    <mergeCell ref="BC185:BJ185"/>
    <mergeCell ref="BK185:BQ185"/>
    <mergeCell ref="BR187:BY187"/>
    <mergeCell ref="BZ187:CF187"/>
    <mergeCell ref="CG187:CL187"/>
    <mergeCell ref="CM187:CR187"/>
    <mergeCell ref="CS187:CX187"/>
    <mergeCell ref="D188:G188"/>
    <mergeCell ref="H188:Q188"/>
    <mergeCell ref="R188:W188"/>
    <mergeCell ref="X188:AI188"/>
    <mergeCell ref="AJ188:AQ188"/>
    <mergeCell ref="AR188:AX188"/>
    <mergeCell ref="AY188:BB188"/>
    <mergeCell ref="BC188:BJ188"/>
    <mergeCell ref="BK188:BQ188"/>
    <mergeCell ref="BR188:BY188"/>
    <mergeCell ref="BZ188:CF188"/>
    <mergeCell ref="CG188:CL188"/>
    <mergeCell ref="CM188:CR188"/>
    <mergeCell ref="CS188:CX188"/>
    <mergeCell ref="D187:G187"/>
    <mergeCell ref="H187:Q187"/>
    <mergeCell ref="R187:W187"/>
    <mergeCell ref="X187:AI187"/>
    <mergeCell ref="AJ187:AQ187"/>
    <mergeCell ref="AR187:AX187"/>
    <mergeCell ref="AY187:BB187"/>
    <mergeCell ref="BC187:BJ187"/>
    <mergeCell ref="BK187:BQ187"/>
    <mergeCell ref="BR189:BY189"/>
    <mergeCell ref="BZ189:CF189"/>
    <mergeCell ref="CG189:CL189"/>
    <mergeCell ref="CM189:CR189"/>
    <mergeCell ref="CS189:CX189"/>
    <mergeCell ref="D190:G190"/>
    <mergeCell ref="H190:Q190"/>
    <mergeCell ref="R190:W190"/>
    <mergeCell ref="X190:AI190"/>
    <mergeCell ref="AJ190:AQ190"/>
    <mergeCell ref="AR190:AX190"/>
    <mergeCell ref="AY190:BB190"/>
    <mergeCell ref="BC190:BJ190"/>
    <mergeCell ref="BK190:BQ190"/>
    <mergeCell ref="BR190:BY190"/>
    <mergeCell ref="BZ190:CF190"/>
    <mergeCell ref="CG190:CL190"/>
    <mergeCell ref="CM190:CR190"/>
    <mergeCell ref="CS190:CX190"/>
    <mergeCell ref="D189:G189"/>
    <mergeCell ref="H189:Q189"/>
    <mergeCell ref="R189:W189"/>
    <mergeCell ref="X189:AI189"/>
    <mergeCell ref="AJ189:AQ189"/>
    <mergeCell ref="AR189:AX189"/>
    <mergeCell ref="AY189:BB189"/>
    <mergeCell ref="BC189:BJ189"/>
    <mergeCell ref="BK189:BQ189"/>
    <mergeCell ref="BR191:BY191"/>
    <mergeCell ref="BZ191:CF191"/>
    <mergeCell ref="CG191:CL191"/>
    <mergeCell ref="CM191:CR191"/>
    <mergeCell ref="CS191:CX191"/>
    <mergeCell ref="D192:G192"/>
    <mergeCell ref="H192:Q192"/>
    <mergeCell ref="R192:W192"/>
    <mergeCell ref="X192:AI192"/>
    <mergeCell ref="AJ192:AQ192"/>
    <mergeCell ref="AR192:AX192"/>
    <mergeCell ref="AY192:BB192"/>
    <mergeCell ref="BC192:BJ192"/>
    <mergeCell ref="BK192:BQ192"/>
    <mergeCell ref="BR192:BY192"/>
    <mergeCell ref="BZ192:CF192"/>
    <mergeCell ref="CG192:CL192"/>
    <mergeCell ref="CM192:CR192"/>
    <mergeCell ref="CS192:CX192"/>
    <mergeCell ref="D191:G191"/>
    <mergeCell ref="H191:Q191"/>
    <mergeCell ref="R191:W191"/>
    <mergeCell ref="X191:AI191"/>
    <mergeCell ref="AJ191:AQ191"/>
    <mergeCell ref="AR191:AX191"/>
    <mergeCell ref="AY191:BB191"/>
    <mergeCell ref="BC191:BJ191"/>
    <mergeCell ref="BK191:BQ191"/>
    <mergeCell ref="BR193:BY193"/>
    <mergeCell ref="BZ193:CF193"/>
    <mergeCell ref="CG193:CL193"/>
    <mergeCell ref="CM193:CR193"/>
    <mergeCell ref="CS193:CX193"/>
    <mergeCell ref="D194:G194"/>
    <mergeCell ref="H194:Q194"/>
    <mergeCell ref="R194:W194"/>
    <mergeCell ref="X194:AI194"/>
    <mergeCell ref="AJ194:AQ194"/>
    <mergeCell ref="AR194:AX194"/>
    <mergeCell ref="AY194:BB194"/>
    <mergeCell ref="BC194:BJ194"/>
    <mergeCell ref="BK194:BQ194"/>
    <mergeCell ref="BR194:BY194"/>
    <mergeCell ref="BZ194:CF194"/>
    <mergeCell ref="CG194:CL194"/>
    <mergeCell ref="CM194:CR194"/>
    <mergeCell ref="CS194:CX194"/>
    <mergeCell ref="D193:G193"/>
    <mergeCell ref="H193:Q193"/>
    <mergeCell ref="R193:W193"/>
    <mergeCell ref="X193:AI193"/>
    <mergeCell ref="AJ193:AQ193"/>
    <mergeCell ref="AR193:AX193"/>
    <mergeCell ref="AY193:BB193"/>
    <mergeCell ref="BC193:BJ193"/>
    <mergeCell ref="BK193:BQ193"/>
    <mergeCell ref="BR195:BY195"/>
    <mergeCell ref="BZ195:CF195"/>
    <mergeCell ref="CG195:CL195"/>
    <mergeCell ref="CM195:CR195"/>
    <mergeCell ref="CS195:CX195"/>
    <mergeCell ref="D196:G196"/>
    <mergeCell ref="H196:Q196"/>
    <mergeCell ref="R196:W196"/>
    <mergeCell ref="X196:AI196"/>
    <mergeCell ref="AJ196:AQ196"/>
    <mergeCell ref="AR196:AX196"/>
    <mergeCell ref="AY196:BB196"/>
    <mergeCell ref="BC196:BJ196"/>
    <mergeCell ref="BK196:BQ196"/>
    <mergeCell ref="BR196:BY196"/>
    <mergeCell ref="BZ196:CF196"/>
    <mergeCell ref="CG196:CL196"/>
    <mergeCell ref="CM196:CR196"/>
    <mergeCell ref="CS196:CX196"/>
    <mergeCell ref="D195:G195"/>
    <mergeCell ref="H195:Q195"/>
    <mergeCell ref="R195:W195"/>
    <mergeCell ref="X195:AI195"/>
    <mergeCell ref="AJ195:AQ195"/>
    <mergeCell ref="AR195:AX195"/>
    <mergeCell ref="AY195:BB195"/>
    <mergeCell ref="BC195:BJ195"/>
    <mergeCell ref="BK195:BQ195"/>
    <mergeCell ref="BR197:BY197"/>
    <mergeCell ref="BZ197:CF197"/>
    <mergeCell ref="CG197:CL197"/>
    <mergeCell ref="CM197:CR197"/>
    <mergeCell ref="CS197:CX197"/>
    <mergeCell ref="D198:G198"/>
    <mergeCell ref="H198:Q198"/>
    <mergeCell ref="R198:W198"/>
    <mergeCell ref="X198:AI198"/>
    <mergeCell ref="AJ198:AQ198"/>
    <mergeCell ref="AR198:AX198"/>
    <mergeCell ref="AY198:BB198"/>
    <mergeCell ref="BC198:BJ198"/>
    <mergeCell ref="BK198:BQ198"/>
    <mergeCell ref="BR198:BY198"/>
    <mergeCell ref="BZ198:CF198"/>
    <mergeCell ref="CG198:CL198"/>
    <mergeCell ref="CM198:CR198"/>
    <mergeCell ref="CS198:CX198"/>
    <mergeCell ref="D197:G197"/>
    <mergeCell ref="H197:Q197"/>
    <mergeCell ref="R197:W197"/>
    <mergeCell ref="X197:AI197"/>
    <mergeCell ref="AJ197:AQ197"/>
    <mergeCell ref="AR197:AX197"/>
    <mergeCell ref="AY197:BB197"/>
    <mergeCell ref="BC197:BJ197"/>
    <mergeCell ref="BK197:BQ197"/>
    <mergeCell ref="BR199:BY199"/>
    <mergeCell ref="BZ199:CF199"/>
    <mergeCell ref="CG199:CL199"/>
    <mergeCell ref="CM199:CR199"/>
    <mergeCell ref="CS199:CX199"/>
    <mergeCell ref="D200:G200"/>
    <mergeCell ref="H200:Q200"/>
    <mergeCell ref="R200:W200"/>
    <mergeCell ref="X200:AI200"/>
    <mergeCell ref="AJ200:AQ200"/>
    <mergeCell ref="AR200:AX200"/>
    <mergeCell ref="AY200:BB200"/>
    <mergeCell ref="BC200:BJ200"/>
    <mergeCell ref="BK200:BQ200"/>
    <mergeCell ref="BR200:BY200"/>
    <mergeCell ref="BZ200:CF200"/>
    <mergeCell ref="CG200:CL200"/>
    <mergeCell ref="CM200:CR200"/>
    <mergeCell ref="CS200:CX200"/>
    <mergeCell ref="D199:G199"/>
    <mergeCell ref="H199:Q199"/>
    <mergeCell ref="R199:W199"/>
    <mergeCell ref="X199:AI199"/>
    <mergeCell ref="AJ199:AQ199"/>
    <mergeCell ref="AR199:AX199"/>
    <mergeCell ref="AY199:BB199"/>
    <mergeCell ref="BC199:BJ199"/>
    <mergeCell ref="BK199:BQ199"/>
    <mergeCell ref="BR201:BY201"/>
    <mergeCell ref="BZ201:CF201"/>
    <mergeCell ref="CG201:CL201"/>
    <mergeCell ref="CM201:CR201"/>
    <mergeCell ref="CS201:CX201"/>
    <mergeCell ref="D202:G202"/>
    <mergeCell ref="H202:Q202"/>
    <mergeCell ref="R202:W202"/>
    <mergeCell ref="X202:AI202"/>
    <mergeCell ref="AJ202:AQ202"/>
    <mergeCell ref="AR202:AX202"/>
    <mergeCell ref="AY202:BB202"/>
    <mergeCell ref="BC202:BJ202"/>
    <mergeCell ref="BK202:BQ202"/>
    <mergeCell ref="BR202:BY202"/>
    <mergeCell ref="BZ202:CF202"/>
    <mergeCell ref="CG202:CL202"/>
    <mergeCell ref="CM202:CR202"/>
    <mergeCell ref="CS202:CX202"/>
    <mergeCell ref="D201:G201"/>
    <mergeCell ref="H201:Q201"/>
    <mergeCell ref="R201:W201"/>
    <mergeCell ref="X201:AI201"/>
    <mergeCell ref="AJ201:AQ201"/>
    <mergeCell ref="AR201:AX201"/>
    <mergeCell ref="AY201:BB201"/>
    <mergeCell ref="BC201:BJ201"/>
    <mergeCell ref="BK201:BQ201"/>
    <mergeCell ref="BR203:BY203"/>
    <mergeCell ref="BZ203:CF203"/>
    <mergeCell ref="CG203:CL203"/>
    <mergeCell ref="CM203:CR203"/>
    <mergeCell ref="CS203:CX203"/>
    <mergeCell ref="D204:G204"/>
    <mergeCell ref="H204:Q204"/>
    <mergeCell ref="R204:W204"/>
    <mergeCell ref="X204:AI204"/>
    <mergeCell ref="AJ204:AQ204"/>
    <mergeCell ref="AR204:AX204"/>
    <mergeCell ref="AY204:BB204"/>
    <mergeCell ref="BC204:BJ204"/>
    <mergeCell ref="BK204:BQ204"/>
    <mergeCell ref="BR204:BY204"/>
    <mergeCell ref="BZ204:CF204"/>
    <mergeCell ref="CG204:CL204"/>
    <mergeCell ref="CM204:CR204"/>
    <mergeCell ref="CS204:CX204"/>
    <mergeCell ref="D203:G203"/>
    <mergeCell ref="H203:Q203"/>
    <mergeCell ref="R203:W203"/>
    <mergeCell ref="X203:AI203"/>
    <mergeCell ref="AJ203:AQ203"/>
    <mergeCell ref="AR203:AX203"/>
    <mergeCell ref="AY203:BB203"/>
    <mergeCell ref="BC203:BJ203"/>
    <mergeCell ref="BK203:BQ203"/>
    <mergeCell ref="AY205:BB205"/>
    <mergeCell ref="BC205:BJ205"/>
    <mergeCell ref="BK205:BQ205"/>
    <mergeCell ref="BR205:BY205"/>
    <mergeCell ref="BZ205:CF205"/>
    <mergeCell ref="CG205:CL205"/>
    <mergeCell ref="CM205:CR205"/>
    <mergeCell ref="CS205:CX205"/>
    <mergeCell ref="D206:G206"/>
    <mergeCell ref="H206:Q206"/>
    <mergeCell ref="R206:W206"/>
    <mergeCell ref="X206:AI206"/>
    <mergeCell ref="AJ206:AQ206"/>
    <mergeCell ref="AY206:BB206"/>
    <mergeCell ref="BC206:BJ206"/>
    <mergeCell ref="BK206:BQ206"/>
    <mergeCell ref="BR206:BY206"/>
    <mergeCell ref="BZ206:CF206"/>
    <mergeCell ref="CG206:CL206"/>
    <mergeCell ref="CM206:CR206"/>
    <mergeCell ref="CS206:CX206"/>
    <mergeCell ref="D205:G205"/>
    <mergeCell ref="H205:Q205"/>
    <mergeCell ref="R205:W205"/>
    <mergeCell ref="X205:AI205"/>
    <mergeCell ref="AJ205:AQ205"/>
    <mergeCell ref="AR205:AX205"/>
    <mergeCell ref="AR206:AX206"/>
    <mergeCell ref="AY207:BB207"/>
    <mergeCell ref="BC207:BJ207"/>
    <mergeCell ref="BK207:BQ207"/>
    <mergeCell ref="BR207:BY207"/>
    <mergeCell ref="BZ207:CF207"/>
    <mergeCell ref="CG207:CL207"/>
    <mergeCell ref="CM207:CR207"/>
    <mergeCell ref="CS207:CX207"/>
    <mergeCell ref="D208:G208"/>
    <mergeCell ref="H208:Q208"/>
    <mergeCell ref="R208:W208"/>
    <mergeCell ref="X208:AI208"/>
    <mergeCell ref="AJ208:AQ208"/>
    <mergeCell ref="AY208:BB208"/>
    <mergeCell ref="BC208:BJ208"/>
    <mergeCell ref="BK208:BQ208"/>
    <mergeCell ref="BR208:BY208"/>
    <mergeCell ref="BZ208:CF208"/>
    <mergeCell ref="CG208:CL208"/>
    <mergeCell ref="CM208:CR208"/>
    <mergeCell ref="CS208:CX208"/>
    <mergeCell ref="D207:G207"/>
    <mergeCell ref="H207:Q207"/>
    <mergeCell ref="R207:W207"/>
    <mergeCell ref="X207:AI207"/>
    <mergeCell ref="AJ207:AQ207"/>
    <mergeCell ref="AR207:AX207"/>
    <mergeCell ref="AR208:AX208"/>
    <mergeCell ref="AY209:BB209"/>
    <mergeCell ref="BC209:BJ209"/>
    <mergeCell ref="BK209:BQ209"/>
    <mergeCell ref="BR209:BY209"/>
    <mergeCell ref="BZ209:CF209"/>
    <mergeCell ref="CG209:CL209"/>
    <mergeCell ref="CM209:CR209"/>
    <mergeCell ref="CS209:CX209"/>
    <mergeCell ref="D210:G210"/>
    <mergeCell ref="H210:Q210"/>
    <mergeCell ref="R210:W210"/>
    <mergeCell ref="X210:AI210"/>
    <mergeCell ref="AJ210:AQ210"/>
    <mergeCell ref="AY210:BB210"/>
    <mergeCell ref="BC210:BJ210"/>
    <mergeCell ref="BK210:BQ210"/>
    <mergeCell ref="BR210:BY210"/>
    <mergeCell ref="BZ210:CF210"/>
    <mergeCell ref="CG210:CL210"/>
    <mergeCell ref="CM210:CR210"/>
    <mergeCell ref="CS210:CX210"/>
    <mergeCell ref="D209:G209"/>
    <mergeCell ref="H209:Q209"/>
    <mergeCell ref="R209:W209"/>
    <mergeCell ref="X209:AI209"/>
    <mergeCell ref="AJ209:AQ209"/>
    <mergeCell ref="AR209:AX209"/>
    <mergeCell ref="AR210:AX210"/>
    <mergeCell ref="CG211:CL211"/>
    <mergeCell ref="CM211:CR211"/>
    <mergeCell ref="CS211:CX211"/>
    <mergeCell ref="D212:G212"/>
    <mergeCell ref="H212:Q212"/>
    <mergeCell ref="R212:W212"/>
    <mergeCell ref="X212:AI212"/>
    <mergeCell ref="AJ212:AQ212"/>
    <mergeCell ref="AY212:BB212"/>
    <mergeCell ref="BC212:BJ212"/>
    <mergeCell ref="BK212:BQ212"/>
    <mergeCell ref="BR212:BY212"/>
    <mergeCell ref="BZ212:CF212"/>
    <mergeCell ref="CG212:CL212"/>
    <mergeCell ref="CM212:CR212"/>
    <mergeCell ref="CS212:CX212"/>
    <mergeCell ref="H211:Q211"/>
    <mergeCell ref="R211:W211"/>
    <mergeCell ref="X211:AI211"/>
    <mergeCell ref="AJ211:AQ211"/>
    <mergeCell ref="AY211:BB211"/>
    <mergeCell ref="BC211:BJ211"/>
    <mergeCell ref="BK211:BQ211"/>
    <mergeCell ref="BR211:BY211"/>
    <mergeCell ref="BZ211:CF211"/>
    <mergeCell ref="D211:G211"/>
    <mergeCell ref="AR211:AX211"/>
    <mergeCell ref="AR212:AX212"/>
    <mergeCell ref="BZ213:CF213"/>
    <mergeCell ref="CG213:CL213"/>
    <mergeCell ref="CM213:CR213"/>
    <mergeCell ref="CS213:CX213"/>
    <mergeCell ref="D214:G214"/>
    <mergeCell ref="H214:Q214"/>
    <mergeCell ref="R214:W214"/>
    <mergeCell ref="X214:AI214"/>
    <mergeCell ref="AJ214:AQ214"/>
    <mergeCell ref="AY214:BB214"/>
    <mergeCell ref="BC214:BJ214"/>
    <mergeCell ref="BK214:BQ214"/>
    <mergeCell ref="BR214:BY214"/>
    <mergeCell ref="BZ214:CF214"/>
    <mergeCell ref="CG214:CL214"/>
    <mergeCell ref="CM214:CR214"/>
    <mergeCell ref="CS214:CX214"/>
    <mergeCell ref="D213:G213"/>
    <mergeCell ref="H213:Q213"/>
    <mergeCell ref="R213:W213"/>
    <mergeCell ref="X213:AI213"/>
    <mergeCell ref="AJ213:AQ213"/>
    <mergeCell ref="AY213:BB213"/>
    <mergeCell ref="BC213:BJ213"/>
    <mergeCell ref="BK213:BQ213"/>
    <mergeCell ref="BR213:BY213"/>
    <mergeCell ref="AR214:AX214"/>
    <mergeCell ref="AR213:AX213"/>
    <mergeCell ref="BZ215:CF215"/>
    <mergeCell ref="CG215:CL215"/>
    <mergeCell ref="CM215:CR215"/>
    <mergeCell ref="CS215:CX215"/>
    <mergeCell ref="D216:G216"/>
    <mergeCell ref="H216:Q216"/>
    <mergeCell ref="R216:W216"/>
    <mergeCell ref="X216:AI216"/>
    <mergeCell ref="AJ216:AQ216"/>
    <mergeCell ref="AY216:BB216"/>
    <mergeCell ref="BC216:BJ216"/>
    <mergeCell ref="BK216:BQ216"/>
    <mergeCell ref="BR216:BY216"/>
    <mergeCell ref="BZ216:CF216"/>
    <mergeCell ref="CG216:CL216"/>
    <mergeCell ref="CM216:CR216"/>
    <mergeCell ref="CS216:CX216"/>
    <mergeCell ref="D215:G215"/>
    <mergeCell ref="H215:Q215"/>
    <mergeCell ref="R215:W215"/>
    <mergeCell ref="X215:AI215"/>
    <mergeCell ref="AJ215:AQ215"/>
    <mergeCell ref="AY215:BB215"/>
    <mergeCell ref="BC215:BJ215"/>
    <mergeCell ref="BK215:BQ215"/>
    <mergeCell ref="BR215:BY215"/>
    <mergeCell ref="AR215:AX215"/>
    <mergeCell ref="AR216:AX216"/>
    <mergeCell ref="BZ217:CF217"/>
    <mergeCell ref="CG217:CL217"/>
    <mergeCell ref="CM217:CR217"/>
    <mergeCell ref="CS217:CX217"/>
    <mergeCell ref="D218:G218"/>
    <mergeCell ref="H218:Q218"/>
    <mergeCell ref="R218:W218"/>
    <mergeCell ref="X218:AI218"/>
    <mergeCell ref="AJ218:AQ218"/>
    <mergeCell ref="AY218:BB218"/>
    <mergeCell ref="BC218:BJ218"/>
    <mergeCell ref="BK218:BQ218"/>
    <mergeCell ref="BR218:BY218"/>
    <mergeCell ref="BZ218:CF218"/>
    <mergeCell ref="CG218:CL218"/>
    <mergeCell ref="CM218:CR218"/>
    <mergeCell ref="CS218:CX218"/>
    <mergeCell ref="D217:G217"/>
    <mergeCell ref="H217:Q217"/>
    <mergeCell ref="R217:W217"/>
    <mergeCell ref="X217:AI217"/>
    <mergeCell ref="AJ217:AQ217"/>
    <mergeCell ref="AY217:BB217"/>
    <mergeCell ref="BC217:BJ217"/>
    <mergeCell ref="BK217:BQ217"/>
    <mergeCell ref="BR217:BY217"/>
    <mergeCell ref="AR217:AX217"/>
    <mergeCell ref="AR218:AX218"/>
    <mergeCell ref="BZ219:CF219"/>
    <mergeCell ref="CG219:CL219"/>
    <mergeCell ref="CM219:CR219"/>
    <mergeCell ref="CS219:CX219"/>
    <mergeCell ref="D220:G220"/>
    <mergeCell ref="H220:Q220"/>
    <mergeCell ref="R220:W220"/>
    <mergeCell ref="X220:AI220"/>
    <mergeCell ref="AJ220:AQ220"/>
    <mergeCell ref="AY220:BB220"/>
    <mergeCell ref="BC220:BJ220"/>
    <mergeCell ref="BK220:BQ220"/>
    <mergeCell ref="BR220:BY220"/>
    <mergeCell ref="BZ220:CF220"/>
    <mergeCell ref="CG220:CL220"/>
    <mergeCell ref="CM220:CR220"/>
    <mergeCell ref="CS220:CX220"/>
    <mergeCell ref="D219:G219"/>
    <mergeCell ref="H219:Q219"/>
    <mergeCell ref="R219:W219"/>
    <mergeCell ref="X219:AI219"/>
    <mergeCell ref="AJ219:AQ219"/>
    <mergeCell ref="AY219:BB219"/>
    <mergeCell ref="BC219:BJ219"/>
    <mergeCell ref="BK219:BQ219"/>
    <mergeCell ref="BR219:BY219"/>
    <mergeCell ref="AR219:AX219"/>
    <mergeCell ref="AR220:AX220"/>
    <mergeCell ref="BZ221:CF221"/>
    <mergeCell ref="CG221:CL221"/>
    <mergeCell ref="CM221:CR221"/>
    <mergeCell ref="CS221:CX221"/>
    <mergeCell ref="D222:G222"/>
    <mergeCell ref="H222:Q222"/>
    <mergeCell ref="R222:W222"/>
    <mergeCell ref="X222:AI222"/>
    <mergeCell ref="AJ222:AQ222"/>
    <mergeCell ref="AY222:BB222"/>
    <mergeCell ref="BC222:BJ222"/>
    <mergeCell ref="BK222:BQ222"/>
    <mergeCell ref="BR222:BY222"/>
    <mergeCell ref="BZ222:CF222"/>
    <mergeCell ref="CG222:CL222"/>
    <mergeCell ref="CM222:CR222"/>
    <mergeCell ref="CS222:CX222"/>
    <mergeCell ref="D221:G221"/>
    <mergeCell ref="H221:Q221"/>
    <mergeCell ref="R221:W221"/>
    <mergeCell ref="X221:AI221"/>
    <mergeCell ref="AJ221:AQ221"/>
    <mergeCell ref="AY221:BB221"/>
    <mergeCell ref="BC221:BJ221"/>
    <mergeCell ref="BK221:BQ221"/>
    <mergeCell ref="BR221:BY221"/>
    <mergeCell ref="AR221:AX221"/>
    <mergeCell ref="AR222:AX222"/>
    <mergeCell ref="BZ223:CF223"/>
    <mergeCell ref="CG223:CL223"/>
    <mergeCell ref="CM223:CR223"/>
    <mergeCell ref="CS223:CX223"/>
    <mergeCell ref="D224:G224"/>
    <mergeCell ref="H224:Q224"/>
    <mergeCell ref="R224:W224"/>
    <mergeCell ref="X224:AI224"/>
    <mergeCell ref="AJ224:AQ224"/>
    <mergeCell ref="AY224:BB224"/>
    <mergeCell ref="BC224:BJ224"/>
    <mergeCell ref="BK224:BQ224"/>
    <mergeCell ref="BR224:BY224"/>
    <mergeCell ref="BZ224:CF224"/>
    <mergeCell ref="CG224:CL224"/>
    <mergeCell ref="CM224:CR224"/>
    <mergeCell ref="CS224:CX224"/>
    <mergeCell ref="D223:G223"/>
    <mergeCell ref="H223:Q223"/>
    <mergeCell ref="R223:W223"/>
    <mergeCell ref="X223:AI223"/>
    <mergeCell ref="AJ223:AQ223"/>
    <mergeCell ref="AY223:BB223"/>
    <mergeCell ref="BC223:BJ223"/>
    <mergeCell ref="BK223:BQ223"/>
    <mergeCell ref="BR223:BY223"/>
    <mergeCell ref="AR223:AX223"/>
    <mergeCell ref="AR224:AX224"/>
    <mergeCell ref="BZ225:CF225"/>
    <mergeCell ref="CG225:CL225"/>
    <mergeCell ref="CM225:CR225"/>
    <mergeCell ref="CS225:CX225"/>
    <mergeCell ref="D226:G226"/>
    <mergeCell ref="H226:Q226"/>
    <mergeCell ref="R226:W226"/>
    <mergeCell ref="X226:AI226"/>
    <mergeCell ref="AJ226:AQ226"/>
    <mergeCell ref="AY226:BB226"/>
    <mergeCell ref="BC226:BJ226"/>
    <mergeCell ref="BK226:BQ226"/>
    <mergeCell ref="BR226:BY226"/>
    <mergeCell ref="BZ226:CF226"/>
    <mergeCell ref="CG226:CL226"/>
    <mergeCell ref="CM226:CR226"/>
    <mergeCell ref="CS226:CX226"/>
    <mergeCell ref="D225:G225"/>
    <mergeCell ref="H225:Q225"/>
    <mergeCell ref="R225:W225"/>
    <mergeCell ref="X225:AI225"/>
    <mergeCell ref="AJ225:AQ225"/>
    <mergeCell ref="AY225:BB225"/>
    <mergeCell ref="BC225:BJ225"/>
    <mergeCell ref="BK225:BQ225"/>
    <mergeCell ref="BR225:BY225"/>
    <mergeCell ref="AR225:AX225"/>
    <mergeCell ref="AR226:AX226"/>
    <mergeCell ref="BZ227:CF227"/>
    <mergeCell ref="CG227:CL227"/>
    <mergeCell ref="CM227:CR227"/>
    <mergeCell ref="CS227:CX227"/>
    <mergeCell ref="D228:G228"/>
    <mergeCell ref="H228:Q228"/>
    <mergeCell ref="R228:W228"/>
    <mergeCell ref="X228:AI228"/>
    <mergeCell ref="AJ228:AQ228"/>
    <mergeCell ref="AY228:BB228"/>
    <mergeCell ref="BC228:BJ228"/>
    <mergeCell ref="BK228:BQ228"/>
    <mergeCell ref="BR228:BY228"/>
    <mergeCell ref="BZ228:CF228"/>
    <mergeCell ref="CG228:CL228"/>
    <mergeCell ref="CM228:CR228"/>
    <mergeCell ref="CS228:CX228"/>
    <mergeCell ref="D227:G227"/>
    <mergeCell ref="H227:Q227"/>
    <mergeCell ref="R227:W227"/>
    <mergeCell ref="X227:AI227"/>
    <mergeCell ref="AJ227:AQ227"/>
    <mergeCell ref="AY227:BB227"/>
    <mergeCell ref="BC227:BJ227"/>
    <mergeCell ref="BK227:BQ227"/>
    <mergeCell ref="BR227:BY227"/>
    <mergeCell ref="AR227:AX227"/>
    <mergeCell ref="AR228:AX228"/>
    <mergeCell ref="BZ229:CF229"/>
    <mergeCell ref="CG229:CL229"/>
    <mergeCell ref="CM229:CR229"/>
    <mergeCell ref="CS229:CX229"/>
    <mergeCell ref="D230:G230"/>
    <mergeCell ref="H230:Q230"/>
    <mergeCell ref="R230:W230"/>
    <mergeCell ref="X230:AI230"/>
    <mergeCell ref="AJ230:AQ230"/>
    <mergeCell ref="AY230:BB230"/>
    <mergeCell ref="BC230:BJ230"/>
    <mergeCell ref="BK230:BQ230"/>
    <mergeCell ref="BR230:BY230"/>
    <mergeCell ref="BZ230:CF230"/>
    <mergeCell ref="CG230:CL230"/>
    <mergeCell ref="CM230:CR230"/>
    <mergeCell ref="CS230:CX230"/>
    <mergeCell ref="D229:G229"/>
    <mergeCell ref="H229:Q229"/>
    <mergeCell ref="R229:W229"/>
    <mergeCell ref="X229:AI229"/>
    <mergeCell ref="AJ229:AQ229"/>
    <mergeCell ref="AY229:BB229"/>
    <mergeCell ref="BC229:BJ229"/>
    <mergeCell ref="BK229:BQ229"/>
    <mergeCell ref="BR229:BY229"/>
    <mergeCell ref="AR229:AX229"/>
    <mergeCell ref="AR230:AX230"/>
    <mergeCell ref="BZ231:CF231"/>
    <mergeCell ref="CG231:CL231"/>
    <mergeCell ref="CM231:CR231"/>
    <mergeCell ref="CS231:CX231"/>
    <mergeCell ref="D232:G232"/>
    <mergeCell ref="H232:Q232"/>
    <mergeCell ref="R232:W232"/>
    <mergeCell ref="X232:AI232"/>
    <mergeCell ref="AJ232:AQ232"/>
    <mergeCell ref="AY232:BB232"/>
    <mergeCell ref="BC232:BJ232"/>
    <mergeCell ref="BK232:BQ232"/>
    <mergeCell ref="BR232:BY232"/>
    <mergeCell ref="BZ232:CF232"/>
    <mergeCell ref="CG232:CL232"/>
    <mergeCell ref="CM232:CR232"/>
    <mergeCell ref="CS232:CX232"/>
    <mergeCell ref="D231:G231"/>
    <mergeCell ref="H231:Q231"/>
    <mergeCell ref="R231:W231"/>
    <mergeCell ref="X231:AI231"/>
    <mergeCell ref="AJ231:AQ231"/>
    <mergeCell ref="AY231:BB231"/>
    <mergeCell ref="BC231:BJ231"/>
    <mergeCell ref="BK231:BQ231"/>
    <mergeCell ref="BR231:BY231"/>
    <mergeCell ref="AR232:AX232"/>
    <mergeCell ref="AR231:AX231"/>
    <mergeCell ref="BZ233:CF233"/>
    <mergeCell ref="CG233:CL233"/>
    <mergeCell ref="CM233:CR233"/>
    <mergeCell ref="CS233:CX233"/>
    <mergeCell ref="D234:G234"/>
    <mergeCell ref="H234:Q234"/>
    <mergeCell ref="R234:W234"/>
    <mergeCell ref="X234:AI234"/>
    <mergeCell ref="AJ234:AQ234"/>
    <mergeCell ref="AY234:BB234"/>
    <mergeCell ref="BC234:BJ234"/>
    <mergeCell ref="BK234:BQ234"/>
    <mergeCell ref="BR234:BY234"/>
    <mergeCell ref="BZ234:CF234"/>
    <mergeCell ref="CG234:CL234"/>
    <mergeCell ref="CM234:CR234"/>
    <mergeCell ref="CS234:CX234"/>
    <mergeCell ref="D233:G233"/>
    <mergeCell ref="H233:Q233"/>
    <mergeCell ref="R233:W233"/>
    <mergeCell ref="X233:AI233"/>
    <mergeCell ref="AJ233:AQ233"/>
    <mergeCell ref="AY233:BB233"/>
    <mergeCell ref="BC233:BJ233"/>
    <mergeCell ref="BK233:BQ233"/>
    <mergeCell ref="BR233:BY233"/>
    <mergeCell ref="AR233:AX233"/>
    <mergeCell ref="AR234:AX234"/>
    <mergeCell ref="BZ235:CF235"/>
    <mergeCell ref="CG235:CL235"/>
    <mergeCell ref="CM235:CR235"/>
    <mergeCell ref="CS235:CX235"/>
    <mergeCell ref="D236:G236"/>
    <mergeCell ref="H236:Q236"/>
    <mergeCell ref="R236:W236"/>
    <mergeCell ref="X236:AI236"/>
    <mergeCell ref="AJ236:AQ236"/>
    <mergeCell ref="AY236:BB236"/>
    <mergeCell ref="BC236:BJ236"/>
    <mergeCell ref="BK236:BQ236"/>
    <mergeCell ref="BR236:BY236"/>
    <mergeCell ref="BZ236:CF236"/>
    <mergeCell ref="CG236:CL236"/>
    <mergeCell ref="CM236:CR236"/>
    <mergeCell ref="CS236:CX236"/>
    <mergeCell ref="D235:G235"/>
    <mergeCell ref="H235:Q235"/>
    <mergeCell ref="R235:W235"/>
    <mergeCell ref="X235:AI235"/>
    <mergeCell ref="AJ235:AQ235"/>
    <mergeCell ref="AY235:BB235"/>
    <mergeCell ref="BC235:BJ235"/>
    <mergeCell ref="BK235:BQ235"/>
    <mergeCell ref="BR235:BY235"/>
    <mergeCell ref="AR235:AX235"/>
    <mergeCell ref="AR236:AX236"/>
    <mergeCell ref="BZ237:CF237"/>
    <mergeCell ref="CG237:CL237"/>
    <mergeCell ref="CM237:CR237"/>
    <mergeCell ref="CS237:CX237"/>
    <mergeCell ref="D238:G238"/>
    <mergeCell ref="H238:Q238"/>
    <mergeCell ref="R238:W238"/>
    <mergeCell ref="X238:AI238"/>
    <mergeCell ref="AJ238:AQ238"/>
    <mergeCell ref="AY238:BB238"/>
    <mergeCell ref="BC238:BJ238"/>
    <mergeCell ref="BK238:BQ238"/>
    <mergeCell ref="BR238:BY238"/>
    <mergeCell ref="BZ238:CF238"/>
    <mergeCell ref="CG238:CL238"/>
    <mergeCell ref="CM238:CR238"/>
    <mergeCell ref="CS238:CX238"/>
    <mergeCell ref="D237:G237"/>
    <mergeCell ref="H237:Q237"/>
    <mergeCell ref="R237:W237"/>
    <mergeCell ref="X237:AI237"/>
    <mergeCell ref="AJ237:AQ237"/>
    <mergeCell ref="AY237:BB237"/>
    <mergeCell ref="BC237:BJ237"/>
    <mergeCell ref="BK237:BQ237"/>
    <mergeCell ref="BR237:BY237"/>
    <mergeCell ref="AR237:AX237"/>
    <mergeCell ref="AR238:AX238"/>
    <mergeCell ref="BZ239:CF239"/>
    <mergeCell ref="CG239:CL239"/>
    <mergeCell ref="CM239:CR239"/>
    <mergeCell ref="CS239:CX239"/>
    <mergeCell ref="D240:G240"/>
    <mergeCell ref="H240:Q240"/>
    <mergeCell ref="R240:W240"/>
    <mergeCell ref="X240:AI240"/>
    <mergeCell ref="AJ240:AQ240"/>
    <mergeCell ref="AY240:BB240"/>
    <mergeCell ref="BC240:BJ240"/>
    <mergeCell ref="BK240:BQ240"/>
    <mergeCell ref="BR240:BY240"/>
    <mergeCell ref="BZ240:CF240"/>
    <mergeCell ref="CG240:CL240"/>
    <mergeCell ref="CM240:CR240"/>
    <mergeCell ref="CS240:CX240"/>
    <mergeCell ref="D239:G239"/>
    <mergeCell ref="H239:Q239"/>
    <mergeCell ref="R239:W239"/>
    <mergeCell ref="X239:AI239"/>
    <mergeCell ref="AJ239:AQ239"/>
    <mergeCell ref="AY239:BB239"/>
    <mergeCell ref="BC239:BJ239"/>
    <mergeCell ref="BK239:BQ239"/>
    <mergeCell ref="BR239:BY239"/>
    <mergeCell ref="AR239:AX239"/>
    <mergeCell ref="AR240:AX240"/>
    <mergeCell ref="BZ241:CF241"/>
    <mergeCell ref="CG241:CL241"/>
    <mergeCell ref="CM241:CR241"/>
    <mergeCell ref="CS241:CX241"/>
    <mergeCell ref="D242:G242"/>
    <mergeCell ref="H242:Q242"/>
    <mergeCell ref="R242:W242"/>
    <mergeCell ref="X242:AI242"/>
    <mergeCell ref="AJ242:AQ242"/>
    <mergeCell ref="AY242:BB242"/>
    <mergeCell ref="BC242:BJ242"/>
    <mergeCell ref="BK242:BQ242"/>
    <mergeCell ref="BR242:BY242"/>
    <mergeCell ref="BZ242:CF242"/>
    <mergeCell ref="CG242:CL242"/>
    <mergeCell ref="CM242:CR242"/>
    <mergeCell ref="CS242:CX242"/>
    <mergeCell ref="D241:G241"/>
    <mergeCell ref="H241:Q241"/>
    <mergeCell ref="R241:W241"/>
    <mergeCell ref="X241:AI241"/>
    <mergeCell ref="AJ241:AQ241"/>
    <mergeCell ref="AY241:BB241"/>
    <mergeCell ref="BC241:BJ241"/>
    <mergeCell ref="BK241:BQ241"/>
    <mergeCell ref="BR241:BY241"/>
    <mergeCell ref="AR241:AX241"/>
    <mergeCell ref="AR242:AX242"/>
    <mergeCell ref="BZ243:CF243"/>
    <mergeCell ref="CG243:CL243"/>
    <mergeCell ref="CM243:CR243"/>
    <mergeCell ref="CS243:CX243"/>
    <mergeCell ref="D244:G244"/>
    <mergeCell ref="H244:Q244"/>
    <mergeCell ref="R244:W244"/>
    <mergeCell ref="X244:AI244"/>
    <mergeCell ref="AJ244:AQ244"/>
    <mergeCell ref="AY244:BB244"/>
    <mergeCell ref="BC244:BJ244"/>
    <mergeCell ref="BK244:BQ244"/>
    <mergeCell ref="BR244:BY244"/>
    <mergeCell ref="BZ244:CF244"/>
    <mergeCell ref="CG244:CL244"/>
    <mergeCell ref="CM244:CR244"/>
    <mergeCell ref="CS244:CX244"/>
    <mergeCell ref="D243:G243"/>
    <mergeCell ref="H243:Q243"/>
    <mergeCell ref="R243:W243"/>
    <mergeCell ref="X243:AI243"/>
    <mergeCell ref="AJ243:AQ243"/>
    <mergeCell ref="AY243:BB243"/>
    <mergeCell ref="BC243:BJ243"/>
    <mergeCell ref="BK243:BQ243"/>
    <mergeCell ref="BR243:BY243"/>
    <mergeCell ref="AR243:AX243"/>
    <mergeCell ref="AR244:AX244"/>
    <mergeCell ref="BZ245:CF245"/>
    <mergeCell ref="CG245:CL245"/>
    <mergeCell ref="CM245:CR245"/>
    <mergeCell ref="CS245:CX245"/>
    <mergeCell ref="D246:G246"/>
    <mergeCell ref="H246:Q246"/>
    <mergeCell ref="R246:W246"/>
    <mergeCell ref="X246:AI246"/>
    <mergeCell ref="AJ246:AQ246"/>
    <mergeCell ref="AY246:BB246"/>
    <mergeCell ref="BC246:BJ246"/>
    <mergeCell ref="BK246:BQ246"/>
    <mergeCell ref="BR246:BY246"/>
    <mergeCell ref="BZ246:CF246"/>
    <mergeCell ref="CG246:CL246"/>
    <mergeCell ref="CM246:CR246"/>
    <mergeCell ref="CS246:CX246"/>
    <mergeCell ref="D245:G245"/>
    <mergeCell ref="H245:Q245"/>
    <mergeCell ref="R245:W245"/>
    <mergeCell ref="X245:AI245"/>
    <mergeCell ref="AJ245:AQ245"/>
    <mergeCell ref="AY245:BB245"/>
    <mergeCell ref="BC245:BJ245"/>
    <mergeCell ref="BK245:BQ245"/>
    <mergeCell ref="BR245:BY245"/>
    <mergeCell ref="AR245:AX245"/>
    <mergeCell ref="AR246:AX246"/>
    <mergeCell ref="BZ247:CF247"/>
    <mergeCell ref="CG247:CL247"/>
    <mergeCell ref="CM247:CR247"/>
    <mergeCell ref="CS247:CX247"/>
    <mergeCell ref="D248:G248"/>
    <mergeCell ref="H248:Q248"/>
    <mergeCell ref="R248:W248"/>
    <mergeCell ref="X248:AI248"/>
    <mergeCell ref="AJ248:AQ248"/>
    <mergeCell ref="AY248:BB248"/>
    <mergeCell ref="BC248:BJ248"/>
    <mergeCell ref="BK248:BQ248"/>
    <mergeCell ref="BR248:BY248"/>
    <mergeCell ref="BZ248:CF248"/>
    <mergeCell ref="CG248:CL248"/>
    <mergeCell ref="CM248:CR248"/>
    <mergeCell ref="CS248:CX248"/>
    <mergeCell ref="D247:G247"/>
    <mergeCell ref="H247:Q247"/>
    <mergeCell ref="R247:W247"/>
    <mergeCell ref="X247:AI247"/>
    <mergeCell ref="AJ247:AQ247"/>
    <mergeCell ref="AY247:BB247"/>
    <mergeCell ref="BC247:BJ247"/>
    <mergeCell ref="BK247:BQ247"/>
    <mergeCell ref="BR247:BY247"/>
    <mergeCell ref="AR247:AX247"/>
    <mergeCell ref="AR248:AX248"/>
    <mergeCell ref="BZ249:CF249"/>
    <mergeCell ref="CG249:CL249"/>
    <mergeCell ref="CM249:CR249"/>
    <mergeCell ref="CS249:CX249"/>
    <mergeCell ref="D250:G250"/>
    <mergeCell ref="H250:Q250"/>
    <mergeCell ref="R250:W250"/>
    <mergeCell ref="X250:AI250"/>
    <mergeCell ref="AJ250:AQ250"/>
    <mergeCell ref="AY250:BB250"/>
    <mergeCell ref="BC250:BJ250"/>
    <mergeCell ref="BK250:BQ250"/>
    <mergeCell ref="BR250:BY250"/>
    <mergeCell ref="BZ250:CF250"/>
    <mergeCell ref="CG250:CL250"/>
    <mergeCell ref="CM250:CR250"/>
    <mergeCell ref="CS250:CX250"/>
    <mergeCell ref="D249:G249"/>
    <mergeCell ref="H249:Q249"/>
    <mergeCell ref="R249:W249"/>
    <mergeCell ref="X249:AI249"/>
    <mergeCell ref="AJ249:AQ249"/>
    <mergeCell ref="AY249:BB249"/>
    <mergeCell ref="BC249:BJ249"/>
    <mergeCell ref="BK249:BQ249"/>
    <mergeCell ref="BR249:BY249"/>
    <mergeCell ref="AR250:AX250"/>
    <mergeCell ref="AR249:AX249"/>
    <mergeCell ref="BZ251:CF251"/>
    <mergeCell ref="CG251:CL251"/>
    <mergeCell ref="CM251:CR251"/>
    <mergeCell ref="CS251:CX251"/>
    <mergeCell ref="D252:G252"/>
    <mergeCell ref="H252:Q252"/>
    <mergeCell ref="R252:W252"/>
    <mergeCell ref="X252:AI252"/>
    <mergeCell ref="AJ252:AQ252"/>
    <mergeCell ref="AY252:BB252"/>
    <mergeCell ref="BC252:BJ252"/>
    <mergeCell ref="BK252:BQ252"/>
    <mergeCell ref="BR252:BY252"/>
    <mergeCell ref="BZ252:CF252"/>
    <mergeCell ref="CG252:CL252"/>
    <mergeCell ref="CM252:CR252"/>
    <mergeCell ref="CS252:CX252"/>
    <mergeCell ref="D251:G251"/>
    <mergeCell ref="H251:Q251"/>
    <mergeCell ref="R251:W251"/>
    <mergeCell ref="X251:AI251"/>
    <mergeCell ref="AJ251:AQ251"/>
    <mergeCell ref="AY251:BB251"/>
    <mergeCell ref="BC251:BJ251"/>
    <mergeCell ref="BK251:BQ251"/>
    <mergeCell ref="BR251:BY251"/>
    <mergeCell ref="AR251:AX251"/>
    <mergeCell ref="AR252:AX252"/>
    <mergeCell ref="BZ253:CF253"/>
    <mergeCell ref="CG253:CL253"/>
    <mergeCell ref="CM253:CR253"/>
    <mergeCell ref="CS253:CX253"/>
    <mergeCell ref="D254:G254"/>
    <mergeCell ref="H254:Q254"/>
    <mergeCell ref="R254:W254"/>
    <mergeCell ref="X254:AI254"/>
    <mergeCell ref="AJ254:AQ254"/>
    <mergeCell ref="AY254:BB254"/>
    <mergeCell ref="BC254:BJ254"/>
    <mergeCell ref="BK254:BQ254"/>
    <mergeCell ref="BR254:BY254"/>
    <mergeCell ref="BZ254:CF254"/>
    <mergeCell ref="CG254:CL254"/>
    <mergeCell ref="CM254:CR254"/>
    <mergeCell ref="CS254:CX254"/>
    <mergeCell ref="D253:G253"/>
    <mergeCell ref="H253:Q253"/>
    <mergeCell ref="R253:W253"/>
    <mergeCell ref="X253:AI253"/>
    <mergeCell ref="AJ253:AQ253"/>
    <mergeCell ref="AY253:BB253"/>
    <mergeCell ref="BC253:BJ253"/>
    <mergeCell ref="BK253:BQ253"/>
    <mergeCell ref="BR253:BY253"/>
    <mergeCell ref="AR253:AX253"/>
    <mergeCell ref="AR254:AX254"/>
    <mergeCell ref="BZ255:CF255"/>
    <mergeCell ref="CG255:CL255"/>
    <mergeCell ref="CM255:CR255"/>
    <mergeCell ref="CS255:CX255"/>
    <mergeCell ref="D256:G256"/>
    <mergeCell ref="H256:Q256"/>
    <mergeCell ref="R256:W256"/>
    <mergeCell ref="X256:AI256"/>
    <mergeCell ref="AJ256:AQ256"/>
    <mergeCell ref="AY256:BB256"/>
    <mergeCell ref="BC256:BJ256"/>
    <mergeCell ref="BK256:BQ256"/>
    <mergeCell ref="BR256:BY256"/>
    <mergeCell ref="BZ256:CF256"/>
    <mergeCell ref="CG256:CL256"/>
    <mergeCell ref="CM256:CR256"/>
    <mergeCell ref="CS256:CX256"/>
    <mergeCell ref="D255:G255"/>
    <mergeCell ref="H255:Q255"/>
    <mergeCell ref="R255:W255"/>
    <mergeCell ref="X255:AI255"/>
    <mergeCell ref="AJ255:AQ255"/>
    <mergeCell ref="AY255:BB255"/>
    <mergeCell ref="BC255:BJ255"/>
    <mergeCell ref="BK255:BQ255"/>
    <mergeCell ref="BR255:BY255"/>
    <mergeCell ref="AR255:AX255"/>
    <mergeCell ref="AR256:AX256"/>
    <mergeCell ref="BZ257:CF257"/>
    <mergeCell ref="CG257:CL257"/>
    <mergeCell ref="CM257:CR257"/>
    <mergeCell ref="CS257:CX257"/>
    <mergeCell ref="D258:G258"/>
    <mergeCell ref="H258:Q258"/>
    <mergeCell ref="R258:W258"/>
    <mergeCell ref="X258:AI258"/>
    <mergeCell ref="AJ258:AQ258"/>
    <mergeCell ref="AY258:BB258"/>
    <mergeCell ref="BC258:BJ258"/>
    <mergeCell ref="BK258:BQ258"/>
    <mergeCell ref="BR258:BY258"/>
    <mergeCell ref="BZ258:CF258"/>
    <mergeCell ref="CG258:CL258"/>
    <mergeCell ref="CM258:CR258"/>
    <mergeCell ref="CS258:CX258"/>
    <mergeCell ref="D257:G257"/>
    <mergeCell ref="H257:Q257"/>
    <mergeCell ref="R257:W257"/>
    <mergeCell ref="X257:AI257"/>
    <mergeCell ref="AJ257:AQ257"/>
    <mergeCell ref="AY257:BB257"/>
    <mergeCell ref="BC257:BJ257"/>
    <mergeCell ref="BK257:BQ257"/>
    <mergeCell ref="BR257:BY257"/>
    <mergeCell ref="AR257:AX257"/>
    <mergeCell ref="AR258:AX258"/>
    <mergeCell ref="BZ259:CF259"/>
    <mergeCell ref="CG259:CL259"/>
    <mergeCell ref="CM259:CR259"/>
    <mergeCell ref="CS259:CX259"/>
    <mergeCell ref="D260:G260"/>
    <mergeCell ref="H260:Q260"/>
    <mergeCell ref="R260:W260"/>
    <mergeCell ref="X260:AI260"/>
    <mergeCell ref="AJ260:AQ260"/>
    <mergeCell ref="AY260:BB260"/>
    <mergeCell ref="BC260:BJ260"/>
    <mergeCell ref="BK260:BQ260"/>
    <mergeCell ref="BR260:BY260"/>
    <mergeCell ref="BZ260:CF260"/>
    <mergeCell ref="CG260:CL260"/>
    <mergeCell ref="CM260:CR260"/>
    <mergeCell ref="CS260:CX260"/>
    <mergeCell ref="D259:G259"/>
    <mergeCell ref="H259:Q259"/>
    <mergeCell ref="R259:W259"/>
    <mergeCell ref="X259:AI259"/>
    <mergeCell ref="AJ259:AQ259"/>
    <mergeCell ref="AY259:BB259"/>
    <mergeCell ref="BC259:BJ259"/>
    <mergeCell ref="BK259:BQ259"/>
    <mergeCell ref="BR259:BY259"/>
    <mergeCell ref="AR259:AX259"/>
    <mergeCell ref="AR260:AX260"/>
    <mergeCell ref="BZ261:CF261"/>
    <mergeCell ref="CG261:CL261"/>
    <mergeCell ref="CM261:CR261"/>
    <mergeCell ref="CS261:CX261"/>
    <mergeCell ref="D262:G262"/>
    <mergeCell ref="H262:Q262"/>
    <mergeCell ref="R262:W262"/>
    <mergeCell ref="X262:AI262"/>
    <mergeCell ref="AJ262:AQ262"/>
    <mergeCell ref="AY262:BB262"/>
    <mergeCell ref="BC262:BJ262"/>
    <mergeCell ref="BK262:BQ262"/>
    <mergeCell ref="BR262:BY262"/>
    <mergeCell ref="BZ262:CF262"/>
    <mergeCell ref="CG262:CL262"/>
    <mergeCell ref="CM262:CR262"/>
    <mergeCell ref="CS262:CX262"/>
    <mergeCell ref="D261:G261"/>
    <mergeCell ref="H261:Q261"/>
    <mergeCell ref="R261:W261"/>
    <mergeCell ref="X261:AI261"/>
    <mergeCell ref="AJ261:AQ261"/>
    <mergeCell ref="AY261:BB261"/>
    <mergeCell ref="BC261:BJ261"/>
    <mergeCell ref="BK261:BQ261"/>
    <mergeCell ref="BR261:BY261"/>
    <mergeCell ref="AR261:AX261"/>
    <mergeCell ref="AR262:AX262"/>
    <mergeCell ref="BZ263:CF263"/>
    <mergeCell ref="CG263:CL263"/>
    <mergeCell ref="CM263:CR263"/>
    <mergeCell ref="CS263:CX263"/>
    <mergeCell ref="D264:G264"/>
    <mergeCell ref="H264:Q264"/>
    <mergeCell ref="R264:W264"/>
    <mergeCell ref="X264:AI264"/>
    <mergeCell ref="AJ264:AQ264"/>
    <mergeCell ref="AY264:BB264"/>
    <mergeCell ref="BC264:BJ264"/>
    <mergeCell ref="BK264:BQ264"/>
    <mergeCell ref="BR264:BY264"/>
    <mergeCell ref="BZ264:CF264"/>
    <mergeCell ref="CG264:CL264"/>
    <mergeCell ref="CM264:CR264"/>
    <mergeCell ref="CS264:CX264"/>
    <mergeCell ref="D263:G263"/>
    <mergeCell ref="H263:Q263"/>
    <mergeCell ref="R263:W263"/>
    <mergeCell ref="X263:AI263"/>
    <mergeCell ref="AJ263:AQ263"/>
    <mergeCell ref="AY263:BB263"/>
    <mergeCell ref="BC263:BJ263"/>
    <mergeCell ref="BK263:BQ263"/>
    <mergeCell ref="BR263:BY263"/>
    <mergeCell ref="AR263:AX263"/>
    <mergeCell ref="AR264:AX264"/>
    <mergeCell ref="BZ265:CF265"/>
    <mergeCell ref="CG265:CL265"/>
    <mergeCell ref="CM265:CR265"/>
    <mergeCell ref="CS265:CX265"/>
    <mergeCell ref="D266:G266"/>
    <mergeCell ref="H266:Q266"/>
    <mergeCell ref="R266:W266"/>
    <mergeCell ref="X266:AI266"/>
    <mergeCell ref="AJ266:AQ266"/>
    <mergeCell ref="AY266:BB266"/>
    <mergeCell ref="BC266:BJ266"/>
    <mergeCell ref="BK266:BQ266"/>
    <mergeCell ref="BR266:BY266"/>
    <mergeCell ref="BZ266:CF266"/>
    <mergeCell ref="CG266:CL266"/>
    <mergeCell ref="CM266:CR266"/>
    <mergeCell ref="CS266:CX266"/>
    <mergeCell ref="D265:G265"/>
    <mergeCell ref="H265:Q265"/>
    <mergeCell ref="R265:W265"/>
    <mergeCell ref="X265:AI265"/>
    <mergeCell ref="AJ265:AQ265"/>
    <mergeCell ref="AY265:BB265"/>
    <mergeCell ref="BC265:BJ265"/>
    <mergeCell ref="BK265:BQ265"/>
    <mergeCell ref="BR265:BY265"/>
    <mergeCell ref="AR265:AX265"/>
    <mergeCell ref="AR266:AX266"/>
    <mergeCell ref="BZ267:CF267"/>
    <mergeCell ref="CG267:CL267"/>
    <mergeCell ref="CM267:CR267"/>
    <mergeCell ref="CS267:CX267"/>
    <mergeCell ref="D268:G268"/>
    <mergeCell ref="H268:Q268"/>
    <mergeCell ref="R268:W268"/>
    <mergeCell ref="X268:AI268"/>
    <mergeCell ref="AJ268:AQ268"/>
    <mergeCell ref="AY268:BB268"/>
    <mergeCell ref="BC268:BJ268"/>
    <mergeCell ref="BK268:BQ268"/>
    <mergeCell ref="BR268:BY268"/>
    <mergeCell ref="BZ268:CF268"/>
    <mergeCell ref="CG268:CL268"/>
    <mergeCell ref="CM268:CR268"/>
    <mergeCell ref="CS268:CX268"/>
    <mergeCell ref="D267:G267"/>
    <mergeCell ref="H267:Q267"/>
    <mergeCell ref="R267:W267"/>
    <mergeCell ref="X267:AI267"/>
    <mergeCell ref="AJ267:AQ267"/>
    <mergeCell ref="AY267:BB267"/>
    <mergeCell ref="BC267:BJ267"/>
    <mergeCell ref="BK267:BQ267"/>
    <mergeCell ref="BR267:BY267"/>
    <mergeCell ref="AR268:AX268"/>
    <mergeCell ref="AR267:AX267"/>
    <mergeCell ref="BZ269:CF269"/>
    <mergeCell ref="CG269:CL269"/>
    <mergeCell ref="CM269:CR269"/>
    <mergeCell ref="CS269:CX269"/>
    <mergeCell ref="D270:G270"/>
    <mergeCell ref="H270:Q270"/>
    <mergeCell ref="R270:W270"/>
    <mergeCell ref="X270:AI270"/>
    <mergeCell ref="AJ270:AQ270"/>
    <mergeCell ref="AY270:BB270"/>
    <mergeCell ref="BC270:BJ270"/>
    <mergeCell ref="BK270:BQ270"/>
    <mergeCell ref="BR270:BY270"/>
    <mergeCell ref="BZ270:CF270"/>
    <mergeCell ref="CG270:CL270"/>
    <mergeCell ref="CM270:CR270"/>
    <mergeCell ref="CS270:CX270"/>
    <mergeCell ref="D269:G269"/>
    <mergeCell ref="H269:Q269"/>
    <mergeCell ref="R269:W269"/>
    <mergeCell ref="X269:AI269"/>
    <mergeCell ref="AJ269:AQ269"/>
    <mergeCell ref="AY269:BB269"/>
    <mergeCell ref="BC269:BJ269"/>
    <mergeCell ref="BK269:BQ269"/>
    <mergeCell ref="BR269:BY269"/>
    <mergeCell ref="AR269:AX269"/>
    <mergeCell ref="AR270:AX270"/>
    <mergeCell ref="BZ271:CF271"/>
    <mergeCell ref="CG271:CL271"/>
    <mergeCell ref="CM271:CR271"/>
    <mergeCell ref="CS271:CX271"/>
    <mergeCell ref="D272:G272"/>
    <mergeCell ref="H272:Q272"/>
    <mergeCell ref="R272:W272"/>
    <mergeCell ref="X272:AI272"/>
    <mergeCell ref="AJ272:AQ272"/>
    <mergeCell ref="AY272:BB272"/>
    <mergeCell ref="BC272:BJ272"/>
    <mergeCell ref="BK272:BQ272"/>
    <mergeCell ref="BR272:BY272"/>
    <mergeCell ref="BZ272:CF272"/>
    <mergeCell ref="CG272:CL272"/>
    <mergeCell ref="CM272:CR272"/>
    <mergeCell ref="CS272:CX272"/>
    <mergeCell ref="D271:G271"/>
    <mergeCell ref="H271:Q271"/>
    <mergeCell ref="R271:W271"/>
    <mergeCell ref="X271:AI271"/>
    <mergeCell ref="AJ271:AQ271"/>
    <mergeCell ref="AY271:BB271"/>
    <mergeCell ref="BC271:BJ271"/>
    <mergeCell ref="BK271:BQ271"/>
    <mergeCell ref="BR271:BY271"/>
    <mergeCell ref="AR271:AX271"/>
    <mergeCell ref="AR272:AX272"/>
    <mergeCell ref="BZ273:CF273"/>
    <mergeCell ref="CG273:CL273"/>
    <mergeCell ref="CM273:CR273"/>
    <mergeCell ref="CS273:CX273"/>
    <mergeCell ref="D274:G274"/>
    <mergeCell ref="H274:Q274"/>
    <mergeCell ref="R274:W274"/>
    <mergeCell ref="X274:AI274"/>
    <mergeCell ref="AJ274:AQ274"/>
    <mergeCell ref="AY274:BB274"/>
    <mergeCell ref="BC274:BJ274"/>
    <mergeCell ref="BK274:BQ274"/>
    <mergeCell ref="BR274:BY274"/>
    <mergeCell ref="BZ274:CF274"/>
    <mergeCell ref="CG274:CL274"/>
    <mergeCell ref="CM274:CR274"/>
    <mergeCell ref="CS274:CX274"/>
    <mergeCell ref="D273:G273"/>
    <mergeCell ref="H273:Q273"/>
    <mergeCell ref="R273:W273"/>
    <mergeCell ref="X273:AI273"/>
    <mergeCell ref="AJ273:AQ273"/>
    <mergeCell ref="AY273:BB273"/>
    <mergeCell ref="BC273:BJ273"/>
    <mergeCell ref="BK273:BQ273"/>
    <mergeCell ref="BR273:BY273"/>
    <mergeCell ref="AR273:AX273"/>
    <mergeCell ref="AR274:AX274"/>
    <mergeCell ref="BZ275:CF275"/>
    <mergeCell ref="CG275:CL275"/>
    <mergeCell ref="CM275:CR275"/>
    <mergeCell ref="CS275:CX275"/>
    <mergeCell ref="D276:G276"/>
    <mergeCell ref="H276:Q276"/>
    <mergeCell ref="R276:W276"/>
    <mergeCell ref="X276:AI276"/>
    <mergeCell ref="AJ276:AQ276"/>
    <mergeCell ref="AR276:AX276"/>
    <mergeCell ref="AY276:BB276"/>
    <mergeCell ref="BC276:BJ276"/>
    <mergeCell ref="BK276:BQ276"/>
    <mergeCell ref="BR276:BY276"/>
    <mergeCell ref="BZ276:CF276"/>
    <mergeCell ref="CG276:CL276"/>
    <mergeCell ref="CM276:CR276"/>
    <mergeCell ref="CS276:CX276"/>
    <mergeCell ref="D275:G275"/>
    <mergeCell ref="H275:Q275"/>
    <mergeCell ref="R275:W275"/>
    <mergeCell ref="X275:AI275"/>
    <mergeCell ref="AJ275:AQ275"/>
    <mergeCell ref="AY275:BB275"/>
    <mergeCell ref="BC275:BJ275"/>
    <mergeCell ref="BK275:BQ275"/>
    <mergeCell ref="BR275:BY275"/>
    <mergeCell ref="AR275:AX275"/>
    <mergeCell ref="BR277:BY277"/>
    <mergeCell ref="BZ277:CF277"/>
    <mergeCell ref="CG277:CL277"/>
    <mergeCell ref="CM277:CR277"/>
    <mergeCell ref="CS277:CX277"/>
    <mergeCell ref="D278:G278"/>
    <mergeCell ref="H278:Q278"/>
    <mergeCell ref="R278:W278"/>
    <mergeCell ref="X278:AI278"/>
    <mergeCell ref="AJ278:AQ278"/>
    <mergeCell ref="AR278:AX278"/>
    <mergeCell ref="AY278:BB278"/>
    <mergeCell ref="BC278:BJ278"/>
    <mergeCell ref="BK278:BQ278"/>
    <mergeCell ref="BR278:BY278"/>
    <mergeCell ref="BZ278:CF278"/>
    <mergeCell ref="CG278:CL278"/>
    <mergeCell ref="CM278:CR278"/>
    <mergeCell ref="CS278:CX278"/>
    <mergeCell ref="D277:G277"/>
    <mergeCell ref="H277:Q277"/>
    <mergeCell ref="R277:W277"/>
    <mergeCell ref="X277:AI277"/>
    <mergeCell ref="AJ277:AQ277"/>
    <mergeCell ref="AR277:AX277"/>
    <mergeCell ref="AY277:BB277"/>
    <mergeCell ref="BC277:BJ277"/>
    <mergeCell ref="BK277:BQ277"/>
    <mergeCell ref="BR279:BY279"/>
    <mergeCell ref="BZ279:CF279"/>
    <mergeCell ref="CG279:CL279"/>
    <mergeCell ref="CM279:CR279"/>
    <mergeCell ref="CS279:CX279"/>
    <mergeCell ref="D280:G280"/>
    <mergeCell ref="H280:Q280"/>
    <mergeCell ref="R280:W280"/>
    <mergeCell ref="X280:AI280"/>
    <mergeCell ref="AJ280:AQ280"/>
    <mergeCell ref="AR280:AX280"/>
    <mergeCell ref="AY280:BB280"/>
    <mergeCell ref="BC280:BJ280"/>
    <mergeCell ref="BK280:BQ280"/>
    <mergeCell ref="BR280:BY280"/>
    <mergeCell ref="BZ280:CF280"/>
    <mergeCell ref="CG280:CL280"/>
    <mergeCell ref="CM280:CR280"/>
    <mergeCell ref="CS280:CX280"/>
    <mergeCell ref="D279:G279"/>
    <mergeCell ref="H279:Q279"/>
    <mergeCell ref="R279:W279"/>
    <mergeCell ref="X279:AI279"/>
    <mergeCell ref="AJ279:AQ279"/>
    <mergeCell ref="AR279:AX279"/>
    <mergeCell ref="AY279:BB279"/>
    <mergeCell ref="BC279:BJ279"/>
    <mergeCell ref="BK279:BQ279"/>
    <mergeCell ref="BR281:BY281"/>
    <mergeCell ref="BZ281:CF281"/>
    <mergeCell ref="CG281:CL281"/>
    <mergeCell ref="CM281:CR281"/>
    <mergeCell ref="CS281:CX281"/>
    <mergeCell ref="D282:G282"/>
    <mergeCell ref="H282:Q282"/>
    <mergeCell ref="R282:W282"/>
    <mergeCell ref="X282:AI282"/>
    <mergeCell ref="AJ282:AQ282"/>
    <mergeCell ref="AR282:AX282"/>
    <mergeCell ref="AY282:BB282"/>
    <mergeCell ref="BC282:BJ282"/>
    <mergeCell ref="BK282:BQ282"/>
    <mergeCell ref="BR282:BY282"/>
    <mergeCell ref="BZ282:CF282"/>
    <mergeCell ref="CG282:CL282"/>
    <mergeCell ref="CM282:CR282"/>
    <mergeCell ref="CS282:CX282"/>
    <mergeCell ref="D281:G281"/>
    <mergeCell ref="H281:Q281"/>
    <mergeCell ref="R281:W281"/>
    <mergeCell ref="X281:AI281"/>
    <mergeCell ref="AJ281:AQ281"/>
    <mergeCell ref="AR281:AX281"/>
    <mergeCell ref="AY281:BB281"/>
    <mergeCell ref="BC281:BJ281"/>
    <mergeCell ref="BK281:BQ281"/>
    <mergeCell ref="BR283:BY283"/>
    <mergeCell ref="BZ283:CF283"/>
    <mergeCell ref="CG283:CL283"/>
    <mergeCell ref="CM283:CR283"/>
    <mergeCell ref="CS283:CX283"/>
    <mergeCell ref="D284:G284"/>
    <mergeCell ref="H284:Q284"/>
    <mergeCell ref="R284:W284"/>
    <mergeCell ref="X284:AI284"/>
    <mergeCell ref="AJ284:AQ284"/>
    <mergeCell ref="AR284:AX284"/>
    <mergeCell ref="AY284:BB284"/>
    <mergeCell ref="BC284:BJ284"/>
    <mergeCell ref="BK284:BQ284"/>
    <mergeCell ref="BR284:BY284"/>
    <mergeCell ref="BZ284:CF284"/>
    <mergeCell ref="CG284:CL284"/>
    <mergeCell ref="CM284:CR284"/>
    <mergeCell ref="CS284:CX284"/>
    <mergeCell ref="D283:G283"/>
    <mergeCell ref="H283:Q283"/>
    <mergeCell ref="R283:W283"/>
    <mergeCell ref="X283:AI283"/>
    <mergeCell ref="AJ283:AQ283"/>
    <mergeCell ref="AR283:AX283"/>
    <mergeCell ref="AY283:BB283"/>
    <mergeCell ref="BC283:BJ283"/>
    <mergeCell ref="BK283:BQ283"/>
    <mergeCell ref="BR285:BY285"/>
    <mergeCell ref="BZ285:CF285"/>
    <mergeCell ref="CG285:CL285"/>
    <mergeCell ref="CM285:CR285"/>
    <mergeCell ref="CS285:CX285"/>
    <mergeCell ref="D286:G286"/>
    <mergeCell ref="H286:Q286"/>
    <mergeCell ref="R286:W286"/>
    <mergeCell ref="X286:AI286"/>
    <mergeCell ref="AJ286:AQ286"/>
    <mergeCell ref="AR286:AX286"/>
    <mergeCell ref="AY286:BB286"/>
    <mergeCell ref="BC286:BJ286"/>
    <mergeCell ref="BK286:BQ286"/>
    <mergeCell ref="BR286:BY286"/>
    <mergeCell ref="BZ286:CF286"/>
    <mergeCell ref="CG286:CL286"/>
    <mergeCell ref="CM286:CR286"/>
    <mergeCell ref="CS286:CX286"/>
    <mergeCell ref="D285:G285"/>
    <mergeCell ref="H285:Q285"/>
    <mergeCell ref="R285:W285"/>
    <mergeCell ref="X285:AI285"/>
    <mergeCell ref="AJ285:AQ285"/>
    <mergeCell ref="AR285:AX285"/>
    <mergeCell ref="AY285:BB285"/>
    <mergeCell ref="BC285:BJ285"/>
    <mergeCell ref="BK285:BQ285"/>
    <mergeCell ref="BR287:BY287"/>
    <mergeCell ref="BZ287:CF287"/>
    <mergeCell ref="CG287:CL287"/>
    <mergeCell ref="CM287:CR287"/>
    <mergeCell ref="CS287:CX287"/>
    <mergeCell ref="D288:G288"/>
    <mergeCell ref="H288:Q288"/>
    <mergeCell ref="R288:W288"/>
    <mergeCell ref="X288:AI288"/>
    <mergeCell ref="AJ288:AQ288"/>
    <mergeCell ref="AR288:AX288"/>
    <mergeCell ref="AY288:BB288"/>
    <mergeCell ref="BC288:BJ288"/>
    <mergeCell ref="BK288:BQ288"/>
    <mergeCell ref="BR288:BY288"/>
    <mergeCell ref="BZ288:CF288"/>
    <mergeCell ref="CG288:CL288"/>
    <mergeCell ref="CM288:CR288"/>
    <mergeCell ref="CS288:CX288"/>
    <mergeCell ref="D287:G287"/>
    <mergeCell ref="H287:Q287"/>
    <mergeCell ref="R287:W287"/>
    <mergeCell ref="X287:AI287"/>
    <mergeCell ref="AJ287:AQ287"/>
    <mergeCell ref="AR287:AX287"/>
    <mergeCell ref="AY287:BB287"/>
    <mergeCell ref="BC287:BJ287"/>
    <mergeCell ref="BK287:BQ287"/>
    <mergeCell ref="BR289:BY289"/>
    <mergeCell ref="BZ289:CF289"/>
    <mergeCell ref="CG289:CL289"/>
    <mergeCell ref="CM289:CR289"/>
    <mergeCell ref="CS289:CX289"/>
    <mergeCell ref="D290:G290"/>
    <mergeCell ref="H290:Q290"/>
    <mergeCell ref="R290:W290"/>
    <mergeCell ref="X290:AI290"/>
    <mergeCell ref="AJ290:AQ290"/>
    <mergeCell ref="AR290:AX290"/>
    <mergeCell ref="AY290:BB290"/>
    <mergeCell ref="BC290:BJ290"/>
    <mergeCell ref="BK290:BQ290"/>
    <mergeCell ref="BR290:BY290"/>
    <mergeCell ref="BZ290:CF290"/>
    <mergeCell ref="CG290:CL290"/>
    <mergeCell ref="CM290:CR290"/>
    <mergeCell ref="CS290:CX290"/>
    <mergeCell ref="D289:G289"/>
    <mergeCell ref="H289:Q289"/>
    <mergeCell ref="R289:W289"/>
    <mergeCell ref="X289:AI289"/>
    <mergeCell ref="AJ289:AQ289"/>
    <mergeCell ref="AR289:AX289"/>
    <mergeCell ref="AY289:BB289"/>
    <mergeCell ref="BC289:BJ289"/>
    <mergeCell ref="BK289:BQ289"/>
    <mergeCell ref="BR291:BY291"/>
    <mergeCell ref="BZ291:CF291"/>
    <mergeCell ref="CG291:CL291"/>
    <mergeCell ref="CM291:CR291"/>
    <mergeCell ref="CS291:CX291"/>
    <mergeCell ref="D292:G292"/>
    <mergeCell ref="H292:Q292"/>
    <mergeCell ref="R292:W292"/>
    <mergeCell ref="X292:AI292"/>
    <mergeCell ref="AJ292:AQ292"/>
    <mergeCell ref="AR292:AX292"/>
    <mergeCell ref="AY292:BB292"/>
    <mergeCell ref="BC292:BJ292"/>
    <mergeCell ref="BK292:BQ292"/>
    <mergeCell ref="BR292:BY292"/>
    <mergeCell ref="BZ292:CF292"/>
    <mergeCell ref="CG292:CL292"/>
    <mergeCell ref="CM292:CR292"/>
    <mergeCell ref="CS292:CX292"/>
    <mergeCell ref="D291:G291"/>
    <mergeCell ref="H291:Q291"/>
    <mergeCell ref="R291:W291"/>
    <mergeCell ref="X291:AI291"/>
    <mergeCell ref="AJ291:AQ291"/>
    <mergeCell ref="AR291:AX291"/>
    <mergeCell ref="AY291:BB291"/>
    <mergeCell ref="BC291:BJ291"/>
    <mergeCell ref="BK291:BQ291"/>
    <mergeCell ref="BR293:BY293"/>
    <mergeCell ref="BZ293:CF293"/>
    <mergeCell ref="CG293:CL293"/>
    <mergeCell ref="CM293:CR293"/>
    <mergeCell ref="CS293:CX293"/>
    <mergeCell ref="D294:G294"/>
    <mergeCell ref="H294:Q294"/>
    <mergeCell ref="R294:W294"/>
    <mergeCell ref="X294:AI294"/>
    <mergeCell ref="AJ294:AQ294"/>
    <mergeCell ref="AR294:AX294"/>
    <mergeCell ref="AY294:BB294"/>
    <mergeCell ref="BC294:BJ294"/>
    <mergeCell ref="BK294:BQ294"/>
    <mergeCell ref="BR294:BY294"/>
    <mergeCell ref="BZ294:CF294"/>
    <mergeCell ref="CG294:CL294"/>
    <mergeCell ref="CM294:CR294"/>
    <mergeCell ref="CS294:CX294"/>
    <mergeCell ref="D293:G293"/>
    <mergeCell ref="H293:Q293"/>
    <mergeCell ref="R293:W293"/>
    <mergeCell ref="X293:AI293"/>
    <mergeCell ref="AJ293:AQ293"/>
    <mergeCell ref="AR293:AX293"/>
    <mergeCell ref="AY293:BB293"/>
    <mergeCell ref="BC293:BJ293"/>
    <mergeCell ref="BK293:BQ293"/>
    <mergeCell ref="BR295:BY295"/>
    <mergeCell ref="BZ295:CF295"/>
    <mergeCell ref="CG295:CL295"/>
    <mergeCell ref="CM295:CR295"/>
    <mergeCell ref="CS295:CX295"/>
    <mergeCell ref="D296:G296"/>
    <mergeCell ref="H296:Q296"/>
    <mergeCell ref="R296:W296"/>
    <mergeCell ref="X296:AI296"/>
    <mergeCell ref="AJ296:AQ296"/>
    <mergeCell ref="AR296:AX296"/>
    <mergeCell ref="AY296:BB296"/>
    <mergeCell ref="BC296:BJ296"/>
    <mergeCell ref="BK296:BQ296"/>
    <mergeCell ref="BR296:BY296"/>
    <mergeCell ref="BZ296:CF296"/>
    <mergeCell ref="CG296:CL296"/>
    <mergeCell ref="CM296:CR296"/>
    <mergeCell ref="CS296:CX296"/>
    <mergeCell ref="D295:G295"/>
    <mergeCell ref="H295:Q295"/>
    <mergeCell ref="R295:W295"/>
    <mergeCell ref="X295:AI295"/>
    <mergeCell ref="AJ295:AQ295"/>
    <mergeCell ref="AR295:AX295"/>
    <mergeCell ref="AY295:BB295"/>
    <mergeCell ref="BC295:BJ295"/>
    <mergeCell ref="BK295:BQ295"/>
    <mergeCell ref="BR297:BY297"/>
    <mergeCell ref="BZ297:CF297"/>
    <mergeCell ref="CG297:CL297"/>
    <mergeCell ref="CM297:CR297"/>
    <mergeCell ref="CS297:CX297"/>
    <mergeCell ref="D298:G298"/>
    <mergeCell ref="H298:Q298"/>
    <mergeCell ref="R298:W298"/>
    <mergeCell ref="X298:AI298"/>
    <mergeCell ref="AJ298:AQ298"/>
    <mergeCell ref="AR298:AX298"/>
    <mergeCell ref="AY298:BB298"/>
    <mergeCell ref="BC298:BJ298"/>
    <mergeCell ref="BK298:BQ298"/>
    <mergeCell ref="BR298:BY298"/>
    <mergeCell ref="BZ298:CF298"/>
    <mergeCell ref="CG298:CL298"/>
    <mergeCell ref="CM298:CR298"/>
    <mergeCell ref="CS298:CX298"/>
    <mergeCell ref="D297:G297"/>
    <mergeCell ref="H297:Q297"/>
    <mergeCell ref="R297:W297"/>
    <mergeCell ref="X297:AI297"/>
    <mergeCell ref="AJ297:AQ297"/>
    <mergeCell ref="AR297:AX297"/>
    <mergeCell ref="AY297:BB297"/>
    <mergeCell ref="BC297:BJ297"/>
    <mergeCell ref="BK297:BQ297"/>
    <mergeCell ref="BR299:BY299"/>
    <mergeCell ref="BZ299:CF299"/>
    <mergeCell ref="CG299:CL299"/>
    <mergeCell ref="CM299:CR299"/>
    <mergeCell ref="CS299:CX299"/>
    <mergeCell ref="D300:G300"/>
    <mergeCell ref="H300:Q300"/>
    <mergeCell ref="R300:W300"/>
    <mergeCell ref="X300:AI300"/>
    <mergeCell ref="AJ300:AQ300"/>
    <mergeCell ref="AR300:AX300"/>
    <mergeCell ref="AY300:BB300"/>
    <mergeCell ref="BC300:BJ300"/>
    <mergeCell ref="BK300:BQ300"/>
    <mergeCell ref="BR300:BY300"/>
    <mergeCell ref="BZ300:CF300"/>
    <mergeCell ref="CG300:CL300"/>
    <mergeCell ref="CM300:CR300"/>
    <mergeCell ref="CS300:CX300"/>
    <mergeCell ref="D299:G299"/>
    <mergeCell ref="H299:Q299"/>
    <mergeCell ref="R299:W299"/>
    <mergeCell ref="X299:AI299"/>
    <mergeCell ref="AJ299:AQ299"/>
    <mergeCell ref="AR299:AX299"/>
    <mergeCell ref="AY299:BB299"/>
    <mergeCell ref="BC299:BJ299"/>
    <mergeCell ref="BK299:BQ299"/>
    <mergeCell ref="BR301:BY301"/>
    <mergeCell ref="BZ301:CF301"/>
    <mergeCell ref="CG301:CL301"/>
    <mergeCell ref="CM301:CR301"/>
    <mergeCell ref="CS301:CX301"/>
    <mergeCell ref="D302:G302"/>
    <mergeCell ref="H302:Q302"/>
    <mergeCell ref="R302:W302"/>
    <mergeCell ref="X302:AI302"/>
    <mergeCell ref="AJ302:AQ302"/>
    <mergeCell ref="AR302:AX302"/>
    <mergeCell ref="AY302:BB302"/>
    <mergeCell ref="BC302:BJ302"/>
    <mergeCell ref="BK302:BQ302"/>
    <mergeCell ref="BR302:BY302"/>
    <mergeCell ref="BZ302:CF302"/>
    <mergeCell ref="CG302:CL302"/>
    <mergeCell ref="CM302:CR302"/>
    <mergeCell ref="CS302:CX302"/>
    <mergeCell ref="D301:G301"/>
    <mergeCell ref="H301:Q301"/>
    <mergeCell ref="R301:W301"/>
    <mergeCell ref="X301:AI301"/>
    <mergeCell ref="AJ301:AQ301"/>
    <mergeCell ref="AR301:AX301"/>
    <mergeCell ref="AY301:BB301"/>
    <mergeCell ref="BC301:BJ301"/>
    <mergeCell ref="BK301:BQ301"/>
    <mergeCell ref="BR303:BY303"/>
    <mergeCell ref="BZ303:CF303"/>
    <mergeCell ref="CG303:CL303"/>
    <mergeCell ref="CM303:CR303"/>
    <mergeCell ref="CS303:CX303"/>
    <mergeCell ref="D304:G304"/>
    <mergeCell ref="H304:Q304"/>
    <mergeCell ref="R304:W304"/>
    <mergeCell ref="X304:AI304"/>
    <mergeCell ref="AJ304:AQ304"/>
    <mergeCell ref="AR304:AX304"/>
    <mergeCell ref="AY304:BB304"/>
    <mergeCell ref="BC304:BJ304"/>
    <mergeCell ref="BK304:BQ304"/>
    <mergeCell ref="BR304:BY304"/>
    <mergeCell ref="BZ304:CF304"/>
    <mergeCell ref="CG304:CL304"/>
    <mergeCell ref="CM304:CR304"/>
    <mergeCell ref="CS304:CX304"/>
    <mergeCell ref="D303:G303"/>
    <mergeCell ref="H303:Q303"/>
    <mergeCell ref="R303:W303"/>
    <mergeCell ref="X303:AI303"/>
    <mergeCell ref="AJ303:AQ303"/>
    <mergeCell ref="AR303:AX303"/>
    <mergeCell ref="AY303:BB303"/>
    <mergeCell ref="BC303:BJ303"/>
    <mergeCell ref="BK303:BQ303"/>
    <mergeCell ref="BR305:BY305"/>
    <mergeCell ref="BZ305:CF305"/>
    <mergeCell ref="CG305:CL305"/>
    <mergeCell ref="CM305:CR305"/>
    <mergeCell ref="CS305:CX305"/>
    <mergeCell ref="D306:G306"/>
    <mergeCell ref="H306:Q306"/>
    <mergeCell ref="R306:W306"/>
    <mergeCell ref="X306:AI306"/>
    <mergeCell ref="AJ306:AQ306"/>
    <mergeCell ref="AR306:AX306"/>
    <mergeCell ref="AY306:BB306"/>
    <mergeCell ref="BC306:BJ306"/>
    <mergeCell ref="BK306:BQ306"/>
    <mergeCell ref="BR306:BY306"/>
    <mergeCell ref="BZ306:CF306"/>
    <mergeCell ref="CG306:CL306"/>
    <mergeCell ref="CM306:CR306"/>
    <mergeCell ref="CS306:CX306"/>
    <mergeCell ref="D305:G305"/>
    <mergeCell ref="H305:Q305"/>
    <mergeCell ref="R305:W305"/>
    <mergeCell ref="X305:AI305"/>
    <mergeCell ref="AJ305:AQ305"/>
    <mergeCell ref="AR305:AX305"/>
    <mergeCell ref="AY305:BB305"/>
    <mergeCell ref="BC305:BJ305"/>
    <mergeCell ref="BK305:BQ305"/>
    <mergeCell ref="BR307:BY307"/>
    <mergeCell ref="BZ307:CF307"/>
    <mergeCell ref="CG307:CL307"/>
    <mergeCell ref="CM307:CR307"/>
    <mergeCell ref="CS307:CX307"/>
    <mergeCell ref="D308:G308"/>
    <mergeCell ref="H308:Q308"/>
    <mergeCell ref="R308:W308"/>
    <mergeCell ref="X308:AI308"/>
    <mergeCell ref="AJ308:AQ308"/>
    <mergeCell ref="AR308:AX308"/>
    <mergeCell ref="AY308:BB308"/>
    <mergeCell ref="BC308:BJ308"/>
    <mergeCell ref="BK308:BQ308"/>
    <mergeCell ref="BR308:BY308"/>
    <mergeCell ref="BZ308:CF308"/>
    <mergeCell ref="CG308:CL308"/>
    <mergeCell ref="CM308:CR308"/>
    <mergeCell ref="CS308:CX308"/>
    <mergeCell ref="D307:G307"/>
    <mergeCell ref="H307:Q307"/>
    <mergeCell ref="R307:W307"/>
    <mergeCell ref="X307:AI307"/>
    <mergeCell ref="AJ307:AQ307"/>
    <mergeCell ref="AR307:AX307"/>
    <mergeCell ref="AY307:BB307"/>
    <mergeCell ref="BC307:BJ307"/>
    <mergeCell ref="BK307:BQ307"/>
    <mergeCell ref="BR309:BY309"/>
    <mergeCell ref="BZ309:CF309"/>
    <mergeCell ref="CG309:CL309"/>
    <mergeCell ref="CM309:CR309"/>
    <mergeCell ref="CS309:CX309"/>
    <mergeCell ref="D310:G310"/>
    <mergeCell ref="H310:Q310"/>
    <mergeCell ref="R310:W310"/>
    <mergeCell ref="X310:AI310"/>
    <mergeCell ref="AJ310:AQ310"/>
    <mergeCell ref="AR310:AX310"/>
    <mergeCell ref="AY310:BB310"/>
    <mergeCell ref="BC310:BJ310"/>
    <mergeCell ref="BK310:BQ310"/>
    <mergeCell ref="BR310:BY310"/>
    <mergeCell ref="BZ310:CF310"/>
    <mergeCell ref="CG310:CL310"/>
    <mergeCell ref="CM310:CR310"/>
    <mergeCell ref="CS310:CX310"/>
    <mergeCell ref="D309:G309"/>
    <mergeCell ref="H309:Q309"/>
    <mergeCell ref="R309:W309"/>
    <mergeCell ref="X309:AI309"/>
    <mergeCell ref="AJ309:AQ309"/>
    <mergeCell ref="AR309:AX309"/>
    <mergeCell ref="AY309:BB309"/>
    <mergeCell ref="BC309:BJ309"/>
    <mergeCell ref="BK309:BQ309"/>
    <mergeCell ref="BR311:BY311"/>
    <mergeCell ref="BZ311:CF311"/>
    <mergeCell ref="CG311:CL311"/>
    <mergeCell ref="CM311:CR311"/>
    <mergeCell ref="CS311:CX311"/>
    <mergeCell ref="D312:G312"/>
    <mergeCell ref="H312:Q312"/>
    <mergeCell ref="R312:W312"/>
    <mergeCell ref="X312:AI312"/>
    <mergeCell ref="AJ312:AQ312"/>
    <mergeCell ref="AR312:AX312"/>
    <mergeCell ref="AY312:BB312"/>
    <mergeCell ref="BC312:BJ312"/>
    <mergeCell ref="BK312:BQ312"/>
    <mergeCell ref="BR312:BY312"/>
    <mergeCell ref="BZ312:CF312"/>
    <mergeCell ref="CG312:CL312"/>
    <mergeCell ref="CM312:CR312"/>
    <mergeCell ref="CS312:CX312"/>
    <mergeCell ref="D311:G311"/>
    <mergeCell ref="H311:Q311"/>
    <mergeCell ref="R311:W311"/>
    <mergeCell ref="X311:AI311"/>
    <mergeCell ref="AJ311:AQ311"/>
    <mergeCell ref="AR311:AX311"/>
    <mergeCell ref="AY311:BB311"/>
    <mergeCell ref="BC311:BJ311"/>
    <mergeCell ref="BK311:BQ311"/>
    <mergeCell ref="BR313:BY313"/>
    <mergeCell ref="BZ313:CF313"/>
    <mergeCell ref="CG313:CL313"/>
    <mergeCell ref="CM313:CR313"/>
    <mergeCell ref="CS313:CX313"/>
    <mergeCell ref="D314:G314"/>
    <mergeCell ref="H314:Q314"/>
    <mergeCell ref="R314:W314"/>
    <mergeCell ref="X314:AI314"/>
    <mergeCell ref="AJ314:AQ314"/>
    <mergeCell ref="AR314:AX314"/>
    <mergeCell ref="AY314:BB314"/>
    <mergeCell ref="BC314:BJ314"/>
    <mergeCell ref="BK314:BQ314"/>
    <mergeCell ref="BR314:BY314"/>
    <mergeCell ref="BZ314:CF314"/>
    <mergeCell ref="CG314:CL314"/>
    <mergeCell ref="CM314:CR314"/>
    <mergeCell ref="CS314:CX314"/>
    <mergeCell ref="D313:G313"/>
    <mergeCell ref="H313:Q313"/>
    <mergeCell ref="R313:W313"/>
    <mergeCell ref="X313:AI313"/>
    <mergeCell ref="AJ313:AQ313"/>
    <mergeCell ref="AR313:AX313"/>
    <mergeCell ref="AY313:BB313"/>
    <mergeCell ref="BC313:BJ313"/>
    <mergeCell ref="BK313:BQ313"/>
    <mergeCell ref="BR315:BY315"/>
    <mergeCell ref="BZ315:CF315"/>
    <mergeCell ref="CG315:CL315"/>
    <mergeCell ref="CM315:CR315"/>
    <mergeCell ref="CS315:CX315"/>
    <mergeCell ref="D316:G316"/>
    <mergeCell ref="H316:Q316"/>
    <mergeCell ref="R316:W316"/>
    <mergeCell ref="X316:AI316"/>
    <mergeCell ref="AJ316:AQ316"/>
    <mergeCell ref="AR316:AX316"/>
    <mergeCell ref="AY316:BB316"/>
    <mergeCell ref="BC316:BJ316"/>
    <mergeCell ref="BK316:BQ316"/>
    <mergeCell ref="BR316:BY316"/>
    <mergeCell ref="BZ316:CF316"/>
    <mergeCell ref="CG316:CL316"/>
    <mergeCell ref="CM316:CR316"/>
    <mergeCell ref="CS316:CX316"/>
    <mergeCell ref="D315:G315"/>
    <mergeCell ref="H315:Q315"/>
    <mergeCell ref="R315:W315"/>
    <mergeCell ref="X315:AI315"/>
    <mergeCell ref="AJ315:AQ315"/>
    <mergeCell ref="AR315:AX315"/>
    <mergeCell ref="AY315:BB315"/>
    <mergeCell ref="BC315:BJ315"/>
    <mergeCell ref="BK315:BQ315"/>
    <mergeCell ref="BR317:BY317"/>
    <mergeCell ref="BZ317:CF317"/>
    <mergeCell ref="CG317:CL317"/>
    <mergeCell ref="CM317:CR317"/>
    <mergeCell ref="CS317:CX317"/>
    <mergeCell ref="D318:G318"/>
    <mergeCell ref="H318:Q318"/>
    <mergeCell ref="R318:W318"/>
    <mergeCell ref="X318:AI318"/>
    <mergeCell ref="AJ318:AQ318"/>
    <mergeCell ref="AR318:AX318"/>
    <mergeCell ref="AY318:BB318"/>
    <mergeCell ref="BC318:BJ318"/>
    <mergeCell ref="BK318:BQ318"/>
    <mergeCell ref="BR318:BY318"/>
    <mergeCell ref="BZ318:CF318"/>
    <mergeCell ref="CG318:CL318"/>
    <mergeCell ref="CM318:CR318"/>
    <mergeCell ref="CS318:CX318"/>
    <mergeCell ref="D317:G317"/>
    <mergeCell ref="H317:Q317"/>
    <mergeCell ref="R317:W317"/>
    <mergeCell ref="X317:AI317"/>
    <mergeCell ref="AJ317:AQ317"/>
    <mergeCell ref="AR317:AX317"/>
    <mergeCell ref="AY317:BB317"/>
    <mergeCell ref="BC317:BJ317"/>
    <mergeCell ref="BK317:BQ317"/>
    <mergeCell ref="BR319:BY319"/>
    <mergeCell ref="BZ319:CF319"/>
    <mergeCell ref="CG319:CL319"/>
    <mergeCell ref="CM319:CR319"/>
    <mergeCell ref="CS319:CX319"/>
    <mergeCell ref="D320:G320"/>
    <mergeCell ref="H320:Q320"/>
    <mergeCell ref="R320:W320"/>
    <mergeCell ref="X320:AI320"/>
    <mergeCell ref="AJ320:AQ320"/>
    <mergeCell ref="AR320:AX320"/>
    <mergeCell ref="AY320:BB320"/>
    <mergeCell ref="BC320:BJ320"/>
    <mergeCell ref="BK320:BQ320"/>
    <mergeCell ref="BR320:BY320"/>
    <mergeCell ref="BZ320:CF320"/>
    <mergeCell ref="CG320:CL320"/>
    <mergeCell ref="CM320:CR320"/>
    <mergeCell ref="CS320:CX320"/>
    <mergeCell ref="D319:G319"/>
    <mergeCell ref="H319:Q319"/>
    <mergeCell ref="R319:W319"/>
    <mergeCell ref="X319:AI319"/>
    <mergeCell ref="AJ319:AQ319"/>
    <mergeCell ref="AR319:AX319"/>
    <mergeCell ref="AY319:BB319"/>
    <mergeCell ref="BC319:BJ319"/>
    <mergeCell ref="BK319:BQ319"/>
    <mergeCell ref="BR321:BY321"/>
    <mergeCell ref="BZ321:CF321"/>
    <mergeCell ref="CG321:CL321"/>
    <mergeCell ref="CM321:CR321"/>
    <mergeCell ref="CS321:CX321"/>
    <mergeCell ref="D322:G322"/>
    <mergeCell ref="H322:Q322"/>
    <mergeCell ref="R322:W322"/>
    <mergeCell ref="X322:AI322"/>
    <mergeCell ref="AJ322:AQ322"/>
    <mergeCell ref="AR322:AX322"/>
    <mergeCell ref="AY322:BB322"/>
    <mergeCell ref="BC322:BJ322"/>
    <mergeCell ref="BK322:BQ322"/>
    <mergeCell ref="BR322:BY322"/>
    <mergeCell ref="BZ322:CF322"/>
    <mergeCell ref="CG322:CL322"/>
    <mergeCell ref="CM322:CR322"/>
    <mergeCell ref="CS322:CX322"/>
    <mergeCell ref="D321:G321"/>
    <mergeCell ref="H321:Q321"/>
    <mergeCell ref="R321:W321"/>
    <mergeCell ref="X321:AI321"/>
    <mergeCell ref="AJ321:AQ321"/>
    <mergeCell ref="AR321:AX321"/>
    <mergeCell ref="AY321:BB321"/>
    <mergeCell ref="BC321:BJ321"/>
    <mergeCell ref="BK321:BQ321"/>
    <mergeCell ref="BR323:BY323"/>
    <mergeCell ref="BZ323:CF323"/>
    <mergeCell ref="CG323:CL323"/>
    <mergeCell ref="CM323:CR323"/>
    <mergeCell ref="CS323:CX323"/>
    <mergeCell ref="D324:G324"/>
    <mergeCell ref="H324:Q324"/>
    <mergeCell ref="R324:W324"/>
    <mergeCell ref="X324:AI324"/>
    <mergeCell ref="AJ324:AQ324"/>
    <mergeCell ref="AR324:AX324"/>
    <mergeCell ref="AY324:BB324"/>
    <mergeCell ref="BC324:BJ324"/>
    <mergeCell ref="BK324:BQ324"/>
    <mergeCell ref="BR324:BY324"/>
    <mergeCell ref="BZ324:CF324"/>
    <mergeCell ref="CG324:CL324"/>
    <mergeCell ref="CM324:CR324"/>
    <mergeCell ref="CS324:CX324"/>
    <mergeCell ref="D323:G323"/>
    <mergeCell ref="H323:Q323"/>
    <mergeCell ref="R323:W323"/>
    <mergeCell ref="X323:AI323"/>
    <mergeCell ref="AJ323:AQ323"/>
    <mergeCell ref="AR323:AX323"/>
    <mergeCell ref="AY323:BB323"/>
    <mergeCell ref="BC323:BJ323"/>
    <mergeCell ref="BK323:BQ323"/>
    <mergeCell ref="BR325:BY325"/>
    <mergeCell ref="BZ325:CF325"/>
    <mergeCell ref="CG325:CL325"/>
    <mergeCell ref="CM325:CR325"/>
    <mergeCell ref="CS325:CX325"/>
    <mergeCell ref="D326:G326"/>
    <mergeCell ref="H326:Q326"/>
    <mergeCell ref="R326:W326"/>
    <mergeCell ref="X326:AI326"/>
    <mergeCell ref="AJ326:AQ326"/>
    <mergeCell ref="AR326:AX326"/>
    <mergeCell ref="AY326:BB326"/>
    <mergeCell ref="BC326:BJ326"/>
    <mergeCell ref="BK326:BQ326"/>
    <mergeCell ref="BR326:BY326"/>
    <mergeCell ref="BZ326:CF326"/>
    <mergeCell ref="CG326:CL326"/>
    <mergeCell ref="CM326:CR326"/>
    <mergeCell ref="CS326:CX326"/>
    <mergeCell ref="D325:G325"/>
    <mergeCell ref="H325:Q325"/>
    <mergeCell ref="R325:W325"/>
    <mergeCell ref="X325:AI325"/>
    <mergeCell ref="AJ325:AQ325"/>
    <mergeCell ref="AR325:AX325"/>
    <mergeCell ref="AY325:BB325"/>
    <mergeCell ref="BC325:BJ325"/>
    <mergeCell ref="BK325:BQ325"/>
    <mergeCell ref="BR327:BY327"/>
    <mergeCell ref="BZ327:CF327"/>
    <mergeCell ref="CG327:CL327"/>
    <mergeCell ref="CM327:CR327"/>
    <mergeCell ref="CS327:CX327"/>
    <mergeCell ref="D328:G328"/>
    <mergeCell ref="H328:Q328"/>
    <mergeCell ref="R328:W328"/>
    <mergeCell ref="X328:AI328"/>
    <mergeCell ref="AJ328:AQ328"/>
    <mergeCell ref="AR328:AX328"/>
    <mergeCell ref="AY328:BB328"/>
    <mergeCell ref="BC328:BJ328"/>
    <mergeCell ref="BK328:BQ328"/>
    <mergeCell ref="BR328:BY328"/>
    <mergeCell ref="BZ328:CF328"/>
    <mergeCell ref="CG328:CL328"/>
    <mergeCell ref="CM328:CR328"/>
    <mergeCell ref="CS328:CX328"/>
    <mergeCell ref="D327:G327"/>
    <mergeCell ref="H327:Q327"/>
    <mergeCell ref="R327:W327"/>
    <mergeCell ref="X327:AI327"/>
    <mergeCell ref="AJ327:AQ327"/>
    <mergeCell ref="AR327:AX327"/>
    <mergeCell ref="AY327:BB327"/>
    <mergeCell ref="BC327:BJ327"/>
    <mergeCell ref="BK327:BQ327"/>
    <mergeCell ref="BR329:BY329"/>
    <mergeCell ref="BZ329:CF329"/>
    <mergeCell ref="CG329:CL329"/>
    <mergeCell ref="CM329:CR329"/>
    <mergeCell ref="CS329:CX329"/>
    <mergeCell ref="D330:G330"/>
    <mergeCell ref="H330:Q330"/>
    <mergeCell ref="R330:W330"/>
    <mergeCell ref="X330:AI330"/>
    <mergeCell ref="AJ330:AQ330"/>
    <mergeCell ref="AR330:AX330"/>
    <mergeCell ref="AY330:BB330"/>
    <mergeCell ref="BC330:BJ330"/>
    <mergeCell ref="BK330:BQ330"/>
    <mergeCell ref="BR330:BY330"/>
    <mergeCell ref="BZ330:CF330"/>
    <mergeCell ref="CG330:CL330"/>
    <mergeCell ref="CM330:CR330"/>
    <mergeCell ref="CS330:CX330"/>
    <mergeCell ref="D329:G329"/>
    <mergeCell ref="H329:Q329"/>
    <mergeCell ref="R329:W329"/>
    <mergeCell ref="X329:AI329"/>
    <mergeCell ref="AJ329:AQ329"/>
    <mergeCell ref="AR329:AX329"/>
    <mergeCell ref="AY329:BB329"/>
    <mergeCell ref="BC329:BJ329"/>
    <mergeCell ref="BK329:BQ329"/>
    <mergeCell ref="BR331:BY331"/>
    <mergeCell ref="BZ331:CF331"/>
    <mergeCell ref="CG331:CL331"/>
    <mergeCell ref="CM331:CR331"/>
    <mergeCell ref="CS331:CX331"/>
    <mergeCell ref="D332:G332"/>
    <mergeCell ref="H332:Q332"/>
    <mergeCell ref="R332:W332"/>
    <mergeCell ref="X332:AI332"/>
    <mergeCell ref="AJ332:AQ332"/>
    <mergeCell ref="AR332:AX332"/>
    <mergeCell ref="AY332:BB332"/>
    <mergeCell ref="BC332:BJ332"/>
    <mergeCell ref="BK332:BQ332"/>
    <mergeCell ref="BR332:BY332"/>
    <mergeCell ref="BZ332:CF332"/>
    <mergeCell ref="CG332:CL332"/>
    <mergeCell ref="CM332:CR332"/>
    <mergeCell ref="CS332:CX332"/>
    <mergeCell ref="D331:G331"/>
    <mergeCell ref="H331:Q331"/>
    <mergeCell ref="R331:W331"/>
    <mergeCell ref="X331:AI331"/>
    <mergeCell ref="AJ331:AQ331"/>
    <mergeCell ref="AR331:AX331"/>
    <mergeCell ref="AY331:BB331"/>
    <mergeCell ref="BC331:BJ331"/>
    <mergeCell ref="BK331:BQ331"/>
    <mergeCell ref="BR333:BY333"/>
    <mergeCell ref="BZ333:CF333"/>
    <mergeCell ref="CG333:CL333"/>
    <mergeCell ref="CM333:CR333"/>
    <mergeCell ref="CS333:CX333"/>
    <mergeCell ref="D334:G334"/>
    <mergeCell ref="H334:Q334"/>
    <mergeCell ref="R334:W334"/>
    <mergeCell ref="X334:AI334"/>
    <mergeCell ref="AJ334:AQ334"/>
    <mergeCell ref="AR334:AX334"/>
    <mergeCell ref="AY334:BB334"/>
    <mergeCell ref="BC334:BJ334"/>
    <mergeCell ref="BK334:BQ334"/>
    <mergeCell ref="BR334:BY334"/>
    <mergeCell ref="BZ334:CF334"/>
    <mergeCell ref="CG334:CL334"/>
    <mergeCell ref="CM334:CR334"/>
    <mergeCell ref="CS334:CX334"/>
    <mergeCell ref="D333:G333"/>
    <mergeCell ref="H333:Q333"/>
    <mergeCell ref="R333:W333"/>
    <mergeCell ref="X333:AI333"/>
    <mergeCell ref="AJ333:AQ333"/>
    <mergeCell ref="AR333:AX333"/>
    <mergeCell ref="AY333:BB333"/>
    <mergeCell ref="BC333:BJ333"/>
    <mergeCell ref="BK333:BQ333"/>
    <mergeCell ref="BR335:BY335"/>
    <mergeCell ref="BZ335:CF335"/>
    <mergeCell ref="CG335:CL335"/>
    <mergeCell ref="CM335:CR335"/>
    <mergeCell ref="CS335:CX335"/>
    <mergeCell ref="D336:G336"/>
    <mergeCell ref="H336:Q336"/>
    <mergeCell ref="R336:W336"/>
    <mergeCell ref="X336:AI336"/>
    <mergeCell ref="AJ336:AQ336"/>
    <mergeCell ref="AR336:AX336"/>
    <mergeCell ref="AY336:BB336"/>
    <mergeCell ref="BC336:BJ336"/>
    <mergeCell ref="BK336:BQ336"/>
    <mergeCell ref="BR336:BY336"/>
    <mergeCell ref="BZ336:CF336"/>
    <mergeCell ref="CG336:CL336"/>
    <mergeCell ref="CM336:CR336"/>
    <mergeCell ref="CS336:CX336"/>
    <mergeCell ref="D335:G335"/>
    <mergeCell ref="H335:Q335"/>
    <mergeCell ref="R335:W335"/>
    <mergeCell ref="X335:AI335"/>
    <mergeCell ref="AJ335:AQ335"/>
    <mergeCell ref="AR335:AX335"/>
    <mergeCell ref="AY335:BB335"/>
    <mergeCell ref="BC335:BJ335"/>
    <mergeCell ref="BK335:BQ335"/>
    <mergeCell ref="BR337:BY337"/>
    <mergeCell ref="BZ337:CF337"/>
    <mergeCell ref="CG337:CL337"/>
    <mergeCell ref="CM337:CR337"/>
    <mergeCell ref="CS337:CX337"/>
    <mergeCell ref="D338:G338"/>
    <mergeCell ref="H338:Q338"/>
    <mergeCell ref="R338:W338"/>
    <mergeCell ref="X338:AI338"/>
    <mergeCell ref="AJ338:AQ338"/>
    <mergeCell ref="AR338:AX338"/>
    <mergeCell ref="AY338:BB338"/>
    <mergeCell ref="BC338:BJ338"/>
    <mergeCell ref="BK338:BQ338"/>
    <mergeCell ref="BR338:BY338"/>
    <mergeCell ref="BZ338:CF338"/>
    <mergeCell ref="CG338:CL338"/>
    <mergeCell ref="CM338:CR338"/>
    <mergeCell ref="CS338:CX338"/>
    <mergeCell ref="D337:G337"/>
    <mergeCell ref="H337:Q337"/>
    <mergeCell ref="R337:W337"/>
    <mergeCell ref="X337:AI337"/>
    <mergeCell ref="AJ337:AQ337"/>
    <mergeCell ref="AR337:AX337"/>
    <mergeCell ref="AY337:BB337"/>
    <mergeCell ref="BC337:BJ337"/>
    <mergeCell ref="BK337:BQ337"/>
    <mergeCell ref="BR339:BY339"/>
    <mergeCell ref="BZ339:CF339"/>
    <mergeCell ref="CG339:CL339"/>
    <mergeCell ref="CM339:CR339"/>
    <mergeCell ref="CS339:CX339"/>
    <mergeCell ref="D340:G340"/>
    <mergeCell ref="H340:Q340"/>
    <mergeCell ref="R340:W340"/>
    <mergeCell ref="X340:AI340"/>
    <mergeCell ref="AJ340:AQ340"/>
    <mergeCell ref="AR340:AX340"/>
    <mergeCell ref="AY340:BB340"/>
    <mergeCell ref="BC340:BJ340"/>
    <mergeCell ref="BK340:BQ340"/>
    <mergeCell ref="BR340:BY340"/>
    <mergeCell ref="BZ340:CF340"/>
    <mergeCell ref="CG340:CL340"/>
    <mergeCell ref="CM340:CR340"/>
    <mergeCell ref="CS340:CX340"/>
    <mergeCell ref="D339:G339"/>
    <mergeCell ref="H339:Q339"/>
    <mergeCell ref="R339:W339"/>
    <mergeCell ref="X339:AI339"/>
    <mergeCell ref="AJ339:AQ339"/>
    <mergeCell ref="AR339:AX339"/>
    <mergeCell ref="AY339:BB339"/>
    <mergeCell ref="BC339:BJ339"/>
    <mergeCell ref="BK339:BQ339"/>
    <mergeCell ref="BR341:BY341"/>
    <mergeCell ref="BZ341:CF341"/>
    <mergeCell ref="CG341:CL341"/>
    <mergeCell ref="CM341:CR341"/>
    <mergeCell ref="CS341:CX341"/>
    <mergeCell ref="D342:G342"/>
    <mergeCell ref="H342:Q342"/>
    <mergeCell ref="R342:W342"/>
    <mergeCell ref="X342:AI342"/>
    <mergeCell ref="AJ342:AQ342"/>
    <mergeCell ref="AR342:AX342"/>
    <mergeCell ref="AY342:BB342"/>
    <mergeCell ref="BC342:BJ342"/>
    <mergeCell ref="BK342:BQ342"/>
    <mergeCell ref="BR342:BY342"/>
    <mergeCell ref="BZ342:CF342"/>
    <mergeCell ref="CG342:CL342"/>
    <mergeCell ref="CM342:CR342"/>
    <mergeCell ref="CS342:CX342"/>
    <mergeCell ref="D341:G341"/>
    <mergeCell ref="H341:Q341"/>
    <mergeCell ref="R341:W341"/>
    <mergeCell ref="X341:AI341"/>
    <mergeCell ref="AJ341:AQ341"/>
    <mergeCell ref="AR341:AX341"/>
    <mergeCell ref="AY341:BB341"/>
    <mergeCell ref="BC341:BJ341"/>
    <mergeCell ref="BK341:BQ341"/>
    <mergeCell ref="BR343:BY343"/>
    <mergeCell ref="BZ343:CF343"/>
    <mergeCell ref="CG343:CL343"/>
    <mergeCell ref="CM343:CR343"/>
    <mergeCell ref="CS343:CX343"/>
    <mergeCell ref="D344:G344"/>
    <mergeCell ref="H344:Q344"/>
    <mergeCell ref="R344:W344"/>
    <mergeCell ref="X344:AI344"/>
    <mergeCell ref="AJ344:AQ344"/>
    <mergeCell ref="AR344:AX344"/>
    <mergeCell ref="AY344:BB344"/>
    <mergeCell ref="BC344:BJ344"/>
    <mergeCell ref="BK344:BQ344"/>
    <mergeCell ref="BR344:BY344"/>
    <mergeCell ref="BZ344:CF344"/>
    <mergeCell ref="CG344:CL344"/>
    <mergeCell ref="CM344:CR344"/>
    <mergeCell ref="CS344:CX344"/>
    <mergeCell ref="D343:G343"/>
    <mergeCell ref="H343:Q343"/>
    <mergeCell ref="R343:W343"/>
    <mergeCell ref="X343:AI343"/>
    <mergeCell ref="AJ343:AQ343"/>
    <mergeCell ref="AR343:AX343"/>
    <mergeCell ref="AY343:BB343"/>
    <mergeCell ref="BC343:BJ343"/>
    <mergeCell ref="BK343:BQ343"/>
    <mergeCell ref="BR345:BY345"/>
    <mergeCell ref="BZ345:CF345"/>
    <mergeCell ref="CG345:CL345"/>
    <mergeCell ref="CM345:CR345"/>
    <mergeCell ref="CS345:CX345"/>
    <mergeCell ref="D346:G346"/>
    <mergeCell ref="H346:Q346"/>
    <mergeCell ref="R346:W346"/>
    <mergeCell ref="X346:AI346"/>
    <mergeCell ref="AJ346:AQ346"/>
    <mergeCell ref="AR346:AX346"/>
    <mergeCell ref="AY346:BB346"/>
    <mergeCell ref="BC346:BJ346"/>
    <mergeCell ref="BK346:BQ346"/>
    <mergeCell ref="BR346:BY346"/>
    <mergeCell ref="BZ346:CF346"/>
    <mergeCell ref="CG346:CL346"/>
    <mergeCell ref="CM346:CR346"/>
    <mergeCell ref="CS346:CX346"/>
    <mergeCell ref="D345:G345"/>
    <mergeCell ref="H345:Q345"/>
    <mergeCell ref="R345:W345"/>
    <mergeCell ref="X345:AI345"/>
    <mergeCell ref="AJ345:AQ345"/>
    <mergeCell ref="AR345:AX345"/>
    <mergeCell ref="AY345:BB345"/>
    <mergeCell ref="BC345:BJ345"/>
    <mergeCell ref="BK345:BQ345"/>
    <mergeCell ref="BR347:BY347"/>
    <mergeCell ref="BZ347:CF347"/>
    <mergeCell ref="CG347:CL347"/>
    <mergeCell ref="CM347:CR347"/>
    <mergeCell ref="CS347:CX347"/>
    <mergeCell ref="D348:G348"/>
    <mergeCell ref="H348:Q348"/>
    <mergeCell ref="R348:W348"/>
    <mergeCell ref="X348:AI348"/>
    <mergeCell ref="AJ348:AQ348"/>
    <mergeCell ref="AR348:AX348"/>
    <mergeCell ref="AY348:BB348"/>
    <mergeCell ref="BC348:BJ348"/>
    <mergeCell ref="BK348:BQ348"/>
    <mergeCell ref="BR348:BY348"/>
    <mergeCell ref="BZ348:CF348"/>
    <mergeCell ref="CG348:CL348"/>
    <mergeCell ref="CM348:CR348"/>
    <mergeCell ref="CS348:CX348"/>
    <mergeCell ref="D347:G347"/>
    <mergeCell ref="H347:Q347"/>
    <mergeCell ref="R347:W347"/>
    <mergeCell ref="X347:AI347"/>
    <mergeCell ref="AJ347:AQ347"/>
    <mergeCell ref="AR347:AX347"/>
    <mergeCell ref="AY347:BB347"/>
    <mergeCell ref="BC347:BJ347"/>
    <mergeCell ref="BK347:BQ347"/>
    <mergeCell ref="BR349:BY349"/>
    <mergeCell ref="BZ349:CF349"/>
    <mergeCell ref="CG349:CL349"/>
    <mergeCell ref="CM349:CR349"/>
    <mergeCell ref="CS349:CX349"/>
    <mergeCell ref="D350:G350"/>
    <mergeCell ref="H350:Q350"/>
    <mergeCell ref="R350:W350"/>
    <mergeCell ref="X350:AI350"/>
    <mergeCell ref="AJ350:AQ350"/>
    <mergeCell ref="AR350:AX350"/>
    <mergeCell ref="AY350:BB350"/>
    <mergeCell ref="BC350:BJ350"/>
    <mergeCell ref="BK350:BQ350"/>
    <mergeCell ref="BR350:BY350"/>
    <mergeCell ref="BZ350:CF350"/>
    <mergeCell ref="CG350:CL350"/>
    <mergeCell ref="CM350:CR350"/>
    <mergeCell ref="CS350:CX350"/>
    <mergeCell ref="D349:G349"/>
    <mergeCell ref="H349:Q349"/>
    <mergeCell ref="R349:W349"/>
    <mergeCell ref="X349:AI349"/>
    <mergeCell ref="AJ349:AQ349"/>
    <mergeCell ref="AR349:AX349"/>
    <mergeCell ref="AY349:BB349"/>
    <mergeCell ref="BC349:BJ349"/>
    <mergeCell ref="BK349:BQ349"/>
    <mergeCell ref="BR351:BY351"/>
    <mergeCell ref="BZ351:CF351"/>
    <mergeCell ref="CG351:CL351"/>
    <mergeCell ref="CM351:CR351"/>
    <mergeCell ref="CS351:CX351"/>
    <mergeCell ref="D352:G352"/>
    <mergeCell ref="H352:Q352"/>
    <mergeCell ref="R352:W352"/>
    <mergeCell ref="X352:AI352"/>
    <mergeCell ref="AJ352:AQ352"/>
    <mergeCell ref="AR352:AX352"/>
    <mergeCell ref="AY352:BB352"/>
    <mergeCell ref="BC352:BJ352"/>
    <mergeCell ref="BK352:BQ352"/>
    <mergeCell ref="BR352:BY352"/>
    <mergeCell ref="BZ352:CF352"/>
    <mergeCell ref="CG352:CL352"/>
    <mergeCell ref="CM352:CR352"/>
    <mergeCell ref="CS352:CX352"/>
    <mergeCell ref="D351:G351"/>
    <mergeCell ref="H351:Q351"/>
    <mergeCell ref="R351:W351"/>
    <mergeCell ref="X351:AI351"/>
    <mergeCell ref="AJ351:AQ351"/>
    <mergeCell ref="AR351:AX351"/>
    <mergeCell ref="AY351:BB351"/>
    <mergeCell ref="BC351:BJ351"/>
    <mergeCell ref="BK351:BQ351"/>
    <mergeCell ref="BR353:BY353"/>
    <mergeCell ref="BZ353:CF353"/>
    <mergeCell ref="CG353:CL353"/>
    <mergeCell ref="CM353:CR353"/>
    <mergeCell ref="CS353:CX353"/>
    <mergeCell ref="D354:G354"/>
    <mergeCell ref="H354:Q354"/>
    <mergeCell ref="R354:W354"/>
    <mergeCell ref="X354:AI354"/>
    <mergeCell ref="AJ354:AQ354"/>
    <mergeCell ref="AR354:AX354"/>
    <mergeCell ref="AY354:BB354"/>
    <mergeCell ref="BC354:BJ354"/>
    <mergeCell ref="BK354:BQ354"/>
    <mergeCell ref="BR354:BY354"/>
    <mergeCell ref="BZ354:CF354"/>
    <mergeCell ref="CG354:CL354"/>
    <mergeCell ref="CM354:CR354"/>
    <mergeCell ref="CS354:CX354"/>
    <mergeCell ref="D353:G353"/>
    <mergeCell ref="H353:Q353"/>
    <mergeCell ref="R353:W353"/>
    <mergeCell ref="X353:AI353"/>
    <mergeCell ref="AJ353:AQ353"/>
    <mergeCell ref="AR353:AX353"/>
    <mergeCell ref="AY353:BB353"/>
    <mergeCell ref="BC353:BJ353"/>
    <mergeCell ref="BK353:BQ353"/>
    <mergeCell ref="BR355:BY355"/>
    <mergeCell ref="BZ355:CF355"/>
    <mergeCell ref="CG355:CL355"/>
    <mergeCell ref="CM355:CR355"/>
    <mergeCell ref="CS355:CX355"/>
    <mergeCell ref="D356:G356"/>
    <mergeCell ref="H356:Q356"/>
    <mergeCell ref="R356:W356"/>
    <mergeCell ref="X356:AI356"/>
    <mergeCell ref="AJ356:AQ356"/>
    <mergeCell ref="AR356:AX356"/>
    <mergeCell ref="AY356:BB356"/>
    <mergeCell ref="BC356:BJ356"/>
    <mergeCell ref="BK356:BQ356"/>
    <mergeCell ref="BR356:BY356"/>
    <mergeCell ref="BZ356:CF356"/>
    <mergeCell ref="CG356:CL356"/>
    <mergeCell ref="CM356:CR356"/>
    <mergeCell ref="CS356:CX356"/>
    <mergeCell ref="D355:G355"/>
    <mergeCell ref="H355:Q355"/>
    <mergeCell ref="R355:W355"/>
    <mergeCell ref="X355:AI355"/>
    <mergeCell ref="AJ355:AQ355"/>
    <mergeCell ref="AR355:AX355"/>
    <mergeCell ref="AY355:BB355"/>
    <mergeCell ref="BC355:BJ355"/>
    <mergeCell ref="BK355:BQ355"/>
    <mergeCell ref="BR357:BY357"/>
    <mergeCell ref="BZ357:CF357"/>
    <mergeCell ref="CG357:CL357"/>
    <mergeCell ref="CM357:CR357"/>
    <mergeCell ref="CS357:CX357"/>
    <mergeCell ref="D358:G358"/>
    <mergeCell ref="H358:Q358"/>
    <mergeCell ref="R358:W358"/>
    <mergeCell ref="X358:AI358"/>
    <mergeCell ref="AJ358:AQ358"/>
    <mergeCell ref="AR358:AX358"/>
    <mergeCell ref="AY358:BB358"/>
    <mergeCell ref="BC358:BJ358"/>
    <mergeCell ref="BK358:BQ358"/>
    <mergeCell ref="BR358:BY358"/>
    <mergeCell ref="BZ358:CF358"/>
    <mergeCell ref="CG358:CL358"/>
    <mergeCell ref="CM358:CR358"/>
    <mergeCell ref="CS358:CX358"/>
    <mergeCell ref="D357:G357"/>
    <mergeCell ref="H357:Q357"/>
    <mergeCell ref="R357:W357"/>
    <mergeCell ref="X357:AI357"/>
    <mergeCell ref="AJ357:AQ357"/>
    <mergeCell ref="AR357:AX357"/>
    <mergeCell ref="AY357:BB357"/>
    <mergeCell ref="BC357:BJ357"/>
    <mergeCell ref="BK357:BQ357"/>
    <mergeCell ref="BR359:BY359"/>
    <mergeCell ref="BZ359:CF359"/>
    <mergeCell ref="CG359:CL359"/>
    <mergeCell ref="CM359:CR359"/>
    <mergeCell ref="CS359:CX359"/>
    <mergeCell ref="D360:G360"/>
    <mergeCell ref="H360:Q360"/>
    <mergeCell ref="R360:W360"/>
    <mergeCell ref="X360:AI360"/>
    <mergeCell ref="AJ360:AQ360"/>
    <mergeCell ref="AR360:AX360"/>
    <mergeCell ref="AY360:BB360"/>
    <mergeCell ref="BC360:BJ360"/>
    <mergeCell ref="BK360:BQ360"/>
    <mergeCell ref="BR360:BY360"/>
    <mergeCell ref="BZ360:CF360"/>
    <mergeCell ref="CG360:CL360"/>
    <mergeCell ref="CM360:CR360"/>
    <mergeCell ref="CS360:CX360"/>
    <mergeCell ref="D359:G359"/>
    <mergeCell ref="H359:Q359"/>
    <mergeCell ref="R359:W359"/>
    <mergeCell ref="X359:AI359"/>
    <mergeCell ref="AJ359:AQ359"/>
    <mergeCell ref="AR359:AX359"/>
    <mergeCell ref="AY359:BB359"/>
    <mergeCell ref="BC359:BJ359"/>
    <mergeCell ref="BK359:BQ359"/>
    <mergeCell ref="BR361:BY361"/>
    <mergeCell ref="BZ361:CF361"/>
    <mergeCell ref="CG361:CL361"/>
    <mergeCell ref="CM361:CR361"/>
    <mergeCell ref="CS361:CX361"/>
    <mergeCell ref="D362:G362"/>
    <mergeCell ref="H362:Q362"/>
    <mergeCell ref="R362:W362"/>
    <mergeCell ref="X362:AI362"/>
    <mergeCell ref="AJ362:AQ362"/>
    <mergeCell ref="AR362:AX362"/>
    <mergeCell ref="AY362:BB362"/>
    <mergeCell ref="BC362:BJ362"/>
    <mergeCell ref="BK362:BQ362"/>
    <mergeCell ref="BR362:BY362"/>
    <mergeCell ref="BZ362:CF362"/>
    <mergeCell ref="CG362:CL362"/>
    <mergeCell ref="CM362:CR362"/>
    <mergeCell ref="CS362:CX362"/>
    <mergeCell ref="D361:G361"/>
    <mergeCell ref="H361:Q361"/>
    <mergeCell ref="R361:W361"/>
    <mergeCell ref="X361:AI361"/>
    <mergeCell ref="AJ361:AQ361"/>
    <mergeCell ref="AR361:AX361"/>
    <mergeCell ref="AY361:BB361"/>
    <mergeCell ref="BC361:BJ361"/>
    <mergeCell ref="BK361:BQ361"/>
    <mergeCell ref="BR363:BY363"/>
    <mergeCell ref="BZ363:CF363"/>
    <mergeCell ref="CG363:CL363"/>
    <mergeCell ref="CM363:CR363"/>
    <mergeCell ref="CS363:CX363"/>
    <mergeCell ref="D364:G364"/>
    <mergeCell ref="H364:Q364"/>
    <mergeCell ref="R364:W364"/>
    <mergeCell ref="X364:AI364"/>
    <mergeCell ref="AJ364:AQ364"/>
    <mergeCell ref="AR364:AX364"/>
    <mergeCell ref="AY364:BB364"/>
    <mergeCell ref="BC364:BJ364"/>
    <mergeCell ref="BK364:BQ364"/>
    <mergeCell ref="BR364:BY364"/>
    <mergeCell ref="BZ364:CF364"/>
    <mergeCell ref="CG364:CL364"/>
    <mergeCell ref="CM364:CR364"/>
    <mergeCell ref="CS364:CX364"/>
    <mergeCell ref="D363:G363"/>
    <mergeCell ref="H363:Q363"/>
    <mergeCell ref="R363:W363"/>
    <mergeCell ref="X363:AI363"/>
    <mergeCell ref="AJ363:AQ363"/>
    <mergeCell ref="AR363:AX363"/>
    <mergeCell ref="AY363:BB363"/>
    <mergeCell ref="BC363:BJ363"/>
    <mergeCell ref="BK363:BQ363"/>
    <mergeCell ref="BR365:BY365"/>
    <mergeCell ref="BZ365:CF365"/>
    <mergeCell ref="CG365:CL365"/>
    <mergeCell ref="CM365:CR365"/>
    <mergeCell ref="CS365:CX365"/>
    <mergeCell ref="D366:G366"/>
    <mergeCell ref="H366:Q366"/>
    <mergeCell ref="R366:W366"/>
    <mergeCell ref="X366:AI366"/>
    <mergeCell ref="AJ366:AQ366"/>
    <mergeCell ref="AR366:AX366"/>
    <mergeCell ref="AY366:BB366"/>
    <mergeCell ref="BC366:BJ366"/>
    <mergeCell ref="BK366:BQ366"/>
    <mergeCell ref="BR366:BY366"/>
    <mergeCell ref="BZ366:CF366"/>
    <mergeCell ref="CG366:CL366"/>
    <mergeCell ref="CM366:CR366"/>
    <mergeCell ref="CS366:CX366"/>
    <mergeCell ref="D365:G365"/>
    <mergeCell ref="H365:Q365"/>
    <mergeCell ref="R365:W365"/>
    <mergeCell ref="X365:AI365"/>
    <mergeCell ref="AJ365:AQ365"/>
    <mergeCell ref="AR365:AX365"/>
    <mergeCell ref="AY365:BB365"/>
    <mergeCell ref="BC365:BJ365"/>
    <mergeCell ref="BK365:BQ365"/>
    <mergeCell ref="BR367:BY367"/>
    <mergeCell ref="BZ367:CF367"/>
    <mergeCell ref="CG367:CL367"/>
    <mergeCell ref="CM367:CR367"/>
    <mergeCell ref="CS367:CX367"/>
    <mergeCell ref="D368:G368"/>
    <mergeCell ref="H368:Q368"/>
    <mergeCell ref="R368:W368"/>
    <mergeCell ref="X368:AI368"/>
    <mergeCell ref="AJ368:AQ368"/>
    <mergeCell ref="AR368:AX368"/>
    <mergeCell ref="AY368:BB368"/>
    <mergeCell ref="BC368:BJ368"/>
    <mergeCell ref="BK368:BQ368"/>
    <mergeCell ref="BR368:BY368"/>
    <mergeCell ref="BZ368:CF368"/>
    <mergeCell ref="CG368:CL368"/>
    <mergeCell ref="CM368:CR368"/>
    <mergeCell ref="CS368:CX368"/>
    <mergeCell ref="D367:G367"/>
    <mergeCell ref="H367:Q367"/>
    <mergeCell ref="R367:W367"/>
    <mergeCell ref="X367:AI367"/>
    <mergeCell ref="AJ367:AQ367"/>
    <mergeCell ref="AR367:AX367"/>
    <mergeCell ref="AY367:BB367"/>
    <mergeCell ref="BC367:BJ367"/>
    <mergeCell ref="BK367:BQ367"/>
    <mergeCell ref="D369:G369"/>
    <mergeCell ref="H369:Q369"/>
    <mergeCell ref="R369:W369"/>
    <mergeCell ref="X369:AI369"/>
    <mergeCell ref="AJ369:AQ369"/>
    <mergeCell ref="AR369:AX369"/>
    <mergeCell ref="AY369:BB369"/>
    <mergeCell ref="BC369:BJ369"/>
    <mergeCell ref="BK369:BQ369"/>
    <mergeCell ref="BR369:BY369"/>
    <mergeCell ref="BZ369:CF369"/>
    <mergeCell ref="CG369:CL369"/>
    <mergeCell ref="CM369:CR369"/>
    <mergeCell ref="CS369:CX369"/>
    <mergeCell ref="D370:G370"/>
    <mergeCell ref="H370:Q370"/>
    <mergeCell ref="R370:W370"/>
    <mergeCell ref="X370:AI370"/>
    <mergeCell ref="AJ370:AQ370"/>
    <mergeCell ref="CS372:CX372"/>
    <mergeCell ref="D371:G371"/>
    <mergeCell ref="H371:Q371"/>
    <mergeCell ref="R371:W371"/>
    <mergeCell ref="X371:AI371"/>
    <mergeCell ref="AJ371:AQ371"/>
    <mergeCell ref="AR371:AX371"/>
    <mergeCell ref="AY371:BB371"/>
    <mergeCell ref="BC371:BJ371"/>
    <mergeCell ref="BK371:BQ371"/>
    <mergeCell ref="AR370:AX370"/>
    <mergeCell ref="AY370:BB370"/>
    <mergeCell ref="BC370:BJ370"/>
    <mergeCell ref="BK370:BQ370"/>
    <mergeCell ref="BR370:BY370"/>
    <mergeCell ref="BZ370:CF370"/>
    <mergeCell ref="CG370:CL370"/>
    <mergeCell ref="CM370:CR370"/>
    <mergeCell ref="CS370:CX370"/>
    <mergeCell ref="BR373:BY373"/>
    <mergeCell ref="BZ373:CF373"/>
    <mergeCell ref="CG373:CL373"/>
    <mergeCell ref="CM373:CR373"/>
    <mergeCell ref="CS373:CX373"/>
    <mergeCell ref="D373:G373"/>
    <mergeCell ref="H373:Q373"/>
    <mergeCell ref="R373:W373"/>
    <mergeCell ref="X373:AI373"/>
    <mergeCell ref="AJ373:AQ373"/>
    <mergeCell ref="AR373:AX373"/>
    <mergeCell ref="AY373:BB373"/>
    <mergeCell ref="BC373:BJ373"/>
    <mergeCell ref="BK373:BQ373"/>
    <mergeCell ref="BR371:BY371"/>
    <mergeCell ref="BZ371:CF371"/>
    <mergeCell ref="CG371:CL371"/>
    <mergeCell ref="CM371:CR371"/>
    <mergeCell ref="CS371:CX371"/>
    <mergeCell ref="D372:G372"/>
    <mergeCell ref="H372:Q372"/>
    <mergeCell ref="R372:W372"/>
    <mergeCell ref="X372:AI372"/>
    <mergeCell ref="AJ372:AQ372"/>
    <mergeCell ref="AR372:AX372"/>
    <mergeCell ref="AY372:BB372"/>
    <mergeCell ref="BC372:BJ372"/>
    <mergeCell ref="BK372:BQ372"/>
    <mergeCell ref="BR372:BY372"/>
    <mergeCell ref="BZ372:CF372"/>
    <mergeCell ref="CG372:CL372"/>
    <mergeCell ref="CM372:CR372"/>
  </mergeCells>
  <dataValidations xWindow="835" yWindow="774" count="8">
    <dataValidation type="whole" errorStyle="warning" operator="lessThan" allowBlank="1" showInputMessage="1" showErrorMessage="1" error="U vult een groot aantal trajecten in. Klik alleen op de Ja-toets als u er zeker van bent dat u het aantal trajecten invult EN NIET HET AANTAL ENKELE RITTEN." prompt="Vul hier in hoeveel keer de leerkracht het traject heeft afgelegd dat u hebt vermeld in de kolom 'afgelegde afstand'." sqref="AY74:BB373" xr:uid="{34434743-B1E4-4F85-83B4-235F88D77983}">
      <formula1>13</formula1>
    </dataValidation>
    <dataValidation type="list" allowBlank="1" showInputMessage="1" showErrorMessage="1" prompt="Klik op het pijltje naast de cel en klik daarna op de letter X." sqref="D52 D54" xr:uid="{8AE38456-A05E-474D-8959-D71247536604}">
      <formula1>"X,"</formula1>
    </dataValidation>
    <dataValidation type="list" allowBlank="1" showInputMessage="1" showErrorMessage="1" prompt="Klik op het pijltje naast de cel en duid de wijze van verplaatsing aan." sqref="AJ74:AQ373" xr:uid="{512FDC6D-8B77-4A93-B43F-D69170003F9D}">
      <formula1>"auto, fiets, openbaar vervoer"</formula1>
    </dataValidation>
    <dataValidation type="textLength" errorStyle="warning" operator="greaterThan" allowBlank="1" showInputMessage="1" showErrorMessage="1" error="U moet zowel de voor- als de achternaam invullen! Klik enkel op 'ja' als dat het geval is." prompt="Vul EERST de voornaam in en daarna de achternaam van het personeelslid. VUL DE OFFICIËLE NAMEN IN ZOALS ZE OP DE IDENTITEITSKAART STAAN VERMELD!" sqref="H74:Q373" xr:uid="{B57FC078-12C6-42BC-B654-7017667B5C9B}">
      <formula1>7</formula1>
    </dataValidation>
    <dataValidation type="textLength" errorStyle="warning" operator="greaterThan" allowBlank="1" showInputMessage="1" showErrorMessage="1" error="U moet zowel de voor- als de achternaam invullen! Klik enkel op 'ja' als dat het geval is." prompt="Vul EERST de voornaam in en daarna de achternaam van de leerling. VUL DE OFFICIËLE NAMEN IN ZOALS ZE OP DE IDENTITEITSKAART STAAN." sqref="X74:AI373" xr:uid="{AC8D0D12-A40B-467A-ADCC-6A45D7B04AB3}">
      <formula1>7</formula1>
    </dataValidation>
    <dataValidation allowBlank="1" showInputMessage="1" showErrorMessage="1" prompt="Vul per maand en per personeelslid de uitgaven voor openbaar vervoer in. Hou de bewijsstukken ter beschikking zodat u ze aan AGODI kunt bezorgen als ernaar wordt gevraagd. " sqref="CG74:CL373" xr:uid="{1EFA1D5D-EC27-4EA1-8247-9D1B858021E5}"/>
    <dataValidation type="decimal" errorStyle="warning" allowBlank="1" showInputMessage="1" showErrorMessage="1" error="Klik enkel op 'ja' als u zeker bent dat de afstand om één keer onderwijs aan huis te geven meer dan 100 km bedraagt. _x000a_GELIEVE OOK GEEN AFSTANDEN VAN NUL KILOMETER IN TE VULLEN!" prompt="Vul de afgelegde afstand in km in._x000a_OPGEPAST!_x000a_Vanaf 1 januari 2018 wordt de werkelijke afstand vergoed die de leerkracht aflegt om onderwijs aan huis te geven._x000a_Vul hier de afstand in die de leerkracht aflegt om ÉÉN keer onderwijs aan huis te geven." sqref="AR74:AX373" xr:uid="{D42F8858-F2F7-4115-B5B6-46FB2AD0D902}">
      <formula1>0.1</formula1>
      <formula2>100.1</formula2>
    </dataValidation>
    <dataValidation type="whole" allowBlank="1" showInputMessage="1" showErrorMessage="1" error="Een stamboeknummer bestaat altijd uit een getal van 11 cijfers! Vul alleen cijfers in en geen letters of tekens." prompt="Vul het stamboeknummer van het personeelslid in. Dat nummer bestaat altijd uit 11 cijfers." sqref="R74:W373" xr:uid="{FF5A1A35-9B2C-4AB1-B097-730F79B5CC86}">
      <formula1>10000000000</formula1>
      <formula2>99999999999</formula2>
    </dataValidation>
  </dataValidations>
  <hyperlinks>
    <hyperlink ref="D15" r:id="rId1" xr:uid="{00000000-0004-0000-0000-000003000000}"/>
    <hyperlink ref="D15:AT15" r:id="rId2" display="http://data-onderwijs.vlaanderen.be/edulex/document.aspx?docid=13646." xr:uid="{4DC2A466-85FF-4D03-84E5-77BE42FA2B97}"/>
    <hyperlink ref="D16" r:id="rId3" xr:uid="{A1B00BE9-3284-4582-B5B0-8A6AD50296C9}"/>
    <hyperlink ref="D16:AT16" r:id="rId4" display="http://data-onderwijs.vlaanderen.be/edulex/document.aspx?docid=13647" xr:uid="{947BBB66-070E-43DA-9CA9-019FBF5BCF0F}"/>
  </hyperlinks>
  <pageMargins left="0" right="0" top="0.35433070866141736" bottom="0.35433070866141736" header="0.31496062992125984" footer="0.31496062992125984"/>
  <pageSetup paperSize="9" scale="67" orientation="landscape" r:id="rId5"/>
  <headerFooter differentFirst="1">
    <oddFooter xml:space="preserve">&amp;L&amp;10Terugvordering van reiskosten voor onderwijs aan huis in het secundair ondewijs kalenderjaar 2023 - pagina &amp;P van &amp;N </oddFooter>
    <firstFooter>&amp;L&amp;G</firstFooter>
  </headerFooter>
  <rowBreaks count="8" manualBreakCount="8">
    <brk id="47" max="101" man="1"/>
    <brk id="94" max="101" man="1"/>
    <brk id="143" max="101" man="1"/>
    <brk id="192" max="101" man="1"/>
    <brk id="241" max="101" man="1"/>
    <brk id="290" max="101" man="1"/>
    <brk id="339" max="101" man="1"/>
    <brk id="374" min="1" max="101" man="1"/>
  </rowBreaks>
  <legacyDrawing r:id="rId6"/>
  <legacyDrawingHF r:id="rId7"/>
  <extLst>
    <ext xmlns:x14="http://schemas.microsoft.com/office/spreadsheetml/2009/9/main" uri="{CCE6A557-97BC-4b89-ADB6-D9C93CAAB3DF}">
      <x14:dataValidations xmlns:xm="http://schemas.microsoft.com/office/excel/2006/main" xWindow="835" yWindow="774" count="1">
        <x14:dataValidation type="list" allowBlank="1" showInputMessage="1" showErrorMessage="1" error="De ingevoerde periode valt buiten het betrokken kalenderjaar!" prompt="Klik op het pijltje naast de cel en kies de maand waarin de verplaatsingen zijn gedaan." xr:uid="{E3E7F635-3C97-4235-BFA2-02FE1E67DCBD}">
          <x14:formula1>
            <xm:f>Blad23!$A$19:$A$28</xm:f>
          </x14:formula1>
          <xm:sqref>D74:G373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52F5-CE7F-47E5-A7D3-A8611315F849}">
  <dimension ref="A1"/>
  <sheetViews>
    <sheetView workbookViewId="0"/>
  </sheetViews>
  <sheetFormatPr defaultRowHeight="14.4" x14ac:dyDescent="0.3"/>
  <cols>
    <col min="1" max="16384" width="8.88671875" style="46"/>
  </cols>
  <sheetData/>
  <sheetProtection algorithmName="SHA-512" hashValue="w7t+FvEvEUP4hSrQZCe0C4sDb45rNChtuVqnOcM6T2z/Edbmy2ozZ1zWBgprdZJ/2yluEulrahTgsGJE+oqbuQ==" saltValue="HMBMuF4IGRywG55giGvLN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9E61-DB69-4E2E-B8B5-5D239658BD4C}">
  <dimension ref="A1"/>
  <sheetViews>
    <sheetView workbookViewId="0"/>
  </sheetViews>
  <sheetFormatPr defaultRowHeight="14.4" x14ac:dyDescent="0.3"/>
  <cols>
    <col min="1" max="16384" width="8.88671875" style="46"/>
  </cols>
  <sheetData/>
  <sheetProtection algorithmName="SHA-512" hashValue="UgURot9CyIO1P2kKZyiSU+d/0VaNN0W22q12fKKELuGoRQK2rQVGWsfO7lqzJ4CmXODZg+Zrp0EqkSCY54pchw==" saltValue="dcNWtdmFs3cdNkZ62By3D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C3692-7A9A-49A1-A7CD-310E8EBDAD10}">
  <dimension ref="A1"/>
  <sheetViews>
    <sheetView workbookViewId="0"/>
  </sheetViews>
  <sheetFormatPr defaultRowHeight="14.4" x14ac:dyDescent="0.3"/>
  <cols>
    <col min="1" max="16384" width="8.88671875" style="46"/>
  </cols>
  <sheetData/>
  <sheetProtection algorithmName="SHA-512" hashValue="2gyDe9/SVbv5Gpsyo/3SDWNwbp5Kg2Hn/uokoN2H4vO5DdQsx1FdL9cH/mmHP1F12KydYjbMyUo7zwweXwgthA==" saltValue="I0/5DoS0ADEAaxr6ptiaU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CCDF-1953-449C-9726-C8A4CB98502F}">
  <dimension ref="A1"/>
  <sheetViews>
    <sheetView workbookViewId="0"/>
  </sheetViews>
  <sheetFormatPr defaultRowHeight="14.4" x14ac:dyDescent="0.3"/>
  <cols>
    <col min="1" max="16384" width="8.88671875" style="46"/>
  </cols>
  <sheetData/>
  <sheetProtection algorithmName="SHA-512" hashValue="vC7Xxn7vhEyL7MS84XDflzZrU2Ouo8fqSc42XlDJWMJ1o/XH6Yp+67kIf8ZnAC3/ER0oUOFOBlRWH4VqCUWb7Q==" saltValue="6SWCG951UYjvBCI+x6yKn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CFD1-2078-4FB9-BE26-B1C397EF1071}">
  <dimension ref="A1"/>
  <sheetViews>
    <sheetView workbookViewId="0"/>
  </sheetViews>
  <sheetFormatPr defaultRowHeight="14.4" x14ac:dyDescent="0.3"/>
  <cols>
    <col min="1" max="16384" width="8.88671875" style="46"/>
  </cols>
  <sheetData/>
  <sheetProtection algorithmName="SHA-512" hashValue="2pISMLwvYT0wovRmQvZL1deqT7c09P2dHUCasf7C2ij0VI62zMwXNErhEKpn1Y9J96bl6AUUlm88uG3Wt2IlGA==" saltValue="q9KFHLUDZdPUu+wrBba18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5DCD-AE0B-457B-89C3-93FCD3905F5B}">
  <dimension ref="A1"/>
  <sheetViews>
    <sheetView workbookViewId="0"/>
  </sheetViews>
  <sheetFormatPr defaultRowHeight="14.4" x14ac:dyDescent="0.3"/>
  <cols>
    <col min="1" max="16384" width="8.88671875" style="46"/>
  </cols>
  <sheetData/>
  <sheetProtection algorithmName="SHA-512" hashValue="6GSDXZX8esg8tlAcCzJ2haCi2f/O5NPqCFwGq+Qt3B9YkueAEZBb94mzv9XZ9x47vNDZLxyrneSJz9xkfYntlg==" saltValue="8Ve0M/VlXXa1Le5FfqO36w=="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EA074-BA81-4BA8-8C84-10D861D6901C}">
  <dimension ref="A1"/>
  <sheetViews>
    <sheetView workbookViewId="0"/>
  </sheetViews>
  <sheetFormatPr defaultRowHeight="14.4" x14ac:dyDescent="0.3"/>
  <cols>
    <col min="1" max="16384" width="8.88671875" style="46"/>
  </cols>
  <sheetData/>
  <sheetProtection algorithmName="SHA-512" hashValue="nQKbPsiGq1NfhddDx+RKimFmioeTGBfeYtuNVahV0F0fkKO5v2MFsyZfQf8LJtfuzRoj/05sAWHgGcELlyfuHw==" saltValue="kYPWq/5CfYKjTVZ36yo60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C43EC-71DC-4635-BB75-15C94E52C0BF}">
  <dimension ref="A1"/>
  <sheetViews>
    <sheetView workbookViewId="0"/>
  </sheetViews>
  <sheetFormatPr defaultRowHeight="14.4" x14ac:dyDescent="0.3"/>
  <cols>
    <col min="1" max="16384" width="8.88671875" style="46"/>
  </cols>
  <sheetData/>
  <sheetProtection algorithmName="SHA-512" hashValue="fQ6hoc/3b/WQ7qCtDeGkScO9c/SlJW+Oe61+94QmuH0rzkdzlfFaNwUhMNaC9xQq2ESKWy20a5H4xqPXYugYuA==" saltValue="Jh3vS6vq3Lwjn4TQ4g3b3w=="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ABD52-03C7-4D55-A10D-97607D3D493F}">
  <dimension ref="A1"/>
  <sheetViews>
    <sheetView workbookViewId="0"/>
  </sheetViews>
  <sheetFormatPr defaultRowHeight="14.4" x14ac:dyDescent="0.3"/>
  <cols>
    <col min="1" max="16384" width="8.88671875" style="46"/>
  </cols>
  <sheetData/>
  <sheetProtection algorithmName="SHA-512" hashValue="2i6Nqpdt6zhJMtnNoRWj7fKwKsjNjPPnYai9bDNf/3OGE+mkLffY3txXEhQOFV6BlLBM2cC9/O5DjkMjgca88Q==" saltValue="qOY3z14hq+b+09LXj4uzAg=="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D5B5C-3E39-4E3F-B25E-C4FF75061869}">
  <dimension ref="A1"/>
  <sheetViews>
    <sheetView workbookViewId="0"/>
  </sheetViews>
  <sheetFormatPr defaultRowHeight="14.4" x14ac:dyDescent="0.3"/>
  <cols>
    <col min="1" max="16384" width="8.88671875" style="46"/>
  </cols>
  <sheetData/>
  <sheetProtection algorithmName="SHA-512" hashValue="Z6h9Z2VYSmsn74IQ0C+djCBhSSpbgk04JoOjagYqanwGsUeFESGBW0R2NErbHY5K1AVqibp6PxMlUpP8VwvXKg==" saltValue="GJQ5LEjkoPxPZmR3BxUOK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CF23-B6FC-42F3-962A-F865696C692F}">
  <dimension ref="A1:G28"/>
  <sheetViews>
    <sheetView topLeftCell="A7" workbookViewId="0">
      <selection activeCell="A19" sqref="A19"/>
    </sheetView>
  </sheetViews>
  <sheetFormatPr defaultRowHeight="14.4" x14ac:dyDescent="0.3"/>
  <cols>
    <col min="1" max="1" width="18.88671875" style="46" bestFit="1" customWidth="1"/>
    <col min="2" max="2" width="10.5546875" style="46" bestFit="1" customWidth="1"/>
    <col min="3" max="3" width="18.88671875" style="46" bestFit="1" customWidth="1"/>
    <col min="4" max="4" width="10.5546875" style="46" bestFit="1" customWidth="1"/>
    <col min="5" max="16384" width="8.88671875" style="46"/>
  </cols>
  <sheetData>
    <row r="1" spans="1:6" x14ac:dyDescent="0.3">
      <c r="A1" s="46" t="s">
        <v>3929</v>
      </c>
      <c r="B1" s="87">
        <f>D1</f>
        <v>45000</v>
      </c>
      <c r="C1" s="46" t="s">
        <v>3930</v>
      </c>
      <c r="D1" s="88">
        <v>45000</v>
      </c>
      <c r="F1" s="46">
        <v>2022</v>
      </c>
    </row>
    <row r="2" spans="1:6" x14ac:dyDescent="0.3">
      <c r="A2" s="46" t="s">
        <v>3930</v>
      </c>
      <c r="B2" s="87">
        <f>D2</f>
        <v>45366</v>
      </c>
      <c r="C2" s="46" t="s">
        <v>3931</v>
      </c>
      <c r="D2" s="58">
        <v>45366</v>
      </c>
      <c r="F2" s="46">
        <f>F1+1</f>
        <v>2023</v>
      </c>
    </row>
    <row r="3" spans="1:6" x14ac:dyDescent="0.3">
      <c r="A3" s="46" t="s">
        <v>3931</v>
      </c>
      <c r="B3" s="87">
        <f t="shared" ref="B3:B11" si="0">D3</f>
        <v>45731</v>
      </c>
      <c r="C3" s="46" t="s">
        <v>3932</v>
      </c>
      <c r="D3" s="58">
        <v>45731</v>
      </c>
      <c r="F3" s="46">
        <f t="shared" ref="F3:F11" si="1">F2+1</f>
        <v>2024</v>
      </c>
    </row>
    <row r="4" spans="1:6" x14ac:dyDescent="0.3">
      <c r="A4" s="46" t="s">
        <v>3932</v>
      </c>
      <c r="B4" s="87">
        <f t="shared" si="0"/>
        <v>46096</v>
      </c>
      <c r="C4" s="46" t="s">
        <v>3933</v>
      </c>
      <c r="D4" s="58">
        <v>46096</v>
      </c>
      <c r="F4" s="46">
        <f t="shared" si="1"/>
        <v>2025</v>
      </c>
    </row>
    <row r="5" spans="1:6" x14ac:dyDescent="0.3">
      <c r="A5" s="46" t="s">
        <v>3933</v>
      </c>
      <c r="B5" s="87">
        <f t="shared" si="0"/>
        <v>46461</v>
      </c>
      <c r="C5" s="46" t="s">
        <v>3934</v>
      </c>
      <c r="D5" s="58">
        <v>46461</v>
      </c>
      <c r="F5" s="46">
        <f t="shared" si="1"/>
        <v>2026</v>
      </c>
    </row>
    <row r="6" spans="1:6" x14ac:dyDescent="0.3">
      <c r="A6" s="46" t="s">
        <v>3934</v>
      </c>
      <c r="B6" s="87">
        <f t="shared" si="0"/>
        <v>46827</v>
      </c>
      <c r="C6" s="46" t="s">
        <v>3935</v>
      </c>
      <c r="D6" s="58">
        <v>46827</v>
      </c>
      <c r="F6" s="46">
        <f t="shared" si="1"/>
        <v>2027</v>
      </c>
    </row>
    <row r="7" spans="1:6" x14ac:dyDescent="0.3">
      <c r="A7" s="46" t="s">
        <v>3935</v>
      </c>
      <c r="B7" s="87">
        <f t="shared" si="0"/>
        <v>47192</v>
      </c>
      <c r="C7" s="46" t="s">
        <v>3936</v>
      </c>
      <c r="D7" s="58">
        <v>47192</v>
      </c>
      <c r="F7" s="46">
        <f t="shared" si="1"/>
        <v>2028</v>
      </c>
    </row>
    <row r="8" spans="1:6" x14ac:dyDescent="0.3">
      <c r="A8" s="46" t="s">
        <v>3936</v>
      </c>
      <c r="B8" s="87">
        <f t="shared" si="0"/>
        <v>47557</v>
      </c>
      <c r="C8" s="46" t="s">
        <v>3937</v>
      </c>
      <c r="D8" s="58">
        <v>47557</v>
      </c>
      <c r="F8" s="46">
        <f t="shared" si="1"/>
        <v>2029</v>
      </c>
    </row>
    <row r="9" spans="1:6" x14ac:dyDescent="0.3">
      <c r="A9" s="46" t="s">
        <v>3937</v>
      </c>
      <c r="B9" s="87">
        <f t="shared" si="0"/>
        <v>47922</v>
      </c>
      <c r="C9" s="46" t="s">
        <v>3938</v>
      </c>
      <c r="D9" s="58">
        <v>47922</v>
      </c>
      <c r="F9" s="46">
        <f t="shared" si="1"/>
        <v>2030</v>
      </c>
    </row>
    <row r="10" spans="1:6" x14ac:dyDescent="0.3">
      <c r="A10" s="46" t="s">
        <v>3938</v>
      </c>
      <c r="B10" s="87">
        <f t="shared" si="0"/>
        <v>48288</v>
      </c>
      <c r="C10" s="46" t="s">
        <v>3939</v>
      </c>
      <c r="D10" s="58">
        <v>48288</v>
      </c>
      <c r="F10" s="46">
        <f t="shared" si="1"/>
        <v>2031</v>
      </c>
    </row>
    <row r="11" spans="1:6" x14ac:dyDescent="0.3">
      <c r="A11" s="46" t="s">
        <v>3939</v>
      </c>
      <c r="B11" s="87">
        <f t="shared" si="0"/>
        <v>48653</v>
      </c>
      <c r="C11" s="46" t="s">
        <v>3940</v>
      </c>
      <c r="D11" s="58">
        <v>48653</v>
      </c>
      <c r="F11" s="46">
        <f t="shared" si="1"/>
        <v>2032</v>
      </c>
    </row>
    <row r="15" spans="1:6" x14ac:dyDescent="0.3">
      <c r="A15" s="46" t="s">
        <v>3941</v>
      </c>
      <c r="C15" s="89" t="s">
        <v>3930</v>
      </c>
      <c r="F15" s="46">
        <f>VLOOKUP($C$15,$A$1:$F$11,6,FALSE)</f>
        <v>2023</v>
      </c>
    </row>
    <row r="19" spans="1:7" x14ac:dyDescent="0.3">
      <c r="A19" s="90">
        <v>44927</v>
      </c>
      <c r="C19" s="87"/>
      <c r="G19" s="91"/>
    </row>
    <row r="20" spans="1:7" x14ac:dyDescent="0.3">
      <c r="A20" s="90">
        <v>44958</v>
      </c>
    </row>
    <row r="21" spans="1:7" x14ac:dyDescent="0.3">
      <c r="A21" s="90">
        <v>44986</v>
      </c>
    </row>
    <row r="22" spans="1:7" x14ac:dyDescent="0.3">
      <c r="A22" s="90">
        <v>45017</v>
      </c>
    </row>
    <row r="23" spans="1:7" x14ac:dyDescent="0.3">
      <c r="A23" s="90">
        <v>45047</v>
      </c>
    </row>
    <row r="24" spans="1:7" x14ac:dyDescent="0.3">
      <c r="A24" s="90">
        <v>45078</v>
      </c>
    </row>
    <row r="25" spans="1:7" x14ac:dyDescent="0.3">
      <c r="A25" s="90">
        <v>45170</v>
      </c>
    </row>
    <row r="26" spans="1:7" x14ac:dyDescent="0.3">
      <c r="A26" s="90">
        <v>45200</v>
      </c>
    </row>
    <row r="27" spans="1:7" x14ac:dyDescent="0.3">
      <c r="A27" s="90">
        <v>45231</v>
      </c>
    </row>
    <row r="28" spans="1:7" x14ac:dyDescent="0.3">
      <c r="A28" s="90">
        <v>45261</v>
      </c>
    </row>
  </sheetData>
  <sheetProtection algorithmName="SHA-512" hashValue="3Kh9s+w8+IJFcIHAbscps5npjppQM46Fhy1rQNCOF/3ZMDOmeVRsymaNMeI1usfk5DfEQQUW7NQXOtJh88HDOQ==" saltValue="i6Sp3988bYKmqX6BueH4zA==" spinCount="100000" sheet="1" objects="1" scenarios="1"/>
  <dataValidations count="2">
    <dataValidation type="list" allowBlank="1" showInputMessage="1" showErrorMessage="1" sqref="G19" xr:uid="{17FA1FEE-70AB-4500-830A-BFDD4E61B605}">
      <formula1>"jan/2023,feb/2023"</formula1>
    </dataValidation>
    <dataValidation type="list" allowBlank="1" showInputMessage="1" showErrorMessage="1" prompt="Klik op het pijltje naast de cel en kies het kalenderjaar." sqref="C15" xr:uid="{A457037F-E240-4CA1-A37E-7213AB5A7228}">
      <formula1>$A$1:$A$11</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3B2A-B83D-4132-999D-D72C8292461A}">
  <dimension ref="A1"/>
  <sheetViews>
    <sheetView workbookViewId="0"/>
  </sheetViews>
  <sheetFormatPr defaultRowHeight="14.4" x14ac:dyDescent="0.3"/>
  <cols>
    <col min="1" max="16384" width="8.88671875" style="46"/>
  </cols>
  <sheetData/>
  <sheetProtection algorithmName="SHA-512" hashValue="W+ZkaAHji5OCuGfgGnpOpTza5+aXJcTeR2foY6lJC8ExK/qIaQcyjRXdgoOWwjpEY9eA37lugqKmWfqw7FFYtw==" saltValue="gVbSkW5EoA3p7AoH/yvux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465B0-279F-4E3E-B243-7F84F9A11AC7}">
  <dimension ref="A1"/>
  <sheetViews>
    <sheetView workbookViewId="0"/>
  </sheetViews>
  <sheetFormatPr defaultRowHeight="14.4" x14ac:dyDescent="0.3"/>
  <cols>
    <col min="1" max="16384" width="8.88671875" style="46"/>
  </cols>
  <sheetData/>
  <sheetProtection algorithmName="SHA-512" hashValue="zdTKSl12TaJqdrV1mRC4Kh8wb3cf075THld8IIjy3Q9SHIugq4Y69UXVhC4ZzcjfFzCXOBer7AKcel+2PEleww==" saltValue="8axVR84OYUqe0TuUC192Ng=="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C4A20-E5A4-480A-A812-079B4339DB94}">
  <dimension ref="A1"/>
  <sheetViews>
    <sheetView workbookViewId="0"/>
  </sheetViews>
  <sheetFormatPr defaultRowHeight="14.4" x14ac:dyDescent="0.3"/>
  <cols>
    <col min="1" max="16384" width="8.88671875" style="46"/>
  </cols>
  <sheetData/>
  <sheetProtection algorithmName="SHA-512" hashValue="TJIaWemeGlPqT4Y2LSjqBvnBNpnNLjngsUUchfX9nlTYFMZihYOWJFDMxbh+ZBBXQSrkE916gk7Y2r/57Dk06Q==" saltValue="GVM8CB/9TXdOvBmpPN3nI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8129-EAAF-4332-AD1D-FC3307580621}">
  <dimension ref="A1"/>
  <sheetViews>
    <sheetView workbookViewId="0"/>
  </sheetViews>
  <sheetFormatPr defaultRowHeight="14.4" x14ac:dyDescent="0.3"/>
  <cols>
    <col min="1" max="16384" width="8.88671875" style="46"/>
  </cols>
  <sheetData/>
  <sheetProtection algorithmName="SHA-512" hashValue="Zw8rTfr0ATLU8CrjHPSK+Om2FbarLv6/SL1zj/7N2urc2pv7iqTBrPwhSnvzWOIzq3hWTFAf1/+brlb3ewfCxA==" saltValue="flxXQvz4fFW/ZRYYwEv0H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3E92-E812-4A82-946F-8CF271312FA6}">
  <dimension ref="A1"/>
  <sheetViews>
    <sheetView workbookViewId="0"/>
  </sheetViews>
  <sheetFormatPr defaultRowHeight="14.4" x14ac:dyDescent="0.3"/>
  <cols>
    <col min="1" max="16384" width="8.88671875" style="46"/>
  </cols>
  <sheetData/>
  <sheetProtection algorithmName="SHA-512" hashValue="L+wiVrEnWP1zZPbDOiYnlmbudEkR0/TLNjqQ7XnPeOlPio2SGYjCtsuqIqMQEsiOjkKn+XhxtWKdR/yyKzUlzw==" saltValue="SCj8p9k/s5FXLdy+I+A+zw=="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CFC87-4719-4AD4-8F5D-AB58285E6C7D}">
  <dimension ref="A1:G2"/>
  <sheetViews>
    <sheetView workbookViewId="0">
      <selection activeCell="A2" sqref="A2"/>
    </sheetView>
  </sheetViews>
  <sheetFormatPr defaultRowHeight="14.4" x14ac:dyDescent="0.3"/>
  <cols>
    <col min="1" max="1" width="17.44140625" style="46" bestFit="1" customWidth="1"/>
    <col min="2" max="2" width="49.109375" style="46" customWidth="1"/>
    <col min="3" max="3" width="11.77734375" style="46" bestFit="1" customWidth="1"/>
    <col min="4" max="4" width="21.21875" style="46" bestFit="1" customWidth="1"/>
    <col min="5" max="5" width="22.33203125" style="46" bestFit="1" customWidth="1"/>
    <col min="6" max="6" width="19.5546875" style="46" bestFit="1" customWidth="1"/>
    <col min="7" max="7" width="33.6640625" style="46" customWidth="1"/>
    <col min="8" max="16384" width="8.88671875" style="46"/>
  </cols>
  <sheetData>
    <row r="1" spans="1:7" x14ac:dyDescent="0.3">
      <c r="A1" s="47" t="s">
        <v>510</v>
      </c>
      <c r="B1" s="47" t="s">
        <v>3847</v>
      </c>
      <c r="C1" s="47" t="s">
        <v>511</v>
      </c>
      <c r="D1" s="47" t="s">
        <v>512</v>
      </c>
      <c r="E1" s="47" t="s">
        <v>513</v>
      </c>
      <c r="F1" s="47" t="s">
        <v>514</v>
      </c>
      <c r="G1" s="47" t="s">
        <v>516</v>
      </c>
    </row>
    <row r="2" spans="1:7" s="28" customFormat="1" x14ac:dyDescent="0.3">
      <c r="A2" s="54" t="str">
        <f>IF('Terugvordering reiskosten OAH'!T36="","",'Terugvordering reiskosten OAH'!T36)</f>
        <v/>
      </c>
      <c r="B2" s="54" t="str">
        <f>IF('Terugvordering reiskosten OAH'!T38="","",'Terugvordering reiskosten OAH'!T38)</f>
        <v/>
      </c>
      <c r="C2" s="47">
        <f>Blad23!$F$15</f>
        <v>2023</v>
      </c>
      <c r="D2" s="47" t="str">
        <f>IF('Terugvordering reiskosten OAH'!D52="","",'Terugvordering reiskosten OAH'!D52)</f>
        <v/>
      </c>
      <c r="E2" s="47" t="str">
        <f>IF('Terugvordering reiskosten OAH'!D54="","",'Terugvordering reiskosten OAH'!D54)</f>
        <v/>
      </c>
      <c r="F2" s="65">
        <f>IF('Terugvordering reiskosten OAH'!CS374=0,0,'Terugvordering reiskosten OAH'!CS374)</f>
        <v>0</v>
      </c>
      <c r="G2" s="47" t="str">
        <f>IF(AND('Terugvordering reiskosten OAH'!D62="",'Terugvordering reiskosten OAH'!D63="",'Terugvordering reiskosten OAH'!D64="",'Terugvordering reiskosten OAH'!D65="",'Terugvordering reiskosten OAH'!D66="",'Terugvordering reiskosten OAH'!D67="",'Terugvordering reiskosten OAH'!D68="",'Terugvordering reiskosten OAH'!D69="",'Terugvordering reiskosten OAH'!D70="",'Terugvordering reiskosten OAH'!D71=""),"","X")</f>
        <v/>
      </c>
    </row>
  </sheetData>
  <sheetProtection algorithmName="SHA-512" hashValue="B3EKG78sPwDJ0BY0cGJLxDxcRUk/0p1zFPAHBMbTK5noKPSU06NUlRXKCmDrJc0MaGTdyl3kyPA5rM+X6psijA==" saltValue="v/F05cby6kdL+PEs0Syi4Q==" spinCount="100000" sheet="1" objects="1" scenarios="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12833-8375-419E-B01F-93A57F752FF7}">
  <dimension ref="A1:P301"/>
  <sheetViews>
    <sheetView workbookViewId="0">
      <selection activeCell="A2" sqref="A2"/>
    </sheetView>
  </sheetViews>
  <sheetFormatPr defaultRowHeight="14.4" x14ac:dyDescent="0.3"/>
  <cols>
    <col min="1" max="1" width="10.5546875" style="58" bestFit="1" customWidth="1"/>
    <col min="2" max="2" width="47.6640625" style="58" customWidth="1"/>
    <col min="3" max="3" width="9.33203125" style="46" bestFit="1" customWidth="1"/>
    <col min="4" max="4" width="12" style="59" customWidth="1"/>
    <col min="5" max="5" width="31.77734375" style="46" customWidth="1"/>
    <col min="6" max="6" width="17.109375" style="46" bestFit="1" customWidth="1"/>
    <col min="7" max="7" width="31.77734375" style="46" customWidth="1"/>
    <col min="8" max="8" width="16.33203125" style="46" bestFit="1" customWidth="1"/>
    <col min="9" max="9" width="7.33203125" style="46" bestFit="1" customWidth="1"/>
    <col min="10" max="10" width="8.77734375" style="46" bestFit="1" customWidth="1"/>
    <col min="11" max="11" width="16" style="46" bestFit="1" customWidth="1"/>
    <col min="12" max="12" width="16" style="63" bestFit="1" customWidth="1"/>
    <col min="13" max="13" width="16" style="46" bestFit="1" customWidth="1"/>
    <col min="14" max="14" width="16" style="66" bestFit="1" customWidth="1"/>
    <col min="15" max="15" width="16.33203125" style="66" customWidth="1"/>
    <col min="16" max="16" width="15.21875" style="66" customWidth="1"/>
    <col min="17" max="16384" width="8.88671875" style="46"/>
  </cols>
  <sheetData>
    <row r="1" spans="1:16" s="57" customFormat="1" ht="29.4" customHeight="1" x14ac:dyDescent="0.3">
      <c r="A1" s="55" t="s">
        <v>532</v>
      </c>
      <c r="B1" s="55" t="s">
        <v>3847</v>
      </c>
      <c r="C1" s="56" t="s">
        <v>523</v>
      </c>
      <c r="D1" s="56" t="s">
        <v>275</v>
      </c>
      <c r="E1" s="56" t="s">
        <v>276</v>
      </c>
      <c r="F1" s="56" t="s">
        <v>521</v>
      </c>
      <c r="G1" s="56" t="s">
        <v>278</v>
      </c>
      <c r="H1" s="56" t="s">
        <v>524</v>
      </c>
      <c r="I1" s="56" t="s">
        <v>522</v>
      </c>
      <c r="J1" s="56" t="s">
        <v>525</v>
      </c>
      <c r="K1" s="56" t="s">
        <v>526</v>
      </c>
      <c r="L1" s="61" t="s">
        <v>527</v>
      </c>
      <c r="M1" s="56" t="s">
        <v>528</v>
      </c>
      <c r="N1" s="64" t="s">
        <v>529</v>
      </c>
      <c r="O1" s="64" t="s">
        <v>530</v>
      </c>
      <c r="P1" s="64" t="s">
        <v>531</v>
      </c>
    </row>
    <row r="2" spans="1:16" s="28" customFormat="1" x14ac:dyDescent="0.3">
      <c r="A2" s="54" t="str">
        <f>IF('Terugvordering reiskosten OAH'!D74="","",IF('Terugvordering reiskosten OAH'!$T$36="","",'Terugvordering reiskosten OAH'!$T$36))</f>
        <v/>
      </c>
      <c r="B2" s="54" t="str">
        <f>IF(A2="","",'Terugvordering reiskosten OAH'!$T$38)</f>
        <v/>
      </c>
      <c r="C2" s="47" t="str">
        <f>IF(A2="","",'gegevensblad samenvatting vord.'!$C$2)</f>
        <v/>
      </c>
      <c r="D2" s="47" t="str">
        <f>IF('Terugvordering reiskosten OAH'!D74="","",TEXT('Terugvordering reiskosten OAH'!D74,"mm-jjjj"))</f>
        <v/>
      </c>
      <c r="E2" s="54" t="str">
        <f>IF('Terugvordering reiskosten OAH'!H74="","",'Terugvordering reiskosten OAH'!H74)</f>
        <v/>
      </c>
      <c r="F2" s="47" t="str">
        <f>IF('Terugvordering reiskosten OAH'!R74="","",'Terugvordering reiskosten OAH'!R74)</f>
        <v/>
      </c>
      <c r="G2" s="54" t="str">
        <f>IF('Terugvordering reiskosten OAH'!X74="","",'Terugvordering reiskosten OAH'!X74)</f>
        <v/>
      </c>
      <c r="H2" s="47" t="str">
        <f>IF('Terugvordering reiskosten OAH'!AJ74="","",'Terugvordering reiskosten OAH'!AJ74)</f>
        <v/>
      </c>
      <c r="I2" s="54" t="str">
        <f>IF('Terugvordering reiskosten OAH'!AR74="","",'Terugvordering reiskosten OAH'!AR74)</f>
        <v/>
      </c>
      <c r="J2" s="54" t="str">
        <f>IF('Terugvordering reiskosten OAH'!AY74="","",'Terugvordering reiskosten OAH'!AY74)</f>
        <v/>
      </c>
      <c r="K2" s="54" t="str">
        <f>IF('Terugvordering reiskosten OAH'!BC74=0,"",'Terugvordering reiskosten OAH'!BC74)</f>
        <v/>
      </c>
      <c r="L2" s="62" t="str">
        <f>IF('Terugvordering reiskosten OAH'!BK74=0,"",'Terugvordering reiskosten OAH'!BK74)</f>
        <v/>
      </c>
      <c r="M2" s="54" t="str">
        <f>IF('Terugvordering reiskosten OAH'!BR74=0,"",'Terugvordering reiskosten OAH'!BR74)</f>
        <v/>
      </c>
      <c r="N2" s="65" t="str">
        <f>IF('Terugvordering reiskosten OAH'!BZ74=0,"",'Terugvordering reiskosten OAH'!BZ74)</f>
        <v/>
      </c>
      <c r="O2" s="65" t="str">
        <f>IF('Terugvordering reiskosten OAH'!CG74="","",'Terugvordering reiskosten OAH'!CG74)</f>
        <v/>
      </c>
      <c r="P2" s="65" t="str">
        <f>IF('Terugvordering reiskosten OAH'!CM74=0,"",'Terugvordering reiskosten OAH'!CM74)</f>
        <v/>
      </c>
    </row>
    <row r="3" spans="1:16" x14ac:dyDescent="0.3">
      <c r="A3" s="54" t="str">
        <f>IF('Terugvordering reiskosten OAH'!D75="","",IF('Terugvordering reiskosten OAH'!$T$36="","",'Terugvordering reiskosten OAH'!$T$36))</f>
        <v/>
      </c>
      <c r="B3" s="54" t="str">
        <f>IF(A3="","",'Terugvordering reiskosten OAH'!$T$38)</f>
        <v/>
      </c>
      <c r="C3" s="47" t="str">
        <f>IF(A3="","",'gegevensblad samenvatting vord.'!$C$2)</f>
        <v/>
      </c>
      <c r="D3" s="47" t="str">
        <f>IF('Terugvordering reiskosten OAH'!D75="","",TEXT('Terugvordering reiskosten OAH'!D75,"mm-jjjj"))</f>
        <v/>
      </c>
      <c r="E3" s="54" t="str">
        <f>IF('Terugvordering reiskosten OAH'!H75="","",'Terugvordering reiskosten OAH'!H75)</f>
        <v/>
      </c>
      <c r="F3" s="47" t="str">
        <f>IF('Terugvordering reiskosten OAH'!R75="","",'Terugvordering reiskosten OAH'!R75)</f>
        <v/>
      </c>
      <c r="G3" s="54" t="str">
        <f>IF('Terugvordering reiskosten OAH'!X75="","",'Terugvordering reiskosten OAH'!X75)</f>
        <v/>
      </c>
      <c r="H3" s="47" t="str">
        <f>IF('Terugvordering reiskosten OAH'!AJ75="","",'Terugvordering reiskosten OAH'!AJ75)</f>
        <v/>
      </c>
      <c r="I3" s="54" t="str">
        <f>IF('Terugvordering reiskosten OAH'!AR75="","",'Terugvordering reiskosten OAH'!AR75)</f>
        <v/>
      </c>
      <c r="J3" s="54" t="str">
        <f>IF('Terugvordering reiskosten OAH'!AY75="","",'Terugvordering reiskosten OAH'!AY75)</f>
        <v/>
      </c>
      <c r="K3" s="54" t="str">
        <f>IF('Terugvordering reiskosten OAH'!BC75=0,"",'Terugvordering reiskosten OAH'!BC75)</f>
        <v/>
      </c>
      <c r="L3" s="62" t="str">
        <f>IF('Terugvordering reiskosten OAH'!BK75=0,"",'Terugvordering reiskosten OAH'!BK75)</f>
        <v/>
      </c>
      <c r="M3" s="54" t="str">
        <f>IF('Terugvordering reiskosten OAH'!BR75=0,"",'Terugvordering reiskosten OAH'!BR75)</f>
        <v/>
      </c>
      <c r="N3" s="65" t="str">
        <f>IF('Terugvordering reiskosten OAH'!BZ75=0,"",'Terugvordering reiskosten OAH'!BZ75)</f>
        <v/>
      </c>
      <c r="O3" s="65" t="str">
        <f>IF('Terugvordering reiskosten OAH'!CG75="","",'Terugvordering reiskosten OAH'!CG75)</f>
        <v/>
      </c>
      <c r="P3" s="65" t="str">
        <f>IF('Terugvordering reiskosten OAH'!CM75=0,"",'Terugvordering reiskosten OAH'!CM75)</f>
        <v/>
      </c>
    </row>
    <row r="4" spans="1:16" x14ac:dyDescent="0.3">
      <c r="A4" s="54" t="str">
        <f>IF('Terugvordering reiskosten OAH'!D76="","",IF('Terugvordering reiskosten OAH'!$T$36="","",'Terugvordering reiskosten OAH'!$T$36))</f>
        <v/>
      </c>
      <c r="B4" s="54" t="str">
        <f>IF(A4="","",'Terugvordering reiskosten OAH'!$T$38)</f>
        <v/>
      </c>
      <c r="C4" s="47" t="str">
        <f>IF(A4="","",'gegevensblad samenvatting vord.'!$C$2)</f>
        <v/>
      </c>
      <c r="D4" s="47" t="str">
        <f>IF('Terugvordering reiskosten OAH'!D76="","",TEXT('Terugvordering reiskosten OAH'!D76,"mm-jjjj"))</f>
        <v/>
      </c>
      <c r="E4" s="54" t="str">
        <f>IF('Terugvordering reiskosten OAH'!H76="","",'Terugvordering reiskosten OAH'!H76)</f>
        <v/>
      </c>
      <c r="F4" s="47" t="str">
        <f>IF('Terugvordering reiskosten OAH'!R76="","",'Terugvordering reiskosten OAH'!R76)</f>
        <v/>
      </c>
      <c r="G4" s="54" t="str">
        <f>IF('Terugvordering reiskosten OAH'!X76="","",'Terugvordering reiskosten OAH'!X76)</f>
        <v/>
      </c>
      <c r="H4" s="47" t="str">
        <f>IF('Terugvordering reiskosten OAH'!AJ76="","",'Terugvordering reiskosten OAH'!AJ76)</f>
        <v/>
      </c>
      <c r="I4" s="54" t="str">
        <f>IF('Terugvordering reiskosten OAH'!AR76="","",'Terugvordering reiskosten OAH'!AR76)</f>
        <v/>
      </c>
      <c r="J4" s="54" t="str">
        <f>IF('Terugvordering reiskosten OAH'!AY76="","",'Terugvordering reiskosten OAH'!AY76)</f>
        <v/>
      </c>
      <c r="K4" s="54" t="str">
        <f>IF('Terugvordering reiskosten OAH'!BC76=0,"",'Terugvordering reiskosten OAH'!BC76)</f>
        <v/>
      </c>
      <c r="L4" s="62" t="str">
        <f>IF('Terugvordering reiskosten OAH'!BK76=0,"",'Terugvordering reiskosten OAH'!BK76)</f>
        <v/>
      </c>
      <c r="M4" s="54" t="str">
        <f>IF('Terugvordering reiskosten OAH'!BR76=0,"",'Terugvordering reiskosten OAH'!BR76)</f>
        <v/>
      </c>
      <c r="N4" s="65" t="str">
        <f>IF('Terugvordering reiskosten OAH'!BZ76=0,"",'Terugvordering reiskosten OAH'!BZ76)</f>
        <v/>
      </c>
      <c r="O4" s="65" t="str">
        <f>IF('Terugvordering reiskosten OAH'!CG76="","",'Terugvordering reiskosten OAH'!CG76)</f>
        <v/>
      </c>
      <c r="P4" s="65" t="str">
        <f>IF('Terugvordering reiskosten OAH'!CM76=0,"",'Terugvordering reiskosten OAH'!CM76)</f>
        <v/>
      </c>
    </row>
    <row r="5" spans="1:16" x14ac:dyDescent="0.3">
      <c r="A5" s="54" t="str">
        <f>IF('Terugvordering reiskosten OAH'!D77="","",IF('Terugvordering reiskosten OAH'!$T$36="","",'Terugvordering reiskosten OAH'!$T$36))</f>
        <v/>
      </c>
      <c r="B5" s="54" t="str">
        <f>IF(A5="","",'Terugvordering reiskosten OAH'!$T$38)</f>
        <v/>
      </c>
      <c r="C5" s="47" t="str">
        <f>IF(A5="","",'gegevensblad samenvatting vord.'!$C$2)</f>
        <v/>
      </c>
      <c r="D5" s="47" t="str">
        <f>IF('Terugvordering reiskosten OAH'!D77="","",TEXT('Terugvordering reiskosten OAH'!D77,"mm-jjjj"))</f>
        <v/>
      </c>
      <c r="E5" s="54" t="str">
        <f>IF('Terugvordering reiskosten OAH'!H77="","",'Terugvordering reiskosten OAH'!H77)</f>
        <v/>
      </c>
      <c r="F5" s="47" t="str">
        <f>IF('Terugvordering reiskosten OAH'!R77="","",'Terugvordering reiskosten OAH'!R77)</f>
        <v/>
      </c>
      <c r="G5" s="54" t="str">
        <f>IF('Terugvordering reiskosten OAH'!X77="","",'Terugvordering reiskosten OAH'!X77)</f>
        <v/>
      </c>
      <c r="H5" s="47" t="str">
        <f>IF('Terugvordering reiskosten OAH'!AJ77="","",'Terugvordering reiskosten OAH'!AJ77)</f>
        <v/>
      </c>
      <c r="I5" s="54" t="str">
        <f>IF('Terugvordering reiskosten OAH'!AR77="","",'Terugvordering reiskosten OAH'!AR77)</f>
        <v/>
      </c>
      <c r="J5" s="54" t="str">
        <f>IF('Terugvordering reiskosten OAH'!AY77="","",'Terugvordering reiskosten OAH'!AY77)</f>
        <v/>
      </c>
      <c r="K5" s="54" t="str">
        <f>IF('Terugvordering reiskosten OAH'!BC77=0,"",'Terugvordering reiskosten OAH'!BC77)</f>
        <v/>
      </c>
      <c r="L5" s="62" t="str">
        <f>IF('Terugvordering reiskosten OAH'!BK77=0,"",'Terugvordering reiskosten OAH'!BK77)</f>
        <v/>
      </c>
      <c r="M5" s="54" t="str">
        <f>IF('Terugvordering reiskosten OAH'!BR77=0,"",'Terugvordering reiskosten OAH'!BR77)</f>
        <v/>
      </c>
      <c r="N5" s="65" t="str">
        <f>IF('Terugvordering reiskosten OAH'!BZ77=0,"",'Terugvordering reiskosten OAH'!BZ77)</f>
        <v/>
      </c>
      <c r="O5" s="65" t="str">
        <f>IF('Terugvordering reiskosten OAH'!CG77="","",'Terugvordering reiskosten OAH'!CG77)</f>
        <v/>
      </c>
      <c r="P5" s="65" t="str">
        <f>IF('Terugvordering reiskosten OAH'!CM77=0,"",'Terugvordering reiskosten OAH'!CM77)</f>
        <v/>
      </c>
    </row>
    <row r="6" spans="1:16" x14ac:dyDescent="0.3">
      <c r="A6" s="54" t="str">
        <f>IF('Terugvordering reiskosten OAH'!D78="","",IF('Terugvordering reiskosten OAH'!$T$36="","",'Terugvordering reiskosten OAH'!$T$36))</f>
        <v/>
      </c>
      <c r="B6" s="54" t="str">
        <f>IF(A6="","",'Terugvordering reiskosten OAH'!$T$38)</f>
        <v/>
      </c>
      <c r="C6" s="47" t="str">
        <f>IF(A6="","",'gegevensblad samenvatting vord.'!$C$2)</f>
        <v/>
      </c>
      <c r="D6" s="47" t="str">
        <f>IF('Terugvordering reiskosten OAH'!D78="","",TEXT('Terugvordering reiskosten OAH'!D78,"mm-jjjj"))</f>
        <v/>
      </c>
      <c r="E6" s="54" t="str">
        <f>IF('Terugvordering reiskosten OAH'!H78="","",'Terugvordering reiskosten OAH'!H78)</f>
        <v/>
      </c>
      <c r="F6" s="47" t="str">
        <f>IF('Terugvordering reiskosten OAH'!R78="","",'Terugvordering reiskosten OAH'!R78)</f>
        <v/>
      </c>
      <c r="G6" s="54" t="str">
        <f>IF('Terugvordering reiskosten OAH'!X78="","",'Terugvordering reiskosten OAH'!X78)</f>
        <v/>
      </c>
      <c r="H6" s="47" t="str">
        <f>IF('Terugvordering reiskosten OAH'!AJ78="","",'Terugvordering reiskosten OAH'!AJ78)</f>
        <v/>
      </c>
      <c r="I6" s="54" t="str">
        <f>IF('Terugvordering reiskosten OAH'!AR78="","",'Terugvordering reiskosten OAH'!AR78)</f>
        <v/>
      </c>
      <c r="J6" s="54" t="str">
        <f>IF('Terugvordering reiskosten OAH'!AY78="","",'Terugvordering reiskosten OAH'!AY78)</f>
        <v/>
      </c>
      <c r="K6" s="54" t="str">
        <f>IF('Terugvordering reiskosten OAH'!BC78=0,"",'Terugvordering reiskosten OAH'!BC78)</f>
        <v/>
      </c>
      <c r="L6" s="62" t="str">
        <f>IF('Terugvordering reiskosten OAH'!BK78=0,"",'Terugvordering reiskosten OAH'!BK78)</f>
        <v/>
      </c>
      <c r="M6" s="54" t="str">
        <f>IF('Terugvordering reiskosten OAH'!BR78=0,"",'Terugvordering reiskosten OAH'!BR78)</f>
        <v/>
      </c>
      <c r="N6" s="65" t="str">
        <f>IF('Terugvordering reiskosten OAH'!BZ78=0,"",'Terugvordering reiskosten OAH'!BZ78)</f>
        <v/>
      </c>
      <c r="O6" s="65" t="str">
        <f>IF('Terugvordering reiskosten OAH'!CG78="","",'Terugvordering reiskosten OAH'!CG78)</f>
        <v/>
      </c>
      <c r="P6" s="65" t="str">
        <f>IF('Terugvordering reiskosten OAH'!CM78=0,"",'Terugvordering reiskosten OAH'!CM78)</f>
        <v/>
      </c>
    </row>
    <row r="7" spans="1:16" x14ac:dyDescent="0.3">
      <c r="A7" s="54" t="str">
        <f>IF('Terugvordering reiskosten OAH'!D79="","",IF('Terugvordering reiskosten OAH'!$T$36="","",'Terugvordering reiskosten OAH'!$T$36))</f>
        <v/>
      </c>
      <c r="B7" s="54" t="str">
        <f>IF(A7="","",'Terugvordering reiskosten OAH'!$T$38)</f>
        <v/>
      </c>
      <c r="C7" s="47" t="str">
        <f>IF(A7="","",'gegevensblad samenvatting vord.'!$C$2)</f>
        <v/>
      </c>
      <c r="D7" s="47" t="str">
        <f>IF('Terugvordering reiskosten OAH'!D79="","",TEXT('Terugvordering reiskosten OAH'!D79,"mm-jjjj"))</f>
        <v/>
      </c>
      <c r="E7" s="54" t="str">
        <f>IF('Terugvordering reiskosten OAH'!H79="","",'Terugvordering reiskosten OAH'!H79)</f>
        <v/>
      </c>
      <c r="F7" s="47" t="str">
        <f>IF('Terugvordering reiskosten OAH'!R79="","",'Terugvordering reiskosten OAH'!R79)</f>
        <v/>
      </c>
      <c r="G7" s="54" t="str">
        <f>IF('Terugvordering reiskosten OAH'!X79="","",'Terugvordering reiskosten OAH'!X79)</f>
        <v/>
      </c>
      <c r="H7" s="47" t="str">
        <f>IF('Terugvordering reiskosten OAH'!AJ79="","",'Terugvordering reiskosten OAH'!AJ79)</f>
        <v/>
      </c>
      <c r="I7" s="54" t="str">
        <f>IF('Terugvordering reiskosten OAH'!AR79="","",'Terugvordering reiskosten OAH'!AR79)</f>
        <v/>
      </c>
      <c r="J7" s="54" t="str">
        <f>IF('Terugvordering reiskosten OAH'!AY79="","",'Terugvordering reiskosten OAH'!AY79)</f>
        <v/>
      </c>
      <c r="K7" s="54" t="str">
        <f>IF('Terugvordering reiskosten OAH'!BC79=0,"",'Terugvordering reiskosten OAH'!BC79)</f>
        <v/>
      </c>
      <c r="L7" s="62" t="str">
        <f>IF('Terugvordering reiskosten OAH'!BK79=0,"",'Terugvordering reiskosten OAH'!BK79)</f>
        <v/>
      </c>
      <c r="M7" s="54" t="str">
        <f>IF('Terugvordering reiskosten OAH'!BR79=0,"",'Terugvordering reiskosten OAH'!BR79)</f>
        <v/>
      </c>
      <c r="N7" s="65" t="str">
        <f>IF('Terugvordering reiskosten OAH'!BZ79=0,"",'Terugvordering reiskosten OAH'!BZ79)</f>
        <v/>
      </c>
      <c r="O7" s="65" t="str">
        <f>IF('Terugvordering reiskosten OAH'!CG79="","",'Terugvordering reiskosten OAH'!CG79)</f>
        <v/>
      </c>
      <c r="P7" s="65" t="str">
        <f>IF('Terugvordering reiskosten OAH'!CM79=0,"",'Terugvordering reiskosten OAH'!CM79)</f>
        <v/>
      </c>
    </row>
    <row r="8" spans="1:16" x14ac:dyDescent="0.3">
      <c r="A8" s="54" t="str">
        <f>IF('Terugvordering reiskosten OAH'!D80="","",IF('Terugvordering reiskosten OAH'!$T$36="","",'Terugvordering reiskosten OAH'!$T$36))</f>
        <v/>
      </c>
      <c r="B8" s="54" t="str">
        <f>IF(A8="","",'Terugvordering reiskosten OAH'!$T$38)</f>
        <v/>
      </c>
      <c r="C8" s="47" t="str">
        <f>IF(A8="","",'gegevensblad samenvatting vord.'!$C$2)</f>
        <v/>
      </c>
      <c r="D8" s="47" t="str">
        <f>IF('Terugvordering reiskosten OAH'!D80="","",TEXT('Terugvordering reiskosten OAH'!D80,"mm-jjjj"))</f>
        <v/>
      </c>
      <c r="E8" s="54" t="str">
        <f>IF('Terugvordering reiskosten OAH'!H80="","",'Terugvordering reiskosten OAH'!H80)</f>
        <v/>
      </c>
      <c r="F8" s="47" t="str">
        <f>IF('Terugvordering reiskosten OAH'!R80="","",'Terugvordering reiskosten OAH'!R80)</f>
        <v/>
      </c>
      <c r="G8" s="54" t="str">
        <f>IF('Terugvordering reiskosten OAH'!X80="","",'Terugvordering reiskosten OAH'!X80)</f>
        <v/>
      </c>
      <c r="H8" s="47" t="str">
        <f>IF('Terugvordering reiskosten OAH'!AJ80="","",'Terugvordering reiskosten OAH'!AJ80)</f>
        <v/>
      </c>
      <c r="I8" s="54" t="str">
        <f>IF('Terugvordering reiskosten OAH'!AR80="","",'Terugvordering reiskosten OAH'!AR80)</f>
        <v/>
      </c>
      <c r="J8" s="54" t="str">
        <f>IF('Terugvordering reiskosten OAH'!AY80="","",'Terugvordering reiskosten OAH'!AY80)</f>
        <v/>
      </c>
      <c r="K8" s="54" t="str">
        <f>IF('Terugvordering reiskosten OAH'!BC80=0,"",'Terugvordering reiskosten OAH'!BC80)</f>
        <v/>
      </c>
      <c r="L8" s="62" t="str">
        <f>IF('Terugvordering reiskosten OAH'!BK80=0,"",'Terugvordering reiskosten OAH'!BK80)</f>
        <v/>
      </c>
      <c r="M8" s="54" t="str">
        <f>IF('Terugvordering reiskosten OAH'!BR80=0,"",'Terugvordering reiskosten OAH'!BR80)</f>
        <v/>
      </c>
      <c r="N8" s="65" t="str">
        <f>IF('Terugvordering reiskosten OAH'!BZ80=0,"",'Terugvordering reiskosten OAH'!BZ80)</f>
        <v/>
      </c>
      <c r="O8" s="65" t="str">
        <f>IF('Terugvordering reiskosten OAH'!CG80="","",'Terugvordering reiskosten OAH'!CG80)</f>
        <v/>
      </c>
      <c r="P8" s="65" t="str">
        <f>IF('Terugvordering reiskosten OAH'!CM80=0,"",'Terugvordering reiskosten OAH'!CM80)</f>
        <v/>
      </c>
    </row>
    <row r="9" spans="1:16" x14ac:dyDescent="0.3">
      <c r="A9" s="54" t="str">
        <f>IF('Terugvordering reiskosten OAH'!D81="","",IF('Terugvordering reiskosten OAH'!$T$36="","",'Terugvordering reiskosten OAH'!$T$36))</f>
        <v/>
      </c>
      <c r="B9" s="54" t="str">
        <f>IF(A9="","",'Terugvordering reiskosten OAH'!$T$38)</f>
        <v/>
      </c>
      <c r="C9" s="47" t="str">
        <f>IF(A9="","",'gegevensblad samenvatting vord.'!$C$2)</f>
        <v/>
      </c>
      <c r="D9" s="47" t="str">
        <f>IF('Terugvordering reiskosten OAH'!D81="","",TEXT('Terugvordering reiskosten OAH'!D81,"mm-jjjj"))</f>
        <v/>
      </c>
      <c r="E9" s="54" t="str">
        <f>IF('Terugvordering reiskosten OAH'!H81="","",'Terugvordering reiskosten OAH'!H81)</f>
        <v/>
      </c>
      <c r="F9" s="47" t="str">
        <f>IF('Terugvordering reiskosten OAH'!R81="","",'Terugvordering reiskosten OAH'!R81)</f>
        <v/>
      </c>
      <c r="G9" s="54" t="str">
        <f>IF('Terugvordering reiskosten OAH'!X81="","",'Terugvordering reiskosten OAH'!X81)</f>
        <v/>
      </c>
      <c r="H9" s="47" t="str">
        <f>IF('Terugvordering reiskosten OAH'!AJ81="","",'Terugvordering reiskosten OAH'!AJ81)</f>
        <v/>
      </c>
      <c r="I9" s="54" t="str">
        <f>IF('Terugvordering reiskosten OAH'!AR81="","",'Terugvordering reiskosten OAH'!AR81)</f>
        <v/>
      </c>
      <c r="J9" s="54" t="str">
        <f>IF('Terugvordering reiskosten OAH'!AY81="","",'Terugvordering reiskosten OAH'!AY81)</f>
        <v/>
      </c>
      <c r="K9" s="54" t="str">
        <f>IF('Terugvordering reiskosten OAH'!BC81=0,"",'Terugvordering reiskosten OAH'!BC81)</f>
        <v/>
      </c>
      <c r="L9" s="62" t="str">
        <f>IF('Terugvordering reiskosten OAH'!BK81=0,"",'Terugvordering reiskosten OAH'!BK81)</f>
        <v/>
      </c>
      <c r="M9" s="54" t="str">
        <f>IF('Terugvordering reiskosten OAH'!BR81=0,"",'Terugvordering reiskosten OAH'!BR81)</f>
        <v/>
      </c>
      <c r="N9" s="65" t="str">
        <f>IF('Terugvordering reiskosten OAH'!BZ81=0,"",'Terugvordering reiskosten OAH'!BZ81)</f>
        <v/>
      </c>
      <c r="O9" s="65" t="str">
        <f>IF('Terugvordering reiskosten OAH'!CG81="","",'Terugvordering reiskosten OAH'!CG81)</f>
        <v/>
      </c>
      <c r="P9" s="65" t="str">
        <f>IF('Terugvordering reiskosten OAH'!CM81=0,"",'Terugvordering reiskosten OAH'!CM81)</f>
        <v/>
      </c>
    </row>
    <row r="10" spans="1:16" x14ac:dyDescent="0.3">
      <c r="A10" s="54" t="str">
        <f>IF('Terugvordering reiskosten OAH'!D82="","",IF('Terugvordering reiskosten OAH'!$T$36="","",'Terugvordering reiskosten OAH'!$T$36))</f>
        <v/>
      </c>
      <c r="B10" s="54" t="str">
        <f>IF(A10="","",'Terugvordering reiskosten OAH'!$T$38)</f>
        <v/>
      </c>
      <c r="C10" s="47" t="str">
        <f>IF(A10="","",'gegevensblad samenvatting vord.'!$C$2)</f>
        <v/>
      </c>
      <c r="D10" s="47" t="str">
        <f>IF('Terugvordering reiskosten OAH'!D82="","",TEXT('Terugvordering reiskosten OAH'!D82,"mm-jjjj"))</f>
        <v/>
      </c>
      <c r="E10" s="54" t="str">
        <f>IF('Terugvordering reiskosten OAH'!H82="","",'Terugvordering reiskosten OAH'!H82)</f>
        <v/>
      </c>
      <c r="F10" s="47" t="str">
        <f>IF('Terugvordering reiskosten OAH'!R82="","",'Terugvordering reiskosten OAH'!R82)</f>
        <v/>
      </c>
      <c r="G10" s="54" t="str">
        <f>IF('Terugvordering reiskosten OAH'!X82="","",'Terugvordering reiskosten OAH'!X82)</f>
        <v/>
      </c>
      <c r="H10" s="47" t="str">
        <f>IF('Terugvordering reiskosten OAH'!AJ82="","",'Terugvordering reiskosten OAH'!AJ82)</f>
        <v/>
      </c>
      <c r="I10" s="54" t="str">
        <f>IF('Terugvordering reiskosten OAH'!AR82="","",'Terugvordering reiskosten OAH'!AR82)</f>
        <v/>
      </c>
      <c r="J10" s="54" t="str">
        <f>IF('Terugvordering reiskosten OAH'!AY82="","",'Terugvordering reiskosten OAH'!AY82)</f>
        <v/>
      </c>
      <c r="K10" s="54" t="str">
        <f>IF('Terugvordering reiskosten OAH'!BC82=0,"",'Terugvordering reiskosten OAH'!BC82)</f>
        <v/>
      </c>
      <c r="L10" s="62" t="str">
        <f>IF('Terugvordering reiskosten OAH'!BK82=0,"",'Terugvordering reiskosten OAH'!BK82)</f>
        <v/>
      </c>
      <c r="M10" s="54" t="str">
        <f>IF('Terugvordering reiskosten OAH'!BR82=0,"",'Terugvordering reiskosten OAH'!BR82)</f>
        <v/>
      </c>
      <c r="N10" s="65" t="str">
        <f>IF('Terugvordering reiskosten OAH'!BZ82=0,"",'Terugvordering reiskosten OAH'!BZ82)</f>
        <v/>
      </c>
      <c r="O10" s="65" t="str">
        <f>IF('Terugvordering reiskosten OAH'!CG82="","",'Terugvordering reiskosten OAH'!CG82)</f>
        <v/>
      </c>
      <c r="P10" s="65" t="str">
        <f>IF('Terugvordering reiskosten OAH'!CM82=0,"",'Terugvordering reiskosten OAH'!CM82)</f>
        <v/>
      </c>
    </row>
    <row r="11" spans="1:16" x14ac:dyDescent="0.3">
      <c r="A11" s="54" t="str">
        <f>IF('Terugvordering reiskosten OAH'!D83="","",IF('Terugvordering reiskosten OAH'!$T$36="","",'Terugvordering reiskosten OAH'!$T$36))</f>
        <v/>
      </c>
      <c r="B11" s="54" t="str">
        <f>IF(A11="","",'Terugvordering reiskosten OAH'!$T$38)</f>
        <v/>
      </c>
      <c r="C11" s="47" t="str">
        <f>IF(A11="","",'gegevensblad samenvatting vord.'!$C$2)</f>
        <v/>
      </c>
      <c r="D11" s="47" t="str">
        <f>IF('Terugvordering reiskosten OAH'!D83="","",TEXT('Terugvordering reiskosten OAH'!D83,"mm-jjjj"))</f>
        <v/>
      </c>
      <c r="E11" s="54" t="str">
        <f>IF('Terugvordering reiskosten OAH'!H83="","",'Terugvordering reiskosten OAH'!H83)</f>
        <v/>
      </c>
      <c r="F11" s="47" t="str">
        <f>IF('Terugvordering reiskosten OAH'!R83="","",'Terugvordering reiskosten OAH'!R83)</f>
        <v/>
      </c>
      <c r="G11" s="54" t="str">
        <f>IF('Terugvordering reiskosten OAH'!X83="","",'Terugvordering reiskosten OAH'!X83)</f>
        <v/>
      </c>
      <c r="H11" s="47" t="str">
        <f>IF('Terugvordering reiskosten OAH'!AJ83="","",'Terugvordering reiskosten OAH'!AJ83)</f>
        <v/>
      </c>
      <c r="I11" s="54" t="str">
        <f>IF('Terugvordering reiskosten OAH'!AR83="","",'Terugvordering reiskosten OAH'!AR83)</f>
        <v/>
      </c>
      <c r="J11" s="54" t="str">
        <f>IF('Terugvordering reiskosten OAH'!AY83="","",'Terugvordering reiskosten OAH'!AY83)</f>
        <v/>
      </c>
      <c r="K11" s="54" t="str">
        <f>IF('Terugvordering reiskosten OAH'!BC83=0,"",'Terugvordering reiskosten OAH'!BC83)</f>
        <v/>
      </c>
      <c r="L11" s="62" t="str">
        <f>IF('Terugvordering reiskosten OAH'!BK83=0,"",'Terugvordering reiskosten OAH'!BK83)</f>
        <v/>
      </c>
      <c r="M11" s="54" t="str">
        <f>IF('Terugvordering reiskosten OAH'!BR83=0,"",'Terugvordering reiskosten OAH'!BR83)</f>
        <v/>
      </c>
      <c r="N11" s="65" t="str">
        <f>IF('Terugvordering reiskosten OAH'!BZ83=0,"",'Terugvordering reiskosten OAH'!BZ83)</f>
        <v/>
      </c>
      <c r="O11" s="65" t="str">
        <f>IF('Terugvordering reiskosten OAH'!CG83="","",'Terugvordering reiskosten OAH'!CG83)</f>
        <v/>
      </c>
      <c r="P11" s="65" t="str">
        <f>IF('Terugvordering reiskosten OAH'!CM83=0,"",'Terugvordering reiskosten OAH'!CM83)</f>
        <v/>
      </c>
    </row>
    <row r="12" spans="1:16" x14ac:dyDescent="0.3">
      <c r="A12" s="54" t="str">
        <f>IF('Terugvordering reiskosten OAH'!D84="","",IF('Terugvordering reiskosten OAH'!$T$36="","",'Terugvordering reiskosten OAH'!$T$36))</f>
        <v/>
      </c>
      <c r="B12" s="54" t="str">
        <f>IF(A12="","",'Terugvordering reiskosten OAH'!$T$38)</f>
        <v/>
      </c>
      <c r="C12" s="47" t="str">
        <f>IF(A12="","",'gegevensblad samenvatting vord.'!$C$2)</f>
        <v/>
      </c>
      <c r="D12" s="47" t="str">
        <f>IF('Terugvordering reiskosten OAH'!D84="","",TEXT('Terugvordering reiskosten OAH'!D84,"mm-jjjj"))</f>
        <v/>
      </c>
      <c r="E12" s="54" t="str">
        <f>IF('Terugvordering reiskosten OAH'!H84="","",'Terugvordering reiskosten OAH'!H84)</f>
        <v/>
      </c>
      <c r="F12" s="47" t="str">
        <f>IF('Terugvordering reiskosten OAH'!R84="","",'Terugvordering reiskosten OAH'!R84)</f>
        <v/>
      </c>
      <c r="G12" s="54" t="str">
        <f>IF('Terugvordering reiskosten OAH'!X84="","",'Terugvordering reiskosten OAH'!X84)</f>
        <v/>
      </c>
      <c r="H12" s="47" t="str">
        <f>IF('Terugvordering reiskosten OAH'!AJ84="","",'Terugvordering reiskosten OAH'!AJ84)</f>
        <v/>
      </c>
      <c r="I12" s="54" t="str">
        <f>IF('Terugvordering reiskosten OAH'!AR84="","",'Terugvordering reiskosten OAH'!AR84)</f>
        <v/>
      </c>
      <c r="J12" s="54" t="str">
        <f>IF('Terugvordering reiskosten OAH'!AY84="","",'Terugvordering reiskosten OAH'!AY84)</f>
        <v/>
      </c>
      <c r="K12" s="54" t="str">
        <f>IF('Terugvordering reiskosten OAH'!BC84=0,"",'Terugvordering reiskosten OAH'!BC84)</f>
        <v/>
      </c>
      <c r="L12" s="62" t="str">
        <f>IF('Terugvordering reiskosten OAH'!BK84=0,"",'Terugvordering reiskosten OAH'!BK84)</f>
        <v/>
      </c>
      <c r="M12" s="54" t="str">
        <f>IF('Terugvordering reiskosten OAH'!BR84=0,"",'Terugvordering reiskosten OAH'!BR84)</f>
        <v/>
      </c>
      <c r="N12" s="65" t="str">
        <f>IF('Terugvordering reiskosten OAH'!BZ84=0,"",'Terugvordering reiskosten OAH'!BZ84)</f>
        <v/>
      </c>
      <c r="O12" s="65" t="str">
        <f>IF('Terugvordering reiskosten OAH'!CG84="","",'Terugvordering reiskosten OAH'!CG84)</f>
        <v/>
      </c>
      <c r="P12" s="65" t="str">
        <f>IF('Terugvordering reiskosten OAH'!CM84=0,"",'Terugvordering reiskosten OAH'!CM84)</f>
        <v/>
      </c>
    </row>
    <row r="13" spans="1:16" x14ac:dyDescent="0.3">
      <c r="A13" s="54" t="str">
        <f>IF('Terugvordering reiskosten OAH'!D85="","",IF('Terugvordering reiskosten OAH'!$T$36="","",'Terugvordering reiskosten OAH'!$T$36))</f>
        <v/>
      </c>
      <c r="B13" s="54" t="str">
        <f>IF(A13="","",'Terugvordering reiskosten OAH'!$T$38)</f>
        <v/>
      </c>
      <c r="C13" s="47" t="str">
        <f>IF(A13="","",'gegevensblad samenvatting vord.'!$C$2)</f>
        <v/>
      </c>
      <c r="D13" s="47" t="str">
        <f>IF('Terugvordering reiskosten OAH'!D85="","",TEXT('Terugvordering reiskosten OAH'!D85,"mm-jjjj"))</f>
        <v/>
      </c>
      <c r="E13" s="54" t="str">
        <f>IF('Terugvordering reiskosten OAH'!H85="","",'Terugvordering reiskosten OAH'!H85)</f>
        <v/>
      </c>
      <c r="F13" s="47" t="str">
        <f>IF('Terugvordering reiskosten OAH'!R85="","",'Terugvordering reiskosten OAH'!R85)</f>
        <v/>
      </c>
      <c r="G13" s="54" t="str">
        <f>IF('Terugvordering reiskosten OAH'!X85="","",'Terugvordering reiskosten OAH'!X85)</f>
        <v/>
      </c>
      <c r="H13" s="47" t="str">
        <f>IF('Terugvordering reiskosten OAH'!AJ85="","",'Terugvordering reiskosten OAH'!AJ85)</f>
        <v/>
      </c>
      <c r="I13" s="54" t="str">
        <f>IF('Terugvordering reiskosten OAH'!AR85="","",'Terugvordering reiskosten OAH'!AR85)</f>
        <v/>
      </c>
      <c r="J13" s="54" t="str">
        <f>IF('Terugvordering reiskosten OAH'!AY85="","",'Terugvordering reiskosten OAH'!AY85)</f>
        <v/>
      </c>
      <c r="K13" s="54" t="str">
        <f>IF('Terugvordering reiskosten OAH'!BC85=0,"",'Terugvordering reiskosten OAH'!BC85)</f>
        <v/>
      </c>
      <c r="L13" s="62" t="str">
        <f>IF('Terugvordering reiskosten OAH'!BK85=0,"",'Terugvordering reiskosten OAH'!BK85)</f>
        <v/>
      </c>
      <c r="M13" s="54" t="str">
        <f>IF('Terugvordering reiskosten OAH'!BR85=0,"",'Terugvordering reiskosten OAH'!BR85)</f>
        <v/>
      </c>
      <c r="N13" s="65" t="str">
        <f>IF('Terugvordering reiskosten OAH'!BZ85=0,"",'Terugvordering reiskosten OAH'!BZ85)</f>
        <v/>
      </c>
      <c r="O13" s="65" t="str">
        <f>IF('Terugvordering reiskosten OAH'!CG85="","",'Terugvordering reiskosten OAH'!CG85)</f>
        <v/>
      </c>
      <c r="P13" s="65" t="str">
        <f>IF('Terugvordering reiskosten OAH'!CM85=0,"",'Terugvordering reiskosten OAH'!CM85)</f>
        <v/>
      </c>
    </row>
    <row r="14" spans="1:16" x14ac:dyDescent="0.3">
      <c r="A14" s="54" t="str">
        <f>IF('Terugvordering reiskosten OAH'!D86="","",IF('Terugvordering reiskosten OAH'!$T$36="","",'Terugvordering reiskosten OAH'!$T$36))</f>
        <v/>
      </c>
      <c r="B14" s="54" t="str">
        <f>IF(A14="","",'Terugvordering reiskosten OAH'!$T$38)</f>
        <v/>
      </c>
      <c r="C14" s="47" t="str">
        <f>IF(A14="","",'gegevensblad samenvatting vord.'!$C$2)</f>
        <v/>
      </c>
      <c r="D14" s="47" t="str">
        <f>IF('Terugvordering reiskosten OAH'!D86="","",TEXT('Terugvordering reiskosten OAH'!D86,"mm-jjjj"))</f>
        <v/>
      </c>
      <c r="E14" s="54" t="str">
        <f>IF('Terugvordering reiskosten OAH'!H86="","",'Terugvordering reiskosten OAH'!H86)</f>
        <v/>
      </c>
      <c r="F14" s="47" t="str">
        <f>IF('Terugvordering reiskosten OAH'!R86="","",'Terugvordering reiskosten OAH'!R86)</f>
        <v/>
      </c>
      <c r="G14" s="54" t="str">
        <f>IF('Terugvordering reiskosten OAH'!X86="","",'Terugvordering reiskosten OAH'!X86)</f>
        <v/>
      </c>
      <c r="H14" s="47" t="str">
        <f>IF('Terugvordering reiskosten OAH'!AJ86="","",'Terugvordering reiskosten OAH'!AJ86)</f>
        <v/>
      </c>
      <c r="I14" s="54" t="str">
        <f>IF('Terugvordering reiskosten OAH'!AR86="","",'Terugvordering reiskosten OAH'!AR86)</f>
        <v/>
      </c>
      <c r="J14" s="54" t="str">
        <f>IF('Terugvordering reiskosten OAH'!AY86="","",'Terugvordering reiskosten OAH'!AY86)</f>
        <v/>
      </c>
      <c r="K14" s="54" t="str">
        <f>IF('Terugvordering reiskosten OAH'!BC86=0,"",'Terugvordering reiskosten OAH'!BC86)</f>
        <v/>
      </c>
      <c r="L14" s="62" t="str">
        <f>IF('Terugvordering reiskosten OAH'!BK86=0,"",'Terugvordering reiskosten OAH'!BK86)</f>
        <v/>
      </c>
      <c r="M14" s="54" t="str">
        <f>IF('Terugvordering reiskosten OAH'!BR86=0,"",'Terugvordering reiskosten OAH'!BR86)</f>
        <v/>
      </c>
      <c r="N14" s="65" t="str">
        <f>IF('Terugvordering reiskosten OAH'!BZ86=0,"",'Terugvordering reiskosten OAH'!BZ86)</f>
        <v/>
      </c>
      <c r="O14" s="65" t="str">
        <f>IF('Terugvordering reiskosten OAH'!CG86="","",'Terugvordering reiskosten OAH'!CG86)</f>
        <v/>
      </c>
      <c r="P14" s="65" t="str">
        <f>IF('Terugvordering reiskosten OAH'!CM86=0,"",'Terugvordering reiskosten OAH'!CM86)</f>
        <v/>
      </c>
    </row>
    <row r="15" spans="1:16" x14ac:dyDescent="0.3">
      <c r="A15" s="54" t="str">
        <f>IF('Terugvordering reiskosten OAH'!D87="","",IF('Terugvordering reiskosten OAH'!$T$36="","",'Terugvordering reiskosten OAH'!$T$36))</f>
        <v/>
      </c>
      <c r="B15" s="54" t="str">
        <f>IF(A15="","",'Terugvordering reiskosten OAH'!$T$38)</f>
        <v/>
      </c>
      <c r="C15" s="47" t="str">
        <f>IF(A15="","",'gegevensblad samenvatting vord.'!$C$2)</f>
        <v/>
      </c>
      <c r="D15" s="47" t="str">
        <f>IF('Terugvordering reiskosten OAH'!D87="","",TEXT('Terugvordering reiskosten OAH'!D87,"mm-jjjj"))</f>
        <v/>
      </c>
      <c r="E15" s="54" t="str">
        <f>IF('Terugvordering reiskosten OAH'!H87="","",'Terugvordering reiskosten OAH'!H87)</f>
        <v/>
      </c>
      <c r="F15" s="47" t="str">
        <f>IF('Terugvordering reiskosten OAH'!R87="","",'Terugvordering reiskosten OAH'!R87)</f>
        <v/>
      </c>
      <c r="G15" s="54" t="str">
        <f>IF('Terugvordering reiskosten OAH'!X87="","",'Terugvordering reiskosten OAH'!X87)</f>
        <v/>
      </c>
      <c r="H15" s="47" t="str">
        <f>IF('Terugvordering reiskosten OAH'!AJ87="","",'Terugvordering reiskosten OAH'!AJ87)</f>
        <v/>
      </c>
      <c r="I15" s="54" t="str">
        <f>IF('Terugvordering reiskosten OAH'!AR87="","",'Terugvordering reiskosten OAH'!AR87)</f>
        <v/>
      </c>
      <c r="J15" s="54" t="str">
        <f>IF('Terugvordering reiskosten OAH'!AY87="","",'Terugvordering reiskosten OAH'!AY87)</f>
        <v/>
      </c>
      <c r="K15" s="54" t="str">
        <f>IF('Terugvordering reiskosten OAH'!BC87=0,"",'Terugvordering reiskosten OAH'!BC87)</f>
        <v/>
      </c>
      <c r="L15" s="62" t="str">
        <f>IF('Terugvordering reiskosten OAH'!BK87=0,"",'Terugvordering reiskosten OAH'!BK87)</f>
        <v/>
      </c>
      <c r="M15" s="54" t="str">
        <f>IF('Terugvordering reiskosten OAH'!BR87=0,"",'Terugvordering reiskosten OAH'!BR87)</f>
        <v/>
      </c>
      <c r="N15" s="65" t="str">
        <f>IF('Terugvordering reiskosten OAH'!BZ87=0,"",'Terugvordering reiskosten OAH'!BZ87)</f>
        <v/>
      </c>
      <c r="O15" s="65" t="str">
        <f>IF('Terugvordering reiskosten OAH'!CG87="","",'Terugvordering reiskosten OAH'!CG87)</f>
        <v/>
      </c>
      <c r="P15" s="65" t="str">
        <f>IF('Terugvordering reiskosten OAH'!CM87=0,"",'Terugvordering reiskosten OAH'!CM87)</f>
        <v/>
      </c>
    </row>
    <row r="16" spans="1:16" x14ac:dyDescent="0.3">
      <c r="A16" s="54" t="str">
        <f>IF('Terugvordering reiskosten OAH'!D88="","",IF('Terugvordering reiskosten OAH'!$T$36="","",'Terugvordering reiskosten OAH'!$T$36))</f>
        <v/>
      </c>
      <c r="B16" s="54" t="str">
        <f>IF(A16="","",'Terugvordering reiskosten OAH'!$T$38)</f>
        <v/>
      </c>
      <c r="C16" s="47" t="str">
        <f>IF(A16="","",'gegevensblad samenvatting vord.'!$C$2)</f>
        <v/>
      </c>
      <c r="D16" s="47" t="str">
        <f>IF('Terugvordering reiskosten OAH'!D88="","",TEXT('Terugvordering reiskosten OAH'!D88,"mm-jjjj"))</f>
        <v/>
      </c>
      <c r="E16" s="54" t="str">
        <f>IF('Terugvordering reiskosten OAH'!H88="","",'Terugvordering reiskosten OAH'!H88)</f>
        <v/>
      </c>
      <c r="F16" s="47" t="str">
        <f>IF('Terugvordering reiskosten OAH'!R88="","",'Terugvordering reiskosten OAH'!R88)</f>
        <v/>
      </c>
      <c r="G16" s="54" t="str">
        <f>IF('Terugvordering reiskosten OAH'!X88="","",'Terugvordering reiskosten OAH'!X88)</f>
        <v/>
      </c>
      <c r="H16" s="47" t="str">
        <f>IF('Terugvordering reiskosten OAH'!AJ88="","",'Terugvordering reiskosten OAH'!AJ88)</f>
        <v/>
      </c>
      <c r="I16" s="54" t="str">
        <f>IF('Terugvordering reiskosten OAH'!AR88="","",'Terugvordering reiskosten OAH'!AR88)</f>
        <v/>
      </c>
      <c r="J16" s="54" t="str">
        <f>IF('Terugvordering reiskosten OAH'!AY88="","",'Terugvordering reiskosten OAH'!AY88)</f>
        <v/>
      </c>
      <c r="K16" s="54" t="str">
        <f>IF('Terugvordering reiskosten OAH'!BC88=0,"",'Terugvordering reiskosten OAH'!BC88)</f>
        <v/>
      </c>
      <c r="L16" s="62" t="str">
        <f>IF('Terugvordering reiskosten OAH'!BK88=0,"",'Terugvordering reiskosten OAH'!BK88)</f>
        <v/>
      </c>
      <c r="M16" s="54" t="str">
        <f>IF('Terugvordering reiskosten OAH'!BR88=0,"",'Terugvordering reiskosten OAH'!BR88)</f>
        <v/>
      </c>
      <c r="N16" s="65" t="str">
        <f>IF('Terugvordering reiskosten OAH'!BZ88=0,"",'Terugvordering reiskosten OAH'!BZ88)</f>
        <v/>
      </c>
      <c r="O16" s="65" t="str">
        <f>IF('Terugvordering reiskosten OAH'!CG88="","",'Terugvordering reiskosten OAH'!CG88)</f>
        <v/>
      </c>
      <c r="P16" s="65" t="str">
        <f>IF('Terugvordering reiskosten OAH'!CM88=0,"",'Terugvordering reiskosten OAH'!CM88)</f>
        <v/>
      </c>
    </row>
    <row r="17" spans="1:16" x14ac:dyDescent="0.3">
      <c r="A17" s="54" t="str">
        <f>IF('Terugvordering reiskosten OAH'!D89="","",IF('Terugvordering reiskosten OAH'!$T$36="","",'Terugvordering reiskosten OAH'!$T$36))</f>
        <v/>
      </c>
      <c r="B17" s="54" t="str">
        <f>IF(A17="","",'Terugvordering reiskosten OAH'!$T$38)</f>
        <v/>
      </c>
      <c r="C17" s="47" t="str">
        <f>IF(A17="","",'gegevensblad samenvatting vord.'!$C$2)</f>
        <v/>
      </c>
      <c r="D17" s="47" t="str">
        <f>IF('Terugvordering reiskosten OAH'!D89="","",TEXT('Terugvordering reiskosten OAH'!D89,"mm-jjjj"))</f>
        <v/>
      </c>
      <c r="E17" s="54" t="str">
        <f>IF('Terugvordering reiskosten OAH'!H89="","",'Terugvordering reiskosten OAH'!H89)</f>
        <v/>
      </c>
      <c r="F17" s="47" t="str">
        <f>IF('Terugvordering reiskosten OAH'!R89="","",'Terugvordering reiskosten OAH'!R89)</f>
        <v/>
      </c>
      <c r="G17" s="54" t="str">
        <f>IF('Terugvordering reiskosten OAH'!X89="","",'Terugvordering reiskosten OAH'!X89)</f>
        <v/>
      </c>
      <c r="H17" s="47" t="str">
        <f>IF('Terugvordering reiskosten OAH'!AJ89="","",'Terugvordering reiskosten OAH'!AJ89)</f>
        <v/>
      </c>
      <c r="I17" s="54" t="str">
        <f>IF('Terugvordering reiskosten OAH'!AR89="","",'Terugvordering reiskosten OAH'!AR89)</f>
        <v/>
      </c>
      <c r="J17" s="54" t="str">
        <f>IF('Terugvordering reiskosten OAH'!AY89="","",'Terugvordering reiskosten OAH'!AY89)</f>
        <v/>
      </c>
      <c r="K17" s="54" t="str">
        <f>IF('Terugvordering reiskosten OAH'!BC89=0,"",'Terugvordering reiskosten OAH'!BC89)</f>
        <v/>
      </c>
      <c r="L17" s="62" t="str">
        <f>IF('Terugvordering reiskosten OAH'!BK89=0,"",'Terugvordering reiskosten OAH'!BK89)</f>
        <v/>
      </c>
      <c r="M17" s="54" t="str">
        <f>IF('Terugvordering reiskosten OAH'!BR89=0,"",'Terugvordering reiskosten OAH'!BR89)</f>
        <v/>
      </c>
      <c r="N17" s="65" t="str">
        <f>IF('Terugvordering reiskosten OAH'!BZ89=0,"",'Terugvordering reiskosten OAH'!BZ89)</f>
        <v/>
      </c>
      <c r="O17" s="65" t="str">
        <f>IF('Terugvordering reiskosten OAH'!CG89="","",'Terugvordering reiskosten OAH'!CG89)</f>
        <v/>
      </c>
      <c r="P17" s="65" t="str">
        <f>IF('Terugvordering reiskosten OAH'!CM89=0,"",'Terugvordering reiskosten OAH'!CM89)</f>
        <v/>
      </c>
    </row>
    <row r="18" spans="1:16" x14ac:dyDescent="0.3">
      <c r="A18" s="54" t="str">
        <f>IF('Terugvordering reiskosten OAH'!D90="","",IF('Terugvordering reiskosten OAH'!$T$36="","",'Terugvordering reiskosten OAH'!$T$36))</f>
        <v/>
      </c>
      <c r="B18" s="54" t="str">
        <f>IF(A18="","",'Terugvordering reiskosten OAH'!$T$38)</f>
        <v/>
      </c>
      <c r="C18" s="47" t="str">
        <f>IF(A18="","",'gegevensblad samenvatting vord.'!$C$2)</f>
        <v/>
      </c>
      <c r="D18" s="47" t="str">
        <f>IF('Terugvordering reiskosten OAH'!D90="","",TEXT('Terugvordering reiskosten OAH'!D90,"mm-jjjj"))</f>
        <v/>
      </c>
      <c r="E18" s="54" t="str">
        <f>IF('Terugvordering reiskosten OAH'!H90="","",'Terugvordering reiskosten OAH'!H90)</f>
        <v/>
      </c>
      <c r="F18" s="47" t="str">
        <f>IF('Terugvordering reiskosten OAH'!R90="","",'Terugvordering reiskosten OAH'!R90)</f>
        <v/>
      </c>
      <c r="G18" s="54" t="str">
        <f>IF('Terugvordering reiskosten OAH'!X90="","",'Terugvordering reiskosten OAH'!X90)</f>
        <v/>
      </c>
      <c r="H18" s="47" t="str">
        <f>IF('Terugvordering reiskosten OAH'!AJ90="","",'Terugvordering reiskosten OAH'!AJ90)</f>
        <v/>
      </c>
      <c r="I18" s="54" t="str">
        <f>IF('Terugvordering reiskosten OAH'!AR90="","",'Terugvordering reiskosten OAH'!AR90)</f>
        <v/>
      </c>
      <c r="J18" s="54" t="str">
        <f>IF('Terugvordering reiskosten OAH'!AY90="","",'Terugvordering reiskosten OAH'!AY90)</f>
        <v/>
      </c>
      <c r="K18" s="54" t="str">
        <f>IF('Terugvordering reiskosten OAH'!BC90=0,"",'Terugvordering reiskosten OAH'!BC90)</f>
        <v/>
      </c>
      <c r="L18" s="62" t="str">
        <f>IF('Terugvordering reiskosten OAH'!BK90=0,"",'Terugvordering reiskosten OAH'!BK90)</f>
        <v/>
      </c>
      <c r="M18" s="54" t="str">
        <f>IF('Terugvordering reiskosten OAH'!BR90=0,"",'Terugvordering reiskosten OAH'!BR90)</f>
        <v/>
      </c>
      <c r="N18" s="65" t="str">
        <f>IF('Terugvordering reiskosten OAH'!BZ90=0,"",'Terugvordering reiskosten OAH'!BZ90)</f>
        <v/>
      </c>
      <c r="O18" s="65" t="str">
        <f>IF('Terugvordering reiskosten OAH'!CG90="","",'Terugvordering reiskosten OAH'!CG90)</f>
        <v/>
      </c>
      <c r="P18" s="65" t="str">
        <f>IF('Terugvordering reiskosten OAH'!CM90=0,"",'Terugvordering reiskosten OAH'!CM90)</f>
        <v/>
      </c>
    </row>
    <row r="19" spans="1:16" x14ac:dyDescent="0.3">
      <c r="A19" s="54" t="str">
        <f>IF('Terugvordering reiskosten OAH'!D91="","",IF('Terugvordering reiskosten OAH'!$T$36="","",'Terugvordering reiskosten OAH'!$T$36))</f>
        <v/>
      </c>
      <c r="B19" s="54" t="str">
        <f>IF(A19="","",'Terugvordering reiskosten OAH'!$T$38)</f>
        <v/>
      </c>
      <c r="C19" s="47" t="str">
        <f>IF(A19="","",'gegevensblad samenvatting vord.'!$C$2)</f>
        <v/>
      </c>
      <c r="D19" s="47" t="str">
        <f>IF('Terugvordering reiskosten OAH'!D91="","",TEXT('Terugvordering reiskosten OAH'!D91,"mm-jjjj"))</f>
        <v/>
      </c>
      <c r="E19" s="54" t="str">
        <f>IF('Terugvordering reiskosten OAH'!H91="","",'Terugvordering reiskosten OAH'!H91)</f>
        <v/>
      </c>
      <c r="F19" s="47" t="str">
        <f>IF('Terugvordering reiskosten OAH'!R91="","",'Terugvordering reiskosten OAH'!R91)</f>
        <v/>
      </c>
      <c r="G19" s="54" t="str">
        <f>IF('Terugvordering reiskosten OAH'!X91="","",'Terugvordering reiskosten OAH'!X91)</f>
        <v/>
      </c>
      <c r="H19" s="47" t="str">
        <f>IF('Terugvordering reiskosten OAH'!AJ91="","",'Terugvordering reiskosten OAH'!AJ91)</f>
        <v/>
      </c>
      <c r="I19" s="54" t="str">
        <f>IF('Terugvordering reiskosten OAH'!AR91="","",'Terugvordering reiskosten OAH'!AR91)</f>
        <v/>
      </c>
      <c r="J19" s="54" t="str">
        <f>IF('Terugvordering reiskosten OAH'!AY91="","",'Terugvordering reiskosten OAH'!AY91)</f>
        <v/>
      </c>
      <c r="K19" s="54" t="str">
        <f>IF('Terugvordering reiskosten OAH'!BC91=0,"",'Terugvordering reiskosten OAH'!BC91)</f>
        <v/>
      </c>
      <c r="L19" s="62" t="str">
        <f>IF('Terugvordering reiskosten OAH'!BK91=0,"",'Terugvordering reiskosten OAH'!BK91)</f>
        <v/>
      </c>
      <c r="M19" s="54" t="str">
        <f>IF('Terugvordering reiskosten OAH'!BR91=0,"",'Terugvordering reiskosten OAH'!BR91)</f>
        <v/>
      </c>
      <c r="N19" s="65" t="str">
        <f>IF('Terugvordering reiskosten OAH'!BZ91=0,"",'Terugvordering reiskosten OAH'!BZ91)</f>
        <v/>
      </c>
      <c r="O19" s="65" t="str">
        <f>IF('Terugvordering reiskosten OAH'!CG91="","",'Terugvordering reiskosten OAH'!CG91)</f>
        <v/>
      </c>
      <c r="P19" s="65" t="str">
        <f>IF('Terugvordering reiskosten OAH'!CM91=0,"",'Terugvordering reiskosten OAH'!CM91)</f>
        <v/>
      </c>
    </row>
    <row r="20" spans="1:16" x14ac:dyDescent="0.3">
      <c r="A20" s="54" t="str">
        <f>IF('Terugvordering reiskosten OAH'!D92="","",IF('Terugvordering reiskosten OAH'!$T$36="","",'Terugvordering reiskosten OAH'!$T$36))</f>
        <v/>
      </c>
      <c r="B20" s="54" t="str">
        <f>IF(A20="","",'Terugvordering reiskosten OAH'!$T$38)</f>
        <v/>
      </c>
      <c r="C20" s="47" t="str">
        <f>IF(A20="","",'gegevensblad samenvatting vord.'!$C$2)</f>
        <v/>
      </c>
      <c r="D20" s="47" t="str">
        <f>IF('Terugvordering reiskosten OAH'!D92="","",TEXT('Terugvordering reiskosten OAH'!D92,"mm-jjjj"))</f>
        <v/>
      </c>
      <c r="E20" s="54" t="str">
        <f>IF('Terugvordering reiskosten OAH'!H92="","",'Terugvordering reiskosten OAH'!H92)</f>
        <v/>
      </c>
      <c r="F20" s="47" t="str">
        <f>IF('Terugvordering reiskosten OAH'!R92="","",'Terugvordering reiskosten OAH'!R92)</f>
        <v/>
      </c>
      <c r="G20" s="54" t="str">
        <f>IF('Terugvordering reiskosten OAH'!X92="","",'Terugvordering reiskosten OAH'!X92)</f>
        <v/>
      </c>
      <c r="H20" s="47" t="str">
        <f>IF('Terugvordering reiskosten OAH'!AJ92="","",'Terugvordering reiskosten OAH'!AJ92)</f>
        <v/>
      </c>
      <c r="I20" s="54" t="str">
        <f>IF('Terugvordering reiskosten OAH'!AR92="","",'Terugvordering reiskosten OAH'!AR92)</f>
        <v/>
      </c>
      <c r="J20" s="54" t="str">
        <f>IF('Terugvordering reiskosten OAH'!AY92="","",'Terugvordering reiskosten OAH'!AY92)</f>
        <v/>
      </c>
      <c r="K20" s="54" t="str">
        <f>IF('Terugvordering reiskosten OAH'!BC92=0,"",'Terugvordering reiskosten OAH'!BC92)</f>
        <v/>
      </c>
      <c r="L20" s="62" t="str">
        <f>IF('Terugvordering reiskosten OAH'!BK92=0,"",'Terugvordering reiskosten OAH'!BK92)</f>
        <v/>
      </c>
      <c r="M20" s="54" t="str">
        <f>IF('Terugvordering reiskosten OAH'!BR92=0,"",'Terugvordering reiskosten OAH'!BR92)</f>
        <v/>
      </c>
      <c r="N20" s="65" t="str">
        <f>IF('Terugvordering reiskosten OAH'!BZ92=0,"",'Terugvordering reiskosten OAH'!BZ92)</f>
        <v/>
      </c>
      <c r="O20" s="65" t="str">
        <f>IF('Terugvordering reiskosten OAH'!CG92="","",'Terugvordering reiskosten OAH'!CG92)</f>
        <v/>
      </c>
      <c r="P20" s="65" t="str">
        <f>IF('Terugvordering reiskosten OAH'!CM92=0,"",'Terugvordering reiskosten OAH'!CM92)</f>
        <v/>
      </c>
    </row>
    <row r="21" spans="1:16" x14ac:dyDescent="0.3">
      <c r="A21" s="54" t="str">
        <f>IF('Terugvordering reiskosten OAH'!D93="","",IF('Terugvordering reiskosten OAH'!$T$36="","",'Terugvordering reiskosten OAH'!$T$36))</f>
        <v/>
      </c>
      <c r="B21" s="54" t="str">
        <f>IF(A21="","",'Terugvordering reiskosten OAH'!$T$38)</f>
        <v/>
      </c>
      <c r="C21" s="47" t="str">
        <f>IF(A21="","",'gegevensblad samenvatting vord.'!$C$2)</f>
        <v/>
      </c>
      <c r="D21" s="47" t="str">
        <f>IF('Terugvordering reiskosten OAH'!D93="","",TEXT('Terugvordering reiskosten OAH'!D93,"mm-jjjj"))</f>
        <v/>
      </c>
      <c r="E21" s="54" t="str">
        <f>IF('Terugvordering reiskosten OAH'!H93="","",'Terugvordering reiskosten OAH'!H93)</f>
        <v/>
      </c>
      <c r="F21" s="47" t="str">
        <f>IF('Terugvordering reiskosten OAH'!R93="","",'Terugvordering reiskosten OAH'!R93)</f>
        <v/>
      </c>
      <c r="G21" s="54" t="str">
        <f>IF('Terugvordering reiskosten OAH'!X93="","",'Terugvordering reiskosten OAH'!X93)</f>
        <v/>
      </c>
      <c r="H21" s="47" t="str">
        <f>IF('Terugvordering reiskosten OAH'!AJ93="","",'Terugvordering reiskosten OAH'!AJ93)</f>
        <v/>
      </c>
      <c r="I21" s="54" t="str">
        <f>IF('Terugvordering reiskosten OAH'!AR93="","",'Terugvordering reiskosten OAH'!AR93)</f>
        <v/>
      </c>
      <c r="J21" s="54" t="str">
        <f>IF('Terugvordering reiskosten OAH'!AY93="","",'Terugvordering reiskosten OAH'!AY93)</f>
        <v/>
      </c>
      <c r="K21" s="54" t="str">
        <f>IF('Terugvordering reiskosten OAH'!BC93=0,"",'Terugvordering reiskosten OAH'!BC93)</f>
        <v/>
      </c>
      <c r="L21" s="62" t="str">
        <f>IF('Terugvordering reiskosten OAH'!BK93=0,"",'Terugvordering reiskosten OAH'!BK93)</f>
        <v/>
      </c>
      <c r="M21" s="54" t="str">
        <f>IF('Terugvordering reiskosten OAH'!BR93=0,"",'Terugvordering reiskosten OAH'!BR93)</f>
        <v/>
      </c>
      <c r="N21" s="65" t="str">
        <f>IF('Terugvordering reiskosten OAH'!BZ93=0,"",'Terugvordering reiskosten OAH'!BZ93)</f>
        <v/>
      </c>
      <c r="O21" s="65" t="str">
        <f>IF('Terugvordering reiskosten OAH'!CG93="","",'Terugvordering reiskosten OAH'!CG93)</f>
        <v/>
      </c>
      <c r="P21" s="65" t="str">
        <f>IF('Terugvordering reiskosten OAH'!CM93=0,"",'Terugvordering reiskosten OAH'!CM93)</f>
        <v/>
      </c>
    </row>
    <row r="22" spans="1:16" x14ac:dyDescent="0.3">
      <c r="A22" s="54" t="str">
        <f>IF('Terugvordering reiskosten OAH'!D94="","",IF('Terugvordering reiskosten OAH'!$T$36="","",'Terugvordering reiskosten OAH'!$T$36))</f>
        <v/>
      </c>
      <c r="B22" s="54" t="str">
        <f>IF(A22="","",'Terugvordering reiskosten OAH'!$T$38)</f>
        <v/>
      </c>
      <c r="C22" s="47" t="str">
        <f>IF(A22="","",'gegevensblad samenvatting vord.'!$C$2)</f>
        <v/>
      </c>
      <c r="D22" s="47" t="str">
        <f>IF('Terugvordering reiskosten OAH'!D94="","",TEXT('Terugvordering reiskosten OAH'!D94,"mm-jjjj"))</f>
        <v/>
      </c>
      <c r="E22" s="54" t="str">
        <f>IF('Terugvordering reiskosten OAH'!H94="","",'Terugvordering reiskosten OAH'!H94)</f>
        <v/>
      </c>
      <c r="F22" s="47" t="str">
        <f>IF('Terugvordering reiskosten OAH'!R94="","",'Terugvordering reiskosten OAH'!R94)</f>
        <v/>
      </c>
      <c r="G22" s="54" t="str">
        <f>IF('Terugvordering reiskosten OAH'!X94="","",'Terugvordering reiskosten OAH'!X94)</f>
        <v/>
      </c>
      <c r="H22" s="47" t="str">
        <f>IF('Terugvordering reiskosten OAH'!AJ94="","",'Terugvordering reiskosten OAH'!AJ94)</f>
        <v/>
      </c>
      <c r="I22" s="54" t="str">
        <f>IF('Terugvordering reiskosten OAH'!AR94="","",'Terugvordering reiskosten OAH'!AR94)</f>
        <v/>
      </c>
      <c r="J22" s="54" t="str">
        <f>IF('Terugvordering reiskosten OAH'!AY94="","",'Terugvordering reiskosten OAH'!AY94)</f>
        <v/>
      </c>
      <c r="K22" s="54" t="str">
        <f>IF('Terugvordering reiskosten OAH'!BC94=0,"",'Terugvordering reiskosten OAH'!BC94)</f>
        <v/>
      </c>
      <c r="L22" s="62" t="str">
        <f>IF('Terugvordering reiskosten OAH'!BK94=0,"",'Terugvordering reiskosten OAH'!BK94)</f>
        <v/>
      </c>
      <c r="M22" s="54" t="str">
        <f>IF('Terugvordering reiskosten OAH'!BR94=0,"",'Terugvordering reiskosten OAH'!BR94)</f>
        <v/>
      </c>
      <c r="N22" s="65" t="str">
        <f>IF('Terugvordering reiskosten OAH'!BZ94=0,"",'Terugvordering reiskosten OAH'!BZ94)</f>
        <v/>
      </c>
      <c r="O22" s="65" t="str">
        <f>IF('Terugvordering reiskosten OAH'!CG94="","",'Terugvordering reiskosten OAH'!CG94)</f>
        <v/>
      </c>
      <c r="P22" s="65" t="str">
        <f>IF('Terugvordering reiskosten OAH'!CM94=0,"",'Terugvordering reiskosten OAH'!CM94)</f>
        <v/>
      </c>
    </row>
    <row r="23" spans="1:16" x14ac:dyDescent="0.3">
      <c r="A23" s="54" t="str">
        <f>IF('Terugvordering reiskosten OAH'!D95="","",IF('Terugvordering reiskosten OAH'!$T$36="","",'Terugvordering reiskosten OAH'!$T$36))</f>
        <v/>
      </c>
      <c r="B23" s="54" t="str">
        <f>IF(A23="","",'Terugvordering reiskosten OAH'!$T$38)</f>
        <v/>
      </c>
      <c r="C23" s="47" t="str">
        <f>IF(A23="","",'gegevensblad samenvatting vord.'!$C$2)</f>
        <v/>
      </c>
      <c r="D23" s="47" t="str">
        <f>IF('Terugvordering reiskosten OAH'!D95="","",TEXT('Terugvordering reiskosten OAH'!D95,"mm-jjjj"))</f>
        <v/>
      </c>
      <c r="E23" s="54" t="str">
        <f>IF('Terugvordering reiskosten OAH'!H95="","",'Terugvordering reiskosten OAH'!H95)</f>
        <v/>
      </c>
      <c r="F23" s="47" t="str">
        <f>IF('Terugvordering reiskosten OAH'!R95="","",'Terugvordering reiskosten OAH'!R95)</f>
        <v/>
      </c>
      <c r="G23" s="54" t="str">
        <f>IF('Terugvordering reiskosten OAH'!X95="","",'Terugvordering reiskosten OAH'!X95)</f>
        <v/>
      </c>
      <c r="H23" s="47" t="str">
        <f>IF('Terugvordering reiskosten OAH'!AJ95="","",'Terugvordering reiskosten OAH'!AJ95)</f>
        <v/>
      </c>
      <c r="I23" s="54" t="str">
        <f>IF('Terugvordering reiskosten OAH'!AR95="","",'Terugvordering reiskosten OAH'!AR95)</f>
        <v/>
      </c>
      <c r="J23" s="54" t="str">
        <f>IF('Terugvordering reiskosten OAH'!AY95="","",'Terugvordering reiskosten OAH'!AY95)</f>
        <v/>
      </c>
      <c r="K23" s="54" t="str">
        <f>IF('Terugvordering reiskosten OAH'!BC95=0,"",'Terugvordering reiskosten OAH'!BC95)</f>
        <v/>
      </c>
      <c r="L23" s="62" t="str">
        <f>IF('Terugvordering reiskosten OAH'!BK95=0,"",'Terugvordering reiskosten OAH'!BK95)</f>
        <v/>
      </c>
      <c r="M23" s="54" t="str">
        <f>IF('Terugvordering reiskosten OAH'!BR95=0,"",'Terugvordering reiskosten OAH'!BR95)</f>
        <v/>
      </c>
      <c r="N23" s="65" t="str">
        <f>IF('Terugvordering reiskosten OAH'!BZ95=0,"",'Terugvordering reiskosten OAH'!BZ95)</f>
        <v/>
      </c>
      <c r="O23" s="65" t="str">
        <f>IF('Terugvordering reiskosten OAH'!CG95="","",'Terugvordering reiskosten OAH'!CG95)</f>
        <v/>
      </c>
      <c r="P23" s="65" t="str">
        <f>IF('Terugvordering reiskosten OAH'!CM95=0,"",'Terugvordering reiskosten OAH'!CM95)</f>
        <v/>
      </c>
    </row>
    <row r="24" spans="1:16" x14ac:dyDescent="0.3">
      <c r="A24" s="54" t="str">
        <f>IF('Terugvordering reiskosten OAH'!D96="","",IF('Terugvordering reiskosten OAH'!$T$36="","",'Terugvordering reiskosten OAH'!$T$36))</f>
        <v/>
      </c>
      <c r="B24" s="54" t="str">
        <f>IF(A24="","",'Terugvordering reiskosten OAH'!$T$38)</f>
        <v/>
      </c>
      <c r="C24" s="47" t="str">
        <f>IF(A24="","",'gegevensblad samenvatting vord.'!$C$2)</f>
        <v/>
      </c>
      <c r="D24" s="47" t="str">
        <f>IF('Terugvordering reiskosten OAH'!D96="","",TEXT('Terugvordering reiskosten OAH'!D96,"mm-jjjj"))</f>
        <v/>
      </c>
      <c r="E24" s="54" t="str">
        <f>IF('Terugvordering reiskosten OAH'!H96="","",'Terugvordering reiskosten OAH'!H96)</f>
        <v/>
      </c>
      <c r="F24" s="47" t="str">
        <f>IF('Terugvordering reiskosten OAH'!R96="","",'Terugvordering reiskosten OAH'!R96)</f>
        <v/>
      </c>
      <c r="G24" s="54" t="str">
        <f>IF('Terugvordering reiskosten OAH'!X96="","",'Terugvordering reiskosten OAH'!X96)</f>
        <v/>
      </c>
      <c r="H24" s="47" t="str">
        <f>IF('Terugvordering reiskosten OAH'!AJ96="","",'Terugvordering reiskosten OAH'!AJ96)</f>
        <v/>
      </c>
      <c r="I24" s="54" t="str">
        <f>IF('Terugvordering reiskosten OAH'!AR96="","",'Terugvordering reiskosten OAH'!AR96)</f>
        <v/>
      </c>
      <c r="J24" s="54" t="str">
        <f>IF('Terugvordering reiskosten OAH'!AY96="","",'Terugvordering reiskosten OAH'!AY96)</f>
        <v/>
      </c>
      <c r="K24" s="54" t="str">
        <f>IF('Terugvordering reiskosten OAH'!BC96=0,"",'Terugvordering reiskosten OAH'!BC96)</f>
        <v/>
      </c>
      <c r="L24" s="62" t="str">
        <f>IF('Terugvordering reiskosten OAH'!BK96=0,"",'Terugvordering reiskosten OAH'!BK96)</f>
        <v/>
      </c>
      <c r="M24" s="54" t="str">
        <f>IF('Terugvordering reiskosten OAH'!BR96=0,"",'Terugvordering reiskosten OAH'!BR96)</f>
        <v/>
      </c>
      <c r="N24" s="65" t="str">
        <f>IF('Terugvordering reiskosten OAH'!BZ96=0,"",'Terugvordering reiskosten OAH'!BZ96)</f>
        <v/>
      </c>
      <c r="O24" s="65" t="str">
        <f>IF('Terugvordering reiskosten OAH'!CG96="","",'Terugvordering reiskosten OAH'!CG96)</f>
        <v/>
      </c>
      <c r="P24" s="65" t="str">
        <f>IF('Terugvordering reiskosten OAH'!CM96=0,"",'Terugvordering reiskosten OAH'!CM96)</f>
        <v/>
      </c>
    </row>
    <row r="25" spans="1:16" x14ac:dyDescent="0.3">
      <c r="A25" s="54" t="str">
        <f>IF('Terugvordering reiskosten OAH'!D97="","",IF('Terugvordering reiskosten OAH'!$T$36="","",'Terugvordering reiskosten OAH'!$T$36))</f>
        <v/>
      </c>
      <c r="B25" s="54" t="str">
        <f>IF(A25="","",'Terugvordering reiskosten OAH'!$T$38)</f>
        <v/>
      </c>
      <c r="C25" s="47" t="str">
        <f>IF(A25="","",'gegevensblad samenvatting vord.'!$C$2)</f>
        <v/>
      </c>
      <c r="D25" s="47" t="str">
        <f>IF('Terugvordering reiskosten OAH'!D97="","",TEXT('Terugvordering reiskosten OAH'!D97,"mm-jjjj"))</f>
        <v/>
      </c>
      <c r="E25" s="54" t="str">
        <f>IF('Terugvordering reiskosten OAH'!H97="","",'Terugvordering reiskosten OAH'!H97)</f>
        <v/>
      </c>
      <c r="F25" s="47" t="str">
        <f>IF('Terugvordering reiskosten OAH'!R97="","",'Terugvordering reiskosten OAH'!R97)</f>
        <v/>
      </c>
      <c r="G25" s="54" t="str">
        <f>IF('Terugvordering reiskosten OAH'!X97="","",'Terugvordering reiskosten OAH'!X97)</f>
        <v/>
      </c>
      <c r="H25" s="47" t="str">
        <f>IF('Terugvordering reiskosten OAH'!AJ97="","",'Terugvordering reiskosten OAH'!AJ97)</f>
        <v/>
      </c>
      <c r="I25" s="54" t="str">
        <f>IF('Terugvordering reiskosten OAH'!AR97="","",'Terugvordering reiskosten OAH'!AR97)</f>
        <v/>
      </c>
      <c r="J25" s="54" t="str">
        <f>IF('Terugvordering reiskosten OAH'!AY97="","",'Terugvordering reiskosten OAH'!AY97)</f>
        <v/>
      </c>
      <c r="K25" s="54" t="str">
        <f>IF('Terugvordering reiskosten OAH'!BC97=0,"",'Terugvordering reiskosten OAH'!BC97)</f>
        <v/>
      </c>
      <c r="L25" s="62" t="str">
        <f>IF('Terugvordering reiskosten OAH'!BK97=0,"",'Terugvordering reiskosten OAH'!BK97)</f>
        <v/>
      </c>
      <c r="M25" s="54" t="str">
        <f>IF('Terugvordering reiskosten OAH'!BR97=0,"",'Terugvordering reiskosten OAH'!BR97)</f>
        <v/>
      </c>
      <c r="N25" s="65" t="str">
        <f>IF('Terugvordering reiskosten OAH'!BZ97=0,"",'Terugvordering reiskosten OAH'!BZ97)</f>
        <v/>
      </c>
      <c r="O25" s="65" t="str">
        <f>IF('Terugvordering reiskosten OAH'!CG97="","",'Terugvordering reiskosten OAH'!CG97)</f>
        <v/>
      </c>
      <c r="P25" s="65" t="str">
        <f>IF('Terugvordering reiskosten OAH'!CM97=0,"",'Terugvordering reiskosten OAH'!CM97)</f>
        <v/>
      </c>
    </row>
    <row r="26" spans="1:16" x14ac:dyDescent="0.3">
      <c r="A26" s="54" t="str">
        <f>IF('Terugvordering reiskosten OAH'!D98="","",IF('Terugvordering reiskosten OAH'!$T$36="","",'Terugvordering reiskosten OAH'!$T$36))</f>
        <v/>
      </c>
      <c r="B26" s="54" t="str">
        <f>IF(A26="","",'Terugvordering reiskosten OAH'!$T$38)</f>
        <v/>
      </c>
      <c r="C26" s="47" t="str">
        <f>IF(A26="","",'gegevensblad samenvatting vord.'!$C$2)</f>
        <v/>
      </c>
      <c r="D26" s="47" t="str">
        <f>IF('Terugvordering reiskosten OAH'!D98="","",TEXT('Terugvordering reiskosten OAH'!D98,"mm-jjjj"))</f>
        <v/>
      </c>
      <c r="E26" s="54" t="str">
        <f>IF('Terugvordering reiskosten OAH'!H98="","",'Terugvordering reiskosten OAH'!H98)</f>
        <v/>
      </c>
      <c r="F26" s="47" t="str">
        <f>IF('Terugvordering reiskosten OAH'!R98="","",'Terugvordering reiskosten OAH'!R98)</f>
        <v/>
      </c>
      <c r="G26" s="54" t="str">
        <f>IF('Terugvordering reiskosten OAH'!X98="","",'Terugvordering reiskosten OAH'!X98)</f>
        <v/>
      </c>
      <c r="H26" s="47" t="str">
        <f>IF('Terugvordering reiskosten OAH'!AJ98="","",'Terugvordering reiskosten OAH'!AJ98)</f>
        <v/>
      </c>
      <c r="I26" s="54" t="str">
        <f>IF('Terugvordering reiskosten OAH'!AR98="","",'Terugvordering reiskosten OAH'!AR98)</f>
        <v/>
      </c>
      <c r="J26" s="54" t="str">
        <f>IF('Terugvordering reiskosten OAH'!AY98="","",'Terugvordering reiskosten OAH'!AY98)</f>
        <v/>
      </c>
      <c r="K26" s="54" t="str">
        <f>IF('Terugvordering reiskosten OAH'!BC98=0,"",'Terugvordering reiskosten OAH'!BC98)</f>
        <v/>
      </c>
      <c r="L26" s="62" t="str">
        <f>IF('Terugvordering reiskosten OAH'!BK98=0,"",'Terugvordering reiskosten OAH'!BK98)</f>
        <v/>
      </c>
      <c r="M26" s="54" t="str">
        <f>IF('Terugvordering reiskosten OAH'!BR98=0,"",'Terugvordering reiskosten OAH'!BR98)</f>
        <v/>
      </c>
      <c r="N26" s="65" t="str">
        <f>IF('Terugvordering reiskosten OAH'!BZ98=0,"",'Terugvordering reiskosten OAH'!BZ98)</f>
        <v/>
      </c>
      <c r="O26" s="65" t="str">
        <f>IF('Terugvordering reiskosten OAH'!CG98="","",'Terugvordering reiskosten OAH'!CG98)</f>
        <v/>
      </c>
      <c r="P26" s="65" t="str">
        <f>IF('Terugvordering reiskosten OAH'!CM98=0,"",'Terugvordering reiskosten OAH'!CM98)</f>
        <v/>
      </c>
    </row>
    <row r="27" spans="1:16" x14ac:dyDescent="0.3">
      <c r="A27" s="54" t="str">
        <f>IF('Terugvordering reiskosten OAH'!D99="","",IF('Terugvordering reiskosten OAH'!$T$36="","",'Terugvordering reiskosten OAH'!$T$36))</f>
        <v/>
      </c>
      <c r="B27" s="54" t="str">
        <f>IF(A27="","",'Terugvordering reiskosten OAH'!$T$38)</f>
        <v/>
      </c>
      <c r="C27" s="47" t="str">
        <f>IF(A27="","",'gegevensblad samenvatting vord.'!$C$2)</f>
        <v/>
      </c>
      <c r="D27" s="47" t="str">
        <f>IF('Terugvordering reiskosten OAH'!D99="","",TEXT('Terugvordering reiskosten OAH'!D99,"mm-jjjj"))</f>
        <v/>
      </c>
      <c r="E27" s="54" t="str">
        <f>IF('Terugvordering reiskosten OAH'!H99="","",'Terugvordering reiskosten OAH'!H99)</f>
        <v/>
      </c>
      <c r="F27" s="47" t="str">
        <f>IF('Terugvordering reiskosten OAH'!R99="","",'Terugvordering reiskosten OAH'!R99)</f>
        <v/>
      </c>
      <c r="G27" s="54" t="str">
        <f>IF('Terugvordering reiskosten OAH'!X99="","",'Terugvordering reiskosten OAH'!X99)</f>
        <v/>
      </c>
      <c r="H27" s="47" t="str">
        <f>IF('Terugvordering reiskosten OAH'!AJ99="","",'Terugvordering reiskosten OAH'!AJ99)</f>
        <v/>
      </c>
      <c r="I27" s="54" t="str">
        <f>IF('Terugvordering reiskosten OAH'!AR99="","",'Terugvordering reiskosten OAH'!AR99)</f>
        <v/>
      </c>
      <c r="J27" s="54" t="str">
        <f>IF('Terugvordering reiskosten OAH'!AY99="","",'Terugvordering reiskosten OAH'!AY99)</f>
        <v/>
      </c>
      <c r="K27" s="54" t="str">
        <f>IF('Terugvordering reiskosten OAH'!BC99=0,"",'Terugvordering reiskosten OAH'!BC99)</f>
        <v/>
      </c>
      <c r="L27" s="62" t="str">
        <f>IF('Terugvordering reiskosten OAH'!BK99=0,"",'Terugvordering reiskosten OAH'!BK99)</f>
        <v/>
      </c>
      <c r="M27" s="54" t="str">
        <f>IF('Terugvordering reiskosten OAH'!BR99=0,"",'Terugvordering reiskosten OAH'!BR99)</f>
        <v/>
      </c>
      <c r="N27" s="65" t="str">
        <f>IF('Terugvordering reiskosten OAH'!BZ99=0,"",'Terugvordering reiskosten OAH'!BZ99)</f>
        <v/>
      </c>
      <c r="O27" s="65" t="str">
        <f>IF('Terugvordering reiskosten OAH'!CG99="","",'Terugvordering reiskosten OAH'!CG99)</f>
        <v/>
      </c>
      <c r="P27" s="65" t="str">
        <f>IF('Terugvordering reiskosten OAH'!CM99=0,"",'Terugvordering reiskosten OAH'!CM99)</f>
        <v/>
      </c>
    </row>
    <row r="28" spans="1:16" x14ac:dyDescent="0.3">
      <c r="A28" s="54" t="str">
        <f>IF('Terugvordering reiskosten OAH'!D100="","",IF('Terugvordering reiskosten OAH'!$T$36="","",'Terugvordering reiskosten OAH'!$T$36))</f>
        <v/>
      </c>
      <c r="B28" s="54" t="str">
        <f>IF(A28="","",'Terugvordering reiskosten OAH'!$T$38)</f>
        <v/>
      </c>
      <c r="C28" s="47" t="str">
        <f>IF(A28="","",'gegevensblad samenvatting vord.'!$C$2)</f>
        <v/>
      </c>
      <c r="D28" s="47" t="str">
        <f>IF('Terugvordering reiskosten OAH'!D100="","",TEXT('Terugvordering reiskosten OAH'!D100,"mm-jjjj"))</f>
        <v/>
      </c>
      <c r="E28" s="54" t="str">
        <f>IF('Terugvordering reiskosten OAH'!H100="","",'Terugvordering reiskosten OAH'!H100)</f>
        <v/>
      </c>
      <c r="F28" s="47" t="str">
        <f>IF('Terugvordering reiskosten OAH'!R100="","",'Terugvordering reiskosten OAH'!R100)</f>
        <v/>
      </c>
      <c r="G28" s="54" t="str">
        <f>IF('Terugvordering reiskosten OAH'!X100="","",'Terugvordering reiskosten OAH'!X100)</f>
        <v/>
      </c>
      <c r="H28" s="47" t="str">
        <f>IF('Terugvordering reiskosten OAH'!AJ100="","",'Terugvordering reiskosten OAH'!AJ100)</f>
        <v/>
      </c>
      <c r="I28" s="54" t="str">
        <f>IF('Terugvordering reiskosten OAH'!AR100="","",'Terugvordering reiskosten OAH'!AR100)</f>
        <v/>
      </c>
      <c r="J28" s="54" t="str">
        <f>IF('Terugvordering reiskosten OAH'!AY100="","",'Terugvordering reiskosten OAH'!AY100)</f>
        <v/>
      </c>
      <c r="K28" s="54" t="str">
        <f>IF('Terugvordering reiskosten OAH'!BC100=0,"",'Terugvordering reiskosten OAH'!BC100)</f>
        <v/>
      </c>
      <c r="L28" s="62" t="str">
        <f>IF('Terugvordering reiskosten OAH'!BK100=0,"",'Terugvordering reiskosten OAH'!BK100)</f>
        <v/>
      </c>
      <c r="M28" s="54" t="str">
        <f>IF('Terugvordering reiskosten OAH'!BR100=0,"",'Terugvordering reiskosten OAH'!BR100)</f>
        <v/>
      </c>
      <c r="N28" s="65" t="str">
        <f>IF('Terugvordering reiskosten OAH'!BZ100=0,"",'Terugvordering reiskosten OAH'!BZ100)</f>
        <v/>
      </c>
      <c r="O28" s="65" t="str">
        <f>IF('Terugvordering reiskosten OAH'!CG100="","",'Terugvordering reiskosten OAH'!CG100)</f>
        <v/>
      </c>
      <c r="P28" s="65" t="str">
        <f>IF('Terugvordering reiskosten OAH'!CM100=0,"",'Terugvordering reiskosten OAH'!CM100)</f>
        <v/>
      </c>
    </row>
    <row r="29" spans="1:16" x14ac:dyDescent="0.3">
      <c r="A29" s="54" t="str">
        <f>IF('Terugvordering reiskosten OAH'!D101="","",IF('Terugvordering reiskosten OAH'!$T$36="","",'Terugvordering reiskosten OAH'!$T$36))</f>
        <v/>
      </c>
      <c r="B29" s="54" t="str">
        <f>IF(A29="","",'Terugvordering reiskosten OAH'!$T$38)</f>
        <v/>
      </c>
      <c r="C29" s="47" t="str">
        <f>IF(A29="","",'gegevensblad samenvatting vord.'!$C$2)</f>
        <v/>
      </c>
      <c r="D29" s="47" t="str">
        <f>IF('Terugvordering reiskosten OAH'!D101="","",TEXT('Terugvordering reiskosten OAH'!D101,"mm-jjjj"))</f>
        <v/>
      </c>
      <c r="E29" s="54" t="str">
        <f>IF('Terugvordering reiskosten OAH'!H101="","",'Terugvordering reiskosten OAH'!H101)</f>
        <v/>
      </c>
      <c r="F29" s="47" t="str">
        <f>IF('Terugvordering reiskosten OAH'!R101="","",'Terugvordering reiskosten OAH'!R101)</f>
        <v/>
      </c>
      <c r="G29" s="54" t="str">
        <f>IF('Terugvordering reiskosten OAH'!X101="","",'Terugvordering reiskosten OAH'!X101)</f>
        <v/>
      </c>
      <c r="H29" s="47" t="str">
        <f>IF('Terugvordering reiskosten OAH'!AJ101="","",'Terugvordering reiskosten OAH'!AJ101)</f>
        <v/>
      </c>
      <c r="I29" s="54" t="str">
        <f>IF('Terugvordering reiskosten OAH'!AR101="","",'Terugvordering reiskosten OAH'!AR101)</f>
        <v/>
      </c>
      <c r="J29" s="54" t="str">
        <f>IF('Terugvordering reiskosten OAH'!AY101="","",'Terugvordering reiskosten OAH'!AY101)</f>
        <v/>
      </c>
      <c r="K29" s="54" t="str">
        <f>IF('Terugvordering reiskosten OAH'!BC101=0,"",'Terugvordering reiskosten OAH'!BC101)</f>
        <v/>
      </c>
      <c r="L29" s="62" t="str">
        <f>IF('Terugvordering reiskosten OAH'!BK101=0,"",'Terugvordering reiskosten OAH'!BK101)</f>
        <v/>
      </c>
      <c r="M29" s="54" t="str">
        <f>IF('Terugvordering reiskosten OAH'!BR101=0,"",'Terugvordering reiskosten OAH'!BR101)</f>
        <v/>
      </c>
      <c r="N29" s="65" t="str">
        <f>IF('Terugvordering reiskosten OAH'!BZ101=0,"",'Terugvordering reiskosten OAH'!BZ101)</f>
        <v/>
      </c>
      <c r="O29" s="65" t="str">
        <f>IF('Terugvordering reiskosten OAH'!CG101="","",'Terugvordering reiskosten OAH'!CG101)</f>
        <v/>
      </c>
      <c r="P29" s="65" t="str">
        <f>IF('Terugvordering reiskosten OAH'!CM101=0,"",'Terugvordering reiskosten OAH'!CM101)</f>
        <v/>
      </c>
    </row>
    <row r="30" spans="1:16" x14ac:dyDescent="0.3">
      <c r="A30" s="54" t="str">
        <f>IF('Terugvordering reiskosten OAH'!D102="","",IF('Terugvordering reiskosten OAH'!$T$36="","",'Terugvordering reiskosten OAH'!$T$36))</f>
        <v/>
      </c>
      <c r="B30" s="54" t="str">
        <f>IF(A30="","",'Terugvordering reiskosten OAH'!$T$38)</f>
        <v/>
      </c>
      <c r="C30" s="47" t="str">
        <f>IF(A30="","",'gegevensblad samenvatting vord.'!$C$2)</f>
        <v/>
      </c>
      <c r="D30" s="47" t="str">
        <f>IF('Terugvordering reiskosten OAH'!D102="","",TEXT('Terugvordering reiskosten OAH'!D102,"mm-jjjj"))</f>
        <v/>
      </c>
      <c r="E30" s="54" t="str">
        <f>IF('Terugvordering reiskosten OAH'!H102="","",'Terugvordering reiskosten OAH'!H102)</f>
        <v/>
      </c>
      <c r="F30" s="47" t="str">
        <f>IF('Terugvordering reiskosten OAH'!R102="","",'Terugvordering reiskosten OAH'!R102)</f>
        <v/>
      </c>
      <c r="G30" s="54" t="str">
        <f>IF('Terugvordering reiskosten OAH'!X102="","",'Terugvordering reiskosten OAH'!X102)</f>
        <v/>
      </c>
      <c r="H30" s="47" t="str">
        <f>IF('Terugvordering reiskosten OAH'!AJ102="","",'Terugvordering reiskosten OAH'!AJ102)</f>
        <v/>
      </c>
      <c r="I30" s="54" t="str">
        <f>IF('Terugvordering reiskosten OAH'!AR102="","",'Terugvordering reiskosten OAH'!AR102)</f>
        <v/>
      </c>
      <c r="J30" s="54" t="str">
        <f>IF('Terugvordering reiskosten OAH'!AY102="","",'Terugvordering reiskosten OAH'!AY102)</f>
        <v/>
      </c>
      <c r="K30" s="54" t="str">
        <f>IF('Terugvordering reiskosten OAH'!BC102=0,"",'Terugvordering reiskosten OAH'!BC102)</f>
        <v/>
      </c>
      <c r="L30" s="62" t="str">
        <f>IF('Terugvordering reiskosten OAH'!BK102=0,"",'Terugvordering reiskosten OAH'!BK102)</f>
        <v/>
      </c>
      <c r="M30" s="54" t="str">
        <f>IF('Terugvordering reiskosten OAH'!BR102=0,"",'Terugvordering reiskosten OAH'!BR102)</f>
        <v/>
      </c>
      <c r="N30" s="65" t="str">
        <f>IF('Terugvordering reiskosten OAH'!BZ102=0,"",'Terugvordering reiskosten OAH'!BZ102)</f>
        <v/>
      </c>
      <c r="O30" s="65" t="str">
        <f>IF('Terugvordering reiskosten OAH'!CG102="","",'Terugvordering reiskosten OAH'!CG102)</f>
        <v/>
      </c>
      <c r="P30" s="65" t="str">
        <f>IF('Terugvordering reiskosten OAH'!CM102=0,"",'Terugvordering reiskosten OAH'!CM102)</f>
        <v/>
      </c>
    </row>
    <row r="31" spans="1:16" x14ac:dyDescent="0.3">
      <c r="A31" s="54" t="str">
        <f>IF('Terugvordering reiskosten OAH'!D103="","",IF('Terugvordering reiskosten OAH'!$T$36="","",'Terugvordering reiskosten OAH'!$T$36))</f>
        <v/>
      </c>
      <c r="B31" s="54" t="str">
        <f>IF(A31="","",'Terugvordering reiskosten OAH'!$T$38)</f>
        <v/>
      </c>
      <c r="C31" s="47" t="str">
        <f>IF(A31="","",'gegevensblad samenvatting vord.'!$C$2)</f>
        <v/>
      </c>
      <c r="D31" s="47" t="str">
        <f>IF('Terugvordering reiskosten OAH'!D103="","",TEXT('Terugvordering reiskosten OAH'!D103,"mm-jjjj"))</f>
        <v/>
      </c>
      <c r="E31" s="54" t="str">
        <f>IF('Terugvordering reiskosten OAH'!H103="","",'Terugvordering reiskosten OAH'!H103)</f>
        <v/>
      </c>
      <c r="F31" s="47" t="str">
        <f>IF('Terugvordering reiskosten OAH'!R103="","",'Terugvordering reiskosten OAH'!R103)</f>
        <v/>
      </c>
      <c r="G31" s="54" t="str">
        <f>IF('Terugvordering reiskosten OAH'!X103="","",'Terugvordering reiskosten OAH'!X103)</f>
        <v/>
      </c>
      <c r="H31" s="47" t="str">
        <f>IF('Terugvordering reiskosten OAH'!AJ103="","",'Terugvordering reiskosten OAH'!AJ103)</f>
        <v/>
      </c>
      <c r="I31" s="54" t="str">
        <f>IF('Terugvordering reiskosten OAH'!AR103="","",'Terugvordering reiskosten OAH'!AR103)</f>
        <v/>
      </c>
      <c r="J31" s="54" t="str">
        <f>IF('Terugvordering reiskosten OAH'!AY103="","",'Terugvordering reiskosten OAH'!AY103)</f>
        <v/>
      </c>
      <c r="K31" s="54" t="str">
        <f>IF('Terugvordering reiskosten OAH'!BC103=0,"",'Terugvordering reiskosten OAH'!BC103)</f>
        <v/>
      </c>
      <c r="L31" s="62" t="str">
        <f>IF('Terugvordering reiskosten OAH'!BK103=0,"",'Terugvordering reiskosten OAH'!BK103)</f>
        <v/>
      </c>
      <c r="M31" s="54" t="str">
        <f>IF('Terugvordering reiskosten OAH'!BR103=0,"",'Terugvordering reiskosten OAH'!BR103)</f>
        <v/>
      </c>
      <c r="N31" s="65" t="str">
        <f>IF('Terugvordering reiskosten OAH'!BZ103=0,"",'Terugvordering reiskosten OAH'!BZ103)</f>
        <v/>
      </c>
      <c r="O31" s="65" t="str">
        <f>IF('Terugvordering reiskosten OAH'!CG103="","",'Terugvordering reiskosten OAH'!CG103)</f>
        <v/>
      </c>
      <c r="P31" s="65" t="str">
        <f>IF('Terugvordering reiskosten OAH'!CM103=0,"",'Terugvordering reiskosten OAH'!CM103)</f>
        <v/>
      </c>
    </row>
    <row r="32" spans="1:16" x14ac:dyDescent="0.3">
      <c r="A32" s="54" t="str">
        <f>IF('Terugvordering reiskosten OAH'!D104="","",IF('Terugvordering reiskosten OAH'!$T$36="","",'Terugvordering reiskosten OAH'!$T$36))</f>
        <v/>
      </c>
      <c r="B32" s="54" t="str">
        <f>IF(A32="","",'Terugvordering reiskosten OAH'!$T$38)</f>
        <v/>
      </c>
      <c r="C32" s="47" t="str">
        <f>IF(A32="","",'gegevensblad samenvatting vord.'!$C$2)</f>
        <v/>
      </c>
      <c r="D32" s="47" t="str">
        <f>IF('Terugvordering reiskosten OAH'!D104="","",TEXT('Terugvordering reiskosten OAH'!D104,"mm-jjjj"))</f>
        <v/>
      </c>
      <c r="E32" s="54" t="str">
        <f>IF('Terugvordering reiskosten OAH'!H104="","",'Terugvordering reiskosten OAH'!H104)</f>
        <v/>
      </c>
      <c r="F32" s="47" t="str">
        <f>IF('Terugvordering reiskosten OAH'!R104="","",'Terugvordering reiskosten OAH'!R104)</f>
        <v/>
      </c>
      <c r="G32" s="54" t="str">
        <f>IF('Terugvordering reiskosten OAH'!X104="","",'Terugvordering reiskosten OAH'!X104)</f>
        <v/>
      </c>
      <c r="H32" s="47" t="str">
        <f>IF('Terugvordering reiskosten OAH'!AJ104="","",'Terugvordering reiskosten OAH'!AJ104)</f>
        <v/>
      </c>
      <c r="I32" s="54" t="str">
        <f>IF('Terugvordering reiskosten OAH'!AR104="","",'Terugvordering reiskosten OAH'!AR104)</f>
        <v/>
      </c>
      <c r="J32" s="54" t="str">
        <f>IF('Terugvordering reiskosten OAH'!AY104="","",'Terugvordering reiskosten OAH'!AY104)</f>
        <v/>
      </c>
      <c r="K32" s="54" t="str">
        <f>IF('Terugvordering reiskosten OAH'!BC104=0,"",'Terugvordering reiskosten OAH'!BC104)</f>
        <v/>
      </c>
      <c r="L32" s="62" t="str">
        <f>IF('Terugvordering reiskosten OAH'!BK104=0,"",'Terugvordering reiskosten OAH'!BK104)</f>
        <v/>
      </c>
      <c r="M32" s="54" t="str">
        <f>IF('Terugvordering reiskosten OAH'!BR104=0,"",'Terugvordering reiskosten OAH'!BR104)</f>
        <v/>
      </c>
      <c r="N32" s="65" t="str">
        <f>IF('Terugvordering reiskosten OAH'!BZ104=0,"",'Terugvordering reiskosten OAH'!BZ104)</f>
        <v/>
      </c>
      <c r="O32" s="65" t="str">
        <f>IF('Terugvordering reiskosten OAH'!CG104="","",'Terugvordering reiskosten OAH'!CG104)</f>
        <v/>
      </c>
      <c r="P32" s="65" t="str">
        <f>IF('Terugvordering reiskosten OAH'!CM104=0,"",'Terugvordering reiskosten OAH'!CM104)</f>
        <v/>
      </c>
    </row>
    <row r="33" spans="1:16" x14ac:dyDescent="0.3">
      <c r="A33" s="54" t="str">
        <f>IF('Terugvordering reiskosten OAH'!D105="","",IF('Terugvordering reiskosten OAH'!$T$36="","",'Terugvordering reiskosten OAH'!$T$36))</f>
        <v/>
      </c>
      <c r="B33" s="54" t="str">
        <f>IF(A33="","",'Terugvordering reiskosten OAH'!$T$38)</f>
        <v/>
      </c>
      <c r="C33" s="47" t="str">
        <f>IF(A33="","",'gegevensblad samenvatting vord.'!$C$2)</f>
        <v/>
      </c>
      <c r="D33" s="47" t="str">
        <f>IF('Terugvordering reiskosten OAH'!D105="","",TEXT('Terugvordering reiskosten OAH'!D105,"mm-jjjj"))</f>
        <v/>
      </c>
      <c r="E33" s="54" t="str">
        <f>IF('Terugvordering reiskosten OAH'!H105="","",'Terugvordering reiskosten OAH'!H105)</f>
        <v/>
      </c>
      <c r="F33" s="47" t="str">
        <f>IF('Terugvordering reiskosten OAH'!R105="","",'Terugvordering reiskosten OAH'!R105)</f>
        <v/>
      </c>
      <c r="G33" s="54" t="str">
        <f>IF('Terugvordering reiskosten OAH'!X105="","",'Terugvordering reiskosten OAH'!X105)</f>
        <v/>
      </c>
      <c r="H33" s="47" t="str">
        <f>IF('Terugvordering reiskosten OAH'!AJ105="","",'Terugvordering reiskosten OAH'!AJ105)</f>
        <v/>
      </c>
      <c r="I33" s="54" t="str">
        <f>IF('Terugvordering reiskosten OAH'!AR105="","",'Terugvordering reiskosten OAH'!AR105)</f>
        <v/>
      </c>
      <c r="J33" s="54" t="str">
        <f>IF('Terugvordering reiskosten OAH'!AY105="","",'Terugvordering reiskosten OAH'!AY105)</f>
        <v/>
      </c>
      <c r="K33" s="54" t="str">
        <f>IF('Terugvordering reiskosten OAH'!BC105=0,"",'Terugvordering reiskosten OAH'!BC105)</f>
        <v/>
      </c>
      <c r="L33" s="62" t="str">
        <f>IF('Terugvordering reiskosten OAH'!BK105=0,"",'Terugvordering reiskosten OAH'!BK105)</f>
        <v/>
      </c>
      <c r="M33" s="54" t="str">
        <f>IF('Terugvordering reiskosten OAH'!BR105=0,"",'Terugvordering reiskosten OAH'!BR105)</f>
        <v/>
      </c>
      <c r="N33" s="65" t="str">
        <f>IF('Terugvordering reiskosten OAH'!BZ105=0,"",'Terugvordering reiskosten OAH'!BZ105)</f>
        <v/>
      </c>
      <c r="O33" s="65" t="str">
        <f>IF('Terugvordering reiskosten OAH'!CG105="","",'Terugvordering reiskosten OAH'!CG105)</f>
        <v/>
      </c>
      <c r="P33" s="65" t="str">
        <f>IF('Terugvordering reiskosten OAH'!CM105=0,"",'Terugvordering reiskosten OAH'!CM105)</f>
        <v/>
      </c>
    </row>
    <row r="34" spans="1:16" x14ac:dyDescent="0.3">
      <c r="A34" s="54" t="str">
        <f>IF('Terugvordering reiskosten OAH'!D106="","",IF('Terugvordering reiskosten OAH'!$T$36="","",'Terugvordering reiskosten OAH'!$T$36))</f>
        <v/>
      </c>
      <c r="B34" s="54" t="str">
        <f>IF(A34="","",'Terugvordering reiskosten OAH'!$T$38)</f>
        <v/>
      </c>
      <c r="C34" s="47" t="str">
        <f>IF(A34="","",'gegevensblad samenvatting vord.'!$C$2)</f>
        <v/>
      </c>
      <c r="D34" s="47" t="str">
        <f>IF('Terugvordering reiskosten OAH'!D106="","",TEXT('Terugvordering reiskosten OAH'!D106,"mm-jjjj"))</f>
        <v/>
      </c>
      <c r="E34" s="54" t="str">
        <f>IF('Terugvordering reiskosten OAH'!H106="","",'Terugvordering reiskosten OAH'!H106)</f>
        <v/>
      </c>
      <c r="F34" s="47" t="str">
        <f>IF('Terugvordering reiskosten OAH'!R106="","",'Terugvordering reiskosten OAH'!R106)</f>
        <v/>
      </c>
      <c r="G34" s="54" t="str">
        <f>IF('Terugvordering reiskosten OAH'!X106="","",'Terugvordering reiskosten OAH'!X106)</f>
        <v/>
      </c>
      <c r="H34" s="47" t="str">
        <f>IF('Terugvordering reiskosten OAH'!AJ106="","",'Terugvordering reiskosten OAH'!AJ106)</f>
        <v/>
      </c>
      <c r="I34" s="54" t="str">
        <f>IF('Terugvordering reiskosten OAH'!AR106="","",'Terugvordering reiskosten OAH'!AR106)</f>
        <v/>
      </c>
      <c r="J34" s="54" t="str">
        <f>IF('Terugvordering reiskosten OAH'!AY106="","",'Terugvordering reiskosten OAH'!AY106)</f>
        <v/>
      </c>
      <c r="K34" s="54" t="str">
        <f>IF('Terugvordering reiskosten OAH'!BC106=0,"",'Terugvordering reiskosten OAH'!BC106)</f>
        <v/>
      </c>
      <c r="L34" s="62" t="str">
        <f>IF('Terugvordering reiskosten OAH'!BK106=0,"",'Terugvordering reiskosten OAH'!BK106)</f>
        <v/>
      </c>
      <c r="M34" s="54" t="str">
        <f>IF('Terugvordering reiskosten OAH'!BR106=0,"",'Terugvordering reiskosten OAH'!BR106)</f>
        <v/>
      </c>
      <c r="N34" s="65" t="str">
        <f>IF('Terugvordering reiskosten OAH'!BZ106=0,"",'Terugvordering reiskosten OAH'!BZ106)</f>
        <v/>
      </c>
      <c r="O34" s="65" t="str">
        <f>IF('Terugvordering reiskosten OAH'!CG106="","",'Terugvordering reiskosten OAH'!CG106)</f>
        <v/>
      </c>
      <c r="P34" s="65" t="str">
        <f>IF('Terugvordering reiskosten OAH'!CM106=0,"",'Terugvordering reiskosten OAH'!CM106)</f>
        <v/>
      </c>
    </row>
    <row r="35" spans="1:16" x14ac:dyDescent="0.3">
      <c r="A35" s="54" t="str">
        <f>IF('Terugvordering reiskosten OAH'!D107="","",IF('Terugvordering reiskosten OAH'!$T$36="","",'Terugvordering reiskosten OAH'!$T$36))</f>
        <v/>
      </c>
      <c r="B35" s="54" t="str">
        <f>IF(A35="","",'Terugvordering reiskosten OAH'!$T$38)</f>
        <v/>
      </c>
      <c r="C35" s="47" t="str">
        <f>IF(A35="","",'gegevensblad samenvatting vord.'!$C$2)</f>
        <v/>
      </c>
      <c r="D35" s="47" t="str">
        <f>IF('Terugvordering reiskosten OAH'!D107="","",TEXT('Terugvordering reiskosten OAH'!D107,"mm-jjjj"))</f>
        <v/>
      </c>
      <c r="E35" s="54" t="str">
        <f>IF('Terugvordering reiskosten OAH'!H107="","",'Terugvordering reiskosten OAH'!H107)</f>
        <v/>
      </c>
      <c r="F35" s="47" t="str">
        <f>IF('Terugvordering reiskosten OAH'!R107="","",'Terugvordering reiskosten OAH'!R107)</f>
        <v/>
      </c>
      <c r="G35" s="54" t="str">
        <f>IF('Terugvordering reiskosten OAH'!X107="","",'Terugvordering reiskosten OAH'!X107)</f>
        <v/>
      </c>
      <c r="H35" s="47" t="str">
        <f>IF('Terugvordering reiskosten OAH'!AJ107="","",'Terugvordering reiskosten OAH'!AJ107)</f>
        <v/>
      </c>
      <c r="I35" s="54" t="str">
        <f>IF('Terugvordering reiskosten OAH'!AR107="","",'Terugvordering reiskosten OAH'!AR107)</f>
        <v/>
      </c>
      <c r="J35" s="54" t="str">
        <f>IF('Terugvordering reiskosten OAH'!AY107="","",'Terugvordering reiskosten OAH'!AY107)</f>
        <v/>
      </c>
      <c r="K35" s="54" t="str">
        <f>IF('Terugvordering reiskosten OAH'!BC107=0,"",'Terugvordering reiskosten OAH'!BC107)</f>
        <v/>
      </c>
      <c r="L35" s="62" t="str">
        <f>IF('Terugvordering reiskosten OAH'!BK107=0,"",'Terugvordering reiskosten OAH'!BK107)</f>
        <v/>
      </c>
      <c r="M35" s="54" t="str">
        <f>IF('Terugvordering reiskosten OAH'!BR107=0,"",'Terugvordering reiskosten OAH'!BR107)</f>
        <v/>
      </c>
      <c r="N35" s="65" t="str">
        <f>IF('Terugvordering reiskosten OAH'!BZ107=0,"",'Terugvordering reiskosten OAH'!BZ107)</f>
        <v/>
      </c>
      <c r="O35" s="65" t="str">
        <f>IF('Terugvordering reiskosten OAH'!CG107="","",'Terugvordering reiskosten OAH'!CG107)</f>
        <v/>
      </c>
      <c r="P35" s="65" t="str">
        <f>IF('Terugvordering reiskosten OAH'!CM107=0,"",'Terugvordering reiskosten OAH'!CM107)</f>
        <v/>
      </c>
    </row>
    <row r="36" spans="1:16" x14ac:dyDescent="0.3">
      <c r="A36" s="54" t="str">
        <f>IF('Terugvordering reiskosten OAH'!D108="","",IF('Terugvordering reiskosten OAH'!$T$36="","",'Terugvordering reiskosten OAH'!$T$36))</f>
        <v/>
      </c>
      <c r="B36" s="54" t="str">
        <f>IF(A36="","",'Terugvordering reiskosten OAH'!$T$38)</f>
        <v/>
      </c>
      <c r="C36" s="47" t="str">
        <f>IF(A36="","",'gegevensblad samenvatting vord.'!$C$2)</f>
        <v/>
      </c>
      <c r="D36" s="47" t="str">
        <f>IF('Terugvordering reiskosten OAH'!D108="","",TEXT('Terugvordering reiskosten OAH'!D108,"mm-jjjj"))</f>
        <v/>
      </c>
      <c r="E36" s="54" t="str">
        <f>IF('Terugvordering reiskosten OAH'!H108="","",'Terugvordering reiskosten OAH'!H108)</f>
        <v/>
      </c>
      <c r="F36" s="47" t="str">
        <f>IF('Terugvordering reiskosten OAH'!R108="","",'Terugvordering reiskosten OAH'!R108)</f>
        <v/>
      </c>
      <c r="G36" s="54" t="str">
        <f>IF('Terugvordering reiskosten OAH'!X108="","",'Terugvordering reiskosten OAH'!X108)</f>
        <v/>
      </c>
      <c r="H36" s="47" t="str">
        <f>IF('Terugvordering reiskosten OAH'!AJ108="","",'Terugvordering reiskosten OAH'!AJ108)</f>
        <v/>
      </c>
      <c r="I36" s="54" t="str">
        <f>IF('Terugvordering reiskosten OAH'!AR108="","",'Terugvordering reiskosten OAH'!AR108)</f>
        <v/>
      </c>
      <c r="J36" s="54" t="str">
        <f>IF('Terugvordering reiskosten OAH'!AY108="","",'Terugvordering reiskosten OAH'!AY108)</f>
        <v/>
      </c>
      <c r="K36" s="54" t="str">
        <f>IF('Terugvordering reiskosten OAH'!BC108=0,"",'Terugvordering reiskosten OAH'!BC108)</f>
        <v/>
      </c>
      <c r="L36" s="62" t="str">
        <f>IF('Terugvordering reiskosten OAH'!BK108=0,"",'Terugvordering reiskosten OAH'!BK108)</f>
        <v/>
      </c>
      <c r="M36" s="54" t="str">
        <f>IF('Terugvordering reiskosten OAH'!BR108=0,"",'Terugvordering reiskosten OAH'!BR108)</f>
        <v/>
      </c>
      <c r="N36" s="65" t="str">
        <f>IF('Terugvordering reiskosten OAH'!BZ108=0,"",'Terugvordering reiskosten OAH'!BZ108)</f>
        <v/>
      </c>
      <c r="O36" s="65" t="str">
        <f>IF('Terugvordering reiskosten OAH'!CG108="","",'Terugvordering reiskosten OAH'!CG108)</f>
        <v/>
      </c>
      <c r="P36" s="65" t="str">
        <f>IF('Terugvordering reiskosten OAH'!CM108=0,"",'Terugvordering reiskosten OAH'!CM108)</f>
        <v/>
      </c>
    </row>
    <row r="37" spans="1:16" x14ac:dyDescent="0.3">
      <c r="A37" s="54" t="str">
        <f>IF('Terugvordering reiskosten OAH'!D109="","",IF('Terugvordering reiskosten OAH'!$T$36="","",'Terugvordering reiskosten OAH'!$T$36))</f>
        <v/>
      </c>
      <c r="B37" s="54" t="str">
        <f>IF(A37="","",'Terugvordering reiskosten OAH'!$T$38)</f>
        <v/>
      </c>
      <c r="C37" s="47" t="str">
        <f>IF(A37="","",'gegevensblad samenvatting vord.'!$C$2)</f>
        <v/>
      </c>
      <c r="D37" s="47" t="str">
        <f>IF('Terugvordering reiskosten OAH'!D109="","",TEXT('Terugvordering reiskosten OAH'!D109,"mm-jjjj"))</f>
        <v/>
      </c>
      <c r="E37" s="54" t="str">
        <f>IF('Terugvordering reiskosten OAH'!H109="","",'Terugvordering reiskosten OAH'!H109)</f>
        <v/>
      </c>
      <c r="F37" s="47" t="str">
        <f>IF('Terugvordering reiskosten OAH'!R109="","",'Terugvordering reiskosten OAH'!R109)</f>
        <v/>
      </c>
      <c r="G37" s="54" t="str">
        <f>IF('Terugvordering reiskosten OAH'!X109="","",'Terugvordering reiskosten OAH'!X109)</f>
        <v/>
      </c>
      <c r="H37" s="47" t="str">
        <f>IF('Terugvordering reiskosten OAH'!AJ109="","",'Terugvordering reiskosten OAH'!AJ109)</f>
        <v/>
      </c>
      <c r="I37" s="54" t="str">
        <f>IF('Terugvordering reiskosten OAH'!AR109="","",'Terugvordering reiskosten OAH'!AR109)</f>
        <v/>
      </c>
      <c r="J37" s="54" t="str">
        <f>IF('Terugvordering reiskosten OAH'!AY109="","",'Terugvordering reiskosten OAH'!AY109)</f>
        <v/>
      </c>
      <c r="K37" s="54" t="str">
        <f>IF('Terugvordering reiskosten OAH'!BC109=0,"",'Terugvordering reiskosten OAH'!BC109)</f>
        <v/>
      </c>
      <c r="L37" s="62" t="str">
        <f>IF('Terugvordering reiskosten OAH'!BK109=0,"",'Terugvordering reiskosten OAH'!BK109)</f>
        <v/>
      </c>
      <c r="M37" s="54" t="str">
        <f>IF('Terugvordering reiskosten OAH'!BR109=0,"",'Terugvordering reiskosten OAH'!BR109)</f>
        <v/>
      </c>
      <c r="N37" s="65" t="str">
        <f>IF('Terugvordering reiskosten OAH'!BZ109=0,"",'Terugvordering reiskosten OAH'!BZ109)</f>
        <v/>
      </c>
      <c r="O37" s="65" t="str">
        <f>IF('Terugvordering reiskosten OAH'!CG109="","",'Terugvordering reiskosten OAH'!CG109)</f>
        <v/>
      </c>
      <c r="P37" s="65" t="str">
        <f>IF('Terugvordering reiskosten OAH'!CM109=0,"",'Terugvordering reiskosten OAH'!CM109)</f>
        <v/>
      </c>
    </row>
    <row r="38" spans="1:16" x14ac:dyDescent="0.3">
      <c r="A38" s="54" t="str">
        <f>IF('Terugvordering reiskosten OAH'!D110="","",IF('Terugvordering reiskosten OAH'!$T$36="","",'Terugvordering reiskosten OAH'!$T$36))</f>
        <v/>
      </c>
      <c r="B38" s="54" t="str">
        <f>IF(A38="","",'Terugvordering reiskosten OAH'!$T$38)</f>
        <v/>
      </c>
      <c r="C38" s="47" t="str">
        <f>IF(A38="","",'gegevensblad samenvatting vord.'!$C$2)</f>
        <v/>
      </c>
      <c r="D38" s="47" t="str">
        <f>IF('Terugvordering reiskosten OAH'!D110="","",TEXT('Terugvordering reiskosten OAH'!D110,"mm-jjjj"))</f>
        <v/>
      </c>
      <c r="E38" s="54" t="str">
        <f>IF('Terugvordering reiskosten OAH'!H110="","",'Terugvordering reiskosten OAH'!H110)</f>
        <v/>
      </c>
      <c r="F38" s="47" t="str">
        <f>IF('Terugvordering reiskosten OAH'!R110="","",'Terugvordering reiskosten OAH'!R110)</f>
        <v/>
      </c>
      <c r="G38" s="54" t="str">
        <f>IF('Terugvordering reiskosten OAH'!X110="","",'Terugvordering reiskosten OAH'!X110)</f>
        <v/>
      </c>
      <c r="H38" s="47" t="str">
        <f>IF('Terugvordering reiskosten OAH'!AJ110="","",'Terugvordering reiskosten OAH'!AJ110)</f>
        <v/>
      </c>
      <c r="I38" s="54" t="str">
        <f>IF('Terugvordering reiskosten OAH'!AR110="","",'Terugvordering reiskosten OAH'!AR110)</f>
        <v/>
      </c>
      <c r="J38" s="54" t="str">
        <f>IF('Terugvordering reiskosten OAH'!AY110="","",'Terugvordering reiskosten OAH'!AY110)</f>
        <v/>
      </c>
      <c r="K38" s="54" t="str">
        <f>IF('Terugvordering reiskosten OAH'!BC110=0,"",'Terugvordering reiskosten OAH'!BC110)</f>
        <v/>
      </c>
      <c r="L38" s="62" t="str">
        <f>IF('Terugvordering reiskosten OAH'!BK110=0,"",'Terugvordering reiskosten OAH'!BK110)</f>
        <v/>
      </c>
      <c r="M38" s="54" t="str">
        <f>IF('Terugvordering reiskosten OAH'!BR110=0,"",'Terugvordering reiskosten OAH'!BR110)</f>
        <v/>
      </c>
      <c r="N38" s="65" t="str">
        <f>IF('Terugvordering reiskosten OAH'!BZ110=0,"",'Terugvordering reiskosten OAH'!BZ110)</f>
        <v/>
      </c>
      <c r="O38" s="65" t="str">
        <f>IF('Terugvordering reiskosten OAH'!CG110="","",'Terugvordering reiskosten OAH'!CG110)</f>
        <v/>
      </c>
      <c r="P38" s="65" t="str">
        <f>IF('Terugvordering reiskosten OAH'!CM110=0,"",'Terugvordering reiskosten OAH'!CM110)</f>
        <v/>
      </c>
    </row>
    <row r="39" spans="1:16" x14ac:dyDescent="0.3">
      <c r="A39" s="54" t="str">
        <f>IF('Terugvordering reiskosten OAH'!D111="","",IF('Terugvordering reiskosten OAH'!$T$36="","",'Terugvordering reiskosten OAH'!$T$36))</f>
        <v/>
      </c>
      <c r="B39" s="54" t="str">
        <f>IF(A39="","",'Terugvordering reiskosten OAH'!$T$38)</f>
        <v/>
      </c>
      <c r="C39" s="47" t="str">
        <f>IF(A39="","",'gegevensblad samenvatting vord.'!$C$2)</f>
        <v/>
      </c>
      <c r="D39" s="47" t="str">
        <f>IF('Terugvordering reiskosten OAH'!D111="","",TEXT('Terugvordering reiskosten OAH'!D111,"mm-jjjj"))</f>
        <v/>
      </c>
      <c r="E39" s="54" t="str">
        <f>IF('Terugvordering reiskosten OAH'!H111="","",'Terugvordering reiskosten OAH'!H111)</f>
        <v/>
      </c>
      <c r="F39" s="47" t="str">
        <f>IF('Terugvordering reiskosten OAH'!R111="","",'Terugvordering reiskosten OAH'!R111)</f>
        <v/>
      </c>
      <c r="G39" s="54" t="str">
        <f>IF('Terugvordering reiskosten OAH'!X111="","",'Terugvordering reiskosten OAH'!X111)</f>
        <v/>
      </c>
      <c r="H39" s="47" t="str">
        <f>IF('Terugvordering reiskosten OAH'!AJ111="","",'Terugvordering reiskosten OAH'!AJ111)</f>
        <v/>
      </c>
      <c r="I39" s="54" t="str">
        <f>IF('Terugvordering reiskosten OAH'!AR111="","",'Terugvordering reiskosten OAH'!AR111)</f>
        <v/>
      </c>
      <c r="J39" s="54" t="str">
        <f>IF('Terugvordering reiskosten OAH'!AY111="","",'Terugvordering reiskosten OAH'!AY111)</f>
        <v/>
      </c>
      <c r="K39" s="54" t="str">
        <f>IF('Terugvordering reiskosten OAH'!BC111=0,"",'Terugvordering reiskosten OAH'!BC111)</f>
        <v/>
      </c>
      <c r="L39" s="62" t="str">
        <f>IF('Terugvordering reiskosten OAH'!BK111=0,"",'Terugvordering reiskosten OAH'!BK111)</f>
        <v/>
      </c>
      <c r="M39" s="54" t="str">
        <f>IF('Terugvordering reiskosten OAH'!BR111=0,"",'Terugvordering reiskosten OAH'!BR111)</f>
        <v/>
      </c>
      <c r="N39" s="65" t="str">
        <f>IF('Terugvordering reiskosten OAH'!BZ111=0,"",'Terugvordering reiskosten OAH'!BZ111)</f>
        <v/>
      </c>
      <c r="O39" s="65" t="str">
        <f>IF('Terugvordering reiskosten OAH'!CG111="","",'Terugvordering reiskosten OAH'!CG111)</f>
        <v/>
      </c>
      <c r="P39" s="65" t="str">
        <f>IF('Terugvordering reiskosten OAH'!CM111=0,"",'Terugvordering reiskosten OAH'!CM111)</f>
        <v/>
      </c>
    </row>
    <row r="40" spans="1:16" x14ac:dyDescent="0.3">
      <c r="A40" s="54" t="str">
        <f>IF('Terugvordering reiskosten OAH'!D112="","",IF('Terugvordering reiskosten OAH'!$T$36="","",'Terugvordering reiskosten OAH'!$T$36))</f>
        <v/>
      </c>
      <c r="B40" s="54" t="str">
        <f>IF(A40="","",'Terugvordering reiskosten OAH'!$T$38)</f>
        <v/>
      </c>
      <c r="C40" s="47" t="str">
        <f>IF(A40="","",'gegevensblad samenvatting vord.'!$C$2)</f>
        <v/>
      </c>
      <c r="D40" s="47" t="str">
        <f>IF('Terugvordering reiskosten OAH'!D112="","",TEXT('Terugvordering reiskosten OAH'!D112,"mm-jjjj"))</f>
        <v/>
      </c>
      <c r="E40" s="54" t="str">
        <f>IF('Terugvordering reiskosten OAH'!H112="","",'Terugvordering reiskosten OAH'!H112)</f>
        <v/>
      </c>
      <c r="F40" s="47" t="str">
        <f>IF('Terugvordering reiskosten OAH'!R112="","",'Terugvordering reiskosten OAH'!R112)</f>
        <v/>
      </c>
      <c r="G40" s="54" t="str">
        <f>IF('Terugvordering reiskosten OAH'!X112="","",'Terugvordering reiskosten OAH'!X112)</f>
        <v/>
      </c>
      <c r="H40" s="47" t="str">
        <f>IF('Terugvordering reiskosten OAH'!AJ112="","",'Terugvordering reiskosten OAH'!AJ112)</f>
        <v/>
      </c>
      <c r="I40" s="54" t="str">
        <f>IF('Terugvordering reiskosten OAH'!AR112="","",'Terugvordering reiskosten OAH'!AR112)</f>
        <v/>
      </c>
      <c r="J40" s="54" t="str">
        <f>IF('Terugvordering reiskosten OAH'!AY112="","",'Terugvordering reiskosten OAH'!AY112)</f>
        <v/>
      </c>
      <c r="K40" s="54" t="str">
        <f>IF('Terugvordering reiskosten OAH'!BC112=0,"",'Terugvordering reiskosten OAH'!BC112)</f>
        <v/>
      </c>
      <c r="L40" s="62" t="str">
        <f>IF('Terugvordering reiskosten OAH'!BK112=0,"",'Terugvordering reiskosten OAH'!BK112)</f>
        <v/>
      </c>
      <c r="M40" s="54" t="str">
        <f>IF('Terugvordering reiskosten OAH'!BR112=0,"",'Terugvordering reiskosten OAH'!BR112)</f>
        <v/>
      </c>
      <c r="N40" s="65" t="str">
        <f>IF('Terugvordering reiskosten OAH'!BZ112=0,"",'Terugvordering reiskosten OAH'!BZ112)</f>
        <v/>
      </c>
      <c r="O40" s="65" t="str">
        <f>IF('Terugvordering reiskosten OAH'!CG112="","",'Terugvordering reiskosten OAH'!CG112)</f>
        <v/>
      </c>
      <c r="P40" s="65" t="str">
        <f>IF('Terugvordering reiskosten OAH'!CM112=0,"",'Terugvordering reiskosten OAH'!CM112)</f>
        <v/>
      </c>
    </row>
    <row r="41" spans="1:16" x14ac:dyDescent="0.3">
      <c r="A41" s="54" t="str">
        <f>IF('Terugvordering reiskosten OAH'!D113="","",IF('Terugvordering reiskosten OAH'!$T$36="","",'Terugvordering reiskosten OAH'!$T$36))</f>
        <v/>
      </c>
      <c r="B41" s="54" t="str">
        <f>IF(A41="","",'Terugvordering reiskosten OAH'!$T$38)</f>
        <v/>
      </c>
      <c r="C41" s="47" t="str">
        <f>IF(A41="","",'gegevensblad samenvatting vord.'!$C$2)</f>
        <v/>
      </c>
      <c r="D41" s="47" t="str">
        <f>IF('Terugvordering reiskosten OAH'!D113="","",TEXT('Terugvordering reiskosten OAH'!D113,"mm-jjjj"))</f>
        <v/>
      </c>
      <c r="E41" s="54" t="str">
        <f>IF('Terugvordering reiskosten OAH'!H113="","",'Terugvordering reiskosten OAH'!H113)</f>
        <v/>
      </c>
      <c r="F41" s="47" t="str">
        <f>IF('Terugvordering reiskosten OAH'!R113="","",'Terugvordering reiskosten OAH'!R113)</f>
        <v/>
      </c>
      <c r="G41" s="54" t="str">
        <f>IF('Terugvordering reiskosten OAH'!X113="","",'Terugvordering reiskosten OAH'!X113)</f>
        <v/>
      </c>
      <c r="H41" s="47" t="str">
        <f>IF('Terugvordering reiskosten OAH'!AJ113="","",'Terugvordering reiskosten OAH'!AJ113)</f>
        <v/>
      </c>
      <c r="I41" s="54" t="str">
        <f>IF('Terugvordering reiskosten OAH'!AR113="","",'Terugvordering reiskosten OAH'!AR113)</f>
        <v/>
      </c>
      <c r="J41" s="54" t="str">
        <f>IF('Terugvordering reiskosten OAH'!AY113="","",'Terugvordering reiskosten OAH'!AY113)</f>
        <v/>
      </c>
      <c r="K41" s="54" t="str">
        <f>IF('Terugvordering reiskosten OAH'!BC113=0,"",'Terugvordering reiskosten OAH'!BC113)</f>
        <v/>
      </c>
      <c r="L41" s="62" t="str">
        <f>IF('Terugvordering reiskosten OAH'!BK113=0,"",'Terugvordering reiskosten OAH'!BK113)</f>
        <v/>
      </c>
      <c r="M41" s="54" t="str">
        <f>IF('Terugvordering reiskosten OAH'!BR113=0,"",'Terugvordering reiskosten OAH'!BR113)</f>
        <v/>
      </c>
      <c r="N41" s="65" t="str">
        <f>IF('Terugvordering reiskosten OAH'!BZ113=0,"",'Terugvordering reiskosten OAH'!BZ113)</f>
        <v/>
      </c>
      <c r="O41" s="65" t="str">
        <f>IF('Terugvordering reiskosten OAH'!CG113="","",'Terugvordering reiskosten OAH'!CG113)</f>
        <v/>
      </c>
      <c r="P41" s="65" t="str">
        <f>IF('Terugvordering reiskosten OAH'!CM113=0,"",'Terugvordering reiskosten OAH'!CM113)</f>
        <v/>
      </c>
    </row>
    <row r="42" spans="1:16" x14ac:dyDescent="0.3">
      <c r="A42" s="54" t="str">
        <f>IF('Terugvordering reiskosten OAH'!D114="","",IF('Terugvordering reiskosten OAH'!$T$36="","",'Terugvordering reiskosten OAH'!$T$36))</f>
        <v/>
      </c>
      <c r="B42" s="54" t="str">
        <f>IF(A42="","",'Terugvordering reiskosten OAH'!$T$38)</f>
        <v/>
      </c>
      <c r="C42" s="47" t="str">
        <f>IF(A42="","",'gegevensblad samenvatting vord.'!$C$2)</f>
        <v/>
      </c>
      <c r="D42" s="47" t="str">
        <f>IF('Terugvordering reiskosten OAH'!D114="","",TEXT('Terugvordering reiskosten OAH'!D114,"mm-jjjj"))</f>
        <v/>
      </c>
      <c r="E42" s="54" t="str">
        <f>IF('Terugvordering reiskosten OAH'!H114="","",'Terugvordering reiskosten OAH'!H114)</f>
        <v/>
      </c>
      <c r="F42" s="47" t="str">
        <f>IF('Terugvordering reiskosten OAH'!R114="","",'Terugvordering reiskosten OAH'!R114)</f>
        <v/>
      </c>
      <c r="G42" s="54" t="str">
        <f>IF('Terugvordering reiskosten OAH'!X114="","",'Terugvordering reiskosten OAH'!X114)</f>
        <v/>
      </c>
      <c r="H42" s="47" t="str">
        <f>IF('Terugvordering reiskosten OAH'!AJ114="","",'Terugvordering reiskosten OAH'!AJ114)</f>
        <v/>
      </c>
      <c r="I42" s="54" t="str">
        <f>IF('Terugvordering reiskosten OAH'!AR114="","",'Terugvordering reiskosten OAH'!AR114)</f>
        <v/>
      </c>
      <c r="J42" s="54" t="str">
        <f>IF('Terugvordering reiskosten OAH'!AY114="","",'Terugvordering reiskosten OAH'!AY114)</f>
        <v/>
      </c>
      <c r="K42" s="54" t="str">
        <f>IF('Terugvordering reiskosten OAH'!BC114=0,"",'Terugvordering reiskosten OAH'!BC114)</f>
        <v/>
      </c>
      <c r="L42" s="62" t="str">
        <f>IF('Terugvordering reiskosten OAH'!BK114=0,"",'Terugvordering reiskosten OAH'!BK114)</f>
        <v/>
      </c>
      <c r="M42" s="54" t="str">
        <f>IF('Terugvordering reiskosten OAH'!BR114=0,"",'Terugvordering reiskosten OAH'!BR114)</f>
        <v/>
      </c>
      <c r="N42" s="65" t="str">
        <f>IF('Terugvordering reiskosten OAH'!BZ114=0,"",'Terugvordering reiskosten OAH'!BZ114)</f>
        <v/>
      </c>
      <c r="O42" s="65" t="str">
        <f>IF('Terugvordering reiskosten OAH'!CG114="","",'Terugvordering reiskosten OAH'!CG114)</f>
        <v/>
      </c>
      <c r="P42" s="65" t="str">
        <f>IF('Terugvordering reiskosten OAH'!CM114=0,"",'Terugvordering reiskosten OAH'!CM114)</f>
        <v/>
      </c>
    </row>
    <row r="43" spans="1:16" x14ac:dyDescent="0.3">
      <c r="A43" s="54" t="str">
        <f>IF('Terugvordering reiskosten OAH'!D115="","",IF('Terugvordering reiskosten OAH'!$T$36="","",'Terugvordering reiskosten OAH'!$T$36))</f>
        <v/>
      </c>
      <c r="B43" s="54" t="str">
        <f>IF(A43="","",'Terugvordering reiskosten OAH'!$T$38)</f>
        <v/>
      </c>
      <c r="C43" s="47" t="str">
        <f>IF(A43="","",'gegevensblad samenvatting vord.'!$C$2)</f>
        <v/>
      </c>
      <c r="D43" s="47" t="str">
        <f>IF('Terugvordering reiskosten OAH'!D115="","",TEXT('Terugvordering reiskosten OAH'!D115,"mm-jjjj"))</f>
        <v/>
      </c>
      <c r="E43" s="54" t="str">
        <f>IF('Terugvordering reiskosten OAH'!H115="","",'Terugvordering reiskosten OAH'!H115)</f>
        <v/>
      </c>
      <c r="F43" s="47" t="str">
        <f>IF('Terugvordering reiskosten OAH'!R115="","",'Terugvordering reiskosten OAH'!R115)</f>
        <v/>
      </c>
      <c r="G43" s="54" t="str">
        <f>IF('Terugvordering reiskosten OAH'!X115="","",'Terugvordering reiskosten OAH'!X115)</f>
        <v/>
      </c>
      <c r="H43" s="47" t="str">
        <f>IF('Terugvordering reiskosten OAH'!AJ115="","",'Terugvordering reiskosten OAH'!AJ115)</f>
        <v/>
      </c>
      <c r="I43" s="54" t="str">
        <f>IF('Terugvordering reiskosten OAH'!AR115="","",'Terugvordering reiskosten OAH'!AR115)</f>
        <v/>
      </c>
      <c r="J43" s="54" t="str">
        <f>IF('Terugvordering reiskosten OAH'!AY115="","",'Terugvordering reiskosten OAH'!AY115)</f>
        <v/>
      </c>
      <c r="K43" s="54" t="str">
        <f>IF('Terugvordering reiskosten OAH'!BC115=0,"",'Terugvordering reiskosten OAH'!BC115)</f>
        <v/>
      </c>
      <c r="L43" s="62" t="str">
        <f>IF('Terugvordering reiskosten OAH'!BK115=0,"",'Terugvordering reiskosten OAH'!BK115)</f>
        <v/>
      </c>
      <c r="M43" s="54" t="str">
        <f>IF('Terugvordering reiskosten OAH'!BR115=0,"",'Terugvordering reiskosten OAH'!BR115)</f>
        <v/>
      </c>
      <c r="N43" s="65" t="str">
        <f>IF('Terugvordering reiskosten OAH'!BZ115=0,"",'Terugvordering reiskosten OAH'!BZ115)</f>
        <v/>
      </c>
      <c r="O43" s="65" t="str">
        <f>IF('Terugvordering reiskosten OAH'!CG115="","",'Terugvordering reiskosten OAH'!CG115)</f>
        <v/>
      </c>
      <c r="P43" s="65" t="str">
        <f>IF('Terugvordering reiskosten OAH'!CM115=0,"",'Terugvordering reiskosten OAH'!CM115)</f>
        <v/>
      </c>
    </row>
    <row r="44" spans="1:16" x14ac:dyDescent="0.3">
      <c r="A44" s="54" t="str">
        <f>IF('Terugvordering reiskosten OAH'!D116="","",IF('Terugvordering reiskosten OAH'!$T$36="","",'Terugvordering reiskosten OAH'!$T$36))</f>
        <v/>
      </c>
      <c r="B44" s="54" t="str">
        <f>IF(A44="","",'Terugvordering reiskosten OAH'!$T$38)</f>
        <v/>
      </c>
      <c r="C44" s="47" t="str">
        <f>IF(A44="","",'gegevensblad samenvatting vord.'!$C$2)</f>
        <v/>
      </c>
      <c r="D44" s="47" t="str">
        <f>IF('Terugvordering reiskosten OAH'!D116="","",TEXT('Terugvordering reiskosten OAH'!D116,"mm-jjjj"))</f>
        <v/>
      </c>
      <c r="E44" s="54" t="str">
        <f>IF('Terugvordering reiskosten OAH'!H116="","",'Terugvordering reiskosten OAH'!H116)</f>
        <v/>
      </c>
      <c r="F44" s="47" t="str">
        <f>IF('Terugvordering reiskosten OAH'!R116="","",'Terugvordering reiskosten OAH'!R116)</f>
        <v/>
      </c>
      <c r="G44" s="54" t="str">
        <f>IF('Terugvordering reiskosten OAH'!X116="","",'Terugvordering reiskosten OAH'!X116)</f>
        <v/>
      </c>
      <c r="H44" s="47" t="str">
        <f>IF('Terugvordering reiskosten OAH'!AJ116="","",'Terugvordering reiskosten OAH'!AJ116)</f>
        <v/>
      </c>
      <c r="I44" s="54" t="str">
        <f>IF('Terugvordering reiskosten OAH'!AR116="","",'Terugvordering reiskosten OAH'!AR116)</f>
        <v/>
      </c>
      <c r="J44" s="54" t="str">
        <f>IF('Terugvordering reiskosten OAH'!AY116="","",'Terugvordering reiskosten OAH'!AY116)</f>
        <v/>
      </c>
      <c r="K44" s="54" t="str">
        <f>IF('Terugvordering reiskosten OAH'!BC116=0,"",'Terugvordering reiskosten OAH'!BC116)</f>
        <v/>
      </c>
      <c r="L44" s="62" t="str">
        <f>IF('Terugvordering reiskosten OAH'!BK116=0,"",'Terugvordering reiskosten OAH'!BK116)</f>
        <v/>
      </c>
      <c r="M44" s="54" t="str">
        <f>IF('Terugvordering reiskosten OAH'!BR116=0,"",'Terugvordering reiskosten OAH'!BR116)</f>
        <v/>
      </c>
      <c r="N44" s="65" t="str">
        <f>IF('Terugvordering reiskosten OAH'!BZ116=0,"",'Terugvordering reiskosten OAH'!BZ116)</f>
        <v/>
      </c>
      <c r="O44" s="65" t="str">
        <f>IF('Terugvordering reiskosten OAH'!CG116="","",'Terugvordering reiskosten OAH'!CG116)</f>
        <v/>
      </c>
      <c r="P44" s="65" t="str">
        <f>IF('Terugvordering reiskosten OAH'!CM116=0,"",'Terugvordering reiskosten OAH'!CM116)</f>
        <v/>
      </c>
    </row>
    <row r="45" spans="1:16" x14ac:dyDescent="0.3">
      <c r="A45" s="54" t="str">
        <f>IF('Terugvordering reiskosten OAH'!D117="","",IF('Terugvordering reiskosten OAH'!$T$36="","",'Terugvordering reiskosten OAH'!$T$36))</f>
        <v/>
      </c>
      <c r="B45" s="54" t="str">
        <f>IF(A45="","",'Terugvordering reiskosten OAH'!$T$38)</f>
        <v/>
      </c>
      <c r="C45" s="47" t="str">
        <f>IF(A45="","",'gegevensblad samenvatting vord.'!$C$2)</f>
        <v/>
      </c>
      <c r="D45" s="47" t="str">
        <f>IF('Terugvordering reiskosten OAH'!D117="","",TEXT('Terugvordering reiskosten OAH'!D117,"mm-jjjj"))</f>
        <v/>
      </c>
      <c r="E45" s="54" t="str">
        <f>IF('Terugvordering reiskosten OAH'!H117="","",'Terugvordering reiskosten OAH'!H117)</f>
        <v/>
      </c>
      <c r="F45" s="47" t="str">
        <f>IF('Terugvordering reiskosten OAH'!R117="","",'Terugvordering reiskosten OAH'!R117)</f>
        <v/>
      </c>
      <c r="G45" s="54" t="str">
        <f>IF('Terugvordering reiskosten OAH'!X117="","",'Terugvordering reiskosten OAH'!X117)</f>
        <v/>
      </c>
      <c r="H45" s="47" t="str">
        <f>IF('Terugvordering reiskosten OAH'!AJ117="","",'Terugvordering reiskosten OAH'!AJ117)</f>
        <v/>
      </c>
      <c r="I45" s="54" t="str">
        <f>IF('Terugvordering reiskosten OAH'!AR117="","",'Terugvordering reiskosten OAH'!AR117)</f>
        <v/>
      </c>
      <c r="J45" s="54" t="str">
        <f>IF('Terugvordering reiskosten OAH'!AY117="","",'Terugvordering reiskosten OAH'!AY117)</f>
        <v/>
      </c>
      <c r="K45" s="54" t="str">
        <f>IF('Terugvordering reiskosten OAH'!BC117=0,"",'Terugvordering reiskosten OAH'!BC117)</f>
        <v/>
      </c>
      <c r="L45" s="62" t="str">
        <f>IF('Terugvordering reiskosten OAH'!BK117=0,"",'Terugvordering reiskosten OAH'!BK117)</f>
        <v/>
      </c>
      <c r="M45" s="54" t="str">
        <f>IF('Terugvordering reiskosten OAH'!BR117=0,"",'Terugvordering reiskosten OAH'!BR117)</f>
        <v/>
      </c>
      <c r="N45" s="65" t="str">
        <f>IF('Terugvordering reiskosten OAH'!BZ117=0,"",'Terugvordering reiskosten OAH'!BZ117)</f>
        <v/>
      </c>
      <c r="O45" s="65" t="str">
        <f>IF('Terugvordering reiskosten OAH'!CG117="","",'Terugvordering reiskosten OAH'!CG117)</f>
        <v/>
      </c>
      <c r="P45" s="65" t="str">
        <f>IF('Terugvordering reiskosten OAH'!CM117=0,"",'Terugvordering reiskosten OAH'!CM117)</f>
        <v/>
      </c>
    </row>
    <row r="46" spans="1:16" x14ac:dyDescent="0.3">
      <c r="A46" s="54" t="str">
        <f>IF('Terugvordering reiskosten OAH'!D118="","",IF('Terugvordering reiskosten OAH'!$T$36="","",'Terugvordering reiskosten OAH'!$T$36))</f>
        <v/>
      </c>
      <c r="B46" s="54" t="str">
        <f>IF(A46="","",'Terugvordering reiskosten OAH'!$T$38)</f>
        <v/>
      </c>
      <c r="C46" s="47" t="str">
        <f>IF(A46="","",'gegevensblad samenvatting vord.'!$C$2)</f>
        <v/>
      </c>
      <c r="D46" s="47" t="str">
        <f>IF('Terugvordering reiskosten OAH'!D118="","",TEXT('Terugvordering reiskosten OAH'!D118,"mm-jjjj"))</f>
        <v/>
      </c>
      <c r="E46" s="54" t="str">
        <f>IF('Terugvordering reiskosten OAH'!H118="","",'Terugvordering reiskosten OAH'!H118)</f>
        <v/>
      </c>
      <c r="F46" s="47" t="str">
        <f>IF('Terugvordering reiskosten OAH'!R118="","",'Terugvordering reiskosten OAH'!R118)</f>
        <v/>
      </c>
      <c r="G46" s="54" t="str">
        <f>IF('Terugvordering reiskosten OAH'!X118="","",'Terugvordering reiskosten OAH'!X118)</f>
        <v/>
      </c>
      <c r="H46" s="47" t="str">
        <f>IF('Terugvordering reiskosten OAH'!AJ118="","",'Terugvordering reiskosten OAH'!AJ118)</f>
        <v/>
      </c>
      <c r="I46" s="54" t="str">
        <f>IF('Terugvordering reiskosten OAH'!AR118="","",'Terugvordering reiskosten OAH'!AR118)</f>
        <v/>
      </c>
      <c r="J46" s="54" t="str">
        <f>IF('Terugvordering reiskosten OAH'!AY118="","",'Terugvordering reiskosten OAH'!AY118)</f>
        <v/>
      </c>
      <c r="K46" s="54" t="str">
        <f>IF('Terugvordering reiskosten OAH'!BC118=0,"",'Terugvordering reiskosten OAH'!BC118)</f>
        <v/>
      </c>
      <c r="L46" s="62" t="str">
        <f>IF('Terugvordering reiskosten OAH'!BK118=0,"",'Terugvordering reiskosten OAH'!BK118)</f>
        <v/>
      </c>
      <c r="M46" s="54" t="str">
        <f>IF('Terugvordering reiskosten OAH'!BR118=0,"",'Terugvordering reiskosten OAH'!BR118)</f>
        <v/>
      </c>
      <c r="N46" s="65" t="str">
        <f>IF('Terugvordering reiskosten OAH'!BZ118=0,"",'Terugvordering reiskosten OAH'!BZ118)</f>
        <v/>
      </c>
      <c r="O46" s="65" t="str">
        <f>IF('Terugvordering reiskosten OAH'!CG118="","",'Terugvordering reiskosten OAH'!CG118)</f>
        <v/>
      </c>
      <c r="P46" s="65" t="str">
        <f>IF('Terugvordering reiskosten OAH'!CM118=0,"",'Terugvordering reiskosten OAH'!CM118)</f>
        <v/>
      </c>
    </row>
    <row r="47" spans="1:16" x14ac:dyDescent="0.3">
      <c r="A47" s="54" t="str">
        <f>IF('Terugvordering reiskosten OAH'!D119="","",IF('Terugvordering reiskosten OAH'!$T$36="","",'Terugvordering reiskosten OAH'!$T$36))</f>
        <v/>
      </c>
      <c r="B47" s="54" t="str">
        <f>IF(A47="","",'Terugvordering reiskosten OAH'!$T$38)</f>
        <v/>
      </c>
      <c r="C47" s="47" t="str">
        <f>IF(A47="","",'gegevensblad samenvatting vord.'!$C$2)</f>
        <v/>
      </c>
      <c r="D47" s="47" t="str">
        <f>IF('Terugvordering reiskosten OAH'!D119="","",TEXT('Terugvordering reiskosten OAH'!D119,"mm-jjjj"))</f>
        <v/>
      </c>
      <c r="E47" s="54" t="str">
        <f>IF('Terugvordering reiskosten OAH'!H119="","",'Terugvordering reiskosten OAH'!H119)</f>
        <v/>
      </c>
      <c r="F47" s="47" t="str">
        <f>IF('Terugvordering reiskosten OAH'!R119="","",'Terugvordering reiskosten OAH'!R119)</f>
        <v/>
      </c>
      <c r="G47" s="54" t="str">
        <f>IF('Terugvordering reiskosten OAH'!X119="","",'Terugvordering reiskosten OAH'!X119)</f>
        <v/>
      </c>
      <c r="H47" s="47" t="str">
        <f>IF('Terugvordering reiskosten OAH'!AJ119="","",'Terugvordering reiskosten OAH'!AJ119)</f>
        <v/>
      </c>
      <c r="I47" s="54" t="str">
        <f>IF('Terugvordering reiskosten OAH'!AR119="","",'Terugvordering reiskosten OAH'!AR119)</f>
        <v/>
      </c>
      <c r="J47" s="54" t="str">
        <f>IF('Terugvordering reiskosten OAH'!AY119="","",'Terugvordering reiskosten OAH'!AY119)</f>
        <v/>
      </c>
      <c r="K47" s="54" t="str">
        <f>IF('Terugvordering reiskosten OAH'!BC119=0,"",'Terugvordering reiskosten OAH'!BC119)</f>
        <v/>
      </c>
      <c r="L47" s="62" t="str">
        <f>IF('Terugvordering reiskosten OAH'!BK119=0,"",'Terugvordering reiskosten OAH'!BK119)</f>
        <v/>
      </c>
      <c r="M47" s="54" t="str">
        <f>IF('Terugvordering reiskosten OAH'!BR119=0,"",'Terugvordering reiskosten OAH'!BR119)</f>
        <v/>
      </c>
      <c r="N47" s="65" t="str">
        <f>IF('Terugvordering reiskosten OAH'!BZ119=0,"",'Terugvordering reiskosten OAH'!BZ119)</f>
        <v/>
      </c>
      <c r="O47" s="65" t="str">
        <f>IF('Terugvordering reiskosten OAH'!CG119="","",'Terugvordering reiskosten OAH'!CG119)</f>
        <v/>
      </c>
      <c r="P47" s="65" t="str">
        <f>IF('Terugvordering reiskosten OAH'!CM119=0,"",'Terugvordering reiskosten OAH'!CM119)</f>
        <v/>
      </c>
    </row>
    <row r="48" spans="1:16" x14ac:dyDescent="0.3">
      <c r="A48" s="54" t="str">
        <f>IF('Terugvordering reiskosten OAH'!D120="","",IF('Terugvordering reiskosten OAH'!$T$36="","",'Terugvordering reiskosten OAH'!$T$36))</f>
        <v/>
      </c>
      <c r="B48" s="54" t="str">
        <f>IF(A48="","",'Terugvordering reiskosten OAH'!$T$38)</f>
        <v/>
      </c>
      <c r="C48" s="47" t="str">
        <f>IF(A48="","",'gegevensblad samenvatting vord.'!$C$2)</f>
        <v/>
      </c>
      <c r="D48" s="47" t="str">
        <f>IF('Terugvordering reiskosten OAH'!D120="","",TEXT('Terugvordering reiskosten OAH'!D120,"mm-jjjj"))</f>
        <v/>
      </c>
      <c r="E48" s="54" t="str">
        <f>IF('Terugvordering reiskosten OAH'!H120="","",'Terugvordering reiskosten OAH'!H120)</f>
        <v/>
      </c>
      <c r="F48" s="47" t="str">
        <f>IF('Terugvordering reiskosten OAH'!R120="","",'Terugvordering reiskosten OAH'!R120)</f>
        <v/>
      </c>
      <c r="G48" s="54" t="str">
        <f>IF('Terugvordering reiskosten OAH'!X120="","",'Terugvordering reiskosten OAH'!X120)</f>
        <v/>
      </c>
      <c r="H48" s="47" t="str">
        <f>IF('Terugvordering reiskosten OAH'!AJ120="","",'Terugvordering reiskosten OAH'!AJ120)</f>
        <v/>
      </c>
      <c r="I48" s="54" t="str">
        <f>IF('Terugvordering reiskosten OAH'!AR120="","",'Terugvordering reiskosten OAH'!AR120)</f>
        <v/>
      </c>
      <c r="J48" s="54" t="str">
        <f>IF('Terugvordering reiskosten OAH'!AY120="","",'Terugvordering reiskosten OAH'!AY120)</f>
        <v/>
      </c>
      <c r="K48" s="54" t="str">
        <f>IF('Terugvordering reiskosten OAH'!BC120=0,"",'Terugvordering reiskosten OAH'!BC120)</f>
        <v/>
      </c>
      <c r="L48" s="62" t="str">
        <f>IF('Terugvordering reiskosten OAH'!BK120=0,"",'Terugvordering reiskosten OAH'!BK120)</f>
        <v/>
      </c>
      <c r="M48" s="54" t="str">
        <f>IF('Terugvordering reiskosten OAH'!BR120=0,"",'Terugvordering reiskosten OAH'!BR120)</f>
        <v/>
      </c>
      <c r="N48" s="65" t="str">
        <f>IF('Terugvordering reiskosten OAH'!BZ120=0,"",'Terugvordering reiskosten OAH'!BZ120)</f>
        <v/>
      </c>
      <c r="O48" s="65" t="str">
        <f>IF('Terugvordering reiskosten OAH'!CG120="","",'Terugvordering reiskosten OAH'!CG120)</f>
        <v/>
      </c>
      <c r="P48" s="65" t="str">
        <f>IF('Terugvordering reiskosten OAH'!CM120=0,"",'Terugvordering reiskosten OAH'!CM120)</f>
        <v/>
      </c>
    </row>
    <row r="49" spans="1:16" x14ac:dyDescent="0.3">
      <c r="A49" s="54" t="str">
        <f>IF('Terugvordering reiskosten OAH'!D121="","",IF('Terugvordering reiskosten OAH'!$T$36="","",'Terugvordering reiskosten OAH'!$T$36))</f>
        <v/>
      </c>
      <c r="B49" s="54" t="str">
        <f>IF(A49="","",'Terugvordering reiskosten OAH'!$T$38)</f>
        <v/>
      </c>
      <c r="C49" s="47" t="str">
        <f>IF(A49="","",'gegevensblad samenvatting vord.'!$C$2)</f>
        <v/>
      </c>
      <c r="D49" s="47" t="str">
        <f>IF('Terugvordering reiskosten OAH'!D121="","",TEXT('Terugvordering reiskosten OAH'!D121,"mm-jjjj"))</f>
        <v/>
      </c>
      <c r="E49" s="54" t="str">
        <f>IF('Terugvordering reiskosten OAH'!H121="","",'Terugvordering reiskosten OAH'!H121)</f>
        <v/>
      </c>
      <c r="F49" s="47" t="str">
        <f>IF('Terugvordering reiskosten OAH'!R121="","",'Terugvordering reiskosten OAH'!R121)</f>
        <v/>
      </c>
      <c r="G49" s="54" t="str">
        <f>IF('Terugvordering reiskosten OAH'!X121="","",'Terugvordering reiskosten OAH'!X121)</f>
        <v/>
      </c>
      <c r="H49" s="47" t="str">
        <f>IF('Terugvordering reiskosten OAH'!AJ121="","",'Terugvordering reiskosten OAH'!AJ121)</f>
        <v/>
      </c>
      <c r="I49" s="54" t="str">
        <f>IF('Terugvordering reiskosten OAH'!AR121="","",'Terugvordering reiskosten OAH'!AR121)</f>
        <v/>
      </c>
      <c r="J49" s="54" t="str">
        <f>IF('Terugvordering reiskosten OAH'!AY121="","",'Terugvordering reiskosten OAH'!AY121)</f>
        <v/>
      </c>
      <c r="K49" s="54" t="str">
        <f>IF('Terugvordering reiskosten OAH'!BC121=0,"",'Terugvordering reiskosten OAH'!BC121)</f>
        <v/>
      </c>
      <c r="L49" s="62" t="str">
        <f>IF('Terugvordering reiskosten OAH'!BK121=0,"",'Terugvordering reiskosten OAH'!BK121)</f>
        <v/>
      </c>
      <c r="M49" s="54" t="str">
        <f>IF('Terugvordering reiskosten OAH'!BR121=0,"",'Terugvordering reiskosten OAH'!BR121)</f>
        <v/>
      </c>
      <c r="N49" s="65" t="str">
        <f>IF('Terugvordering reiskosten OAH'!BZ121=0,"",'Terugvordering reiskosten OAH'!BZ121)</f>
        <v/>
      </c>
      <c r="O49" s="65" t="str">
        <f>IF('Terugvordering reiskosten OAH'!CG121="","",'Terugvordering reiskosten OAH'!CG121)</f>
        <v/>
      </c>
      <c r="P49" s="65" t="str">
        <f>IF('Terugvordering reiskosten OAH'!CM121=0,"",'Terugvordering reiskosten OAH'!CM121)</f>
        <v/>
      </c>
    </row>
    <row r="50" spans="1:16" x14ac:dyDescent="0.3">
      <c r="A50" s="54" t="str">
        <f>IF('Terugvordering reiskosten OAH'!D122="","",IF('Terugvordering reiskosten OAH'!$T$36="","",'Terugvordering reiskosten OAH'!$T$36))</f>
        <v/>
      </c>
      <c r="B50" s="54" t="str">
        <f>IF(A50="","",'Terugvordering reiskosten OAH'!$T$38)</f>
        <v/>
      </c>
      <c r="C50" s="47" t="str">
        <f>IF(A50="","",'gegevensblad samenvatting vord.'!$C$2)</f>
        <v/>
      </c>
      <c r="D50" s="47" t="str">
        <f>IF('Terugvordering reiskosten OAH'!D122="","",TEXT('Terugvordering reiskosten OAH'!D122,"mm-jjjj"))</f>
        <v/>
      </c>
      <c r="E50" s="54" t="str">
        <f>IF('Terugvordering reiskosten OAH'!H122="","",'Terugvordering reiskosten OAH'!H122)</f>
        <v/>
      </c>
      <c r="F50" s="47" t="str">
        <f>IF('Terugvordering reiskosten OAH'!R122="","",'Terugvordering reiskosten OAH'!R122)</f>
        <v/>
      </c>
      <c r="G50" s="54" t="str">
        <f>IF('Terugvordering reiskosten OAH'!X122="","",'Terugvordering reiskosten OAH'!X122)</f>
        <v/>
      </c>
      <c r="H50" s="47" t="str">
        <f>IF('Terugvordering reiskosten OAH'!AJ122="","",'Terugvordering reiskosten OAH'!AJ122)</f>
        <v/>
      </c>
      <c r="I50" s="54" t="str">
        <f>IF('Terugvordering reiskosten OAH'!AR122="","",'Terugvordering reiskosten OAH'!AR122)</f>
        <v/>
      </c>
      <c r="J50" s="54" t="str">
        <f>IF('Terugvordering reiskosten OAH'!AY122="","",'Terugvordering reiskosten OAH'!AY122)</f>
        <v/>
      </c>
      <c r="K50" s="54" t="str">
        <f>IF('Terugvordering reiskosten OAH'!BC122=0,"",'Terugvordering reiskosten OAH'!BC122)</f>
        <v/>
      </c>
      <c r="L50" s="62" t="str">
        <f>IF('Terugvordering reiskosten OAH'!BK122=0,"",'Terugvordering reiskosten OAH'!BK122)</f>
        <v/>
      </c>
      <c r="M50" s="54" t="str">
        <f>IF('Terugvordering reiskosten OAH'!BR122=0,"",'Terugvordering reiskosten OAH'!BR122)</f>
        <v/>
      </c>
      <c r="N50" s="65" t="str">
        <f>IF('Terugvordering reiskosten OAH'!BZ122=0,"",'Terugvordering reiskosten OAH'!BZ122)</f>
        <v/>
      </c>
      <c r="O50" s="65" t="str">
        <f>IF('Terugvordering reiskosten OAH'!CG122="","",'Terugvordering reiskosten OAH'!CG122)</f>
        <v/>
      </c>
      <c r="P50" s="65" t="str">
        <f>IF('Terugvordering reiskosten OAH'!CM122=0,"",'Terugvordering reiskosten OAH'!CM122)</f>
        <v/>
      </c>
    </row>
    <row r="51" spans="1:16" x14ac:dyDescent="0.3">
      <c r="A51" s="54" t="str">
        <f>IF('Terugvordering reiskosten OAH'!D123="","",IF('Terugvordering reiskosten OAH'!$T$36="","",'Terugvordering reiskosten OAH'!$T$36))</f>
        <v/>
      </c>
      <c r="B51" s="54" t="str">
        <f>IF(A51="","",'Terugvordering reiskosten OAH'!$T$38)</f>
        <v/>
      </c>
      <c r="C51" s="47" t="str">
        <f>IF(A51="","",'gegevensblad samenvatting vord.'!$C$2)</f>
        <v/>
      </c>
      <c r="D51" s="47" t="str">
        <f>IF('Terugvordering reiskosten OAH'!D123="","",TEXT('Terugvordering reiskosten OAH'!D123,"mm-jjjj"))</f>
        <v/>
      </c>
      <c r="E51" s="54" t="str">
        <f>IF('Terugvordering reiskosten OAH'!H123="","",'Terugvordering reiskosten OAH'!H123)</f>
        <v/>
      </c>
      <c r="F51" s="47" t="str">
        <f>IF('Terugvordering reiskosten OAH'!R123="","",'Terugvordering reiskosten OAH'!R123)</f>
        <v/>
      </c>
      <c r="G51" s="54" t="str">
        <f>IF('Terugvordering reiskosten OAH'!X123="","",'Terugvordering reiskosten OAH'!X123)</f>
        <v/>
      </c>
      <c r="H51" s="47" t="str">
        <f>IF('Terugvordering reiskosten OAH'!AJ123="","",'Terugvordering reiskosten OAH'!AJ123)</f>
        <v/>
      </c>
      <c r="I51" s="54" t="str">
        <f>IF('Terugvordering reiskosten OAH'!AR123="","",'Terugvordering reiskosten OAH'!AR123)</f>
        <v/>
      </c>
      <c r="J51" s="54" t="str">
        <f>IF('Terugvordering reiskosten OAH'!AY123="","",'Terugvordering reiskosten OAH'!AY123)</f>
        <v/>
      </c>
      <c r="K51" s="54" t="str">
        <f>IF('Terugvordering reiskosten OAH'!BC123=0,"",'Terugvordering reiskosten OAH'!BC123)</f>
        <v/>
      </c>
      <c r="L51" s="62" t="str">
        <f>IF('Terugvordering reiskosten OAH'!BK123=0,"",'Terugvordering reiskosten OAH'!BK123)</f>
        <v/>
      </c>
      <c r="M51" s="54" t="str">
        <f>IF('Terugvordering reiskosten OAH'!BR123=0,"",'Terugvordering reiskosten OAH'!BR123)</f>
        <v/>
      </c>
      <c r="N51" s="65" t="str">
        <f>IF('Terugvordering reiskosten OAH'!BZ123=0,"",'Terugvordering reiskosten OAH'!BZ123)</f>
        <v/>
      </c>
      <c r="O51" s="65" t="str">
        <f>IF('Terugvordering reiskosten OAH'!CG123="","",'Terugvordering reiskosten OAH'!CG123)</f>
        <v/>
      </c>
      <c r="P51" s="65" t="str">
        <f>IF('Terugvordering reiskosten OAH'!CM123=0,"",'Terugvordering reiskosten OAH'!CM123)</f>
        <v/>
      </c>
    </row>
    <row r="52" spans="1:16" x14ac:dyDescent="0.3">
      <c r="A52" s="54" t="str">
        <f>IF('Terugvordering reiskosten OAH'!D124="","",IF('Terugvordering reiskosten OAH'!$T$36="","",'Terugvordering reiskosten OAH'!$T$36))</f>
        <v/>
      </c>
      <c r="B52" s="54" t="str">
        <f>IF(A52="","",'Terugvordering reiskosten OAH'!$T$38)</f>
        <v/>
      </c>
      <c r="C52" s="47" t="str">
        <f>IF(A52="","",'gegevensblad samenvatting vord.'!$C$2)</f>
        <v/>
      </c>
      <c r="D52" s="47" t="str">
        <f>IF('Terugvordering reiskosten OAH'!D124="","",TEXT('Terugvordering reiskosten OAH'!D124,"mm-jjjj"))</f>
        <v/>
      </c>
      <c r="E52" s="54" t="str">
        <f>IF('Terugvordering reiskosten OAH'!H124="","",'Terugvordering reiskosten OAH'!H124)</f>
        <v/>
      </c>
      <c r="F52" s="47" t="str">
        <f>IF('Terugvordering reiskosten OAH'!R124="","",'Terugvordering reiskosten OAH'!R124)</f>
        <v/>
      </c>
      <c r="G52" s="54" t="str">
        <f>IF('Terugvordering reiskosten OAH'!X124="","",'Terugvordering reiskosten OAH'!X124)</f>
        <v/>
      </c>
      <c r="H52" s="47" t="str">
        <f>IF('Terugvordering reiskosten OAH'!AJ124="","",'Terugvordering reiskosten OAH'!AJ124)</f>
        <v/>
      </c>
      <c r="I52" s="54" t="str">
        <f>IF('Terugvordering reiskosten OAH'!AR124="","",'Terugvordering reiskosten OAH'!AR124)</f>
        <v/>
      </c>
      <c r="J52" s="54" t="str">
        <f>IF('Terugvordering reiskosten OAH'!AY124="","",'Terugvordering reiskosten OAH'!AY124)</f>
        <v/>
      </c>
      <c r="K52" s="54" t="str">
        <f>IF('Terugvordering reiskosten OAH'!BC124=0,"",'Terugvordering reiskosten OAH'!BC124)</f>
        <v/>
      </c>
      <c r="L52" s="62" t="str">
        <f>IF('Terugvordering reiskosten OAH'!BK124=0,"",'Terugvordering reiskosten OAH'!BK124)</f>
        <v/>
      </c>
      <c r="M52" s="54" t="str">
        <f>IF('Terugvordering reiskosten OAH'!BR124=0,"",'Terugvordering reiskosten OAH'!BR124)</f>
        <v/>
      </c>
      <c r="N52" s="65" t="str">
        <f>IF('Terugvordering reiskosten OAH'!BZ124=0,"",'Terugvordering reiskosten OAH'!BZ124)</f>
        <v/>
      </c>
      <c r="O52" s="65" t="str">
        <f>IF('Terugvordering reiskosten OAH'!CG124="","",'Terugvordering reiskosten OAH'!CG124)</f>
        <v/>
      </c>
      <c r="P52" s="65" t="str">
        <f>IF('Terugvordering reiskosten OAH'!CM124=0,"",'Terugvordering reiskosten OAH'!CM124)</f>
        <v/>
      </c>
    </row>
    <row r="53" spans="1:16" x14ac:dyDescent="0.3">
      <c r="A53" s="54" t="str">
        <f>IF('Terugvordering reiskosten OAH'!D125="","",IF('Terugvordering reiskosten OAH'!$T$36="","",'Terugvordering reiskosten OAH'!$T$36))</f>
        <v/>
      </c>
      <c r="B53" s="54" t="str">
        <f>IF(A53="","",'Terugvordering reiskosten OAH'!$T$38)</f>
        <v/>
      </c>
      <c r="C53" s="47" t="str">
        <f>IF(A53="","",'gegevensblad samenvatting vord.'!$C$2)</f>
        <v/>
      </c>
      <c r="D53" s="47" t="str">
        <f>IF('Terugvordering reiskosten OAH'!D125="","",TEXT('Terugvordering reiskosten OAH'!D125,"mm-jjjj"))</f>
        <v/>
      </c>
      <c r="E53" s="54" t="str">
        <f>IF('Terugvordering reiskosten OAH'!H125="","",'Terugvordering reiskosten OAH'!H125)</f>
        <v/>
      </c>
      <c r="F53" s="47" t="str">
        <f>IF('Terugvordering reiskosten OAH'!R125="","",'Terugvordering reiskosten OAH'!R125)</f>
        <v/>
      </c>
      <c r="G53" s="54" t="str">
        <f>IF('Terugvordering reiskosten OAH'!X125="","",'Terugvordering reiskosten OAH'!X125)</f>
        <v/>
      </c>
      <c r="H53" s="47" t="str">
        <f>IF('Terugvordering reiskosten OAH'!AJ125="","",'Terugvordering reiskosten OAH'!AJ125)</f>
        <v/>
      </c>
      <c r="I53" s="54" t="str">
        <f>IF('Terugvordering reiskosten OAH'!AR125="","",'Terugvordering reiskosten OAH'!AR125)</f>
        <v/>
      </c>
      <c r="J53" s="54" t="str">
        <f>IF('Terugvordering reiskosten OAH'!AY125="","",'Terugvordering reiskosten OAH'!AY125)</f>
        <v/>
      </c>
      <c r="K53" s="54" t="str">
        <f>IF('Terugvordering reiskosten OAH'!BC125=0,"",'Terugvordering reiskosten OAH'!BC125)</f>
        <v/>
      </c>
      <c r="L53" s="62" t="str">
        <f>IF('Terugvordering reiskosten OAH'!BK125=0,"",'Terugvordering reiskosten OAH'!BK125)</f>
        <v/>
      </c>
      <c r="M53" s="54" t="str">
        <f>IF('Terugvordering reiskosten OAH'!BR125=0,"",'Terugvordering reiskosten OAH'!BR125)</f>
        <v/>
      </c>
      <c r="N53" s="65" t="str">
        <f>IF('Terugvordering reiskosten OAH'!BZ125=0,"",'Terugvordering reiskosten OAH'!BZ125)</f>
        <v/>
      </c>
      <c r="O53" s="65" t="str">
        <f>IF('Terugvordering reiskosten OAH'!CG125="","",'Terugvordering reiskosten OAH'!CG125)</f>
        <v/>
      </c>
      <c r="P53" s="65" t="str">
        <f>IF('Terugvordering reiskosten OAH'!CM125=0,"",'Terugvordering reiskosten OAH'!CM125)</f>
        <v/>
      </c>
    </row>
    <row r="54" spans="1:16" x14ac:dyDescent="0.3">
      <c r="A54" s="54" t="str">
        <f>IF('Terugvordering reiskosten OAH'!D126="","",IF('Terugvordering reiskosten OAH'!$T$36="","",'Terugvordering reiskosten OAH'!$T$36))</f>
        <v/>
      </c>
      <c r="B54" s="54" t="str">
        <f>IF(A54="","",'Terugvordering reiskosten OAH'!$T$38)</f>
        <v/>
      </c>
      <c r="C54" s="47" t="str">
        <f>IF(A54="","",'gegevensblad samenvatting vord.'!$C$2)</f>
        <v/>
      </c>
      <c r="D54" s="47" t="str">
        <f>IF('Terugvordering reiskosten OAH'!D126="","",TEXT('Terugvordering reiskosten OAH'!D126,"mm-jjjj"))</f>
        <v/>
      </c>
      <c r="E54" s="54" t="str">
        <f>IF('Terugvordering reiskosten OAH'!H126="","",'Terugvordering reiskosten OAH'!H126)</f>
        <v/>
      </c>
      <c r="F54" s="47" t="str">
        <f>IF('Terugvordering reiskosten OAH'!R126="","",'Terugvordering reiskosten OAH'!R126)</f>
        <v/>
      </c>
      <c r="G54" s="54" t="str">
        <f>IF('Terugvordering reiskosten OAH'!X126="","",'Terugvordering reiskosten OAH'!X126)</f>
        <v/>
      </c>
      <c r="H54" s="47" t="str">
        <f>IF('Terugvordering reiskosten OAH'!AJ126="","",'Terugvordering reiskosten OAH'!AJ126)</f>
        <v/>
      </c>
      <c r="I54" s="54" t="str">
        <f>IF('Terugvordering reiskosten OAH'!AR126="","",'Terugvordering reiskosten OAH'!AR126)</f>
        <v/>
      </c>
      <c r="J54" s="54" t="str">
        <f>IF('Terugvordering reiskosten OAH'!AY126="","",'Terugvordering reiskosten OAH'!AY126)</f>
        <v/>
      </c>
      <c r="K54" s="54" t="str">
        <f>IF('Terugvordering reiskosten OAH'!BC126=0,"",'Terugvordering reiskosten OAH'!BC126)</f>
        <v/>
      </c>
      <c r="L54" s="62" t="str">
        <f>IF('Terugvordering reiskosten OAH'!BK126=0,"",'Terugvordering reiskosten OAH'!BK126)</f>
        <v/>
      </c>
      <c r="M54" s="54" t="str">
        <f>IF('Terugvordering reiskosten OAH'!BR126=0,"",'Terugvordering reiskosten OAH'!BR126)</f>
        <v/>
      </c>
      <c r="N54" s="65" t="str">
        <f>IF('Terugvordering reiskosten OAH'!BZ126=0,"",'Terugvordering reiskosten OAH'!BZ126)</f>
        <v/>
      </c>
      <c r="O54" s="65" t="str">
        <f>IF('Terugvordering reiskosten OAH'!CG126="","",'Terugvordering reiskosten OAH'!CG126)</f>
        <v/>
      </c>
      <c r="P54" s="65" t="str">
        <f>IF('Terugvordering reiskosten OAH'!CM126=0,"",'Terugvordering reiskosten OAH'!CM126)</f>
        <v/>
      </c>
    </row>
    <row r="55" spans="1:16" x14ac:dyDescent="0.3">
      <c r="A55" s="54" t="str">
        <f>IF('Terugvordering reiskosten OAH'!D127="","",IF('Terugvordering reiskosten OAH'!$T$36="","",'Terugvordering reiskosten OAH'!$T$36))</f>
        <v/>
      </c>
      <c r="B55" s="54" t="str">
        <f>IF(A55="","",'Terugvordering reiskosten OAH'!$T$38)</f>
        <v/>
      </c>
      <c r="C55" s="47" t="str">
        <f>IF(A55="","",'gegevensblad samenvatting vord.'!$C$2)</f>
        <v/>
      </c>
      <c r="D55" s="47" t="str">
        <f>IF('Terugvordering reiskosten OAH'!D127="","",TEXT('Terugvordering reiskosten OAH'!D127,"mm-jjjj"))</f>
        <v/>
      </c>
      <c r="E55" s="54" t="str">
        <f>IF('Terugvordering reiskosten OAH'!H127="","",'Terugvordering reiskosten OAH'!H127)</f>
        <v/>
      </c>
      <c r="F55" s="47" t="str">
        <f>IF('Terugvordering reiskosten OAH'!R127="","",'Terugvordering reiskosten OAH'!R127)</f>
        <v/>
      </c>
      <c r="G55" s="54" t="str">
        <f>IF('Terugvordering reiskosten OAH'!X127="","",'Terugvordering reiskosten OAH'!X127)</f>
        <v/>
      </c>
      <c r="H55" s="47" t="str">
        <f>IF('Terugvordering reiskosten OAH'!AJ127="","",'Terugvordering reiskosten OAH'!AJ127)</f>
        <v/>
      </c>
      <c r="I55" s="54" t="str">
        <f>IF('Terugvordering reiskosten OAH'!AR127="","",'Terugvordering reiskosten OAH'!AR127)</f>
        <v/>
      </c>
      <c r="J55" s="54" t="str">
        <f>IF('Terugvordering reiskosten OAH'!AY127="","",'Terugvordering reiskosten OAH'!AY127)</f>
        <v/>
      </c>
      <c r="K55" s="54" t="str">
        <f>IF('Terugvordering reiskosten OAH'!BC127=0,"",'Terugvordering reiskosten OAH'!BC127)</f>
        <v/>
      </c>
      <c r="L55" s="62" t="str">
        <f>IF('Terugvordering reiskosten OAH'!BK127=0,"",'Terugvordering reiskosten OAH'!BK127)</f>
        <v/>
      </c>
      <c r="M55" s="54" t="str">
        <f>IF('Terugvordering reiskosten OAH'!BR127=0,"",'Terugvordering reiskosten OAH'!BR127)</f>
        <v/>
      </c>
      <c r="N55" s="65" t="str">
        <f>IF('Terugvordering reiskosten OAH'!BZ127=0,"",'Terugvordering reiskosten OAH'!BZ127)</f>
        <v/>
      </c>
      <c r="O55" s="65" t="str">
        <f>IF('Terugvordering reiskosten OAH'!CG127="","",'Terugvordering reiskosten OAH'!CG127)</f>
        <v/>
      </c>
      <c r="P55" s="65" t="str">
        <f>IF('Terugvordering reiskosten OAH'!CM127=0,"",'Terugvordering reiskosten OAH'!CM127)</f>
        <v/>
      </c>
    </row>
    <row r="56" spans="1:16" x14ac:dyDescent="0.3">
      <c r="A56" s="54" t="str">
        <f>IF('Terugvordering reiskosten OAH'!D128="","",IF('Terugvordering reiskosten OAH'!$T$36="","",'Terugvordering reiskosten OAH'!$T$36))</f>
        <v/>
      </c>
      <c r="B56" s="54" t="str">
        <f>IF(A56="","",'Terugvordering reiskosten OAH'!$T$38)</f>
        <v/>
      </c>
      <c r="C56" s="47" t="str">
        <f>IF(A56="","",'gegevensblad samenvatting vord.'!$C$2)</f>
        <v/>
      </c>
      <c r="D56" s="47" t="str">
        <f>IF('Terugvordering reiskosten OAH'!D128="","",TEXT('Terugvordering reiskosten OAH'!D128,"mm-jjjj"))</f>
        <v/>
      </c>
      <c r="E56" s="54" t="str">
        <f>IF('Terugvordering reiskosten OAH'!H128="","",'Terugvordering reiskosten OAH'!H128)</f>
        <v/>
      </c>
      <c r="F56" s="47" t="str">
        <f>IF('Terugvordering reiskosten OAH'!R128="","",'Terugvordering reiskosten OAH'!R128)</f>
        <v/>
      </c>
      <c r="G56" s="54" t="str">
        <f>IF('Terugvordering reiskosten OAH'!X128="","",'Terugvordering reiskosten OAH'!X128)</f>
        <v/>
      </c>
      <c r="H56" s="47" t="str">
        <f>IF('Terugvordering reiskosten OAH'!AJ128="","",'Terugvordering reiskosten OAH'!AJ128)</f>
        <v/>
      </c>
      <c r="I56" s="54" t="str">
        <f>IF('Terugvordering reiskosten OAH'!AR128="","",'Terugvordering reiskosten OAH'!AR128)</f>
        <v/>
      </c>
      <c r="J56" s="54" t="str">
        <f>IF('Terugvordering reiskosten OAH'!AY128="","",'Terugvordering reiskosten OAH'!AY128)</f>
        <v/>
      </c>
      <c r="K56" s="54" t="str">
        <f>IF('Terugvordering reiskosten OAH'!BC128=0,"",'Terugvordering reiskosten OAH'!BC128)</f>
        <v/>
      </c>
      <c r="L56" s="62" t="str">
        <f>IF('Terugvordering reiskosten OAH'!BK128=0,"",'Terugvordering reiskosten OAH'!BK128)</f>
        <v/>
      </c>
      <c r="M56" s="54" t="str">
        <f>IF('Terugvordering reiskosten OAH'!BR128=0,"",'Terugvordering reiskosten OAH'!BR128)</f>
        <v/>
      </c>
      <c r="N56" s="65" t="str">
        <f>IF('Terugvordering reiskosten OAH'!BZ128=0,"",'Terugvordering reiskosten OAH'!BZ128)</f>
        <v/>
      </c>
      <c r="O56" s="65" t="str">
        <f>IF('Terugvordering reiskosten OAH'!CG128="","",'Terugvordering reiskosten OAH'!CG128)</f>
        <v/>
      </c>
      <c r="P56" s="65" t="str">
        <f>IF('Terugvordering reiskosten OAH'!CM128=0,"",'Terugvordering reiskosten OAH'!CM128)</f>
        <v/>
      </c>
    </row>
    <row r="57" spans="1:16" x14ac:dyDescent="0.3">
      <c r="A57" s="54" t="str">
        <f>IF('Terugvordering reiskosten OAH'!D129="","",IF('Terugvordering reiskosten OAH'!$T$36="","",'Terugvordering reiskosten OAH'!$T$36))</f>
        <v/>
      </c>
      <c r="B57" s="54" t="str">
        <f>IF(A57="","",'Terugvordering reiskosten OAH'!$T$38)</f>
        <v/>
      </c>
      <c r="C57" s="47" t="str">
        <f>IF(A57="","",'gegevensblad samenvatting vord.'!$C$2)</f>
        <v/>
      </c>
      <c r="D57" s="47" t="str">
        <f>IF('Terugvordering reiskosten OAH'!D129="","",TEXT('Terugvordering reiskosten OAH'!D129,"mm-jjjj"))</f>
        <v/>
      </c>
      <c r="E57" s="54" t="str">
        <f>IF('Terugvordering reiskosten OAH'!H129="","",'Terugvordering reiskosten OAH'!H129)</f>
        <v/>
      </c>
      <c r="F57" s="47" t="str">
        <f>IF('Terugvordering reiskosten OAH'!R129="","",'Terugvordering reiskosten OAH'!R129)</f>
        <v/>
      </c>
      <c r="G57" s="54" t="str">
        <f>IF('Terugvordering reiskosten OAH'!X129="","",'Terugvordering reiskosten OAH'!X129)</f>
        <v/>
      </c>
      <c r="H57" s="47" t="str">
        <f>IF('Terugvordering reiskosten OAH'!AJ129="","",'Terugvordering reiskosten OAH'!AJ129)</f>
        <v/>
      </c>
      <c r="I57" s="54" t="str">
        <f>IF('Terugvordering reiskosten OAH'!AR129="","",'Terugvordering reiskosten OAH'!AR129)</f>
        <v/>
      </c>
      <c r="J57" s="54" t="str">
        <f>IF('Terugvordering reiskosten OAH'!AY129="","",'Terugvordering reiskosten OAH'!AY129)</f>
        <v/>
      </c>
      <c r="K57" s="54" t="str">
        <f>IF('Terugvordering reiskosten OAH'!BC129=0,"",'Terugvordering reiskosten OAH'!BC129)</f>
        <v/>
      </c>
      <c r="L57" s="62" t="str">
        <f>IF('Terugvordering reiskosten OAH'!BK129=0,"",'Terugvordering reiskosten OAH'!BK129)</f>
        <v/>
      </c>
      <c r="M57" s="54" t="str">
        <f>IF('Terugvordering reiskosten OAH'!BR129=0,"",'Terugvordering reiskosten OAH'!BR129)</f>
        <v/>
      </c>
      <c r="N57" s="65" t="str">
        <f>IF('Terugvordering reiskosten OAH'!BZ129=0,"",'Terugvordering reiskosten OAH'!BZ129)</f>
        <v/>
      </c>
      <c r="O57" s="65" t="str">
        <f>IF('Terugvordering reiskosten OAH'!CG129="","",'Terugvordering reiskosten OAH'!CG129)</f>
        <v/>
      </c>
      <c r="P57" s="65" t="str">
        <f>IF('Terugvordering reiskosten OAH'!CM129=0,"",'Terugvordering reiskosten OAH'!CM129)</f>
        <v/>
      </c>
    </row>
    <row r="58" spans="1:16" x14ac:dyDescent="0.3">
      <c r="A58" s="54" t="str">
        <f>IF('Terugvordering reiskosten OAH'!D130="","",IF('Terugvordering reiskosten OAH'!$T$36="","",'Terugvordering reiskosten OAH'!$T$36))</f>
        <v/>
      </c>
      <c r="B58" s="54" t="str">
        <f>IF(A58="","",'Terugvordering reiskosten OAH'!$T$38)</f>
        <v/>
      </c>
      <c r="C58" s="47" t="str">
        <f>IF(A58="","",'gegevensblad samenvatting vord.'!$C$2)</f>
        <v/>
      </c>
      <c r="D58" s="47" t="str">
        <f>IF('Terugvordering reiskosten OAH'!D130="","",TEXT('Terugvordering reiskosten OAH'!D130,"mm-jjjj"))</f>
        <v/>
      </c>
      <c r="E58" s="54" t="str">
        <f>IF('Terugvordering reiskosten OAH'!H130="","",'Terugvordering reiskosten OAH'!H130)</f>
        <v/>
      </c>
      <c r="F58" s="47" t="str">
        <f>IF('Terugvordering reiskosten OAH'!R130="","",'Terugvordering reiskosten OAH'!R130)</f>
        <v/>
      </c>
      <c r="G58" s="54" t="str">
        <f>IF('Terugvordering reiskosten OAH'!X130="","",'Terugvordering reiskosten OAH'!X130)</f>
        <v/>
      </c>
      <c r="H58" s="47" t="str">
        <f>IF('Terugvordering reiskosten OAH'!AJ130="","",'Terugvordering reiskosten OAH'!AJ130)</f>
        <v/>
      </c>
      <c r="I58" s="54" t="str">
        <f>IF('Terugvordering reiskosten OAH'!AR130="","",'Terugvordering reiskosten OAH'!AR130)</f>
        <v/>
      </c>
      <c r="J58" s="54" t="str">
        <f>IF('Terugvordering reiskosten OAH'!AY130="","",'Terugvordering reiskosten OAH'!AY130)</f>
        <v/>
      </c>
      <c r="K58" s="54" t="str">
        <f>IF('Terugvordering reiskosten OAH'!BC130=0,"",'Terugvordering reiskosten OAH'!BC130)</f>
        <v/>
      </c>
      <c r="L58" s="62" t="str">
        <f>IF('Terugvordering reiskosten OAH'!BK130=0,"",'Terugvordering reiskosten OAH'!BK130)</f>
        <v/>
      </c>
      <c r="M58" s="54" t="str">
        <f>IF('Terugvordering reiskosten OAH'!BR130=0,"",'Terugvordering reiskosten OAH'!BR130)</f>
        <v/>
      </c>
      <c r="N58" s="65" t="str">
        <f>IF('Terugvordering reiskosten OAH'!BZ130=0,"",'Terugvordering reiskosten OAH'!BZ130)</f>
        <v/>
      </c>
      <c r="O58" s="65" t="str">
        <f>IF('Terugvordering reiskosten OAH'!CG130="","",'Terugvordering reiskosten OAH'!CG130)</f>
        <v/>
      </c>
      <c r="P58" s="65" t="str">
        <f>IF('Terugvordering reiskosten OAH'!CM130=0,"",'Terugvordering reiskosten OAH'!CM130)</f>
        <v/>
      </c>
    </row>
    <row r="59" spans="1:16" x14ac:dyDescent="0.3">
      <c r="A59" s="54" t="str">
        <f>IF('Terugvordering reiskosten OAH'!D131="","",IF('Terugvordering reiskosten OAH'!$T$36="","",'Terugvordering reiskosten OAH'!$T$36))</f>
        <v/>
      </c>
      <c r="B59" s="54" t="str">
        <f>IF(A59="","",'Terugvordering reiskosten OAH'!$T$38)</f>
        <v/>
      </c>
      <c r="C59" s="47" t="str">
        <f>IF(A59="","",'gegevensblad samenvatting vord.'!$C$2)</f>
        <v/>
      </c>
      <c r="D59" s="47" t="str">
        <f>IF('Terugvordering reiskosten OAH'!D131="","",TEXT('Terugvordering reiskosten OAH'!D131,"mm-jjjj"))</f>
        <v/>
      </c>
      <c r="E59" s="54" t="str">
        <f>IF('Terugvordering reiskosten OAH'!H131="","",'Terugvordering reiskosten OAH'!H131)</f>
        <v/>
      </c>
      <c r="F59" s="47" t="str">
        <f>IF('Terugvordering reiskosten OAH'!R131="","",'Terugvordering reiskosten OAH'!R131)</f>
        <v/>
      </c>
      <c r="G59" s="54" t="str">
        <f>IF('Terugvordering reiskosten OAH'!X131="","",'Terugvordering reiskosten OAH'!X131)</f>
        <v/>
      </c>
      <c r="H59" s="47" t="str">
        <f>IF('Terugvordering reiskosten OAH'!AJ131="","",'Terugvordering reiskosten OAH'!AJ131)</f>
        <v/>
      </c>
      <c r="I59" s="54" t="str">
        <f>IF('Terugvordering reiskosten OAH'!AR131="","",'Terugvordering reiskosten OAH'!AR131)</f>
        <v/>
      </c>
      <c r="J59" s="54" t="str">
        <f>IF('Terugvordering reiskosten OAH'!AY131="","",'Terugvordering reiskosten OAH'!AY131)</f>
        <v/>
      </c>
      <c r="K59" s="54" t="str">
        <f>IF('Terugvordering reiskosten OAH'!BC131=0,"",'Terugvordering reiskosten OAH'!BC131)</f>
        <v/>
      </c>
      <c r="L59" s="62" t="str">
        <f>IF('Terugvordering reiskosten OAH'!BK131=0,"",'Terugvordering reiskosten OAH'!BK131)</f>
        <v/>
      </c>
      <c r="M59" s="54" t="str">
        <f>IF('Terugvordering reiskosten OAH'!BR131=0,"",'Terugvordering reiskosten OAH'!BR131)</f>
        <v/>
      </c>
      <c r="N59" s="65" t="str">
        <f>IF('Terugvordering reiskosten OAH'!BZ131=0,"",'Terugvordering reiskosten OAH'!BZ131)</f>
        <v/>
      </c>
      <c r="O59" s="65" t="str">
        <f>IF('Terugvordering reiskosten OAH'!CG131="","",'Terugvordering reiskosten OAH'!CG131)</f>
        <v/>
      </c>
      <c r="P59" s="65" t="str">
        <f>IF('Terugvordering reiskosten OAH'!CM131=0,"",'Terugvordering reiskosten OAH'!CM131)</f>
        <v/>
      </c>
    </row>
    <row r="60" spans="1:16" x14ac:dyDescent="0.3">
      <c r="A60" s="54" t="str">
        <f>IF('Terugvordering reiskosten OAH'!D132="","",IF('Terugvordering reiskosten OAH'!$T$36="","",'Terugvordering reiskosten OAH'!$T$36))</f>
        <v/>
      </c>
      <c r="B60" s="54" t="str">
        <f>IF(A60="","",'Terugvordering reiskosten OAH'!$T$38)</f>
        <v/>
      </c>
      <c r="C60" s="47" t="str">
        <f>IF(A60="","",'gegevensblad samenvatting vord.'!$C$2)</f>
        <v/>
      </c>
      <c r="D60" s="47" t="str">
        <f>IF('Terugvordering reiskosten OAH'!D132="","",TEXT('Terugvordering reiskosten OAH'!D132,"mm-jjjj"))</f>
        <v/>
      </c>
      <c r="E60" s="54" t="str">
        <f>IF('Terugvordering reiskosten OAH'!H132="","",'Terugvordering reiskosten OAH'!H132)</f>
        <v/>
      </c>
      <c r="F60" s="47" t="str">
        <f>IF('Terugvordering reiskosten OAH'!R132="","",'Terugvordering reiskosten OAH'!R132)</f>
        <v/>
      </c>
      <c r="G60" s="54" t="str">
        <f>IF('Terugvordering reiskosten OAH'!X132="","",'Terugvordering reiskosten OAH'!X132)</f>
        <v/>
      </c>
      <c r="H60" s="47" t="str">
        <f>IF('Terugvordering reiskosten OAH'!AJ132="","",'Terugvordering reiskosten OAH'!AJ132)</f>
        <v/>
      </c>
      <c r="I60" s="54" t="str">
        <f>IF('Terugvordering reiskosten OAH'!AR132="","",'Terugvordering reiskosten OAH'!AR132)</f>
        <v/>
      </c>
      <c r="J60" s="54" t="str">
        <f>IF('Terugvordering reiskosten OAH'!AY132="","",'Terugvordering reiskosten OAH'!AY132)</f>
        <v/>
      </c>
      <c r="K60" s="54" t="str">
        <f>IF('Terugvordering reiskosten OAH'!BC132=0,"",'Terugvordering reiskosten OAH'!BC132)</f>
        <v/>
      </c>
      <c r="L60" s="62" t="str">
        <f>IF('Terugvordering reiskosten OAH'!BK132=0,"",'Terugvordering reiskosten OAH'!BK132)</f>
        <v/>
      </c>
      <c r="M60" s="54" t="str">
        <f>IF('Terugvordering reiskosten OAH'!BR132=0,"",'Terugvordering reiskosten OAH'!BR132)</f>
        <v/>
      </c>
      <c r="N60" s="65" t="str">
        <f>IF('Terugvordering reiskosten OAH'!BZ132=0,"",'Terugvordering reiskosten OAH'!BZ132)</f>
        <v/>
      </c>
      <c r="O60" s="65" t="str">
        <f>IF('Terugvordering reiskosten OAH'!CG132="","",'Terugvordering reiskosten OAH'!CG132)</f>
        <v/>
      </c>
      <c r="P60" s="65" t="str">
        <f>IF('Terugvordering reiskosten OAH'!CM132=0,"",'Terugvordering reiskosten OAH'!CM132)</f>
        <v/>
      </c>
    </row>
    <row r="61" spans="1:16" x14ac:dyDescent="0.3">
      <c r="A61" s="54" t="str">
        <f>IF('Terugvordering reiskosten OAH'!D133="","",IF('Terugvordering reiskosten OAH'!$T$36="","",'Terugvordering reiskosten OAH'!$T$36))</f>
        <v/>
      </c>
      <c r="B61" s="54" t="str">
        <f>IF(A61="","",'Terugvordering reiskosten OAH'!$T$38)</f>
        <v/>
      </c>
      <c r="C61" s="47" t="str">
        <f>IF(A61="","",'gegevensblad samenvatting vord.'!$C$2)</f>
        <v/>
      </c>
      <c r="D61" s="47" t="str">
        <f>IF('Terugvordering reiskosten OAH'!D133="","",TEXT('Terugvordering reiskosten OAH'!D133,"mm-jjjj"))</f>
        <v/>
      </c>
      <c r="E61" s="54" t="str">
        <f>IF('Terugvordering reiskosten OAH'!H133="","",'Terugvordering reiskosten OAH'!H133)</f>
        <v/>
      </c>
      <c r="F61" s="47" t="str">
        <f>IF('Terugvordering reiskosten OAH'!R133="","",'Terugvordering reiskosten OAH'!R133)</f>
        <v/>
      </c>
      <c r="G61" s="54" t="str">
        <f>IF('Terugvordering reiskosten OAH'!X133="","",'Terugvordering reiskosten OAH'!X133)</f>
        <v/>
      </c>
      <c r="H61" s="47" t="str">
        <f>IF('Terugvordering reiskosten OAH'!AJ133="","",'Terugvordering reiskosten OAH'!AJ133)</f>
        <v/>
      </c>
      <c r="I61" s="54" t="str">
        <f>IF('Terugvordering reiskosten OAH'!AR133="","",'Terugvordering reiskosten OAH'!AR133)</f>
        <v/>
      </c>
      <c r="J61" s="54" t="str">
        <f>IF('Terugvordering reiskosten OAH'!AY133="","",'Terugvordering reiskosten OAH'!AY133)</f>
        <v/>
      </c>
      <c r="K61" s="54" t="str">
        <f>IF('Terugvordering reiskosten OAH'!BC133=0,"",'Terugvordering reiskosten OAH'!BC133)</f>
        <v/>
      </c>
      <c r="L61" s="62" t="str">
        <f>IF('Terugvordering reiskosten OAH'!BK133=0,"",'Terugvordering reiskosten OAH'!BK133)</f>
        <v/>
      </c>
      <c r="M61" s="54" t="str">
        <f>IF('Terugvordering reiskosten OAH'!BR133=0,"",'Terugvordering reiskosten OAH'!BR133)</f>
        <v/>
      </c>
      <c r="N61" s="65" t="str">
        <f>IF('Terugvordering reiskosten OAH'!BZ133=0,"",'Terugvordering reiskosten OAH'!BZ133)</f>
        <v/>
      </c>
      <c r="O61" s="65" t="str">
        <f>IF('Terugvordering reiskosten OAH'!CG133="","",'Terugvordering reiskosten OAH'!CG133)</f>
        <v/>
      </c>
      <c r="P61" s="65" t="str">
        <f>IF('Terugvordering reiskosten OAH'!CM133=0,"",'Terugvordering reiskosten OAH'!CM133)</f>
        <v/>
      </c>
    </row>
    <row r="62" spans="1:16" x14ac:dyDescent="0.3">
      <c r="A62" s="54" t="str">
        <f>IF('Terugvordering reiskosten OAH'!D134="","",IF('Terugvordering reiskosten OAH'!$T$36="","",'Terugvordering reiskosten OAH'!$T$36))</f>
        <v/>
      </c>
      <c r="B62" s="54" t="str">
        <f>IF(A62="","",'Terugvordering reiskosten OAH'!$T$38)</f>
        <v/>
      </c>
      <c r="C62" s="47" t="str">
        <f>IF(A62="","",'gegevensblad samenvatting vord.'!$C$2)</f>
        <v/>
      </c>
      <c r="D62" s="47" t="str">
        <f>IF('Terugvordering reiskosten OAH'!D134="","",TEXT('Terugvordering reiskosten OAH'!D134,"mm-jjjj"))</f>
        <v/>
      </c>
      <c r="E62" s="54" t="str">
        <f>IF('Terugvordering reiskosten OAH'!H134="","",'Terugvordering reiskosten OAH'!H134)</f>
        <v/>
      </c>
      <c r="F62" s="47" t="str">
        <f>IF('Terugvordering reiskosten OAH'!R134="","",'Terugvordering reiskosten OAH'!R134)</f>
        <v/>
      </c>
      <c r="G62" s="54" t="str">
        <f>IF('Terugvordering reiskosten OAH'!X134="","",'Terugvordering reiskosten OAH'!X134)</f>
        <v/>
      </c>
      <c r="H62" s="47" t="str">
        <f>IF('Terugvordering reiskosten OAH'!AJ134="","",'Terugvordering reiskosten OAH'!AJ134)</f>
        <v/>
      </c>
      <c r="I62" s="54" t="str">
        <f>IF('Terugvordering reiskosten OAH'!AR134="","",'Terugvordering reiskosten OAH'!AR134)</f>
        <v/>
      </c>
      <c r="J62" s="54" t="str">
        <f>IF('Terugvordering reiskosten OAH'!AY134="","",'Terugvordering reiskosten OAH'!AY134)</f>
        <v/>
      </c>
      <c r="K62" s="54" t="str">
        <f>IF('Terugvordering reiskosten OAH'!BC134=0,"",'Terugvordering reiskosten OAH'!BC134)</f>
        <v/>
      </c>
      <c r="L62" s="62" t="str">
        <f>IF('Terugvordering reiskosten OAH'!BK134=0,"",'Terugvordering reiskosten OAH'!BK134)</f>
        <v/>
      </c>
      <c r="M62" s="54" t="str">
        <f>IF('Terugvordering reiskosten OAH'!BR134=0,"",'Terugvordering reiskosten OAH'!BR134)</f>
        <v/>
      </c>
      <c r="N62" s="65" t="str">
        <f>IF('Terugvordering reiskosten OAH'!BZ134=0,"",'Terugvordering reiskosten OAH'!BZ134)</f>
        <v/>
      </c>
      <c r="O62" s="65" t="str">
        <f>IF('Terugvordering reiskosten OAH'!CG134="","",'Terugvordering reiskosten OAH'!CG134)</f>
        <v/>
      </c>
      <c r="P62" s="65" t="str">
        <f>IF('Terugvordering reiskosten OAH'!CM134=0,"",'Terugvordering reiskosten OAH'!CM134)</f>
        <v/>
      </c>
    </row>
    <row r="63" spans="1:16" x14ac:dyDescent="0.3">
      <c r="A63" s="54" t="str">
        <f>IF('Terugvordering reiskosten OAH'!D135="","",IF('Terugvordering reiskosten OAH'!$T$36="","",'Terugvordering reiskosten OAH'!$T$36))</f>
        <v/>
      </c>
      <c r="B63" s="54" t="str">
        <f>IF(A63="","",'Terugvordering reiskosten OAH'!$T$38)</f>
        <v/>
      </c>
      <c r="C63" s="47" t="str">
        <f>IF(A63="","",'gegevensblad samenvatting vord.'!$C$2)</f>
        <v/>
      </c>
      <c r="D63" s="47" t="str">
        <f>IF('Terugvordering reiskosten OAH'!D135="","",TEXT('Terugvordering reiskosten OAH'!D135,"mm-jjjj"))</f>
        <v/>
      </c>
      <c r="E63" s="54" t="str">
        <f>IF('Terugvordering reiskosten OAH'!H135="","",'Terugvordering reiskosten OAH'!H135)</f>
        <v/>
      </c>
      <c r="F63" s="47" t="str">
        <f>IF('Terugvordering reiskosten OAH'!R135="","",'Terugvordering reiskosten OAH'!R135)</f>
        <v/>
      </c>
      <c r="G63" s="54" t="str">
        <f>IF('Terugvordering reiskosten OAH'!X135="","",'Terugvordering reiskosten OAH'!X135)</f>
        <v/>
      </c>
      <c r="H63" s="47" t="str">
        <f>IF('Terugvordering reiskosten OAH'!AJ135="","",'Terugvordering reiskosten OAH'!AJ135)</f>
        <v/>
      </c>
      <c r="I63" s="54" t="str">
        <f>IF('Terugvordering reiskosten OAH'!AR135="","",'Terugvordering reiskosten OAH'!AR135)</f>
        <v/>
      </c>
      <c r="J63" s="54" t="str">
        <f>IF('Terugvordering reiskosten OAH'!AY135="","",'Terugvordering reiskosten OAH'!AY135)</f>
        <v/>
      </c>
      <c r="K63" s="54" t="str">
        <f>IF('Terugvordering reiskosten OAH'!BC135=0,"",'Terugvordering reiskosten OAH'!BC135)</f>
        <v/>
      </c>
      <c r="L63" s="62" t="str">
        <f>IF('Terugvordering reiskosten OAH'!BK135=0,"",'Terugvordering reiskosten OAH'!BK135)</f>
        <v/>
      </c>
      <c r="M63" s="54" t="str">
        <f>IF('Terugvordering reiskosten OAH'!BR135=0,"",'Terugvordering reiskosten OAH'!BR135)</f>
        <v/>
      </c>
      <c r="N63" s="65" t="str">
        <f>IF('Terugvordering reiskosten OAH'!BZ135=0,"",'Terugvordering reiskosten OAH'!BZ135)</f>
        <v/>
      </c>
      <c r="O63" s="65" t="str">
        <f>IF('Terugvordering reiskosten OAH'!CG135="","",'Terugvordering reiskosten OAH'!CG135)</f>
        <v/>
      </c>
      <c r="P63" s="65" t="str">
        <f>IF('Terugvordering reiskosten OAH'!CM135=0,"",'Terugvordering reiskosten OAH'!CM135)</f>
        <v/>
      </c>
    </row>
    <row r="64" spans="1:16" x14ac:dyDescent="0.3">
      <c r="A64" s="54" t="str">
        <f>IF('Terugvordering reiskosten OAH'!D136="","",IF('Terugvordering reiskosten OAH'!$T$36="","",'Terugvordering reiskosten OAH'!$T$36))</f>
        <v/>
      </c>
      <c r="B64" s="54" t="str">
        <f>IF(A64="","",'Terugvordering reiskosten OAH'!$T$38)</f>
        <v/>
      </c>
      <c r="C64" s="47" t="str">
        <f>IF(A64="","",'gegevensblad samenvatting vord.'!$C$2)</f>
        <v/>
      </c>
      <c r="D64" s="47" t="str">
        <f>IF('Terugvordering reiskosten OAH'!D136="","",TEXT('Terugvordering reiskosten OAH'!D136,"mm-jjjj"))</f>
        <v/>
      </c>
      <c r="E64" s="54" t="str">
        <f>IF('Terugvordering reiskosten OAH'!H136="","",'Terugvordering reiskosten OAH'!H136)</f>
        <v/>
      </c>
      <c r="F64" s="47" t="str">
        <f>IF('Terugvordering reiskosten OAH'!R136="","",'Terugvordering reiskosten OAH'!R136)</f>
        <v/>
      </c>
      <c r="G64" s="54" t="str">
        <f>IF('Terugvordering reiskosten OAH'!X136="","",'Terugvordering reiskosten OAH'!X136)</f>
        <v/>
      </c>
      <c r="H64" s="47" t="str">
        <f>IF('Terugvordering reiskosten OAH'!AJ136="","",'Terugvordering reiskosten OAH'!AJ136)</f>
        <v/>
      </c>
      <c r="I64" s="54" t="str">
        <f>IF('Terugvordering reiskosten OAH'!AR136="","",'Terugvordering reiskosten OAH'!AR136)</f>
        <v/>
      </c>
      <c r="J64" s="54" t="str">
        <f>IF('Terugvordering reiskosten OAH'!AY136="","",'Terugvordering reiskosten OAH'!AY136)</f>
        <v/>
      </c>
      <c r="K64" s="54" t="str">
        <f>IF('Terugvordering reiskosten OAH'!BC136=0,"",'Terugvordering reiskosten OAH'!BC136)</f>
        <v/>
      </c>
      <c r="L64" s="62" t="str">
        <f>IF('Terugvordering reiskosten OAH'!BK136=0,"",'Terugvordering reiskosten OAH'!BK136)</f>
        <v/>
      </c>
      <c r="M64" s="54" t="str">
        <f>IF('Terugvordering reiskosten OAH'!BR136=0,"",'Terugvordering reiskosten OAH'!BR136)</f>
        <v/>
      </c>
      <c r="N64" s="65" t="str">
        <f>IF('Terugvordering reiskosten OAH'!BZ136=0,"",'Terugvordering reiskosten OAH'!BZ136)</f>
        <v/>
      </c>
      <c r="O64" s="65" t="str">
        <f>IF('Terugvordering reiskosten OAH'!CG136="","",'Terugvordering reiskosten OAH'!CG136)</f>
        <v/>
      </c>
      <c r="P64" s="65" t="str">
        <f>IF('Terugvordering reiskosten OAH'!CM136=0,"",'Terugvordering reiskosten OAH'!CM136)</f>
        <v/>
      </c>
    </row>
    <row r="65" spans="1:16" x14ac:dyDescent="0.3">
      <c r="A65" s="54" t="str">
        <f>IF('Terugvordering reiskosten OAH'!D137="","",IF('Terugvordering reiskosten OAH'!$T$36="","",'Terugvordering reiskosten OAH'!$T$36))</f>
        <v/>
      </c>
      <c r="B65" s="54" t="str">
        <f>IF(A65="","",'Terugvordering reiskosten OAH'!$T$38)</f>
        <v/>
      </c>
      <c r="C65" s="47" t="str">
        <f>IF(A65="","",'gegevensblad samenvatting vord.'!$C$2)</f>
        <v/>
      </c>
      <c r="D65" s="47" t="str">
        <f>IF('Terugvordering reiskosten OAH'!D137="","",TEXT('Terugvordering reiskosten OAH'!D137,"mm-jjjj"))</f>
        <v/>
      </c>
      <c r="E65" s="54" t="str">
        <f>IF('Terugvordering reiskosten OAH'!H137="","",'Terugvordering reiskosten OAH'!H137)</f>
        <v/>
      </c>
      <c r="F65" s="47" t="str">
        <f>IF('Terugvordering reiskosten OAH'!R137="","",'Terugvordering reiskosten OAH'!R137)</f>
        <v/>
      </c>
      <c r="G65" s="54" t="str">
        <f>IF('Terugvordering reiskosten OAH'!X137="","",'Terugvordering reiskosten OAH'!X137)</f>
        <v/>
      </c>
      <c r="H65" s="47" t="str">
        <f>IF('Terugvordering reiskosten OAH'!AJ137="","",'Terugvordering reiskosten OAH'!AJ137)</f>
        <v/>
      </c>
      <c r="I65" s="54" t="str">
        <f>IF('Terugvordering reiskosten OAH'!AR137="","",'Terugvordering reiskosten OAH'!AR137)</f>
        <v/>
      </c>
      <c r="J65" s="54" t="str">
        <f>IF('Terugvordering reiskosten OAH'!AY137="","",'Terugvordering reiskosten OAH'!AY137)</f>
        <v/>
      </c>
      <c r="K65" s="54" t="str">
        <f>IF('Terugvordering reiskosten OAH'!BC137=0,"",'Terugvordering reiskosten OAH'!BC137)</f>
        <v/>
      </c>
      <c r="L65" s="62" t="str">
        <f>IF('Terugvordering reiskosten OAH'!BK137=0,"",'Terugvordering reiskosten OAH'!BK137)</f>
        <v/>
      </c>
      <c r="M65" s="54" t="str">
        <f>IF('Terugvordering reiskosten OAH'!BR137=0,"",'Terugvordering reiskosten OAH'!BR137)</f>
        <v/>
      </c>
      <c r="N65" s="65" t="str">
        <f>IF('Terugvordering reiskosten OAH'!BZ137=0,"",'Terugvordering reiskosten OAH'!BZ137)</f>
        <v/>
      </c>
      <c r="O65" s="65" t="str">
        <f>IF('Terugvordering reiskosten OAH'!CG137="","",'Terugvordering reiskosten OAH'!CG137)</f>
        <v/>
      </c>
      <c r="P65" s="65" t="str">
        <f>IF('Terugvordering reiskosten OAH'!CM137=0,"",'Terugvordering reiskosten OAH'!CM137)</f>
        <v/>
      </c>
    </row>
    <row r="66" spans="1:16" x14ac:dyDescent="0.3">
      <c r="A66" s="54" t="str">
        <f>IF('Terugvordering reiskosten OAH'!D138="","",IF('Terugvordering reiskosten OAH'!$T$36="","",'Terugvordering reiskosten OAH'!$T$36))</f>
        <v/>
      </c>
      <c r="B66" s="54" t="str">
        <f>IF(A66="","",'Terugvordering reiskosten OAH'!$T$38)</f>
        <v/>
      </c>
      <c r="C66" s="47" t="str">
        <f>IF(A66="","",'gegevensblad samenvatting vord.'!$C$2)</f>
        <v/>
      </c>
      <c r="D66" s="47" t="str">
        <f>IF('Terugvordering reiskosten OAH'!D138="","",TEXT('Terugvordering reiskosten OAH'!D138,"mm-jjjj"))</f>
        <v/>
      </c>
      <c r="E66" s="54" t="str">
        <f>IF('Terugvordering reiskosten OAH'!H138="","",'Terugvordering reiskosten OAH'!H138)</f>
        <v/>
      </c>
      <c r="F66" s="47" t="str">
        <f>IF('Terugvordering reiskosten OAH'!R138="","",'Terugvordering reiskosten OAH'!R138)</f>
        <v/>
      </c>
      <c r="G66" s="54" t="str">
        <f>IF('Terugvordering reiskosten OAH'!X138="","",'Terugvordering reiskosten OAH'!X138)</f>
        <v/>
      </c>
      <c r="H66" s="47" t="str">
        <f>IF('Terugvordering reiskosten OAH'!AJ138="","",'Terugvordering reiskosten OAH'!AJ138)</f>
        <v/>
      </c>
      <c r="I66" s="54" t="str">
        <f>IF('Terugvordering reiskosten OAH'!AR138="","",'Terugvordering reiskosten OAH'!AR138)</f>
        <v/>
      </c>
      <c r="J66" s="54" t="str">
        <f>IF('Terugvordering reiskosten OAH'!AY138="","",'Terugvordering reiskosten OAH'!AY138)</f>
        <v/>
      </c>
      <c r="K66" s="54" t="str">
        <f>IF('Terugvordering reiskosten OAH'!BC138=0,"",'Terugvordering reiskosten OAH'!BC138)</f>
        <v/>
      </c>
      <c r="L66" s="62" t="str">
        <f>IF('Terugvordering reiskosten OAH'!BK138=0,"",'Terugvordering reiskosten OAH'!BK138)</f>
        <v/>
      </c>
      <c r="M66" s="54" t="str">
        <f>IF('Terugvordering reiskosten OAH'!BR138=0,"",'Terugvordering reiskosten OAH'!BR138)</f>
        <v/>
      </c>
      <c r="N66" s="65" t="str">
        <f>IF('Terugvordering reiskosten OAH'!BZ138=0,"",'Terugvordering reiskosten OAH'!BZ138)</f>
        <v/>
      </c>
      <c r="O66" s="65" t="str">
        <f>IF('Terugvordering reiskosten OAH'!CG138="","",'Terugvordering reiskosten OAH'!CG138)</f>
        <v/>
      </c>
      <c r="P66" s="65" t="str">
        <f>IF('Terugvordering reiskosten OAH'!CM138=0,"",'Terugvordering reiskosten OAH'!CM138)</f>
        <v/>
      </c>
    </row>
    <row r="67" spans="1:16" x14ac:dyDescent="0.3">
      <c r="A67" s="54" t="str">
        <f>IF('Terugvordering reiskosten OAH'!D139="","",IF('Terugvordering reiskosten OAH'!$T$36="","",'Terugvordering reiskosten OAH'!$T$36))</f>
        <v/>
      </c>
      <c r="B67" s="54" t="str">
        <f>IF(A67="","",'Terugvordering reiskosten OAH'!$T$38)</f>
        <v/>
      </c>
      <c r="C67" s="47" t="str">
        <f>IF(A67="","",'gegevensblad samenvatting vord.'!$C$2)</f>
        <v/>
      </c>
      <c r="D67" s="47" t="str">
        <f>IF('Terugvordering reiskosten OAH'!D139="","",TEXT('Terugvordering reiskosten OAH'!D139,"mm-jjjj"))</f>
        <v/>
      </c>
      <c r="E67" s="54" t="str">
        <f>IF('Terugvordering reiskosten OAH'!H139="","",'Terugvordering reiskosten OAH'!H139)</f>
        <v/>
      </c>
      <c r="F67" s="47" t="str">
        <f>IF('Terugvordering reiskosten OAH'!R139="","",'Terugvordering reiskosten OAH'!R139)</f>
        <v/>
      </c>
      <c r="G67" s="54" t="str">
        <f>IF('Terugvordering reiskosten OAH'!X139="","",'Terugvordering reiskosten OAH'!X139)</f>
        <v/>
      </c>
      <c r="H67" s="47" t="str">
        <f>IF('Terugvordering reiskosten OAH'!AJ139="","",'Terugvordering reiskosten OAH'!AJ139)</f>
        <v/>
      </c>
      <c r="I67" s="54" t="str">
        <f>IF('Terugvordering reiskosten OAH'!AR139="","",'Terugvordering reiskosten OAH'!AR139)</f>
        <v/>
      </c>
      <c r="J67" s="54" t="str">
        <f>IF('Terugvordering reiskosten OAH'!AY139="","",'Terugvordering reiskosten OAH'!AY139)</f>
        <v/>
      </c>
      <c r="K67" s="54" t="str">
        <f>IF('Terugvordering reiskosten OAH'!BC139=0,"",'Terugvordering reiskosten OAH'!BC139)</f>
        <v/>
      </c>
      <c r="L67" s="62" t="str">
        <f>IF('Terugvordering reiskosten OAH'!BK139=0,"",'Terugvordering reiskosten OAH'!BK139)</f>
        <v/>
      </c>
      <c r="M67" s="54" t="str">
        <f>IF('Terugvordering reiskosten OAH'!BR139=0,"",'Terugvordering reiskosten OAH'!BR139)</f>
        <v/>
      </c>
      <c r="N67" s="65" t="str">
        <f>IF('Terugvordering reiskosten OAH'!BZ139=0,"",'Terugvordering reiskosten OAH'!BZ139)</f>
        <v/>
      </c>
      <c r="O67" s="65" t="str">
        <f>IF('Terugvordering reiskosten OAH'!CG139="","",'Terugvordering reiskosten OAH'!CG139)</f>
        <v/>
      </c>
      <c r="P67" s="65" t="str">
        <f>IF('Terugvordering reiskosten OAH'!CM139=0,"",'Terugvordering reiskosten OAH'!CM139)</f>
        <v/>
      </c>
    </row>
    <row r="68" spans="1:16" x14ac:dyDescent="0.3">
      <c r="A68" s="54" t="str">
        <f>IF('Terugvordering reiskosten OAH'!D140="","",IF('Terugvordering reiskosten OAH'!$T$36="","",'Terugvordering reiskosten OAH'!$T$36))</f>
        <v/>
      </c>
      <c r="B68" s="54" t="str">
        <f>IF(A68="","",'Terugvordering reiskosten OAH'!$T$38)</f>
        <v/>
      </c>
      <c r="C68" s="47" t="str">
        <f>IF(A68="","",'gegevensblad samenvatting vord.'!$C$2)</f>
        <v/>
      </c>
      <c r="D68" s="47" t="str">
        <f>IF('Terugvordering reiskosten OAH'!D140="","",TEXT('Terugvordering reiskosten OAH'!D140,"mm-jjjj"))</f>
        <v/>
      </c>
      <c r="E68" s="54" t="str">
        <f>IF('Terugvordering reiskosten OAH'!H140="","",'Terugvordering reiskosten OAH'!H140)</f>
        <v/>
      </c>
      <c r="F68" s="47" t="str">
        <f>IF('Terugvordering reiskosten OAH'!R140="","",'Terugvordering reiskosten OAH'!R140)</f>
        <v/>
      </c>
      <c r="G68" s="54" t="str">
        <f>IF('Terugvordering reiskosten OAH'!X140="","",'Terugvordering reiskosten OAH'!X140)</f>
        <v/>
      </c>
      <c r="H68" s="47" t="str">
        <f>IF('Terugvordering reiskosten OAH'!AJ140="","",'Terugvordering reiskosten OAH'!AJ140)</f>
        <v/>
      </c>
      <c r="I68" s="54" t="str">
        <f>IF('Terugvordering reiskosten OAH'!AR140="","",'Terugvordering reiskosten OAH'!AR140)</f>
        <v/>
      </c>
      <c r="J68" s="54" t="str">
        <f>IF('Terugvordering reiskosten OAH'!AY140="","",'Terugvordering reiskosten OAH'!AY140)</f>
        <v/>
      </c>
      <c r="K68" s="54" t="str">
        <f>IF('Terugvordering reiskosten OAH'!BC140=0,"",'Terugvordering reiskosten OAH'!BC140)</f>
        <v/>
      </c>
      <c r="L68" s="62" t="str">
        <f>IF('Terugvordering reiskosten OAH'!BK140=0,"",'Terugvordering reiskosten OAH'!BK140)</f>
        <v/>
      </c>
      <c r="M68" s="54" t="str">
        <f>IF('Terugvordering reiskosten OAH'!BR140=0,"",'Terugvordering reiskosten OAH'!BR140)</f>
        <v/>
      </c>
      <c r="N68" s="65" t="str">
        <f>IF('Terugvordering reiskosten OAH'!BZ140=0,"",'Terugvordering reiskosten OAH'!BZ140)</f>
        <v/>
      </c>
      <c r="O68" s="65" t="str">
        <f>IF('Terugvordering reiskosten OAH'!CG140="","",'Terugvordering reiskosten OAH'!CG140)</f>
        <v/>
      </c>
      <c r="P68" s="65" t="str">
        <f>IF('Terugvordering reiskosten OAH'!CM140=0,"",'Terugvordering reiskosten OAH'!CM140)</f>
        <v/>
      </c>
    </row>
    <row r="69" spans="1:16" x14ac:dyDescent="0.3">
      <c r="A69" s="54" t="str">
        <f>IF('Terugvordering reiskosten OAH'!D141="","",IF('Terugvordering reiskosten OAH'!$T$36="","",'Terugvordering reiskosten OAH'!$T$36))</f>
        <v/>
      </c>
      <c r="B69" s="54" t="str">
        <f>IF(A69="","",'Terugvordering reiskosten OAH'!$T$38)</f>
        <v/>
      </c>
      <c r="C69" s="47" t="str">
        <f>IF(A69="","",'gegevensblad samenvatting vord.'!$C$2)</f>
        <v/>
      </c>
      <c r="D69" s="47" t="str">
        <f>IF('Terugvordering reiskosten OAH'!D141="","",TEXT('Terugvordering reiskosten OAH'!D141,"mm-jjjj"))</f>
        <v/>
      </c>
      <c r="E69" s="54" t="str">
        <f>IF('Terugvordering reiskosten OAH'!H141="","",'Terugvordering reiskosten OAH'!H141)</f>
        <v/>
      </c>
      <c r="F69" s="47" t="str">
        <f>IF('Terugvordering reiskosten OAH'!R141="","",'Terugvordering reiskosten OAH'!R141)</f>
        <v/>
      </c>
      <c r="G69" s="54" t="str">
        <f>IF('Terugvordering reiskosten OAH'!X141="","",'Terugvordering reiskosten OAH'!X141)</f>
        <v/>
      </c>
      <c r="H69" s="47" t="str">
        <f>IF('Terugvordering reiskosten OAH'!AJ141="","",'Terugvordering reiskosten OAH'!AJ141)</f>
        <v/>
      </c>
      <c r="I69" s="54" t="str">
        <f>IF('Terugvordering reiskosten OAH'!AR141="","",'Terugvordering reiskosten OAH'!AR141)</f>
        <v/>
      </c>
      <c r="J69" s="54" t="str">
        <f>IF('Terugvordering reiskosten OAH'!AY141="","",'Terugvordering reiskosten OAH'!AY141)</f>
        <v/>
      </c>
      <c r="K69" s="54" t="str">
        <f>IF('Terugvordering reiskosten OAH'!BC141=0,"",'Terugvordering reiskosten OAH'!BC141)</f>
        <v/>
      </c>
      <c r="L69" s="62" t="str">
        <f>IF('Terugvordering reiskosten OAH'!BK141=0,"",'Terugvordering reiskosten OAH'!BK141)</f>
        <v/>
      </c>
      <c r="M69" s="54" t="str">
        <f>IF('Terugvordering reiskosten OAH'!BR141=0,"",'Terugvordering reiskosten OAH'!BR141)</f>
        <v/>
      </c>
      <c r="N69" s="65" t="str">
        <f>IF('Terugvordering reiskosten OAH'!BZ141=0,"",'Terugvordering reiskosten OAH'!BZ141)</f>
        <v/>
      </c>
      <c r="O69" s="65" t="str">
        <f>IF('Terugvordering reiskosten OAH'!CG141="","",'Terugvordering reiskosten OAH'!CG141)</f>
        <v/>
      </c>
      <c r="P69" s="65" t="str">
        <f>IF('Terugvordering reiskosten OAH'!CM141=0,"",'Terugvordering reiskosten OAH'!CM141)</f>
        <v/>
      </c>
    </row>
    <row r="70" spans="1:16" x14ac:dyDescent="0.3">
      <c r="A70" s="54" t="str">
        <f>IF('Terugvordering reiskosten OAH'!D142="","",IF('Terugvordering reiskosten OAH'!$T$36="","",'Terugvordering reiskosten OAH'!$T$36))</f>
        <v/>
      </c>
      <c r="B70" s="54" t="str">
        <f>IF(A70="","",'Terugvordering reiskosten OAH'!$T$38)</f>
        <v/>
      </c>
      <c r="C70" s="47" t="str">
        <f>IF(A70="","",'gegevensblad samenvatting vord.'!$C$2)</f>
        <v/>
      </c>
      <c r="D70" s="47" t="str">
        <f>IF('Terugvordering reiskosten OAH'!D142="","",TEXT('Terugvordering reiskosten OAH'!D142,"mm-jjjj"))</f>
        <v/>
      </c>
      <c r="E70" s="54" t="str">
        <f>IF('Terugvordering reiskosten OAH'!H142="","",'Terugvordering reiskosten OAH'!H142)</f>
        <v/>
      </c>
      <c r="F70" s="47" t="str">
        <f>IF('Terugvordering reiskosten OAH'!R142="","",'Terugvordering reiskosten OAH'!R142)</f>
        <v/>
      </c>
      <c r="G70" s="54" t="str">
        <f>IF('Terugvordering reiskosten OAH'!X142="","",'Terugvordering reiskosten OAH'!X142)</f>
        <v/>
      </c>
      <c r="H70" s="47" t="str">
        <f>IF('Terugvordering reiskosten OAH'!AJ142="","",'Terugvordering reiskosten OAH'!AJ142)</f>
        <v/>
      </c>
      <c r="I70" s="54" t="str">
        <f>IF('Terugvordering reiskosten OAH'!AR142="","",'Terugvordering reiskosten OAH'!AR142)</f>
        <v/>
      </c>
      <c r="J70" s="54" t="str">
        <f>IF('Terugvordering reiskosten OAH'!AY142="","",'Terugvordering reiskosten OAH'!AY142)</f>
        <v/>
      </c>
      <c r="K70" s="54" t="str">
        <f>IF('Terugvordering reiskosten OAH'!BC142=0,"",'Terugvordering reiskosten OAH'!BC142)</f>
        <v/>
      </c>
      <c r="L70" s="62" t="str">
        <f>IF('Terugvordering reiskosten OAH'!BK142=0,"",'Terugvordering reiskosten OAH'!BK142)</f>
        <v/>
      </c>
      <c r="M70" s="54" t="str">
        <f>IF('Terugvordering reiskosten OAH'!BR142=0,"",'Terugvordering reiskosten OAH'!BR142)</f>
        <v/>
      </c>
      <c r="N70" s="65" t="str">
        <f>IF('Terugvordering reiskosten OAH'!BZ142=0,"",'Terugvordering reiskosten OAH'!BZ142)</f>
        <v/>
      </c>
      <c r="O70" s="65" t="str">
        <f>IF('Terugvordering reiskosten OAH'!CG142="","",'Terugvordering reiskosten OAH'!CG142)</f>
        <v/>
      </c>
      <c r="P70" s="65" t="str">
        <f>IF('Terugvordering reiskosten OAH'!CM142=0,"",'Terugvordering reiskosten OAH'!CM142)</f>
        <v/>
      </c>
    </row>
    <row r="71" spans="1:16" x14ac:dyDescent="0.3">
      <c r="A71" s="54" t="str">
        <f>IF('Terugvordering reiskosten OAH'!D143="","",IF('Terugvordering reiskosten OAH'!$T$36="","",'Terugvordering reiskosten OAH'!$T$36))</f>
        <v/>
      </c>
      <c r="B71" s="54" t="str">
        <f>IF(A71="","",'Terugvordering reiskosten OAH'!$T$38)</f>
        <v/>
      </c>
      <c r="C71" s="47" t="str">
        <f>IF(A71="","",'gegevensblad samenvatting vord.'!$C$2)</f>
        <v/>
      </c>
      <c r="D71" s="47" t="str">
        <f>IF('Terugvordering reiskosten OAH'!D143="","",TEXT('Terugvordering reiskosten OAH'!D143,"mm-jjjj"))</f>
        <v/>
      </c>
      <c r="E71" s="54" t="str">
        <f>IF('Terugvordering reiskosten OAH'!H143="","",'Terugvordering reiskosten OAH'!H143)</f>
        <v/>
      </c>
      <c r="F71" s="47" t="str">
        <f>IF('Terugvordering reiskosten OAH'!R143="","",'Terugvordering reiskosten OAH'!R143)</f>
        <v/>
      </c>
      <c r="G71" s="54" t="str">
        <f>IF('Terugvordering reiskosten OAH'!X143="","",'Terugvordering reiskosten OAH'!X143)</f>
        <v/>
      </c>
      <c r="H71" s="47" t="str">
        <f>IF('Terugvordering reiskosten OAH'!AJ143="","",'Terugvordering reiskosten OAH'!AJ143)</f>
        <v/>
      </c>
      <c r="I71" s="54" t="str">
        <f>IF('Terugvordering reiskosten OAH'!AR143="","",'Terugvordering reiskosten OAH'!AR143)</f>
        <v/>
      </c>
      <c r="J71" s="54" t="str">
        <f>IF('Terugvordering reiskosten OAH'!AY143="","",'Terugvordering reiskosten OAH'!AY143)</f>
        <v/>
      </c>
      <c r="K71" s="54" t="str">
        <f>IF('Terugvordering reiskosten OAH'!BC143=0,"",'Terugvordering reiskosten OAH'!BC143)</f>
        <v/>
      </c>
      <c r="L71" s="62" t="str">
        <f>IF('Terugvordering reiskosten OAH'!BK143=0,"",'Terugvordering reiskosten OAH'!BK143)</f>
        <v/>
      </c>
      <c r="M71" s="54" t="str">
        <f>IF('Terugvordering reiskosten OAH'!BR143=0,"",'Terugvordering reiskosten OAH'!BR143)</f>
        <v/>
      </c>
      <c r="N71" s="65" t="str">
        <f>IF('Terugvordering reiskosten OAH'!BZ143=0,"",'Terugvordering reiskosten OAH'!BZ143)</f>
        <v/>
      </c>
      <c r="O71" s="65" t="str">
        <f>IF('Terugvordering reiskosten OAH'!CG143="","",'Terugvordering reiskosten OAH'!CG143)</f>
        <v/>
      </c>
      <c r="P71" s="65" t="str">
        <f>IF('Terugvordering reiskosten OAH'!CM143=0,"",'Terugvordering reiskosten OAH'!CM143)</f>
        <v/>
      </c>
    </row>
    <row r="72" spans="1:16" x14ac:dyDescent="0.3">
      <c r="A72" s="54" t="str">
        <f>IF('Terugvordering reiskosten OAH'!D144="","",IF('Terugvordering reiskosten OAH'!$T$36="","",'Terugvordering reiskosten OAH'!$T$36))</f>
        <v/>
      </c>
      <c r="B72" s="54" t="str">
        <f>IF(A72="","",'Terugvordering reiskosten OAH'!$T$38)</f>
        <v/>
      </c>
      <c r="C72" s="47" t="str">
        <f>IF(A72="","",'gegevensblad samenvatting vord.'!$C$2)</f>
        <v/>
      </c>
      <c r="D72" s="47" t="str">
        <f>IF('Terugvordering reiskosten OAH'!D144="","",TEXT('Terugvordering reiskosten OAH'!D144,"mm-jjjj"))</f>
        <v/>
      </c>
      <c r="E72" s="54" t="str">
        <f>IF('Terugvordering reiskosten OAH'!H144="","",'Terugvordering reiskosten OAH'!H144)</f>
        <v/>
      </c>
      <c r="F72" s="47" t="str">
        <f>IF('Terugvordering reiskosten OAH'!R144="","",'Terugvordering reiskosten OAH'!R144)</f>
        <v/>
      </c>
      <c r="G72" s="54" t="str">
        <f>IF('Terugvordering reiskosten OAH'!X144="","",'Terugvordering reiskosten OAH'!X144)</f>
        <v/>
      </c>
      <c r="H72" s="47" t="str">
        <f>IF('Terugvordering reiskosten OAH'!AJ144="","",'Terugvordering reiskosten OAH'!AJ144)</f>
        <v/>
      </c>
      <c r="I72" s="54" t="str">
        <f>IF('Terugvordering reiskosten OAH'!AR144="","",'Terugvordering reiskosten OAH'!AR144)</f>
        <v/>
      </c>
      <c r="J72" s="54" t="str">
        <f>IF('Terugvordering reiskosten OAH'!AY144="","",'Terugvordering reiskosten OAH'!AY144)</f>
        <v/>
      </c>
      <c r="K72" s="54" t="str">
        <f>IF('Terugvordering reiskosten OAH'!BC144=0,"",'Terugvordering reiskosten OAH'!BC144)</f>
        <v/>
      </c>
      <c r="L72" s="62" t="str">
        <f>IF('Terugvordering reiskosten OAH'!BK144=0,"",'Terugvordering reiskosten OAH'!BK144)</f>
        <v/>
      </c>
      <c r="M72" s="54" t="str">
        <f>IF('Terugvordering reiskosten OAH'!BR144=0,"",'Terugvordering reiskosten OAH'!BR144)</f>
        <v/>
      </c>
      <c r="N72" s="65" t="str">
        <f>IF('Terugvordering reiskosten OAH'!BZ144=0,"",'Terugvordering reiskosten OAH'!BZ144)</f>
        <v/>
      </c>
      <c r="O72" s="65" t="str">
        <f>IF('Terugvordering reiskosten OAH'!CG144="","",'Terugvordering reiskosten OAH'!CG144)</f>
        <v/>
      </c>
      <c r="P72" s="65" t="str">
        <f>IF('Terugvordering reiskosten OAH'!CM144=0,"",'Terugvordering reiskosten OAH'!CM144)</f>
        <v/>
      </c>
    </row>
    <row r="73" spans="1:16" x14ac:dyDescent="0.3">
      <c r="A73" s="54" t="str">
        <f>IF('Terugvordering reiskosten OAH'!D145="","",IF('Terugvordering reiskosten OAH'!$T$36="","",'Terugvordering reiskosten OAH'!$T$36))</f>
        <v/>
      </c>
      <c r="B73" s="54" t="str">
        <f>IF(A73="","",'Terugvordering reiskosten OAH'!$T$38)</f>
        <v/>
      </c>
      <c r="C73" s="47" t="str">
        <f>IF(A73="","",'gegevensblad samenvatting vord.'!$C$2)</f>
        <v/>
      </c>
      <c r="D73" s="47" t="str">
        <f>IF('Terugvordering reiskosten OAH'!D145="","",TEXT('Terugvordering reiskosten OAH'!D145,"mm-jjjj"))</f>
        <v/>
      </c>
      <c r="E73" s="54" t="str">
        <f>IF('Terugvordering reiskosten OAH'!H145="","",'Terugvordering reiskosten OAH'!H145)</f>
        <v/>
      </c>
      <c r="F73" s="47" t="str">
        <f>IF('Terugvordering reiskosten OAH'!R145="","",'Terugvordering reiskosten OAH'!R145)</f>
        <v/>
      </c>
      <c r="G73" s="54" t="str">
        <f>IF('Terugvordering reiskosten OAH'!X145="","",'Terugvordering reiskosten OAH'!X145)</f>
        <v/>
      </c>
      <c r="H73" s="47" t="str">
        <f>IF('Terugvordering reiskosten OAH'!AJ145="","",'Terugvordering reiskosten OAH'!AJ145)</f>
        <v/>
      </c>
      <c r="I73" s="54" t="str">
        <f>IF('Terugvordering reiskosten OAH'!AR145="","",'Terugvordering reiskosten OAH'!AR145)</f>
        <v/>
      </c>
      <c r="J73" s="54" t="str">
        <f>IF('Terugvordering reiskosten OAH'!AY145="","",'Terugvordering reiskosten OAH'!AY145)</f>
        <v/>
      </c>
      <c r="K73" s="54" t="str">
        <f>IF('Terugvordering reiskosten OAH'!BC145=0,"",'Terugvordering reiskosten OAH'!BC145)</f>
        <v/>
      </c>
      <c r="L73" s="62" t="str">
        <f>IF('Terugvordering reiskosten OAH'!BK145=0,"",'Terugvordering reiskosten OAH'!BK145)</f>
        <v/>
      </c>
      <c r="M73" s="54" t="str">
        <f>IF('Terugvordering reiskosten OAH'!BR145=0,"",'Terugvordering reiskosten OAH'!BR145)</f>
        <v/>
      </c>
      <c r="N73" s="65" t="str">
        <f>IF('Terugvordering reiskosten OAH'!BZ145=0,"",'Terugvordering reiskosten OAH'!BZ145)</f>
        <v/>
      </c>
      <c r="O73" s="65" t="str">
        <f>IF('Terugvordering reiskosten OAH'!CG145="","",'Terugvordering reiskosten OAH'!CG145)</f>
        <v/>
      </c>
      <c r="P73" s="65" t="str">
        <f>IF('Terugvordering reiskosten OAH'!CM145=0,"",'Terugvordering reiskosten OAH'!CM145)</f>
        <v/>
      </c>
    </row>
    <row r="74" spans="1:16" x14ac:dyDescent="0.3">
      <c r="A74" s="54" t="str">
        <f>IF('Terugvordering reiskosten OAH'!D146="","",IF('Terugvordering reiskosten OAH'!$T$36="","",'Terugvordering reiskosten OAH'!$T$36))</f>
        <v/>
      </c>
      <c r="B74" s="54" t="str">
        <f>IF(A74="","",'Terugvordering reiskosten OAH'!$T$38)</f>
        <v/>
      </c>
      <c r="C74" s="47" t="str">
        <f>IF(A74="","",'gegevensblad samenvatting vord.'!$C$2)</f>
        <v/>
      </c>
      <c r="D74" s="47" t="str">
        <f>IF('Terugvordering reiskosten OAH'!D146="","",TEXT('Terugvordering reiskosten OAH'!D146,"mm-jjjj"))</f>
        <v/>
      </c>
      <c r="E74" s="54" t="str">
        <f>IF('Terugvordering reiskosten OAH'!H146="","",'Terugvordering reiskosten OAH'!H146)</f>
        <v/>
      </c>
      <c r="F74" s="47" t="str">
        <f>IF('Terugvordering reiskosten OAH'!R146="","",'Terugvordering reiskosten OAH'!R146)</f>
        <v/>
      </c>
      <c r="G74" s="54" t="str">
        <f>IF('Terugvordering reiskosten OAH'!X146="","",'Terugvordering reiskosten OAH'!X146)</f>
        <v/>
      </c>
      <c r="H74" s="47" t="str">
        <f>IF('Terugvordering reiskosten OAH'!AJ146="","",'Terugvordering reiskosten OAH'!AJ146)</f>
        <v/>
      </c>
      <c r="I74" s="54" t="str">
        <f>IF('Terugvordering reiskosten OAH'!AR146="","",'Terugvordering reiskosten OAH'!AR146)</f>
        <v/>
      </c>
      <c r="J74" s="54" t="str">
        <f>IF('Terugvordering reiskosten OAH'!AY146="","",'Terugvordering reiskosten OAH'!AY146)</f>
        <v/>
      </c>
      <c r="K74" s="54" t="str">
        <f>IF('Terugvordering reiskosten OAH'!BC146=0,"",'Terugvordering reiskosten OAH'!BC146)</f>
        <v/>
      </c>
      <c r="L74" s="62" t="str">
        <f>IF('Terugvordering reiskosten OAH'!BK146=0,"",'Terugvordering reiskosten OAH'!BK146)</f>
        <v/>
      </c>
      <c r="M74" s="54" t="str">
        <f>IF('Terugvordering reiskosten OAH'!BR146=0,"",'Terugvordering reiskosten OAH'!BR146)</f>
        <v/>
      </c>
      <c r="N74" s="65" t="str">
        <f>IF('Terugvordering reiskosten OAH'!BZ146=0,"",'Terugvordering reiskosten OAH'!BZ146)</f>
        <v/>
      </c>
      <c r="O74" s="65" t="str">
        <f>IF('Terugvordering reiskosten OAH'!CG146="","",'Terugvordering reiskosten OAH'!CG146)</f>
        <v/>
      </c>
      <c r="P74" s="65" t="str">
        <f>IF('Terugvordering reiskosten OAH'!CM146=0,"",'Terugvordering reiskosten OAH'!CM146)</f>
        <v/>
      </c>
    </row>
    <row r="75" spans="1:16" x14ac:dyDescent="0.3">
      <c r="A75" s="54" t="str">
        <f>IF('Terugvordering reiskosten OAH'!D147="","",IF('Terugvordering reiskosten OAH'!$T$36="","",'Terugvordering reiskosten OAH'!$T$36))</f>
        <v/>
      </c>
      <c r="B75" s="54" t="str">
        <f>IF(A75="","",'Terugvordering reiskosten OAH'!$T$38)</f>
        <v/>
      </c>
      <c r="C75" s="47" t="str">
        <f>IF(A75="","",'gegevensblad samenvatting vord.'!$C$2)</f>
        <v/>
      </c>
      <c r="D75" s="47" t="str">
        <f>IF('Terugvordering reiskosten OAH'!D147="","",TEXT('Terugvordering reiskosten OAH'!D147,"mm-jjjj"))</f>
        <v/>
      </c>
      <c r="E75" s="54" t="str">
        <f>IF('Terugvordering reiskosten OAH'!H147="","",'Terugvordering reiskosten OAH'!H147)</f>
        <v/>
      </c>
      <c r="F75" s="47" t="str">
        <f>IF('Terugvordering reiskosten OAH'!R147="","",'Terugvordering reiskosten OAH'!R147)</f>
        <v/>
      </c>
      <c r="G75" s="54" t="str">
        <f>IF('Terugvordering reiskosten OAH'!X147="","",'Terugvordering reiskosten OAH'!X147)</f>
        <v/>
      </c>
      <c r="H75" s="47" t="str">
        <f>IF('Terugvordering reiskosten OAH'!AJ147="","",'Terugvordering reiskosten OAH'!AJ147)</f>
        <v/>
      </c>
      <c r="I75" s="54" t="str">
        <f>IF('Terugvordering reiskosten OAH'!AR147="","",'Terugvordering reiskosten OAH'!AR147)</f>
        <v/>
      </c>
      <c r="J75" s="54" t="str">
        <f>IF('Terugvordering reiskosten OAH'!AY147="","",'Terugvordering reiskosten OAH'!AY147)</f>
        <v/>
      </c>
      <c r="K75" s="54" t="str">
        <f>IF('Terugvordering reiskosten OAH'!BC147=0,"",'Terugvordering reiskosten OAH'!BC147)</f>
        <v/>
      </c>
      <c r="L75" s="62" t="str">
        <f>IF('Terugvordering reiskosten OAH'!BK147=0,"",'Terugvordering reiskosten OAH'!BK147)</f>
        <v/>
      </c>
      <c r="M75" s="54" t="str">
        <f>IF('Terugvordering reiskosten OAH'!BR147=0,"",'Terugvordering reiskosten OAH'!BR147)</f>
        <v/>
      </c>
      <c r="N75" s="65" t="str">
        <f>IF('Terugvordering reiskosten OAH'!BZ147=0,"",'Terugvordering reiskosten OAH'!BZ147)</f>
        <v/>
      </c>
      <c r="O75" s="65" t="str">
        <f>IF('Terugvordering reiskosten OAH'!CG147="","",'Terugvordering reiskosten OAH'!CG147)</f>
        <v/>
      </c>
      <c r="P75" s="65" t="str">
        <f>IF('Terugvordering reiskosten OAH'!CM147=0,"",'Terugvordering reiskosten OAH'!CM147)</f>
        <v/>
      </c>
    </row>
    <row r="76" spans="1:16" x14ac:dyDescent="0.3">
      <c r="A76" s="54" t="str">
        <f>IF('Terugvordering reiskosten OAH'!D148="","",IF('Terugvordering reiskosten OAH'!$T$36="","",'Terugvordering reiskosten OAH'!$T$36))</f>
        <v/>
      </c>
      <c r="B76" s="54" t="str">
        <f>IF(A76="","",'Terugvordering reiskosten OAH'!$T$38)</f>
        <v/>
      </c>
      <c r="C76" s="47" t="str">
        <f>IF(A76="","",'gegevensblad samenvatting vord.'!$C$2)</f>
        <v/>
      </c>
      <c r="D76" s="47" t="str">
        <f>IF('Terugvordering reiskosten OAH'!D148="","",TEXT('Terugvordering reiskosten OAH'!D148,"mm-jjjj"))</f>
        <v/>
      </c>
      <c r="E76" s="54" t="str">
        <f>IF('Terugvordering reiskosten OAH'!H148="","",'Terugvordering reiskosten OAH'!H148)</f>
        <v/>
      </c>
      <c r="F76" s="47" t="str">
        <f>IF('Terugvordering reiskosten OAH'!R148="","",'Terugvordering reiskosten OAH'!R148)</f>
        <v/>
      </c>
      <c r="G76" s="54" t="str">
        <f>IF('Terugvordering reiskosten OAH'!X148="","",'Terugvordering reiskosten OAH'!X148)</f>
        <v/>
      </c>
      <c r="H76" s="47" t="str">
        <f>IF('Terugvordering reiskosten OAH'!AJ148="","",'Terugvordering reiskosten OAH'!AJ148)</f>
        <v/>
      </c>
      <c r="I76" s="54" t="str">
        <f>IF('Terugvordering reiskosten OAH'!AR148="","",'Terugvordering reiskosten OAH'!AR148)</f>
        <v/>
      </c>
      <c r="J76" s="54" t="str">
        <f>IF('Terugvordering reiskosten OAH'!AY148="","",'Terugvordering reiskosten OAH'!AY148)</f>
        <v/>
      </c>
      <c r="K76" s="54" t="str">
        <f>IF('Terugvordering reiskosten OAH'!BC148=0,"",'Terugvordering reiskosten OAH'!BC148)</f>
        <v/>
      </c>
      <c r="L76" s="62" t="str">
        <f>IF('Terugvordering reiskosten OAH'!BK148=0,"",'Terugvordering reiskosten OAH'!BK148)</f>
        <v/>
      </c>
      <c r="M76" s="54" t="str">
        <f>IF('Terugvordering reiskosten OAH'!BR148=0,"",'Terugvordering reiskosten OAH'!BR148)</f>
        <v/>
      </c>
      <c r="N76" s="65" t="str">
        <f>IF('Terugvordering reiskosten OAH'!BZ148=0,"",'Terugvordering reiskosten OAH'!BZ148)</f>
        <v/>
      </c>
      <c r="O76" s="65" t="str">
        <f>IF('Terugvordering reiskosten OAH'!CG148="","",'Terugvordering reiskosten OAH'!CG148)</f>
        <v/>
      </c>
      <c r="P76" s="65" t="str">
        <f>IF('Terugvordering reiskosten OAH'!CM148=0,"",'Terugvordering reiskosten OAH'!CM148)</f>
        <v/>
      </c>
    </row>
    <row r="77" spans="1:16" x14ac:dyDescent="0.3">
      <c r="A77" s="54" t="str">
        <f>IF('Terugvordering reiskosten OAH'!D149="","",IF('Terugvordering reiskosten OAH'!$T$36="","",'Terugvordering reiskosten OAH'!$T$36))</f>
        <v/>
      </c>
      <c r="B77" s="54" t="str">
        <f>IF(A77="","",'Terugvordering reiskosten OAH'!$T$38)</f>
        <v/>
      </c>
      <c r="C77" s="47" t="str">
        <f>IF(A77="","",'gegevensblad samenvatting vord.'!$C$2)</f>
        <v/>
      </c>
      <c r="D77" s="47" t="str">
        <f>IF('Terugvordering reiskosten OAH'!D149="","",TEXT('Terugvordering reiskosten OAH'!D149,"mm-jjjj"))</f>
        <v/>
      </c>
      <c r="E77" s="54" t="str">
        <f>IF('Terugvordering reiskosten OAH'!H149="","",'Terugvordering reiskosten OAH'!H149)</f>
        <v/>
      </c>
      <c r="F77" s="47" t="str">
        <f>IF('Terugvordering reiskosten OAH'!R149="","",'Terugvordering reiskosten OAH'!R149)</f>
        <v/>
      </c>
      <c r="G77" s="54" t="str">
        <f>IF('Terugvordering reiskosten OAH'!X149="","",'Terugvordering reiskosten OAH'!X149)</f>
        <v/>
      </c>
      <c r="H77" s="47" t="str">
        <f>IF('Terugvordering reiskosten OAH'!AJ149="","",'Terugvordering reiskosten OAH'!AJ149)</f>
        <v/>
      </c>
      <c r="I77" s="54" t="str">
        <f>IF('Terugvordering reiskosten OAH'!AR149="","",'Terugvordering reiskosten OAH'!AR149)</f>
        <v/>
      </c>
      <c r="J77" s="54" t="str">
        <f>IF('Terugvordering reiskosten OAH'!AY149="","",'Terugvordering reiskosten OAH'!AY149)</f>
        <v/>
      </c>
      <c r="K77" s="54" t="str">
        <f>IF('Terugvordering reiskosten OAH'!BC149=0,"",'Terugvordering reiskosten OAH'!BC149)</f>
        <v/>
      </c>
      <c r="L77" s="62" t="str">
        <f>IF('Terugvordering reiskosten OAH'!BK149=0,"",'Terugvordering reiskosten OAH'!BK149)</f>
        <v/>
      </c>
      <c r="M77" s="54" t="str">
        <f>IF('Terugvordering reiskosten OAH'!BR149=0,"",'Terugvordering reiskosten OAH'!BR149)</f>
        <v/>
      </c>
      <c r="N77" s="65" t="str">
        <f>IF('Terugvordering reiskosten OAH'!BZ149=0,"",'Terugvordering reiskosten OAH'!BZ149)</f>
        <v/>
      </c>
      <c r="O77" s="65" t="str">
        <f>IF('Terugvordering reiskosten OAH'!CG149="","",'Terugvordering reiskosten OAH'!CG149)</f>
        <v/>
      </c>
      <c r="P77" s="65" t="str">
        <f>IF('Terugvordering reiskosten OAH'!CM149=0,"",'Terugvordering reiskosten OAH'!CM149)</f>
        <v/>
      </c>
    </row>
    <row r="78" spans="1:16" x14ac:dyDescent="0.3">
      <c r="A78" s="54" t="str">
        <f>IF('Terugvordering reiskosten OAH'!D150="","",IF('Terugvordering reiskosten OAH'!$T$36="","",'Terugvordering reiskosten OAH'!$T$36))</f>
        <v/>
      </c>
      <c r="B78" s="54" t="str">
        <f>IF(A78="","",'Terugvordering reiskosten OAH'!$T$38)</f>
        <v/>
      </c>
      <c r="C78" s="47" t="str">
        <f>IF(A78="","",'gegevensblad samenvatting vord.'!$C$2)</f>
        <v/>
      </c>
      <c r="D78" s="47" t="str">
        <f>IF('Terugvordering reiskosten OAH'!D150="","",TEXT('Terugvordering reiskosten OAH'!D150,"mm-jjjj"))</f>
        <v/>
      </c>
      <c r="E78" s="54" t="str">
        <f>IF('Terugvordering reiskosten OAH'!H150="","",'Terugvordering reiskosten OAH'!H150)</f>
        <v/>
      </c>
      <c r="F78" s="47" t="str">
        <f>IF('Terugvordering reiskosten OAH'!R150="","",'Terugvordering reiskosten OAH'!R150)</f>
        <v/>
      </c>
      <c r="G78" s="54" t="str">
        <f>IF('Terugvordering reiskosten OAH'!X150="","",'Terugvordering reiskosten OAH'!X150)</f>
        <v/>
      </c>
      <c r="H78" s="47" t="str">
        <f>IF('Terugvordering reiskosten OAH'!AJ150="","",'Terugvordering reiskosten OAH'!AJ150)</f>
        <v/>
      </c>
      <c r="I78" s="54" t="str">
        <f>IF('Terugvordering reiskosten OAH'!AR150="","",'Terugvordering reiskosten OAH'!AR150)</f>
        <v/>
      </c>
      <c r="J78" s="54" t="str">
        <f>IF('Terugvordering reiskosten OAH'!AY150="","",'Terugvordering reiskosten OAH'!AY150)</f>
        <v/>
      </c>
      <c r="K78" s="54" t="str">
        <f>IF('Terugvordering reiskosten OAH'!BC150=0,"",'Terugvordering reiskosten OAH'!BC150)</f>
        <v/>
      </c>
      <c r="L78" s="62" t="str">
        <f>IF('Terugvordering reiskosten OAH'!BK150=0,"",'Terugvordering reiskosten OAH'!BK150)</f>
        <v/>
      </c>
      <c r="M78" s="54" t="str">
        <f>IF('Terugvordering reiskosten OAH'!BR150=0,"",'Terugvordering reiskosten OAH'!BR150)</f>
        <v/>
      </c>
      <c r="N78" s="65" t="str">
        <f>IF('Terugvordering reiskosten OAH'!BZ150=0,"",'Terugvordering reiskosten OAH'!BZ150)</f>
        <v/>
      </c>
      <c r="O78" s="65" t="str">
        <f>IF('Terugvordering reiskosten OAH'!CG150="","",'Terugvordering reiskosten OAH'!CG150)</f>
        <v/>
      </c>
      <c r="P78" s="65" t="str">
        <f>IF('Terugvordering reiskosten OAH'!CM150=0,"",'Terugvordering reiskosten OAH'!CM150)</f>
        <v/>
      </c>
    </row>
    <row r="79" spans="1:16" x14ac:dyDescent="0.3">
      <c r="A79" s="54" t="str">
        <f>IF('Terugvordering reiskosten OAH'!D151="","",IF('Terugvordering reiskosten OAH'!$T$36="","",'Terugvordering reiskosten OAH'!$T$36))</f>
        <v/>
      </c>
      <c r="B79" s="54" t="str">
        <f>IF(A79="","",'Terugvordering reiskosten OAH'!$T$38)</f>
        <v/>
      </c>
      <c r="C79" s="47" t="str">
        <f>IF(A79="","",'gegevensblad samenvatting vord.'!$C$2)</f>
        <v/>
      </c>
      <c r="D79" s="47" t="str">
        <f>IF('Terugvordering reiskosten OAH'!D151="","",TEXT('Terugvordering reiskosten OAH'!D151,"mm-jjjj"))</f>
        <v/>
      </c>
      <c r="E79" s="54" t="str">
        <f>IF('Terugvordering reiskosten OAH'!H151="","",'Terugvordering reiskosten OAH'!H151)</f>
        <v/>
      </c>
      <c r="F79" s="47" t="str">
        <f>IF('Terugvordering reiskosten OAH'!R151="","",'Terugvordering reiskosten OAH'!R151)</f>
        <v/>
      </c>
      <c r="G79" s="54" t="str">
        <f>IF('Terugvordering reiskosten OAH'!X151="","",'Terugvordering reiskosten OAH'!X151)</f>
        <v/>
      </c>
      <c r="H79" s="47" t="str">
        <f>IF('Terugvordering reiskosten OAH'!AJ151="","",'Terugvordering reiskosten OAH'!AJ151)</f>
        <v/>
      </c>
      <c r="I79" s="54" t="str">
        <f>IF('Terugvordering reiskosten OAH'!AR151="","",'Terugvordering reiskosten OAH'!AR151)</f>
        <v/>
      </c>
      <c r="J79" s="54" t="str">
        <f>IF('Terugvordering reiskosten OAH'!AY151="","",'Terugvordering reiskosten OAH'!AY151)</f>
        <v/>
      </c>
      <c r="K79" s="54" t="str">
        <f>IF('Terugvordering reiskosten OAH'!BC151=0,"",'Terugvordering reiskosten OAH'!BC151)</f>
        <v/>
      </c>
      <c r="L79" s="62" t="str">
        <f>IF('Terugvordering reiskosten OAH'!BK151=0,"",'Terugvordering reiskosten OAH'!BK151)</f>
        <v/>
      </c>
      <c r="M79" s="54" t="str">
        <f>IF('Terugvordering reiskosten OAH'!BR151=0,"",'Terugvordering reiskosten OAH'!BR151)</f>
        <v/>
      </c>
      <c r="N79" s="65" t="str">
        <f>IF('Terugvordering reiskosten OAH'!BZ151=0,"",'Terugvordering reiskosten OAH'!BZ151)</f>
        <v/>
      </c>
      <c r="O79" s="65" t="str">
        <f>IF('Terugvordering reiskosten OAH'!CG151="","",'Terugvordering reiskosten OAH'!CG151)</f>
        <v/>
      </c>
      <c r="P79" s="65" t="str">
        <f>IF('Terugvordering reiskosten OAH'!CM151=0,"",'Terugvordering reiskosten OAH'!CM151)</f>
        <v/>
      </c>
    </row>
    <row r="80" spans="1:16" x14ac:dyDescent="0.3">
      <c r="A80" s="54" t="str">
        <f>IF('Terugvordering reiskosten OAH'!D152="","",IF('Terugvordering reiskosten OAH'!$T$36="","",'Terugvordering reiskosten OAH'!$T$36))</f>
        <v/>
      </c>
      <c r="B80" s="54" t="str">
        <f>IF(A80="","",'Terugvordering reiskosten OAH'!$T$38)</f>
        <v/>
      </c>
      <c r="C80" s="47" t="str">
        <f>IF(A80="","",'gegevensblad samenvatting vord.'!$C$2)</f>
        <v/>
      </c>
      <c r="D80" s="47" t="str">
        <f>IF('Terugvordering reiskosten OAH'!D152="","",TEXT('Terugvordering reiskosten OAH'!D152,"mm-jjjj"))</f>
        <v/>
      </c>
      <c r="E80" s="54" t="str">
        <f>IF('Terugvordering reiskosten OAH'!H152="","",'Terugvordering reiskosten OAH'!H152)</f>
        <v/>
      </c>
      <c r="F80" s="47" t="str">
        <f>IF('Terugvordering reiskosten OAH'!R152="","",'Terugvordering reiskosten OAH'!R152)</f>
        <v/>
      </c>
      <c r="G80" s="54" t="str">
        <f>IF('Terugvordering reiskosten OAH'!X152="","",'Terugvordering reiskosten OAH'!X152)</f>
        <v/>
      </c>
      <c r="H80" s="47" t="str">
        <f>IF('Terugvordering reiskosten OAH'!AJ152="","",'Terugvordering reiskosten OAH'!AJ152)</f>
        <v/>
      </c>
      <c r="I80" s="54" t="str">
        <f>IF('Terugvordering reiskosten OAH'!AR152="","",'Terugvordering reiskosten OAH'!AR152)</f>
        <v/>
      </c>
      <c r="J80" s="54" t="str">
        <f>IF('Terugvordering reiskosten OAH'!AY152="","",'Terugvordering reiskosten OAH'!AY152)</f>
        <v/>
      </c>
      <c r="K80" s="54" t="str">
        <f>IF('Terugvordering reiskosten OAH'!BC152=0,"",'Terugvordering reiskosten OAH'!BC152)</f>
        <v/>
      </c>
      <c r="L80" s="62" t="str">
        <f>IF('Terugvordering reiskosten OAH'!BK152=0,"",'Terugvordering reiskosten OAH'!BK152)</f>
        <v/>
      </c>
      <c r="M80" s="54" t="str">
        <f>IF('Terugvordering reiskosten OAH'!BR152=0,"",'Terugvordering reiskosten OAH'!BR152)</f>
        <v/>
      </c>
      <c r="N80" s="65" t="str">
        <f>IF('Terugvordering reiskosten OAH'!BZ152=0,"",'Terugvordering reiskosten OAH'!BZ152)</f>
        <v/>
      </c>
      <c r="O80" s="65" t="str">
        <f>IF('Terugvordering reiskosten OAH'!CG152="","",'Terugvordering reiskosten OAH'!CG152)</f>
        <v/>
      </c>
      <c r="P80" s="65" t="str">
        <f>IF('Terugvordering reiskosten OAH'!CM152=0,"",'Terugvordering reiskosten OAH'!CM152)</f>
        <v/>
      </c>
    </row>
    <row r="81" spans="1:16" x14ac:dyDescent="0.3">
      <c r="A81" s="54" t="str">
        <f>IF('Terugvordering reiskosten OAH'!D153="","",IF('Terugvordering reiskosten OAH'!$T$36="","",'Terugvordering reiskosten OAH'!$T$36))</f>
        <v/>
      </c>
      <c r="B81" s="54" t="str">
        <f>IF(A81="","",'Terugvordering reiskosten OAH'!$T$38)</f>
        <v/>
      </c>
      <c r="C81" s="47" t="str">
        <f>IF(A81="","",'gegevensblad samenvatting vord.'!$C$2)</f>
        <v/>
      </c>
      <c r="D81" s="47" t="str">
        <f>IF('Terugvordering reiskosten OAH'!D153="","",TEXT('Terugvordering reiskosten OAH'!D153,"mm-jjjj"))</f>
        <v/>
      </c>
      <c r="E81" s="54" t="str">
        <f>IF('Terugvordering reiskosten OAH'!H153="","",'Terugvordering reiskosten OAH'!H153)</f>
        <v/>
      </c>
      <c r="F81" s="47" t="str">
        <f>IF('Terugvordering reiskosten OAH'!R153="","",'Terugvordering reiskosten OAH'!R153)</f>
        <v/>
      </c>
      <c r="G81" s="54" t="str">
        <f>IF('Terugvordering reiskosten OAH'!X153="","",'Terugvordering reiskosten OAH'!X153)</f>
        <v/>
      </c>
      <c r="H81" s="47" t="str">
        <f>IF('Terugvordering reiskosten OAH'!AJ153="","",'Terugvordering reiskosten OAH'!AJ153)</f>
        <v/>
      </c>
      <c r="I81" s="54" t="str">
        <f>IF('Terugvordering reiskosten OAH'!AR153="","",'Terugvordering reiskosten OAH'!AR153)</f>
        <v/>
      </c>
      <c r="J81" s="54" t="str">
        <f>IF('Terugvordering reiskosten OAH'!AY153="","",'Terugvordering reiskosten OAH'!AY153)</f>
        <v/>
      </c>
      <c r="K81" s="54" t="str">
        <f>IF('Terugvordering reiskosten OAH'!BC153=0,"",'Terugvordering reiskosten OAH'!BC153)</f>
        <v/>
      </c>
      <c r="L81" s="62" t="str">
        <f>IF('Terugvordering reiskosten OAH'!BK153=0,"",'Terugvordering reiskosten OAH'!BK153)</f>
        <v/>
      </c>
      <c r="M81" s="54" t="str">
        <f>IF('Terugvordering reiskosten OAH'!BR153=0,"",'Terugvordering reiskosten OAH'!BR153)</f>
        <v/>
      </c>
      <c r="N81" s="65" t="str">
        <f>IF('Terugvordering reiskosten OAH'!BZ153=0,"",'Terugvordering reiskosten OAH'!BZ153)</f>
        <v/>
      </c>
      <c r="O81" s="65" t="str">
        <f>IF('Terugvordering reiskosten OAH'!CG153="","",'Terugvordering reiskosten OAH'!CG153)</f>
        <v/>
      </c>
      <c r="P81" s="65" t="str">
        <f>IF('Terugvordering reiskosten OAH'!CM153=0,"",'Terugvordering reiskosten OAH'!CM153)</f>
        <v/>
      </c>
    </row>
    <row r="82" spans="1:16" x14ac:dyDescent="0.3">
      <c r="A82" s="54" t="str">
        <f>IF('Terugvordering reiskosten OAH'!D154="","",IF('Terugvordering reiskosten OAH'!$T$36="","",'Terugvordering reiskosten OAH'!$T$36))</f>
        <v/>
      </c>
      <c r="B82" s="54" t="str">
        <f>IF(A82="","",'Terugvordering reiskosten OAH'!$T$38)</f>
        <v/>
      </c>
      <c r="C82" s="47" t="str">
        <f>IF(A82="","",'gegevensblad samenvatting vord.'!$C$2)</f>
        <v/>
      </c>
      <c r="D82" s="47" t="str">
        <f>IF('Terugvordering reiskosten OAH'!D154="","",TEXT('Terugvordering reiskosten OAH'!D154,"mm-jjjj"))</f>
        <v/>
      </c>
      <c r="E82" s="54" t="str">
        <f>IF('Terugvordering reiskosten OAH'!H154="","",'Terugvordering reiskosten OAH'!H154)</f>
        <v/>
      </c>
      <c r="F82" s="47" t="str">
        <f>IF('Terugvordering reiskosten OAH'!R154="","",'Terugvordering reiskosten OAH'!R154)</f>
        <v/>
      </c>
      <c r="G82" s="54" t="str">
        <f>IF('Terugvordering reiskosten OAH'!X154="","",'Terugvordering reiskosten OAH'!X154)</f>
        <v/>
      </c>
      <c r="H82" s="47" t="str">
        <f>IF('Terugvordering reiskosten OAH'!AJ154="","",'Terugvordering reiskosten OAH'!AJ154)</f>
        <v/>
      </c>
      <c r="I82" s="54" t="str">
        <f>IF('Terugvordering reiskosten OAH'!AR154="","",'Terugvordering reiskosten OAH'!AR154)</f>
        <v/>
      </c>
      <c r="J82" s="54" t="str">
        <f>IF('Terugvordering reiskosten OAH'!AY154="","",'Terugvordering reiskosten OAH'!AY154)</f>
        <v/>
      </c>
      <c r="K82" s="54" t="str">
        <f>IF('Terugvordering reiskosten OAH'!BC154=0,"",'Terugvordering reiskosten OAH'!BC154)</f>
        <v/>
      </c>
      <c r="L82" s="62" t="str">
        <f>IF('Terugvordering reiskosten OAH'!BK154=0,"",'Terugvordering reiskosten OAH'!BK154)</f>
        <v/>
      </c>
      <c r="M82" s="54" t="str">
        <f>IF('Terugvordering reiskosten OAH'!BR154=0,"",'Terugvordering reiskosten OAH'!BR154)</f>
        <v/>
      </c>
      <c r="N82" s="65" t="str">
        <f>IF('Terugvordering reiskosten OAH'!BZ154=0,"",'Terugvordering reiskosten OAH'!BZ154)</f>
        <v/>
      </c>
      <c r="O82" s="65" t="str">
        <f>IF('Terugvordering reiskosten OAH'!CG154="","",'Terugvordering reiskosten OAH'!CG154)</f>
        <v/>
      </c>
      <c r="P82" s="65" t="str">
        <f>IF('Terugvordering reiskosten OAH'!CM154=0,"",'Terugvordering reiskosten OAH'!CM154)</f>
        <v/>
      </c>
    </row>
    <row r="83" spans="1:16" x14ac:dyDescent="0.3">
      <c r="A83" s="54" t="str">
        <f>IF('Terugvordering reiskosten OAH'!D155="","",IF('Terugvordering reiskosten OAH'!$T$36="","",'Terugvordering reiskosten OAH'!$T$36))</f>
        <v/>
      </c>
      <c r="B83" s="54" t="str">
        <f>IF(A83="","",'Terugvordering reiskosten OAH'!$T$38)</f>
        <v/>
      </c>
      <c r="C83" s="47" t="str">
        <f>IF(A83="","",'gegevensblad samenvatting vord.'!$C$2)</f>
        <v/>
      </c>
      <c r="D83" s="47" t="str">
        <f>IF('Terugvordering reiskosten OAH'!D155="","",TEXT('Terugvordering reiskosten OAH'!D155,"mm-jjjj"))</f>
        <v/>
      </c>
      <c r="E83" s="54" t="str">
        <f>IF('Terugvordering reiskosten OAH'!H155="","",'Terugvordering reiskosten OAH'!H155)</f>
        <v/>
      </c>
      <c r="F83" s="47" t="str">
        <f>IF('Terugvordering reiskosten OAH'!R155="","",'Terugvordering reiskosten OAH'!R155)</f>
        <v/>
      </c>
      <c r="G83" s="54" t="str">
        <f>IF('Terugvordering reiskosten OAH'!X155="","",'Terugvordering reiskosten OAH'!X155)</f>
        <v/>
      </c>
      <c r="H83" s="47" t="str">
        <f>IF('Terugvordering reiskosten OAH'!AJ155="","",'Terugvordering reiskosten OAH'!AJ155)</f>
        <v/>
      </c>
      <c r="I83" s="54" t="str">
        <f>IF('Terugvordering reiskosten OAH'!AR155="","",'Terugvordering reiskosten OAH'!AR155)</f>
        <v/>
      </c>
      <c r="J83" s="54" t="str">
        <f>IF('Terugvordering reiskosten OAH'!AY155="","",'Terugvordering reiskosten OAH'!AY155)</f>
        <v/>
      </c>
      <c r="K83" s="54" t="str">
        <f>IF('Terugvordering reiskosten OAH'!BC155=0,"",'Terugvordering reiskosten OAH'!BC155)</f>
        <v/>
      </c>
      <c r="L83" s="62" t="str">
        <f>IF('Terugvordering reiskosten OAH'!BK155=0,"",'Terugvordering reiskosten OAH'!BK155)</f>
        <v/>
      </c>
      <c r="M83" s="54" t="str">
        <f>IF('Terugvordering reiskosten OAH'!BR155=0,"",'Terugvordering reiskosten OAH'!BR155)</f>
        <v/>
      </c>
      <c r="N83" s="65" t="str">
        <f>IF('Terugvordering reiskosten OAH'!BZ155=0,"",'Terugvordering reiskosten OAH'!BZ155)</f>
        <v/>
      </c>
      <c r="O83" s="65" t="str">
        <f>IF('Terugvordering reiskosten OAH'!CG155="","",'Terugvordering reiskosten OAH'!CG155)</f>
        <v/>
      </c>
      <c r="P83" s="65" t="str">
        <f>IF('Terugvordering reiskosten OAH'!CM155=0,"",'Terugvordering reiskosten OAH'!CM155)</f>
        <v/>
      </c>
    </row>
    <row r="84" spans="1:16" x14ac:dyDescent="0.3">
      <c r="A84" s="54" t="str">
        <f>IF('Terugvordering reiskosten OAH'!D156="","",IF('Terugvordering reiskosten OAH'!$T$36="","",'Terugvordering reiskosten OAH'!$T$36))</f>
        <v/>
      </c>
      <c r="B84" s="54" t="str">
        <f>IF(A84="","",'Terugvordering reiskosten OAH'!$T$38)</f>
        <v/>
      </c>
      <c r="C84" s="47" t="str">
        <f>IF(A84="","",'gegevensblad samenvatting vord.'!$C$2)</f>
        <v/>
      </c>
      <c r="D84" s="47" t="str">
        <f>IF('Terugvordering reiskosten OAH'!D156="","",TEXT('Terugvordering reiskosten OAH'!D156,"mm-jjjj"))</f>
        <v/>
      </c>
      <c r="E84" s="54" t="str">
        <f>IF('Terugvordering reiskosten OAH'!H156="","",'Terugvordering reiskosten OAH'!H156)</f>
        <v/>
      </c>
      <c r="F84" s="47" t="str">
        <f>IF('Terugvordering reiskosten OAH'!R156="","",'Terugvordering reiskosten OAH'!R156)</f>
        <v/>
      </c>
      <c r="G84" s="54" t="str">
        <f>IF('Terugvordering reiskosten OAH'!X156="","",'Terugvordering reiskosten OAH'!X156)</f>
        <v/>
      </c>
      <c r="H84" s="47" t="str">
        <f>IF('Terugvordering reiskosten OAH'!AJ156="","",'Terugvordering reiskosten OAH'!AJ156)</f>
        <v/>
      </c>
      <c r="I84" s="54" t="str">
        <f>IF('Terugvordering reiskosten OAH'!AR156="","",'Terugvordering reiskosten OAH'!AR156)</f>
        <v/>
      </c>
      <c r="J84" s="54" t="str">
        <f>IF('Terugvordering reiskosten OAH'!AY156="","",'Terugvordering reiskosten OAH'!AY156)</f>
        <v/>
      </c>
      <c r="K84" s="54" t="str">
        <f>IF('Terugvordering reiskosten OAH'!BC156=0,"",'Terugvordering reiskosten OAH'!BC156)</f>
        <v/>
      </c>
      <c r="L84" s="62" t="str">
        <f>IF('Terugvordering reiskosten OAH'!BK156=0,"",'Terugvordering reiskosten OAH'!BK156)</f>
        <v/>
      </c>
      <c r="M84" s="54" t="str">
        <f>IF('Terugvordering reiskosten OAH'!BR156=0,"",'Terugvordering reiskosten OAH'!BR156)</f>
        <v/>
      </c>
      <c r="N84" s="65" t="str">
        <f>IF('Terugvordering reiskosten OAH'!BZ156=0,"",'Terugvordering reiskosten OAH'!BZ156)</f>
        <v/>
      </c>
      <c r="O84" s="65" t="str">
        <f>IF('Terugvordering reiskosten OAH'!CG156="","",'Terugvordering reiskosten OAH'!CG156)</f>
        <v/>
      </c>
      <c r="P84" s="65" t="str">
        <f>IF('Terugvordering reiskosten OAH'!CM156=0,"",'Terugvordering reiskosten OAH'!CM156)</f>
        <v/>
      </c>
    </row>
    <row r="85" spans="1:16" x14ac:dyDescent="0.3">
      <c r="A85" s="54" t="str">
        <f>IF('Terugvordering reiskosten OAH'!D157="","",IF('Terugvordering reiskosten OAH'!$T$36="","",'Terugvordering reiskosten OAH'!$T$36))</f>
        <v/>
      </c>
      <c r="B85" s="54" t="str">
        <f>IF(A85="","",'Terugvordering reiskosten OAH'!$T$38)</f>
        <v/>
      </c>
      <c r="C85" s="47" t="str">
        <f>IF(A85="","",'gegevensblad samenvatting vord.'!$C$2)</f>
        <v/>
      </c>
      <c r="D85" s="47" t="str">
        <f>IF('Terugvordering reiskosten OAH'!D157="","",TEXT('Terugvordering reiskosten OAH'!D157,"mm-jjjj"))</f>
        <v/>
      </c>
      <c r="E85" s="54" t="str">
        <f>IF('Terugvordering reiskosten OAH'!H157="","",'Terugvordering reiskosten OAH'!H157)</f>
        <v/>
      </c>
      <c r="F85" s="47" t="str">
        <f>IF('Terugvordering reiskosten OAH'!R157="","",'Terugvordering reiskosten OAH'!R157)</f>
        <v/>
      </c>
      <c r="G85" s="54" t="str">
        <f>IF('Terugvordering reiskosten OAH'!X157="","",'Terugvordering reiskosten OAH'!X157)</f>
        <v/>
      </c>
      <c r="H85" s="47" t="str">
        <f>IF('Terugvordering reiskosten OAH'!AJ157="","",'Terugvordering reiskosten OAH'!AJ157)</f>
        <v/>
      </c>
      <c r="I85" s="54" t="str">
        <f>IF('Terugvordering reiskosten OAH'!AR157="","",'Terugvordering reiskosten OAH'!AR157)</f>
        <v/>
      </c>
      <c r="J85" s="54" t="str">
        <f>IF('Terugvordering reiskosten OAH'!AY157="","",'Terugvordering reiskosten OAH'!AY157)</f>
        <v/>
      </c>
      <c r="K85" s="54" t="str">
        <f>IF('Terugvordering reiskosten OAH'!BC157=0,"",'Terugvordering reiskosten OAH'!BC157)</f>
        <v/>
      </c>
      <c r="L85" s="62" t="str">
        <f>IF('Terugvordering reiskosten OAH'!BK157=0,"",'Terugvordering reiskosten OAH'!BK157)</f>
        <v/>
      </c>
      <c r="M85" s="54" t="str">
        <f>IF('Terugvordering reiskosten OAH'!BR157=0,"",'Terugvordering reiskosten OAH'!BR157)</f>
        <v/>
      </c>
      <c r="N85" s="65" t="str">
        <f>IF('Terugvordering reiskosten OAH'!BZ157=0,"",'Terugvordering reiskosten OAH'!BZ157)</f>
        <v/>
      </c>
      <c r="O85" s="65" t="str">
        <f>IF('Terugvordering reiskosten OAH'!CG157="","",'Terugvordering reiskosten OAH'!CG157)</f>
        <v/>
      </c>
      <c r="P85" s="65" t="str">
        <f>IF('Terugvordering reiskosten OAH'!CM157=0,"",'Terugvordering reiskosten OAH'!CM157)</f>
        <v/>
      </c>
    </row>
    <row r="86" spans="1:16" x14ac:dyDescent="0.3">
      <c r="A86" s="54" t="str">
        <f>IF('Terugvordering reiskosten OAH'!D158="","",IF('Terugvordering reiskosten OAH'!$T$36="","",'Terugvordering reiskosten OAH'!$T$36))</f>
        <v/>
      </c>
      <c r="B86" s="54" t="str">
        <f>IF(A86="","",'Terugvordering reiskosten OAH'!$T$38)</f>
        <v/>
      </c>
      <c r="C86" s="47" t="str">
        <f>IF(A86="","",'gegevensblad samenvatting vord.'!$C$2)</f>
        <v/>
      </c>
      <c r="D86" s="47" t="str">
        <f>IF('Terugvordering reiskosten OAH'!D158="","",TEXT('Terugvordering reiskosten OAH'!D158,"mm-jjjj"))</f>
        <v/>
      </c>
      <c r="E86" s="54" t="str">
        <f>IF('Terugvordering reiskosten OAH'!H158="","",'Terugvordering reiskosten OAH'!H158)</f>
        <v/>
      </c>
      <c r="F86" s="47" t="str">
        <f>IF('Terugvordering reiskosten OAH'!R158="","",'Terugvordering reiskosten OAH'!R158)</f>
        <v/>
      </c>
      <c r="G86" s="54" t="str">
        <f>IF('Terugvordering reiskosten OAH'!X158="","",'Terugvordering reiskosten OAH'!X158)</f>
        <v/>
      </c>
      <c r="H86" s="47" t="str">
        <f>IF('Terugvordering reiskosten OAH'!AJ158="","",'Terugvordering reiskosten OAH'!AJ158)</f>
        <v/>
      </c>
      <c r="I86" s="54" t="str">
        <f>IF('Terugvordering reiskosten OAH'!AR158="","",'Terugvordering reiskosten OAH'!AR158)</f>
        <v/>
      </c>
      <c r="J86" s="54" t="str">
        <f>IF('Terugvordering reiskosten OAH'!AY158="","",'Terugvordering reiskosten OAH'!AY158)</f>
        <v/>
      </c>
      <c r="K86" s="54" t="str">
        <f>IF('Terugvordering reiskosten OAH'!BC158=0,"",'Terugvordering reiskosten OAH'!BC158)</f>
        <v/>
      </c>
      <c r="L86" s="62" t="str">
        <f>IF('Terugvordering reiskosten OAH'!BK158=0,"",'Terugvordering reiskosten OAH'!BK158)</f>
        <v/>
      </c>
      <c r="M86" s="54" t="str">
        <f>IF('Terugvordering reiskosten OAH'!BR158=0,"",'Terugvordering reiskosten OAH'!BR158)</f>
        <v/>
      </c>
      <c r="N86" s="65" t="str">
        <f>IF('Terugvordering reiskosten OAH'!BZ158=0,"",'Terugvordering reiskosten OAH'!BZ158)</f>
        <v/>
      </c>
      <c r="O86" s="65" t="str">
        <f>IF('Terugvordering reiskosten OAH'!CG158="","",'Terugvordering reiskosten OAH'!CG158)</f>
        <v/>
      </c>
      <c r="P86" s="65" t="str">
        <f>IF('Terugvordering reiskosten OAH'!CM158=0,"",'Terugvordering reiskosten OAH'!CM158)</f>
        <v/>
      </c>
    </row>
    <row r="87" spans="1:16" x14ac:dyDescent="0.3">
      <c r="A87" s="54" t="str">
        <f>IF('Terugvordering reiskosten OAH'!D159="","",IF('Terugvordering reiskosten OAH'!$T$36="","",'Terugvordering reiskosten OAH'!$T$36))</f>
        <v/>
      </c>
      <c r="B87" s="54" t="str">
        <f>IF(A87="","",'Terugvordering reiskosten OAH'!$T$38)</f>
        <v/>
      </c>
      <c r="C87" s="47" t="str">
        <f>IF(A87="","",'gegevensblad samenvatting vord.'!$C$2)</f>
        <v/>
      </c>
      <c r="D87" s="47" t="str">
        <f>IF('Terugvordering reiskosten OAH'!D159="","",TEXT('Terugvordering reiskosten OAH'!D159,"mm-jjjj"))</f>
        <v/>
      </c>
      <c r="E87" s="54" t="str">
        <f>IF('Terugvordering reiskosten OAH'!H159="","",'Terugvordering reiskosten OAH'!H159)</f>
        <v/>
      </c>
      <c r="F87" s="47" t="str">
        <f>IF('Terugvordering reiskosten OAH'!R159="","",'Terugvordering reiskosten OAH'!R159)</f>
        <v/>
      </c>
      <c r="G87" s="54" t="str">
        <f>IF('Terugvordering reiskosten OAH'!X159="","",'Terugvordering reiskosten OAH'!X159)</f>
        <v/>
      </c>
      <c r="H87" s="47" t="str">
        <f>IF('Terugvordering reiskosten OAH'!AJ159="","",'Terugvordering reiskosten OAH'!AJ159)</f>
        <v/>
      </c>
      <c r="I87" s="54" t="str">
        <f>IF('Terugvordering reiskosten OAH'!AR159="","",'Terugvordering reiskosten OAH'!AR159)</f>
        <v/>
      </c>
      <c r="J87" s="54" t="str">
        <f>IF('Terugvordering reiskosten OAH'!AY159="","",'Terugvordering reiskosten OAH'!AY159)</f>
        <v/>
      </c>
      <c r="K87" s="54" t="str">
        <f>IF('Terugvordering reiskosten OAH'!BC159=0,"",'Terugvordering reiskosten OAH'!BC159)</f>
        <v/>
      </c>
      <c r="L87" s="62" t="str">
        <f>IF('Terugvordering reiskosten OAH'!BK159=0,"",'Terugvordering reiskosten OAH'!BK159)</f>
        <v/>
      </c>
      <c r="M87" s="54" t="str">
        <f>IF('Terugvordering reiskosten OAH'!BR159=0,"",'Terugvordering reiskosten OAH'!BR159)</f>
        <v/>
      </c>
      <c r="N87" s="65" t="str">
        <f>IF('Terugvordering reiskosten OAH'!BZ159=0,"",'Terugvordering reiskosten OAH'!BZ159)</f>
        <v/>
      </c>
      <c r="O87" s="65" t="str">
        <f>IF('Terugvordering reiskosten OAH'!CG159="","",'Terugvordering reiskosten OAH'!CG159)</f>
        <v/>
      </c>
      <c r="P87" s="65" t="str">
        <f>IF('Terugvordering reiskosten OAH'!CM159=0,"",'Terugvordering reiskosten OAH'!CM159)</f>
        <v/>
      </c>
    </row>
    <row r="88" spans="1:16" x14ac:dyDescent="0.3">
      <c r="A88" s="54" t="str">
        <f>IF('Terugvordering reiskosten OAH'!D160="","",IF('Terugvordering reiskosten OAH'!$T$36="","",'Terugvordering reiskosten OAH'!$T$36))</f>
        <v/>
      </c>
      <c r="B88" s="54" t="str">
        <f>IF(A88="","",'Terugvordering reiskosten OAH'!$T$38)</f>
        <v/>
      </c>
      <c r="C88" s="47" t="str">
        <f>IF(A88="","",'gegevensblad samenvatting vord.'!$C$2)</f>
        <v/>
      </c>
      <c r="D88" s="47" t="str">
        <f>IF('Terugvordering reiskosten OAH'!D160="","",TEXT('Terugvordering reiskosten OAH'!D160,"mm-jjjj"))</f>
        <v/>
      </c>
      <c r="E88" s="54" t="str">
        <f>IF('Terugvordering reiskosten OAH'!H160="","",'Terugvordering reiskosten OAH'!H160)</f>
        <v/>
      </c>
      <c r="F88" s="47" t="str">
        <f>IF('Terugvordering reiskosten OAH'!R160="","",'Terugvordering reiskosten OAH'!R160)</f>
        <v/>
      </c>
      <c r="G88" s="54" t="str">
        <f>IF('Terugvordering reiskosten OAH'!X160="","",'Terugvordering reiskosten OAH'!X160)</f>
        <v/>
      </c>
      <c r="H88" s="47" t="str">
        <f>IF('Terugvordering reiskosten OAH'!AJ160="","",'Terugvordering reiskosten OAH'!AJ160)</f>
        <v/>
      </c>
      <c r="I88" s="54" t="str">
        <f>IF('Terugvordering reiskosten OAH'!AR160="","",'Terugvordering reiskosten OAH'!AR160)</f>
        <v/>
      </c>
      <c r="J88" s="54" t="str">
        <f>IF('Terugvordering reiskosten OAH'!AY160="","",'Terugvordering reiskosten OAH'!AY160)</f>
        <v/>
      </c>
      <c r="K88" s="54" t="str">
        <f>IF('Terugvordering reiskosten OAH'!BC160=0,"",'Terugvordering reiskosten OAH'!BC160)</f>
        <v/>
      </c>
      <c r="L88" s="62" t="str">
        <f>IF('Terugvordering reiskosten OAH'!BK160=0,"",'Terugvordering reiskosten OAH'!BK160)</f>
        <v/>
      </c>
      <c r="M88" s="54" t="str">
        <f>IF('Terugvordering reiskosten OAH'!BR160=0,"",'Terugvordering reiskosten OAH'!BR160)</f>
        <v/>
      </c>
      <c r="N88" s="65" t="str">
        <f>IF('Terugvordering reiskosten OAH'!BZ160=0,"",'Terugvordering reiskosten OAH'!BZ160)</f>
        <v/>
      </c>
      <c r="O88" s="65" t="str">
        <f>IF('Terugvordering reiskosten OAH'!CG160="","",'Terugvordering reiskosten OAH'!CG160)</f>
        <v/>
      </c>
      <c r="P88" s="65" t="str">
        <f>IF('Terugvordering reiskosten OAH'!CM160=0,"",'Terugvordering reiskosten OAH'!CM160)</f>
        <v/>
      </c>
    </row>
    <row r="89" spans="1:16" x14ac:dyDescent="0.3">
      <c r="A89" s="54" t="str">
        <f>IF('Terugvordering reiskosten OAH'!D161="","",IF('Terugvordering reiskosten OAH'!$T$36="","",'Terugvordering reiskosten OAH'!$T$36))</f>
        <v/>
      </c>
      <c r="B89" s="54" t="str">
        <f>IF(A89="","",'Terugvordering reiskosten OAH'!$T$38)</f>
        <v/>
      </c>
      <c r="C89" s="47" t="str">
        <f>IF(A89="","",'gegevensblad samenvatting vord.'!$C$2)</f>
        <v/>
      </c>
      <c r="D89" s="47" t="str">
        <f>IF('Terugvordering reiskosten OAH'!D161="","",TEXT('Terugvordering reiskosten OAH'!D161,"mm-jjjj"))</f>
        <v/>
      </c>
      <c r="E89" s="54" t="str">
        <f>IF('Terugvordering reiskosten OAH'!H161="","",'Terugvordering reiskosten OAH'!H161)</f>
        <v/>
      </c>
      <c r="F89" s="47" t="str">
        <f>IF('Terugvordering reiskosten OAH'!R161="","",'Terugvordering reiskosten OAH'!R161)</f>
        <v/>
      </c>
      <c r="G89" s="54" t="str">
        <f>IF('Terugvordering reiskosten OAH'!X161="","",'Terugvordering reiskosten OAH'!X161)</f>
        <v/>
      </c>
      <c r="H89" s="47" t="str">
        <f>IF('Terugvordering reiskosten OAH'!AJ161="","",'Terugvordering reiskosten OAH'!AJ161)</f>
        <v/>
      </c>
      <c r="I89" s="54" t="str">
        <f>IF('Terugvordering reiskosten OAH'!AR161="","",'Terugvordering reiskosten OAH'!AR161)</f>
        <v/>
      </c>
      <c r="J89" s="54" t="str">
        <f>IF('Terugvordering reiskosten OAH'!AY161="","",'Terugvordering reiskosten OAH'!AY161)</f>
        <v/>
      </c>
      <c r="K89" s="54" t="str">
        <f>IF('Terugvordering reiskosten OAH'!BC161=0,"",'Terugvordering reiskosten OAH'!BC161)</f>
        <v/>
      </c>
      <c r="L89" s="62" t="str">
        <f>IF('Terugvordering reiskosten OAH'!BK161=0,"",'Terugvordering reiskosten OAH'!BK161)</f>
        <v/>
      </c>
      <c r="M89" s="54" t="str">
        <f>IF('Terugvordering reiskosten OAH'!BR161=0,"",'Terugvordering reiskosten OAH'!BR161)</f>
        <v/>
      </c>
      <c r="N89" s="65" t="str">
        <f>IF('Terugvordering reiskosten OAH'!BZ161=0,"",'Terugvordering reiskosten OAH'!BZ161)</f>
        <v/>
      </c>
      <c r="O89" s="65" t="str">
        <f>IF('Terugvordering reiskosten OAH'!CG161="","",'Terugvordering reiskosten OAH'!CG161)</f>
        <v/>
      </c>
      <c r="P89" s="65" t="str">
        <f>IF('Terugvordering reiskosten OAH'!CM161=0,"",'Terugvordering reiskosten OAH'!CM161)</f>
        <v/>
      </c>
    </row>
    <row r="90" spans="1:16" x14ac:dyDescent="0.3">
      <c r="A90" s="54" t="str">
        <f>IF('Terugvordering reiskosten OAH'!D162="","",IF('Terugvordering reiskosten OAH'!$T$36="","",'Terugvordering reiskosten OAH'!$T$36))</f>
        <v/>
      </c>
      <c r="B90" s="54" t="str">
        <f>IF(A90="","",'Terugvordering reiskosten OAH'!$T$38)</f>
        <v/>
      </c>
      <c r="C90" s="47" t="str">
        <f>IF(A90="","",'gegevensblad samenvatting vord.'!$C$2)</f>
        <v/>
      </c>
      <c r="D90" s="47" t="str">
        <f>IF('Terugvordering reiskosten OAH'!D162="","",TEXT('Terugvordering reiskosten OAH'!D162,"mm-jjjj"))</f>
        <v/>
      </c>
      <c r="E90" s="54" t="str">
        <f>IF('Terugvordering reiskosten OAH'!H162="","",'Terugvordering reiskosten OAH'!H162)</f>
        <v/>
      </c>
      <c r="F90" s="47" t="str">
        <f>IF('Terugvordering reiskosten OAH'!R162="","",'Terugvordering reiskosten OAH'!R162)</f>
        <v/>
      </c>
      <c r="G90" s="54" t="str">
        <f>IF('Terugvordering reiskosten OAH'!X162="","",'Terugvordering reiskosten OAH'!X162)</f>
        <v/>
      </c>
      <c r="H90" s="47" t="str">
        <f>IF('Terugvordering reiskosten OAH'!AJ162="","",'Terugvordering reiskosten OAH'!AJ162)</f>
        <v/>
      </c>
      <c r="I90" s="54" t="str">
        <f>IF('Terugvordering reiskosten OAH'!AR162="","",'Terugvordering reiskosten OAH'!AR162)</f>
        <v/>
      </c>
      <c r="J90" s="54" t="str">
        <f>IF('Terugvordering reiskosten OAH'!AY162="","",'Terugvordering reiskosten OAH'!AY162)</f>
        <v/>
      </c>
      <c r="K90" s="54" t="str">
        <f>IF('Terugvordering reiskosten OAH'!BC162=0,"",'Terugvordering reiskosten OAH'!BC162)</f>
        <v/>
      </c>
      <c r="L90" s="62" t="str">
        <f>IF('Terugvordering reiskosten OAH'!BK162=0,"",'Terugvordering reiskosten OAH'!BK162)</f>
        <v/>
      </c>
      <c r="M90" s="54" t="str">
        <f>IF('Terugvordering reiskosten OAH'!BR162=0,"",'Terugvordering reiskosten OAH'!BR162)</f>
        <v/>
      </c>
      <c r="N90" s="65" t="str">
        <f>IF('Terugvordering reiskosten OAH'!BZ162=0,"",'Terugvordering reiskosten OAH'!BZ162)</f>
        <v/>
      </c>
      <c r="O90" s="65" t="str">
        <f>IF('Terugvordering reiskosten OAH'!CG162="","",'Terugvordering reiskosten OAH'!CG162)</f>
        <v/>
      </c>
      <c r="P90" s="65" t="str">
        <f>IF('Terugvordering reiskosten OAH'!CM162=0,"",'Terugvordering reiskosten OAH'!CM162)</f>
        <v/>
      </c>
    </row>
    <row r="91" spans="1:16" x14ac:dyDescent="0.3">
      <c r="A91" s="54" t="str">
        <f>IF('Terugvordering reiskosten OAH'!D163="","",IF('Terugvordering reiskosten OAH'!$T$36="","",'Terugvordering reiskosten OAH'!$T$36))</f>
        <v/>
      </c>
      <c r="B91" s="54" t="str">
        <f>IF(A91="","",'Terugvordering reiskosten OAH'!$T$38)</f>
        <v/>
      </c>
      <c r="C91" s="47" t="str">
        <f>IF(A91="","",'gegevensblad samenvatting vord.'!$C$2)</f>
        <v/>
      </c>
      <c r="D91" s="47" t="str">
        <f>IF('Terugvordering reiskosten OAH'!D163="","",TEXT('Terugvordering reiskosten OAH'!D163,"mm-jjjj"))</f>
        <v/>
      </c>
      <c r="E91" s="54" t="str">
        <f>IF('Terugvordering reiskosten OAH'!H163="","",'Terugvordering reiskosten OAH'!H163)</f>
        <v/>
      </c>
      <c r="F91" s="47" t="str">
        <f>IF('Terugvordering reiskosten OAH'!R163="","",'Terugvordering reiskosten OAH'!R163)</f>
        <v/>
      </c>
      <c r="G91" s="54" t="str">
        <f>IF('Terugvordering reiskosten OAH'!X163="","",'Terugvordering reiskosten OAH'!X163)</f>
        <v/>
      </c>
      <c r="H91" s="47" t="str">
        <f>IF('Terugvordering reiskosten OAH'!AJ163="","",'Terugvordering reiskosten OAH'!AJ163)</f>
        <v/>
      </c>
      <c r="I91" s="54" t="str">
        <f>IF('Terugvordering reiskosten OAH'!AR163="","",'Terugvordering reiskosten OAH'!AR163)</f>
        <v/>
      </c>
      <c r="J91" s="54" t="str">
        <f>IF('Terugvordering reiskosten OAH'!AY163="","",'Terugvordering reiskosten OAH'!AY163)</f>
        <v/>
      </c>
      <c r="K91" s="54" t="str">
        <f>IF('Terugvordering reiskosten OAH'!BC163=0,"",'Terugvordering reiskosten OAH'!BC163)</f>
        <v/>
      </c>
      <c r="L91" s="62" t="str">
        <f>IF('Terugvordering reiskosten OAH'!BK163=0,"",'Terugvordering reiskosten OAH'!BK163)</f>
        <v/>
      </c>
      <c r="M91" s="54" t="str">
        <f>IF('Terugvordering reiskosten OAH'!BR163=0,"",'Terugvordering reiskosten OAH'!BR163)</f>
        <v/>
      </c>
      <c r="N91" s="65" t="str">
        <f>IF('Terugvordering reiskosten OAH'!BZ163=0,"",'Terugvordering reiskosten OAH'!BZ163)</f>
        <v/>
      </c>
      <c r="O91" s="65" t="str">
        <f>IF('Terugvordering reiskosten OAH'!CG163="","",'Terugvordering reiskosten OAH'!CG163)</f>
        <v/>
      </c>
      <c r="P91" s="65" t="str">
        <f>IF('Terugvordering reiskosten OAH'!CM163=0,"",'Terugvordering reiskosten OAH'!CM163)</f>
        <v/>
      </c>
    </row>
    <row r="92" spans="1:16" x14ac:dyDescent="0.3">
      <c r="A92" s="54" t="str">
        <f>IF('Terugvordering reiskosten OAH'!D164="","",IF('Terugvordering reiskosten OAH'!$T$36="","",'Terugvordering reiskosten OAH'!$T$36))</f>
        <v/>
      </c>
      <c r="B92" s="54" t="str">
        <f>IF(A92="","",'Terugvordering reiskosten OAH'!$T$38)</f>
        <v/>
      </c>
      <c r="C92" s="47" t="str">
        <f>IF(A92="","",'gegevensblad samenvatting vord.'!$C$2)</f>
        <v/>
      </c>
      <c r="D92" s="47" t="str">
        <f>IF('Terugvordering reiskosten OAH'!D164="","",TEXT('Terugvordering reiskosten OAH'!D164,"mm-jjjj"))</f>
        <v/>
      </c>
      <c r="E92" s="54" t="str">
        <f>IF('Terugvordering reiskosten OAH'!H164="","",'Terugvordering reiskosten OAH'!H164)</f>
        <v/>
      </c>
      <c r="F92" s="47" t="str">
        <f>IF('Terugvordering reiskosten OAH'!R164="","",'Terugvordering reiskosten OAH'!R164)</f>
        <v/>
      </c>
      <c r="G92" s="54" t="str">
        <f>IF('Terugvordering reiskosten OAH'!X164="","",'Terugvordering reiskosten OAH'!X164)</f>
        <v/>
      </c>
      <c r="H92" s="47" t="str">
        <f>IF('Terugvordering reiskosten OAH'!AJ164="","",'Terugvordering reiskosten OAH'!AJ164)</f>
        <v/>
      </c>
      <c r="I92" s="54" t="str">
        <f>IF('Terugvordering reiskosten OAH'!AR164="","",'Terugvordering reiskosten OAH'!AR164)</f>
        <v/>
      </c>
      <c r="J92" s="54" t="str">
        <f>IF('Terugvordering reiskosten OAH'!AY164="","",'Terugvordering reiskosten OAH'!AY164)</f>
        <v/>
      </c>
      <c r="K92" s="54" t="str">
        <f>IF('Terugvordering reiskosten OAH'!BC164=0,"",'Terugvordering reiskosten OAH'!BC164)</f>
        <v/>
      </c>
      <c r="L92" s="62" t="str">
        <f>IF('Terugvordering reiskosten OAH'!BK164=0,"",'Terugvordering reiskosten OAH'!BK164)</f>
        <v/>
      </c>
      <c r="M92" s="54" t="str">
        <f>IF('Terugvordering reiskosten OAH'!BR164=0,"",'Terugvordering reiskosten OAH'!BR164)</f>
        <v/>
      </c>
      <c r="N92" s="65" t="str">
        <f>IF('Terugvordering reiskosten OAH'!BZ164=0,"",'Terugvordering reiskosten OAH'!BZ164)</f>
        <v/>
      </c>
      <c r="O92" s="65" t="str">
        <f>IF('Terugvordering reiskosten OAH'!CG164="","",'Terugvordering reiskosten OAH'!CG164)</f>
        <v/>
      </c>
      <c r="P92" s="65" t="str">
        <f>IF('Terugvordering reiskosten OAH'!CM164=0,"",'Terugvordering reiskosten OAH'!CM164)</f>
        <v/>
      </c>
    </row>
    <row r="93" spans="1:16" x14ac:dyDescent="0.3">
      <c r="A93" s="54" t="str">
        <f>IF('Terugvordering reiskosten OAH'!D165="","",IF('Terugvordering reiskosten OAH'!$T$36="","",'Terugvordering reiskosten OAH'!$T$36))</f>
        <v/>
      </c>
      <c r="B93" s="54" t="str">
        <f>IF(A93="","",'Terugvordering reiskosten OAH'!$T$38)</f>
        <v/>
      </c>
      <c r="C93" s="47" t="str">
        <f>IF(A93="","",'gegevensblad samenvatting vord.'!$C$2)</f>
        <v/>
      </c>
      <c r="D93" s="47" t="str">
        <f>IF('Terugvordering reiskosten OAH'!D165="","",TEXT('Terugvordering reiskosten OAH'!D165,"mm-jjjj"))</f>
        <v/>
      </c>
      <c r="E93" s="54" t="str">
        <f>IF('Terugvordering reiskosten OAH'!H165="","",'Terugvordering reiskosten OAH'!H165)</f>
        <v/>
      </c>
      <c r="F93" s="47" t="str">
        <f>IF('Terugvordering reiskosten OAH'!R165="","",'Terugvordering reiskosten OAH'!R165)</f>
        <v/>
      </c>
      <c r="G93" s="54" t="str">
        <f>IF('Terugvordering reiskosten OAH'!X165="","",'Terugvordering reiskosten OAH'!X165)</f>
        <v/>
      </c>
      <c r="H93" s="47" t="str">
        <f>IF('Terugvordering reiskosten OAH'!AJ165="","",'Terugvordering reiskosten OAH'!AJ165)</f>
        <v/>
      </c>
      <c r="I93" s="54" t="str">
        <f>IF('Terugvordering reiskosten OAH'!AR165="","",'Terugvordering reiskosten OAH'!AR165)</f>
        <v/>
      </c>
      <c r="J93" s="54" t="str">
        <f>IF('Terugvordering reiskosten OAH'!AY165="","",'Terugvordering reiskosten OAH'!AY165)</f>
        <v/>
      </c>
      <c r="K93" s="54" t="str">
        <f>IF('Terugvordering reiskosten OAH'!BC165=0,"",'Terugvordering reiskosten OAH'!BC165)</f>
        <v/>
      </c>
      <c r="L93" s="62" t="str">
        <f>IF('Terugvordering reiskosten OAH'!BK165=0,"",'Terugvordering reiskosten OAH'!BK165)</f>
        <v/>
      </c>
      <c r="M93" s="54" t="str">
        <f>IF('Terugvordering reiskosten OAH'!BR165=0,"",'Terugvordering reiskosten OAH'!BR165)</f>
        <v/>
      </c>
      <c r="N93" s="65" t="str">
        <f>IF('Terugvordering reiskosten OAH'!BZ165=0,"",'Terugvordering reiskosten OAH'!BZ165)</f>
        <v/>
      </c>
      <c r="O93" s="65" t="str">
        <f>IF('Terugvordering reiskosten OAH'!CG165="","",'Terugvordering reiskosten OAH'!CG165)</f>
        <v/>
      </c>
      <c r="P93" s="65" t="str">
        <f>IF('Terugvordering reiskosten OAH'!CM165=0,"",'Terugvordering reiskosten OAH'!CM165)</f>
        <v/>
      </c>
    </row>
    <row r="94" spans="1:16" x14ac:dyDescent="0.3">
      <c r="A94" s="54" t="str">
        <f>IF('Terugvordering reiskosten OAH'!D166="","",IF('Terugvordering reiskosten OAH'!$T$36="","",'Terugvordering reiskosten OAH'!$T$36))</f>
        <v/>
      </c>
      <c r="B94" s="54" t="str">
        <f>IF(A94="","",'Terugvordering reiskosten OAH'!$T$38)</f>
        <v/>
      </c>
      <c r="C94" s="47" t="str">
        <f>IF(A94="","",'gegevensblad samenvatting vord.'!$C$2)</f>
        <v/>
      </c>
      <c r="D94" s="47" t="str">
        <f>IF('Terugvordering reiskosten OAH'!D166="","",TEXT('Terugvordering reiskosten OAH'!D166,"mm-jjjj"))</f>
        <v/>
      </c>
      <c r="E94" s="54" t="str">
        <f>IF('Terugvordering reiskosten OAH'!H166="","",'Terugvordering reiskosten OAH'!H166)</f>
        <v/>
      </c>
      <c r="F94" s="47" t="str">
        <f>IF('Terugvordering reiskosten OAH'!R166="","",'Terugvordering reiskosten OAH'!R166)</f>
        <v/>
      </c>
      <c r="G94" s="54" t="str">
        <f>IF('Terugvordering reiskosten OAH'!X166="","",'Terugvordering reiskosten OAH'!X166)</f>
        <v/>
      </c>
      <c r="H94" s="47" t="str">
        <f>IF('Terugvordering reiskosten OAH'!AJ166="","",'Terugvordering reiskosten OAH'!AJ166)</f>
        <v/>
      </c>
      <c r="I94" s="54" t="str">
        <f>IF('Terugvordering reiskosten OAH'!AR166="","",'Terugvordering reiskosten OAH'!AR166)</f>
        <v/>
      </c>
      <c r="J94" s="54" t="str">
        <f>IF('Terugvordering reiskosten OAH'!AY166="","",'Terugvordering reiskosten OAH'!AY166)</f>
        <v/>
      </c>
      <c r="K94" s="54" t="str">
        <f>IF('Terugvordering reiskosten OAH'!BC166=0,"",'Terugvordering reiskosten OAH'!BC166)</f>
        <v/>
      </c>
      <c r="L94" s="62" t="str">
        <f>IF('Terugvordering reiskosten OAH'!BK166=0,"",'Terugvordering reiskosten OAH'!BK166)</f>
        <v/>
      </c>
      <c r="M94" s="54" t="str">
        <f>IF('Terugvordering reiskosten OAH'!BR166=0,"",'Terugvordering reiskosten OAH'!BR166)</f>
        <v/>
      </c>
      <c r="N94" s="65" t="str">
        <f>IF('Terugvordering reiskosten OAH'!BZ166=0,"",'Terugvordering reiskosten OAH'!BZ166)</f>
        <v/>
      </c>
      <c r="O94" s="65" t="str">
        <f>IF('Terugvordering reiskosten OAH'!CG166="","",'Terugvordering reiskosten OAH'!CG166)</f>
        <v/>
      </c>
      <c r="P94" s="65" t="str">
        <f>IF('Terugvordering reiskosten OAH'!CM166=0,"",'Terugvordering reiskosten OAH'!CM166)</f>
        <v/>
      </c>
    </row>
    <row r="95" spans="1:16" x14ac:dyDescent="0.3">
      <c r="A95" s="54" t="str">
        <f>IF('Terugvordering reiskosten OAH'!D167="","",IF('Terugvordering reiskosten OAH'!$T$36="","",'Terugvordering reiskosten OAH'!$T$36))</f>
        <v/>
      </c>
      <c r="B95" s="54" t="str">
        <f>IF(A95="","",'Terugvordering reiskosten OAH'!$T$38)</f>
        <v/>
      </c>
      <c r="C95" s="47" t="str">
        <f>IF(A95="","",'gegevensblad samenvatting vord.'!$C$2)</f>
        <v/>
      </c>
      <c r="D95" s="47" t="str">
        <f>IF('Terugvordering reiskosten OAH'!D167="","",TEXT('Terugvordering reiskosten OAH'!D167,"mm-jjjj"))</f>
        <v/>
      </c>
      <c r="E95" s="54" t="str">
        <f>IF('Terugvordering reiskosten OAH'!H167="","",'Terugvordering reiskosten OAH'!H167)</f>
        <v/>
      </c>
      <c r="F95" s="47" t="str">
        <f>IF('Terugvordering reiskosten OAH'!R167="","",'Terugvordering reiskosten OAH'!R167)</f>
        <v/>
      </c>
      <c r="G95" s="54" t="str">
        <f>IF('Terugvordering reiskosten OAH'!X167="","",'Terugvordering reiskosten OAH'!X167)</f>
        <v/>
      </c>
      <c r="H95" s="47" t="str">
        <f>IF('Terugvordering reiskosten OAH'!AJ167="","",'Terugvordering reiskosten OAH'!AJ167)</f>
        <v/>
      </c>
      <c r="I95" s="54" t="str">
        <f>IF('Terugvordering reiskosten OAH'!AR167="","",'Terugvordering reiskosten OAH'!AR167)</f>
        <v/>
      </c>
      <c r="J95" s="54" t="str">
        <f>IF('Terugvordering reiskosten OAH'!AY167="","",'Terugvordering reiskosten OAH'!AY167)</f>
        <v/>
      </c>
      <c r="K95" s="54" t="str">
        <f>IF('Terugvordering reiskosten OAH'!BC167=0,"",'Terugvordering reiskosten OAH'!BC167)</f>
        <v/>
      </c>
      <c r="L95" s="62" t="str">
        <f>IF('Terugvordering reiskosten OAH'!BK167=0,"",'Terugvordering reiskosten OAH'!BK167)</f>
        <v/>
      </c>
      <c r="M95" s="54" t="str">
        <f>IF('Terugvordering reiskosten OAH'!BR167=0,"",'Terugvordering reiskosten OAH'!BR167)</f>
        <v/>
      </c>
      <c r="N95" s="65" t="str">
        <f>IF('Terugvordering reiskosten OAH'!BZ167=0,"",'Terugvordering reiskosten OAH'!BZ167)</f>
        <v/>
      </c>
      <c r="O95" s="65" t="str">
        <f>IF('Terugvordering reiskosten OAH'!CG167="","",'Terugvordering reiskosten OAH'!CG167)</f>
        <v/>
      </c>
      <c r="P95" s="65" t="str">
        <f>IF('Terugvordering reiskosten OAH'!CM167=0,"",'Terugvordering reiskosten OAH'!CM167)</f>
        <v/>
      </c>
    </row>
    <row r="96" spans="1:16" x14ac:dyDescent="0.3">
      <c r="A96" s="54" t="str">
        <f>IF('Terugvordering reiskosten OAH'!D168="","",IF('Terugvordering reiskosten OAH'!$T$36="","",'Terugvordering reiskosten OAH'!$T$36))</f>
        <v/>
      </c>
      <c r="B96" s="54" t="str">
        <f>IF(A96="","",'Terugvordering reiskosten OAH'!$T$38)</f>
        <v/>
      </c>
      <c r="C96" s="47" t="str">
        <f>IF(A96="","",'gegevensblad samenvatting vord.'!$C$2)</f>
        <v/>
      </c>
      <c r="D96" s="47" t="str">
        <f>IF('Terugvordering reiskosten OAH'!D168="","",TEXT('Terugvordering reiskosten OAH'!D168,"mm-jjjj"))</f>
        <v/>
      </c>
      <c r="E96" s="54" t="str">
        <f>IF('Terugvordering reiskosten OAH'!H168="","",'Terugvordering reiskosten OAH'!H168)</f>
        <v/>
      </c>
      <c r="F96" s="47" t="str">
        <f>IF('Terugvordering reiskosten OAH'!R168="","",'Terugvordering reiskosten OAH'!R168)</f>
        <v/>
      </c>
      <c r="G96" s="54" t="str">
        <f>IF('Terugvordering reiskosten OAH'!X168="","",'Terugvordering reiskosten OAH'!X168)</f>
        <v/>
      </c>
      <c r="H96" s="47" t="str">
        <f>IF('Terugvordering reiskosten OAH'!AJ168="","",'Terugvordering reiskosten OAH'!AJ168)</f>
        <v/>
      </c>
      <c r="I96" s="54" t="str">
        <f>IF('Terugvordering reiskosten OAH'!AR168="","",'Terugvordering reiskosten OAH'!AR168)</f>
        <v/>
      </c>
      <c r="J96" s="54" t="str">
        <f>IF('Terugvordering reiskosten OAH'!AY168="","",'Terugvordering reiskosten OAH'!AY168)</f>
        <v/>
      </c>
      <c r="K96" s="54" t="str">
        <f>IF('Terugvordering reiskosten OAH'!BC168=0,"",'Terugvordering reiskosten OAH'!BC168)</f>
        <v/>
      </c>
      <c r="L96" s="62" t="str">
        <f>IF('Terugvordering reiskosten OAH'!BK168=0,"",'Terugvordering reiskosten OAH'!BK168)</f>
        <v/>
      </c>
      <c r="M96" s="54" t="str">
        <f>IF('Terugvordering reiskosten OAH'!BR168=0,"",'Terugvordering reiskosten OAH'!BR168)</f>
        <v/>
      </c>
      <c r="N96" s="65" t="str">
        <f>IF('Terugvordering reiskosten OAH'!BZ168=0,"",'Terugvordering reiskosten OAH'!BZ168)</f>
        <v/>
      </c>
      <c r="O96" s="65" t="str">
        <f>IF('Terugvordering reiskosten OAH'!CG168="","",'Terugvordering reiskosten OAH'!CG168)</f>
        <v/>
      </c>
      <c r="P96" s="65" t="str">
        <f>IF('Terugvordering reiskosten OAH'!CM168=0,"",'Terugvordering reiskosten OAH'!CM168)</f>
        <v/>
      </c>
    </row>
    <row r="97" spans="1:16" x14ac:dyDescent="0.3">
      <c r="A97" s="54" t="str">
        <f>IF('Terugvordering reiskosten OAH'!D169="","",IF('Terugvordering reiskosten OAH'!$T$36="","",'Terugvordering reiskosten OAH'!$T$36))</f>
        <v/>
      </c>
      <c r="B97" s="54" t="str">
        <f>IF(A97="","",'Terugvordering reiskosten OAH'!$T$38)</f>
        <v/>
      </c>
      <c r="C97" s="47" t="str">
        <f>IF(A97="","",'gegevensblad samenvatting vord.'!$C$2)</f>
        <v/>
      </c>
      <c r="D97" s="47" t="str">
        <f>IF('Terugvordering reiskosten OAH'!D169="","",TEXT('Terugvordering reiskosten OAH'!D169,"mm-jjjj"))</f>
        <v/>
      </c>
      <c r="E97" s="54" t="str">
        <f>IF('Terugvordering reiskosten OAH'!H169="","",'Terugvordering reiskosten OAH'!H169)</f>
        <v/>
      </c>
      <c r="F97" s="47" t="str">
        <f>IF('Terugvordering reiskosten OAH'!R169="","",'Terugvordering reiskosten OAH'!R169)</f>
        <v/>
      </c>
      <c r="G97" s="54" t="str">
        <f>IF('Terugvordering reiskosten OAH'!X169="","",'Terugvordering reiskosten OAH'!X169)</f>
        <v/>
      </c>
      <c r="H97" s="47" t="str">
        <f>IF('Terugvordering reiskosten OAH'!AJ169="","",'Terugvordering reiskosten OAH'!AJ169)</f>
        <v/>
      </c>
      <c r="I97" s="54" t="str">
        <f>IF('Terugvordering reiskosten OAH'!AR169="","",'Terugvordering reiskosten OAH'!AR169)</f>
        <v/>
      </c>
      <c r="J97" s="54" t="str">
        <f>IF('Terugvordering reiskosten OAH'!AY169="","",'Terugvordering reiskosten OAH'!AY169)</f>
        <v/>
      </c>
      <c r="K97" s="54" t="str">
        <f>IF('Terugvordering reiskosten OAH'!BC169=0,"",'Terugvordering reiskosten OAH'!BC169)</f>
        <v/>
      </c>
      <c r="L97" s="62" t="str">
        <f>IF('Terugvordering reiskosten OAH'!BK169=0,"",'Terugvordering reiskosten OAH'!BK169)</f>
        <v/>
      </c>
      <c r="M97" s="54" t="str">
        <f>IF('Terugvordering reiskosten OAH'!BR169=0,"",'Terugvordering reiskosten OAH'!BR169)</f>
        <v/>
      </c>
      <c r="N97" s="65" t="str">
        <f>IF('Terugvordering reiskosten OAH'!BZ169=0,"",'Terugvordering reiskosten OAH'!BZ169)</f>
        <v/>
      </c>
      <c r="O97" s="65" t="str">
        <f>IF('Terugvordering reiskosten OAH'!CG169="","",'Terugvordering reiskosten OAH'!CG169)</f>
        <v/>
      </c>
      <c r="P97" s="65" t="str">
        <f>IF('Terugvordering reiskosten OAH'!CM169=0,"",'Terugvordering reiskosten OAH'!CM169)</f>
        <v/>
      </c>
    </row>
    <row r="98" spans="1:16" x14ac:dyDescent="0.3">
      <c r="A98" s="54" t="str">
        <f>IF('Terugvordering reiskosten OAH'!D170="","",IF('Terugvordering reiskosten OAH'!$T$36="","",'Terugvordering reiskosten OAH'!$T$36))</f>
        <v/>
      </c>
      <c r="B98" s="54" t="str">
        <f>IF(A98="","",'Terugvordering reiskosten OAH'!$T$38)</f>
        <v/>
      </c>
      <c r="C98" s="47" t="str">
        <f>IF(A98="","",'gegevensblad samenvatting vord.'!$C$2)</f>
        <v/>
      </c>
      <c r="D98" s="47" t="str">
        <f>IF('Terugvordering reiskosten OAH'!D170="","",TEXT('Terugvordering reiskosten OAH'!D170,"mm-jjjj"))</f>
        <v/>
      </c>
      <c r="E98" s="54" t="str">
        <f>IF('Terugvordering reiskosten OAH'!H170="","",'Terugvordering reiskosten OAH'!H170)</f>
        <v/>
      </c>
      <c r="F98" s="47" t="str">
        <f>IF('Terugvordering reiskosten OAH'!R170="","",'Terugvordering reiskosten OAH'!R170)</f>
        <v/>
      </c>
      <c r="G98" s="54" t="str">
        <f>IF('Terugvordering reiskosten OAH'!X170="","",'Terugvordering reiskosten OAH'!X170)</f>
        <v/>
      </c>
      <c r="H98" s="47" t="str">
        <f>IF('Terugvordering reiskosten OAH'!AJ170="","",'Terugvordering reiskosten OAH'!AJ170)</f>
        <v/>
      </c>
      <c r="I98" s="54" t="str">
        <f>IF('Terugvordering reiskosten OAH'!AR170="","",'Terugvordering reiskosten OAH'!AR170)</f>
        <v/>
      </c>
      <c r="J98" s="54" t="str">
        <f>IF('Terugvordering reiskosten OAH'!AY170="","",'Terugvordering reiskosten OAH'!AY170)</f>
        <v/>
      </c>
      <c r="K98" s="54" t="str">
        <f>IF('Terugvordering reiskosten OAH'!BC170=0,"",'Terugvordering reiskosten OAH'!BC170)</f>
        <v/>
      </c>
      <c r="L98" s="62" t="str">
        <f>IF('Terugvordering reiskosten OAH'!BK170=0,"",'Terugvordering reiskosten OAH'!BK170)</f>
        <v/>
      </c>
      <c r="M98" s="54" t="str">
        <f>IF('Terugvordering reiskosten OAH'!BR170=0,"",'Terugvordering reiskosten OAH'!BR170)</f>
        <v/>
      </c>
      <c r="N98" s="65" t="str">
        <f>IF('Terugvordering reiskosten OAH'!BZ170=0,"",'Terugvordering reiskosten OAH'!BZ170)</f>
        <v/>
      </c>
      <c r="O98" s="65" t="str">
        <f>IF('Terugvordering reiskosten OAH'!CG170="","",'Terugvordering reiskosten OAH'!CG170)</f>
        <v/>
      </c>
      <c r="P98" s="65" t="str">
        <f>IF('Terugvordering reiskosten OAH'!CM170=0,"",'Terugvordering reiskosten OAH'!CM170)</f>
        <v/>
      </c>
    </row>
    <row r="99" spans="1:16" x14ac:dyDescent="0.3">
      <c r="A99" s="54" t="str">
        <f>IF('Terugvordering reiskosten OAH'!D171="","",IF('Terugvordering reiskosten OAH'!$T$36="","",'Terugvordering reiskosten OAH'!$T$36))</f>
        <v/>
      </c>
      <c r="B99" s="54" t="str">
        <f>IF(A99="","",'Terugvordering reiskosten OAH'!$T$38)</f>
        <v/>
      </c>
      <c r="C99" s="47" t="str">
        <f>IF(A99="","",'gegevensblad samenvatting vord.'!$C$2)</f>
        <v/>
      </c>
      <c r="D99" s="47" t="str">
        <f>IF('Terugvordering reiskosten OAH'!D171="","",TEXT('Terugvordering reiskosten OAH'!D171,"mm-jjjj"))</f>
        <v/>
      </c>
      <c r="E99" s="54" t="str">
        <f>IF('Terugvordering reiskosten OAH'!H171="","",'Terugvordering reiskosten OAH'!H171)</f>
        <v/>
      </c>
      <c r="F99" s="47" t="str">
        <f>IF('Terugvordering reiskosten OAH'!R171="","",'Terugvordering reiskosten OAH'!R171)</f>
        <v/>
      </c>
      <c r="G99" s="54" t="str">
        <f>IF('Terugvordering reiskosten OAH'!X171="","",'Terugvordering reiskosten OAH'!X171)</f>
        <v/>
      </c>
      <c r="H99" s="47" t="str">
        <f>IF('Terugvordering reiskosten OAH'!AJ171="","",'Terugvordering reiskosten OAH'!AJ171)</f>
        <v/>
      </c>
      <c r="I99" s="54" t="str">
        <f>IF('Terugvordering reiskosten OAH'!AR171="","",'Terugvordering reiskosten OAH'!AR171)</f>
        <v/>
      </c>
      <c r="J99" s="54" t="str">
        <f>IF('Terugvordering reiskosten OAH'!AY171="","",'Terugvordering reiskosten OAH'!AY171)</f>
        <v/>
      </c>
      <c r="K99" s="54" t="str">
        <f>IF('Terugvordering reiskosten OAH'!BC171=0,"",'Terugvordering reiskosten OAH'!BC171)</f>
        <v/>
      </c>
      <c r="L99" s="62" t="str">
        <f>IF('Terugvordering reiskosten OAH'!BK171=0,"",'Terugvordering reiskosten OAH'!BK171)</f>
        <v/>
      </c>
      <c r="M99" s="54" t="str">
        <f>IF('Terugvordering reiskosten OAH'!BR171=0,"",'Terugvordering reiskosten OAH'!BR171)</f>
        <v/>
      </c>
      <c r="N99" s="65" t="str">
        <f>IF('Terugvordering reiskosten OAH'!BZ171=0,"",'Terugvordering reiskosten OAH'!BZ171)</f>
        <v/>
      </c>
      <c r="O99" s="65" t="str">
        <f>IF('Terugvordering reiskosten OAH'!CG171="","",'Terugvordering reiskosten OAH'!CG171)</f>
        <v/>
      </c>
      <c r="P99" s="65" t="str">
        <f>IF('Terugvordering reiskosten OAH'!CM171=0,"",'Terugvordering reiskosten OAH'!CM171)</f>
        <v/>
      </c>
    </row>
    <row r="100" spans="1:16" x14ac:dyDescent="0.3">
      <c r="A100" s="54" t="str">
        <f>IF('Terugvordering reiskosten OAH'!D172="","",IF('Terugvordering reiskosten OAH'!$T$36="","",'Terugvordering reiskosten OAH'!$T$36))</f>
        <v/>
      </c>
      <c r="B100" s="54" t="str">
        <f>IF(A100="","",'Terugvordering reiskosten OAH'!$T$38)</f>
        <v/>
      </c>
      <c r="C100" s="47" t="str">
        <f>IF(A100="","",'gegevensblad samenvatting vord.'!$C$2)</f>
        <v/>
      </c>
      <c r="D100" s="47" t="str">
        <f>IF('Terugvordering reiskosten OAH'!D172="","",TEXT('Terugvordering reiskosten OAH'!D172,"mm-jjjj"))</f>
        <v/>
      </c>
      <c r="E100" s="54" t="str">
        <f>IF('Terugvordering reiskosten OAH'!H172="","",'Terugvordering reiskosten OAH'!H172)</f>
        <v/>
      </c>
      <c r="F100" s="47" t="str">
        <f>IF('Terugvordering reiskosten OAH'!R172="","",'Terugvordering reiskosten OAH'!R172)</f>
        <v/>
      </c>
      <c r="G100" s="54" t="str">
        <f>IF('Terugvordering reiskosten OAH'!X172="","",'Terugvordering reiskosten OAH'!X172)</f>
        <v/>
      </c>
      <c r="H100" s="47" t="str">
        <f>IF('Terugvordering reiskosten OAH'!AJ172="","",'Terugvordering reiskosten OAH'!AJ172)</f>
        <v/>
      </c>
      <c r="I100" s="54" t="str">
        <f>IF('Terugvordering reiskosten OAH'!AR172="","",'Terugvordering reiskosten OAH'!AR172)</f>
        <v/>
      </c>
      <c r="J100" s="54" t="str">
        <f>IF('Terugvordering reiskosten OAH'!AY172="","",'Terugvordering reiskosten OAH'!AY172)</f>
        <v/>
      </c>
      <c r="K100" s="54" t="str">
        <f>IF('Terugvordering reiskosten OAH'!BC172=0,"",'Terugvordering reiskosten OAH'!BC172)</f>
        <v/>
      </c>
      <c r="L100" s="62" t="str">
        <f>IF('Terugvordering reiskosten OAH'!BK172=0,"",'Terugvordering reiskosten OAH'!BK172)</f>
        <v/>
      </c>
      <c r="M100" s="54" t="str">
        <f>IF('Terugvordering reiskosten OAH'!BR172=0,"",'Terugvordering reiskosten OAH'!BR172)</f>
        <v/>
      </c>
      <c r="N100" s="65" t="str">
        <f>IF('Terugvordering reiskosten OAH'!BZ172=0,"",'Terugvordering reiskosten OAH'!BZ172)</f>
        <v/>
      </c>
      <c r="O100" s="65" t="str">
        <f>IF('Terugvordering reiskosten OAH'!CG172="","",'Terugvordering reiskosten OAH'!CG172)</f>
        <v/>
      </c>
      <c r="P100" s="65" t="str">
        <f>IF('Terugvordering reiskosten OAH'!CM172=0,"",'Terugvordering reiskosten OAH'!CM172)</f>
        <v/>
      </c>
    </row>
    <row r="101" spans="1:16" x14ac:dyDescent="0.3">
      <c r="A101" s="54" t="str">
        <f>IF('Terugvordering reiskosten OAH'!D173="","",IF('Terugvordering reiskosten OAH'!$T$36="","",'Terugvordering reiskosten OAH'!$T$36))</f>
        <v/>
      </c>
      <c r="B101" s="54" t="str">
        <f>IF(A101="","",'Terugvordering reiskosten OAH'!$T$38)</f>
        <v/>
      </c>
      <c r="C101" s="47" t="str">
        <f>IF(A101="","",'gegevensblad samenvatting vord.'!$C$2)</f>
        <v/>
      </c>
      <c r="D101" s="47" t="str">
        <f>IF('Terugvordering reiskosten OAH'!D173="","",TEXT('Terugvordering reiskosten OAH'!D173,"mm-jjjj"))</f>
        <v/>
      </c>
      <c r="E101" s="54" t="str">
        <f>IF('Terugvordering reiskosten OAH'!H173="","",'Terugvordering reiskosten OAH'!H173)</f>
        <v/>
      </c>
      <c r="F101" s="47" t="str">
        <f>IF('Terugvordering reiskosten OAH'!R173="","",'Terugvordering reiskosten OAH'!R173)</f>
        <v/>
      </c>
      <c r="G101" s="54" t="str">
        <f>IF('Terugvordering reiskosten OAH'!X173="","",'Terugvordering reiskosten OAH'!X173)</f>
        <v/>
      </c>
      <c r="H101" s="47" t="str">
        <f>IF('Terugvordering reiskosten OAH'!AJ173="","",'Terugvordering reiskosten OAH'!AJ173)</f>
        <v/>
      </c>
      <c r="I101" s="54" t="str">
        <f>IF('Terugvordering reiskosten OAH'!AR173="","",'Terugvordering reiskosten OAH'!AR173)</f>
        <v/>
      </c>
      <c r="J101" s="54" t="str">
        <f>IF('Terugvordering reiskosten OAH'!AY173="","",'Terugvordering reiskosten OAH'!AY173)</f>
        <v/>
      </c>
      <c r="K101" s="54" t="str">
        <f>IF('Terugvordering reiskosten OAH'!BC173=0,"",'Terugvordering reiskosten OAH'!BC173)</f>
        <v/>
      </c>
      <c r="L101" s="62" t="str">
        <f>IF('Terugvordering reiskosten OAH'!BK173=0,"",'Terugvordering reiskosten OAH'!BK173)</f>
        <v/>
      </c>
      <c r="M101" s="54" t="str">
        <f>IF('Terugvordering reiskosten OAH'!BR173=0,"",'Terugvordering reiskosten OAH'!BR173)</f>
        <v/>
      </c>
      <c r="N101" s="65" t="str">
        <f>IF('Terugvordering reiskosten OAH'!BZ173=0,"",'Terugvordering reiskosten OAH'!BZ173)</f>
        <v/>
      </c>
      <c r="O101" s="65" t="str">
        <f>IF('Terugvordering reiskosten OAH'!CG173="","",'Terugvordering reiskosten OAH'!CG173)</f>
        <v/>
      </c>
      <c r="P101" s="65" t="str">
        <f>IF('Terugvordering reiskosten OAH'!CM173=0,"",'Terugvordering reiskosten OAH'!CM173)</f>
        <v/>
      </c>
    </row>
    <row r="102" spans="1:16" x14ac:dyDescent="0.3">
      <c r="A102" s="54" t="str">
        <f>IF('Terugvordering reiskosten OAH'!D174="","",IF('Terugvordering reiskosten OAH'!$T$36="","",'Terugvordering reiskosten OAH'!$T$36))</f>
        <v/>
      </c>
      <c r="B102" s="54" t="str">
        <f>IF(A102="","",'Terugvordering reiskosten OAH'!$T$38)</f>
        <v/>
      </c>
      <c r="C102" s="47" t="str">
        <f>IF(A102="","",'gegevensblad samenvatting vord.'!$C$2)</f>
        <v/>
      </c>
      <c r="D102" s="47" t="str">
        <f>IF('Terugvordering reiskosten OAH'!D174="","",TEXT('Terugvordering reiskosten OAH'!D174,"mm-jjjj"))</f>
        <v/>
      </c>
      <c r="E102" s="54" t="str">
        <f>IF('Terugvordering reiskosten OAH'!H174="","",'Terugvordering reiskosten OAH'!H174)</f>
        <v/>
      </c>
      <c r="F102" s="47" t="str">
        <f>IF('Terugvordering reiskosten OAH'!R174="","",'Terugvordering reiskosten OAH'!R174)</f>
        <v/>
      </c>
      <c r="G102" s="54" t="str">
        <f>IF('Terugvordering reiskosten OAH'!X174="","",'Terugvordering reiskosten OAH'!X174)</f>
        <v/>
      </c>
      <c r="H102" s="47" t="str">
        <f>IF('Terugvordering reiskosten OAH'!AJ174="","",'Terugvordering reiskosten OAH'!AJ174)</f>
        <v/>
      </c>
      <c r="I102" s="54" t="str">
        <f>IF('Terugvordering reiskosten OAH'!AR174="","",'Terugvordering reiskosten OAH'!AR174)</f>
        <v/>
      </c>
      <c r="J102" s="54" t="str">
        <f>IF('Terugvordering reiskosten OAH'!AY174="","",'Terugvordering reiskosten OAH'!AY174)</f>
        <v/>
      </c>
      <c r="K102" s="54" t="str">
        <f>IF('Terugvordering reiskosten OAH'!BC174=0,"",'Terugvordering reiskosten OAH'!BC174)</f>
        <v/>
      </c>
      <c r="L102" s="62" t="str">
        <f>IF('Terugvordering reiskosten OAH'!BK174=0,"",'Terugvordering reiskosten OAH'!BK174)</f>
        <v/>
      </c>
      <c r="M102" s="54" t="str">
        <f>IF('Terugvordering reiskosten OAH'!BR174=0,"",'Terugvordering reiskosten OAH'!BR174)</f>
        <v/>
      </c>
      <c r="N102" s="65" t="str">
        <f>IF('Terugvordering reiskosten OAH'!BZ174=0,"",'Terugvordering reiskosten OAH'!BZ174)</f>
        <v/>
      </c>
      <c r="O102" s="65" t="str">
        <f>IF('Terugvordering reiskosten OAH'!CG174="","",'Terugvordering reiskosten OAH'!CG174)</f>
        <v/>
      </c>
      <c r="P102" s="65" t="str">
        <f>IF('Terugvordering reiskosten OAH'!CM174=0,"",'Terugvordering reiskosten OAH'!CM174)</f>
        <v/>
      </c>
    </row>
    <row r="103" spans="1:16" x14ac:dyDescent="0.3">
      <c r="A103" s="54" t="str">
        <f>IF('Terugvordering reiskosten OAH'!D175="","",IF('Terugvordering reiskosten OAH'!$T$36="","",'Terugvordering reiskosten OAH'!$T$36))</f>
        <v/>
      </c>
      <c r="B103" s="54" t="str">
        <f>IF(A103="","",'Terugvordering reiskosten OAH'!$T$38)</f>
        <v/>
      </c>
      <c r="C103" s="47" t="str">
        <f>IF(A103="","",'gegevensblad samenvatting vord.'!$C$2)</f>
        <v/>
      </c>
      <c r="D103" s="47" t="str">
        <f>IF('Terugvordering reiskosten OAH'!D175="","",TEXT('Terugvordering reiskosten OAH'!D175,"mm-jjjj"))</f>
        <v/>
      </c>
      <c r="E103" s="54" t="str">
        <f>IF('Terugvordering reiskosten OAH'!H175="","",'Terugvordering reiskosten OAH'!H175)</f>
        <v/>
      </c>
      <c r="F103" s="47" t="str">
        <f>IF('Terugvordering reiskosten OAH'!R175="","",'Terugvordering reiskosten OAH'!R175)</f>
        <v/>
      </c>
      <c r="G103" s="54" t="str">
        <f>IF('Terugvordering reiskosten OAH'!X175="","",'Terugvordering reiskosten OAH'!X175)</f>
        <v/>
      </c>
      <c r="H103" s="47" t="str">
        <f>IF('Terugvordering reiskosten OAH'!AJ175="","",'Terugvordering reiskosten OAH'!AJ175)</f>
        <v/>
      </c>
      <c r="I103" s="54" t="str">
        <f>IF('Terugvordering reiskosten OAH'!AR175="","",'Terugvordering reiskosten OAH'!AR175)</f>
        <v/>
      </c>
      <c r="J103" s="54" t="str">
        <f>IF('Terugvordering reiskosten OAH'!AY175="","",'Terugvordering reiskosten OAH'!AY175)</f>
        <v/>
      </c>
      <c r="K103" s="54" t="str">
        <f>IF('Terugvordering reiskosten OAH'!BC175=0,"",'Terugvordering reiskosten OAH'!BC175)</f>
        <v/>
      </c>
      <c r="L103" s="62" t="str">
        <f>IF('Terugvordering reiskosten OAH'!BK175=0,"",'Terugvordering reiskosten OAH'!BK175)</f>
        <v/>
      </c>
      <c r="M103" s="54" t="str">
        <f>IF('Terugvordering reiskosten OAH'!BR175=0,"",'Terugvordering reiskosten OAH'!BR175)</f>
        <v/>
      </c>
      <c r="N103" s="65" t="str">
        <f>IF('Terugvordering reiskosten OAH'!BZ175=0,"",'Terugvordering reiskosten OAH'!BZ175)</f>
        <v/>
      </c>
      <c r="O103" s="65" t="str">
        <f>IF('Terugvordering reiskosten OAH'!CG175="","",'Terugvordering reiskosten OAH'!CG175)</f>
        <v/>
      </c>
      <c r="P103" s="65" t="str">
        <f>IF('Terugvordering reiskosten OAH'!CM175=0,"",'Terugvordering reiskosten OAH'!CM175)</f>
        <v/>
      </c>
    </row>
    <row r="104" spans="1:16" x14ac:dyDescent="0.3">
      <c r="A104" s="54" t="str">
        <f>IF('Terugvordering reiskosten OAH'!D176="","",IF('Terugvordering reiskosten OAH'!$T$36="","",'Terugvordering reiskosten OAH'!$T$36))</f>
        <v/>
      </c>
      <c r="B104" s="54" t="str">
        <f>IF(A104="","",'Terugvordering reiskosten OAH'!$T$38)</f>
        <v/>
      </c>
      <c r="C104" s="47" t="str">
        <f>IF(A104="","",'gegevensblad samenvatting vord.'!$C$2)</f>
        <v/>
      </c>
      <c r="D104" s="47" t="str">
        <f>IF('Terugvordering reiskosten OAH'!D176="","",TEXT('Terugvordering reiskosten OAH'!D176,"mm-jjjj"))</f>
        <v/>
      </c>
      <c r="E104" s="54" t="str">
        <f>IF('Terugvordering reiskosten OAH'!H176="","",'Terugvordering reiskosten OAH'!H176)</f>
        <v/>
      </c>
      <c r="F104" s="47" t="str">
        <f>IF('Terugvordering reiskosten OAH'!R176="","",'Terugvordering reiskosten OAH'!R176)</f>
        <v/>
      </c>
      <c r="G104" s="54" t="str">
        <f>IF('Terugvordering reiskosten OAH'!X176="","",'Terugvordering reiskosten OAH'!X176)</f>
        <v/>
      </c>
      <c r="H104" s="47" t="str">
        <f>IF('Terugvordering reiskosten OAH'!AJ176="","",'Terugvordering reiskosten OAH'!AJ176)</f>
        <v/>
      </c>
      <c r="I104" s="54" t="str">
        <f>IF('Terugvordering reiskosten OAH'!AR176="","",'Terugvordering reiskosten OAH'!AR176)</f>
        <v/>
      </c>
      <c r="J104" s="54" t="str">
        <f>IF('Terugvordering reiskosten OAH'!AY176="","",'Terugvordering reiskosten OAH'!AY176)</f>
        <v/>
      </c>
      <c r="K104" s="54" t="str">
        <f>IF('Terugvordering reiskosten OAH'!BC176=0,"",'Terugvordering reiskosten OAH'!BC176)</f>
        <v/>
      </c>
      <c r="L104" s="62" t="str">
        <f>IF('Terugvordering reiskosten OAH'!BK176=0,"",'Terugvordering reiskosten OAH'!BK176)</f>
        <v/>
      </c>
      <c r="M104" s="54" t="str">
        <f>IF('Terugvordering reiskosten OAH'!BR176=0,"",'Terugvordering reiskosten OAH'!BR176)</f>
        <v/>
      </c>
      <c r="N104" s="65" t="str">
        <f>IF('Terugvordering reiskosten OAH'!BZ176=0,"",'Terugvordering reiskosten OAH'!BZ176)</f>
        <v/>
      </c>
      <c r="O104" s="65" t="str">
        <f>IF('Terugvordering reiskosten OAH'!CG176="","",'Terugvordering reiskosten OAH'!CG176)</f>
        <v/>
      </c>
      <c r="P104" s="65" t="str">
        <f>IF('Terugvordering reiskosten OAH'!CM176=0,"",'Terugvordering reiskosten OAH'!CM176)</f>
        <v/>
      </c>
    </row>
    <row r="105" spans="1:16" x14ac:dyDescent="0.3">
      <c r="A105" s="54" t="str">
        <f>IF('Terugvordering reiskosten OAH'!D177="","",IF('Terugvordering reiskosten OAH'!$T$36="","",'Terugvordering reiskosten OAH'!$T$36))</f>
        <v/>
      </c>
      <c r="B105" s="54" t="str">
        <f>IF(A105="","",'Terugvordering reiskosten OAH'!$T$38)</f>
        <v/>
      </c>
      <c r="C105" s="47" t="str">
        <f>IF(A105="","",'gegevensblad samenvatting vord.'!$C$2)</f>
        <v/>
      </c>
      <c r="D105" s="47" t="str">
        <f>IF('Terugvordering reiskosten OAH'!D177="","",TEXT('Terugvordering reiskosten OAH'!D177,"mm-jjjj"))</f>
        <v/>
      </c>
      <c r="E105" s="54" t="str">
        <f>IF('Terugvordering reiskosten OAH'!H177="","",'Terugvordering reiskosten OAH'!H177)</f>
        <v/>
      </c>
      <c r="F105" s="47" t="str">
        <f>IF('Terugvordering reiskosten OAH'!R177="","",'Terugvordering reiskosten OAH'!R177)</f>
        <v/>
      </c>
      <c r="G105" s="54" t="str">
        <f>IF('Terugvordering reiskosten OAH'!X177="","",'Terugvordering reiskosten OAH'!X177)</f>
        <v/>
      </c>
      <c r="H105" s="47" t="str">
        <f>IF('Terugvordering reiskosten OAH'!AJ177="","",'Terugvordering reiskosten OAH'!AJ177)</f>
        <v/>
      </c>
      <c r="I105" s="54" t="str">
        <f>IF('Terugvordering reiskosten OAH'!AR177="","",'Terugvordering reiskosten OAH'!AR177)</f>
        <v/>
      </c>
      <c r="J105" s="54" t="str">
        <f>IF('Terugvordering reiskosten OAH'!AY177="","",'Terugvordering reiskosten OAH'!AY177)</f>
        <v/>
      </c>
      <c r="K105" s="54" t="str">
        <f>IF('Terugvordering reiskosten OAH'!BC177=0,"",'Terugvordering reiskosten OAH'!BC177)</f>
        <v/>
      </c>
      <c r="L105" s="62" t="str">
        <f>IF('Terugvordering reiskosten OAH'!BK177=0,"",'Terugvordering reiskosten OAH'!BK177)</f>
        <v/>
      </c>
      <c r="M105" s="54" t="str">
        <f>IF('Terugvordering reiskosten OAH'!BR177=0,"",'Terugvordering reiskosten OAH'!BR177)</f>
        <v/>
      </c>
      <c r="N105" s="65" t="str">
        <f>IF('Terugvordering reiskosten OAH'!BZ177=0,"",'Terugvordering reiskosten OAH'!BZ177)</f>
        <v/>
      </c>
      <c r="O105" s="65" t="str">
        <f>IF('Terugvordering reiskosten OAH'!CG177="","",'Terugvordering reiskosten OAH'!CG177)</f>
        <v/>
      </c>
      <c r="P105" s="65" t="str">
        <f>IF('Terugvordering reiskosten OAH'!CM177=0,"",'Terugvordering reiskosten OAH'!CM177)</f>
        <v/>
      </c>
    </row>
    <row r="106" spans="1:16" x14ac:dyDescent="0.3">
      <c r="A106" s="54" t="str">
        <f>IF('Terugvordering reiskosten OAH'!D178="","",IF('Terugvordering reiskosten OAH'!$T$36="","",'Terugvordering reiskosten OAH'!$T$36))</f>
        <v/>
      </c>
      <c r="B106" s="54" t="str">
        <f>IF(A106="","",'Terugvordering reiskosten OAH'!$T$38)</f>
        <v/>
      </c>
      <c r="C106" s="47" t="str">
        <f>IF(A106="","",'gegevensblad samenvatting vord.'!$C$2)</f>
        <v/>
      </c>
      <c r="D106" s="47" t="str">
        <f>IF('Terugvordering reiskosten OAH'!D178="","",TEXT('Terugvordering reiskosten OAH'!D178,"mm-jjjj"))</f>
        <v/>
      </c>
      <c r="E106" s="54" t="str">
        <f>IF('Terugvordering reiskosten OAH'!H178="","",'Terugvordering reiskosten OAH'!H178)</f>
        <v/>
      </c>
      <c r="F106" s="47" t="str">
        <f>IF('Terugvordering reiskosten OAH'!R178="","",'Terugvordering reiskosten OAH'!R178)</f>
        <v/>
      </c>
      <c r="G106" s="54" t="str">
        <f>IF('Terugvordering reiskosten OAH'!X178="","",'Terugvordering reiskosten OAH'!X178)</f>
        <v/>
      </c>
      <c r="H106" s="47" t="str">
        <f>IF('Terugvordering reiskosten OAH'!AJ178="","",'Terugvordering reiskosten OAH'!AJ178)</f>
        <v/>
      </c>
      <c r="I106" s="54" t="str">
        <f>IF('Terugvordering reiskosten OAH'!AR178="","",'Terugvordering reiskosten OAH'!AR178)</f>
        <v/>
      </c>
      <c r="J106" s="54" t="str">
        <f>IF('Terugvordering reiskosten OAH'!AY178="","",'Terugvordering reiskosten OAH'!AY178)</f>
        <v/>
      </c>
      <c r="K106" s="54" t="str">
        <f>IF('Terugvordering reiskosten OAH'!BC178=0,"",'Terugvordering reiskosten OAH'!BC178)</f>
        <v/>
      </c>
      <c r="L106" s="62" t="str">
        <f>IF('Terugvordering reiskosten OAH'!BK178=0,"",'Terugvordering reiskosten OAH'!BK178)</f>
        <v/>
      </c>
      <c r="M106" s="54" t="str">
        <f>IF('Terugvordering reiskosten OAH'!BR178=0,"",'Terugvordering reiskosten OAH'!BR178)</f>
        <v/>
      </c>
      <c r="N106" s="65" t="str">
        <f>IF('Terugvordering reiskosten OAH'!BZ178=0,"",'Terugvordering reiskosten OAH'!BZ178)</f>
        <v/>
      </c>
      <c r="O106" s="65" t="str">
        <f>IF('Terugvordering reiskosten OAH'!CG178="","",'Terugvordering reiskosten OAH'!CG178)</f>
        <v/>
      </c>
      <c r="P106" s="65" t="str">
        <f>IF('Terugvordering reiskosten OAH'!CM178=0,"",'Terugvordering reiskosten OAH'!CM178)</f>
        <v/>
      </c>
    </row>
    <row r="107" spans="1:16" x14ac:dyDescent="0.3">
      <c r="A107" s="54" t="str">
        <f>IF('Terugvordering reiskosten OAH'!D179="","",IF('Terugvordering reiskosten OAH'!$T$36="","",'Terugvordering reiskosten OAH'!$T$36))</f>
        <v/>
      </c>
      <c r="B107" s="54" t="str">
        <f>IF(A107="","",'Terugvordering reiskosten OAH'!$T$38)</f>
        <v/>
      </c>
      <c r="C107" s="47" t="str">
        <f>IF(A107="","",'gegevensblad samenvatting vord.'!$C$2)</f>
        <v/>
      </c>
      <c r="D107" s="47" t="str">
        <f>IF('Terugvordering reiskosten OAH'!D179="","",TEXT('Terugvordering reiskosten OAH'!D179,"mm-jjjj"))</f>
        <v/>
      </c>
      <c r="E107" s="54" t="str">
        <f>IF('Terugvordering reiskosten OAH'!H179="","",'Terugvordering reiskosten OAH'!H179)</f>
        <v/>
      </c>
      <c r="F107" s="47" t="str">
        <f>IF('Terugvordering reiskosten OAH'!R179="","",'Terugvordering reiskosten OAH'!R179)</f>
        <v/>
      </c>
      <c r="G107" s="54" t="str">
        <f>IF('Terugvordering reiskosten OAH'!X179="","",'Terugvordering reiskosten OAH'!X179)</f>
        <v/>
      </c>
      <c r="H107" s="47" t="str">
        <f>IF('Terugvordering reiskosten OAH'!AJ179="","",'Terugvordering reiskosten OAH'!AJ179)</f>
        <v/>
      </c>
      <c r="I107" s="54" t="str">
        <f>IF('Terugvordering reiskosten OAH'!AR179="","",'Terugvordering reiskosten OAH'!AR179)</f>
        <v/>
      </c>
      <c r="J107" s="54" t="str">
        <f>IF('Terugvordering reiskosten OAH'!AY179="","",'Terugvordering reiskosten OAH'!AY179)</f>
        <v/>
      </c>
      <c r="K107" s="54" t="str">
        <f>IF('Terugvordering reiskosten OAH'!BC179=0,"",'Terugvordering reiskosten OAH'!BC179)</f>
        <v/>
      </c>
      <c r="L107" s="62" t="str">
        <f>IF('Terugvordering reiskosten OAH'!BK179=0,"",'Terugvordering reiskosten OAH'!BK179)</f>
        <v/>
      </c>
      <c r="M107" s="54" t="str">
        <f>IF('Terugvordering reiskosten OAH'!BR179=0,"",'Terugvordering reiskosten OAH'!BR179)</f>
        <v/>
      </c>
      <c r="N107" s="65" t="str">
        <f>IF('Terugvordering reiskosten OAH'!BZ179=0,"",'Terugvordering reiskosten OAH'!BZ179)</f>
        <v/>
      </c>
      <c r="O107" s="65" t="str">
        <f>IF('Terugvordering reiskosten OAH'!CG179="","",'Terugvordering reiskosten OAH'!CG179)</f>
        <v/>
      </c>
      <c r="P107" s="65" t="str">
        <f>IF('Terugvordering reiskosten OAH'!CM179=0,"",'Terugvordering reiskosten OAH'!CM179)</f>
        <v/>
      </c>
    </row>
    <row r="108" spans="1:16" x14ac:dyDescent="0.3">
      <c r="A108" s="54" t="str">
        <f>IF('Terugvordering reiskosten OAH'!D180="","",IF('Terugvordering reiskosten OAH'!$T$36="","",'Terugvordering reiskosten OAH'!$T$36))</f>
        <v/>
      </c>
      <c r="B108" s="54" t="str">
        <f>IF(A108="","",'Terugvordering reiskosten OAH'!$T$38)</f>
        <v/>
      </c>
      <c r="C108" s="47" t="str">
        <f>IF(A108="","",'gegevensblad samenvatting vord.'!$C$2)</f>
        <v/>
      </c>
      <c r="D108" s="47" t="str">
        <f>IF('Terugvordering reiskosten OAH'!D180="","",TEXT('Terugvordering reiskosten OAH'!D180,"mm-jjjj"))</f>
        <v/>
      </c>
      <c r="E108" s="54" t="str">
        <f>IF('Terugvordering reiskosten OAH'!H180="","",'Terugvordering reiskosten OAH'!H180)</f>
        <v/>
      </c>
      <c r="F108" s="47" t="str">
        <f>IF('Terugvordering reiskosten OAH'!R180="","",'Terugvordering reiskosten OAH'!R180)</f>
        <v/>
      </c>
      <c r="G108" s="54" t="str">
        <f>IF('Terugvordering reiskosten OAH'!X180="","",'Terugvordering reiskosten OAH'!X180)</f>
        <v/>
      </c>
      <c r="H108" s="47" t="str">
        <f>IF('Terugvordering reiskosten OAH'!AJ180="","",'Terugvordering reiskosten OAH'!AJ180)</f>
        <v/>
      </c>
      <c r="I108" s="54" t="str">
        <f>IF('Terugvordering reiskosten OAH'!AR180="","",'Terugvordering reiskosten OAH'!AR180)</f>
        <v/>
      </c>
      <c r="J108" s="54" t="str">
        <f>IF('Terugvordering reiskosten OAH'!AY180="","",'Terugvordering reiskosten OAH'!AY180)</f>
        <v/>
      </c>
      <c r="K108" s="54" t="str">
        <f>IF('Terugvordering reiskosten OAH'!BC180=0,"",'Terugvordering reiskosten OAH'!BC180)</f>
        <v/>
      </c>
      <c r="L108" s="62" t="str">
        <f>IF('Terugvordering reiskosten OAH'!BK180=0,"",'Terugvordering reiskosten OAH'!BK180)</f>
        <v/>
      </c>
      <c r="M108" s="54" t="str">
        <f>IF('Terugvordering reiskosten OAH'!BR180=0,"",'Terugvordering reiskosten OAH'!BR180)</f>
        <v/>
      </c>
      <c r="N108" s="65" t="str">
        <f>IF('Terugvordering reiskosten OAH'!BZ180=0,"",'Terugvordering reiskosten OAH'!BZ180)</f>
        <v/>
      </c>
      <c r="O108" s="65" t="str">
        <f>IF('Terugvordering reiskosten OAH'!CG180="","",'Terugvordering reiskosten OAH'!CG180)</f>
        <v/>
      </c>
      <c r="P108" s="65" t="str">
        <f>IF('Terugvordering reiskosten OAH'!CM180=0,"",'Terugvordering reiskosten OAH'!CM180)</f>
        <v/>
      </c>
    </row>
    <row r="109" spans="1:16" x14ac:dyDescent="0.3">
      <c r="A109" s="54" t="str">
        <f>IF('Terugvordering reiskosten OAH'!D181="","",IF('Terugvordering reiskosten OAH'!$T$36="","",'Terugvordering reiskosten OAH'!$T$36))</f>
        <v/>
      </c>
      <c r="B109" s="54" t="str">
        <f>IF(A109="","",'Terugvordering reiskosten OAH'!$T$38)</f>
        <v/>
      </c>
      <c r="C109" s="47" t="str">
        <f>IF(A109="","",'gegevensblad samenvatting vord.'!$C$2)</f>
        <v/>
      </c>
      <c r="D109" s="47" t="str">
        <f>IF('Terugvordering reiskosten OAH'!D181="","",TEXT('Terugvordering reiskosten OAH'!D181,"mm-jjjj"))</f>
        <v/>
      </c>
      <c r="E109" s="54" t="str">
        <f>IF('Terugvordering reiskosten OAH'!H181="","",'Terugvordering reiskosten OAH'!H181)</f>
        <v/>
      </c>
      <c r="F109" s="47" t="str">
        <f>IF('Terugvordering reiskosten OAH'!R181="","",'Terugvordering reiskosten OAH'!R181)</f>
        <v/>
      </c>
      <c r="G109" s="54" t="str">
        <f>IF('Terugvordering reiskosten OAH'!X181="","",'Terugvordering reiskosten OAH'!X181)</f>
        <v/>
      </c>
      <c r="H109" s="47" t="str">
        <f>IF('Terugvordering reiskosten OAH'!AJ181="","",'Terugvordering reiskosten OAH'!AJ181)</f>
        <v/>
      </c>
      <c r="I109" s="54" t="str">
        <f>IF('Terugvordering reiskosten OAH'!AR181="","",'Terugvordering reiskosten OAH'!AR181)</f>
        <v/>
      </c>
      <c r="J109" s="54" t="str">
        <f>IF('Terugvordering reiskosten OAH'!AY181="","",'Terugvordering reiskosten OAH'!AY181)</f>
        <v/>
      </c>
      <c r="K109" s="54" t="str">
        <f>IF('Terugvordering reiskosten OAH'!BC181=0,"",'Terugvordering reiskosten OAH'!BC181)</f>
        <v/>
      </c>
      <c r="L109" s="62" t="str">
        <f>IF('Terugvordering reiskosten OAH'!BK181=0,"",'Terugvordering reiskosten OAH'!BK181)</f>
        <v/>
      </c>
      <c r="M109" s="54" t="str">
        <f>IF('Terugvordering reiskosten OAH'!BR181=0,"",'Terugvordering reiskosten OAH'!BR181)</f>
        <v/>
      </c>
      <c r="N109" s="65" t="str">
        <f>IF('Terugvordering reiskosten OAH'!BZ181=0,"",'Terugvordering reiskosten OAH'!BZ181)</f>
        <v/>
      </c>
      <c r="O109" s="65" t="str">
        <f>IF('Terugvordering reiskosten OAH'!CG181="","",'Terugvordering reiskosten OAH'!CG181)</f>
        <v/>
      </c>
      <c r="P109" s="65" t="str">
        <f>IF('Terugvordering reiskosten OAH'!CM181=0,"",'Terugvordering reiskosten OAH'!CM181)</f>
        <v/>
      </c>
    </row>
    <row r="110" spans="1:16" x14ac:dyDescent="0.3">
      <c r="A110" s="54" t="str">
        <f>IF('Terugvordering reiskosten OAH'!D182="","",IF('Terugvordering reiskosten OAH'!$T$36="","",'Terugvordering reiskosten OAH'!$T$36))</f>
        <v/>
      </c>
      <c r="B110" s="54" t="str">
        <f>IF(A110="","",'Terugvordering reiskosten OAH'!$T$38)</f>
        <v/>
      </c>
      <c r="C110" s="47" t="str">
        <f>IF(A110="","",'gegevensblad samenvatting vord.'!$C$2)</f>
        <v/>
      </c>
      <c r="D110" s="47" t="str">
        <f>IF('Terugvordering reiskosten OAH'!D182="","",TEXT('Terugvordering reiskosten OAH'!D182,"mm-jjjj"))</f>
        <v/>
      </c>
      <c r="E110" s="54" t="str">
        <f>IF('Terugvordering reiskosten OAH'!H182="","",'Terugvordering reiskosten OAH'!H182)</f>
        <v/>
      </c>
      <c r="F110" s="47" t="str">
        <f>IF('Terugvordering reiskosten OAH'!R182="","",'Terugvordering reiskosten OAH'!R182)</f>
        <v/>
      </c>
      <c r="G110" s="54" t="str">
        <f>IF('Terugvordering reiskosten OAH'!X182="","",'Terugvordering reiskosten OAH'!X182)</f>
        <v/>
      </c>
      <c r="H110" s="47" t="str">
        <f>IF('Terugvordering reiskosten OAH'!AJ182="","",'Terugvordering reiskosten OAH'!AJ182)</f>
        <v/>
      </c>
      <c r="I110" s="54" t="str">
        <f>IF('Terugvordering reiskosten OAH'!AR182="","",'Terugvordering reiskosten OAH'!AR182)</f>
        <v/>
      </c>
      <c r="J110" s="54" t="str">
        <f>IF('Terugvordering reiskosten OAH'!AY182="","",'Terugvordering reiskosten OAH'!AY182)</f>
        <v/>
      </c>
      <c r="K110" s="54" t="str">
        <f>IF('Terugvordering reiskosten OAH'!BC182=0,"",'Terugvordering reiskosten OAH'!BC182)</f>
        <v/>
      </c>
      <c r="L110" s="62" t="str">
        <f>IF('Terugvordering reiskosten OAH'!BK182=0,"",'Terugvordering reiskosten OAH'!BK182)</f>
        <v/>
      </c>
      <c r="M110" s="54" t="str">
        <f>IF('Terugvordering reiskosten OAH'!BR182=0,"",'Terugvordering reiskosten OAH'!BR182)</f>
        <v/>
      </c>
      <c r="N110" s="65" t="str">
        <f>IF('Terugvordering reiskosten OAH'!BZ182=0,"",'Terugvordering reiskosten OAH'!BZ182)</f>
        <v/>
      </c>
      <c r="O110" s="65" t="str">
        <f>IF('Terugvordering reiskosten OAH'!CG182="","",'Terugvordering reiskosten OAH'!CG182)</f>
        <v/>
      </c>
      <c r="P110" s="65" t="str">
        <f>IF('Terugvordering reiskosten OAH'!CM182=0,"",'Terugvordering reiskosten OAH'!CM182)</f>
        <v/>
      </c>
    </row>
    <row r="111" spans="1:16" x14ac:dyDescent="0.3">
      <c r="A111" s="54" t="str">
        <f>IF('Terugvordering reiskosten OAH'!D183="","",IF('Terugvordering reiskosten OAH'!$T$36="","",'Terugvordering reiskosten OAH'!$T$36))</f>
        <v/>
      </c>
      <c r="B111" s="54" t="str">
        <f>IF(A111="","",'Terugvordering reiskosten OAH'!$T$38)</f>
        <v/>
      </c>
      <c r="C111" s="47" t="str">
        <f>IF(A111="","",'gegevensblad samenvatting vord.'!$C$2)</f>
        <v/>
      </c>
      <c r="D111" s="47" t="str">
        <f>IF('Terugvordering reiskosten OAH'!D183="","",TEXT('Terugvordering reiskosten OAH'!D183,"mm-jjjj"))</f>
        <v/>
      </c>
      <c r="E111" s="54" t="str">
        <f>IF('Terugvordering reiskosten OAH'!H183="","",'Terugvordering reiskosten OAH'!H183)</f>
        <v/>
      </c>
      <c r="F111" s="47" t="str">
        <f>IF('Terugvordering reiskosten OAH'!R183="","",'Terugvordering reiskosten OAH'!R183)</f>
        <v/>
      </c>
      <c r="G111" s="54" t="str">
        <f>IF('Terugvordering reiskosten OAH'!X183="","",'Terugvordering reiskosten OAH'!X183)</f>
        <v/>
      </c>
      <c r="H111" s="47" t="str">
        <f>IF('Terugvordering reiskosten OAH'!AJ183="","",'Terugvordering reiskosten OAH'!AJ183)</f>
        <v/>
      </c>
      <c r="I111" s="54" t="str">
        <f>IF('Terugvordering reiskosten OAH'!AR183="","",'Terugvordering reiskosten OAH'!AR183)</f>
        <v/>
      </c>
      <c r="J111" s="54" t="str">
        <f>IF('Terugvordering reiskosten OAH'!AY183="","",'Terugvordering reiskosten OAH'!AY183)</f>
        <v/>
      </c>
      <c r="K111" s="54" t="str">
        <f>IF('Terugvordering reiskosten OAH'!BC183=0,"",'Terugvordering reiskosten OAH'!BC183)</f>
        <v/>
      </c>
      <c r="L111" s="62" t="str">
        <f>IF('Terugvordering reiskosten OAH'!BK183=0,"",'Terugvordering reiskosten OAH'!BK183)</f>
        <v/>
      </c>
      <c r="M111" s="54" t="str">
        <f>IF('Terugvordering reiskosten OAH'!BR183=0,"",'Terugvordering reiskosten OAH'!BR183)</f>
        <v/>
      </c>
      <c r="N111" s="65" t="str">
        <f>IF('Terugvordering reiskosten OAH'!BZ183=0,"",'Terugvordering reiskosten OAH'!BZ183)</f>
        <v/>
      </c>
      <c r="O111" s="65" t="str">
        <f>IF('Terugvordering reiskosten OAH'!CG183="","",'Terugvordering reiskosten OAH'!CG183)</f>
        <v/>
      </c>
      <c r="P111" s="65" t="str">
        <f>IF('Terugvordering reiskosten OAH'!CM183=0,"",'Terugvordering reiskosten OAH'!CM183)</f>
        <v/>
      </c>
    </row>
    <row r="112" spans="1:16" x14ac:dyDescent="0.3">
      <c r="A112" s="54" t="str">
        <f>IF('Terugvordering reiskosten OAH'!D184="","",IF('Terugvordering reiskosten OAH'!$T$36="","",'Terugvordering reiskosten OAH'!$T$36))</f>
        <v/>
      </c>
      <c r="B112" s="54" t="str">
        <f>IF(A112="","",'Terugvordering reiskosten OAH'!$T$38)</f>
        <v/>
      </c>
      <c r="C112" s="47" t="str">
        <f>IF(A112="","",'gegevensblad samenvatting vord.'!$C$2)</f>
        <v/>
      </c>
      <c r="D112" s="47" t="str">
        <f>IF('Terugvordering reiskosten OAH'!D184="","",TEXT('Terugvordering reiskosten OAH'!D184,"mm-jjjj"))</f>
        <v/>
      </c>
      <c r="E112" s="54" t="str">
        <f>IF('Terugvordering reiskosten OAH'!H184="","",'Terugvordering reiskosten OAH'!H184)</f>
        <v/>
      </c>
      <c r="F112" s="47" t="str">
        <f>IF('Terugvordering reiskosten OAH'!R184="","",'Terugvordering reiskosten OAH'!R184)</f>
        <v/>
      </c>
      <c r="G112" s="54" t="str">
        <f>IF('Terugvordering reiskosten OAH'!X184="","",'Terugvordering reiskosten OAH'!X184)</f>
        <v/>
      </c>
      <c r="H112" s="47" t="str">
        <f>IF('Terugvordering reiskosten OAH'!AJ184="","",'Terugvordering reiskosten OAH'!AJ184)</f>
        <v/>
      </c>
      <c r="I112" s="54" t="str">
        <f>IF('Terugvordering reiskosten OAH'!AR184="","",'Terugvordering reiskosten OAH'!AR184)</f>
        <v/>
      </c>
      <c r="J112" s="54" t="str">
        <f>IF('Terugvordering reiskosten OAH'!AY184="","",'Terugvordering reiskosten OAH'!AY184)</f>
        <v/>
      </c>
      <c r="K112" s="54" t="str">
        <f>IF('Terugvordering reiskosten OAH'!BC184=0,"",'Terugvordering reiskosten OAH'!BC184)</f>
        <v/>
      </c>
      <c r="L112" s="62" t="str">
        <f>IF('Terugvordering reiskosten OAH'!BK184=0,"",'Terugvordering reiskosten OAH'!BK184)</f>
        <v/>
      </c>
      <c r="M112" s="54" t="str">
        <f>IF('Terugvordering reiskosten OAH'!BR184=0,"",'Terugvordering reiskosten OAH'!BR184)</f>
        <v/>
      </c>
      <c r="N112" s="65" t="str">
        <f>IF('Terugvordering reiskosten OAH'!BZ184=0,"",'Terugvordering reiskosten OAH'!BZ184)</f>
        <v/>
      </c>
      <c r="O112" s="65" t="str">
        <f>IF('Terugvordering reiskosten OAH'!CG184="","",'Terugvordering reiskosten OAH'!CG184)</f>
        <v/>
      </c>
      <c r="P112" s="65" t="str">
        <f>IF('Terugvordering reiskosten OAH'!CM184=0,"",'Terugvordering reiskosten OAH'!CM184)</f>
        <v/>
      </c>
    </row>
    <row r="113" spans="1:16" x14ac:dyDescent="0.3">
      <c r="A113" s="54" t="str">
        <f>IF('Terugvordering reiskosten OAH'!D185="","",IF('Terugvordering reiskosten OAH'!$T$36="","",'Terugvordering reiskosten OAH'!$T$36))</f>
        <v/>
      </c>
      <c r="B113" s="54" t="str">
        <f>IF(A113="","",'Terugvordering reiskosten OAH'!$T$38)</f>
        <v/>
      </c>
      <c r="C113" s="47" t="str">
        <f>IF(A113="","",'gegevensblad samenvatting vord.'!$C$2)</f>
        <v/>
      </c>
      <c r="D113" s="47" t="str">
        <f>IF('Terugvordering reiskosten OAH'!D185="","",TEXT('Terugvordering reiskosten OAH'!D185,"mm-jjjj"))</f>
        <v/>
      </c>
      <c r="E113" s="54" t="str">
        <f>IF('Terugvordering reiskosten OAH'!H185="","",'Terugvordering reiskosten OAH'!H185)</f>
        <v/>
      </c>
      <c r="F113" s="47" t="str">
        <f>IF('Terugvordering reiskosten OAH'!R185="","",'Terugvordering reiskosten OAH'!R185)</f>
        <v/>
      </c>
      <c r="G113" s="54" t="str">
        <f>IF('Terugvordering reiskosten OAH'!X185="","",'Terugvordering reiskosten OAH'!X185)</f>
        <v/>
      </c>
      <c r="H113" s="47" t="str">
        <f>IF('Terugvordering reiskosten OAH'!AJ185="","",'Terugvordering reiskosten OAH'!AJ185)</f>
        <v/>
      </c>
      <c r="I113" s="54" t="str">
        <f>IF('Terugvordering reiskosten OAH'!AR185="","",'Terugvordering reiskosten OAH'!AR185)</f>
        <v/>
      </c>
      <c r="J113" s="54" t="str">
        <f>IF('Terugvordering reiskosten OAH'!AY185="","",'Terugvordering reiskosten OAH'!AY185)</f>
        <v/>
      </c>
      <c r="K113" s="54" t="str">
        <f>IF('Terugvordering reiskosten OAH'!BC185=0,"",'Terugvordering reiskosten OAH'!BC185)</f>
        <v/>
      </c>
      <c r="L113" s="62" t="str">
        <f>IF('Terugvordering reiskosten OAH'!BK185=0,"",'Terugvordering reiskosten OAH'!BK185)</f>
        <v/>
      </c>
      <c r="M113" s="54" t="str">
        <f>IF('Terugvordering reiskosten OAH'!BR185=0,"",'Terugvordering reiskosten OAH'!BR185)</f>
        <v/>
      </c>
      <c r="N113" s="65" t="str">
        <f>IF('Terugvordering reiskosten OAH'!BZ185=0,"",'Terugvordering reiskosten OAH'!BZ185)</f>
        <v/>
      </c>
      <c r="O113" s="65" t="str">
        <f>IF('Terugvordering reiskosten OAH'!CG185="","",'Terugvordering reiskosten OAH'!CG185)</f>
        <v/>
      </c>
      <c r="P113" s="65" t="str">
        <f>IF('Terugvordering reiskosten OAH'!CM185=0,"",'Terugvordering reiskosten OAH'!CM185)</f>
        <v/>
      </c>
    </row>
    <row r="114" spans="1:16" x14ac:dyDescent="0.3">
      <c r="A114" s="54" t="str">
        <f>IF('Terugvordering reiskosten OAH'!D186="","",IF('Terugvordering reiskosten OAH'!$T$36="","",'Terugvordering reiskosten OAH'!$T$36))</f>
        <v/>
      </c>
      <c r="B114" s="54" t="str">
        <f>IF(A114="","",'Terugvordering reiskosten OAH'!$T$38)</f>
        <v/>
      </c>
      <c r="C114" s="47" t="str">
        <f>IF(A114="","",'gegevensblad samenvatting vord.'!$C$2)</f>
        <v/>
      </c>
      <c r="D114" s="47" t="str">
        <f>IF('Terugvordering reiskosten OAH'!D186="","",TEXT('Terugvordering reiskosten OAH'!D186,"mm-jjjj"))</f>
        <v/>
      </c>
      <c r="E114" s="54" t="str">
        <f>IF('Terugvordering reiskosten OAH'!H186="","",'Terugvordering reiskosten OAH'!H186)</f>
        <v/>
      </c>
      <c r="F114" s="47" t="str">
        <f>IF('Terugvordering reiskosten OAH'!R186="","",'Terugvordering reiskosten OAH'!R186)</f>
        <v/>
      </c>
      <c r="G114" s="54" t="str">
        <f>IF('Terugvordering reiskosten OAH'!X186="","",'Terugvordering reiskosten OAH'!X186)</f>
        <v/>
      </c>
      <c r="H114" s="47" t="str">
        <f>IF('Terugvordering reiskosten OAH'!AJ186="","",'Terugvordering reiskosten OAH'!AJ186)</f>
        <v/>
      </c>
      <c r="I114" s="54" t="str">
        <f>IF('Terugvordering reiskosten OAH'!AR186="","",'Terugvordering reiskosten OAH'!AR186)</f>
        <v/>
      </c>
      <c r="J114" s="54" t="str">
        <f>IF('Terugvordering reiskosten OAH'!AY186="","",'Terugvordering reiskosten OAH'!AY186)</f>
        <v/>
      </c>
      <c r="K114" s="54" t="str">
        <f>IF('Terugvordering reiskosten OAH'!BC186=0,"",'Terugvordering reiskosten OAH'!BC186)</f>
        <v/>
      </c>
      <c r="L114" s="62" t="str">
        <f>IF('Terugvordering reiskosten OAH'!BK186=0,"",'Terugvordering reiskosten OAH'!BK186)</f>
        <v/>
      </c>
      <c r="M114" s="54" t="str">
        <f>IF('Terugvordering reiskosten OAH'!BR186=0,"",'Terugvordering reiskosten OAH'!BR186)</f>
        <v/>
      </c>
      <c r="N114" s="65" t="str">
        <f>IF('Terugvordering reiskosten OAH'!BZ186=0,"",'Terugvordering reiskosten OAH'!BZ186)</f>
        <v/>
      </c>
      <c r="O114" s="65" t="str">
        <f>IF('Terugvordering reiskosten OAH'!CG186="","",'Terugvordering reiskosten OAH'!CG186)</f>
        <v/>
      </c>
      <c r="P114" s="65" t="str">
        <f>IF('Terugvordering reiskosten OAH'!CM186=0,"",'Terugvordering reiskosten OAH'!CM186)</f>
        <v/>
      </c>
    </row>
    <row r="115" spans="1:16" x14ac:dyDescent="0.3">
      <c r="A115" s="54" t="str">
        <f>IF('Terugvordering reiskosten OAH'!D187="","",IF('Terugvordering reiskosten OAH'!$T$36="","",'Terugvordering reiskosten OAH'!$T$36))</f>
        <v/>
      </c>
      <c r="B115" s="54" t="str">
        <f>IF(A115="","",'Terugvordering reiskosten OAH'!$T$38)</f>
        <v/>
      </c>
      <c r="C115" s="47" t="str">
        <f>IF(A115="","",'gegevensblad samenvatting vord.'!$C$2)</f>
        <v/>
      </c>
      <c r="D115" s="47" t="str">
        <f>IF('Terugvordering reiskosten OAH'!D187="","",TEXT('Terugvordering reiskosten OAH'!D187,"mm-jjjj"))</f>
        <v/>
      </c>
      <c r="E115" s="54" t="str">
        <f>IF('Terugvordering reiskosten OAH'!H187="","",'Terugvordering reiskosten OAH'!H187)</f>
        <v/>
      </c>
      <c r="F115" s="47" t="str">
        <f>IF('Terugvordering reiskosten OAH'!R187="","",'Terugvordering reiskosten OAH'!R187)</f>
        <v/>
      </c>
      <c r="G115" s="54" t="str">
        <f>IF('Terugvordering reiskosten OAH'!X187="","",'Terugvordering reiskosten OAH'!X187)</f>
        <v/>
      </c>
      <c r="H115" s="47" t="str">
        <f>IF('Terugvordering reiskosten OAH'!AJ187="","",'Terugvordering reiskosten OAH'!AJ187)</f>
        <v/>
      </c>
      <c r="I115" s="54" t="str">
        <f>IF('Terugvordering reiskosten OAH'!AR187="","",'Terugvordering reiskosten OAH'!AR187)</f>
        <v/>
      </c>
      <c r="J115" s="54" t="str">
        <f>IF('Terugvordering reiskosten OAH'!AY187="","",'Terugvordering reiskosten OAH'!AY187)</f>
        <v/>
      </c>
      <c r="K115" s="54" t="str">
        <f>IF('Terugvordering reiskosten OAH'!BC187=0,"",'Terugvordering reiskosten OAH'!BC187)</f>
        <v/>
      </c>
      <c r="L115" s="62" t="str">
        <f>IF('Terugvordering reiskosten OAH'!BK187=0,"",'Terugvordering reiskosten OAH'!BK187)</f>
        <v/>
      </c>
      <c r="M115" s="54" t="str">
        <f>IF('Terugvordering reiskosten OAH'!BR187=0,"",'Terugvordering reiskosten OAH'!BR187)</f>
        <v/>
      </c>
      <c r="N115" s="65" t="str">
        <f>IF('Terugvordering reiskosten OAH'!BZ187=0,"",'Terugvordering reiskosten OAH'!BZ187)</f>
        <v/>
      </c>
      <c r="O115" s="65" t="str">
        <f>IF('Terugvordering reiskosten OAH'!CG187="","",'Terugvordering reiskosten OAH'!CG187)</f>
        <v/>
      </c>
      <c r="P115" s="65" t="str">
        <f>IF('Terugvordering reiskosten OAH'!CM187=0,"",'Terugvordering reiskosten OAH'!CM187)</f>
        <v/>
      </c>
    </row>
    <row r="116" spans="1:16" x14ac:dyDescent="0.3">
      <c r="A116" s="54" t="str">
        <f>IF('Terugvordering reiskosten OAH'!D188="","",IF('Terugvordering reiskosten OAH'!$T$36="","",'Terugvordering reiskosten OAH'!$T$36))</f>
        <v/>
      </c>
      <c r="B116" s="54" t="str">
        <f>IF(A116="","",'Terugvordering reiskosten OAH'!$T$38)</f>
        <v/>
      </c>
      <c r="C116" s="47" t="str">
        <f>IF(A116="","",'gegevensblad samenvatting vord.'!$C$2)</f>
        <v/>
      </c>
      <c r="D116" s="47" t="str">
        <f>IF('Terugvordering reiskosten OAH'!D188="","",TEXT('Terugvordering reiskosten OAH'!D188,"mm-jjjj"))</f>
        <v/>
      </c>
      <c r="E116" s="54" t="str">
        <f>IF('Terugvordering reiskosten OAH'!H188="","",'Terugvordering reiskosten OAH'!H188)</f>
        <v/>
      </c>
      <c r="F116" s="47" t="str">
        <f>IF('Terugvordering reiskosten OAH'!R188="","",'Terugvordering reiskosten OAH'!R188)</f>
        <v/>
      </c>
      <c r="G116" s="54" t="str">
        <f>IF('Terugvordering reiskosten OAH'!X188="","",'Terugvordering reiskosten OAH'!X188)</f>
        <v/>
      </c>
      <c r="H116" s="47" t="str">
        <f>IF('Terugvordering reiskosten OAH'!AJ188="","",'Terugvordering reiskosten OAH'!AJ188)</f>
        <v/>
      </c>
      <c r="I116" s="54" t="str">
        <f>IF('Terugvordering reiskosten OAH'!AR188="","",'Terugvordering reiskosten OAH'!AR188)</f>
        <v/>
      </c>
      <c r="J116" s="54" t="str">
        <f>IF('Terugvordering reiskosten OAH'!AY188="","",'Terugvordering reiskosten OAH'!AY188)</f>
        <v/>
      </c>
      <c r="K116" s="54" t="str">
        <f>IF('Terugvordering reiskosten OAH'!BC188=0,"",'Terugvordering reiskosten OAH'!BC188)</f>
        <v/>
      </c>
      <c r="L116" s="62" t="str">
        <f>IF('Terugvordering reiskosten OAH'!BK188=0,"",'Terugvordering reiskosten OAH'!BK188)</f>
        <v/>
      </c>
      <c r="M116" s="54" t="str">
        <f>IF('Terugvordering reiskosten OAH'!BR188=0,"",'Terugvordering reiskosten OAH'!BR188)</f>
        <v/>
      </c>
      <c r="N116" s="65" t="str">
        <f>IF('Terugvordering reiskosten OAH'!BZ188=0,"",'Terugvordering reiskosten OAH'!BZ188)</f>
        <v/>
      </c>
      <c r="O116" s="65" t="str">
        <f>IF('Terugvordering reiskosten OAH'!CG188="","",'Terugvordering reiskosten OAH'!CG188)</f>
        <v/>
      </c>
      <c r="P116" s="65" t="str">
        <f>IF('Terugvordering reiskosten OAH'!CM188=0,"",'Terugvordering reiskosten OAH'!CM188)</f>
        <v/>
      </c>
    </row>
    <row r="117" spans="1:16" x14ac:dyDescent="0.3">
      <c r="A117" s="54" t="str">
        <f>IF('Terugvordering reiskosten OAH'!D189="","",IF('Terugvordering reiskosten OAH'!$T$36="","",'Terugvordering reiskosten OAH'!$T$36))</f>
        <v/>
      </c>
      <c r="B117" s="54" t="str">
        <f>IF(A117="","",'Terugvordering reiskosten OAH'!$T$38)</f>
        <v/>
      </c>
      <c r="C117" s="47" t="str">
        <f>IF(A117="","",'gegevensblad samenvatting vord.'!$C$2)</f>
        <v/>
      </c>
      <c r="D117" s="47" t="str">
        <f>IF('Terugvordering reiskosten OAH'!D189="","",TEXT('Terugvordering reiskosten OAH'!D189,"mm-jjjj"))</f>
        <v/>
      </c>
      <c r="E117" s="54" t="str">
        <f>IF('Terugvordering reiskosten OAH'!H189="","",'Terugvordering reiskosten OAH'!H189)</f>
        <v/>
      </c>
      <c r="F117" s="47" t="str">
        <f>IF('Terugvordering reiskosten OAH'!R189="","",'Terugvordering reiskosten OAH'!R189)</f>
        <v/>
      </c>
      <c r="G117" s="54" t="str">
        <f>IF('Terugvordering reiskosten OAH'!X189="","",'Terugvordering reiskosten OAH'!X189)</f>
        <v/>
      </c>
      <c r="H117" s="47" t="str">
        <f>IF('Terugvordering reiskosten OAH'!AJ189="","",'Terugvordering reiskosten OAH'!AJ189)</f>
        <v/>
      </c>
      <c r="I117" s="54" t="str">
        <f>IF('Terugvordering reiskosten OAH'!AR189="","",'Terugvordering reiskosten OAH'!AR189)</f>
        <v/>
      </c>
      <c r="J117" s="54" t="str">
        <f>IF('Terugvordering reiskosten OAH'!AY189="","",'Terugvordering reiskosten OAH'!AY189)</f>
        <v/>
      </c>
      <c r="K117" s="54" t="str">
        <f>IF('Terugvordering reiskosten OAH'!BC189=0,"",'Terugvordering reiskosten OAH'!BC189)</f>
        <v/>
      </c>
      <c r="L117" s="62" t="str">
        <f>IF('Terugvordering reiskosten OAH'!BK189=0,"",'Terugvordering reiskosten OAH'!BK189)</f>
        <v/>
      </c>
      <c r="M117" s="54" t="str">
        <f>IF('Terugvordering reiskosten OAH'!BR189=0,"",'Terugvordering reiskosten OAH'!BR189)</f>
        <v/>
      </c>
      <c r="N117" s="65" t="str">
        <f>IF('Terugvordering reiskosten OAH'!BZ189=0,"",'Terugvordering reiskosten OAH'!BZ189)</f>
        <v/>
      </c>
      <c r="O117" s="65" t="str">
        <f>IF('Terugvordering reiskosten OAH'!CG189="","",'Terugvordering reiskosten OAH'!CG189)</f>
        <v/>
      </c>
      <c r="P117" s="65" t="str">
        <f>IF('Terugvordering reiskosten OAH'!CM189=0,"",'Terugvordering reiskosten OAH'!CM189)</f>
        <v/>
      </c>
    </row>
    <row r="118" spans="1:16" x14ac:dyDescent="0.3">
      <c r="A118" s="54" t="str">
        <f>IF('Terugvordering reiskosten OAH'!D190="","",IF('Terugvordering reiskosten OAH'!$T$36="","",'Terugvordering reiskosten OAH'!$T$36))</f>
        <v/>
      </c>
      <c r="B118" s="54" t="str">
        <f>IF(A118="","",'Terugvordering reiskosten OAH'!$T$38)</f>
        <v/>
      </c>
      <c r="C118" s="47" t="str">
        <f>IF(A118="","",'gegevensblad samenvatting vord.'!$C$2)</f>
        <v/>
      </c>
      <c r="D118" s="47" t="str">
        <f>IF('Terugvordering reiskosten OAH'!D190="","",TEXT('Terugvordering reiskosten OAH'!D190,"mm-jjjj"))</f>
        <v/>
      </c>
      <c r="E118" s="54" t="str">
        <f>IF('Terugvordering reiskosten OAH'!H190="","",'Terugvordering reiskosten OAH'!H190)</f>
        <v/>
      </c>
      <c r="F118" s="47" t="str">
        <f>IF('Terugvordering reiskosten OAH'!R190="","",'Terugvordering reiskosten OAH'!R190)</f>
        <v/>
      </c>
      <c r="G118" s="54" t="str">
        <f>IF('Terugvordering reiskosten OAH'!X190="","",'Terugvordering reiskosten OAH'!X190)</f>
        <v/>
      </c>
      <c r="H118" s="47" t="str">
        <f>IF('Terugvordering reiskosten OAH'!AJ190="","",'Terugvordering reiskosten OAH'!AJ190)</f>
        <v/>
      </c>
      <c r="I118" s="54" t="str">
        <f>IF('Terugvordering reiskosten OAH'!AR190="","",'Terugvordering reiskosten OAH'!AR190)</f>
        <v/>
      </c>
      <c r="J118" s="54" t="str">
        <f>IF('Terugvordering reiskosten OAH'!AY190="","",'Terugvordering reiskosten OAH'!AY190)</f>
        <v/>
      </c>
      <c r="K118" s="54" t="str">
        <f>IF('Terugvordering reiskosten OAH'!BC190=0,"",'Terugvordering reiskosten OAH'!BC190)</f>
        <v/>
      </c>
      <c r="L118" s="62" t="str">
        <f>IF('Terugvordering reiskosten OAH'!BK190=0,"",'Terugvordering reiskosten OAH'!BK190)</f>
        <v/>
      </c>
      <c r="M118" s="54" t="str">
        <f>IF('Terugvordering reiskosten OAH'!BR190=0,"",'Terugvordering reiskosten OAH'!BR190)</f>
        <v/>
      </c>
      <c r="N118" s="65" t="str">
        <f>IF('Terugvordering reiskosten OAH'!BZ190=0,"",'Terugvordering reiskosten OAH'!BZ190)</f>
        <v/>
      </c>
      <c r="O118" s="65" t="str">
        <f>IF('Terugvordering reiskosten OAH'!CG190="","",'Terugvordering reiskosten OAH'!CG190)</f>
        <v/>
      </c>
      <c r="P118" s="65" t="str">
        <f>IF('Terugvordering reiskosten OAH'!CM190=0,"",'Terugvordering reiskosten OAH'!CM190)</f>
        <v/>
      </c>
    </row>
    <row r="119" spans="1:16" x14ac:dyDescent="0.3">
      <c r="A119" s="54" t="str">
        <f>IF('Terugvordering reiskosten OAH'!D191="","",IF('Terugvordering reiskosten OAH'!$T$36="","",'Terugvordering reiskosten OAH'!$T$36))</f>
        <v/>
      </c>
      <c r="B119" s="54" t="str">
        <f>IF(A119="","",'Terugvordering reiskosten OAH'!$T$38)</f>
        <v/>
      </c>
      <c r="C119" s="47" t="str">
        <f>IF(A119="","",'gegevensblad samenvatting vord.'!$C$2)</f>
        <v/>
      </c>
      <c r="D119" s="47" t="str">
        <f>IF('Terugvordering reiskosten OAH'!D191="","",TEXT('Terugvordering reiskosten OAH'!D191,"mm-jjjj"))</f>
        <v/>
      </c>
      <c r="E119" s="54" t="str">
        <f>IF('Terugvordering reiskosten OAH'!H191="","",'Terugvordering reiskosten OAH'!H191)</f>
        <v/>
      </c>
      <c r="F119" s="47" t="str">
        <f>IF('Terugvordering reiskosten OAH'!R191="","",'Terugvordering reiskosten OAH'!R191)</f>
        <v/>
      </c>
      <c r="G119" s="54" t="str">
        <f>IF('Terugvordering reiskosten OAH'!X191="","",'Terugvordering reiskosten OAH'!X191)</f>
        <v/>
      </c>
      <c r="H119" s="47" t="str">
        <f>IF('Terugvordering reiskosten OAH'!AJ191="","",'Terugvordering reiskosten OAH'!AJ191)</f>
        <v/>
      </c>
      <c r="I119" s="54" t="str">
        <f>IF('Terugvordering reiskosten OAH'!AR191="","",'Terugvordering reiskosten OAH'!AR191)</f>
        <v/>
      </c>
      <c r="J119" s="54" t="str">
        <f>IF('Terugvordering reiskosten OAH'!AY191="","",'Terugvordering reiskosten OAH'!AY191)</f>
        <v/>
      </c>
      <c r="K119" s="54" t="str">
        <f>IF('Terugvordering reiskosten OAH'!BC191=0,"",'Terugvordering reiskosten OAH'!BC191)</f>
        <v/>
      </c>
      <c r="L119" s="62" t="str">
        <f>IF('Terugvordering reiskosten OAH'!BK191=0,"",'Terugvordering reiskosten OAH'!BK191)</f>
        <v/>
      </c>
      <c r="M119" s="54" t="str">
        <f>IF('Terugvordering reiskosten OAH'!BR191=0,"",'Terugvordering reiskosten OAH'!BR191)</f>
        <v/>
      </c>
      <c r="N119" s="65" t="str">
        <f>IF('Terugvordering reiskosten OAH'!BZ191=0,"",'Terugvordering reiskosten OAH'!BZ191)</f>
        <v/>
      </c>
      <c r="O119" s="65" t="str">
        <f>IF('Terugvordering reiskosten OAH'!CG191="","",'Terugvordering reiskosten OAH'!CG191)</f>
        <v/>
      </c>
      <c r="P119" s="65" t="str">
        <f>IF('Terugvordering reiskosten OAH'!CM191=0,"",'Terugvordering reiskosten OAH'!CM191)</f>
        <v/>
      </c>
    </row>
    <row r="120" spans="1:16" x14ac:dyDescent="0.3">
      <c r="A120" s="54" t="str">
        <f>IF('Terugvordering reiskosten OAH'!D192="","",IF('Terugvordering reiskosten OAH'!$T$36="","",'Terugvordering reiskosten OAH'!$T$36))</f>
        <v/>
      </c>
      <c r="B120" s="54" t="str">
        <f>IF(A120="","",'Terugvordering reiskosten OAH'!$T$38)</f>
        <v/>
      </c>
      <c r="C120" s="47" t="str">
        <f>IF(A120="","",'gegevensblad samenvatting vord.'!$C$2)</f>
        <v/>
      </c>
      <c r="D120" s="47" t="str">
        <f>IF('Terugvordering reiskosten OAH'!D192="","",TEXT('Terugvordering reiskosten OAH'!D192,"mm-jjjj"))</f>
        <v/>
      </c>
      <c r="E120" s="54" t="str">
        <f>IF('Terugvordering reiskosten OAH'!H192="","",'Terugvordering reiskosten OAH'!H192)</f>
        <v/>
      </c>
      <c r="F120" s="47" t="str">
        <f>IF('Terugvordering reiskosten OAH'!R192="","",'Terugvordering reiskosten OAH'!R192)</f>
        <v/>
      </c>
      <c r="G120" s="54" t="str">
        <f>IF('Terugvordering reiskosten OAH'!X192="","",'Terugvordering reiskosten OAH'!X192)</f>
        <v/>
      </c>
      <c r="H120" s="47" t="str">
        <f>IF('Terugvordering reiskosten OAH'!AJ192="","",'Terugvordering reiskosten OAH'!AJ192)</f>
        <v/>
      </c>
      <c r="I120" s="54" t="str">
        <f>IF('Terugvordering reiskosten OAH'!AR192="","",'Terugvordering reiskosten OAH'!AR192)</f>
        <v/>
      </c>
      <c r="J120" s="54" t="str">
        <f>IF('Terugvordering reiskosten OAH'!AY192="","",'Terugvordering reiskosten OAH'!AY192)</f>
        <v/>
      </c>
      <c r="K120" s="54" t="str">
        <f>IF('Terugvordering reiskosten OAH'!BC192=0,"",'Terugvordering reiskosten OAH'!BC192)</f>
        <v/>
      </c>
      <c r="L120" s="62" t="str">
        <f>IF('Terugvordering reiskosten OAH'!BK192=0,"",'Terugvordering reiskosten OAH'!BK192)</f>
        <v/>
      </c>
      <c r="M120" s="54" t="str">
        <f>IF('Terugvordering reiskosten OAH'!BR192=0,"",'Terugvordering reiskosten OAH'!BR192)</f>
        <v/>
      </c>
      <c r="N120" s="65" t="str">
        <f>IF('Terugvordering reiskosten OAH'!BZ192=0,"",'Terugvordering reiskosten OAH'!BZ192)</f>
        <v/>
      </c>
      <c r="O120" s="65" t="str">
        <f>IF('Terugvordering reiskosten OAH'!CG192="","",'Terugvordering reiskosten OAH'!CG192)</f>
        <v/>
      </c>
      <c r="P120" s="65" t="str">
        <f>IF('Terugvordering reiskosten OAH'!CM192=0,"",'Terugvordering reiskosten OAH'!CM192)</f>
        <v/>
      </c>
    </row>
    <row r="121" spans="1:16" x14ac:dyDescent="0.3">
      <c r="A121" s="54" t="str">
        <f>IF('Terugvordering reiskosten OAH'!D193="","",IF('Terugvordering reiskosten OAH'!$T$36="","",'Terugvordering reiskosten OAH'!$T$36))</f>
        <v/>
      </c>
      <c r="B121" s="54" t="str">
        <f>IF(A121="","",'Terugvordering reiskosten OAH'!$T$38)</f>
        <v/>
      </c>
      <c r="C121" s="47" t="str">
        <f>IF(A121="","",'gegevensblad samenvatting vord.'!$C$2)</f>
        <v/>
      </c>
      <c r="D121" s="47" t="str">
        <f>IF('Terugvordering reiskosten OAH'!D193="","",TEXT('Terugvordering reiskosten OAH'!D193,"mm-jjjj"))</f>
        <v/>
      </c>
      <c r="E121" s="54" t="str">
        <f>IF('Terugvordering reiskosten OAH'!H193="","",'Terugvordering reiskosten OAH'!H193)</f>
        <v/>
      </c>
      <c r="F121" s="47" t="str">
        <f>IF('Terugvordering reiskosten OAH'!R193="","",'Terugvordering reiskosten OAH'!R193)</f>
        <v/>
      </c>
      <c r="G121" s="54" t="str">
        <f>IF('Terugvordering reiskosten OAH'!X193="","",'Terugvordering reiskosten OAH'!X193)</f>
        <v/>
      </c>
      <c r="H121" s="47" t="str">
        <f>IF('Terugvordering reiskosten OAH'!AJ193="","",'Terugvordering reiskosten OAH'!AJ193)</f>
        <v/>
      </c>
      <c r="I121" s="54" t="str">
        <f>IF('Terugvordering reiskosten OAH'!AR193="","",'Terugvordering reiskosten OAH'!AR193)</f>
        <v/>
      </c>
      <c r="J121" s="54" t="str">
        <f>IF('Terugvordering reiskosten OAH'!AY193="","",'Terugvordering reiskosten OAH'!AY193)</f>
        <v/>
      </c>
      <c r="K121" s="54" t="str">
        <f>IF('Terugvordering reiskosten OAH'!BC193=0,"",'Terugvordering reiskosten OAH'!BC193)</f>
        <v/>
      </c>
      <c r="L121" s="62" t="str">
        <f>IF('Terugvordering reiskosten OAH'!BK193=0,"",'Terugvordering reiskosten OAH'!BK193)</f>
        <v/>
      </c>
      <c r="M121" s="54" t="str">
        <f>IF('Terugvordering reiskosten OAH'!BR193=0,"",'Terugvordering reiskosten OAH'!BR193)</f>
        <v/>
      </c>
      <c r="N121" s="65" t="str">
        <f>IF('Terugvordering reiskosten OAH'!BZ193=0,"",'Terugvordering reiskosten OAH'!BZ193)</f>
        <v/>
      </c>
      <c r="O121" s="65" t="str">
        <f>IF('Terugvordering reiskosten OAH'!CG193="","",'Terugvordering reiskosten OAH'!CG193)</f>
        <v/>
      </c>
      <c r="P121" s="65" t="str">
        <f>IF('Terugvordering reiskosten OAH'!CM193=0,"",'Terugvordering reiskosten OAH'!CM193)</f>
        <v/>
      </c>
    </row>
    <row r="122" spans="1:16" x14ac:dyDescent="0.3">
      <c r="A122" s="54" t="str">
        <f>IF('Terugvordering reiskosten OAH'!D194="","",IF('Terugvordering reiskosten OAH'!$T$36="","",'Terugvordering reiskosten OAH'!$T$36))</f>
        <v/>
      </c>
      <c r="B122" s="54" t="str">
        <f>IF(A122="","",'Terugvordering reiskosten OAH'!$T$38)</f>
        <v/>
      </c>
      <c r="C122" s="47" t="str">
        <f>IF(A122="","",'gegevensblad samenvatting vord.'!$C$2)</f>
        <v/>
      </c>
      <c r="D122" s="47" t="str">
        <f>IF('Terugvordering reiskosten OAH'!D194="","",TEXT('Terugvordering reiskosten OAH'!D194,"mm-jjjj"))</f>
        <v/>
      </c>
      <c r="E122" s="54" t="str">
        <f>IF('Terugvordering reiskosten OAH'!H194="","",'Terugvordering reiskosten OAH'!H194)</f>
        <v/>
      </c>
      <c r="F122" s="47" t="str">
        <f>IF('Terugvordering reiskosten OAH'!R194="","",'Terugvordering reiskosten OAH'!R194)</f>
        <v/>
      </c>
      <c r="G122" s="54" t="str">
        <f>IF('Terugvordering reiskosten OAH'!X194="","",'Terugvordering reiskosten OAH'!X194)</f>
        <v/>
      </c>
      <c r="H122" s="47" t="str">
        <f>IF('Terugvordering reiskosten OAH'!AJ194="","",'Terugvordering reiskosten OAH'!AJ194)</f>
        <v/>
      </c>
      <c r="I122" s="54" t="str">
        <f>IF('Terugvordering reiskosten OAH'!AR194="","",'Terugvordering reiskosten OAH'!AR194)</f>
        <v/>
      </c>
      <c r="J122" s="54" t="str">
        <f>IF('Terugvordering reiskosten OAH'!AY194="","",'Terugvordering reiskosten OAH'!AY194)</f>
        <v/>
      </c>
      <c r="K122" s="54" t="str">
        <f>IF('Terugvordering reiskosten OAH'!BC194=0,"",'Terugvordering reiskosten OAH'!BC194)</f>
        <v/>
      </c>
      <c r="L122" s="62" t="str">
        <f>IF('Terugvordering reiskosten OAH'!BK194=0,"",'Terugvordering reiskosten OAH'!BK194)</f>
        <v/>
      </c>
      <c r="M122" s="54" t="str">
        <f>IF('Terugvordering reiskosten OAH'!BR194=0,"",'Terugvordering reiskosten OAH'!BR194)</f>
        <v/>
      </c>
      <c r="N122" s="65" t="str">
        <f>IF('Terugvordering reiskosten OAH'!BZ194=0,"",'Terugvordering reiskosten OAH'!BZ194)</f>
        <v/>
      </c>
      <c r="O122" s="65" t="str">
        <f>IF('Terugvordering reiskosten OAH'!CG194="","",'Terugvordering reiskosten OAH'!CG194)</f>
        <v/>
      </c>
      <c r="P122" s="65" t="str">
        <f>IF('Terugvordering reiskosten OAH'!CM194=0,"",'Terugvordering reiskosten OAH'!CM194)</f>
        <v/>
      </c>
    </row>
    <row r="123" spans="1:16" x14ac:dyDescent="0.3">
      <c r="A123" s="54" t="str">
        <f>IF('Terugvordering reiskosten OAH'!D195="","",IF('Terugvordering reiskosten OAH'!$T$36="","",'Terugvordering reiskosten OAH'!$T$36))</f>
        <v/>
      </c>
      <c r="B123" s="54" t="str">
        <f>IF(A123="","",'Terugvordering reiskosten OAH'!$T$38)</f>
        <v/>
      </c>
      <c r="C123" s="47" t="str">
        <f>IF(A123="","",'gegevensblad samenvatting vord.'!$C$2)</f>
        <v/>
      </c>
      <c r="D123" s="47" t="str">
        <f>IF('Terugvordering reiskosten OAH'!D195="","",TEXT('Terugvordering reiskosten OAH'!D195,"mm-jjjj"))</f>
        <v/>
      </c>
      <c r="E123" s="54" t="str">
        <f>IF('Terugvordering reiskosten OAH'!H195="","",'Terugvordering reiskosten OAH'!H195)</f>
        <v/>
      </c>
      <c r="F123" s="47" t="str">
        <f>IF('Terugvordering reiskosten OAH'!R195="","",'Terugvordering reiskosten OAH'!R195)</f>
        <v/>
      </c>
      <c r="G123" s="54" t="str">
        <f>IF('Terugvordering reiskosten OAH'!X195="","",'Terugvordering reiskosten OAH'!X195)</f>
        <v/>
      </c>
      <c r="H123" s="47" t="str">
        <f>IF('Terugvordering reiskosten OAH'!AJ195="","",'Terugvordering reiskosten OAH'!AJ195)</f>
        <v/>
      </c>
      <c r="I123" s="54" t="str">
        <f>IF('Terugvordering reiskosten OAH'!AR195="","",'Terugvordering reiskosten OAH'!AR195)</f>
        <v/>
      </c>
      <c r="J123" s="54" t="str">
        <f>IF('Terugvordering reiskosten OAH'!AY195="","",'Terugvordering reiskosten OAH'!AY195)</f>
        <v/>
      </c>
      <c r="K123" s="54" t="str">
        <f>IF('Terugvordering reiskosten OAH'!BC195=0,"",'Terugvordering reiskosten OAH'!BC195)</f>
        <v/>
      </c>
      <c r="L123" s="62" t="str">
        <f>IF('Terugvordering reiskosten OAH'!BK195=0,"",'Terugvordering reiskosten OAH'!BK195)</f>
        <v/>
      </c>
      <c r="M123" s="54" t="str">
        <f>IF('Terugvordering reiskosten OAH'!BR195=0,"",'Terugvordering reiskosten OAH'!BR195)</f>
        <v/>
      </c>
      <c r="N123" s="65" t="str">
        <f>IF('Terugvordering reiskosten OAH'!BZ195=0,"",'Terugvordering reiskosten OAH'!BZ195)</f>
        <v/>
      </c>
      <c r="O123" s="65" t="str">
        <f>IF('Terugvordering reiskosten OAH'!CG195="","",'Terugvordering reiskosten OAH'!CG195)</f>
        <v/>
      </c>
      <c r="P123" s="65" t="str">
        <f>IF('Terugvordering reiskosten OAH'!CM195=0,"",'Terugvordering reiskosten OAH'!CM195)</f>
        <v/>
      </c>
    </row>
    <row r="124" spans="1:16" x14ac:dyDescent="0.3">
      <c r="A124" s="54" t="str">
        <f>IF('Terugvordering reiskosten OAH'!D196="","",IF('Terugvordering reiskosten OAH'!$T$36="","",'Terugvordering reiskosten OAH'!$T$36))</f>
        <v/>
      </c>
      <c r="B124" s="54" t="str">
        <f>IF(A124="","",'Terugvordering reiskosten OAH'!$T$38)</f>
        <v/>
      </c>
      <c r="C124" s="47" t="str">
        <f>IF(A124="","",'gegevensblad samenvatting vord.'!$C$2)</f>
        <v/>
      </c>
      <c r="D124" s="47" t="str">
        <f>IF('Terugvordering reiskosten OAH'!D196="","",TEXT('Terugvordering reiskosten OAH'!D196,"mm-jjjj"))</f>
        <v/>
      </c>
      <c r="E124" s="54" t="str">
        <f>IF('Terugvordering reiskosten OAH'!H196="","",'Terugvordering reiskosten OAH'!H196)</f>
        <v/>
      </c>
      <c r="F124" s="47" t="str">
        <f>IF('Terugvordering reiskosten OAH'!R196="","",'Terugvordering reiskosten OAH'!R196)</f>
        <v/>
      </c>
      <c r="G124" s="54" t="str">
        <f>IF('Terugvordering reiskosten OAH'!X196="","",'Terugvordering reiskosten OAH'!X196)</f>
        <v/>
      </c>
      <c r="H124" s="47" t="str">
        <f>IF('Terugvordering reiskosten OAH'!AJ196="","",'Terugvordering reiskosten OAH'!AJ196)</f>
        <v/>
      </c>
      <c r="I124" s="54" t="str">
        <f>IF('Terugvordering reiskosten OAH'!AR196="","",'Terugvordering reiskosten OAH'!AR196)</f>
        <v/>
      </c>
      <c r="J124" s="54" t="str">
        <f>IF('Terugvordering reiskosten OAH'!AY196="","",'Terugvordering reiskosten OAH'!AY196)</f>
        <v/>
      </c>
      <c r="K124" s="54" t="str">
        <f>IF('Terugvordering reiskosten OAH'!BC196=0,"",'Terugvordering reiskosten OAH'!BC196)</f>
        <v/>
      </c>
      <c r="L124" s="62" t="str">
        <f>IF('Terugvordering reiskosten OAH'!BK196=0,"",'Terugvordering reiskosten OAH'!BK196)</f>
        <v/>
      </c>
      <c r="M124" s="54" t="str">
        <f>IF('Terugvordering reiskosten OAH'!BR196=0,"",'Terugvordering reiskosten OAH'!BR196)</f>
        <v/>
      </c>
      <c r="N124" s="65" t="str">
        <f>IF('Terugvordering reiskosten OAH'!BZ196=0,"",'Terugvordering reiskosten OAH'!BZ196)</f>
        <v/>
      </c>
      <c r="O124" s="65" t="str">
        <f>IF('Terugvordering reiskosten OAH'!CG196="","",'Terugvordering reiskosten OAH'!CG196)</f>
        <v/>
      </c>
      <c r="P124" s="65" t="str">
        <f>IF('Terugvordering reiskosten OAH'!CM196=0,"",'Terugvordering reiskosten OAH'!CM196)</f>
        <v/>
      </c>
    </row>
    <row r="125" spans="1:16" x14ac:dyDescent="0.3">
      <c r="A125" s="54" t="str">
        <f>IF('Terugvordering reiskosten OAH'!D197="","",IF('Terugvordering reiskosten OAH'!$T$36="","",'Terugvordering reiskosten OAH'!$T$36))</f>
        <v/>
      </c>
      <c r="B125" s="54" t="str">
        <f>IF(A125="","",'Terugvordering reiskosten OAH'!$T$38)</f>
        <v/>
      </c>
      <c r="C125" s="47" t="str">
        <f>IF(A125="","",'gegevensblad samenvatting vord.'!$C$2)</f>
        <v/>
      </c>
      <c r="D125" s="47" t="str">
        <f>IF('Terugvordering reiskosten OAH'!D197="","",TEXT('Terugvordering reiskosten OAH'!D197,"mm-jjjj"))</f>
        <v/>
      </c>
      <c r="E125" s="54" t="str">
        <f>IF('Terugvordering reiskosten OAH'!H197="","",'Terugvordering reiskosten OAH'!H197)</f>
        <v/>
      </c>
      <c r="F125" s="47" t="str">
        <f>IF('Terugvordering reiskosten OAH'!R197="","",'Terugvordering reiskosten OAH'!R197)</f>
        <v/>
      </c>
      <c r="G125" s="54" t="str">
        <f>IF('Terugvordering reiskosten OAH'!X197="","",'Terugvordering reiskosten OAH'!X197)</f>
        <v/>
      </c>
      <c r="H125" s="47" t="str">
        <f>IF('Terugvordering reiskosten OAH'!AJ197="","",'Terugvordering reiskosten OAH'!AJ197)</f>
        <v/>
      </c>
      <c r="I125" s="54" t="str">
        <f>IF('Terugvordering reiskosten OAH'!AR197="","",'Terugvordering reiskosten OAH'!AR197)</f>
        <v/>
      </c>
      <c r="J125" s="54" t="str">
        <f>IF('Terugvordering reiskosten OAH'!AY197="","",'Terugvordering reiskosten OAH'!AY197)</f>
        <v/>
      </c>
      <c r="K125" s="54" t="str">
        <f>IF('Terugvordering reiskosten OAH'!BC197=0,"",'Terugvordering reiskosten OAH'!BC197)</f>
        <v/>
      </c>
      <c r="L125" s="62" t="str">
        <f>IF('Terugvordering reiskosten OAH'!BK197=0,"",'Terugvordering reiskosten OAH'!BK197)</f>
        <v/>
      </c>
      <c r="M125" s="54" t="str">
        <f>IF('Terugvordering reiskosten OAH'!BR197=0,"",'Terugvordering reiskosten OAH'!BR197)</f>
        <v/>
      </c>
      <c r="N125" s="65" t="str">
        <f>IF('Terugvordering reiskosten OAH'!BZ197=0,"",'Terugvordering reiskosten OAH'!BZ197)</f>
        <v/>
      </c>
      <c r="O125" s="65" t="str">
        <f>IF('Terugvordering reiskosten OAH'!CG197="","",'Terugvordering reiskosten OAH'!CG197)</f>
        <v/>
      </c>
      <c r="P125" s="65" t="str">
        <f>IF('Terugvordering reiskosten OAH'!CM197=0,"",'Terugvordering reiskosten OAH'!CM197)</f>
        <v/>
      </c>
    </row>
    <row r="126" spans="1:16" x14ac:dyDescent="0.3">
      <c r="A126" s="54" t="str">
        <f>IF('Terugvordering reiskosten OAH'!D198="","",IF('Terugvordering reiskosten OAH'!$T$36="","",'Terugvordering reiskosten OAH'!$T$36))</f>
        <v/>
      </c>
      <c r="B126" s="54" t="str">
        <f>IF(A126="","",'Terugvordering reiskosten OAH'!$T$38)</f>
        <v/>
      </c>
      <c r="C126" s="47" t="str">
        <f>IF(A126="","",'gegevensblad samenvatting vord.'!$C$2)</f>
        <v/>
      </c>
      <c r="D126" s="47" t="str">
        <f>IF('Terugvordering reiskosten OAH'!D198="","",TEXT('Terugvordering reiskosten OAH'!D198,"mm-jjjj"))</f>
        <v/>
      </c>
      <c r="E126" s="54" t="str">
        <f>IF('Terugvordering reiskosten OAH'!H198="","",'Terugvordering reiskosten OAH'!H198)</f>
        <v/>
      </c>
      <c r="F126" s="47" t="str">
        <f>IF('Terugvordering reiskosten OAH'!R198="","",'Terugvordering reiskosten OAH'!R198)</f>
        <v/>
      </c>
      <c r="G126" s="54" t="str">
        <f>IF('Terugvordering reiskosten OAH'!X198="","",'Terugvordering reiskosten OAH'!X198)</f>
        <v/>
      </c>
      <c r="H126" s="47" t="str">
        <f>IF('Terugvordering reiskosten OAH'!AJ198="","",'Terugvordering reiskosten OAH'!AJ198)</f>
        <v/>
      </c>
      <c r="I126" s="54" t="str">
        <f>IF('Terugvordering reiskosten OAH'!AR198="","",'Terugvordering reiskosten OAH'!AR198)</f>
        <v/>
      </c>
      <c r="J126" s="54" t="str">
        <f>IF('Terugvordering reiskosten OAH'!AY198="","",'Terugvordering reiskosten OAH'!AY198)</f>
        <v/>
      </c>
      <c r="K126" s="54" t="str">
        <f>IF('Terugvordering reiskosten OAH'!BC198=0,"",'Terugvordering reiskosten OAH'!BC198)</f>
        <v/>
      </c>
      <c r="L126" s="62" t="str">
        <f>IF('Terugvordering reiskosten OAH'!BK198=0,"",'Terugvordering reiskosten OAH'!BK198)</f>
        <v/>
      </c>
      <c r="M126" s="54" t="str">
        <f>IF('Terugvordering reiskosten OAH'!BR198=0,"",'Terugvordering reiskosten OAH'!BR198)</f>
        <v/>
      </c>
      <c r="N126" s="65" t="str">
        <f>IF('Terugvordering reiskosten OAH'!BZ198=0,"",'Terugvordering reiskosten OAH'!BZ198)</f>
        <v/>
      </c>
      <c r="O126" s="65" t="str">
        <f>IF('Terugvordering reiskosten OAH'!CG198="","",'Terugvordering reiskosten OAH'!CG198)</f>
        <v/>
      </c>
      <c r="P126" s="65" t="str">
        <f>IF('Terugvordering reiskosten OAH'!CM198=0,"",'Terugvordering reiskosten OAH'!CM198)</f>
        <v/>
      </c>
    </row>
    <row r="127" spans="1:16" x14ac:dyDescent="0.3">
      <c r="A127" s="54" t="str">
        <f>IF('Terugvordering reiskosten OAH'!D199="","",IF('Terugvordering reiskosten OAH'!$T$36="","",'Terugvordering reiskosten OAH'!$T$36))</f>
        <v/>
      </c>
      <c r="B127" s="54" t="str">
        <f>IF(A127="","",'Terugvordering reiskosten OAH'!$T$38)</f>
        <v/>
      </c>
      <c r="C127" s="47" t="str">
        <f>IF(A127="","",'gegevensblad samenvatting vord.'!$C$2)</f>
        <v/>
      </c>
      <c r="D127" s="47" t="str">
        <f>IF('Terugvordering reiskosten OAH'!D199="","",TEXT('Terugvordering reiskosten OAH'!D199,"mm-jjjj"))</f>
        <v/>
      </c>
      <c r="E127" s="54" t="str">
        <f>IF('Terugvordering reiskosten OAH'!H199="","",'Terugvordering reiskosten OAH'!H199)</f>
        <v/>
      </c>
      <c r="F127" s="47" t="str">
        <f>IF('Terugvordering reiskosten OAH'!R199="","",'Terugvordering reiskosten OAH'!R199)</f>
        <v/>
      </c>
      <c r="G127" s="54" t="str">
        <f>IF('Terugvordering reiskosten OAH'!X199="","",'Terugvordering reiskosten OAH'!X199)</f>
        <v/>
      </c>
      <c r="H127" s="47" t="str">
        <f>IF('Terugvordering reiskosten OAH'!AJ199="","",'Terugvordering reiskosten OAH'!AJ199)</f>
        <v/>
      </c>
      <c r="I127" s="54" t="str">
        <f>IF('Terugvordering reiskosten OAH'!AR199="","",'Terugvordering reiskosten OAH'!AR199)</f>
        <v/>
      </c>
      <c r="J127" s="54" t="str">
        <f>IF('Terugvordering reiskosten OAH'!AY199="","",'Terugvordering reiskosten OAH'!AY199)</f>
        <v/>
      </c>
      <c r="K127" s="54" t="str">
        <f>IF('Terugvordering reiskosten OAH'!BC199=0,"",'Terugvordering reiskosten OAH'!BC199)</f>
        <v/>
      </c>
      <c r="L127" s="62" t="str">
        <f>IF('Terugvordering reiskosten OAH'!BK199=0,"",'Terugvordering reiskosten OAH'!BK199)</f>
        <v/>
      </c>
      <c r="M127" s="54" t="str">
        <f>IF('Terugvordering reiskosten OAH'!BR199=0,"",'Terugvordering reiskosten OAH'!BR199)</f>
        <v/>
      </c>
      <c r="N127" s="65" t="str">
        <f>IF('Terugvordering reiskosten OAH'!BZ199=0,"",'Terugvordering reiskosten OAH'!BZ199)</f>
        <v/>
      </c>
      <c r="O127" s="65" t="str">
        <f>IF('Terugvordering reiskosten OAH'!CG199="","",'Terugvordering reiskosten OAH'!CG199)</f>
        <v/>
      </c>
      <c r="P127" s="65" t="str">
        <f>IF('Terugvordering reiskosten OAH'!CM199=0,"",'Terugvordering reiskosten OAH'!CM199)</f>
        <v/>
      </c>
    </row>
    <row r="128" spans="1:16" x14ac:dyDescent="0.3">
      <c r="A128" s="54" t="str">
        <f>IF('Terugvordering reiskosten OAH'!D200="","",IF('Terugvordering reiskosten OAH'!$T$36="","",'Terugvordering reiskosten OAH'!$T$36))</f>
        <v/>
      </c>
      <c r="B128" s="54" t="str">
        <f>IF(A128="","",'Terugvordering reiskosten OAH'!$T$38)</f>
        <v/>
      </c>
      <c r="C128" s="47" t="str">
        <f>IF(A128="","",'gegevensblad samenvatting vord.'!$C$2)</f>
        <v/>
      </c>
      <c r="D128" s="47" t="str">
        <f>IF('Terugvordering reiskosten OAH'!D200="","",TEXT('Terugvordering reiskosten OAH'!D200,"mm-jjjj"))</f>
        <v/>
      </c>
      <c r="E128" s="54" t="str">
        <f>IF('Terugvordering reiskosten OAH'!H200="","",'Terugvordering reiskosten OAH'!H200)</f>
        <v/>
      </c>
      <c r="F128" s="47" t="str">
        <f>IF('Terugvordering reiskosten OAH'!R200="","",'Terugvordering reiskosten OAH'!R200)</f>
        <v/>
      </c>
      <c r="G128" s="54" t="str">
        <f>IF('Terugvordering reiskosten OAH'!X200="","",'Terugvordering reiskosten OAH'!X200)</f>
        <v/>
      </c>
      <c r="H128" s="47" t="str">
        <f>IF('Terugvordering reiskosten OAH'!AJ200="","",'Terugvordering reiskosten OAH'!AJ200)</f>
        <v/>
      </c>
      <c r="I128" s="54" t="str">
        <f>IF('Terugvordering reiskosten OAH'!AR200="","",'Terugvordering reiskosten OAH'!AR200)</f>
        <v/>
      </c>
      <c r="J128" s="54" t="str">
        <f>IF('Terugvordering reiskosten OAH'!AY200="","",'Terugvordering reiskosten OAH'!AY200)</f>
        <v/>
      </c>
      <c r="K128" s="54" t="str">
        <f>IF('Terugvordering reiskosten OAH'!BC200=0,"",'Terugvordering reiskosten OAH'!BC200)</f>
        <v/>
      </c>
      <c r="L128" s="62" t="str">
        <f>IF('Terugvordering reiskosten OAH'!BK200=0,"",'Terugvordering reiskosten OAH'!BK200)</f>
        <v/>
      </c>
      <c r="M128" s="54" t="str">
        <f>IF('Terugvordering reiskosten OAH'!BR200=0,"",'Terugvordering reiskosten OAH'!BR200)</f>
        <v/>
      </c>
      <c r="N128" s="65" t="str">
        <f>IF('Terugvordering reiskosten OAH'!BZ200=0,"",'Terugvordering reiskosten OAH'!BZ200)</f>
        <v/>
      </c>
      <c r="O128" s="65" t="str">
        <f>IF('Terugvordering reiskosten OAH'!CG200="","",'Terugvordering reiskosten OAH'!CG200)</f>
        <v/>
      </c>
      <c r="P128" s="65" t="str">
        <f>IF('Terugvordering reiskosten OAH'!CM200=0,"",'Terugvordering reiskosten OAH'!CM200)</f>
        <v/>
      </c>
    </row>
    <row r="129" spans="1:16" x14ac:dyDescent="0.3">
      <c r="A129" s="54" t="str">
        <f>IF('Terugvordering reiskosten OAH'!D201="","",IF('Terugvordering reiskosten OAH'!$T$36="","",'Terugvordering reiskosten OAH'!$T$36))</f>
        <v/>
      </c>
      <c r="B129" s="54" t="str">
        <f>IF(A129="","",'Terugvordering reiskosten OAH'!$T$38)</f>
        <v/>
      </c>
      <c r="C129" s="47" t="str">
        <f>IF(A129="","",'gegevensblad samenvatting vord.'!$C$2)</f>
        <v/>
      </c>
      <c r="D129" s="47" t="str">
        <f>IF('Terugvordering reiskosten OAH'!D201="","",TEXT('Terugvordering reiskosten OAH'!D201,"mm-jjjj"))</f>
        <v/>
      </c>
      <c r="E129" s="54" t="str">
        <f>IF('Terugvordering reiskosten OAH'!H201="","",'Terugvordering reiskosten OAH'!H201)</f>
        <v/>
      </c>
      <c r="F129" s="47" t="str">
        <f>IF('Terugvordering reiskosten OAH'!R201="","",'Terugvordering reiskosten OAH'!R201)</f>
        <v/>
      </c>
      <c r="G129" s="54" t="str">
        <f>IF('Terugvordering reiskosten OAH'!X201="","",'Terugvordering reiskosten OAH'!X201)</f>
        <v/>
      </c>
      <c r="H129" s="47" t="str">
        <f>IF('Terugvordering reiskosten OAH'!AJ201="","",'Terugvordering reiskosten OAH'!AJ201)</f>
        <v/>
      </c>
      <c r="I129" s="54" t="str">
        <f>IF('Terugvordering reiskosten OAH'!AR201="","",'Terugvordering reiskosten OAH'!AR201)</f>
        <v/>
      </c>
      <c r="J129" s="54" t="str">
        <f>IF('Terugvordering reiskosten OAH'!AY201="","",'Terugvordering reiskosten OAH'!AY201)</f>
        <v/>
      </c>
      <c r="K129" s="54" t="str">
        <f>IF('Terugvordering reiskosten OAH'!BC201=0,"",'Terugvordering reiskosten OAH'!BC201)</f>
        <v/>
      </c>
      <c r="L129" s="62" t="str">
        <f>IF('Terugvordering reiskosten OAH'!BK201=0,"",'Terugvordering reiskosten OAH'!BK201)</f>
        <v/>
      </c>
      <c r="M129" s="54" t="str">
        <f>IF('Terugvordering reiskosten OAH'!BR201=0,"",'Terugvordering reiskosten OAH'!BR201)</f>
        <v/>
      </c>
      <c r="N129" s="65" t="str">
        <f>IF('Terugvordering reiskosten OAH'!BZ201=0,"",'Terugvordering reiskosten OAH'!BZ201)</f>
        <v/>
      </c>
      <c r="O129" s="65" t="str">
        <f>IF('Terugvordering reiskosten OAH'!CG201="","",'Terugvordering reiskosten OAH'!CG201)</f>
        <v/>
      </c>
      <c r="P129" s="65" t="str">
        <f>IF('Terugvordering reiskosten OAH'!CM201=0,"",'Terugvordering reiskosten OAH'!CM201)</f>
        <v/>
      </c>
    </row>
    <row r="130" spans="1:16" x14ac:dyDescent="0.3">
      <c r="A130" s="54" t="str">
        <f>IF('Terugvordering reiskosten OAH'!D202="","",IF('Terugvordering reiskosten OAH'!$T$36="","",'Terugvordering reiskosten OAH'!$T$36))</f>
        <v/>
      </c>
      <c r="B130" s="54" t="str">
        <f>IF(A130="","",'Terugvordering reiskosten OAH'!$T$38)</f>
        <v/>
      </c>
      <c r="C130" s="47" t="str">
        <f>IF(A130="","",'gegevensblad samenvatting vord.'!$C$2)</f>
        <v/>
      </c>
      <c r="D130" s="47" t="str">
        <f>IF('Terugvordering reiskosten OAH'!D202="","",TEXT('Terugvordering reiskosten OAH'!D202,"mm-jjjj"))</f>
        <v/>
      </c>
      <c r="E130" s="54" t="str">
        <f>IF('Terugvordering reiskosten OAH'!H202="","",'Terugvordering reiskosten OAH'!H202)</f>
        <v/>
      </c>
      <c r="F130" s="47" t="str">
        <f>IF('Terugvordering reiskosten OAH'!R202="","",'Terugvordering reiskosten OAH'!R202)</f>
        <v/>
      </c>
      <c r="G130" s="54" t="str">
        <f>IF('Terugvordering reiskosten OAH'!X202="","",'Terugvordering reiskosten OAH'!X202)</f>
        <v/>
      </c>
      <c r="H130" s="47" t="str">
        <f>IF('Terugvordering reiskosten OAH'!AJ202="","",'Terugvordering reiskosten OAH'!AJ202)</f>
        <v/>
      </c>
      <c r="I130" s="54" t="str">
        <f>IF('Terugvordering reiskosten OAH'!AR202="","",'Terugvordering reiskosten OAH'!AR202)</f>
        <v/>
      </c>
      <c r="J130" s="54" t="str">
        <f>IF('Terugvordering reiskosten OAH'!AY202="","",'Terugvordering reiskosten OAH'!AY202)</f>
        <v/>
      </c>
      <c r="K130" s="54" t="str">
        <f>IF('Terugvordering reiskosten OAH'!BC202=0,"",'Terugvordering reiskosten OAH'!BC202)</f>
        <v/>
      </c>
      <c r="L130" s="62" t="str">
        <f>IF('Terugvordering reiskosten OAH'!BK202=0,"",'Terugvordering reiskosten OAH'!BK202)</f>
        <v/>
      </c>
      <c r="M130" s="54" t="str">
        <f>IF('Terugvordering reiskosten OAH'!BR202=0,"",'Terugvordering reiskosten OAH'!BR202)</f>
        <v/>
      </c>
      <c r="N130" s="65" t="str">
        <f>IF('Terugvordering reiskosten OAH'!BZ202=0,"",'Terugvordering reiskosten OAH'!BZ202)</f>
        <v/>
      </c>
      <c r="O130" s="65" t="str">
        <f>IF('Terugvordering reiskosten OAH'!CG202="","",'Terugvordering reiskosten OAH'!CG202)</f>
        <v/>
      </c>
      <c r="P130" s="65" t="str">
        <f>IF('Terugvordering reiskosten OAH'!CM202=0,"",'Terugvordering reiskosten OAH'!CM202)</f>
        <v/>
      </c>
    </row>
    <row r="131" spans="1:16" x14ac:dyDescent="0.3">
      <c r="A131" s="54" t="str">
        <f>IF('Terugvordering reiskosten OAH'!D203="","",IF('Terugvordering reiskosten OAH'!$T$36="","",'Terugvordering reiskosten OAH'!$T$36))</f>
        <v/>
      </c>
      <c r="B131" s="54" t="str">
        <f>IF(A131="","",'Terugvordering reiskosten OAH'!$T$38)</f>
        <v/>
      </c>
      <c r="C131" s="47" t="str">
        <f>IF(A131="","",'gegevensblad samenvatting vord.'!$C$2)</f>
        <v/>
      </c>
      <c r="D131" s="47" t="str">
        <f>IF('Terugvordering reiskosten OAH'!D203="","",TEXT('Terugvordering reiskosten OAH'!D203,"mm-jjjj"))</f>
        <v/>
      </c>
      <c r="E131" s="54" t="str">
        <f>IF('Terugvordering reiskosten OAH'!H203="","",'Terugvordering reiskosten OAH'!H203)</f>
        <v/>
      </c>
      <c r="F131" s="47" t="str">
        <f>IF('Terugvordering reiskosten OAH'!R203="","",'Terugvordering reiskosten OAH'!R203)</f>
        <v/>
      </c>
      <c r="G131" s="54" t="str">
        <f>IF('Terugvordering reiskosten OAH'!X203="","",'Terugvordering reiskosten OAH'!X203)</f>
        <v/>
      </c>
      <c r="H131" s="47" t="str">
        <f>IF('Terugvordering reiskosten OAH'!AJ203="","",'Terugvordering reiskosten OAH'!AJ203)</f>
        <v/>
      </c>
      <c r="I131" s="54" t="str">
        <f>IF('Terugvordering reiskosten OAH'!AR203="","",'Terugvordering reiskosten OAH'!AR203)</f>
        <v/>
      </c>
      <c r="J131" s="54" t="str">
        <f>IF('Terugvordering reiskosten OAH'!AY203="","",'Terugvordering reiskosten OAH'!AY203)</f>
        <v/>
      </c>
      <c r="K131" s="54" t="str">
        <f>IF('Terugvordering reiskosten OAH'!BC203=0,"",'Terugvordering reiskosten OAH'!BC203)</f>
        <v/>
      </c>
      <c r="L131" s="62" t="str">
        <f>IF('Terugvordering reiskosten OAH'!BK203=0,"",'Terugvordering reiskosten OAH'!BK203)</f>
        <v/>
      </c>
      <c r="M131" s="54" t="str">
        <f>IF('Terugvordering reiskosten OAH'!BR203=0,"",'Terugvordering reiskosten OAH'!BR203)</f>
        <v/>
      </c>
      <c r="N131" s="65" t="str">
        <f>IF('Terugvordering reiskosten OAH'!BZ203=0,"",'Terugvordering reiskosten OAH'!BZ203)</f>
        <v/>
      </c>
      <c r="O131" s="65" t="str">
        <f>IF('Terugvordering reiskosten OAH'!CG203="","",'Terugvordering reiskosten OAH'!CG203)</f>
        <v/>
      </c>
      <c r="P131" s="65" t="str">
        <f>IF('Terugvordering reiskosten OAH'!CM203=0,"",'Terugvordering reiskosten OAH'!CM203)</f>
        <v/>
      </c>
    </row>
    <row r="132" spans="1:16" x14ac:dyDescent="0.3">
      <c r="A132" s="54" t="str">
        <f>IF('Terugvordering reiskosten OAH'!D204="","",IF('Terugvordering reiskosten OAH'!$T$36="","",'Terugvordering reiskosten OAH'!$T$36))</f>
        <v/>
      </c>
      <c r="B132" s="54" t="str">
        <f>IF(A132="","",'Terugvordering reiskosten OAH'!$T$38)</f>
        <v/>
      </c>
      <c r="C132" s="47" t="str">
        <f>IF(A132="","",'gegevensblad samenvatting vord.'!$C$2)</f>
        <v/>
      </c>
      <c r="D132" s="47" t="str">
        <f>IF('Terugvordering reiskosten OAH'!D204="","",TEXT('Terugvordering reiskosten OAH'!D204,"mm-jjjj"))</f>
        <v/>
      </c>
      <c r="E132" s="54" t="str">
        <f>IF('Terugvordering reiskosten OAH'!H204="","",'Terugvordering reiskosten OAH'!H204)</f>
        <v/>
      </c>
      <c r="F132" s="47" t="str">
        <f>IF('Terugvordering reiskosten OAH'!R204="","",'Terugvordering reiskosten OAH'!R204)</f>
        <v/>
      </c>
      <c r="G132" s="54" t="str">
        <f>IF('Terugvordering reiskosten OAH'!X204="","",'Terugvordering reiskosten OAH'!X204)</f>
        <v/>
      </c>
      <c r="H132" s="47" t="str">
        <f>IF('Terugvordering reiskosten OAH'!AJ204="","",'Terugvordering reiskosten OAH'!AJ204)</f>
        <v/>
      </c>
      <c r="I132" s="54" t="str">
        <f>IF('Terugvordering reiskosten OAH'!AR204="","",'Terugvordering reiskosten OAH'!AR204)</f>
        <v/>
      </c>
      <c r="J132" s="54" t="str">
        <f>IF('Terugvordering reiskosten OAH'!AY204="","",'Terugvordering reiskosten OAH'!AY204)</f>
        <v/>
      </c>
      <c r="K132" s="54" t="str">
        <f>IF('Terugvordering reiskosten OAH'!BC204=0,"",'Terugvordering reiskosten OAH'!BC204)</f>
        <v/>
      </c>
      <c r="L132" s="62" t="str">
        <f>IF('Terugvordering reiskosten OAH'!BK204=0,"",'Terugvordering reiskosten OAH'!BK204)</f>
        <v/>
      </c>
      <c r="M132" s="54" t="str">
        <f>IF('Terugvordering reiskosten OAH'!BR204=0,"",'Terugvordering reiskosten OAH'!BR204)</f>
        <v/>
      </c>
      <c r="N132" s="65" t="str">
        <f>IF('Terugvordering reiskosten OAH'!BZ204=0,"",'Terugvordering reiskosten OAH'!BZ204)</f>
        <v/>
      </c>
      <c r="O132" s="65" t="str">
        <f>IF('Terugvordering reiskosten OAH'!CG204="","",'Terugvordering reiskosten OAH'!CG204)</f>
        <v/>
      </c>
      <c r="P132" s="65" t="str">
        <f>IF('Terugvordering reiskosten OAH'!CM204=0,"",'Terugvordering reiskosten OAH'!CM204)</f>
        <v/>
      </c>
    </row>
    <row r="133" spans="1:16" x14ac:dyDescent="0.3">
      <c r="A133" s="54" t="str">
        <f>IF('Terugvordering reiskosten OAH'!D205="","",IF('Terugvordering reiskosten OAH'!$T$36="","",'Terugvordering reiskosten OAH'!$T$36))</f>
        <v/>
      </c>
      <c r="B133" s="54" t="str">
        <f>IF(A133="","",'Terugvordering reiskosten OAH'!$T$38)</f>
        <v/>
      </c>
      <c r="C133" s="47" t="str">
        <f>IF(A133="","",'gegevensblad samenvatting vord.'!$C$2)</f>
        <v/>
      </c>
      <c r="D133" s="47" t="str">
        <f>IF('Terugvordering reiskosten OAH'!D205="","",TEXT('Terugvordering reiskosten OAH'!D205,"mm-jjjj"))</f>
        <v/>
      </c>
      <c r="E133" s="54" t="str">
        <f>IF('Terugvordering reiskosten OAH'!H205="","",'Terugvordering reiskosten OAH'!H205)</f>
        <v/>
      </c>
      <c r="F133" s="47" t="str">
        <f>IF('Terugvordering reiskosten OAH'!R205="","",'Terugvordering reiskosten OAH'!R205)</f>
        <v/>
      </c>
      <c r="G133" s="54" t="str">
        <f>IF('Terugvordering reiskosten OAH'!X205="","",'Terugvordering reiskosten OAH'!X205)</f>
        <v/>
      </c>
      <c r="H133" s="47" t="str">
        <f>IF('Terugvordering reiskosten OAH'!AJ205="","",'Terugvordering reiskosten OAH'!AJ205)</f>
        <v/>
      </c>
      <c r="I133" s="54" t="str">
        <f>IF('Terugvordering reiskosten OAH'!AR205="","",'Terugvordering reiskosten OAH'!AR205)</f>
        <v/>
      </c>
      <c r="J133" s="54" t="str">
        <f>IF('Terugvordering reiskosten OAH'!AY205="","",'Terugvordering reiskosten OAH'!AY205)</f>
        <v/>
      </c>
      <c r="K133" s="54" t="str">
        <f>IF('Terugvordering reiskosten OAH'!BC205=0,"",'Terugvordering reiskosten OAH'!BC205)</f>
        <v/>
      </c>
      <c r="L133" s="62" t="str">
        <f>IF('Terugvordering reiskosten OAH'!BK205=0,"",'Terugvordering reiskosten OAH'!BK205)</f>
        <v/>
      </c>
      <c r="M133" s="54" t="str">
        <f>IF('Terugvordering reiskosten OAH'!BR205=0,"",'Terugvordering reiskosten OAH'!BR205)</f>
        <v/>
      </c>
      <c r="N133" s="65" t="str">
        <f>IF('Terugvordering reiskosten OAH'!BZ205=0,"",'Terugvordering reiskosten OAH'!BZ205)</f>
        <v/>
      </c>
      <c r="O133" s="65" t="str">
        <f>IF('Terugvordering reiskosten OAH'!CG205="","",'Terugvordering reiskosten OAH'!CG205)</f>
        <v/>
      </c>
      <c r="P133" s="65" t="str">
        <f>IF('Terugvordering reiskosten OAH'!CM205=0,"",'Terugvordering reiskosten OAH'!CM205)</f>
        <v/>
      </c>
    </row>
    <row r="134" spans="1:16" x14ac:dyDescent="0.3">
      <c r="A134" s="54" t="str">
        <f>IF('Terugvordering reiskosten OAH'!D206="","",IF('Terugvordering reiskosten OAH'!$T$36="","",'Terugvordering reiskosten OAH'!$T$36))</f>
        <v/>
      </c>
      <c r="B134" s="54" t="str">
        <f>IF(A134="","",'Terugvordering reiskosten OAH'!$T$38)</f>
        <v/>
      </c>
      <c r="C134" s="47" t="str">
        <f>IF(A134="","",'gegevensblad samenvatting vord.'!$C$2)</f>
        <v/>
      </c>
      <c r="D134" s="47" t="str">
        <f>IF('Terugvordering reiskosten OAH'!D206="","",TEXT('Terugvordering reiskosten OAH'!D206,"mm-jjjj"))</f>
        <v/>
      </c>
      <c r="E134" s="54" t="str">
        <f>IF('Terugvordering reiskosten OAH'!H206="","",'Terugvordering reiskosten OAH'!H206)</f>
        <v/>
      </c>
      <c r="F134" s="47" t="str">
        <f>IF('Terugvordering reiskosten OAH'!R206="","",'Terugvordering reiskosten OAH'!R206)</f>
        <v/>
      </c>
      <c r="G134" s="54" t="str">
        <f>IF('Terugvordering reiskosten OAH'!X206="","",'Terugvordering reiskosten OAH'!X206)</f>
        <v/>
      </c>
      <c r="H134" s="47" t="str">
        <f>IF('Terugvordering reiskosten OAH'!AJ206="","",'Terugvordering reiskosten OAH'!AJ206)</f>
        <v/>
      </c>
      <c r="I134" s="54" t="str">
        <f>IF('Terugvordering reiskosten OAH'!AR206="","",'Terugvordering reiskosten OAH'!AR206)</f>
        <v/>
      </c>
      <c r="J134" s="54" t="str">
        <f>IF('Terugvordering reiskosten OAH'!AY206="","",'Terugvordering reiskosten OAH'!AY206)</f>
        <v/>
      </c>
      <c r="K134" s="54" t="str">
        <f>IF('Terugvordering reiskosten OAH'!BC206=0,"",'Terugvordering reiskosten OAH'!BC206)</f>
        <v/>
      </c>
      <c r="L134" s="62" t="str">
        <f>IF('Terugvordering reiskosten OAH'!BK206=0,"",'Terugvordering reiskosten OAH'!BK206)</f>
        <v/>
      </c>
      <c r="M134" s="54" t="str">
        <f>IF('Terugvordering reiskosten OAH'!BR206=0,"",'Terugvordering reiskosten OAH'!BR206)</f>
        <v/>
      </c>
      <c r="N134" s="65" t="str">
        <f>IF('Terugvordering reiskosten OAH'!BZ206=0,"",'Terugvordering reiskosten OAH'!BZ206)</f>
        <v/>
      </c>
      <c r="O134" s="65" t="str">
        <f>IF('Terugvordering reiskosten OAH'!CG206="","",'Terugvordering reiskosten OAH'!CG206)</f>
        <v/>
      </c>
      <c r="P134" s="65" t="str">
        <f>IF('Terugvordering reiskosten OAH'!CM206=0,"",'Terugvordering reiskosten OAH'!CM206)</f>
        <v/>
      </c>
    </row>
    <row r="135" spans="1:16" x14ac:dyDescent="0.3">
      <c r="A135" s="54" t="str">
        <f>IF('Terugvordering reiskosten OAH'!D207="","",IF('Terugvordering reiskosten OAH'!$T$36="","",'Terugvordering reiskosten OAH'!$T$36))</f>
        <v/>
      </c>
      <c r="B135" s="54" t="str">
        <f>IF(A135="","",'Terugvordering reiskosten OAH'!$T$38)</f>
        <v/>
      </c>
      <c r="C135" s="47" t="str">
        <f>IF(A135="","",'gegevensblad samenvatting vord.'!$C$2)</f>
        <v/>
      </c>
      <c r="D135" s="47" t="str">
        <f>IF('Terugvordering reiskosten OAH'!D207="","",TEXT('Terugvordering reiskosten OAH'!D207,"mm-jjjj"))</f>
        <v/>
      </c>
      <c r="E135" s="54" t="str">
        <f>IF('Terugvordering reiskosten OAH'!H207="","",'Terugvordering reiskosten OAH'!H207)</f>
        <v/>
      </c>
      <c r="F135" s="47" t="str">
        <f>IF('Terugvordering reiskosten OAH'!R207="","",'Terugvordering reiskosten OAH'!R207)</f>
        <v/>
      </c>
      <c r="G135" s="54" t="str">
        <f>IF('Terugvordering reiskosten OAH'!X207="","",'Terugvordering reiskosten OAH'!X207)</f>
        <v/>
      </c>
      <c r="H135" s="47" t="str">
        <f>IF('Terugvordering reiskosten OAH'!AJ207="","",'Terugvordering reiskosten OAH'!AJ207)</f>
        <v/>
      </c>
      <c r="I135" s="54" t="str">
        <f>IF('Terugvordering reiskosten OAH'!AR207="","",'Terugvordering reiskosten OAH'!AR207)</f>
        <v/>
      </c>
      <c r="J135" s="54" t="str">
        <f>IF('Terugvordering reiskosten OAH'!AY207="","",'Terugvordering reiskosten OAH'!AY207)</f>
        <v/>
      </c>
      <c r="K135" s="54" t="str">
        <f>IF('Terugvordering reiskosten OAH'!BC207=0,"",'Terugvordering reiskosten OAH'!BC207)</f>
        <v/>
      </c>
      <c r="L135" s="62" t="str">
        <f>IF('Terugvordering reiskosten OAH'!BK207=0,"",'Terugvordering reiskosten OAH'!BK207)</f>
        <v/>
      </c>
      <c r="M135" s="54" t="str">
        <f>IF('Terugvordering reiskosten OAH'!BR207=0,"",'Terugvordering reiskosten OAH'!BR207)</f>
        <v/>
      </c>
      <c r="N135" s="65" t="str">
        <f>IF('Terugvordering reiskosten OAH'!BZ207=0,"",'Terugvordering reiskosten OAH'!BZ207)</f>
        <v/>
      </c>
      <c r="O135" s="65" t="str">
        <f>IF('Terugvordering reiskosten OAH'!CG207="","",'Terugvordering reiskosten OAH'!CG207)</f>
        <v/>
      </c>
      <c r="P135" s="65" t="str">
        <f>IF('Terugvordering reiskosten OAH'!CM207=0,"",'Terugvordering reiskosten OAH'!CM207)</f>
        <v/>
      </c>
    </row>
    <row r="136" spans="1:16" x14ac:dyDescent="0.3">
      <c r="A136" s="54" t="str">
        <f>IF('Terugvordering reiskosten OAH'!D208="","",IF('Terugvordering reiskosten OAH'!$T$36="","",'Terugvordering reiskosten OAH'!$T$36))</f>
        <v/>
      </c>
      <c r="B136" s="54" t="str">
        <f>IF(A136="","",'Terugvordering reiskosten OAH'!$T$38)</f>
        <v/>
      </c>
      <c r="C136" s="47" t="str">
        <f>IF(A136="","",'gegevensblad samenvatting vord.'!$C$2)</f>
        <v/>
      </c>
      <c r="D136" s="47" t="str">
        <f>IF('Terugvordering reiskosten OAH'!D208="","",TEXT('Terugvordering reiskosten OAH'!D208,"mm-jjjj"))</f>
        <v/>
      </c>
      <c r="E136" s="54" t="str">
        <f>IF('Terugvordering reiskosten OAH'!H208="","",'Terugvordering reiskosten OAH'!H208)</f>
        <v/>
      </c>
      <c r="F136" s="47" t="str">
        <f>IF('Terugvordering reiskosten OAH'!R208="","",'Terugvordering reiskosten OAH'!R208)</f>
        <v/>
      </c>
      <c r="G136" s="54" t="str">
        <f>IF('Terugvordering reiskosten OAH'!X208="","",'Terugvordering reiskosten OAH'!X208)</f>
        <v/>
      </c>
      <c r="H136" s="47" t="str">
        <f>IF('Terugvordering reiskosten OAH'!AJ208="","",'Terugvordering reiskosten OAH'!AJ208)</f>
        <v/>
      </c>
      <c r="I136" s="54" t="str">
        <f>IF('Terugvordering reiskosten OAH'!AR208="","",'Terugvordering reiskosten OAH'!AR208)</f>
        <v/>
      </c>
      <c r="J136" s="54" t="str">
        <f>IF('Terugvordering reiskosten OAH'!AY208="","",'Terugvordering reiskosten OAH'!AY208)</f>
        <v/>
      </c>
      <c r="K136" s="54" t="str">
        <f>IF('Terugvordering reiskosten OAH'!BC208=0,"",'Terugvordering reiskosten OAH'!BC208)</f>
        <v/>
      </c>
      <c r="L136" s="62" t="str">
        <f>IF('Terugvordering reiskosten OAH'!BK208=0,"",'Terugvordering reiskosten OAH'!BK208)</f>
        <v/>
      </c>
      <c r="M136" s="54" t="str">
        <f>IF('Terugvordering reiskosten OAH'!BR208=0,"",'Terugvordering reiskosten OAH'!BR208)</f>
        <v/>
      </c>
      <c r="N136" s="65" t="str">
        <f>IF('Terugvordering reiskosten OAH'!BZ208=0,"",'Terugvordering reiskosten OAH'!BZ208)</f>
        <v/>
      </c>
      <c r="O136" s="65" t="str">
        <f>IF('Terugvordering reiskosten OAH'!CG208="","",'Terugvordering reiskosten OAH'!CG208)</f>
        <v/>
      </c>
      <c r="P136" s="65" t="str">
        <f>IF('Terugvordering reiskosten OAH'!CM208=0,"",'Terugvordering reiskosten OAH'!CM208)</f>
        <v/>
      </c>
    </row>
    <row r="137" spans="1:16" x14ac:dyDescent="0.3">
      <c r="A137" s="54" t="str">
        <f>IF('Terugvordering reiskosten OAH'!D209="","",IF('Terugvordering reiskosten OAH'!$T$36="","",'Terugvordering reiskosten OAH'!$T$36))</f>
        <v/>
      </c>
      <c r="B137" s="54" t="str">
        <f>IF(A137="","",'Terugvordering reiskosten OAH'!$T$38)</f>
        <v/>
      </c>
      <c r="C137" s="47" t="str">
        <f>IF(A137="","",'gegevensblad samenvatting vord.'!$C$2)</f>
        <v/>
      </c>
      <c r="D137" s="47" t="str">
        <f>IF('Terugvordering reiskosten OAH'!D209="","",TEXT('Terugvordering reiskosten OAH'!D209,"mm-jjjj"))</f>
        <v/>
      </c>
      <c r="E137" s="54" t="str">
        <f>IF('Terugvordering reiskosten OAH'!H209="","",'Terugvordering reiskosten OAH'!H209)</f>
        <v/>
      </c>
      <c r="F137" s="47" t="str">
        <f>IF('Terugvordering reiskosten OAH'!R209="","",'Terugvordering reiskosten OAH'!R209)</f>
        <v/>
      </c>
      <c r="G137" s="54" t="str">
        <f>IF('Terugvordering reiskosten OAH'!X209="","",'Terugvordering reiskosten OAH'!X209)</f>
        <v/>
      </c>
      <c r="H137" s="47" t="str">
        <f>IF('Terugvordering reiskosten OAH'!AJ209="","",'Terugvordering reiskosten OAH'!AJ209)</f>
        <v/>
      </c>
      <c r="I137" s="54" t="str">
        <f>IF('Terugvordering reiskosten OAH'!AR209="","",'Terugvordering reiskosten OAH'!AR209)</f>
        <v/>
      </c>
      <c r="J137" s="54" t="str">
        <f>IF('Terugvordering reiskosten OAH'!AY209="","",'Terugvordering reiskosten OAH'!AY209)</f>
        <v/>
      </c>
      <c r="K137" s="54" t="str">
        <f>IF('Terugvordering reiskosten OAH'!BC209=0,"",'Terugvordering reiskosten OAH'!BC209)</f>
        <v/>
      </c>
      <c r="L137" s="62" t="str">
        <f>IF('Terugvordering reiskosten OAH'!BK209=0,"",'Terugvordering reiskosten OAH'!BK209)</f>
        <v/>
      </c>
      <c r="M137" s="54" t="str">
        <f>IF('Terugvordering reiskosten OAH'!BR209=0,"",'Terugvordering reiskosten OAH'!BR209)</f>
        <v/>
      </c>
      <c r="N137" s="65" t="str">
        <f>IF('Terugvordering reiskosten OAH'!BZ209=0,"",'Terugvordering reiskosten OAH'!BZ209)</f>
        <v/>
      </c>
      <c r="O137" s="65" t="str">
        <f>IF('Terugvordering reiskosten OAH'!CG209="","",'Terugvordering reiskosten OAH'!CG209)</f>
        <v/>
      </c>
      <c r="P137" s="65" t="str">
        <f>IF('Terugvordering reiskosten OAH'!CM209=0,"",'Terugvordering reiskosten OAH'!CM209)</f>
        <v/>
      </c>
    </row>
    <row r="138" spans="1:16" x14ac:dyDescent="0.3">
      <c r="A138" s="54" t="str">
        <f>IF('Terugvordering reiskosten OAH'!D210="","",IF('Terugvordering reiskosten OAH'!$T$36="","",'Terugvordering reiskosten OAH'!$T$36))</f>
        <v/>
      </c>
      <c r="B138" s="54" t="str">
        <f>IF(A138="","",'Terugvordering reiskosten OAH'!$T$38)</f>
        <v/>
      </c>
      <c r="C138" s="47" t="str">
        <f>IF(A138="","",'gegevensblad samenvatting vord.'!$C$2)</f>
        <v/>
      </c>
      <c r="D138" s="47" t="str">
        <f>IF('Terugvordering reiskosten OAH'!D210="","",TEXT('Terugvordering reiskosten OAH'!D210,"mm-jjjj"))</f>
        <v/>
      </c>
      <c r="E138" s="54" t="str">
        <f>IF('Terugvordering reiskosten OAH'!H210="","",'Terugvordering reiskosten OAH'!H210)</f>
        <v/>
      </c>
      <c r="F138" s="47" t="str">
        <f>IF('Terugvordering reiskosten OAH'!R210="","",'Terugvordering reiskosten OAH'!R210)</f>
        <v/>
      </c>
      <c r="G138" s="54" t="str">
        <f>IF('Terugvordering reiskosten OAH'!X210="","",'Terugvordering reiskosten OAH'!X210)</f>
        <v/>
      </c>
      <c r="H138" s="47" t="str">
        <f>IF('Terugvordering reiskosten OAH'!AJ210="","",'Terugvordering reiskosten OAH'!AJ210)</f>
        <v/>
      </c>
      <c r="I138" s="54" t="str">
        <f>IF('Terugvordering reiskosten OAH'!AR210="","",'Terugvordering reiskosten OAH'!AR210)</f>
        <v/>
      </c>
      <c r="J138" s="54" t="str">
        <f>IF('Terugvordering reiskosten OAH'!AY210="","",'Terugvordering reiskosten OAH'!AY210)</f>
        <v/>
      </c>
      <c r="K138" s="54" t="str">
        <f>IF('Terugvordering reiskosten OAH'!BC210=0,"",'Terugvordering reiskosten OAH'!BC210)</f>
        <v/>
      </c>
      <c r="L138" s="62" t="str">
        <f>IF('Terugvordering reiskosten OAH'!BK210=0,"",'Terugvordering reiskosten OAH'!BK210)</f>
        <v/>
      </c>
      <c r="M138" s="54" t="str">
        <f>IF('Terugvordering reiskosten OAH'!BR210=0,"",'Terugvordering reiskosten OAH'!BR210)</f>
        <v/>
      </c>
      <c r="N138" s="65" t="str">
        <f>IF('Terugvordering reiskosten OAH'!BZ210=0,"",'Terugvordering reiskosten OAH'!BZ210)</f>
        <v/>
      </c>
      <c r="O138" s="65" t="str">
        <f>IF('Terugvordering reiskosten OAH'!CG210="","",'Terugvordering reiskosten OAH'!CG210)</f>
        <v/>
      </c>
      <c r="P138" s="65" t="str">
        <f>IF('Terugvordering reiskosten OAH'!CM210=0,"",'Terugvordering reiskosten OAH'!CM210)</f>
        <v/>
      </c>
    </row>
    <row r="139" spans="1:16" x14ac:dyDescent="0.3">
      <c r="A139" s="54" t="str">
        <f>IF('Terugvordering reiskosten OAH'!D211="","",IF('Terugvordering reiskosten OAH'!$T$36="","",'Terugvordering reiskosten OAH'!$T$36))</f>
        <v/>
      </c>
      <c r="B139" s="54" t="str">
        <f>IF(A139="","",'Terugvordering reiskosten OAH'!$T$38)</f>
        <v/>
      </c>
      <c r="C139" s="47" t="str">
        <f>IF(A139="","",'gegevensblad samenvatting vord.'!$C$2)</f>
        <v/>
      </c>
      <c r="D139" s="47" t="str">
        <f>IF('Terugvordering reiskosten OAH'!D211="","",TEXT('Terugvordering reiskosten OAH'!D211,"mm-jjjj"))</f>
        <v/>
      </c>
      <c r="E139" s="54" t="str">
        <f>IF('Terugvordering reiskosten OAH'!H211="","",'Terugvordering reiskosten OAH'!H211)</f>
        <v/>
      </c>
      <c r="F139" s="47" t="str">
        <f>IF('Terugvordering reiskosten OAH'!R211="","",'Terugvordering reiskosten OAH'!R211)</f>
        <v/>
      </c>
      <c r="G139" s="54" t="str">
        <f>IF('Terugvordering reiskosten OAH'!X211="","",'Terugvordering reiskosten OAH'!X211)</f>
        <v/>
      </c>
      <c r="H139" s="47" t="str">
        <f>IF('Terugvordering reiskosten OAH'!AJ211="","",'Terugvordering reiskosten OAH'!AJ211)</f>
        <v/>
      </c>
      <c r="I139" s="54" t="str">
        <f>IF('Terugvordering reiskosten OAH'!AR211="","",'Terugvordering reiskosten OAH'!AR211)</f>
        <v/>
      </c>
      <c r="J139" s="54" t="str">
        <f>IF('Terugvordering reiskosten OAH'!AY211="","",'Terugvordering reiskosten OAH'!AY211)</f>
        <v/>
      </c>
      <c r="K139" s="54" t="str">
        <f>IF('Terugvordering reiskosten OAH'!BC211=0,"",'Terugvordering reiskosten OAH'!BC211)</f>
        <v/>
      </c>
      <c r="L139" s="62" t="str">
        <f>IF('Terugvordering reiskosten OAH'!BK211=0,"",'Terugvordering reiskosten OAH'!BK211)</f>
        <v/>
      </c>
      <c r="M139" s="54" t="str">
        <f>IF('Terugvordering reiskosten OAH'!BR211=0,"",'Terugvordering reiskosten OAH'!BR211)</f>
        <v/>
      </c>
      <c r="N139" s="65" t="str">
        <f>IF('Terugvordering reiskosten OAH'!BZ211=0,"",'Terugvordering reiskosten OAH'!BZ211)</f>
        <v/>
      </c>
      <c r="O139" s="65" t="str">
        <f>IF('Terugvordering reiskosten OAH'!CG211="","",'Terugvordering reiskosten OAH'!CG211)</f>
        <v/>
      </c>
      <c r="P139" s="65" t="str">
        <f>IF('Terugvordering reiskosten OAH'!CM211=0,"",'Terugvordering reiskosten OAH'!CM211)</f>
        <v/>
      </c>
    </row>
    <row r="140" spans="1:16" x14ac:dyDescent="0.3">
      <c r="A140" s="54" t="str">
        <f>IF('Terugvordering reiskosten OAH'!D212="","",IF('Terugvordering reiskosten OAH'!$T$36="","",'Terugvordering reiskosten OAH'!$T$36))</f>
        <v/>
      </c>
      <c r="B140" s="54" t="str">
        <f>IF(A140="","",'Terugvordering reiskosten OAH'!$T$38)</f>
        <v/>
      </c>
      <c r="C140" s="47" t="str">
        <f>IF(A140="","",'gegevensblad samenvatting vord.'!$C$2)</f>
        <v/>
      </c>
      <c r="D140" s="47" t="str">
        <f>IF('Terugvordering reiskosten OAH'!D212="","",TEXT('Terugvordering reiskosten OAH'!D212,"mm-jjjj"))</f>
        <v/>
      </c>
      <c r="E140" s="54" t="str">
        <f>IF('Terugvordering reiskosten OAH'!H212="","",'Terugvordering reiskosten OAH'!H212)</f>
        <v/>
      </c>
      <c r="F140" s="47" t="str">
        <f>IF('Terugvordering reiskosten OAH'!R212="","",'Terugvordering reiskosten OAH'!R212)</f>
        <v/>
      </c>
      <c r="G140" s="54" t="str">
        <f>IF('Terugvordering reiskosten OAH'!X212="","",'Terugvordering reiskosten OAH'!X212)</f>
        <v/>
      </c>
      <c r="H140" s="47" t="str">
        <f>IF('Terugvordering reiskosten OAH'!AJ212="","",'Terugvordering reiskosten OAH'!AJ212)</f>
        <v/>
      </c>
      <c r="I140" s="54" t="str">
        <f>IF('Terugvordering reiskosten OAH'!AR212="","",'Terugvordering reiskosten OAH'!AR212)</f>
        <v/>
      </c>
      <c r="J140" s="54" t="str">
        <f>IF('Terugvordering reiskosten OAH'!AY212="","",'Terugvordering reiskosten OAH'!AY212)</f>
        <v/>
      </c>
      <c r="K140" s="54" t="str">
        <f>IF('Terugvordering reiskosten OAH'!BC212=0,"",'Terugvordering reiskosten OAH'!BC212)</f>
        <v/>
      </c>
      <c r="L140" s="62" t="str">
        <f>IF('Terugvordering reiskosten OAH'!BK212=0,"",'Terugvordering reiskosten OAH'!BK212)</f>
        <v/>
      </c>
      <c r="M140" s="54" t="str">
        <f>IF('Terugvordering reiskosten OAH'!BR212=0,"",'Terugvordering reiskosten OAH'!BR212)</f>
        <v/>
      </c>
      <c r="N140" s="65" t="str">
        <f>IF('Terugvordering reiskosten OAH'!BZ212=0,"",'Terugvordering reiskosten OAH'!BZ212)</f>
        <v/>
      </c>
      <c r="O140" s="65" t="str">
        <f>IF('Terugvordering reiskosten OAH'!CG212="","",'Terugvordering reiskosten OAH'!CG212)</f>
        <v/>
      </c>
      <c r="P140" s="65" t="str">
        <f>IF('Terugvordering reiskosten OAH'!CM212=0,"",'Terugvordering reiskosten OAH'!CM212)</f>
        <v/>
      </c>
    </row>
    <row r="141" spans="1:16" x14ac:dyDescent="0.3">
      <c r="A141" s="54" t="str">
        <f>IF('Terugvordering reiskosten OAH'!D213="","",IF('Terugvordering reiskosten OAH'!$T$36="","",'Terugvordering reiskosten OAH'!$T$36))</f>
        <v/>
      </c>
      <c r="B141" s="54" t="str">
        <f>IF(A141="","",'Terugvordering reiskosten OAH'!$T$38)</f>
        <v/>
      </c>
      <c r="C141" s="47" t="str">
        <f>IF(A141="","",'gegevensblad samenvatting vord.'!$C$2)</f>
        <v/>
      </c>
      <c r="D141" s="47" t="str">
        <f>IF('Terugvordering reiskosten OAH'!D213="","",TEXT('Terugvordering reiskosten OAH'!D213,"mm-jjjj"))</f>
        <v/>
      </c>
      <c r="E141" s="54" t="str">
        <f>IF('Terugvordering reiskosten OAH'!H213="","",'Terugvordering reiskosten OAH'!H213)</f>
        <v/>
      </c>
      <c r="F141" s="47" t="str">
        <f>IF('Terugvordering reiskosten OAH'!R213="","",'Terugvordering reiskosten OAH'!R213)</f>
        <v/>
      </c>
      <c r="G141" s="54" t="str">
        <f>IF('Terugvordering reiskosten OAH'!X213="","",'Terugvordering reiskosten OAH'!X213)</f>
        <v/>
      </c>
      <c r="H141" s="47" t="str">
        <f>IF('Terugvordering reiskosten OAH'!AJ213="","",'Terugvordering reiskosten OAH'!AJ213)</f>
        <v/>
      </c>
      <c r="I141" s="54" t="str">
        <f>IF('Terugvordering reiskosten OAH'!AR213="","",'Terugvordering reiskosten OAH'!AR213)</f>
        <v/>
      </c>
      <c r="J141" s="54" t="str">
        <f>IF('Terugvordering reiskosten OAH'!AY213="","",'Terugvordering reiskosten OAH'!AY213)</f>
        <v/>
      </c>
      <c r="K141" s="54" t="str">
        <f>IF('Terugvordering reiskosten OAH'!BC213=0,"",'Terugvordering reiskosten OAH'!BC213)</f>
        <v/>
      </c>
      <c r="L141" s="62" t="str">
        <f>IF('Terugvordering reiskosten OAH'!BK213=0,"",'Terugvordering reiskosten OAH'!BK213)</f>
        <v/>
      </c>
      <c r="M141" s="54" t="str">
        <f>IF('Terugvordering reiskosten OAH'!BR213=0,"",'Terugvordering reiskosten OAH'!BR213)</f>
        <v/>
      </c>
      <c r="N141" s="65" t="str">
        <f>IF('Terugvordering reiskosten OAH'!BZ213=0,"",'Terugvordering reiskosten OAH'!BZ213)</f>
        <v/>
      </c>
      <c r="O141" s="65" t="str">
        <f>IF('Terugvordering reiskosten OAH'!CG213="","",'Terugvordering reiskosten OAH'!CG213)</f>
        <v/>
      </c>
      <c r="P141" s="65" t="str">
        <f>IF('Terugvordering reiskosten OAH'!CM213=0,"",'Terugvordering reiskosten OAH'!CM213)</f>
        <v/>
      </c>
    </row>
    <row r="142" spans="1:16" x14ac:dyDescent="0.3">
      <c r="A142" s="54" t="str">
        <f>IF('Terugvordering reiskosten OAH'!D214="","",IF('Terugvordering reiskosten OAH'!$T$36="","",'Terugvordering reiskosten OAH'!$T$36))</f>
        <v/>
      </c>
      <c r="B142" s="54" t="str">
        <f>IF(A142="","",'Terugvordering reiskosten OAH'!$T$38)</f>
        <v/>
      </c>
      <c r="C142" s="47" t="str">
        <f>IF(A142="","",'gegevensblad samenvatting vord.'!$C$2)</f>
        <v/>
      </c>
      <c r="D142" s="47" t="str">
        <f>IF('Terugvordering reiskosten OAH'!D214="","",TEXT('Terugvordering reiskosten OAH'!D214,"mm-jjjj"))</f>
        <v/>
      </c>
      <c r="E142" s="54" t="str">
        <f>IF('Terugvordering reiskosten OAH'!H214="","",'Terugvordering reiskosten OAH'!H214)</f>
        <v/>
      </c>
      <c r="F142" s="47" t="str">
        <f>IF('Terugvordering reiskosten OAH'!R214="","",'Terugvordering reiskosten OAH'!R214)</f>
        <v/>
      </c>
      <c r="G142" s="54" t="str">
        <f>IF('Terugvordering reiskosten OAH'!X214="","",'Terugvordering reiskosten OAH'!X214)</f>
        <v/>
      </c>
      <c r="H142" s="47" t="str">
        <f>IF('Terugvordering reiskosten OAH'!AJ214="","",'Terugvordering reiskosten OAH'!AJ214)</f>
        <v/>
      </c>
      <c r="I142" s="54" t="str">
        <f>IF('Terugvordering reiskosten OAH'!AR214="","",'Terugvordering reiskosten OAH'!AR214)</f>
        <v/>
      </c>
      <c r="J142" s="54" t="str">
        <f>IF('Terugvordering reiskosten OAH'!AY214="","",'Terugvordering reiskosten OAH'!AY214)</f>
        <v/>
      </c>
      <c r="K142" s="54" t="str">
        <f>IF('Terugvordering reiskosten OAH'!BC214=0,"",'Terugvordering reiskosten OAH'!BC214)</f>
        <v/>
      </c>
      <c r="L142" s="62" t="str">
        <f>IF('Terugvordering reiskosten OAH'!BK214=0,"",'Terugvordering reiskosten OAH'!BK214)</f>
        <v/>
      </c>
      <c r="M142" s="54" t="str">
        <f>IF('Terugvordering reiskosten OAH'!BR214=0,"",'Terugvordering reiskosten OAH'!BR214)</f>
        <v/>
      </c>
      <c r="N142" s="65" t="str">
        <f>IF('Terugvordering reiskosten OAH'!BZ214=0,"",'Terugvordering reiskosten OAH'!BZ214)</f>
        <v/>
      </c>
      <c r="O142" s="65" t="str">
        <f>IF('Terugvordering reiskosten OAH'!CG214="","",'Terugvordering reiskosten OAH'!CG214)</f>
        <v/>
      </c>
      <c r="P142" s="65" t="str">
        <f>IF('Terugvordering reiskosten OAH'!CM214=0,"",'Terugvordering reiskosten OAH'!CM214)</f>
        <v/>
      </c>
    </row>
    <row r="143" spans="1:16" x14ac:dyDescent="0.3">
      <c r="A143" s="54" t="str">
        <f>IF('Terugvordering reiskosten OAH'!D215="","",IF('Terugvordering reiskosten OAH'!$T$36="","",'Terugvordering reiskosten OAH'!$T$36))</f>
        <v/>
      </c>
      <c r="B143" s="54" t="str">
        <f>IF(A143="","",'Terugvordering reiskosten OAH'!$T$38)</f>
        <v/>
      </c>
      <c r="C143" s="47" t="str">
        <f>IF(A143="","",'gegevensblad samenvatting vord.'!$C$2)</f>
        <v/>
      </c>
      <c r="D143" s="47" t="str">
        <f>IF('Terugvordering reiskosten OAH'!D215="","",TEXT('Terugvordering reiskosten OAH'!D215,"mm-jjjj"))</f>
        <v/>
      </c>
      <c r="E143" s="54" t="str">
        <f>IF('Terugvordering reiskosten OAH'!H215="","",'Terugvordering reiskosten OAH'!H215)</f>
        <v/>
      </c>
      <c r="F143" s="47" t="str">
        <f>IF('Terugvordering reiskosten OAH'!R215="","",'Terugvordering reiskosten OAH'!R215)</f>
        <v/>
      </c>
      <c r="G143" s="54" t="str">
        <f>IF('Terugvordering reiskosten OAH'!X215="","",'Terugvordering reiskosten OAH'!X215)</f>
        <v/>
      </c>
      <c r="H143" s="47" t="str">
        <f>IF('Terugvordering reiskosten OAH'!AJ215="","",'Terugvordering reiskosten OAH'!AJ215)</f>
        <v/>
      </c>
      <c r="I143" s="54" t="str">
        <f>IF('Terugvordering reiskosten OAH'!AR215="","",'Terugvordering reiskosten OAH'!AR215)</f>
        <v/>
      </c>
      <c r="J143" s="54" t="str">
        <f>IF('Terugvordering reiskosten OAH'!AY215="","",'Terugvordering reiskosten OAH'!AY215)</f>
        <v/>
      </c>
      <c r="K143" s="54" t="str">
        <f>IF('Terugvordering reiskosten OAH'!BC215=0,"",'Terugvordering reiskosten OAH'!BC215)</f>
        <v/>
      </c>
      <c r="L143" s="62" t="str">
        <f>IF('Terugvordering reiskosten OAH'!BK215=0,"",'Terugvordering reiskosten OAH'!BK215)</f>
        <v/>
      </c>
      <c r="M143" s="54" t="str">
        <f>IF('Terugvordering reiskosten OAH'!BR215=0,"",'Terugvordering reiskosten OAH'!BR215)</f>
        <v/>
      </c>
      <c r="N143" s="65" t="str">
        <f>IF('Terugvordering reiskosten OAH'!BZ215=0,"",'Terugvordering reiskosten OAH'!BZ215)</f>
        <v/>
      </c>
      <c r="O143" s="65" t="str">
        <f>IF('Terugvordering reiskosten OAH'!CG215="","",'Terugvordering reiskosten OAH'!CG215)</f>
        <v/>
      </c>
      <c r="P143" s="65" t="str">
        <f>IF('Terugvordering reiskosten OAH'!CM215=0,"",'Terugvordering reiskosten OAH'!CM215)</f>
        <v/>
      </c>
    </row>
    <row r="144" spans="1:16" x14ac:dyDescent="0.3">
      <c r="A144" s="54" t="str">
        <f>IF('Terugvordering reiskosten OAH'!D216="","",IF('Terugvordering reiskosten OAH'!$T$36="","",'Terugvordering reiskosten OAH'!$T$36))</f>
        <v/>
      </c>
      <c r="B144" s="54" t="str">
        <f>IF(A144="","",'Terugvordering reiskosten OAH'!$T$38)</f>
        <v/>
      </c>
      <c r="C144" s="47" t="str">
        <f>IF(A144="","",'gegevensblad samenvatting vord.'!$C$2)</f>
        <v/>
      </c>
      <c r="D144" s="47" t="str">
        <f>IF('Terugvordering reiskosten OAH'!D216="","",TEXT('Terugvordering reiskosten OAH'!D216,"mm-jjjj"))</f>
        <v/>
      </c>
      <c r="E144" s="54" t="str">
        <f>IF('Terugvordering reiskosten OAH'!H216="","",'Terugvordering reiskosten OAH'!H216)</f>
        <v/>
      </c>
      <c r="F144" s="47" t="str">
        <f>IF('Terugvordering reiskosten OAH'!R216="","",'Terugvordering reiskosten OAH'!R216)</f>
        <v/>
      </c>
      <c r="G144" s="54" t="str">
        <f>IF('Terugvordering reiskosten OAH'!X216="","",'Terugvordering reiskosten OAH'!X216)</f>
        <v/>
      </c>
      <c r="H144" s="47" t="str">
        <f>IF('Terugvordering reiskosten OAH'!AJ216="","",'Terugvordering reiskosten OAH'!AJ216)</f>
        <v/>
      </c>
      <c r="I144" s="54" t="str">
        <f>IF('Terugvordering reiskosten OAH'!AR216="","",'Terugvordering reiskosten OAH'!AR216)</f>
        <v/>
      </c>
      <c r="J144" s="54" t="str">
        <f>IF('Terugvordering reiskosten OAH'!AY216="","",'Terugvordering reiskosten OAH'!AY216)</f>
        <v/>
      </c>
      <c r="K144" s="54" t="str">
        <f>IF('Terugvordering reiskosten OAH'!BC216=0,"",'Terugvordering reiskosten OAH'!BC216)</f>
        <v/>
      </c>
      <c r="L144" s="62" t="str">
        <f>IF('Terugvordering reiskosten OAH'!BK216=0,"",'Terugvordering reiskosten OAH'!BK216)</f>
        <v/>
      </c>
      <c r="M144" s="54" t="str">
        <f>IF('Terugvordering reiskosten OAH'!BR216=0,"",'Terugvordering reiskosten OAH'!BR216)</f>
        <v/>
      </c>
      <c r="N144" s="65" t="str">
        <f>IF('Terugvordering reiskosten OAH'!BZ216=0,"",'Terugvordering reiskosten OAH'!BZ216)</f>
        <v/>
      </c>
      <c r="O144" s="65" t="str">
        <f>IF('Terugvordering reiskosten OAH'!CG216="","",'Terugvordering reiskosten OAH'!CG216)</f>
        <v/>
      </c>
      <c r="P144" s="65" t="str">
        <f>IF('Terugvordering reiskosten OAH'!CM216=0,"",'Terugvordering reiskosten OAH'!CM216)</f>
        <v/>
      </c>
    </row>
    <row r="145" spans="1:16" x14ac:dyDescent="0.3">
      <c r="A145" s="54" t="str">
        <f>IF('Terugvordering reiskosten OAH'!D217="","",IF('Terugvordering reiskosten OAH'!$T$36="","",'Terugvordering reiskosten OAH'!$T$36))</f>
        <v/>
      </c>
      <c r="B145" s="54" t="str">
        <f>IF(A145="","",'Terugvordering reiskosten OAH'!$T$38)</f>
        <v/>
      </c>
      <c r="C145" s="47" t="str">
        <f>IF(A145="","",'gegevensblad samenvatting vord.'!$C$2)</f>
        <v/>
      </c>
      <c r="D145" s="47" t="str">
        <f>IF('Terugvordering reiskosten OAH'!D217="","",TEXT('Terugvordering reiskosten OAH'!D217,"mm-jjjj"))</f>
        <v/>
      </c>
      <c r="E145" s="54" t="str">
        <f>IF('Terugvordering reiskosten OAH'!H217="","",'Terugvordering reiskosten OAH'!H217)</f>
        <v/>
      </c>
      <c r="F145" s="47" t="str">
        <f>IF('Terugvordering reiskosten OAH'!R217="","",'Terugvordering reiskosten OAH'!R217)</f>
        <v/>
      </c>
      <c r="G145" s="54" t="str">
        <f>IF('Terugvordering reiskosten OAH'!X217="","",'Terugvordering reiskosten OAH'!X217)</f>
        <v/>
      </c>
      <c r="H145" s="47" t="str">
        <f>IF('Terugvordering reiskosten OAH'!AJ217="","",'Terugvordering reiskosten OAH'!AJ217)</f>
        <v/>
      </c>
      <c r="I145" s="54" t="str">
        <f>IF('Terugvordering reiskosten OAH'!AR217="","",'Terugvordering reiskosten OAH'!AR217)</f>
        <v/>
      </c>
      <c r="J145" s="54" t="str">
        <f>IF('Terugvordering reiskosten OAH'!AY217="","",'Terugvordering reiskosten OAH'!AY217)</f>
        <v/>
      </c>
      <c r="K145" s="54" t="str">
        <f>IF('Terugvordering reiskosten OAH'!BC217=0,"",'Terugvordering reiskosten OAH'!BC217)</f>
        <v/>
      </c>
      <c r="L145" s="62" t="str">
        <f>IF('Terugvordering reiskosten OAH'!BK217=0,"",'Terugvordering reiskosten OAH'!BK217)</f>
        <v/>
      </c>
      <c r="M145" s="54" t="str">
        <f>IF('Terugvordering reiskosten OAH'!BR217=0,"",'Terugvordering reiskosten OAH'!BR217)</f>
        <v/>
      </c>
      <c r="N145" s="65" t="str">
        <f>IF('Terugvordering reiskosten OAH'!BZ217=0,"",'Terugvordering reiskosten OAH'!BZ217)</f>
        <v/>
      </c>
      <c r="O145" s="65" t="str">
        <f>IF('Terugvordering reiskosten OAH'!CG217="","",'Terugvordering reiskosten OAH'!CG217)</f>
        <v/>
      </c>
      <c r="P145" s="65" t="str">
        <f>IF('Terugvordering reiskosten OAH'!CM217=0,"",'Terugvordering reiskosten OAH'!CM217)</f>
        <v/>
      </c>
    </row>
    <row r="146" spans="1:16" x14ac:dyDescent="0.3">
      <c r="A146" s="54" t="str">
        <f>IF('Terugvordering reiskosten OAH'!D218="","",IF('Terugvordering reiskosten OAH'!$T$36="","",'Terugvordering reiskosten OAH'!$T$36))</f>
        <v/>
      </c>
      <c r="B146" s="54" t="str">
        <f>IF(A146="","",'Terugvordering reiskosten OAH'!$T$38)</f>
        <v/>
      </c>
      <c r="C146" s="47" t="str">
        <f>IF(A146="","",'gegevensblad samenvatting vord.'!$C$2)</f>
        <v/>
      </c>
      <c r="D146" s="47" t="str">
        <f>IF('Terugvordering reiskosten OAH'!D218="","",TEXT('Terugvordering reiskosten OAH'!D218,"mm-jjjj"))</f>
        <v/>
      </c>
      <c r="E146" s="54" t="str">
        <f>IF('Terugvordering reiskosten OAH'!H218="","",'Terugvordering reiskosten OAH'!H218)</f>
        <v/>
      </c>
      <c r="F146" s="47" t="str">
        <f>IF('Terugvordering reiskosten OAH'!R218="","",'Terugvordering reiskosten OAH'!R218)</f>
        <v/>
      </c>
      <c r="G146" s="54" t="str">
        <f>IF('Terugvordering reiskosten OAH'!X218="","",'Terugvordering reiskosten OAH'!X218)</f>
        <v/>
      </c>
      <c r="H146" s="47" t="str">
        <f>IF('Terugvordering reiskosten OAH'!AJ218="","",'Terugvordering reiskosten OAH'!AJ218)</f>
        <v/>
      </c>
      <c r="I146" s="54" t="str">
        <f>IF('Terugvordering reiskosten OAH'!AR218="","",'Terugvordering reiskosten OAH'!AR218)</f>
        <v/>
      </c>
      <c r="J146" s="54" t="str">
        <f>IF('Terugvordering reiskosten OAH'!AY218="","",'Terugvordering reiskosten OAH'!AY218)</f>
        <v/>
      </c>
      <c r="K146" s="54" t="str">
        <f>IF('Terugvordering reiskosten OAH'!BC218=0,"",'Terugvordering reiskosten OAH'!BC218)</f>
        <v/>
      </c>
      <c r="L146" s="62" t="str">
        <f>IF('Terugvordering reiskosten OAH'!BK218=0,"",'Terugvordering reiskosten OAH'!BK218)</f>
        <v/>
      </c>
      <c r="M146" s="54" t="str">
        <f>IF('Terugvordering reiskosten OAH'!BR218=0,"",'Terugvordering reiskosten OAH'!BR218)</f>
        <v/>
      </c>
      <c r="N146" s="65" t="str">
        <f>IF('Terugvordering reiskosten OAH'!BZ218=0,"",'Terugvordering reiskosten OAH'!BZ218)</f>
        <v/>
      </c>
      <c r="O146" s="65" t="str">
        <f>IF('Terugvordering reiskosten OAH'!CG218="","",'Terugvordering reiskosten OAH'!CG218)</f>
        <v/>
      </c>
      <c r="P146" s="65" t="str">
        <f>IF('Terugvordering reiskosten OAH'!CM218=0,"",'Terugvordering reiskosten OAH'!CM218)</f>
        <v/>
      </c>
    </row>
    <row r="147" spans="1:16" x14ac:dyDescent="0.3">
      <c r="A147" s="54" t="str">
        <f>IF('Terugvordering reiskosten OAH'!D219="","",IF('Terugvordering reiskosten OAH'!$T$36="","",'Terugvordering reiskosten OAH'!$T$36))</f>
        <v/>
      </c>
      <c r="B147" s="54" t="str">
        <f>IF(A147="","",'Terugvordering reiskosten OAH'!$T$38)</f>
        <v/>
      </c>
      <c r="C147" s="47" t="str">
        <f>IF(A147="","",'gegevensblad samenvatting vord.'!$C$2)</f>
        <v/>
      </c>
      <c r="D147" s="47" t="str">
        <f>IF('Terugvordering reiskosten OAH'!D219="","",TEXT('Terugvordering reiskosten OAH'!D219,"mm-jjjj"))</f>
        <v/>
      </c>
      <c r="E147" s="54" t="str">
        <f>IF('Terugvordering reiskosten OAH'!H219="","",'Terugvordering reiskosten OAH'!H219)</f>
        <v/>
      </c>
      <c r="F147" s="47" t="str">
        <f>IF('Terugvordering reiskosten OAH'!R219="","",'Terugvordering reiskosten OAH'!R219)</f>
        <v/>
      </c>
      <c r="G147" s="54" t="str">
        <f>IF('Terugvordering reiskosten OAH'!X219="","",'Terugvordering reiskosten OAH'!X219)</f>
        <v/>
      </c>
      <c r="H147" s="47" t="str">
        <f>IF('Terugvordering reiskosten OAH'!AJ219="","",'Terugvordering reiskosten OAH'!AJ219)</f>
        <v/>
      </c>
      <c r="I147" s="54" t="str">
        <f>IF('Terugvordering reiskosten OAH'!AR219="","",'Terugvordering reiskosten OAH'!AR219)</f>
        <v/>
      </c>
      <c r="J147" s="54" t="str">
        <f>IF('Terugvordering reiskosten OAH'!AY219="","",'Terugvordering reiskosten OAH'!AY219)</f>
        <v/>
      </c>
      <c r="K147" s="54" t="str">
        <f>IF('Terugvordering reiskosten OAH'!BC219=0,"",'Terugvordering reiskosten OAH'!BC219)</f>
        <v/>
      </c>
      <c r="L147" s="62" t="str">
        <f>IF('Terugvordering reiskosten OAH'!BK219=0,"",'Terugvordering reiskosten OAH'!BK219)</f>
        <v/>
      </c>
      <c r="M147" s="54" t="str">
        <f>IF('Terugvordering reiskosten OAH'!BR219=0,"",'Terugvordering reiskosten OAH'!BR219)</f>
        <v/>
      </c>
      <c r="N147" s="65" t="str">
        <f>IF('Terugvordering reiskosten OAH'!BZ219=0,"",'Terugvordering reiskosten OAH'!BZ219)</f>
        <v/>
      </c>
      <c r="O147" s="65" t="str">
        <f>IF('Terugvordering reiskosten OAH'!CG219="","",'Terugvordering reiskosten OAH'!CG219)</f>
        <v/>
      </c>
      <c r="P147" s="65" t="str">
        <f>IF('Terugvordering reiskosten OAH'!CM219=0,"",'Terugvordering reiskosten OAH'!CM219)</f>
        <v/>
      </c>
    </row>
    <row r="148" spans="1:16" x14ac:dyDescent="0.3">
      <c r="A148" s="54" t="str">
        <f>IF('Terugvordering reiskosten OAH'!D220="","",IF('Terugvordering reiskosten OAH'!$T$36="","",'Terugvordering reiskosten OAH'!$T$36))</f>
        <v/>
      </c>
      <c r="B148" s="54" t="str">
        <f>IF(A148="","",'Terugvordering reiskosten OAH'!$T$38)</f>
        <v/>
      </c>
      <c r="C148" s="47" t="str">
        <f>IF(A148="","",'gegevensblad samenvatting vord.'!$C$2)</f>
        <v/>
      </c>
      <c r="D148" s="47" t="str">
        <f>IF('Terugvordering reiskosten OAH'!D220="","",TEXT('Terugvordering reiskosten OAH'!D220,"mm-jjjj"))</f>
        <v/>
      </c>
      <c r="E148" s="54" t="str">
        <f>IF('Terugvordering reiskosten OAH'!H220="","",'Terugvordering reiskosten OAH'!H220)</f>
        <v/>
      </c>
      <c r="F148" s="47" t="str">
        <f>IF('Terugvordering reiskosten OAH'!R220="","",'Terugvordering reiskosten OAH'!R220)</f>
        <v/>
      </c>
      <c r="G148" s="54" t="str">
        <f>IF('Terugvordering reiskosten OAH'!X220="","",'Terugvordering reiskosten OAH'!X220)</f>
        <v/>
      </c>
      <c r="H148" s="47" t="str">
        <f>IF('Terugvordering reiskosten OAH'!AJ220="","",'Terugvordering reiskosten OAH'!AJ220)</f>
        <v/>
      </c>
      <c r="I148" s="54" t="str">
        <f>IF('Terugvordering reiskosten OAH'!AR220="","",'Terugvordering reiskosten OAH'!AR220)</f>
        <v/>
      </c>
      <c r="J148" s="54" t="str">
        <f>IF('Terugvordering reiskosten OAH'!AY220="","",'Terugvordering reiskosten OAH'!AY220)</f>
        <v/>
      </c>
      <c r="K148" s="54" t="str">
        <f>IF('Terugvordering reiskosten OAH'!BC220=0,"",'Terugvordering reiskosten OAH'!BC220)</f>
        <v/>
      </c>
      <c r="L148" s="62" t="str">
        <f>IF('Terugvordering reiskosten OAH'!BK220=0,"",'Terugvordering reiskosten OAH'!BK220)</f>
        <v/>
      </c>
      <c r="M148" s="54" t="str">
        <f>IF('Terugvordering reiskosten OAH'!BR220=0,"",'Terugvordering reiskosten OAH'!BR220)</f>
        <v/>
      </c>
      <c r="N148" s="65" t="str">
        <f>IF('Terugvordering reiskosten OAH'!BZ220=0,"",'Terugvordering reiskosten OAH'!BZ220)</f>
        <v/>
      </c>
      <c r="O148" s="65" t="str">
        <f>IF('Terugvordering reiskosten OAH'!CG220="","",'Terugvordering reiskosten OAH'!CG220)</f>
        <v/>
      </c>
      <c r="P148" s="65" t="str">
        <f>IF('Terugvordering reiskosten OAH'!CM220=0,"",'Terugvordering reiskosten OAH'!CM220)</f>
        <v/>
      </c>
    </row>
    <row r="149" spans="1:16" x14ac:dyDescent="0.3">
      <c r="A149" s="54" t="str">
        <f>IF('Terugvordering reiskosten OAH'!D221="","",IF('Terugvordering reiskosten OAH'!$T$36="","",'Terugvordering reiskosten OAH'!$T$36))</f>
        <v/>
      </c>
      <c r="B149" s="54" t="str">
        <f>IF(A149="","",'Terugvordering reiskosten OAH'!$T$38)</f>
        <v/>
      </c>
      <c r="C149" s="47" t="str">
        <f>IF(A149="","",'gegevensblad samenvatting vord.'!$C$2)</f>
        <v/>
      </c>
      <c r="D149" s="47" t="str">
        <f>IF('Terugvordering reiskosten OAH'!D221="","",TEXT('Terugvordering reiskosten OAH'!D221,"mm-jjjj"))</f>
        <v/>
      </c>
      <c r="E149" s="54" t="str">
        <f>IF('Terugvordering reiskosten OAH'!H221="","",'Terugvordering reiskosten OAH'!H221)</f>
        <v/>
      </c>
      <c r="F149" s="47" t="str">
        <f>IF('Terugvordering reiskosten OAH'!R221="","",'Terugvordering reiskosten OAH'!R221)</f>
        <v/>
      </c>
      <c r="G149" s="54" t="str">
        <f>IF('Terugvordering reiskosten OAH'!X221="","",'Terugvordering reiskosten OAH'!X221)</f>
        <v/>
      </c>
      <c r="H149" s="47" t="str">
        <f>IF('Terugvordering reiskosten OAH'!AJ221="","",'Terugvordering reiskosten OAH'!AJ221)</f>
        <v/>
      </c>
      <c r="I149" s="54" t="str">
        <f>IF('Terugvordering reiskosten OAH'!AR221="","",'Terugvordering reiskosten OAH'!AR221)</f>
        <v/>
      </c>
      <c r="J149" s="54" t="str">
        <f>IF('Terugvordering reiskosten OAH'!AY221="","",'Terugvordering reiskosten OAH'!AY221)</f>
        <v/>
      </c>
      <c r="K149" s="54" t="str">
        <f>IF('Terugvordering reiskosten OAH'!BC221=0,"",'Terugvordering reiskosten OAH'!BC221)</f>
        <v/>
      </c>
      <c r="L149" s="62" t="str">
        <f>IF('Terugvordering reiskosten OAH'!BK221=0,"",'Terugvordering reiskosten OAH'!BK221)</f>
        <v/>
      </c>
      <c r="M149" s="54" t="str">
        <f>IF('Terugvordering reiskosten OAH'!BR221=0,"",'Terugvordering reiskosten OAH'!BR221)</f>
        <v/>
      </c>
      <c r="N149" s="65" t="str">
        <f>IF('Terugvordering reiskosten OAH'!BZ221=0,"",'Terugvordering reiskosten OAH'!BZ221)</f>
        <v/>
      </c>
      <c r="O149" s="65" t="str">
        <f>IF('Terugvordering reiskosten OAH'!CG221="","",'Terugvordering reiskosten OAH'!CG221)</f>
        <v/>
      </c>
      <c r="P149" s="65" t="str">
        <f>IF('Terugvordering reiskosten OAH'!CM221=0,"",'Terugvordering reiskosten OAH'!CM221)</f>
        <v/>
      </c>
    </row>
    <row r="150" spans="1:16" x14ac:dyDescent="0.3">
      <c r="A150" s="54" t="str">
        <f>IF('Terugvordering reiskosten OAH'!D222="","",IF('Terugvordering reiskosten OAH'!$T$36="","",'Terugvordering reiskosten OAH'!$T$36))</f>
        <v/>
      </c>
      <c r="B150" s="54" t="str">
        <f>IF(A150="","",'Terugvordering reiskosten OAH'!$T$38)</f>
        <v/>
      </c>
      <c r="C150" s="47" t="str">
        <f>IF(A150="","",'gegevensblad samenvatting vord.'!$C$2)</f>
        <v/>
      </c>
      <c r="D150" s="47" t="str">
        <f>IF('Terugvordering reiskosten OAH'!D222="","",TEXT('Terugvordering reiskosten OAH'!D222,"mm-jjjj"))</f>
        <v/>
      </c>
      <c r="E150" s="54" t="str">
        <f>IF('Terugvordering reiskosten OAH'!H222="","",'Terugvordering reiskosten OAH'!H222)</f>
        <v/>
      </c>
      <c r="F150" s="47" t="str">
        <f>IF('Terugvordering reiskosten OAH'!R222="","",'Terugvordering reiskosten OAH'!R222)</f>
        <v/>
      </c>
      <c r="G150" s="54" t="str">
        <f>IF('Terugvordering reiskosten OAH'!X222="","",'Terugvordering reiskosten OAH'!X222)</f>
        <v/>
      </c>
      <c r="H150" s="47" t="str">
        <f>IF('Terugvordering reiskosten OAH'!AJ222="","",'Terugvordering reiskosten OAH'!AJ222)</f>
        <v/>
      </c>
      <c r="I150" s="54" t="str">
        <f>IF('Terugvordering reiskosten OAH'!AR222="","",'Terugvordering reiskosten OAH'!AR222)</f>
        <v/>
      </c>
      <c r="J150" s="54" t="str">
        <f>IF('Terugvordering reiskosten OAH'!AY222="","",'Terugvordering reiskosten OAH'!AY222)</f>
        <v/>
      </c>
      <c r="K150" s="54" t="str">
        <f>IF('Terugvordering reiskosten OAH'!BC222=0,"",'Terugvordering reiskosten OAH'!BC222)</f>
        <v/>
      </c>
      <c r="L150" s="62" t="str">
        <f>IF('Terugvordering reiskosten OAH'!BK222=0,"",'Terugvordering reiskosten OAH'!BK222)</f>
        <v/>
      </c>
      <c r="M150" s="54" t="str">
        <f>IF('Terugvordering reiskosten OAH'!BR222=0,"",'Terugvordering reiskosten OAH'!BR222)</f>
        <v/>
      </c>
      <c r="N150" s="65" t="str">
        <f>IF('Terugvordering reiskosten OAH'!BZ222=0,"",'Terugvordering reiskosten OAH'!BZ222)</f>
        <v/>
      </c>
      <c r="O150" s="65" t="str">
        <f>IF('Terugvordering reiskosten OAH'!CG222="","",'Terugvordering reiskosten OAH'!CG222)</f>
        <v/>
      </c>
      <c r="P150" s="65" t="str">
        <f>IF('Terugvordering reiskosten OAH'!CM222=0,"",'Terugvordering reiskosten OAH'!CM222)</f>
        <v/>
      </c>
    </row>
    <row r="151" spans="1:16" x14ac:dyDescent="0.3">
      <c r="A151" s="54" t="str">
        <f>IF('Terugvordering reiskosten OAH'!D223="","",IF('Terugvordering reiskosten OAH'!$T$36="","",'Terugvordering reiskosten OAH'!$T$36))</f>
        <v/>
      </c>
      <c r="B151" s="54" t="str">
        <f>IF(A151="","",'Terugvordering reiskosten OAH'!$T$38)</f>
        <v/>
      </c>
      <c r="C151" s="47" t="str">
        <f>IF(A151="","",'gegevensblad samenvatting vord.'!$C$2)</f>
        <v/>
      </c>
      <c r="D151" s="47" t="str">
        <f>IF('Terugvordering reiskosten OAH'!D223="","",TEXT('Terugvordering reiskosten OAH'!D223,"mm-jjjj"))</f>
        <v/>
      </c>
      <c r="E151" s="54" t="str">
        <f>IF('Terugvordering reiskosten OAH'!H223="","",'Terugvordering reiskosten OAH'!H223)</f>
        <v/>
      </c>
      <c r="F151" s="47" t="str">
        <f>IF('Terugvordering reiskosten OAH'!R223="","",'Terugvordering reiskosten OAH'!R223)</f>
        <v/>
      </c>
      <c r="G151" s="54" t="str">
        <f>IF('Terugvordering reiskosten OAH'!X223="","",'Terugvordering reiskosten OAH'!X223)</f>
        <v/>
      </c>
      <c r="H151" s="47" t="str">
        <f>IF('Terugvordering reiskosten OAH'!AJ223="","",'Terugvordering reiskosten OAH'!AJ223)</f>
        <v/>
      </c>
      <c r="I151" s="54" t="str">
        <f>IF('Terugvordering reiskosten OAH'!AR223="","",'Terugvordering reiskosten OAH'!AR223)</f>
        <v/>
      </c>
      <c r="J151" s="54" t="str">
        <f>IF('Terugvordering reiskosten OAH'!AY223="","",'Terugvordering reiskosten OAH'!AY223)</f>
        <v/>
      </c>
      <c r="K151" s="54" t="str">
        <f>IF('Terugvordering reiskosten OAH'!BC223=0,"",'Terugvordering reiskosten OAH'!BC223)</f>
        <v/>
      </c>
      <c r="L151" s="62" t="str">
        <f>IF('Terugvordering reiskosten OAH'!BK223=0,"",'Terugvordering reiskosten OAH'!BK223)</f>
        <v/>
      </c>
      <c r="M151" s="54" t="str">
        <f>IF('Terugvordering reiskosten OAH'!BR223=0,"",'Terugvordering reiskosten OAH'!BR223)</f>
        <v/>
      </c>
      <c r="N151" s="65" t="str">
        <f>IF('Terugvordering reiskosten OAH'!BZ223=0,"",'Terugvordering reiskosten OAH'!BZ223)</f>
        <v/>
      </c>
      <c r="O151" s="65" t="str">
        <f>IF('Terugvordering reiskosten OAH'!CG223="","",'Terugvordering reiskosten OAH'!CG223)</f>
        <v/>
      </c>
      <c r="P151" s="65" t="str">
        <f>IF('Terugvordering reiskosten OAH'!CM223=0,"",'Terugvordering reiskosten OAH'!CM223)</f>
        <v/>
      </c>
    </row>
    <row r="152" spans="1:16" x14ac:dyDescent="0.3">
      <c r="A152" s="54" t="str">
        <f>IF('Terugvordering reiskosten OAH'!D224="","",IF('Terugvordering reiskosten OAH'!$T$36="","",'Terugvordering reiskosten OAH'!$T$36))</f>
        <v/>
      </c>
      <c r="B152" s="54" t="str">
        <f>IF(A152="","",'Terugvordering reiskosten OAH'!$T$38)</f>
        <v/>
      </c>
      <c r="C152" s="47" t="str">
        <f>IF(A152="","",'gegevensblad samenvatting vord.'!$C$2)</f>
        <v/>
      </c>
      <c r="D152" s="47" t="str">
        <f>IF('Terugvordering reiskosten OAH'!D224="","",TEXT('Terugvordering reiskosten OAH'!D224,"mm-jjjj"))</f>
        <v/>
      </c>
      <c r="E152" s="54" t="str">
        <f>IF('Terugvordering reiskosten OAH'!H224="","",'Terugvordering reiskosten OAH'!H224)</f>
        <v/>
      </c>
      <c r="F152" s="47" t="str">
        <f>IF('Terugvordering reiskosten OAH'!R224="","",'Terugvordering reiskosten OAH'!R224)</f>
        <v/>
      </c>
      <c r="G152" s="54" t="str">
        <f>IF('Terugvordering reiskosten OAH'!X224="","",'Terugvordering reiskosten OAH'!X224)</f>
        <v/>
      </c>
      <c r="H152" s="47" t="str">
        <f>IF('Terugvordering reiskosten OAH'!AJ224="","",'Terugvordering reiskosten OAH'!AJ224)</f>
        <v/>
      </c>
      <c r="I152" s="54" t="str">
        <f>IF('Terugvordering reiskosten OAH'!AR224="","",'Terugvordering reiskosten OAH'!AR224)</f>
        <v/>
      </c>
      <c r="J152" s="54" t="str">
        <f>IF('Terugvordering reiskosten OAH'!AY224="","",'Terugvordering reiskosten OAH'!AY224)</f>
        <v/>
      </c>
      <c r="K152" s="54" t="str">
        <f>IF('Terugvordering reiskosten OAH'!BC224=0,"",'Terugvordering reiskosten OAH'!BC224)</f>
        <v/>
      </c>
      <c r="L152" s="62" t="str">
        <f>IF('Terugvordering reiskosten OAH'!BK224=0,"",'Terugvordering reiskosten OAH'!BK224)</f>
        <v/>
      </c>
      <c r="M152" s="54" t="str">
        <f>IF('Terugvordering reiskosten OAH'!BR224=0,"",'Terugvordering reiskosten OAH'!BR224)</f>
        <v/>
      </c>
      <c r="N152" s="65" t="str">
        <f>IF('Terugvordering reiskosten OAH'!BZ224=0,"",'Terugvordering reiskosten OAH'!BZ224)</f>
        <v/>
      </c>
      <c r="O152" s="65" t="str">
        <f>IF('Terugvordering reiskosten OAH'!CG224="","",'Terugvordering reiskosten OAH'!CG224)</f>
        <v/>
      </c>
      <c r="P152" s="65" t="str">
        <f>IF('Terugvordering reiskosten OAH'!CM224=0,"",'Terugvordering reiskosten OAH'!CM224)</f>
        <v/>
      </c>
    </row>
    <row r="153" spans="1:16" x14ac:dyDescent="0.3">
      <c r="A153" s="54" t="str">
        <f>IF('Terugvordering reiskosten OAH'!D225="","",IF('Terugvordering reiskosten OAH'!$T$36="","",'Terugvordering reiskosten OAH'!$T$36))</f>
        <v/>
      </c>
      <c r="B153" s="54" t="str">
        <f>IF(A153="","",'Terugvordering reiskosten OAH'!$T$38)</f>
        <v/>
      </c>
      <c r="C153" s="47" t="str">
        <f>IF(A153="","",'gegevensblad samenvatting vord.'!$C$2)</f>
        <v/>
      </c>
      <c r="D153" s="47" t="str">
        <f>IF('Terugvordering reiskosten OAH'!D225="","",TEXT('Terugvordering reiskosten OAH'!D225,"mm-jjjj"))</f>
        <v/>
      </c>
      <c r="E153" s="54" t="str">
        <f>IF('Terugvordering reiskosten OAH'!H225="","",'Terugvordering reiskosten OAH'!H225)</f>
        <v/>
      </c>
      <c r="F153" s="47" t="str">
        <f>IF('Terugvordering reiskosten OAH'!R225="","",'Terugvordering reiskosten OAH'!R225)</f>
        <v/>
      </c>
      <c r="G153" s="54" t="str">
        <f>IF('Terugvordering reiskosten OAH'!X225="","",'Terugvordering reiskosten OAH'!X225)</f>
        <v/>
      </c>
      <c r="H153" s="47" t="str">
        <f>IF('Terugvordering reiskosten OAH'!AJ225="","",'Terugvordering reiskosten OAH'!AJ225)</f>
        <v/>
      </c>
      <c r="I153" s="54" t="str">
        <f>IF('Terugvordering reiskosten OAH'!AR225="","",'Terugvordering reiskosten OAH'!AR225)</f>
        <v/>
      </c>
      <c r="J153" s="54" t="str">
        <f>IF('Terugvordering reiskosten OAH'!AY225="","",'Terugvordering reiskosten OAH'!AY225)</f>
        <v/>
      </c>
      <c r="K153" s="54" t="str">
        <f>IF('Terugvordering reiskosten OAH'!BC225=0,"",'Terugvordering reiskosten OAH'!BC225)</f>
        <v/>
      </c>
      <c r="L153" s="62" t="str">
        <f>IF('Terugvordering reiskosten OAH'!BK225=0,"",'Terugvordering reiskosten OAH'!BK225)</f>
        <v/>
      </c>
      <c r="M153" s="54" t="str">
        <f>IF('Terugvordering reiskosten OAH'!BR225=0,"",'Terugvordering reiskosten OAH'!BR225)</f>
        <v/>
      </c>
      <c r="N153" s="65" t="str">
        <f>IF('Terugvordering reiskosten OAH'!BZ225=0,"",'Terugvordering reiskosten OAH'!BZ225)</f>
        <v/>
      </c>
      <c r="O153" s="65" t="str">
        <f>IF('Terugvordering reiskosten OAH'!CG225="","",'Terugvordering reiskosten OAH'!CG225)</f>
        <v/>
      </c>
      <c r="P153" s="65" t="str">
        <f>IF('Terugvordering reiskosten OAH'!CM225=0,"",'Terugvordering reiskosten OAH'!CM225)</f>
        <v/>
      </c>
    </row>
    <row r="154" spans="1:16" x14ac:dyDescent="0.3">
      <c r="A154" s="54" t="str">
        <f>IF('Terugvordering reiskosten OAH'!D226="","",IF('Terugvordering reiskosten OAH'!$T$36="","",'Terugvordering reiskosten OAH'!$T$36))</f>
        <v/>
      </c>
      <c r="B154" s="54" t="str">
        <f>IF(A154="","",'Terugvordering reiskosten OAH'!$T$38)</f>
        <v/>
      </c>
      <c r="C154" s="47" t="str">
        <f>IF(A154="","",'gegevensblad samenvatting vord.'!$C$2)</f>
        <v/>
      </c>
      <c r="D154" s="47" t="str">
        <f>IF('Terugvordering reiskosten OAH'!D226="","",TEXT('Terugvordering reiskosten OAH'!D226,"mm-jjjj"))</f>
        <v/>
      </c>
      <c r="E154" s="54" t="str">
        <f>IF('Terugvordering reiskosten OAH'!H226="","",'Terugvordering reiskosten OAH'!H226)</f>
        <v/>
      </c>
      <c r="F154" s="47" t="str">
        <f>IF('Terugvordering reiskosten OAH'!R226="","",'Terugvordering reiskosten OAH'!R226)</f>
        <v/>
      </c>
      <c r="G154" s="54" t="str">
        <f>IF('Terugvordering reiskosten OAH'!X226="","",'Terugvordering reiskosten OAH'!X226)</f>
        <v/>
      </c>
      <c r="H154" s="47" t="str">
        <f>IF('Terugvordering reiskosten OAH'!AJ226="","",'Terugvordering reiskosten OAH'!AJ226)</f>
        <v/>
      </c>
      <c r="I154" s="54" t="str">
        <f>IF('Terugvordering reiskosten OAH'!AR226="","",'Terugvordering reiskosten OAH'!AR226)</f>
        <v/>
      </c>
      <c r="J154" s="54" t="str">
        <f>IF('Terugvordering reiskosten OAH'!AY226="","",'Terugvordering reiskosten OAH'!AY226)</f>
        <v/>
      </c>
      <c r="K154" s="54" t="str">
        <f>IF('Terugvordering reiskosten OAH'!BC226=0,"",'Terugvordering reiskosten OAH'!BC226)</f>
        <v/>
      </c>
      <c r="L154" s="62" t="str">
        <f>IF('Terugvordering reiskosten OAH'!BK226=0,"",'Terugvordering reiskosten OAH'!BK226)</f>
        <v/>
      </c>
      <c r="M154" s="54" t="str">
        <f>IF('Terugvordering reiskosten OAH'!BR226=0,"",'Terugvordering reiskosten OAH'!BR226)</f>
        <v/>
      </c>
      <c r="N154" s="65" t="str">
        <f>IF('Terugvordering reiskosten OAH'!BZ226=0,"",'Terugvordering reiskosten OAH'!BZ226)</f>
        <v/>
      </c>
      <c r="O154" s="65" t="str">
        <f>IF('Terugvordering reiskosten OAH'!CG226="","",'Terugvordering reiskosten OAH'!CG226)</f>
        <v/>
      </c>
      <c r="P154" s="65" t="str">
        <f>IF('Terugvordering reiskosten OAH'!CM226=0,"",'Terugvordering reiskosten OAH'!CM226)</f>
        <v/>
      </c>
    </row>
    <row r="155" spans="1:16" x14ac:dyDescent="0.3">
      <c r="A155" s="54" t="str">
        <f>IF('Terugvordering reiskosten OAH'!D227="","",IF('Terugvordering reiskosten OAH'!$T$36="","",'Terugvordering reiskosten OAH'!$T$36))</f>
        <v/>
      </c>
      <c r="B155" s="54" t="str">
        <f>IF(A155="","",'Terugvordering reiskosten OAH'!$T$38)</f>
        <v/>
      </c>
      <c r="C155" s="47" t="str">
        <f>IF(A155="","",'gegevensblad samenvatting vord.'!$C$2)</f>
        <v/>
      </c>
      <c r="D155" s="47" t="str">
        <f>IF('Terugvordering reiskosten OAH'!D227="","",TEXT('Terugvordering reiskosten OAH'!D227,"mm-jjjj"))</f>
        <v/>
      </c>
      <c r="E155" s="54" t="str">
        <f>IF('Terugvordering reiskosten OAH'!H227="","",'Terugvordering reiskosten OAH'!H227)</f>
        <v/>
      </c>
      <c r="F155" s="47" t="str">
        <f>IF('Terugvordering reiskosten OAH'!R227="","",'Terugvordering reiskosten OAH'!R227)</f>
        <v/>
      </c>
      <c r="G155" s="54" t="str">
        <f>IF('Terugvordering reiskosten OAH'!X227="","",'Terugvordering reiskosten OAH'!X227)</f>
        <v/>
      </c>
      <c r="H155" s="47" t="str">
        <f>IF('Terugvordering reiskosten OAH'!AJ227="","",'Terugvordering reiskosten OAH'!AJ227)</f>
        <v/>
      </c>
      <c r="I155" s="54" t="str">
        <f>IF('Terugvordering reiskosten OAH'!AR227="","",'Terugvordering reiskosten OAH'!AR227)</f>
        <v/>
      </c>
      <c r="J155" s="54" t="str">
        <f>IF('Terugvordering reiskosten OAH'!AY227="","",'Terugvordering reiskosten OAH'!AY227)</f>
        <v/>
      </c>
      <c r="K155" s="54" t="str">
        <f>IF('Terugvordering reiskosten OAH'!BC227=0,"",'Terugvordering reiskosten OAH'!BC227)</f>
        <v/>
      </c>
      <c r="L155" s="62" t="str">
        <f>IF('Terugvordering reiskosten OAH'!BK227=0,"",'Terugvordering reiskosten OAH'!BK227)</f>
        <v/>
      </c>
      <c r="M155" s="54" t="str">
        <f>IF('Terugvordering reiskosten OAH'!BR227=0,"",'Terugvordering reiskosten OAH'!BR227)</f>
        <v/>
      </c>
      <c r="N155" s="65" t="str">
        <f>IF('Terugvordering reiskosten OAH'!BZ227=0,"",'Terugvordering reiskosten OAH'!BZ227)</f>
        <v/>
      </c>
      <c r="O155" s="65" t="str">
        <f>IF('Terugvordering reiskosten OAH'!CG227="","",'Terugvordering reiskosten OAH'!CG227)</f>
        <v/>
      </c>
      <c r="P155" s="65" t="str">
        <f>IF('Terugvordering reiskosten OAH'!CM227=0,"",'Terugvordering reiskosten OAH'!CM227)</f>
        <v/>
      </c>
    </row>
    <row r="156" spans="1:16" x14ac:dyDescent="0.3">
      <c r="A156" s="54" t="str">
        <f>IF('Terugvordering reiskosten OAH'!D228="","",IF('Terugvordering reiskosten OAH'!$T$36="","",'Terugvordering reiskosten OAH'!$T$36))</f>
        <v/>
      </c>
      <c r="B156" s="54" t="str">
        <f>IF(A156="","",'Terugvordering reiskosten OAH'!$T$38)</f>
        <v/>
      </c>
      <c r="C156" s="47" t="str">
        <f>IF(A156="","",'gegevensblad samenvatting vord.'!$C$2)</f>
        <v/>
      </c>
      <c r="D156" s="47" t="str">
        <f>IF('Terugvordering reiskosten OAH'!D228="","",TEXT('Terugvordering reiskosten OAH'!D228,"mm-jjjj"))</f>
        <v/>
      </c>
      <c r="E156" s="54" t="str">
        <f>IF('Terugvordering reiskosten OAH'!H228="","",'Terugvordering reiskosten OAH'!H228)</f>
        <v/>
      </c>
      <c r="F156" s="47" t="str">
        <f>IF('Terugvordering reiskosten OAH'!R228="","",'Terugvordering reiskosten OAH'!R228)</f>
        <v/>
      </c>
      <c r="G156" s="54" t="str">
        <f>IF('Terugvordering reiskosten OAH'!X228="","",'Terugvordering reiskosten OAH'!X228)</f>
        <v/>
      </c>
      <c r="H156" s="47" t="str">
        <f>IF('Terugvordering reiskosten OAH'!AJ228="","",'Terugvordering reiskosten OAH'!AJ228)</f>
        <v/>
      </c>
      <c r="I156" s="54" t="str">
        <f>IF('Terugvordering reiskosten OAH'!AR228="","",'Terugvordering reiskosten OAH'!AR228)</f>
        <v/>
      </c>
      <c r="J156" s="54" t="str">
        <f>IF('Terugvordering reiskosten OAH'!AY228="","",'Terugvordering reiskosten OAH'!AY228)</f>
        <v/>
      </c>
      <c r="K156" s="54" t="str">
        <f>IF('Terugvordering reiskosten OAH'!BC228=0,"",'Terugvordering reiskosten OAH'!BC228)</f>
        <v/>
      </c>
      <c r="L156" s="62" t="str">
        <f>IF('Terugvordering reiskosten OAH'!BK228=0,"",'Terugvordering reiskosten OAH'!BK228)</f>
        <v/>
      </c>
      <c r="M156" s="54" t="str">
        <f>IF('Terugvordering reiskosten OAH'!BR228=0,"",'Terugvordering reiskosten OAH'!BR228)</f>
        <v/>
      </c>
      <c r="N156" s="65" t="str">
        <f>IF('Terugvordering reiskosten OAH'!BZ228=0,"",'Terugvordering reiskosten OAH'!BZ228)</f>
        <v/>
      </c>
      <c r="O156" s="65" t="str">
        <f>IF('Terugvordering reiskosten OAH'!CG228="","",'Terugvordering reiskosten OAH'!CG228)</f>
        <v/>
      </c>
      <c r="P156" s="65" t="str">
        <f>IF('Terugvordering reiskosten OAH'!CM228=0,"",'Terugvordering reiskosten OAH'!CM228)</f>
        <v/>
      </c>
    </row>
    <row r="157" spans="1:16" x14ac:dyDescent="0.3">
      <c r="A157" s="54" t="str">
        <f>IF('Terugvordering reiskosten OAH'!D229="","",IF('Terugvordering reiskosten OAH'!$T$36="","",'Terugvordering reiskosten OAH'!$T$36))</f>
        <v/>
      </c>
      <c r="B157" s="54" t="str">
        <f>IF(A157="","",'Terugvordering reiskosten OAH'!$T$38)</f>
        <v/>
      </c>
      <c r="C157" s="47" t="str">
        <f>IF(A157="","",'gegevensblad samenvatting vord.'!$C$2)</f>
        <v/>
      </c>
      <c r="D157" s="47" t="str">
        <f>IF('Terugvordering reiskosten OAH'!D229="","",TEXT('Terugvordering reiskosten OAH'!D229,"mm-jjjj"))</f>
        <v/>
      </c>
      <c r="E157" s="54" t="str">
        <f>IF('Terugvordering reiskosten OAH'!H229="","",'Terugvordering reiskosten OAH'!H229)</f>
        <v/>
      </c>
      <c r="F157" s="47" t="str">
        <f>IF('Terugvordering reiskosten OAH'!R229="","",'Terugvordering reiskosten OAH'!R229)</f>
        <v/>
      </c>
      <c r="G157" s="54" t="str">
        <f>IF('Terugvordering reiskosten OAH'!X229="","",'Terugvordering reiskosten OAH'!X229)</f>
        <v/>
      </c>
      <c r="H157" s="47" t="str">
        <f>IF('Terugvordering reiskosten OAH'!AJ229="","",'Terugvordering reiskosten OAH'!AJ229)</f>
        <v/>
      </c>
      <c r="I157" s="54" t="str">
        <f>IF('Terugvordering reiskosten OAH'!AR229="","",'Terugvordering reiskosten OAH'!AR229)</f>
        <v/>
      </c>
      <c r="J157" s="54" t="str">
        <f>IF('Terugvordering reiskosten OAH'!AY229="","",'Terugvordering reiskosten OAH'!AY229)</f>
        <v/>
      </c>
      <c r="K157" s="54" t="str">
        <f>IF('Terugvordering reiskosten OAH'!BC229=0,"",'Terugvordering reiskosten OAH'!BC229)</f>
        <v/>
      </c>
      <c r="L157" s="62" t="str">
        <f>IF('Terugvordering reiskosten OAH'!BK229=0,"",'Terugvordering reiskosten OAH'!BK229)</f>
        <v/>
      </c>
      <c r="M157" s="54" t="str">
        <f>IF('Terugvordering reiskosten OAH'!BR229=0,"",'Terugvordering reiskosten OAH'!BR229)</f>
        <v/>
      </c>
      <c r="N157" s="65" t="str">
        <f>IF('Terugvordering reiskosten OAH'!BZ229=0,"",'Terugvordering reiskosten OAH'!BZ229)</f>
        <v/>
      </c>
      <c r="O157" s="65" t="str">
        <f>IF('Terugvordering reiskosten OAH'!CG229="","",'Terugvordering reiskosten OAH'!CG229)</f>
        <v/>
      </c>
      <c r="P157" s="65" t="str">
        <f>IF('Terugvordering reiskosten OAH'!CM229=0,"",'Terugvordering reiskosten OAH'!CM229)</f>
        <v/>
      </c>
    </row>
    <row r="158" spans="1:16" x14ac:dyDescent="0.3">
      <c r="A158" s="54" t="str">
        <f>IF('Terugvordering reiskosten OAH'!D230="","",IF('Terugvordering reiskosten OAH'!$T$36="","",'Terugvordering reiskosten OAH'!$T$36))</f>
        <v/>
      </c>
      <c r="B158" s="54" t="str">
        <f>IF(A158="","",'Terugvordering reiskosten OAH'!$T$38)</f>
        <v/>
      </c>
      <c r="C158" s="47" t="str">
        <f>IF(A158="","",'gegevensblad samenvatting vord.'!$C$2)</f>
        <v/>
      </c>
      <c r="D158" s="47" t="str">
        <f>IF('Terugvordering reiskosten OAH'!D230="","",TEXT('Terugvordering reiskosten OAH'!D230,"mm-jjjj"))</f>
        <v/>
      </c>
      <c r="E158" s="54" t="str">
        <f>IF('Terugvordering reiskosten OAH'!H230="","",'Terugvordering reiskosten OAH'!H230)</f>
        <v/>
      </c>
      <c r="F158" s="47" t="str">
        <f>IF('Terugvordering reiskosten OAH'!R230="","",'Terugvordering reiskosten OAH'!R230)</f>
        <v/>
      </c>
      <c r="G158" s="54" t="str">
        <f>IF('Terugvordering reiskosten OAH'!X230="","",'Terugvordering reiskosten OAH'!X230)</f>
        <v/>
      </c>
      <c r="H158" s="47" t="str">
        <f>IF('Terugvordering reiskosten OAH'!AJ230="","",'Terugvordering reiskosten OAH'!AJ230)</f>
        <v/>
      </c>
      <c r="I158" s="54" t="str">
        <f>IF('Terugvordering reiskosten OAH'!AR230="","",'Terugvordering reiskosten OAH'!AR230)</f>
        <v/>
      </c>
      <c r="J158" s="54" t="str">
        <f>IF('Terugvordering reiskosten OAH'!AY230="","",'Terugvordering reiskosten OAH'!AY230)</f>
        <v/>
      </c>
      <c r="K158" s="54" t="str">
        <f>IF('Terugvordering reiskosten OAH'!BC230=0,"",'Terugvordering reiskosten OAH'!BC230)</f>
        <v/>
      </c>
      <c r="L158" s="62" t="str">
        <f>IF('Terugvordering reiskosten OAH'!BK230=0,"",'Terugvordering reiskosten OAH'!BK230)</f>
        <v/>
      </c>
      <c r="M158" s="54" t="str">
        <f>IF('Terugvordering reiskosten OAH'!BR230=0,"",'Terugvordering reiskosten OAH'!BR230)</f>
        <v/>
      </c>
      <c r="N158" s="65" t="str">
        <f>IF('Terugvordering reiskosten OAH'!BZ230=0,"",'Terugvordering reiskosten OAH'!BZ230)</f>
        <v/>
      </c>
      <c r="O158" s="65" t="str">
        <f>IF('Terugvordering reiskosten OAH'!CG230="","",'Terugvordering reiskosten OAH'!CG230)</f>
        <v/>
      </c>
      <c r="P158" s="65" t="str">
        <f>IF('Terugvordering reiskosten OAH'!CM230=0,"",'Terugvordering reiskosten OAH'!CM230)</f>
        <v/>
      </c>
    </row>
    <row r="159" spans="1:16" x14ac:dyDescent="0.3">
      <c r="A159" s="54" t="str">
        <f>IF('Terugvordering reiskosten OAH'!D231="","",IF('Terugvordering reiskosten OAH'!$T$36="","",'Terugvordering reiskosten OAH'!$T$36))</f>
        <v/>
      </c>
      <c r="B159" s="54" t="str">
        <f>IF(A159="","",'Terugvordering reiskosten OAH'!$T$38)</f>
        <v/>
      </c>
      <c r="C159" s="47" t="str">
        <f>IF(A159="","",'gegevensblad samenvatting vord.'!$C$2)</f>
        <v/>
      </c>
      <c r="D159" s="47" t="str">
        <f>IF('Terugvordering reiskosten OAH'!D231="","",TEXT('Terugvordering reiskosten OAH'!D231,"mm-jjjj"))</f>
        <v/>
      </c>
      <c r="E159" s="54" t="str">
        <f>IF('Terugvordering reiskosten OAH'!H231="","",'Terugvordering reiskosten OAH'!H231)</f>
        <v/>
      </c>
      <c r="F159" s="47" t="str">
        <f>IF('Terugvordering reiskosten OAH'!R231="","",'Terugvordering reiskosten OAH'!R231)</f>
        <v/>
      </c>
      <c r="G159" s="54" t="str">
        <f>IF('Terugvordering reiskosten OAH'!X231="","",'Terugvordering reiskosten OAH'!X231)</f>
        <v/>
      </c>
      <c r="H159" s="47" t="str">
        <f>IF('Terugvordering reiskosten OAH'!AJ231="","",'Terugvordering reiskosten OAH'!AJ231)</f>
        <v/>
      </c>
      <c r="I159" s="54" t="str">
        <f>IF('Terugvordering reiskosten OAH'!AR231="","",'Terugvordering reiskosten OAH'!AR231)</f>
        <v/>
      </c>
      <c r="J159" s="54" t="str">
        <f>IF('Terugvordering reiskosten OAH'!AY231="","",'Terugvordering reiskosten OAH'!AY231)</f>
        <v/>
      </c>
      <c r="K159" s="54" t="str">
        <f>IF('Terugvordering reiskosten OAH'!BC231=0,"",'Terugvordering reiskosten OAH'!BC231)</f>
        <v/>
      </c>
      <c r="L159" s="62" t="str">
        <f>IF('Terugvordering reiskosten OAH'!BK231=0,"",'Terugvordering reiskosten OAH'!BK231)</f>
        <v/>
      </c>
      <c r="M159" s="54" t="str">
        <f>IF('Terugvordering reiskosten OAH'!BR231=0,"",'Terugvordering reiskosten OAH'!BR231)</f>
        <v/>
      </c>
      <c r="N159" s="65" t="str">
        <f>IF('Terugvordering reiskosten OAH'!BZ231=0,"",'Terugvordering reiskosten OAH'!BZ231)</f>
        <v/>
      </c>
      <c r="O159" s="65" t="str">
        <f>IF('Terugvordering reiskosten OAH'!CG231="","",'Terugvordering reiskosten OAH'!CG231)</f>
        <v/>
      </c>
      <c r="P159" s="65" t="str">
        <f>IF('Terugvordering reiskosten OAH'!CM231=0,"",'Terugvordering reiskosten OAH'!CM231)</f>
        <v/>
      </c>
    </row>
    <row r="160" spans="1:16" x14ac:dyDescent="0.3">
      <c r="A160" s="54" t="str">
        <f>IF('Terugvordering reiskosten OAH'!D232="","",IF('Terugvordering reiskosten OAH'!$T$36="","",'Terugvordering reiskosten OAH'!$T$36))</f>
        <v/>
      </c>
      <c r="B160" s="54" t="str">
        <f>IF(A160="","",'Terugvordering reiskosten OAH'!$T$38)</f>
        <v/>
      </c>
      <c r="C160" s="47" t="str">
        <f>IF(A160="","",'gegevensblad samenvatting vord.'!$C$2)</f>
        <v/>
      </c>
      <c r="D160" s="47" t="str">
        <f>IF('Terugvordering reiskosten OAH'!D232="","",TEXT('Terugvordering reiskosten OAH'!D232,"mm-jjjj"))</f>
        <v/>
      </c>
      <c r="E160" s="54" t="str">
        <f>IF('Terugvordering reiskosten OAH'!H232="","",'Terugvordering reiskosten OAH'!H232)</f>
        <v/>
      </c>
      <c r="F160" s="47" t="str">
        <f>IF('Terugvordering reiskosten OAH'!R232="","",'Terugvordering reiskosten OAH'!R232)</f>
        <v/>
      </c>
      <c r="G160" s="54" t="str">
        <f>IF('Terugvordering reiskosten OAH'!X232="","",'Terugvordering reiskosten OAH'!X232)</f>
        <v/>
      </c>
      <c r="H160" s="47" t="str">
        <f>IF('Terugvordering reiskosten OAH'!AJ232="","",'Terugvordering reiskosten OAH'!AJ232)</f>
        <v/>
      </c>
      <c r="I160" s="54" t="str">
        <f>IF('Terugvordering reiskosten OAH'!AR232="","",'Terugvordering reiskosten OAH'!AR232)</f>
        <v/>
      </c>
      <c r="J160" s="54" t="str">
        <f>IF('Terugvordering reiskosten OAH'!AY232="","",'Terugvordering reiskosten OAH'!AY232)</f>
        <v/>
      </c>
      <c r="K160" s="54" t="str">
        <f>IF('Terugvordering reiskosten OAH'!BC232=0,"",'Terugvordering reiskosten OAH'!BC232)</f>
        <v/>
      </c>
      <c r="L160" s="62" t="str">
        <f>IF('Terugvordering reiskosten OAH'!BK232=0,"",'Terugvordering reiskosten OAH'!BK232)</f>
        <v/>
      </c>
      <c r="M160" s="54" t="str">
        <f>IF('Terugvordering reiskosten OAH'!BR232=0,"",'Terugvordering reiskosten OAH'!BR232)</f>
        <v/>
      </c>
      <c r="N160" s="65" t="str">
        <f>IF('Terugvordering reiskosten OAH'!BZ232=0,"",'Terugvordering reiskosten OAH'!BZ232)</f>
        <v/>
      </c>
      <c r="O160" s="65" t="str">
        <f>IF('Terugvordering reiskosten OAH'!CG232="","",'Terugvordering reiskosten OAH'!CG232)</f>
        <v/>
      </c>
      <c r="P160" s="65" t="str">
        <f>IF('Terugvordering reiskosten OAH'!CM232=0,"",'Terugvordering reiskosten OAH'!CM232)</f>
        <v/>
      </c>
    </row>
    <row r="161" spans="1:16" x14ac:dyDescent="0.3">
      <c r="A161" s="54" t="str">
        <f>IF('Terugvordering reiskosten OAH'!D233="","",IF('Terugvordering reiskosten OAH'!$T$36="","",'Terugvordering reiskosten OAH'!$T$36))</f>
        <v/>
      </c>
      <c r="B161" s="54" t="str">
        <f>IF(A161="","",'Terugvordering reiskosten OAH'!$T$38)</f>
        <v/>
      </c>
      <c r="C161" s="47" t="str">
        <f>IF(A161="","",'gegevensblad samenvatting vord.'!$C$2)</f>
        <v/>
      </c>
      <c r="D161" s="47" t="str">
        <f>IF('Terugvordering reiskosten OAH'!D233="","",TEXT('Terugvordering reiskosten OAH'!D233,"mm-jjjj"))</f>
        <v/>
      </c>
      <c r="E161" s="54" t="str">
        <f>IF('Terugvordering reiskosten OAH'!H233="","",'Terugvordering reiskosten OAH'!H233)</f>
        <v/>
      </c>
      <c r="F161" s="47" t="str">
        <f>IF('Terugvordering reiskosten OAH'!R233="","",'Terugvordering reiskosten OAH'!R233)</f>
        <v/>
      </c>
      <c r="G161" s="54" t="str">
        <f>IF('Terugvordering reiskosten OAH'!X233="","",'Terugvordering reiskosten OAH'!X233)</f>
        <v/>
      </c>
      <c r="H161" s="47" t="str">
        <f>IF('Terugvordering reiskosten OAH'!AJ233="","",'Terugvordering reiskosten OAH'!AJ233)</f>
        <v/>
      </c>
      <c r="I161" s="54" t="str">
        <f>IF('Terugvordering reiskosten OAH'!AR233="","",'Terugvordering reiskosten OAH'!AR233)</f>
        <v/>
      </c>
      <c r="J161" s="54" t="str">
        <f>IF('Terugvordering reiskosten OAH'!AY233="","",'Terugvordering reiskosten OAH'!AY233)</f>
        <v/>
      </c>
      <c r="K161" s="54" t="str">
        <f>IF('Terugvordering reiskosten OAH'!BC233=0,"",'Terugvordering reiskosten OAH'!BC233)</f>
        <v/>
      </c>
      <c r="L161" s="62" t="str">
        <f>IF('Terugvordering reiskosten OAH'!BK233=0,"",'Terugvordering reiskosten OAH'!BK233)</f>
        <v/>
      </c>
      <c r="M161" s="54" t="str">
        <f>IF('Terugvordering reiskosten OAH'!BR233=0,"",'Terugvordering reiskosten OAH'!BR233)</f>
        <v/>
      </c>
      <c r="N161" s="65" t="str">
        <f>IF('Terugvordering reiskosten OAH'!BZ233=0,"",'Terugvordering reiskosten OAH'!BZ233)</f>
        <v/>
      </c>
      <c r="O161" s="65" t="str">
        <f>IF('Terugvordering reiskosten OAH'!CG233="","",'Terugvordering reiskosten OAH'!CG233)</f>
        <v/>
      </c>
      <c r="P161" s="65" t="str">
        <f>IF('Terugvordering reiskosten OAH'!CM233=0,"",'Terugvordering reiskosten OAH'!CM233)</f>
        <v/>
      </c>
    </row>
    <row r="162" spans="1:16" x14ac:dyDescent="0.3">
      <c r="A162" s="54" t="str">
        <f>IF('Terugvordering reiskosten OAH'!D234="","",IF('Terugvordering reiskosten OAH'!$T$36="","",'Terugvordering reiskosten OAH'!$T$36))</f>
        <v/>
      </c>
      <c r="B162" s="54" t="str">
        <f>IF(A162="","",'Terugvordering reiskosten OAH'!$T$38)</f>
        <v/>
      </c>
      <c r="C162" s="47" t="str">
        <f>IF(A162="","",'gegevensblad samenvatting vord.'!$C$2)</f>
        <v/>
      </c>
      <c r="D162" s="47" t="str">
        <f>IF('Terugvordering reiskosten OAH'!D234="","",TEXT('Terugvordering reiskosten OAH'!D234,"mm-jjjj"))</f>
        <v/>
      </c>
      <c r="E162" s="54" t="str">
        <f>IF('Terugvordering reiskosten OAH'!H234="","",'Terugvordering reiskosten OAH'!H234)</f>
        <v/>
      </c>
      <c r="F162" s="47" t="str">
        <f>IF('Terugvordering reiskosten OAH'!R234="","",'Terugvordering reiskosten OAH'!R234)</f>
        <v/>
      </c>
      <c r="G162" s="54" t="str">
        <f>IF('Terugvordering reiskosten OAH'!X234="","",'Terugvordering reiskosten OAH'!X234)</f>
        <v/>
      </c>
      <c r="H162" s="47" t="str">
        <f>IF('Terugvordering reiskosten OAH'!AJ234="","",'Terugvordering reiskosten OAH'!AJ234)</f>
        <v/>
      </c>
      <c r="I162" s="54" t="str">
        <f>IF('Terugvordering reiskosten OAH'!AR234="","",'Terugvordering reiskosten OAH'!AR234)</f>
        <v/>
      </c>
      <c r="J162" s="54" t="str">
        <f>IF('Terugvordering reiskosten OAH'!AY234="","",'Terugvordering reiskosten OAH'!AY234)</f>
        <v/>
      </c>
      <c r="K162" s="54" t="str">
        <f>IF('Terugvordering reiskosten OAH'!BC234=0,"",'Terugvordering reiskosten OAH'!BC234)</f>
        <v/>
      </c>
      <c r="L162" s="62" t="str">
        <f>IF('Terugvordering reiskosten OAH'!BK234=0,"",'Terugvordering reiskosten OAH'!BK234)</f>
        <v/>
      </c>
      <c r="M162" s="54" t="str">
        <f>IF('Terugvordering reiskosten OAH'!BR234=0,"",'Terugvordering reiskosten OAH'!BR234)</f>
        <v/>
      </c>
      <c r="N162" s="65" t="str">
        <f>IF('Terugvordering reiskosten OAH'!BZ234=0,"",'Terugvordering reiskosten OAH'!BZ234)</f>
        <v/>
      </c>
      <c r="O162" s="65" t="str">
        <f>IF('Terugvordering reiskosten OAH'!CG234="","",'Terugvordering reiskosten OAH'!CG234)</f>
        <v/>
      </c>
      <c r="P162" s="65" t="str">
        <f>IF('Terugvordering reiskosten OAH'!CM234=0,"",'Terugvordering reiskosten OAH'!CM234)</f>
        <v/>
      </c>
    </row>
    <row r="163" spans="1:16" x14ac:dyDescent="0.3">
      <c r="A163" s="54" t="str">
        <f>IF('Terugvordering reiskosten OAH'!D235="","",IF('Terugvordering reiskosten OAH'!$T$36="","",'Terugvordering reiskosten OAH'!$T$36))</f>
        <v/>
      </c>
      <c r="B163" s="54" t="str">
        <f>IF(A163="","",'Terugvordering reiskosten OAH'!$T$38)</f>
        <v/>
      </c>
      <c r="C163" s="47" t="str">
        <f>IF(A163="","",'gegevensblad samenvatting vord.'!$C$2)</f>
        <v/>
      </c>
      <c r="D163" s="47" t="str">
        <f>IF('Terugvordering reiskosten OAH'!D235="","",TEXT('Terugvordering reiskosten OAH'!D235,"mm-jjjj"))</f>
        <v/>
      </c>
      <c r="E163" s="54" t="str">
        <f>IF('Terugvordering reiskosten OAH'!H235="","",'Terugvordering reiskosten OAH'!H235)</f>
        <v/>
      </c>
      <c r="F163" s="47" t="str">
        <f>IF('Terugvordering reiskosten OAH'!R235="","",'Terugvordering reiskosten OAH'!R235)</f>
        <v/>
      </c>
      <c r="G163" s="54" t="str">
        <f>IF('Terugvordering reiskosten OAH'!X235="","",'Terugvordering reiskosten OAH'!X235)</f>
        <v/>
      </c>
      <c r="H163" s="47" t="str">
        <f>IF('Terugvordering reiskosten OAH'!AJ235="","",'Terugvordering reiskosten OAH'!AJ235)</f>
        <v/>
      </c>
      <c r="I163" s="54" t="str">
        <f>IF('Terugvordering reiskosten OAH'!AR235="","",'Terugvordering reiskosten OAH'!AR235)</f>
        <v/>
      </c>
      <c r="J163" s="54" t="str">
        <f>IF('Terugvordering reiskosten OAH'!AY235="","",'Terugvordering reiskosten OAH'!AY235)</f>
        <v/>
      </c>
      <c r="K163" s="54" t="str">
        <f>IF('Terugvordering reiskosten OAH'!BC235=0,"",'Terugvordering reiskosten OAH'!BC235)</f>
        <v/>
      </c>
      <c r="L163" s="62" t="str">
        <f>IF('Terugvordering reiskosten OAH'!BK235=0,"",'Terugvordering reiskosten OAH'!BK235)</f>
        <v/>
      </c>
      <c r="M163" s="54" t="str">
        <f>IF('Terugvordering reiskosten OAH'!BR235=0,"",'Terugvordering reiskosten OAH'!BR235)</f>
        <v/>
      </c>
      <c r="N163" s="65" t="str">
        <f>IF('Terugvordering reiskosten OAH'!BZ235=0,"",'Terugvordering reiskosten OAH'!BZ235)</f>
        <v/>
      </c>
      <c r="O163" s="65" t="str">
        <f>IF('Terugvordering reiskosten OAH'!CG235="","",'Terugvordering reiskosten OAH'!CG235)</f>
        <v/>
      </c>
      <c r="P163" s="65" t="str">
        <f>IF('Terugvordering reiskosten OAH'!CM235=0,"",'Terugvordering reiskosten OAH'!CM235)</f>
        <v/>
      </c>
    </row>
    <row r="164" spans="1:16" x14ac:dyDescent="0.3">
      <c r="A164" s="54" t="str">
        <f>IF('Terugvordering reiskosten OAH'!D236="","",IF('Terugvordering reiskosten OAH'!$T$36="","",'Terugvordering reiskosten OAH'!$T$36))</f>
        <v/>
      </c>
      <c r="B164" s="54" t="str">
        <f>IF(A164="","",'Terugvordering reiskosten OAH'!$T$38)</f>
        <v/>
      </c>
      <c r="C164" s="47" t="str">
        <f>IF(A164="","",'gegevensblad samenvatting vord.'!$C$2)</f>
        <v/>
      </c>
      <c r="D164" s="47" t="str">
        <f>IF('Terugvordering reiskosten OAH'!D236="","",TEXT('Terugvordering reiskosten OAH'!D236,"mm-jjjj"))</f>
        <v/>
      </c>
      <c r="E164" s="54" t="str">
        <f>IF('Terugvordering reiskosten OAH'!H236="","",'Terugvordering reiskosten OAH'!H236)</f>
        <v/>
      </c>
      <c r="F164" s="47" t="str">
        <f>IF('Terugvordering reiskosten OAH'!R236="","",'Terugvordering reiskosten OAH'!R236)</f>
        <v/>
      </c>
      <c r="G164" s="54" t="str">
        <f>IF('Terugvordering reiskosten OAH'!X236="","",'Terugvordering reiskosten OAH'!X236)</f>
        <v/>
      </c>
      <c r="H164" s="47" t="str">
        <f>IF('Terugvordering reiskosten OAH'!AJ236="","",'Terugvordering reiskosten OAH'!AJ236)</f>
        <v/>
      </c>
      <c r="I164" s="54" t="str">
        <f>IF('Terugvordering reiskosten OAH'!AR236="","",'Terugvordering reiskosten OAH'!AR236)</f>
        <v/>
      </c>
      <c r="J164" s="54" t="str">
        <f>IF('Terugvordering reiskosten OAH'!AY236="","",'Terugvordering reiskosten OAH'!AY236)</f>
        <v/>
      </c>
      <c r="K164" s="54" t="str">
        <f>IF('Terugvordering reiskosten OAH'!BC236=0,"",'Terugvordering reiskosten OAH'!BC236)</f>
        <v/>
      </c>
      <c r="L164" s="62" t="str">
        <f>IF('Terugvordering reiskosten OAH'!BK236=0,"",'Terugvordering reiskosten OAH'!BK236)</f>
        <v/>
      </c>
      <c r="M164" s="54" t="str">
        <f>IF('Terugvordering reiskosten OAH'!BR236=0,"",'Terugvordering reiskosten OAH'!BR236)</f>
        <v/>
      </c>
      <c r="N164" s="65" t="str">
        <f>IF('Terugvordering reiskosten OAH'!BZ236=0,"",'Terugvordering reiskosten OAH'!BZ236)</f>
        <v/>
      </c>
      <c r="O164" s="65" t="str">
        <f>IF('Terugvordering reiskosten OAH'!CG236="","",'Terugvordering reiskosten OAH'!CG236)</f>
        <v/>
      </c>
      <c r="P164" s="65" t="str">
        <f>IF('Terugvordering reiskosten OAH'!CM236=0,"",'Terugvordering reiskosten OAH'!CM236)</f>
        <v/>
      </c>
    </row>
    <row r="165" spans="1:16" x14ac:dyDescent="0.3">
      <c r="A165" s="54" t="str">
        <f>IF('Terugvordering reiskosten OAH'!D237="","",IF('Terugvordering reiskosten OAH'!$T$36="","",'Terugvordering reiskosten OAH'!$T$36))</f>
        <v/>
      </c>
      <c r="B165" s="54" t="str">
        <f>IF(A165="","",'Terugvordering reiskosten OAH'!$T$38)</f>
        <v/>
      </c>
      <c r="C165" s="47" t="str">
        <f>IF(A165="","",'gegevensblad samenvatting vord.'!$C$2)</f>
        <v/>
      </c>
      <c r="D165" s="47" t="str">
        <f>IF('Terugvordering reiskosten OAH'!D237="","",TEXT('Terugvordering reiskosten OAH'!D237,"mm-jjjj"))</f>
        <v/>
      </c>
      <c r="E165" s="54" t="str">
        <f>IF('Terugvordering reiskosten OAH'!H237="","",'Terugvordering reiskosten OAH'!H237)</f>
        <v/>
      </c>
      <c r="F165" s="47" t="str">
        <f>IF('Terugvordering reiskosten OAH'!R237="","",'Terugvordering reiskosten OAH'!R237)</f>
        <v/>
      </c>
      <c r="G165" s="54" t="str">
        <f>IF('Terugvordering reiskosten OAH'!X237="","",'Terugvordering reiskosten OAH'!X237)</f>
        <v/>
      </c>
      <c r="H165" s="47" t="str">
        <f>IF('Terugvordering reiskosten OAH'!AJ237="","",'Terugvordering reiskosten OAH'!AJ237)</f>
        <v/>
      </c>
      <c r="I165" s="54" t="str">
        <f>IF('Terugvordering reiskosten OAH'!AR237="","",'Terugvordering reiskosten OAH'!AR237)</f>
        <v/>
      </c>
      <c r="J165" s="54" t="str">
        <f>IF('Terugvordering reiskosten OAH'!AY237="","",'Terugvordering reiskosten OAH'!AY237)</f>
        <v/>
      </c>
      <c r="K165" s="54" t="str">
        <f>IF('Terugvordering reiskosten OAH'!BC237=0,"",'Terugvordering reiskosten OAH'!BC237)</f>
        <v/>
      </c>
      <c r="L165" s="62" t="str">
        <f>IF('Terugvordering reiskosten OAH'!BK237=0,"",'Terugvordering reiskosten OAH'!BK237)</f>
        <v/>
      </c>
      <c r="M165" s="54" t="str">
        <f>IF('Terugvordering reiskosten OAH'!BR237=0,"",'Terugvordering reiskosten OAH'!BR237)</f>
        <v/>
      </c>
      <c r="N165" s="65" t="str">
        <f>IF('Terugvordering reiskosten OAH'!BZ237=0,"",'Terugvordering reiskosten OAH'!BZ237)</f>
        <v/>
      </c>
      <c r="O165" s="65" t="str">
        <f>IF('Terugvordering reiskosten OAH'!CG237="","",'Terugvordering reiskosten OAH'!CG237)</f>
        <v/>
      </c>
      <c r="P165" s="65" t="str">
        <f>IF('Terugvordering reiskosten OAH'!CM237=0,"",'Terugvordering reiskosten OAH'!CM237)</f>
        <v/>
      </c>
    </row>
    <row r="166" spans="1:16" x14ac:dyDescent="0.3">
      <c r="A166" s="54" t="str">
        <f>IF('Terugvordering reiskosten OAH'!D238="","",IF('Terugvordering reiskosten OAH'!$T$36="","",'Terugvordering reiskosten OAH'!$T$36))</f>
        <v/>
      </c>
      <c r="B166" s="54" t="str">
        <f>IF(A166="","",'Terugvordering reiskosten OAH'!$T$38)</f>
        <v/>
      </c>
      <c r="C166" s="47" t="str">
        <f>IF(A166="","",'gegevensblad samenvatting vord.'!$C$2)</f>
        <v/>
      </c>
      <c r="D166" s="47" t="str">
        <f>IF('Terugvordering reiskosten OAH'!D238="","",TEXT('Terugvordering reiskosten OAH'!D238,"mm-jjjj"))</f>
        <v/>
      </c>
      <c r="E166" s="54" t="str">
        <f>IF('Terugvordering reiskosten OAH'!H238="","",'Terugvordering reiskosten OAH'!H238)</f>
        <v/>
      </c>
      <c r="F166" s="47" t="str">
        <f>IF('Terugvordering reiskosten OAH'!R238="","",'Terugvordering reiskosten OAH'!R238)</f>
        <v/>
      </c>
      <c r="G166" s="54" t="str">
        <f>IF('Terugvordering reiskosten OAH'!X238="","",'Terugvordering reiskosten OAH'!X238)</f>
        <v/>
      </c>
      <c r="H166" s="47" t="str">
        <f>IF('Terugvordering reiskosten OAH'!AJ238="","",'Terugvordering reiskosten OAH'!AJ238)</f>
        <v/>
      </c>
      <c r="I166" s="54" t="str">
        <f>IF('Terugvordering reiskosten OAH'!AR238="","",'Terugvordering reiskosten OAH'!AR238)</f>
        <v/>
      </c>
      <c r="J166" s="54" t="str">
        <f>IF('Terugvordering reiskosten OAH'!AY238="","",'Terugvordering reiskosten OAH'!AY238)</f>
        <v/>
      </c>
      <c r="K166" s="54" t="str">
        <f>IF('Terugvordering reiskosten OAH'!BC238=0,"",'Terugvordering reiskosten OAH'!BC238)</f>
        <v/>
      </c>
      <c r="L166" s="62" t="str">
        <f>IF('Terugvordering reiskosten OAH'!BK238=0,"",'Terugvordering reiskosten OAH'!BK238)</f>
        <v/>
      </c>
      <c r="M166" s="54" t="str">
        <f>IF('Terugvordering reiskosten OAH'!BR238=0,"",'Terugvordering reiskosten OAH'!BR238)</f>
        <v/>
      </c>
      <c r="N166" s="65" t="str">
        <f>IF('Terugvordering reiskosten OAH'!BZ238=0,"",'Terugvordering reiskosten OAH'!BZ238)</f>
        <v/>
      </c>
      <c r="O166" s="65" t="str">
        <f>IF('Terugvordering reiskosten OAH'!CG238="","",'Terugvordering reiskosten OAH'!CG238)</f>
        <v/>
      </c>
      <c r="P166" s="65" t="str">
        <f>IF('Terugvordering reiskosten OAH'!CM238=0,"",'Terugvordering reiskosten OAH'!CM238)</f>
        <v/>
      </c>
    </row>
    <row r="167" spans="1:16" x14ac:dyDescent="0.3">
      <c r="A167" s="54" t="str">
        <f>IF('Terugvordering reiskosten OAH'!D239="","",IF('Terugvordering reiskosten OAH'!$T$36="","",'Terugvordering reiskosten OAH'!$T$36))</f>
        <v/>
      </c>
      <c r="B167" s="54" t="str">
        <f>IF(A167="","",'Terugvordering reiskosten OAH'!$T$38)</f>
        <v/>
      </c>
      <c r="C167" s="47" t="str">
        <f>IF(A167="","",'gegevensblad samenvatting vord.'!$C$2)</f>
        <v/>
      </c>
      <c r="D167" s="47" t="str">
        <f>IF('Terugvordering reiskosten OAH'!D239="","",TEXT('Terugvordering reiskosten OAH'!D239,"mm-jjjj"))</f>
        <v/>
      </c>
      <c r="E167" s="54" t="str">
        <f>IF('Terugvordering reiskosten OAH'!H239="","",'Terugvordering reiskosten OAH'!H239)</f>
        <v/>
      </c>
      <c r="F167" s="47" t="str">
        <f>IF('Terugvordering reiskosten OAH'!R239="","",'Terugvordering reiskosten OAH'!R239)</f>
        <v/>
      </c>
      <c r="G167" s="54" t="str">
        <f>IF('Terugvordering reiskosten OAH'!X239="","",'Terugvordering reiskosten OAH'!X239)</f>
        <v/>
      </c>
      <c r="H167" s="47" t="str">
        <f>IF('Terugvordering reiskosten OAH'!AJ239="","",'Terugvordering reiskosten OAH'!AJ239)</f>
        <v/>
      </c>
      <c r="I167" s="54" t="str">
        <f>IF('Terugvordering reiskosten OAH'!AR239="","",'Terugvordering reiskosten OAH'!AR239)</f>
        <v/>
      </c>
      <c r="J167" s="54" t="str">
        <f>IF('Terugvordering reiskosten OAH'!AY239="","",'Terugvordering reiskosten OAH'!AY239)</f>
        <v/>
      </c>
      <c r="K167" s="54" t="str">
        <f>IF('Terugvordering reiskosten OAH'!BC239=0,"",'Terugvordering reiskosten OAH'!BC239)</f>
        <v/>
      </c>
      <c r="L167" s="62" t="str">
        <f>IF('Terugvordering reiskosten OAH'!BK239=0,"",'Terugvordering reiskosten OAH'!BK239)</f>
        <v/>
      </c>
      <c r="M167" s="54" t="str">
        <f>IF('Terugvordering reiskosten OAH'!BR239=0,"",'Terugvordering reiskosten OAH'!BR239)</f>
        <v/>
      </c>
      <c r="N167" s="65" t="str">
        <f>IF('Terugvordering reiskosten OAH'!BZ239=0,"",'Terugvordering reiskosten OAH'!BZ239)</f>
        <v/>
      </c>
      <c r="O167" s="65" t="str">
        <f>IF('Terugvordering reiskosten OAH'!CG239="","",'Terugvordering reiskosten OAH'!CG239)</f>
        <v/>
      </c>
      <c r="P167" s="65" t="str">
        <f>IF('Terugvordering reiskosten OAH'!CM239=0,"",'Terugvordering reiskosten OAH'!CM239)</f>
        <v/>
      </c>
    </row>
    <row r="168" spans="1:16" x14ac:dyDescent="0.3">
      <c r="A168" s="54" t="str">
        <f>IF('Terugvordering reiskosten OAH'!D240="","",IF('Terugvordering reiskosten OAH'!$T$36="","",'Terugvordering reiskosten OAH'!$T$36))</f>
        <v/>
      </c>
      <c r="B168" s="54" t="str">
        <f>IF(A168="","",'Terugvordering reiskosten OAH'!$T$38)</f>
        <v/>
      </c>
      <c r="C168" s="47" t="str">
        <f>IF(A168="","",'gegevensblad samenvatting vord.'!$C$2)</f>
        <v/>
      </c>
      <c r="D168" s="47" t="str">
        <f>IF('Terugvordering reiskosten OAH'!D240="","",TEXT('Terugvordering reiskosten OAH'!D240,"mm-jjjj"))</f>
        <v/>
      </c>
      <c r="E168" s="54" t="str">
        <f>IF('Terugvordering reiskosten OAH'!H240="","",'Terugvordering reiskosten OAH'!H240)</f>
        <v/>
      </c>
      <c r="F168" s="47" t="str">
        <f>IF('Terugvordering reiskosten OAH'!R240="","",'Terugvordering reiskosten OAH'!R240)</f>
        <v/>
      </c>
      <c r="G168" s="54" t="str">
        <f>IF('Terugvordering reiskosten OAH'!X240="","",'Terugvordering reiskosten OAH'!X240)</f>
        <v/>
      </c>
      <c r="H168" s="47" t="str">
        <f>IF('Terugvordering reiskosten OAH'!AJ240="","",'Terugvordering reiskosten OAH'!AJ240)</f>
        <v/>
      </c>
      <c r="I168" s="54" t="str">
        <f>IF('Terugvordering reiskosten OAH'!AR240="","",'Terugvordering reiskosten OAH'!AR240)</f>
        <v/>
      </c>
      <c r="J168" s="54" t="str">
        <f>IF('Terugvordering reiskosten OAH'!AY240="","",'Terugvordering reiskosten OAH'!AY240)</f>
        <v/>
      </c>
      <c r="K168" s="54" t="str">
        <f>IF('Terugvordering reiskosten OAH'!BC240=0,"",'Terugvordering reiskosten OAH'!BC240)</f>
        <v/>
      </c>
      <c r="L168" s="62" t="str">
        <f>IF('Terugvordering reiskosten OAH'!BK240=0,"",'Terugvordering reiskosten OAH'!BK240)</f>
        <v/>
      </c>
      <c r="M168" s="54" t="str">
        <f>IF('Terugvordering reiskosten OAH'!BR240=0,"",'Terugvordering reiskosten OAH'!BR240)</f>
        <v/>
      </c>
      <c r="N168" s="65" t="str">
        <f>IF('Terugvordering reiskosten OAH'!BZ240=0,"",'Terugvordering reiskosten OAH'!BZ240)</f>
        <v/>
      </c>
      <c r="O168" s="65" t="str">
        <f>IF('Terugvordering reiskosten OAH'!CG240="","",'Terugvordering reiskosten OAH'!CG240)</f>
        <v/>
      </c>
      <c r="P168" s="65" t="str">
        <f>IF('Terugvordering reiskosten OAH'!CM240=0,"",'Terugvordering reiskosten OAH'!CM240)</f>
        <v/>
      </c>
    </row>
    <row r="169" spans="1:16" x14ac:dyDescent="0.3">
      <c r="A169" s="54" t="str">
        <f>IF('Terugvordering reiskosten OAH'!D241="","",IF('Terugvordering reiskosten OAH'!$T$36="","",'Terugvordering reiskosten OAH'!$T$36))</f>
        <v/>
      </c>
      <c r="B169" s="54" t="str">
        <f>IF(A169="","",'Terugvordering reiskosten OAH'!$T$38)</f>
        <v/>
      </c>
      <c r="C169" s="47" t="str">
        <f>IF(A169="","",'gegevensblad samenvatting vord.'!$C$2)</f>
        <v/>
      </c>
      <c r="D169" s="47" t="str">
        <f>IF('Terugvordering reiskosten OAH'!D241="","",TEXT('Terugvordering reiskosten OAH'!D241,"mm-jjjj"))</f>
        <v/>
      </c>
      <c r="E169" s="54" t="str">
        <f>IF('Terugvordering reiskosten OAH'!H241="","",'Terugvordering reiskosten OAH'!H241)</f>
        <v/>
      </c>
      <c r="F169" s="47" t="str">
        <f>IF('Terugvordering reiskosten OAH'!R241="","",'Terugvordering reiskosten OAH'!R241)</f>
        <v/>
      </c>
      <c r="G169" s="54" t="str">
        <f>IF('Terugvordering reiskosten OAH'!X241="","",'Terugvordering reiskosten OAH'!X241)</f>
        <v/>
      </c>
      <c r="H169" s="47" t="str">
        <f>IF('Terugvordering reiskosten OAH'!AJ241="","",'Terugvordering reiskosten OAH'!AJ241)</f>
        <v/>
      </c>
      <c r="I169" s="54" t="str">
        <f>IF('Terugvordering reiskosten OAH'!AR241="","",'Terugvordering reiskosten OAH'!AR241)</f>
        <v/>
      </c>
      <c r="J169" s="54" t="str">
        <f>IF('Terugvordering reiskosten OAH'!AY241="","",'Terugvordering reiskosten OAH'!AY241)</f>
        <v/>
      </c>
      <c r="K169" s="54" t="str">
        <f>IF('Terugvordering reiskosten OAH'!BC241=0,"",'Terugvordering reiskosten OAH'!BC241)</f>
        <v/>
      </c>
      <c r="L169" s="62" t="str">
        <f>IF('Terugvordering reiskosten OAH'!BK241=0,"",'Terugvordering reiskosten OAH'!BK241)</f>
        <v/>
      </c>
      <c r="M169" s="54" t="str">
        <f>IF('Terugvordering reiskosten OAH'!BR241=0,"",'Terugvordering reiskosten OAH'!BR241)</f>
        <v/>
      </c>
      <c r="N169" s="65" t="str">
        <f>IF('Terugvordering reiskosten OAH'!BZ241=0,"",'Terugvordering reiskosten OAH'!BZ241)</f>
        <v/>
      </c>
      <c r="O169" s="65" t="str">
        <f>IF('Terugvordering reiskosten OAH'!CG241="","",'Terugvordering reiskosten OAH'!CG241)</f>
        <v/>
      </c>
      <c r="P169" s="65" t="str">
        <f>IF('Terugvordering reiskosten OAH'!CM241=0,"",'Terugvordering reiskosten OAH'!CM241)</f>
        <v/>
      </c>
    </row>
    <row r="170" spans="1:16" x14ac:dyDescent="0.3">
      <c r="A170" s="54" t="str">
        <f>IF('Terugvordering reiskosten OAH'!D242="","",IF('Terugvordering reiskosten OAH'!$T$36="","",'Terugvordering reiskosten OAH'!$T$36))</f>
        <v/>
      </c>
      <c r="B170" s="54" t="str">
        <f>IF(A170="","",'Terugvordering reiskosten OAH'!$T$38)</f>
        <v/>
      </c>
      <c r="C170" s="47" t="str">
        <f>IF(A170="","",'gegevensblad samenvatting vord.'!$C$2)</f>
        <v/>
      </c>
      <c r="D170" s="47" t="str">
        <f>IF('Terugvordering reiskosten OAH'!D242="","",TEXT('Terugvordering reiskosten OAH'!D242,"mm-jjjj"))</f>
        <v/>
      </c>
      <c r="E170" s="54" t="str">
        <f>IF('Terugvordering reiskosten OAH'!H242="","",'Terugvordering reiskosten OAH'!H242)</f>
        <v/>
      </c>
      <c r="F170" s="47" t="str">
        <f>IF('Terugvordering reiskosten OAH'!R242="","",'Terugvordering reiskosten OAH'!R242)</f>
        <v/>
      </c>
      <c r="G170" s="54" t="str">
        <f>IF('Terugvordering reiskosten OAH'!X242="","",'Terugvordering reiskosten OAH'!X242)</f>
        <v/>
      </c>
      <c r="H170" s="47" t="str">
        <f>IF('Terugvordering reiskosten OAH'!AJ242="","",'Terugvordering reiskosten OAH'!AJ242)</f>
        <v/>
      </c>
      <c r="I170" s="54" t="str">
        <f>IF('Terugvordering reiskosten OAH'!AR242="","",'Terugvordering reiskosten OAH'!AR242)</f>
        <v/>
      </c>
      <c r="J170" s="54" t="str">
        <f>IF('Terugvordering reiskosten OAH'!AY242="","",'Terugvordering reiskosten OAH'!AY242)</f>
        <v/>
      </c>
      <c r="K170" s="54" t="str">
        <f>IF('Terugvordering reiskosten OAH'!BC242=0,"",'Terugvordering reiskosten OAH'!BC242)</f>
        <v/>
      </c>
      <c r="L170" s="62" t="str">
        <f>IF('Terugvordering reiskosten OAH'!BK242=0,"",'Terugvordering reiskosten OAH'!BK242)</f>
        <v/>
      </c>
      <c r="M170" s="54" t="str">
        <f>IF('Terugvordering reiskosten OAH'!BR242=0,"",'Terugvordering reiskosten OAH'!BR242)</f>
        <v/>
      </c>
      <c r="N170" s="65" t="str">
        <f>IF('Terugvordering reiskosten OAH'!BZ242=0,"",'Terugvordering reiskosten OAH'!BZ242)</f>
        <v/>
      </c>
      <c r="O170" s="65" t="str">
        <f>IF('Terugvordering reiskosten OAH'!CG242="","",'Terugvordering reiskosten OAH'!CG242)</f>
        <v/>
      </c>
      <c r="P170" s="65" t="str">
        <f>IF('Terugvordering reiskosten OAH'!CM242=0,"",'Terugvordering reiskosten OAH'!CM242)</f>
        <v/>
      </c>
    </row>
    <row r="171" spans="1:16" x14ac:dyDescent="0.3">
      <c r="A171" s="54" t="str">
        <f>IF('Terugvordering reiskosten OAH'!D243="","",IF('Terugvordering reiskosten OAH'!$T$36="","",'Terugvordering reiskosten OAH'!$T$36))</f>
        <v/>
      </c>
      <c r="B171" s="54" t="str">
        <f>IF(A171="","",'Terugvordering reiskosten OAH'!$T$38)</f>
        <v/>
      </c>
      <c r="C171" s="47" t="str">
        <f>IF(A171="","",'gegevensblad samenvatting vord.'!$C$2)</f>
        <v/>
      </c>
      <c r="D171" s="47" t="str">
        <f>IF('Terugvordering reiskosten OAH'!D243="","",TEXT('Terugvordering reiskosten OAH'!D243,"mm-jjjj"))</f>
        <v/>
      </c>
      <c r="E171" s="54" t="str">
        <f>IF('Terugvordering reiskosten OAH'!H243="","",'Terugvordering reiskosten OAH'!H243)</f>
        <v/>
      </c>
      <c r="F171" s="47" t="str">
        <f>IF('Terugvordering reiskosten OAH'!R243="","",'Terugvordering reiskosten OAH'!R243)</f>
        <v/>
      </c>
      <c r="G171" s="54" t="str">
        <f>IF('Terugvordering reiskosten OAH'!X243="","",'Terugvordering reiskosten OAH'!X243)</f>
        <v/>
      </c>
      <c r="H171" s="47" t="str">
        <f>IF('Terugvordering reiskosten OAH'!AJ243="","",'Terugvordering reiskosten OAH'!AJ243)</f>
        <v/>
      </c>
      <c r="I171" s="54" t="str">
        <f>IF('Terugvordering reiskosten OAH'!AR243="","",'Terugvordering reiskosten OAH'!AR243)</f>
        <v/>
      </c>
      <c r="J171" s="54" t="str">
        <f>IF('Terugvordering reiskosten OAH'!AY243="","",'Terugvordering reiskosten OAH'!AY243)</f>
        <v/>
      </c>
      <c r="K171" s="54" t="str">
        <f>IF('Terugvordering reiskosten OAH'!BC243=0,"",'Terugvordering reiskosten OAH'!BC243)</f>
        <v/>
      </c>
      <c r="L171" s="62" t="str">
        <f>IF('Terugvordering reiskosten OAH'!BK243=0,"",'Terugvordering reiskosten OAH'!BK243)</f>
        <v/>
      </c>
      <c r="M171" s="54" t="str">
        <f>IF('Terugvordering reiskosten OAH'!BR243=0,"",'Terugvordering reiskosten OAH'!BR243)</f>
        <v/>
      </c>
      <c r="N171" s="65" t="str">
        <f>IF('Terugvordering reiskosten OAH'!BZ243=0,"",'Terugvordering reiskosten OAH'!BZ243)</f>
        <v/>
      </c>
      <c r="O171" s="65" t="str">
        <f>IF('Terugvordering reiskosten OAH'!CG243="","",'Terugvordering reiskosten OAH'!CG243)</f>
        <v/>
      </c>
      <c r="P171" s="65" t="str">
        <f>IF('Terugvordering reiskosten OAH'!CM243=0,"",'Terugvordering reiskosten OAH'!CM243)</f>
        <v/>
      </c>
    </row>
    <row r="172" spans="1:16" x14ac:dyDescent="0.3">
      <c r="A172" s="54" t="str">
        <f>IF('Terugvordering reiskosten OAH'!D244="","",IF('Terugvordering reiskosten OAH'!$T$36="","",'Terugvordering reiskosten OAH'!$T$36))</f>
        <v/>
      </c>
      <c r="B172" s="54" t="str">
        <f>IF(A172="","",'Terugvordering reiskosten OAH'!$T$38)</f>
        <v/>
      </c>
      <c r="C172" s="47" t="str">
        <f>IF(A172="","",'gegevensblad samenvatting vord.'!$C$2)</f>
        <v/>
      </c>
      <c r="D172" s="47" t="str">
        <f>IF('Terugvordering reiskosten OAH'!D244="","",TEXT('Terugvordering reiskosten OAH'!D244,"mm-jjjj"))</f>
        <v/>
      </c>
      <c r="E172" s="54" t="str">
        <f>IF('Terugvordering reiskosten OAH'!H244="","",'Terugvordering reiskosten OAH'!H244)</f>
        <v/>
      </c>
      <c r="F172" s="47" t="str">
        <f>IF('Terugvordering reiskosten OAH'!R244="","",'Terugvordering reiskosten OAH'!R244)</f>
        <v/>
      </c>
      <c r="G172" s="54" t="str">
        <f>IF('Terugvordering reiskosten OAH'!X244="","",'Terugvordering reiskosten OAH'!X244)</f>
        <v/>
      </c>
      <c r="H172" s="47" t="str">
        <f>IF('Terugvordering reiskosten OAH'!AJ244="","",'Terugvordering reiskosten OAH'!AJ244)</f>
        <v/>
      </c>
      <c r="I172" s="54" t="str">
        <f>IF('Terugvordering reiskosten OAH'!AR244="","",'Terugvordering reiskosten OAH'!AR244)</f>
        <v/>
      </c>
      <c r="J172" s="54" t="str">
        <f>IF('Terugvordering reiskosten OAH'!AY244="","",'Terugvordering reiskosten OAH'!AY244)</f>
        <v/>
      </c>
      <c r="K172" s="54" t="str">
        <f>IF('Terugvordering reiskosten OAH'!BC244=0,"",'Terugvordering reiskosten OAH'!BC244)</f>
        <v/>
      </c>
      <c r="L172" s="62" t="str">
        <f>IF('Terugvordering reiskosten OAH'!BK244=0,"",'Terugvordering reiskosten OAH'!BK244)</f>
        <v/>
      </c>
      <c r="M172" s="54" t="str">
        <f>IF('Terugvordering reiskosten OAH'!BR244=0,"",'Terugvordering reiskosten OAH'!BR244)</f>
        <v/>
      </c>
      <c r="N172" s="65" t="str">
        <f>IF('Terugvordering reiskosten OAH'!BZ244=0,"",'Terugvordering reiskosten OAH'!BZ244)</f>
        <v/>
      </c>
      <c r="O172" s="65" t="str">
        <f>IF('Terugvordering reiskosten OAH'!CG244="","",'Terugvordering reiskosten OAH'!CG244)</f>
        <v/>
      </c>
      <c r="P172" s="65" t="str">
        <f>IF('Terugvordering reiskosten OAH'!CM244=0,"",'Terugvordering reiskosten OAH'!CM244)</f>
        <v/>
      </c>
    </row>
    <row r="173" spans="1:16" x14ac:dyDescent="0.3">
      <c r="A173" s="54" t="str">
        <f>IF('Terugvordering reiskosten OAH'!D245="","",IF('Terugvordering reiskosten OAH'!$T$36="","",'Terugvordering reiskosten OAH'!$T$36))</f>
        <v/>
      </c>
      <c r="B173" s="54" t="str">
        <f>IF(A173="","",'Terugvordering reiskosten OAH'!$T$38)</f>
        <v/>
      </c>
      <c r="C173" s="47" t="str">
        <f>IF(A173="","",'gegevensblad samenvatting vord.'!$C$2)</f>
        <v/>
      </c>
      <c r="D173" s="47" t="str">
        <f>IF('Terugvordering reiskosten OAH'!D245="","",TEXT('Terugvordering reiskosten OAH'!D245,"mm-jjjj"))</f>
        <v/>
      </c>
      <c r="E173" s="54" t="str">
        <f>IF('Terugvordering reiskosten OAH'!H245="","",'Terugvordering reiskosten OAH'!H245)</f>
        <v/>
      </c>
      <c r="F173" s="47" t="str">
        <f>IF('Terugvordering reiskosten OAH'!R245="","",'Terugvordering reiskosten OAH'!R245)</f>
        <v/>
      </c>
      <c r="G173" s="54" t="str">
        <f>IF('Terugvordering reiskosten OAH'!X245="","",'Terugvordering reiskosten OAH'!X245)</f>
        <v/>
      </c>
      <c r="H173" s="47" t="str">
        <f>IF('Terugvordering reiskosten OAH'!AJ245="","",'Terugvordering reiskosten OAH'!AJ245)</f>
        <v/>
      </c>
      <c r="I173" s="54" t="str">
        <f>IF('Terugvordering reiskosten OAH'!AR245="","",'Terugvordering reiskosten OAH'!AR245)</f>
        <v/>
      </c>
      <c r="J173" s="54" t="str">
        <f>IF('Terugvordering reiskosten OAH'!AY245="","",'Terugvordering reiskosten OAH'!AY245)</f>
        <v/>
      </c>
      <c r="K173" s="54" t="str">
        <f>IF('Terugvordering reiskosten OAH'!BC245=0,"",'Terugvordering reiskosten OAH'!BC245)</f>
        <v/>
      </c>
      <c r="L173" s="62" t="str">
        <f>IF('Terugvordering reiskosten OAH'!BK245=0,"",'Terugvordering reiskosten OAH'!BK245)</f>
        <v/>
      </c>
      <c r="M173" s="54" t="str">
        <f>IF('Terugvordering reiskosten OAH'!BR245=0,"",'Terugvordering reiskosten OAH'!BR245)</f>
        <v/>
      </c>
      <c r="N173" s="65" t="str">
        <f>IF('Terugvordering reiskosten OAH'!BZ245=0,"",'Terugvordering reiskosten OAH'!BZ245)</f>
        <v/>
      </c>
      <c r="O173" s="65" t="str">
        <f>IF('Terugvordering reiskosten OAH'!CG245="","",'Terugvordering reiskosten OAH'!CG245)</f>
        <v/>
      </c>
      <c r="P173" s="65" t="str">
        <f>IF('Terugvordering reiskosten OAH'!CM245=0,"",'Terugvordering reiskosten OAH'!CM245)</f>
        <v/>
      </c>
    </row>
    <row r="174" spans="1:16" x14ac:dyDescent="0.3">
      <c r="A174" s="54" t="str">
        <f>IF('Terugvordering reiskosten OAH'!D246="","",IF('Terugvordering reiskosten OAH'!$T$36="","",'Terugvordering reiskosten OAH'!$T$36))</f>
        <v/>
      </c>
      <c r="B174" s="54" t="str">
        <f>IF(A174="","",'Terugvordering reiskosten OAH'!$T$38)</f>
        <v/>
      </c>
      <c r="C174" s="47" t="str">
        <f>IF(A174="","",'gegevensblad samenvatting vord.'!$C$2)</f>
        <v/>
      </c>
      <c r="D174" s="47" t="str">
        <f>IF('Terugvordering reiskosten OAH'!D246="","",TEXT('Terugvordering reiskosten OAH'!D246,"mm-jjjj"))</f>
        <v/>
      </c>
      <c r="E174" s="54" t="str">
        <f>IF('Terugvordering reiskosten OAH'!H246="","",'Terugvordering reiskosten OAH'!H246)</f>
        <v/>
      </c>
      <c r="F174" s="47" t="str">
        <f>IF('Terugvordering reiskosten OAH'!R246="","",'Terugvordering reiskosten OAH'!R246)</f>
        <v/>
      </c>
      <c r="G174" s="54" t="str">
        <f>IF('Terugvordering reiskosten OAH'!X246="","",'Terugvordering reiskosten OAH'!X246)</f>
        <v/>
      </c>
      <c r="H174" s="47" t="str">
        <f>IF('Terugvordering reiskosten OAH'!AJ246="","",'Terugvordering reiskosten OAH'!AJ246)</f>
        <v/>
      </c>
      <c r="I174" s="54" t="str">
        <f>IF('Terugvordering reiskosten OAH'!AR246="","",'Terugvordering reiskosten OAH'!AR246)</f>
        <v/>
      </c>
      <c r="J174" s="54" t="str">
        <f>IF('Terugvordering reiskosten OAH'!AY246="","",'Terugvordering reiskosten OAH'!AY246)</f>
        <v/>
      </c>
      <c r="K174" s="54" t="str">
        <f>IF('Terugvordering reiskosten OAH'!BC246=0,"",'Terugvordering reiskosten OAH'!BC246)</f>
        <v/>
      </c>
      <c r="L174" s="62" t="str">
        <f>IF('Terugvordering reiskosten OAH'!BK246=0,"",'Terugvordering reiskosten OAH'!BK246)</f>
        <v/>
      </c>
      <c r="M174" s="54" t="str">
        <f>IF('Terugvordering reiskosten OAH'!BR246=0,"",'Terugvordering reiskosten OAH'!BR246)</f>
        <v/>
      </c>
      <c r="N174" s="65" t="str">
        <f>IF('Terugvordering reiskosten OAH'!BZ246=0,"",'Terugvordering reiskosten OAH'!BZ246)</f>
        <v/>
      </c>
      <c r="O174" s="65" t="str">
        <f>IF('Terugvordering reiskosten OAH'!CG246="","",'Terugvordering reiskosten OAH'!CG246)</f>
        <v/>
      </c>
      <c r="P174" s="65" t="str">
        <f>IF('Terugvordering reiskosten OAH'!CM246=0,"",'Terugvordering reiskosten OAH'!CM246)</f>
        <v/>
      </c>
    </row>
    <row r="175" spans="1:16" x14ac:dyDescent="0.3">
      <c r="A175" s="54" t="str">
        <f>IF('Terugvordering reiskosten OAH'!D247="","",IF('Terugvordering reiskosten OAH'!$T$36="","",'Terugvordering reiskosten OAH'!$T$36))</f>
        <v/>
      </c>
      <c r="B175" s="54" t="str">
        <f>IF(A175="","",'Terugvordering reiskosten OAH'!$T$38)</f>
        <v/>
      </c>
      <c r="C175" s="47" t="str">
        <f>IF(A175="","",'gegevensblad samenvatting vord.'!$C$2)</f>
        <v/>
      </c>
      <c r="D175" s="47" t="str">
        <f>IF('Terugvordering reiskosten OAH'!D247="","",TEXT('Terugvordering reiskosten OAH'!D247,"mm-jjjj"))</f>
        <v/>
      </c>
      <c r="E175" s="54" t="str">
        <f>IF('Terugvordering reiskosten OAH'!H247="","",'Terugvordering reiskosten OAH'!H247)</f>
        <v/>
      </c>
      <c r="F175" s="47" t="str">
        <f>IF('Terugvordering reiskosten OAH'!R247="","",'Terugvordering reiskosten OAH'!R247)</f>
        <v/>
      </c>
      <c r="G175" s="54" t="str">
        <f>IF('Terugvordering reiskosten OAH'!X247="","",'Terugvordering reiskosten OAH'!X247)</f>
        <v/>
      </c>
      <c r="H175" s="47" t="str">
        <f>IF('Terugvordering reiskosten OAH'!AJ247="","",'Terugvordering reiskosten OAH'!AJ247)</f>
        <v/>
      </c>
      <c r="I175" s="54" t="str">
        <f>IF('Terugvordering reiskosten OAH'!AR247="","",'Terugvordering reiskosten OAH'!AR247)</f>
        <v/>
      </c>
      <c r="J175" s="54" t="str">
        <f>IF('Terugvordering reiskosten OAH'!AY247="","",'Terugvordering reiskosten OAH'!AY247)</f>
        <v/>
      </c>
      <c r="K175" s="54" t="str">
        <f>IF('Terugvordering reiskosten OAH'!BC247=0,"",'Terugvordering reiskosten OAH'!BC247)</f>
        <v/>
      </c>
      <c r="L175" s="62" t="str">
        <f>IF('Terugvordering reiskosten OAH'!BK247=0,"",'Terugvordering reiskosten OAH'!BK247)</f>
        <v/>
      </c>
      <c r="M175" s="54" t="str">
        <f>IF('Terugvordering reiskosten OAH'!BR247=0,"",'Terugvordering reiskosten OAH'!BR247)</f>
        <v/>
      </c>
      <c r="N175" s="65" t="str">
        <f>IF('Terugvordering reiskosten OAH'!BZ247=0,"",'Terugvordering reiskosten OAH'!BZ247)</f>
        <v/>
      </c>
      <c r="O175" s="65" t="str">
        <f>IF('Terugvordering reiskosten OAH'!CG247="","",'Terugvordering reiskosten OAH'!CG247)</f>
        <v/>
      </c>
      <c r="P175" s="65" t="str">
        <f>IF('Terugvordering reiskosten OAH'!CM247=0,"",'Terugvordering reiskosten OAH'!CM247)</f>
        <v/>
      </c>
    </row>
    <row r="176" spans="1:16" x14ac:dyDescent="0.3">
      <c r="A176" s="54" t="str">
        <f>IF('Terugvordering reiskosten OAH'!D248="","",IF('Terugvordering reiskosten OAH'!$T$36="","",'Terugvordering reiskosten OAH'!$T$36))</f>
        <v/>
      </c>
      <c r="B176" s="54" t="str">
        <f>IF(A176="","",'Terugvordering reiskosten OAH'!$T$38)</f>
        <v/>
      </c>
      <c r="C176" s="47" t="str">
        <f>IF(A176="","",'gegevensblad samenvatting vord.'!$C$2)</f>
        <v/>
      </c>
      <c r="D176" s="47" t="str">
        <f>IF('Terugvordering reiskosten OAH'!D248="","",TEXT('Terugvordering reiskosten OAH'!D248,"mm-jjjj"))</f>
        <v/>
      </c>
      <c r="E176" s="54" t="str">
        <f>IF('Terugvordering reiskosten OAH'!H248="","",'Terugvordering reiskosten OAH'!H248)</f>
        <v/>
      </c>
      <c r="F176" s="47" t="str">
        <f>IF('Terugvordering reiskosten OAH'!R248="","",'Terugvordering reiskosten OAH'!R248)</f>
        <v/>
      </c>
      <c r="G176" s="54" t="str">
        <f>IF('Terugvordering reiskosten OAH'!X248="","",'Terugvordering reiskosten OAH'!X248)</f>
        <v/>
      </c>
      <c r="H176" s="47" t="str">
        <f>IF('Terugvordering reiskosten OAH'!AJ248="","",'Terugvordering reiskosten OAH'!AJ248)</f>
        <v/>
      </c>
      <c r="I176" s="54" t="str">
        <f>IF('Terugvordering reiskosten OAH'!AR248="","",'Terugvordering reiskosten OAH'!AR248)</f>
        <v/>
      </c>
      <c r="J176" s="54" t="str">
        <f>IF('Terugvordering reiskosten OAH'!AY248="","",'Terugvordering reiskosten OAH'!AY248)</f>
        <v/>
      </c>
      <c r="K176" s="54" t="str">
        <f>IF('Terugvordering reiskosten OAH'!BC248=0,"",'Terugvordering reiskosten OAH'!BC248)</f>
        <v/>
      </c>
      <c r="L176" s="62" t="str">
        <f>IF('Terugvordering reiskosten OAH'!BK248=0,"",'Terugvordering reiskosten OAH'!BK248)</f>
        <v/>
      </c>
      <c r="M176" s="54" t="str">
        <f>IF('Terugvordering reiskosten OAH'!BR248=0,"",'Terugvordering reiskosten OAH'!BR248)</f>
        <v/>
      </c>
      <c r="N176" s="65" t="str">
        <f>IF('Terugvordering reiskosten OAH'!BZ248=0,"",'Terugvordering reiskosten OAH'!BZ248)</f>
        <v/>
      </c>
      <c r="O176" s="65" t="str">
        <f>IF('Terugvordering reiskosten OAH'!CG248="","",'Terugvordering reiskosten OAH'!CG248)</f>
        <v/>
      </c>
      <c r="P176" s="65" t="str">
        <f>IF('Terugvordering reiskosten OAH'!CM248=0,"",'Terugvordering reiskosten OAH'!CM248)</f>
        <v/>
      </c>
    </row>
    <row r="177" spans="1:16" x14ac:dyDescent="0.3">
      <c r="A177" s="54" t="str">
        <f>IF('Terugvordering reiskosten OAH'!D249="","",IF('Terugvordering reiskosten OAH'!$T$36="","",'Terugvordering reiskosten OAH'!$T$36))</f>
        <v/>
      </c>
      <c r="B177" s="54" t="str">
        <f>IF(A177="","",'Terugvordering reiskosten OAH'!$T$38)</f>
        <v/>
      </c>
      <c r="C177" s="47" t="str">
        <f>IF(A177="","",'gegevensblad samenvatting vord.'!$C$2)</f>
        <v/>
      </c>
      <c r="D177" s="47" t="str">
        <f>IF('Terugvordering reiskosten OAH'!D249="","",TEXT('Terugvordering reiskosten OAH'!D249,"mm-jjjj"))</f>
        <v/>
      </c>
      <c r="E177" s="54" t="str">
        <f>IF('Terugvordering reiskosten OAH'!H249="","",'Terugvordering reiskosten OAH'!H249)</f>
        <v/>
      </c>
      <c r="F177" s="47" t="str">
        <f>IF('Terugvordering reiskosten OAH'!R249="","",'Terugvordering reiskosten OAH'!R249)</f>
        <v/>
      </c>
      <c r="G177" s="54" t="str">
        <f>IF('Terugvordering reiskosten OAH'!X249="","",'Terugvordering reiskosten OAH'!X249)</f>
        <v/>
      </c>
      <c r="H177" s="47" t="str">
        <f>IF('Terugvordering reiskosten OAH'!AJ249="","",'Terugvordering reiskosten OAH'!AJ249)</f>
        <v/>
      </c>
      <c r="I177" s="54" t="str">
        <f>IF('Terugvordering reiskosten OAH'!AR249="","",'Terugvordering reiskosten OAH'!AR249)</f>
        <v/>
      </c>
      <c r="J177" s="54" t="str">
        <f>IF('Terugvordering reiskosten OAH'!AY249="","",'Terugvordering reiskosten OAH'!AY249)</f>
        <v/>
      </c>
      <c r="K177" s="54" t="str">
        <f>IF('Terugvordering reiskosten OAH'!BC249=0,"",'Terugvordering reiskosten OAH'!BC249)</f>
        <v/>
      </c>
      <c r="L177" s="62" t="str">
        <f>IF('Terugvordering reiskosten OAH'!BK249=0,"",'Terugvordering reiskosten OAH'!BK249)</f>
        <v/>
      </c>
      <c r="M177" s="54" t="str">
        <f>IF('Terugvordering reiskosten OAH'!BR249=0,"",'Terugvordering reiskosten OAH'!BR249)</f>
        <v/>
      </c>
      <c r="N177" s="65" t="str">
        <f>IF('Terugvordering reiskosten OAH'!BZ249=0,"",'Terugvordering reiskosten OAH'!BZ249)</f>
        <v/>
      </c>
      <c r="O177" s="65" t="str">
        <f>IF('Terugvordering reiskosten OAH'!CG249="","",'Terugvordering reiskosten OAH'!CG249)</f>
        <v/>
      </c>
      <c r="P177" s="65" t="str">
        <f>IF('Terugvordering reiskosten OAH'!CM249=0,"",'Terugvordering reiskosten OAH'!CM249)</f>
        <v/>
      </c>
    </row>
    <row r="178" spans="1:16" x14ac:dyDescent="0.3">
      <c r="A178" s="54" t="str">
        <f>IF('Terugvordering reiskosten OAH'!D250="","",IF('Terugvordering reiskosten OAH'!$T$36="","",'Terugvordering reiskosten OAH'!$T$36))</f>
        <v/>
      </c>
      <c r="B178" s="54" t="str">
        <f>IF(A178="","",'Terugvordering reiskosten OAH'!$T$38)</f>
        <v/>
      </c>
      <c r="C178" s="47" t="str">
        <f>IF(A178="","",'gegevensblad samenvatting vord.'!$C$2)</f>
        <v/>
      </c>
      <c r="D178" s="47" t="str">
        <f>IF('Terugvordering reiskosten OAH'!D250="","",TEXT('Terugvordering reiskosten OAH'!D250,"mm-jjjj"))</f>
        <v/>
      </c>
      <c r="E178" s="54" t="str">
        <f>IF('Terugvordering reiskosten OAH'!H250="","",'Terugvordering reiskosten OAH'!H250)</f>
        <v/>
      </c>
      <c r="F178" s="47" t="str">
        <f>IF('Terugvordering reiskosten OAH'!R250="","",'Terugvordering reiskosten OAH'!R250)</f>
        <v/>
      </c>
      <c r="G178" s="54" t="str">
        <f>IF('Terugvordering reiskosten OAH'!X250="","",'Terugvordering reiskosten OAH'!X250)</f>
        <v/>
      </c>
      <c r="H178" s="47" t="str">
        <f>IF('Terugvordering reiskosten OAH'!AJ250="","",'Terugvordering reiskosten OAH'!AJ250)</f>
        <v/>
      </c>
      <c r="I178" s="54" t="str">
        <f>IF('Terugvordering reiskosten OAH'!AR250="","",'Terugvordering reiskosten OAH'!AR250)</f>
        <v/>
      </c>
      <c r="J178" s="54" t="str">
        <f>IF('Terugvordering reiskosten OAH'!AY250="","",'Terugvordering reiskosten OAH'!AY250)</f>
        <v/>
      </c>
      <c r="K178" s="54" t="str">
        <f>IF('Terugvordering reiskosten OAH'!BC250=0,"",'Terugvordering reiskosten OAH'!BC250)</f>
        <v/>
      </c>
      <c r="L178" s="62" t="str">
        <f>IF('Terugvordering reiskosten OAH'!BK250=0,"",'Terugvordering reiskosten OAH'!BK250)</f>
        <v/>
      </c>
      <c r="M178" s="54" t="str">
        <f>IF('Terugvordering reiskosten OAH'!BR250=0,"",'Terugvordering reiskosten OAH'!BR250)</f>
        <v/>
      </c>
      <c r="N178" s="65" t="str">
        <f>IF('Terugvordering reiskosten OAH'!BZ250=0,"",'Terugvordering reiskosten OAH'!BZ250)</f>
        <v/>
      </c>
      <c r="O178" s="65" t="str">
        <f>IF('Terugvordering reiskosten OAH'!CG250="","",'Terugvordering reiskosten OAH'!CG250)</f>
        <v/>
      </c>
      <c r="P178" s="65" t="str">
        <f>IF('Terugvordering reiskosten OAH'!CM250=0,"",'Terugvordering reiskosten OAH'!CM250)</f>
        <v/>
      </c>
    </row>
    <row r="179" spans="1:16" x14ac:dyDescent="0.3">
      <c r="A179" s="54" t="str">
        <f>IF('Terugvordering reiskosten OAH'!D251="","",IF('Terugvordering reiskosten OAH'!$T$36="","",'Terugvordering reiskosten OAH'!$T$36))</f>
        <v/>
      </c>
      <c r="B179" s="54" t="str">
        <f>IF(A179="","",'Terugvordering reiskosten OAH'!$T$38)</f>
        <v/>
      </c>
      <c r="C179" s="47" t="str">
        <f>IF(A179="","",'gegevensblad samenvatting vord.'!$C$2)</f>
        <v/>
      </c>
      <c r="D179" s="47" t="str">
        <f>IF('Terugvordering reiskosten OAH'!D251="","",TEXT('Terugvordering reiskosten OAH'!D251,"mm-jjjj"))</f>
        <v/>
      </c>
      <c r="E179" s="54" t="str">
        <f>IF('Terugvordering reiskosten OAH'!H251="","",'Terugvordering reiskosten OAH'!H251)</f>
        <v/>
      </c>
      <c r="F179" s="47" t="str">
        <f>IF('Terugvordering reiskosten OAH'!R251="","",'Terugvordering reiskosten OAH'!R251)</f>
        <v/>
      </c>
      <c r="G179" s="54" t="str">
        <f>IF('Terugvordering reiskosten OAH'!X251="","",'Terugvordering reiskosten OAH'!X251)</f>
        <v/>
      </c>
      <c r="H179" s="47" t="str">
        <f>IF('Terugvordering reiskosten OAH'!AJ251="","",'Terugvordering reiskosten OAH'!AJ251)</f>
        <v/>
      </c>
      <c r="I179" s="54" t="str">
        <f>IF('Terugvordering reiskosten OAH'!AR251="","",'Terugvordering reiskosten OAH'!AR251)</f>
        <v/>
      </c>
      <c r="J179" s="54" t="str">
        <f>IF('Terugvordering reiskosten OAH'!AY251="","",'Terugvordering reiskosten OAH'!AY251)</f>
        <v/>
      </c>
      <c r="K179" s="54" t="str">
        <f>IF('Terugvordering reiskosten OAH'!BC251=0,"",'Terugvordering reiskosten OAH'!BC251)</f>
        <v/>
      </c>
      <c r="L179" s="62" t="str">
        <f>IF('Terugvordering reiskosten OAH'!BK251=0,"",'Terugvordering reiskosten OAH'!BK251)</f>
        <v/>
      </c>
      <c r="M179" s="54" t="str">
        <f>IF('Terugvordering reiskosten OAH'!BR251=0,"",'Terugvordering reiskosten OAH'!BR251)</f>
        <v/>
      </c>
      <c r="N179" s="65" t="str">
        <f>IF('Terugvordering reiskosten OAH'!BZ251=0,"",'Terugvordering reiskosten OAH'!BZ251)</f>
        <v/>
      </c>
      <c r="O179" s="65" t="str">
        <f>IF('Terugvordering reiskosten OAH'!CG251="","",'Terugvordering reiskosten OAH'!CG251)</f>
        <v/>
      </c>
      <c r="P179" s="65" t="str">
        <f>IF('Terugvordering reiskosten OAH'!CM251=0,"",'Terugvordering reiskosten OAH'!CM251)</f>
        <v/>
      </c>
    </row>
    <row r="180" spans="1:16" x14ac:dyDescent="0.3">
      <c r="A180" s="54" t="str">
        <f>IF('Terugvordering reiskosten OAH'!D252="","",IF('Terugvordering reiskosten OAH'!$T$36="","",'Terugvordering reiskosten OAH'!$T$36))</f>
        <v/>
      </c>
      <c r="B180" s="54" t="str">
        <f>IF(A180="","",'Terugvordering reiskosten OAH'!$T$38)</f>
        <v/>
      </c>
      <c r="C180" s="47" t="str">
        <f>IF(A180="","",'gegevensblad samenvatting vord.'!$C$2)</f>
        <v/>
      </c>
      <c r="D180" s="47" t="str">
        <f>IF('Terugvordering reiskosten OAH'!D252="","",TEXT('Terugvordering reiskosten OAH'!D252,"mm-jjjj"))</f>
        <v/>
      </c>
      <c r="E180" s="54" t="str">
        <f>IF('Terugvordering reiskosten OAH'!H252="","",'Terugvordering reiskosten OAH'!H252)</f>
        <v/>
      </c>
      <c r="F180" s="47" t="str">
        <f>IF('Terugvordering reiskosten OAH'!R252="","",'Terugvordering reiskosten OAH'!R252)</f>
        <v/>
      </c>
      <c r="G180" s="54" t="str">
        <f>IF('Terugvordering reiskosten OAH'!X252="","",'Terugvordering reiskosten OAH'!X252)</f>
        <v/>
      </c>
      <c r="H180" s="47" t="str">
        <f>IF('Terugvordering reiskosten OAH'!AJ252="","",'Terugvordering reiskosten OAH'!AJ252)</f>
        <v/>
      </c>
      <c r="I180" s="54" t="str">
        <f>IF('Terugvordering reiskosten OAH'!AR252="","",'Terugvordering reiskosten OAH'!AR252)</f>
        <v/>
      </c>
      <c r="J180" s="54" t="str">
        <f>IF('Terugvordering reiskosten OAH'!AY252="","",'Terugvordering reiskosten OAH'!AY252)</f>
        <v/>
      </c>
      <c r="K180" s="54" t="str">
        <f>IF('Terugvordering reiskosten OAH'!BC252=0,"",'Terugvordering reiskosten OAH'!BC252)</f>
        <v/>
      </c>
      <c r="L180" s="62" t="str">
        <f>IF('Terugvordering reiskosten OAH'!BK252=0,"",'Terugvordering reiskosten OAH'!BK252)</f>
        <v/>
      </c>
      <c r="M180" s="54" t="str">
        <f>IF('Terugvordering reiskosten OAH'!BR252=0,"",'Terugvordering reiskosten OAH'!BR252)</f>
        <v/>
      </c>
      <c r="N180" s="65" t="str">
        <f>IF('Terugvordering reiskosten OAH'!BZ252=0,"",'Terugvordering reiskosten OAH'!BZ252)</f>
        <v/>
      </c>
      <c r="O180" s="65" t="str">
        <f>IF('Terugvordering reiskosten OAH'!CG252="","",'Terugvordering reiskosten OAH'!CG252)</f>
        <v/>
      </c>
      <c r="P180" s="65" t="str">
        <f>IF('Terugvordering reiskosten OAH'!CM252=0,"",'Terugvordering reiskosten OAH'!CM252)</f>
        <v/>
      </c>
    </row>
    <row r="181" spans="1:16" x14ac:dyDescent="0.3">
      <c r="A181" s="54" t="str">
        <f>IF('Terugvordering reiskosten OAH'!D253="","",IF('Terugvordering reiskosten OAH'!$T$36="","",'Terugvordering reiskosten OAH'!$T$36))</f>
        <v/>
      </c>
      <c r="B181" s="54" t="str">
        <f>IF(A181="","",'Terugvordering reiskosten OAH'!$T$38)</f>
        <v/>
      </c>
      <c r="C181" s="47" t="str">
        <f>IF(A181="","",'gegevensblad samenvatting vord.'!$C$2)</f>
        <v/>
      </c>
      <c r="D181" s="47" t="str">
        <f>IF('Terugvordering reiskosten OAH'!D253="","",TEXT('Terugvordering reiskosten OAH'!D253,"mm-jjjj"))</f>
        <v/>
      </c>
      <c r="E181" s="54" t="str">
        <f>IF('Terugvordering reiskosten OAH'!H253="","",'Terugvordering reiskosten OAH'!H253)</f>
        <v/>
      </c>
      <c r="F181" s="47" t="str">
        <f>IF('Terugvordering reiskosten OAH'!R253="","",'Terugvordering reiskosten OAH'!R253)</f>
        <v/>
      </c>
      <c r="G181" s="54" t="str">
        <f>IF('Terugvordering reiskosten OAH'!X253="","",'Terugvordering reiskosten OAH'!X253)</f>
        <v/>
      </c>
      <c r="H181" s="47" t="str">
        <f>IF('Terugvordering reiskosten OAH'!AJ253="","",'Terugvordering reiskosten OAH'!AJ253)</f>
        <v/>
      </c>
      <c r="I181" s="54" t="str">
        <f>IF('Terugvordering reiskosten OAH'!AR253="","",'Terugvordering reiskosten OAH'!AR253)</f>
        <v/>
      </c>
      <c r="J181" s="54" t="str">
        <f>IF('Terugvordering reiskosten OAH'!AY253="","",'Terugvordering reiskosten OAH'!AY253)</f>
        <v/>
      </c>
      <c r="K181" s="54" t="str">
        <f>IF('Terugvordering reiskosten OAH'!BC253=0,"",'Terugvordering reiskosten OAH'!BC253)</f>
        <v/>
      </c>
      <c r="L181" s="62" t="str">
        <f>IF('Terugvordering reiskosten OAH'!BK253=0,"",'Terugvordering reiskosten OAH'!BK253)</f>
        <v/>
      </c>
      <c r="M181" s="54" t="str">
        <f>IF('Terugvordering reiskosten OAH'!BR253=0,"",'Terugvordering reiskosten OAH'!BR253)</f>
        <v/>
      </c>
      <c r="N181" s="65" t="str">
        <f>IF('Terugvordering reiskosten OAH'!BZ253=0,"",'Terugvordering reiskosten OAH'!BZ253)</f>
        <v/>
      </c>
      <c r="O181" s="65" t="str">
        <f>IF('Terugvordering reiskosten OAH'!CG253="","",'Terugvordering reiskosten OAH'!CG253)</f>
        <v/>
      </c>
      <c r="P181" s="65" t="str">
        <f>IF('Terugvordering reiskosten OAH'!CM253=0,"",'Terugvordering reiskosten OAH'!CM253)</f>
        <v/>
      </c>
    </row>
    <row r="182" spans="1:16" x14ac:dyDescent="0.3">
      <c r="A182" s="54" t="str">
        <f>IF('Terugvordering reiskosten OAH'!D254="","",IF('Terugvordering reiskosten OAH'!$T$36="","",'Terugvordering reiskosten OAH'!$T$36))</f>
        <v/>
      </c>
      <c r="B182" s="54" t="str">
        <f>IF(A182="","",'Terugvordering reiskosten OAH'!$T$38)</f>
        <v/>
      </c>
      <c r="C182" s="47" t="str">
        <f>IF(A182="","",'gegevensblad samenvatting vord.'!$C$2)</f>
        <v/>
      </c>
      <c r="D182" s="47" t="str">
        <f>IF('Terugvordering reiskosten OAH'!D254="","",TEXT('Terugvordering reiskosten OAH'!D254,"mm-jjjj"))</f>
        <v/>
      </c>
      <c r="E182" s="54" t="str">
        <f>IF('Terugvordering reiskosten OAH'!H254="","",'Terugvordering reiskosten OAH'!H254)</f>
        <v/>
      </c>
      <c r="F182" s="47" t="str">
        <f>IF('Terugvordering reiskosten OAH'!R254="","",'Terugvordering reiskosten OAH'!R254)</f>
        <v/>
      </c>
      <c r="G182" s="54" t="str">
        <f>IF('Terugvordering reiskosten OAH'!X254="","",'Terugvordering reiskosten OAH'!X254)</f>
        <v/>
      </c>
      <c r="H182" s="47" t="str">
        <f>IF('Terugvordering reiskosten OAH'!AJ254="","",'Terugvordering reiskosten OAH'!AJ254)</f>
        <v/>
      </c>
      <c r="I182" s="54" t="str">
        <f>IF('Terugvordering reiskosten OAH'!AR254="","",'Terugvordering reiskosten OAH'!AR254)</f>
        <v/>
      </c>
      <c r="J182" s="54" t="str">
        <f>IF('Terugvordering reiskosten OAH'!AY254="","",'Terugvordering reiskosten OAH'!AY254)</f>
        <v/>
      </c>
      <c r="K182" s="54" t="str">
        <f>IF('Terugvordering reiskosten OAH'!BC254=0,"",'Terugvordering reiskosten OAH'!BC254)</f>
        <v/>
      </c>
      <c r="L182" s="62" t="str">
        <f>IF('Terugvordering reiskosten OAH'!BK254=0,"",'Terugvordering reiskosten OAH'!BK254)</f>
        <v/>
      </c>
      <c r="M182" s="54" t="str">
        <f>IF('Terugvordering reiskosten OAH'!BR254=0,"",'Terugvordering reiskosten OAH'!BR254)</f>
        <v/>
      </c>
      <c r="N182" s="65" t="str">
        <f>IF('Terugvordering reiskosten OAH'!BZ254=0,"",'Terugvordering reiskosten OAH'!BZ254)</f>
        <v/>
      </c>
      <c r="O182" s="65" t="str">
        <f>IF('Terugvordering reiskosten OAH'!CG254="","",'Terugvordering reiskosten OAH'!CG254)</f>
        <v/>
      </c>
      <c r="P182" s="65" t="str">
        <f>IF('Terugvordering reiskosten OAH'!CM254=0,"",'Terugvordering reiskosten OAH'!CM254)</f>
        <v/>
      </c>
    </row>
    <row r="183" spans="1:16" x14ac:dyDescent="0.3">
      <c r="A183" s="54" t="str">
        <f>IF('Terugvordering reiskosten OAH'!D255="","",IF('Terugvordering reiskosten OAH'!$T$36="","",'Terugvordering reiskosten OAH'!$T$36))</f>
        <v/>
      </c>
      <c r="B183" s="54" t="str">
        <f>IF(A183="","",'Terugvordering reiskosten OAH'!$T$38)</f>
        <v/>
      </c>
      <c r="C183" s="47" t="str">
        <f>IF(A183="","",'gegevensblad samenvatting vord.'!$C$2)</f>
        <v/>
      </c>
      <c r="D183" s="47" t="str">
        <f>IF('Terugvordering reiskosten OAH'!D255="","",TEXT('Terugvordering reiskosten OAH'!D255,"mm-jjjj"))</f>
        <v/>
      </c>
      <c r="E183" s="54" t="str">
        <f>IF('Terugvordering reiskosten OAH'!H255="","",'Terugvordering reiskosten OAH'!H255)</f>
        <v/>
      </c>
      <c r="F183" s="47" t="str">
        <f>IF('Terugvordering reiskosten OAH'!R255="","",'Terugvordering reiskosten OAH'!R255)</f>
        <v/>
      </c>
      <c r="G183" s="54" t="str">
        <f>IF('Terugvordering reiskosten OAH'!X255="","",'Terugvordering reiskosten OAH'!X255)</f>
        <v/>
      </c>
      <c r="H183" s="47" t="str">
        <f>IF('Terugvordering reiskosten OAH'!AJ255="","",'Terugvordering reiskosten OAH'!AJ255)</f>
        <v/>
      </c>
      <c r="I183" s="54" t="str">
        <f>IF('Terugvordering reiskosten OAH'!AR255="","",'Terugvordering reiskosten OAH'!AR255)</f>
        <v/>
      </c>
      <c r="J183" s="54" t="str">
        <f>IF('Terugvordering reiskosten OAH'!AY255="","",'Terugvordering reiskosten OAH'!AY255)</f>
        <v/>
      </c>
      <c r="K183" s="54" t="str">
        <f>IF('Terugvordering reiskosten OAH'!BC255=0,"",'Terugvordering reiskosten OAH'!BC255)</f>
        <v/>
      </c>
      <c r="L183" s="62" t="str">
        <f>IF('Terugvordering reiskosten OAH'!BK255=0,"",'Terugvordering reiskosten OAH'!BK255)</f>
        <v/>
      </c>
      <c r="M183" s="54" t="str">
        <f>IF('Terugvordering reiskosten OAH'!BR255=0,"",'Terugvordering reiskosten OAH'!BR255)</f>
        <v/>
      </c>
      <c r="N183" s="65" t="str">
        <f>IF('Terugvordering reiskosten OAH'!BZ255=0,"",'Terugvordering reiskosten OAH'!BZ255)</f>
        <v/>
      </c>
      <c r="O183" s="65" t="str">
        <f>IF('Terugvordering reiskosten OAH'!CG255="","",'Terugvordering reiskosten OAH'!CG255)</f>
        <v/>
      </c>
      <c r="P183" s="65" t="str">
        <f>IF('Terugvordering reiskosten OAH'!CM255=0,"",'Terugvordering reiskosten OAH'!CM255)</f>
        <v/>
      </c>
    </row>
    <row r="184" spans="1:16" x14ac:dyDescent="0.3">
      <c r="A184" s="54" t="str">
        <f>IF('Terugvordering reiskosten OAH'!D256="","",IF('Terugvordering reiskosten OAH'!$T$36="","",'Terugvordering reiskosten OAH'!$T$36))</f>
        <v/>
      </c>
      <c r="B184" s="54" t="str">
        <f>IF(A184="","",'Terugvordering reiskosten OAH'!$T$38)</f>
        <v/>
      </c>
      <c r="C184" s="47" t="str">
        <f>IF(A184="","",'gegevensblad samenvatting vord.'!$C$2)</f>
        <v/>
      </c>
      <c r="D184" s="47" t="str">
        <f>IF('Terugvordering reiskosten OAH'!D256="","",TEXT('Terugvordering reiskosten OAH'!D256,"mm-jjjj"))</f>
        <v/>
      </c>
      <c r="E184" s="54" t="str">
        <f>IF('Terugvordering reiskosten OAH'!H256="","",'Terugvordering reiskosten OAH'!H256)</f>
        <v/>
      </c>
      <c r="F184" s="47" t="str">
        <f>IF('Terugvordering reiskosten OAH'!R256="","",'Terugvordering reiskosten OAH'!R256)</f>
        <v/>
      </c>
      <c r="G184" s="54" t="str">
        <f>IF('Terugvordering reiskosten OAH'!X256="","",'Terugvordering reiskosten OAH'!X256)</f>
        <v/>
      </c>
      <c r="H184" s="47" t="str">
        <f>IF('Terugvordering reiskosten OAH'!AJ256="","",'Terugvordering reiskosten OAH'!AJ256)</f>
        <v/>
      </c>
      <c r="I184" s="54" t="str">
        <f>IF('Terugvordering reiskosten OAH'!AR256="","",'Terugvordering reiskosten OAH'!AR256)</f>
        <v/>
      </c>
      <c r="J184" s="54" t="str">
        <f>IF('Terugvordering reiskosten OAH'!AY256="","",'Terugvordering reiskosten OAH'!AY256)</f>
        <v/>
      </c>
      <c r="K184" s="54" t="str">
        <f>IF('Terugvordering reiskosten OAH'!BC256=0,"",'Terugvordering reiskosten OAH'!BC256)</f>
        <v/>
      </c>
      <c r="L184" s="62" t="str">
        <f>IF('Terugvordering reiskosten OAH'!BK256=0,"",'Terugvordering reiskosten OAH'!BK256)</f>
        <v/>
      </c>
      <c r="M184" s="54" t="str">
        <f>IF('Terugvordering reiskosten OAH'!BR256=0,"",'Terugvordering reiskosten OAH'!BR256)</f>
        <v/>
      </c>
      <c r="N184" s="65" t="str">
        <f>IF('Terugvordering reiskosten OAH'!BZ256=0,"",'Terugvordering reiskosten OAH'!BZ256)</f>
        <v/>
      </c>
      <c r="O184" s="65" t="str">
        <f>IF('Terugvordering reiskosten OAH'!CG256="","",'Terugvordering reiskosten OAH'!CG256)</f>
        <v/>
      </c>
      <c r="P184" s="65" t="str">
        <f>IF('Terugvordering reiskosten OAH'!CM256=0,"",'Terugvordering reiskosten OAH'!CM256)</f>
        <v/>
      </c>
    </row>
    <row r="185" spans="1:16" x14ac:dyDescent="0.3">
      <c r="A185" s="54" t="str">
        <f>IF('Terugvordering reiskosten OAH'!D257="","",IF('Terugvordering reiskosten OAH'!$T$36="","",'Terugvordering reiskosten OAH'!$T$36))</f>
        <v/>
      </c>
      <c r="B185" s="54" t="str">
        <f>IF(A185="","",'Terugvordering reiskosten OAH'!$T$38)</f>
        <v/>
      </c>
      <c r="C185" s="47" t="str">
        <f>IF(A185="","",'gegevensblad samenvatting vord.'!$C$2)</f>
        <v/>
      </c>
      <c r="D185" s="47" t="str">
        <f>IF('Terugvordering reiskosten OAH'!D257="","",TEXT('Terugvordering reiskosten OAH'!D257,"mm-jjjj"))</f>
        <v/>
      </c>
      <c r="E185" s="54" t="str">
        <f>IF('Terugvordering reiskosten OAH'!H257="","",'Terugvordering reiskosten OAH'!H257)</f>
        <v/>
      </c>
      <c r="F185" s="47" t="str">
        <f>IF('Terugvordering reiskosten OAH'!R257="","",'Terugvordering reiskosten OAH'!R257)</f>
        <v/>
      </c>
      <c r="G185" s="54" t="str">
        <f>IF('Terugvordering reiskosten OAH'!X257="","",'Terugvordering reiskosten OAH'!X257)</f>
        <v/>
      </c>
      <c r="H185" s="47" t="str">
        <f>IF('Terugvordering reiskosten OAH'!AJ257="","",'Terugvordering reiskosten OAH'!AJ257)</f>
        <v/>
      </c>
      <c r="I185" s="54" t="str">
        <f>IF('Terugvordering reiskosten OAH'!AR257="","",'Terugvordering reiskosten OAH'!AR257)</f>
        <v/>
      </c>
      <c r="J185" s="54" t="str">
        <f>IF('Terugvordering reiskosten OAH'!AY257="","",'Terugvordering reiskosten OAH'!AY257)</f>
        <v/>
      </c>
      <c r="K185" s="54" t="str">
        <f>IF('Terugvordering reiskosten OAH'!BC257=0,"",'Terugvordering reiskosten OAH'!BC257)</f>
        <v/>
      </c>
      <c r="L185" s="62" t="str">
        <f>IF('Terugvordering reiskosten OAH'!BK257=0,"",'Terugvordering reiskosten OAH'!BK257)</f>
        <v/>
      </c>
      <c r="M185" s="54" t="str">
        <f>IF('Terugvordering reiskosten OAH'!BR257=0,"",'Terugvordering reiskosten OAH'!BR257)</f>
        <v/>
      </c>
      <c r="N185" s="65" t="str">
        <f>IF('Terugvordering reiskosten OAH'!BZ257=0,"",'Terugvordering reiskosten OAH'!BZ257)</f>
        <v/>
      </c>
      <c r="O185" s="65" t="str">
        <f>IF('Terugvordering reiskosten OAH'!CG257="","",'Terugvordering reiskosten OAH'!CG257)</f>
        <v/>
      </c>
      <c r="P185" s="65" t="str">
        <f>IF('Terugvordering reiskosten OAH'!CM257=0,"",'Terugvordering reiskosten OAH'!CM257)</f>
        <v/>
      </c>
    </row>
    <row r="186" spans="1:16" x14ac:dyDescent="0.3">
      <c r="A186" s="54" t="str">
        <f>IF('Terugvordering reiskosten OAH'!D258="","",IF('Terugvordering reiskosten OAH'!$T$36="","",'Terugvordering reiskosten OAH'!$T$36))</f>
        <v/>
      </c>
      <c r="B186" s="54" t="str">
        <f>IF(A186="","",'Terugvordering reiskosten OAH'!$T$38)</f>
        <v/>
      </c>
      <c r="C186" s="47" t="str">
        <f>IF(A186="","",'gegevensblad samenvatting vord.'!$C$2)</f>
        <v/>
      </c>
      <c r="D186" s="47" t="str">
        <f>IF('Terugvordering reiskosten OAH'!D258="","",TEXT('Terugvordering reiskosten OAH'!D258,"mm-jjjj"))</f>
        <v/>
      </c>
      <c r="E186" s="54" t="str">
        <f>IF('Terugvordering reiskosten OAH'!H258="","",'Terugvordering reiskosten OAH'!H258)</f>
        <v/>
      </c>
      <c r="F186" s="47" t="str">
        <f>IF('Terugvordering reiskosten OAH'!R258="","",'Terugvordering reiskosten OAH'!R258)</f>
        <v/>
      </c>
      <c r="G186" s="54" t="str">
        <f>IF('Terugvordering reiskosten OAH'!X258="","",'Terugvordering reiskosten OAH'!X258)</f>
        <v/>
      </c>
      <c r="H186" s="47" t="str">
        <f>IF('Terugvordering reiskosten OAH'!AJ258="","",'Terugvordering reiskosten OAH'!AJ258)</f>
        <v/>
      </c>
      <c r="I186" s="54" t="str">
        <f>IF('Terugvordering reiskosten OAH'!AR258="","",'Terugvordering reiskosten OAH'!AR258)</f>
        <v/>
      </c>
      <c r="J186" s="54" t="str">
        <f>IF('Terugvordering reiskosten OAH'!AY258="","",'Terugvordering reiskosten OAH'!AY258)</f>
        <v/>
      </c>
      <c r="K186" s="54" t="str">
        <f>IF('Terugvordering reiskosten OAH'!BC258=0,"",'Terugvordering reiskosten OAH'!BC258)</f>
        <v/>
      </c>
      <c r="L186" s="62" t="str">
        <f>IF('Terugvordering reiskosten OAH'!BK258=0,"",'Terugvordering reiskosten OAH'!BK258)</f>
        <v/>
      </c>
      <c r="M186" s="54" t="str">
        <f>IF('Terugvordering reiskosten OAH'!BR258=0,"",'Terugvordering reiskosten OAH'!BR258)</f>
        <v/>
      </c>
      <c r="N186" s="65" t="str">
        <f>IF('Terugvordering reiskosten OAH'!BZ258=0,"",'Terugvordering reiskosten OAH'!BZ258)</f>
        <v/>
      </c>
      <c r="O186" s="65" t="str">
        <f>IF('Terugvordering reiskosten OAH'!CG258="","",'Terugvordering reiskosten OAH'!CG258)</f>
        <v/>
      </c>
      <c r="P186" s="65" t="str">
        <f>IF('Terugvordering reiskosten OAH'!CM258=0,"",'Terugvordering reiskosten OAH'!CM258)</f>
        <v/>
      </c>
    </row>
    <row r="187" spans="1:16" x14ac:dyDescent="0.3">
      <c r="A187" s="54" t="str">
        <f>IF('Terugvordering reiskosten OAH'!D259="","",IF('Terugvordering reiskosten OAH'!$T$36="","",'Terugvordering reiskosten OAH'!$T$36))</f>
        <v/>
      </c>
      <c r="B187" s="54" t="str">
        <f>IF(A187="","",'Terugvordering reiskosten OAH'!$T$38)</f>
        <v/>
      </c>
      <c r="C187" s="47" t="str">
        <f>IF(A187="","",'gegevensblad samenvatting vord.'!$C$2)</f>
        <v/>
      </c>
      <c r="D187" s="47" t="str">
        <f>IF('Terugvordering reiskosten OAH'!D259="","",TEXT('Terugvordering reiskosten OAH'!D259,"mm-jjjj"))</f>
        <v/>
      </c>
      <c r="E187" s="54" t="str">
        <f>IF('Terugvordering reiskosten OAH'!H259="","",'Terugvordering reiskosten OAH'!H259)</f>
        <v/>
      </c>
      <c r="F187" s="47" t="str">
        <f>IF('Terugvordering reiskosten OAH'!R259="","",'Terugvordering reiskosten OAH'!R259)</f>
        <v/>
      </c>
      <c r="G187" s="54" t="str">
        <f>IF('Terugvordering reiskosten OAH'!X259="","",'Terugvordering reiskosten OAH'!X259)</f>
        <v/>
      </c>
      <c r="H187" s="47" t="str">
        <f>IF('Terugvordering reiskosten OAH'!AJ259="","",'Terugvordering reiskosten OAH'!AJ259)</f>
        <v/>
      </c>
      <c r="I187" s="54" t="str">
        <f>IF('Terugvordering reiskosten OAH'!AR259="","",'Terugvordering reiskosten OAH'!AR259)</f>
        <v/>
      </c>
      <c r="J187" s="54" t="str">
        <f>IF('Terugvordering reiskosten OAH'!AY259="","",'Terugvordering reiskosten OAH'!AY259)</f>
        <v/>
      </c>
      <c r="K187" s="54" t="str">
        <f>IF('Terugvordering reiskosten OAH'!BC259=0,"",'Terugvordering reiskosten OAH'!BC259)</f>
        <v/>
      </c>
      <c r="L187" s="62" t="str">
        <f>IF('Terugvordering reiskosten OAH'!BK259=0,"",'Terugvordering reiskosten OAH'!BK259)</f>
        <v/>
      </c>
      <c r="M187" s="54" t="str">
        <f>IF('Terugvordering reiskosten OAH'!BR259=0,"",'Terugvordering reiskosten OAH'!BR259)</f>
        <v/>
      </c>
      <c r="N187" s="65" t="str">
        <f>IF('Terugvordering reiskosten OAH'!BZ259=0,"",'Terugvordering reiskosten OAH'!BZ259)</f>
        <v/>
      </c>
      <c r="O187" s="65" t="str">
        <f>IF('Terugvordering reiskosten OAH'!CG259="","",'Terugvordering reiskosten OAH'!CG259)</f>
        <v/>
      </c>
      <c r="P187" s="65" t="str">
        <f>IF('Terugvordering reiskosten OAH'!CM259=0,"",'Terugvordering reiskosten OAH'!CM259)</f>
        <v/>
      </c>
    </row>
    <row r="188" spans="1:16" x14ac:dyDescent="0.3">
      <c r="A188" s="54" t="str">
        <f>IF('Terugvordering reiskosten OAH'!D260="","",IF('Terugvordering reiskosten OAH'!$T$36="","",'Terugvordering reiskosten OAH'!$T$36))</f>
        <v/>
      </c>
      <c r="B188" s="54" t="str">
        <f>IF(A188="","",'Terugvordering reiskosten OAH'!$T$38)</f>
        <v/>
      </c>
      <c r="C188" s="47" t="str">
        <f>IF(A188="","",'gegevensblad samenvatting vord.'!$C$2)</f>
        <v/>
      </c>
      <c r="D188" s="47" t="str">
        <f>IF('Terugvordering reiskosten OAH'!D260="","",TEXT('Terugvordering reiskosten OAH'!D260,"mm-jjjj"))</f>
        <v/>
      </c>
      <c r="E188" s="54" t="str">
        <f>IF('Terugvordering reiskosten OAH'!H260="","",'Terugvordering reiskosten OAH'!H260)</f>
        <v/>
      </c>
      <c r="F188" s="47" t="str">
        <f>IF('Terugvordering reiskosten OAH'!R260="","",'Terugvordering reiskosten OAH'!R260)</f>
        <v/>
      </c>
      <c r="G188" s="54" t="str">
        <f>IF('Terugvordering reiskosten OAH'!X260="","",'Terugvordering reiskosten OAH'!X260)</f>
        <v/>
      </c>
      <c r="H188" s="47" t="str">
        <f>IF('Terugvordering reiskosten OAH'!AJ260="","",'Terugvordering reiskosten OAH'!AJ260)</f>
        <v/>
      </c>
      <c r="I188" s="54" t="str">
        <f>IF('Terugvordering reiskosten OAH'!AR260="","",'Terugvordering reiskosten OAH'!AR260)</f>
        <v/>
      </c>
      <c r="J188" s="54" t="str">
        <f>IF('Terugvordering reiskosten OAH'!AY260="","",'Terugvordering reiskosten OAH'!AY260)</f>
        <v/>
      </c>
      <c r="K188" s="54" t="str">
        <f>IF('Terugvordering reiskosten OAH'!BC260=0,"",'Terugvordering reiskosten OAH'!BC260)</f>
        <v/>
      </c>
      <c r="L188" s="62" t="str">
        <f>IF('Terugvordering reiskosten OAH'!BK260=0,"",'Terugvordering reiskosten OAH'!BK260)</f>
        <v/>
      </c>
      <c r="M188" s="54" t="str">
        <f>IF('Terugvordering reiskosten OAH'!BR260=0,"",'Terugvordering reiskosten OAH'!BR260)</f>
        <v/>
      </c>
      <c r="N188" s="65" t="str">
        <f>IF('Terugvordering reiskosten OAH'!BZ260=0,"",'Terugvordering reiskosten OAH'!BZ260)</f>
        <v/>
      </c>
      <c r="O188" s="65" t="str">
        <f>IF('Terugvordering reiskosten OAH'!CG260="","",'Terugvordering reiskosten OAH'!CG260)</f>
        <v/>
      </c>
      <c r="P188" s="65" t="str">
        <f>IF('Terugvordering reiskosten OAH'!CM260=0,"",'Terugvordering reiskosten OAH'!CM260)</f>
        <v/>
      </c>
    </row>
    <row r="189" spans="1:16" x14ac:dyDescent="0.3">
      <c r="A189" s="54" t="str">
        <f>IF('Terugvordering reiskosten OAH'!D261="","",IF('Terugvordering reiskosten OAH'!$T$36="","",'Terugvordering reiskosten OAH'!$T$36))</f>
        <v/>
      </c>
      <c r="B189" s="54" t="str">
        <f>IF(A189="","",'Terugvordering reiskosten OAH'!$T$38)</f>
        <v/>
      </c>
      <c r="C189" s="47" t="str">
        <f>IF(A189="","",'gegevensblad samenvatting vord.'!$C$2)</f>
        <v/>
      </c>
      <c r="D189" s="47" t="str">
        <f>IF('Terugvordering reiskosten OAH'!D261="","",TEXT('Terugvordering reiskosten OAH'!D261,"mm-jjjj"))</f>
        <v/>
      </c>
      <c r="E189" s="54" t="str">
        <f>IF('Terugvordering reiskosten OAH'!H261="","",'Terugvordering reiskosten OAH'!H261)</f>
        <v/>
      </c>
      <c r="F189" s="47" t="str">
        <f>IF('Terugvordering reiskosten OAH'!R261="","",'Terugvordering reiskosten OAH'!R261)</f>
        <v/>
      </c>
      <c r="G189" s="54" t="str">
        <f>IF('Terugvordering reiskosten OAH'!X261="","",'Terugvordering reiskosten OAH'!X261)</f>
        <v/>
      </c>
      <c r="H189" s="47" t="str">
        <f>IF('Terugvordering reiskosten OAH'!AJ261="","",'Terugvordering reiskosten OAH'!AJ261)</f>
        <v/>
      </c>
      <c r="I189" s="54" t="str">
        <f>IF('Terugvordering reiskosten OAH'!AR261="","",'Terugvordering reiskosten OAH'!AR261)</f>
        <v/>
      </c>
      <c r="J189" s="54" t="str">
        <f>IF('Terugvordering reiskosten OAH'!AY261="","",'Terugvordering reiskosten OAH'!AY261)</f>
        <v/>
      </c>
      <c r="K189" s="54" t="str">
        <f>IF('Terugvordering reiskosten OAH'!BC261=0,"",'Terugvordering reiskosten OAH'!BC261)</f>
        <v/>
      </c>
      <c r="L189" s="62" t="str">
        <f>IF('Terugvordering reiskosten OAH'!BK261=0,"",'Terugvordering reiskosten OAH'!BK261)</f>
        <v/>
      </c>
      <c r="M189" s="54" t="str">
        <f>IF('Terugvordering reiskosten OAH'!BR261=0,"",'Terugvordering reiskosten OAH'!BR261)</f>
        <v/>
      </c>
      <c r="N189" s="65" t="str">
        <f>IF('Terugvordering reiskosten OAH'!BZ261=0,"",'Terugvordering reiskosten OAH'!BZ261)</f>
        <v/>
      </c>
      <c r="O189" s="65" t="str">
        <f>IF('Terugvordering reiskosten OAH'!CG261="","",'Terugvordering reiskosten OAH'!CG261)</f>
        <v/>
      </c>
      <c r="P189" s="65" t="str">
        <f>IF('Terugvordering reiskosten OAH'!CM261=0,"",'Terugvordering reiskosten OAH'!CM261)</f>
        <v/>
      </c>
    </row>
    <row r="190" spans="1:16" x14ac:dyDescent="0.3">
      <c r="A190" s="54" t="str">
        <f>IF('Terugvordering reiskosten OAH'!D262="","",IF('Terugvordering reiskosten OAH'!$T$36="","",'Terugvordering reiskosten OAH'!$T$36))</f>
        <v/>
      </c>
      <c r="B190" s="54" t="str">
        <f>IF(A190="","",'Terugvordering reiskosten OAH'!$T$38)</f>
        <v/>
      </c>
      <c r="C190" s="47" t="str">
        <f>IF(A190="","",'gegevensblad samenvatting vord.'!$C$2)</f>
        <v/>
      </c>
      <c r="D190" s="47" t="str">
        <f>IF('Terugvordering reiskosten OAH'!D262="","",TEXT('Terugvordering reiskosten OAH'!D262,"mm-jjjj"))</f>
        <v/>
      </c>
      <c r="E190" s="54" t="str">
        <f>IF('Terugvordering reiskosten OAH'!H262="","",'Terugvordering reiskosten OAH'!H262)</f>
        <v/>
      </c>
      <c r="F190" s="47" t="str">
        <f>IF('Terugvordering reiskosten OAH'!R262="","",'Terugvordering reiskosten OAH'!R262)</f>
        <v/>
      </c>
      <c r="G190" s="54" t="str">
        <f>IF('Terugvordering reiskosten OAH'!X262="","",'Terugvordering reiskosten OAH'!X262)</f>
        <v/>
      </c>
      <c r="H190" s="47" t="str">
        <f>IF('Terugvordering reiskosten OAH'!AJ262="","",'Terugvordering reiskosten OAH'!AJ262)</f>
        <v/>
      </c>
      <c r="I190" s="54" t="str">
        <f>IF('Terugvordering reiskosten OAH'!AR262="","",'Terugvordering reiskosten OAH'!AR262)</f>
        <v/>
      </c>
      <c r="J190" s="54" t="str">
        <f>IF('Terugvordering reiskosten OAH'!AY262="","",'Terugvordering reiskosten OAH'!AY262)</f>
        <v/>
      </c>
      <c r="K190" s="54" t="str">
        <f>IF('Terugvordering reiskosten OAH'!BC262=0,"",'Terugvordering reiskosten OAH'!BC262)</f>
        <v/>
      </c>
      <c r="L190" s="62" t="str">
        <f>IF('Terugvordering reiskosten OAH'!BK262=0,"",'Terugvordering reiskosten OAH'!BK262)</f>
        <v/>
      </c>
      <c r="M190" s="54" t="str">
        <f>IF('Terugvordering reiskosten OAH'!BR262=0,"",'Terugvordering reiskosten OAH'!BR262)</f>
        <v/>
      </c>
      <c r="N190" s="65" t="str">
        <f>IF('Terugvordering reiskosten OAH'!BZ262=0,"",'Terugvordering reiskosten OAH'!BZ262)</f>
        <v/>
      </c>
      <c r="O190" s="65" t="str">
        <f>IF('Terugvordering reiskosten OAH'!CG262="","",'Terugvordering reiskosten OAH'!CG262)</f>
        <v/>
      </c>
      <c r="P190" s="65" t="str">
        <f>IF('Terugvordering reiskosten OAH'!CM262=0,"",'Terugvordering reiskosten OAH'!CM262)</f>
        <v/>
      </c>
    </row>
    <row r="191" spans="1:16" x14ac:dyDescent="0.3">
      <c r="A191" s="54" t="str">
        <f>IF('Terugvordering reiskosten OAH'!D263="","",IF('Terugvordering reiskosten OAH'!$T$36="","",'Terugvordering reiskosten OAH'!$T$36))</f>
        <v/>
      </c>
      <c r="B191" s="54" t="str">
        <f>IF(A191="","",'Terugvordering reiskosten OAH'!$T$38)</f>
        <v/>
      </c>
      <c r="C191" s="47" t="str">
        <f>IF(A191="","",'gegevensblad samenvatting vord.'!$C$2)</f>
        <v/>
      </c>
      <c r="D191" s="47" t="str">
        <f>IF('Terugvordering reiskosten OAH'!D263="","",TEXT('Terugvordering reiskosten OAH'!D263,"mm-jjjj"))</f>
        <v/>
      </c>
      <c r="E191" s="54" t="str">
        <f>IF('Terugvordering reiskosten OAH'!H263="","",'Terugvordering reiskosten OAH'!H263)</f>
        <v/>
      </c>
      <c r="F191" s="47" t="str">
        <f>IF('Terugvordering reiskosten OAH'!R263="","",'Terugvordering reiskosten OAH'!R263)</f>
        <v/>
      </c>
      <c r="G191" s="54" t="str">
        <f>IF('Terugvordering reiskosten OAH'!X263="","",'Terugvordering reiskosten OAH'!X263)</f>
        <v/>
      </c>
      <c r="H191" s="47" t="str">
        <f>IF('Terugvordering reiskosten OAH'!AJ263="","",'Terugvordering reiskosten OAH'!AJ263)</f>
        <v/>
      </c>
      <c r="I191" s="54" t="str">
        <f>IF('Terugvordering reiskosten OAH'!AR263="","",'Terugvordering reiskosten OAH'!AR263)</f>
        <v/>
      </c>
      <c r="J191" s="54" t="str">
        <f>IF('Terugvordering reiskosten OAH'!AY263="","",'Terugvordering reiskosten OAH'!AY263)</f>
        <v/>
      </c>
      <c r="K191" s="54" t="str">
        <f>IF('Terugvordering reiskosten OAH'!BC263=0,"",'Terugvordering reiskosten OAH'!BC263)</f>
        <v/>
      </c>
      <c r="L191" s="62" t="str">
        <f>IF('Terugvordering reiskosten OAH'!BK263=0,"",'Terugvordering reiskosten OAH'!BK263)</f>
        <v/>
      </c>
      <c r="M191" s="54" t="str">
        <f>IF('Terugvordering reiskosten OAH'!BR263=0,"",'Terugvordering reiskosten OAH'!BR263)</f>
        <v/>
      </c>
      <c r="N191" s="65" t="str">
        <f>IF('Terugvordering reiskosten OAH'!BZ263=0,"",'Terugvordering reiskosten OAH'!BZ263)</f>
        <v/>
      </c>
      <c r="O191" s="65" t="str">
        <f>IF('Terugvordering reiskosten OAH'!CG263="","",'Terugvordering reiskosten OAH'!CG263)</f>
        <v/>
      </c>
      <c r="P191" s="65" t="str">
        <f>IF('Terugvordering reiskosten OAH'!CM263=0,"",'Terugvordering reiskosten OAH'!CM263)</f>
        <v/>
      </c>
    </row>
    <row r="192" spans="1:16" x14ac:dyDescent="0.3">
      <c r="A192" s="54" t="str">
        <f>IF('Terugvordering reiskosten OAH'!D264="","",IF('Terugvordering reiskosten OAH'!$T$36="","",'Terugvordering reiskosten OAH'!$T$36))</f>
        <v/>
      </c>
      <c r="B192" s="54" t="str">
        <f>IF(A192="","",'Terugvordering reiskosten OAH'!$T$38)</f>
        <v/>
      </c>
      <c r="C192" s="47" t="str">
        <f>IF(A192="","",'gegevensblad samenvatting vord.'!$C$2)</f>
        <v/>
      </c>
      <c r="D192" s="47" t="str">
        <f>IF('Terugvordering reiskosten OAH'!D264="","",TEXT('Terugvordering reiskosten OAH'!D264,"mm-jjjj"))</f>
        <v/>
      </c>
      <c r="E192" s="54" t="str">
        <f>IF('Terugvordering reiskosten OAH'!H264="","",'Terugvordering reiskosten OAH'!H264)</f>
        <v/>
      </c>
      <c r="F192" s="47" t="str">
        <f>IF('Terugvordering reiskosten OAH'!R264="","",'Terugvordering reiskosten OAH'!R264)</f>
        <v/>
      </c>
      <c r="G192" s="54" t="str">
        <f>IF('Terugvordering reiskosten OAH'!X264="","",'Terugvordering reiskosten OAH'!X264)</f>
        <v/>
      </c>
      <c r="H192" s="47" t="str">
        <f>IF('Terugvordering reiskosten OAH'!AJ264="","",'Terugvordering reiskosten OAH'!AJ264)</f>
        <v/>
      </c>
      <c r="I192" s="54" t="str">
        <f>IF('Terugvordering reiskosten OAH'!AR264="","",'Terugvordering reiskosten OAH'!AR264)</f>
        <v/>
      </c>
      <c r="J192" s="54" t="str">
        <f>IF('Terugvordering reiskosten OAH'!AY264="","",'Terugvordering reiskosten OAH'!AY264)</f>
        <v/>
      </c>
      <c r="K192" s="54" t="str">
        <f>IF('Terugvordering reiskosten OAH'!BC264=0,"",'Terugvordering reiskosten OAH'!BC264)</f>
        <v/>
      </c>
      <c r="L192" s="62" t="str">
        <f>IF('Terugvordering reiskosten OAH'!BK264=0,"",'Terugvordering reiskosten OAH'!BK264)</f>
        <v/>
      </c>
      <c r="M192" s="54" t="str">
        <f>IF('Terugvordering reiskosten OAH'!BR264=0,"",'Terugvordering reiskosten OAH'!BR264)</f>
        <v/>
      </c>
      <c r="N192" s="65" t="str">
        <f>IF('Terugvordering reiskosten OAH'!BZ264=0,"",'Terugvordering reiskosten OAH'!BZ264)</f>
        <v/>
      </c>
      <c r="O192" s="65" t="str">
        <f>IF('Terugvordering reiskosten OAH'!CG264="","",'Terugvordering reiskosten OAH'!CG264)</f>
        <v/>
      </c>
      <c r="P192" s="65" t="str">
        <f>IF('Terugvordering reiskosten OAH'!CM264=0,"",'Terugvordering reiskosten OAH'!CM264)</f>
        <v/>
      </c>
    </row>
    <row r="193" spans="1:16" x14ac:dyDescent="0.3">
      <c r="A193" s="54" t="str">
        <f>IF('Terugvordering reiskosten OAH'!D265="","",IF('Terugvordering reiskosten OAH'!$T$36="","",'Terugvordering reiskosten OAH'!$T$36))</f>
        <v/>
      </c>
      <c r="B193" s="54" t="str">
        <f>IF(A193="","",'Terugvordering reiskosten OAH'!$T$38)</f>
        <v/>
      </c>
      <c r="C193" s="47" t="str">
        <f>IF(A193="","",'gegevensblad samenvatting vord.'!$C$2)</f>
        <v/>
      </c>
      <c r="D193" s="47" t="str">
        <f>IF('Terugvordering reiskosten OAH'!D265="","",TEXT('Terugvordering reiskosten OAH'!D265,"mm-jjjj"))</f>
        <v/>
      </c>
      <c r="E193" s="54" t="str">
        <f>IF('Terugvordering reiskosten OAH'!H265="","",'Terugvordering reiskosten OAH'!H265)</f>
        <v/>
      </c>
      <c r="F193" s="47" t="str">
        <f>IF('Terugvordering reiskosten OAH'!R265="","",'Terugvordering reiskosten OAH'!R265)</f>
        <v/>
      </c>
      <c r="G193" s="54" t="str">
        <f>IF('Terugvordering reiskosten OAH'!X265="","",'Terugvordering reiskosten OAH'!X265)</f>
        <v/>
      </c>
      <c r="H193" s="47" t="str">
        <f>IF('Terugvordering reiskosten OAH'!AJ265="","",'Terugvordering reiskosten OAH'!AJ265)</f>
        <v/>
      </c>
      <c r="I193" s="54" t="str">
        <f>IF('Terugvordering reiskosten OAH'!AR265="","",'Terugvordering reiskosten OAH'!AR265)</f>
        <v/>
      </c>
      <c r="J193" s="54" t="str">
        <f>IF('Terugvordering reiskosten OAH'!AY265="","",'Terugvordering reiskosten OAH'!AY265)</f>
        <v/>
      </c>
      <c r="K193" s="54" t="str">
        <f>IF('Terugvordering reiskosten OAH'!BC265=0,"",'Terugvordering reiskosten OAH'!BC265)</f>
        <v/>
      </c>
      <c r="L193" s="62" t="str">
        <f>IF('Terugvordering reiskosten OAH'!BK265=0,"",'Terugvordering reiskosten OAH'!BK265)</f>
        <v/>
      </c>
      <c r="M193" s="54" t="str">
        <f>IF('Terugvordering reiskosten OAH'!BR265=0,"",'Terugvordering reiskosten OAH'!BR265)</f>
        <v/>
      </c>
      <c r="N193" s="65" t="str">
        <f>IF('Terugvordering reiskosten OAH'!BZ265=0,"",'Terugvordering reiskosten OAH'!BZ265)</f>
        <v/>
      </c>
      <c r="O193" s="65" t="str">
        <f>IF('Terugvordering reiskosten OAH'!CG265="","",'Terugvordering reiskosten OAH'!CG265)</f>
        <v/>
      </c>
      <c r="P193" s="65" t="str">
        <f>IF('Terugvordering reiskosten OAH'!CM265=0,"",'Terugvordering reiskosten OAH'!CM265)</f>
        <v/>
      </c>
    </row>
    <row r="194" spans="1:16" x14ac:dyDescent="0.3">
      <c r="A194" s="54" t="str">
        <f>IF('Terugvordering reiskosten OAH'!D266="","",IF('Terugvordering reiskosten OAH'!$T$36="","",'Terugvordering reiskosten OAH'!$T$36))</f>
        <v/>
      </c>
      <c r="B194" s="54" t="str">
        <f>IF(A194="","",'Terugvordering reiskosten OAH'!$T$38)</f>
        <v/>
      </c>
      <c r="C194" s="47" t="str">
        <f>IF(A194="","",'gegevensblad samenvatting vord.'!$C$2)</f>
        <v/>
      </c>
      <c r="D194" s="47" t="str">
        <f>IF('Terugvordering reiskosten OAH'!D266="","",TEXT('Terugvordering reiskosten OAH'!D266,"mm-jjjj"))</f>
        <v/>
      </c>
      <c r="E194" s="54" t="str">
        <f>IF('Terugvordering reiskosten OAH'!H266="","",'Terugvordering reiskosten OAH'!H266)</f>
        <v/>
      </c>
      <c r="F194" s="47" t="str">
        <f>IF('Terugvordering reiskosten OAH'!R266="","",'Terugvordering reiskosten OAH'!R266)</f>
        <v/>
      </c>
      <c r="G194" s="54" t="str">
        <f>IF('Terugvordering reiskosten OAH'!X266="","",'Terugvordering reiskosten OAH'!X266)</f>
        <v/>
      </c>
      <c r="H194" s="47" t="str">
        <f>IF('Terugvordering reiskosten OAH'!AJ266="","",'Terugvordering reiskosten OAH'!AJ266)</f>
        <v/>
      </c>
      <c r="I194" s="54" t="str">
        <f>IF('Terugvordering reiskosten OAH'!AR266="","",'Terugvordering reiskosten OAH'!AR266)</f>
        <v/>
      </c>
      <c r="J194" s="54" t="str">
        <f>IF('Terugvordering reiskosten OAH'!AY266="","",'Terugvordering reiskosten OAH'!AY266)</f>
        <v/>
      </c>
      <c r="K194" s="54" t="str">
        <f>IF('Terugvordering reiskosten OAH'!BC266=0,"",'Terugvordering reiskosten OAH'!BC266)</f>
        <v/>
      </c>
      <c r="L194" s="62" t="str">
        <f>IF('Terugvordering reiskosten OAH'!BK266=0,"",'Terugvordering reiskosten OAH'!BK266)</f>
        <v/>
      </c>
      <c r="M194" s="54" t="str">
        <f>IF('Terugvordering reiskosten OAH'!BR266=0,"",'Terugvordering reiskosten OAH'!BR266)</f>
        <v/>
      </c>
      <c r="N194" s="65" t="str">
        <f>IF('Terugvordering reiskosten OAH'!BZ266=0,"",'Terugvordering reiskosten OAH'!BZ266)</f>
        <v/>
      </c>
      <c r="O194" s="65" t="str">
        <f>IF('Terugvordering reiskosten OAH'!CG266="","",'Terugvordering reiskosten OAH'!CG266)</f>
        <v/>
      </c>
      <c r="P194" s="65" t="str">
        <f>IF('Terugvordering reiskosten OAH'!CM266=0,"",'Terugvordering reiskosten OAH'!CM266)</f>
        <v/>
      </c>
    </row>
    <row r="195" spans="1:16" x14ac:dyDescent="0.3">
      <c r="A195" s="54" t="str">
        <f>IF('Terugvordering reiskosten OAH'!D267="","",IF('Terugvordering reiskosten OAH'!$T$36="","",'Terugvordering reiskosten OAH'!$T$36))</f>
        <v/>
      </c>
      <c r="B195" s="54" t="str">
        <f>IF(A195="","",'Terugvordering reiskosten OAH'!$T$38)</f>
        <v/>
      </c>
      <c r="C195" s="47" t="str">
        <f>IF(A195="","",'gegevensblad samenvatting vord.'!$C$2)</f>
        <v/>
      </c>
      <c r="D195" s="47" t="str">
        <f>IF('Terugvordering reiskosten OAH'!D267="","",TEXT('Terugvordering reiskosten OAH'!D267,"mm-jjjj"))</f>
        <v/>
      </c>
      <c r="E195" s="54" t="str">
        <f>IF('Terugvordering reiskosten OAH'!H267="","",'Terugvordering reiskosten OAH'!H267)</f>
        <v/>
      </c>
      <c r="F195" s="47" t="str">
        <f>IF('Terugvordering reiskosten OAH'!R267="","",'Terugvordering reiskosten OAH'!R267)</f>
        <v/>
      </c>
      <c r="G195" s="54" t="str">
        <f>IF('Terugvordering reiskosten OAH'!X267="","",'Terugvordering reiskosten OAH'!X267)</f>
        <v/>
      </c>
      <c r="H195" s="47" t="str">
        <f>IF('Terugvordering reiskosten OAH'!AJ267="","",'Terugvordering reiskosten OAH'!AJ267)</f>
        <v/>
      </c>
      <c r="I195" s="54" t="str">
        <f>IF('Terugvordering reiskosten OAH'!AR267="","",'Terugvordering reiskosten OAH'!AR267)</f>
        <v/>
      </c>
      <c r="J195" s="54" t="str">
        <f>IF('Terugvordering reiskosten OAH'!AY267="","",'Terugvordering reiskosten OAH'!AY267)</f>
        <v/>
      </c>
      <c r="K195" s="54" t="str">
        <f>IF('Terugvordering reiskosten OAH'!BC267=0,"",'Terugvordering reiskosten OAH'!BC267)</f>
        <v/>
      </c>
      <c r="L195" s="62" t="str">
        <f>IF('Terugvordering reiskosten OAH'!BK267=0,"",'Terugvordering reiskosten OAH'!BK267)</f>
        <v/>
      </c>
      <c r="M195" s="54" t="str">
        <f>IF('Terugvordering reiskosten OAH'!BR267=0,"",'Terugvordering reiskosten OAH'!BR267)</f>
        <v/>
      </c>
      <c r="N195" s="65" t="str">
        <f>IF('Terugvordering reiskosten OAH'!BZ267=0,"",'Terugvordering reiskosten OAH'!BZ267)</f>
        <v/>
      </c>
      <c r="O195" s="65" t="str">
        <f>IF('Terugvordering reiskosten OAH'!CG267="","",'Terugvordering reiskosten OAH'!CG267)</f>
        <v/>
      </c>
      <c r="P195" s="65" t="str">
        <f>IF('Terugvordering reiskosten OAH'!CM267=0,"",'Terugvordering reiskosten OAH'!CM267)</f>
        <v/>
      </c>
    </row>
    <row r="196" spans="1:16" x14ac:dyDescent="0.3">
      <c r="A196" s="54" t="str">
        <f>IF('Terugvordering reiskosten OAH'!D268="","",IF('Terugvordering reiskosten OAH'!$T$36="","",'Terugvordering reiskosten OAH'!$T$36))</f>
        <v/>
      </c>
      <c r="B196" s="54" t="str">
        <f>IF(A196="","",'Terugvordering reiskosten OAH'!$T$38)</f>
        <v/>
      </c>
      <c r="C196" s="47" t="str">
        <f>IF(A196="","",'gegevensblad samenvatting vord.'!$C$2)</f>
        <v/>
      </c>
      <c r="D196" s="47" t="str">
        <f>IF('Terugvordering reiskosten OAH'!D268="","",TEXT('Terugvordering reiskosten OAH'!D268,"mm-jjjj"))</f>
        <v/>
      </c>
      <c r="E196" s="54" t="str">
        <f>IF('Terugvordering reiskosten OAH'!H268="","",'Terugvordering reiskosten OAH'!H268)</f>
        <v/>
      </c>
      <c r="F196" s="47" t="str">
        <f>IF('Terugvordering reiskosten OAH'!R268="","",'Terugvordering reiskosten OAH'!R268)</f>
        <v/>
      </c>
      <c r="G196" s="54" t="str">
        <f>IF('Terugvordering reiskosten OAH'!X268="","",'Terugvordering reiskosten OAH'!X268)</f>
        <v/>
      </c>
      <c r="H196" s="47" t="str">
        <f>IF('Terugvordering reiskosten OAH'!AJ268="","",'Terugvordering reiskosten OAH'!AJ268)</f>
        <v/>
      </c>
      <c r="I196" s="54" t="str">
        <f>IF('Terugvordering reiskosten OAH'!AR268="","",'Terugvordering reiskosten OAH'!AR268)</f>
        <v/>
      </c>
      <c r="J196" s="54" t="str">
        <f>IF('Terugvordering reiskosten OAH'!AY268="","",'Terugvordering reiskosten OAH'!AY268)</f>
        <v/>
      </c>
      <c r="K196" s="54" t="str">
        <f>IF('Terugvordering reiskosten OAH'!BC268=0,"",'Terugvordering reiskosten OAH'!BC268)</f>
        <v/>
      </c>
      <c r="L196" s="62" t="str">
        <f>IF('Terugvordering reiskosten OAH'!BK268=0,"",'Terugvordering reiskosten OAH'!BK268)</f>
        <v/>
      </c>
      <c r="M196" s="54" t="str">
        <f>IF('Terugvordering reiskosten OAH'!BR268=0,"",'Terugvordering reiskosten OAH'!BR268)</f>
        <v/>
      </c>
      <c r="N196" s="65" t="str">
        <f>IF('Terugvordering reiskosten OAH'!BZ268=0,"",'Terugvordering reiskosten OAH'!BZ268)</f>
        <v/>
      </c>
      <c r="O196" s="65" t="str">
        <f>IF('Terugvordering reiskosten OAH'!CG268="","",'Terugvordering reiskosten OAH'!CG268)</f>
        <v/>
      </c>
      <c r="P196" s="65" t="str">
        <f>IF('Terugvordering reiskosten OAH'!CM268=0,"",'Terugvordering reiskosten OAH'!CM268)</f>
        <v/>
      </c>
    </row>
    <row r="197" spans="1:16" x14ac:dyDescent="0.3">
      <c r="A197" s="54" t="str">
        <f>IF('Terugvordering reiskosten OAH'!D269="","",IF('Terugvordering reiskosten OAH'!$T$36="","",'Terugvordering reiskosten OAH'!$T$36))</f>
        <v/>
      </c>
      <c r="B197" s="54" t="str">
        <f>IF(A197="","",'Terugvordering reiskosten OAH'!$T$38)</f>
        <v/>
      </c>
      <c r="C197" s="47" t="str">
        <f>IF(A197="","",'gegevensblad samenvatting vord.'!$C$2)</f>
        <v/>
      </c>
      <c r="D197" s="47" t="str">
        <f>IF('Terugvordering reiskosten OAH'!D269="","",TEXT('Terugvordering reiskosten OAH'!D269,"mm-jjjj"))</f>
        <v/>
      </c>
      <c r="E197" s="54" t="str">
        <f>IF('Terugvordering reiskosten OAH'!H269="","",'Terugvordering reiskosten OAH'!H269)</f>
        <v/>
      </c>
      <c r="F197" s="47" t="str">
        <f>IF('Terugvordering reiskosten OAH'!R269="","",'Terugvordering reiskosten OAH'!R269)</f>
        <v/>
      </c>
      <c r="G197" s="54" t="str">
        <f>IF('Terugvordering reiskosten OAH'!X269="","",'Terugvordering reiskosten OAH'!X269)</f>
        <v/>
      </c>
      <c r="H197" s="47" t="str">
        <f>IF('Terugvordering reiskosten OAH'!AJ269="","",'Terugvordering reiskosten OAH'!AJ269)</f>
        <v/>
      </c>
      <c r="I197" s="54" t="str">
        <f>IF('Terugvordering reiskosten OAH'!AR269="","",'Terugvordering reiskosten OAH'!AR269)</f>
        <v/>
      </c>
      <c r="J197" s="54" t="str">
        <f>IF('Terugvordering reiskosten OAH'!AY269="","",'Terugvordering reiskosten OAH'!AY269)</f>
        <v/>
      </c>
      <c r="K197" s="54" t="str">
        <f>IF('Terugvordering reiskosten OAH'!BC269=0,"",'Terugvordering reiskosten OAH'!BC269)</f>
        <v/>
      </c>
      <c r="L197" s="62" t="str">
        <f>IF('Terugvordering reiskosten OAH'!BK269=0,"",'Terugvordering reiskosten OAH'!BK269)</f>
        <v/>
      </c>
      <c r="M197" s="54" t="str">
        <f>IF('Terugvordering reiskosten OAH'!BR269=0,"",'Terugvordering reiskosten OAH'!BR269)</f>
        <v/>
      </c>
      <c r="N197" s="65" t="str">
        <f>IF('Terugvordering reiskosten OAH'!BZ269=0,"",'Terugvordering reiskosten OAH'!BZ269)</f>
        <v/>
      </c>
      <c r="O197" s="65" t="str">
        <f>IF('Terugvordering reiskosten OAH'!CG269="","",'Terugvordering reiskosten OAH'!CG269)</f>
        <v/>
      </c>
      <c r="P197" s="65" t="str">
        <f>IF('Terugvordering reiskosten OAH'!CM269=0,"",'Terugvordering reiskosten OAH'!CM269)</f>
        <v/>
      </c>
    </row>
    <row r="198" spans="1:16" x14ac:dyDescent="0.3">
      <c r="A198" s="54" t="str">
        <f>IF('Terugvordering reiskosten OAH'!D270="","",IF('Terugvordering reiskosten OAH'!$T$36="","",'Terugvordering reiskosten OAH'!$T$36))</f>
        <v/>
      </c>
      <c r="B198" s="54" t="str">
        <f>IF(A198="","",'Terugvordering reiskosten OAH'!$T$38)</f>
        <v/>
      </c>
      <c r="C198" s="47" t="str">
        <f>IF(A198="","",'gegevensblad samenvatting vord.'!$C$2)</f>
        <v/>
      </c>
      <c r="D198" s="47" t="str">
        <f>IF('Terugvordering reiskosten OAH'!D270="","",TEXT('Terugvordering reiskosten OAH'!D270,"mm-jjjj"))</f>
        <v/>
      </c>
      <c r="E198" s="54" t="str">
        <f>IF('Terugvordering reiskosten OAH'!H270="","",'Terugvordering reiskosten OAH'!H270)</f>
        <v/>
      </c>
      <c r="F198" s="47" t="str">
        <f>IF('Terugvordering reiskosten OAH'!R270="","",'Terugvordering reiskosten OAH'!R270)</f>
        <v/>
      </c>
      <c r="G198" s="54" t="str">
        <f>IF('Terugvordering reiskosten OAH'!X270="","",'Terugvordering reiskosten OAH'!X270)</f>
        <v/>
      </c>
      <c r="H198" s="47" t="str">
        <f>IF('Terugvordering reiskosten OAH'!AJ270="","",'Terugvordering reiskosten OAH'!AJ270)</f>
        <v/>
      </c>
      <c r="I198" s="54" t="str">
        <f>IF('Terugvordering reiskosten OAH'!AR270="","",'Terugvordering reiskosten OAH'!AR270)</f>
        <v/>
      </c>
      <c r="J198" s="54" t="str">
        <f>IF('Terugvordering reiskosten OAH'!AY270="","",'Terugvordering reiskosten OAH'!AY270)</f>
        <v/>
      </c>
      <c r="K198" s="54" t="str">
        <f>IF('Terugvordering reiskosten OAH'!BC270=0,"",'Terugvordering reiskosten OAH'!BC270)</f>
        <v/>
      </c>
      <c r="L198" s="62" t="str">
        <f>IF('Terugvordering reiskosten OAH'!BK270=0,"",'Terugvordering reiskosten OAH'!BK270)</f>
        <v/>
      </c>
      <c r="M198" s="54" t="str">
        <f>IF('Terugvordering reiskosten OAH'!BR270=0,"",'Terugvordering reiskosten OAH'!BR270)</f>
        <v/>
      </c>
      <c r="N198" s="65" t="str">
        <f>IF('Terugvordering reiskosten OAH'!BZ270=0,"",'Terugvordering reiskosten OAH'!BZ270)</f>
        <v/>
      </c>
      <c r="O198" s="65" t="str">
        <f>IF('Terugvordering reiskosten OAH'!CG270="","",'Terugvordering reiskosten OAH'!CG270)</f>
        <v/>
      </c>
      <c r="P198" s="65" t="str">
        <f>IF('Terugvordering reiskosten OAH'!CM270=0,"",'Terugvordering reiskosten OAH'!CM270)</f>
        <v/>
      </c>
    </row>
    <row r="199" spans="1:16" x14ac:dyDescent="0.3">
      <c r="A199" s="54" t="str">
        <f>IF('Terugvordering reiskosten OAH'!D271="","",IF('Terugvordering reiskosten OAH'!$T$36="","",'Terugvordering reiskosten OAH'!$T$36))</f>
        <v/>
      </c>
      <c r="B199" s="54" t="str">
        <f>IF(A199="","",'Terugvordering reiskosten OAH'!$T$38)</f>
        <v/>
      </c>
      <c r="C199" s="47" t="str">
        <f>IF(A199="","",'gegevensblad samenvatting vord.'!$C$2)</f>
        <v/>
      </c>
      <c r="D199" s="47" t="str">
        <f>IF('Terugvordering reiskosten OAH'!D271="","",TEXT('Terugvordering reiskosten OAH'!D271,"mm-jjjj"))</f>
        <v/>
      </c>
      <c r="E199" s="54" t="str">
        <f>IF('Terugvordering reiskosten OAH'!H271="","",'Terugvordering reiskosten OAH'!H271)</f>
        <v/>
      </c>
      <c r="F199" s="47" t="str">
        <f>IF('Terugvordering reiskosten OAH'!R271="","",'Terugvordering reiskosten OAH'!R271)</f>
        <v/>
      </c>
      <c r="G199" s="54" t="str">
        <f>IF('Terugvordering reiskosten OAH'!X271="","",'Terugvordering reiskosten OAH'!X271)</f>
        <v/>
      </c>
      <c r="H199" s="47" t="str">
        <f>IF('Terugvordering reiskosten OAH'!AJ271="","",'Terugvordering reiskosten OAH'!AJ271)</f>
        <v/>
      </c>
      <c r="I199" s="54" t="str">
        <f>IF('Terugvordering reiskosten OAH'!AR271="","",'Terugvordering reiskosten OAH'!AR271)</f>
        <v/>
      </c>
      <c r="J199" s="54" t="str">
        <f>IF('Terugvordering reiskosten OAH'!AY271="","",'Terugvordering reiskosten OAH'!AY271)</f>
        <v/>
      </c>
      <c r="K199" s="54" t="str">
        <f>IF('Terugvordering reiskosten OAH'!BC271=0,"",'Terugvordering reiskosten OAH'!BC271)</f>
        <v/>
      </c>
      <c r="L199" s="62" t="str">
        <f>IF('Terugvordering reiskosten OAH'!BK271=0,"",'Terugvordering reiskosten OAH'!BK271)</f>
        <v/>
      </c>
      <c r="M199" s="54" t="str">
        <f>IF('Terugvordering reiskosten OAH'!BR271=0,"",'Terugvordering reiskosten OAH'!BR271)</f>
        <v/>
      </c>
      <c r="N199" s="65" t="str">
        <f>IF('Terugvordering reiskosten OAH'!BZ271=0,"",'Terugvordering reiskosten OAH'!BZ271)</f>
        <v/>
      </c>
      <c r="O199" s="65" t="str">
        <f>IF('Terugvordering reiskosten OAH'!CG271="","",'Terugvordering reiskosten OAH'!CG271)</f>
        <v/>
      </c>
      <c r="P199" s="65" t="str">
        <f>IF('Terugvordering reiskosten OAH'!CM271=0,"",'Terugvordering reiskosten OAH'!CM271)</f>
        <v/>
      </c>
    </row>
    <row r="200" spans="1:16" x14ac:dyDescent="0.3">
      <c r="A200" s="54" t="str">
        <f>IF('Terugvordering reiskosten OAH'!D272="","",IF('Terugvordering reiskosten OAH'!$T$36="","",'Terugvordering reiskosten OAH'!$T$36))</f>
        <v/>
      </c>
      <c r="B200" s="54" t="str">
        <f>IF(A200="","",'Terugvordering reiskosten OAH'!$T$38)</f>
        <v/>
      </c>
      <c r="C200" s="47" t="str">
        <f>IF(A200="","",'gegevensblad samenvatting vord.'!$C$2)</f>
        <v/>
      </c>
      <c r="D200" s="47" t="str">
        <f>IF('Terugvordering reiskosten OAH'!D272="","",TEXT('Terugvordering reiskosten OAH'!D272,"mm-jjjj"))</f>
        <v/>
      </c>
      <c r="E200" s="54" t="str">
        <f>IF('Terugvordering reiskosten OAH'!H272="","",'Terugvordering reiskosten OAH'!H272)</f>
        <v/>
      </c>
      <c r="F200" s="47" t="str">
        <f>IF('Terugvordering reiskosten OAH'!R272="","",'Terugvordering reiskosten OAH'!R272)</f>
        <v/>
      </c>
      <c r="G200" s="54" t="str">
        <f>IF('Terugvordering reiskosten OAH'!X272="","",'Terugvordering reiskosten OAH'!X272)</f>
        <v/>
      </c>
      <c r="H200" s="47" t="str">
        <f>IF('Terugvordering reiskosten OAH'!AJ272="","",'Terugvordering reiskosten OAH'!AJ272)</f>
        <v/>
      </c>
      <c r="I200" s="54" t="str">
        <f>IF('Terugvordering reiskosten OAH'!AR272="","",'Terugvordering reiskosten OAH'!AR272)</f>
        <v/>
      </c>
      <c r="J200" s="54" t="str">
        <f>IF('Terugvordering reiskosten OAH'!AY272="","",'Terugvordering reiskosten OAH'!AY272)</f>
        <v/>
      </c>
      <c r="K200" s="54" t="str">
        <f>IF('Terugvordering reiskosten OAH'!BC272=0,"",'Terugvordering reiskosten OAH'!BC272)</f>
        <v/>
      </c>
      <c r="L200" s="62" t="str">
        <f>IF('Terugvordering reiskosten OAH'!BK272=0,"",'Terugvordering reiskosten OAH'!BK272)</f>
        <v/>
      </c>
      <c r="M200" s="54" t="str">
        <f>IF('Terugvordering reiskosten OAH'!BR272=0,"",'Terugvordering reiskosten OAH'!BR272)</f>
        <v/>
      </c>
      <c r="N200" s="65" t="str">
        <f>IF('Terugvordering reiskosten OAH'!BZ272=0,"",'Terugvordering reiskosten OAH'!BZ272)</f>
        <v/>
      </c>
      <c r="O200" s="65" t="str">
        <f>IF('Terugvordering reiskosten OAH'!CG272="","",'Terugvordering reiskosten OAH'!CG272)</f>
        <v/>
      </c>
      <c r="P200" s="65" t="str">
        <f>IF('Terugvordering reiskosten OAH'!CM272=0,"",'Terugvordering reiskosten OAH'!CM272)</f>
        <v/>
      </c>
    </row>
    <row r="201" spans="1:16" x14ac:dyDescent="0.3">
      <c r="A201" s="54" t="str">
        <f>IF('Terugvordering reiskosten OAH'!D273="","",IF('Terugvordering reiskosten OAH'!$T$36="","",'Terugvordering reiskosten OAH'!$T$36))</f>
        <v/>
      </c>
      <c r="B201" s="54" t="str">
        <f>IF(A201="","",'Terugvordering reiskosten OAH'!$T$38)</f>
        <v/>
      </c>
      <c r="C201" s="47" t="str">
        <f>IF(A201="","",'gegevensblad samenvatting vord.'!$C$2)</f>
        <v/>
      </c>
      <c r="D201" s="47" t="str">
        <f>IF('Terugvordering reiskosten OAH'!D273="","",TEXT('Terugvordering reiskosten OAH'!D273,"mm-jjjj"))</f>
        <v/>
      </c>
      <c r="E201" s="54" t="str">
        <f>IF('Terugvordering reiskosten OAH'!H273="","",'Terugvordering reiskosten OAH'!H273)</f>
        <v/>
      </c>
      <c r="F201" s="47" t="str">
        <f>IF('Terugvordering reiskosten OAH'!R273="","",'Terugvordering reiskosten OAH'!R273)</f>
        <v/>
      </c>
      <c r="G201" s="54" t="str">
        <f>IF('Terugvordering reiskosten OAH'!X273="","",'Terugvordering reiskosten OAH'!X273)</f>
        <v/>
      </c>
      <c r="H201" s="47" t="str">
        <f>IF('Terugvordering reiskosten OAH'!AJ273="","",'Terugvordering reiskosten OAH'!AJ273)</f>
        <v/>
      </c>
      <c r="I201" s="54" t="str">
        <f>IF('Terugvordering reiskosten OAH'!AR273="","",'Terugvordering reiskosten OAH'!AR273)</f>
        <v/>
      </c>
      <c r="J201" s="54" t="str">
        <f>IF('Terugvordering reiskosten OAH'!AY273="","",'Terugvordering reiskosten OAH'!AY273)</f>
        <v/>
      </c>
      <c r="K201" s="54" t="str">
        <f>IF('Terugvordering reiskosten OAH'!BC273=0,"",'Terugvordering reiskosten OAH'!BC273)</f>
        <v/>
      </c>
      <c r="L201" s="62" t="str">
        <f>IF('Terugvordering reiskosten OAH'!BK273=0,"",'Terugvordering reiskosten OAH'!BK273)</f>
        <v/>
      </c>
      <c r="M201" s="54" t="str">
        <f>IF('Terugvordering reiskosten OAH'!BR273=0,"",'Terugvordering reiskosten OAH'!BR273)</f>
        <v/>
      </c>
      <c r="N201" s="65" t="str">
        <f>IF('Terugvordering reiskosten OAH'!BZ273=0,"",'Terugvordering reiskosten OAH'!BZ273)</f>
        <v/>
      </c>
      <c r="O201" s="65" t="str">
        <f>IF('Terugvordering reiskosten OAH'!CG273="","",'Terugvordering reiskosten OAH'!CG273)</f>
        <v/>
      </c>
      <c r="P201" s="65" t="str">
        <f>IF('Terugvordering reiskosten OAH'!CM273=0,"",'Terugvordering reiskosten OAH'!CM273)</f>
        <v/>
      </c>
    </row>
    <row r="202" spans="1:16" x14ac:dyDescent="0.3">
      <c r="A202" s="54" t="str">
        <f>IF('Terugvordering reiskosten OAH'!D274="","",IF('Terugvordering reiskosten OAH'!$T$36="","",'Terugvordering reiskosten OAH'!$T$36))</f>
        <v/>
      </c>
      <c r="B202" s="54" t="str">
        <f>IF(A202="","",'Terugvordering reiskosten OAH'!$T$38)</f>
        <v/>
      </c>
      <c r="C202" s="47" t="str">
        <f>IF(A202="","",'gegevensblad samenvatting vord.'!$C$2)</f>
        <v/>
      </c>
      <c r="D202" s="47" t="str">
        <f>IF('Terugvordering reiskosten OAH'!D274="","",TEXT('Terugvordering reiskosten OAH'!D274,"mm-jjjj"))</f>
        <v/>
      </c>
      <c r="E202" s="54" t="str">
        <f>IF('Terugvordering reiskosten OAH'!H274="","",'Terugvordering reiskosten OAH'!H274)</f>
        <v/>
      </c>
      <c r="F202" s="47" t="str">
        <f>IF('Terugvordering reiskosten OAH'!R274="","",'Terugvordering reiskosten OAH'!R274)</f>
        <v/>
      </c>
      <c r="G202" s="54" t="str">
        <f>IF('Terugvordering reiskosten OAH'!X274="","",'Terugvordering reiskosten OAH'!X274)</f>
        <v/>
      </c>
      <c r="H202" s="47" t="str">
        <f>IF('Terugvordering reiskosten OAH'!AJ274="","",'Terugvordering reiskosten OAH'!AJ274)</f>
        <v/>
      </c>
      <c r="I202" s="54" t="str">
        <f>IF('Terugvordering reiskosten OAH'!AR274="","",'Terugvordering reiskosten OAH'!AR274)</f>
        <v/>
      </c>
      <c r="J202" s="54" t="str">
        <f>IF('Terugvordering reiskosten OAH'!AY274="","",'Terugvordering reiskosten OAH'!AY274)</f>
        <v/>
      </c>
      <c r="K202" s="54" t="str">
        <f>IF('Terugvordering reiskosten OAH'!BC274=0,"",'Terugvordering reiskosten OAH'!BC274)</f>
        <v/>
      </c>
      <c r="L202" s="62" t="str">
        <f>IF('Terugvordering reiskosten OAH'!BK274=0,"",'Terugvordering reiskosten OAH'!BK274)</f>
        <v/>
      </c>
      <c r="M202" s="54" t="str">
        <f>IF('Terugvordering reiskosten OAH'!BR274=0,"",'Terugvordering reiskosten OAH'!BR274)</f>
        <v/>
      </c>
      <c r="N202" s="65" t="str">
        <f>IF('Terugvordering reiskosten OAH'!BZ274=0,"",'Terugvordering reiskosten OAH'!BZ274)</f>
        <v/>
      </c>
      <c r="O202" s="65" t="str">
        <f>IF('Terugvordering reiskosten OAH'!CG274="","",'Terugvordering reiskosten OAH'!CG274)</f>
        <v/>
      </c>
      <c r="P202" s="65" t="str">
        <f>IF('Terugvordering reiskosten OAH'!CM274=0,"",'Terugvordering reiskosten OAH'!CM274)</f>
        <v/>
      </c>
    </row>
    <row r="203" spans="1:16" x14ac:dyDescent="0.3">
      <c r="A203" s="54" t="str">
        <f>IF('Terugvordering reiskosten OAH'!D275="","",IF('Terugvordering reiskosten OAH'!$T$36="","",'Terugvordering reiskosten OAH'!$T$36))</f>
        <v/>
      </c>
      <c r="B203" s="54" t="str">
        <f>IF(A203="","",'Terugvordering reiskosten OAH'!$T$38)</f>
        <v/>
      </c>
      <c r="C203" s="47" t="str">
        <f>IF(A203="","",'gegevensblad samenvatting vord.'!$C$2)</f>
        <v/>
      </c>
      <c r="D203" s="47" t="str">
        <f>IF('Terugvordering reiskosten OAH'!D275="","",TEXT('Terugvordering reiskosten OAH'!D275,"mm-jjjj"))</f>
        <v/>
      </c>
      <c r="E203" s="54" t="str">
        <f>IF('Terugvordering reiskosten OAH'!H275="","",'Terugvordering reiskosten OAH'!H275)</f>
        <v/>
      </c>
      <c r="F203" s="47" t="str">
        <f>IF('Terugvordering reiskosten OAH'!R275="","",'Terugvordering reiskosten OAH'!R275)</f>
        <v/>
      </c>
      <c r="G203" s="54" t="str">
        <f>IF('Terugvordering reiskosten OAH'!X275="","",'Terugvordering reiskosten OAH'!X275)</f>
        <v/>
      </c>
      <c r="H203" s="47" t="str">
        <f>IF('Terugvordering reiskosten OAH'!AJ275="","",'Terugvordering reiskosten OAH'!AJ275)</f>
        <v/>
      </c>
      <c r="I203" s="54" t="str">
        <f>IF('Terugvordering reiskosten OAH'!AR275="","",'Terugvordering reiskosten OAH'!AR275)</f>
        <v/>
      </c>
      <c r="J203" s="54" t="str">
        <f>IF('Terugvordering reiskosten OAH'!AY275="","",'Terugvordering reiskosten OAH'!AY275)</f>
        <v/>
      </c>
      <c r="K203" s="54" t="str">
        <f>IF('Terugvordering reiskosten OAH'!BC275=0,"",'Terugvordering reiskosten OAH'!BC275)</f>
        <v/>
      </c>
      <c r="L203" s="62" t="str">
        <f>IF('Terugvordering reiskosten OAH'!BK275=0,"",'Terugvordering reiskosten OAH'!BK275)</f>
        <v/>
      </c>
      <c r="M203" s="54" t="str">
        <f>IF('Terugvordering reiskosten OAH'!BR275=0,"",'Terugvordering reiskosten OAH'!BR275)</f>
        <v/>
      </c>
      <c r="N203" s="65" t="str">
        <f>IF('Terugvordering reiskosten OAH'!BZ275=0,"",'Terugvordering reiskosten OAH'!BZ275)</f>
        <v/>
      </c>
      <c r="O203" s="65" t="str">
        <f>IF('Terugvordering reiskosten OAH'!CG275="","",'Terugvordering reiskosten OAH'!CG275)</f>
        <v/>
      </c>
      <c r="P203" s="65" t="str">
        <f>IF('Terugvordering reiskosten OAH'!CM275=0,"",'Terugvordering reiskosten OAH'!CM275)</f>
        <v/>
      </c>
    </row>
    <row r="204" spans="1:16" x14ac:dyDescent="0.3">
      <c r="A204" s="54" t="str">
        <f>IF('Terugvordering reiskosten OAH'!D276="","",IF('Terugvordering reiskosten OAH'!$T$36="","",'Terugvordering reiskosten OAH'!$T$36))</f>
        <v/>
      </c>
      <c r="B204" s="54" t="str">
        <f>IF(A204="","",'Terugvordering reiskosten OAH'!$T$38)</f>
        <v/>
      </c>
      <c r="C204" s="47" t="str">
        <f>IF(A204="","",'gegevensblad samenvatting vord.'!$C$2)</f>
        <v/>
      </c>
      <c r="D204" s="47" t="str">
        <f>IF('Terugvordering reiskosten OAH'!D276="","",TEXT('Terugvordering reiskosten OAH'!D276,"mm-jjjj"))</f>
        <v/>
      </c>
      <c r="E204" s="54" t="str">
        <f>IF('Terugvordering reiskosten OAH'!H276="","",'Terugvordering reiskosten OAH'!H276)</f>
        <v/>
      </c>
      <c r="F204" s="47" t="str">
        <f>IF('Terugvordering reiskosten OAH'!R276="","",'Terugvordering reiskosten OAH'!R276)</f>
        <v/>
      </c>
      <c r="G204" s="54" t="str">
        <f>IF('Terugvordering reiskosten OAH'!X276="","",'Terugvordering reiskosten OAH'!X276)</f>
        <v/>
      </c>
      <c r="H204" s="47" t="str">
        <f>IF('Terugvordering reiskosten OAH'!AJ276="","",'Terugvordering reiskosten OAH'!AJ276)</f>
        <v/>
      </c>
      <c r="I204" s="54" t="str">
        <f>IF('Terugvordering reiskosten OAH'!AR276="","",'Terugvordering reiskosten OAH'!AR276)</f>
        <v/>
      </c>
      <c r="J204" s="54" t="str">
        <f>IF('Terugvordering reiskosten OAH'!AY276="","",'Terugvordering reiskosten OAH'!AY276)</f>
        <v/>
      </c>
      <c r="K204" s="54" t="str">
        <f>IF('Terugvordering reiskosten OAH'!BC276=0,"",'Terugvordering reiskosten OAH'!BC276)</f>
        <v/>
      </c>
      <c r="L204" s="62" t="str">
        <f>IF('Terugvordering reiskosten OAH'!BK276=0,"",'Terugvordering reiskosten OAH'!BK276)</f>
        <v/>
      </c>
      <c r="M204" s="54" t="str">
        <f>IF('Terugvordering reiskosten OAH'!BR276=0,"",'Terugvordering reiskosten OAH'!BR276)</f>
        <v/>
      </c>
      <c r="N204" s="65" t="str">
        <f>IF('Terugvordering reiskosten OAH'!BZ276=0,"",'Terugvordering reiskosten OAH'!BZ276)</f>
        <v/>
      </c>
      <c r="O204" s="65" t="str">
        <f>IF('Terugvordering reiskosten OAH'!CG276="","",'Terugvordering reiskosten OAH'!CG276)</f>
        <v/>
      </c>
      <c r="P204" s="65" t="str">
        <f>IF('Terugvordering reiskosten OAH'!CM276=0,"",'Terugvordering reiskosten OAH'!CM276)</f>
        <v/>
      </c>
    </row>
    <row r="205" spans="1:16" x14ac:dyDescent="0.3">
      <c r="A205" s="54" t="str">
        <f>IF('Terugvordering reiskosten OAH'!D277="","",IF('Terugvordering reiskosten OAH'!$T$36="","",'Terugvordering reiskosten OAH'!$T$36))</f>
        <v/>
      </c>
      <c r="B205" s="54" t="str">
        <f>IF(A205="","",'Terugvordering reiskosten OAH'!$T$38)</f>
        <v/>
      </c>
      <c r="C205" s="47" t="str">
        <f>IF(A205="","",'gegevensblad samenvatting vord.'!$C$2)</f>
        <v/>
      </c>
      <c r="D205" s="47" t="str">
        <f>IF('Terugvordering reiskosten OAH'!D277="","",TEXT('Terugvordering reiskosten OAH'!D277,"mm-jjjj"))</f>
        <v/>
      </c>
      <c r="E205" s="54" t="str">
        <f>IF('Terugvordering reiskosten OAH'!H277="","",'Terugvordering reiskosten OAH'!H277)</f>
        <v/>
      </c>
      <c r="F205" s="47" t="str">
        <f>IF('Terugvordering reiskosten OAH'!R277="","",'Terugvordering reiskosten OAH'!R277)</f>
        <v/>
      </c>
      <c r="G205" s="54" t="str">
        <f>IF('Terugvordering reiskosten OAH'!X277="","",'Terugvordering reiskosten OAH'!X277)</f>
        <v/>
      </c>
      <c r="H205" s="47" t="str">
        <f>IF('Terugvordering reiskosten OAH'!AJ277="","",'Terugvordering reiskosten OAH'!AJ277)</f>
        <v/>
      </c>
      <c r="I205" s="54" t="str">
        <f>IF('Terugvordering reiskosten OAH'!AR277="","",'Terugvordering reiskosten OAH'!AR277)</f>
        <v/>
      </c>
      <c r="J205" s="54" t="str">
        <f>IF('Terugvordering reiskosten OAH'!AY277="","",'Terugvordering reiskosten OAH'!AY277)</f>
        <v/>
      </c>
      <c r="K205" s="54" t="str">
        <f>IF('Terugvordering reiskosten OAH'!BC277=0,"",'Terugvordering reiskosten OAH'!BC277)</f>
        <v/>
      </c>
      <c r="L205" s="62" t="str">
        <f>IF('Terugvordering reiskosten OAH'!BK277=0,"",'Terugvordering reiskosten OAH'!BK277)</f>
        <v/>
      </c>
      <c r="M205" s="54" t="str">
        <f>IF('Terugvordering reiskosten OAH'!BR277=0,"",'Terugvordering reiskosten OAH'!BR277)</f>
        <v/>
      </c>
      <c r="N205" s="65" t="str">
        <f>IF('Terugvordering reiskosten OAH'!BZ277=0,"",'Terugvordering reiskosten OAH'!BZ277)</f>
        <v/>
      </c>
      <c r="O205" s="65" t="str">
        <f>IF('Terugvordering reiskosten OAH'!CG277="","",'Terugvordering reiskosten OAH'!CG277)</f>
        <v/>
      </c>
      <c r="P205" s="65" t="str">
        <f>IF('Terugvordering reiskosten OAH'!CM277=0,"",'Terugvordering reiskosten OAH'!CM277)</f>
        <v/>
      </c>
    </row>
    <row r="206" spans="1:16" x14ac:dyDescent="0.3">
      <c r="A206" s="54" t="str">
        <f>IF('Terugvordering reiskosten OAH'!D278="","",IF('Terugvordering reiskosten OAH'!$T$36="","",'Terugvordering reiskosten OAH'!$T$36))</f>
        <v/>
      </c>
      <c r="B206" s="54" t="str">
        <f>IF(A206="","",'Terugvordering reiskosten OAH'!$T$38)</f>
        <v/>
      </c>
      <c r="C206" s="47" t="str">
        <f>IF(A206="","",'gegevensblad samenvatting vord.'!$C$2)</f>
        <v/>
      </c>
      <c r="D206" s="47" t="str">
        <f>IF('Terugvordering reiskosten OAH'!D278="","",TEXT('Terugvordering reiskosten OAH'!D278,"mm-jjjj"))</f>
        <v/>
      </c>
      <c r="E206" s="54" t="str">
        <f>IF('Terugvordering reiskosten OAH'!H278="","",'Terugvordering reiskosten OAH'!H278)</f>
        <v/>
      </c>
      <c r="F206" s="47" t="str">
        <f>IF('Terugvordering reiskosten OAH'!R278="","",'Terugvordering reiskosten OAH'!R278)</f>
        <v/>
      </c>
      <c r="G206" s="54" t="str">
        <f>IF('Terugvordering reiskosten OAH'!X278="","",'Terugvordering reiskosten OAH'!X278)</f>
        <v/>
      </c>
      <c r="H206" s="47" t="str">
        <f>IF('Terugvordering reiskosten OAH'!AJ278="","",'Terugvordering reiskosten OAH'!AJ278)</f>
        <v/>
      </c>
      <c r="I206" s="54" t="str">
        <f>IF('Terugvordering reiskosten OAH'!AR278="","",'Terugvordering reiskosten OAH'!AR278)</f>
        <v/>
      </c>
      <c r="J206" s="54" t="str">
        <f>IF('Terugvordering reiskosten OAH'!AY278="","",'Terugvordering reiskosten OAH'!AY278)</f>
        <v/>
      </c>
      <c r="K206" s="54" t="str">
        <f>IF('Terugvordering reiskosten OAH'!BC278=0,"",'Terugvordering reiskosten OAH'!BC278)</f>
        <v/>
      </c>
      <c r="L206" s="62" t="str">
        <f>IF('Terugvordering reiskosten OAH'!BK278=0,"",'Terugvordering reiskosten OAH'!BK278)</f>
        <v/>
      </c>
      <c r="M206" s="54" t="str">
        <f>IF('Terugvordering reiskosten OAH'!BR278=0,"",'Terugvordering reiskosten OAH'!BR278)</f>
        <v/>
      </c>
      <c r="N206" s="65" t="str">
        <f>IF('Terugvordering reiskosten OAH'!BZ278=0,"",'Terugvordering reiskosten OAH'!BZ278)</f>
        <v/>
      </c>
      <c r="O206" s="65" t="str">
        <f>IF('Terugvordering reiskosten OAH'!CG278="","",'Terugvordering reiskosten OAH'!CG278)</f>
        <v/>
      </c>
      <c r="P206" s="65" t="str">
        <f>IF('Terugvordering reiskosten OAH'!CM278=0,"",'Terugvordering reiskosten OAH'!CM278)</f>
        <v/>
      </c>
    </row>
    <row r="207" spans="1:16" x14ac:dyDescent="0.3">
      <c r="A207" s="54" t="str">
        <f>IF('Terugvordering reiskosten OAH'!D279="","",IF('Terugvordering reiskosten OAH'!$T$36="","",'Terugvordering reiskosten OAH'!$T$36))</f>
        <v/>
      </c>
      <c r="B207" s="54" t="str">
        <f>IF(A207="","",'Terugvordering reiskosten OAH'!$T$38)</f>
        <v/>
      </c>
      <c r="C207" s="47" t="str">
        <f>IF(A207="","",'gegevensblad samenvatting vord.'!$C$2)</f>
        <v/>
      </c>
      <c r="D207" s="47" t="str">
        <f>IF('Terugvordering reiskosten OAH'!D279="","",TEXT('Terugvordering reiskosten OAH'!D279,"mm-jjjj"))</f>
        <v/>
      </c>
      <c r="E207" s="54" t="str">
        <f>IF('Terugvordering reiskosten OAH'!H279="","",'Terugvordering reiskosten OAH'!H279)</f>
        <v/>
      </c>
      <c r="F207" s="47" t="str">
        <f>IF('Terugvordering reiskosten OAH'!R279="","",'Terugvordering reiskosten OAH'!R279)</f>
        <v/>
      </c>
      <c r="G207" s="54" t="str">
        <f>IF('Terugvordering reiskosten OAH'!X279="","",'Terugvordering reiskosten OAH'!X279)</f>
        <v/>
      </c>
      <c r="H207" s="47" t="str">
        <f>IF('Terugvordering reiskosten OAH'!AJ279="","",'Terugvordering reiskosten OAH'!AJ279)</f>
        <v/>
      </c>
      <c r="I207" s="54" t="str">
        <f>IF('Terugvordering reiskosten OAH'!AR279="","",'Terugvordering reiskosten OAH'!AR279)</f>
        <v/>
      </c>
      <c r="J207" s="54" t="str">
        <f>IF('Terugvordering reiskosten OAH'!AY279="","",'Terugvordering reiskosten OAH'!AY279)</f>
        <v/>
      </c>
      <c r="K207" s="54" t="str">
        <f>IF('Terugvordering reiskosten OAH'!BC279=0,"",'Terugvordering reiskosten OAH'!BC279)</f>
        <v/>
      </c>
      <c r="L207" s="62" t="str">
        <f>IF('Terugvordering reiskosten OAH'!BK279=0,"",'Terugvordering reiskosten OAH'!BK279)</f>
        <v/>
      </c>
      <c r="M207" s="54" t="str">
        <f>IF('Terugvordering reiskosten OAH'!BR279=0,"",'Terugvordering reiskosten OAH'!BR279)</f>
        <v/>
      </c>
      <c r="N207" s="65" t="str">
        <f>IF('Terugvordering reiskosten OAH'!BZ279=0,"",'Terugvordering reiskosten OAH'!BZ279)</f>
        <v/>
      </c>
      <c r="O207" s="65" t="str">
        <f>IF('Terugvordering reiskosten OAH'!CG279="","",'Terugvordering reiskosten OAH'!CG279)</f>
        <v/>
      </c>
      <c r="P207" s="65" t="str">
        <f>IF('Terugvordering reiskosten OAH'!CM279=0,"",'Terugvordering reiskosten OAH'!CM279)</f>
        <v/>
      </c>
    </row>
    <row r="208" spans="1:16" x14ac:dyDescent="0.3">
      <c r="A208" s="54" t="str">
        <f>IF('Terugvordering reiskosten OAH'!D280="","",IF('Terugvordering reiskosten OAH'!$T$36="","",'Terugvordering reiskosten OAH'!$T$36))</f>
        <v/>
      </c>
      <c r="B208" s="54" t="str">
        <f>IF(A208="","",'Terugvordering reiskosten OAH'!$T$38)</f>
        <v/>
      </c>
      <c r="C208" s="47" t="str">
        <f>IF(A208="","",'gegevensblad samenvatting vord.'!$C$2)</f>
        <v/>
      </c>
      <c r="D208" s="47" t="str">
        <f>IF('Terugvordering reiskosten OAH'!D280="","",TEXT('Terugvordering reiskosten OAH'!D280,"mm-jjjj"))</f>
        <v/>
      </c>
      <c r="E208" s="54" t="str">
        <f>IF('Terugvordering reiskosten OAH'!H280="","",'Terugvordering reiskosten OAH'!H280)</f>
        <v/>
      </c>
      <c r="F208" s="47" t="str">
        <f>IF('Terugvordering reiskosten OAH'!R280="","",'Terugvordering reiskosten OAH'!R280)</f>
        <v/>
      </c>
      <c r="G208" s="54" t="str">
        <f>IF('Terugvordering reiskosten OAH'!X280="","",'Terugvordering reiskosten OAH'!X280)</f>
        <v/>
      </c>
      <c r="H208" s="47" t="str">
        <f>IF('Terugvordering reiskosten OAH'!AJ280="","",'Terugvordering reiskosten OAH'!AJ280)</f>
        <v/>
      </c>
      <c r="I208" s="54" t="str">
        <f>IF('Terugvordering reiskosten OAH'!AR280="","",'Terugvordering reiskosten OAH'!AR280)</f>
        <v/>
      </c>
      <c r="J208" s="54" t="str">
        <f>IF('Terugvordering reiskosten OAH'!AY280="","",'Terugvordering reiskosten OAH'!AY280)</f>
        <v/>
      </c>
      <c r="K208" s="54" t="str">
        <f>IF('Terugvordering reiskosten OAH'!BC280=0,"",'Terugvordering reiskosten OAH'!BC280)</f>
        <v/>
      </c>
      <c r="L208" s="62" t="str">
        <f>IF('Terugvordering reiskosten OAH'!BK280=0,"",'Terugvordering reiskosten OAH'!BK280)</f>
        <v/>
      </c>
      <c r="M208" s="54" t="str">
        <f>IF('Terugvordering reiskosten OAH'!BR280=0,"",'Terugvordering reiskosten OAH'!BR280)</f>
        <v/>
      </c>
      <c r="N208" s="65" t="str">
        <f>IF('Terugvordering reiskosten OAH'!BZ280=0,"",'Terugvordering reiskosten OAH'!BZ280)</f>
        <v/>
      </c>
      <c r="O208" s="65" t="str">
        <f>IF('Terugvordering reiskosten OAH'!CG280="","",'Terugvordering reiskosten OAH'!CG280)</f>
        <v/>
      </c>
      <c r="P208" s="65" t="str">
        <f>IF('Terugvordering reiskosten OAH'!CM280=0,"",'Terugvordering reiskosten OAH'!CM280)</f>
        <v/>
      </c>
    </row>
    <row r="209" spans="1:16" x14ac:dyDescent="0.3">
      <c r="A209" s="54" t="str">
        <f>IF('Terugvordering reiskosten OAH'!D281="","",IF('Terugvordering reiskosten OAH'!$T$36="","",'Terugvordering reiskosten OAH'!$T$36))</f>
        <v/>
      </c>
      <c r="B209" s="54" t="str">
        <f>IF(A209="","",'Terugvordering reiskosten OAH'!$T$38)</f>
        <v/>
      </c>
      <c r="C209" s="47" t="str">
        <f>IF(A209="","",'gegevensblad samenvatting vord.'!$C$2)</f>
        <v/>
      </c>
      <c r="D209" s="47" t="str">
        <f>IF('Terugvordering reiskosten OAH'!D281="","",TEXT('Terugvordering reiskosten OAH'!D281,"mm-jjjj"))</f>
        <v/>
      </c>
      <c r="E209" s="54" t="str">
        <f>IF('Terugvordering reiskosten OAH'!H281="","",'Terugvordering reiskosten OAH'!H281)</f>
        <v/>
      </c>
      <c r="F209" s="47" t="str">
        <f>IF('Terugvordering reiskosten OAH'!R281="","",'Terugvordering reiskosten OAH'!R281)</f>
        <v/>
      </c>
      <c r="G209" s="54" t="str">
        <f>IF('Terugvordering reiskosten OAH'!X281="","",'Terugvordering reiskosten OAH'!X281)</f>
        <v/>
      </c>
      <c r="H209" s="47" t="str">
        <f>IF('Terugvordering reiskosten OAH'!AJ281="","",'Terugvordering reiskosten OAH'!AJ281)</f>
        <v/>
      </c>
      <c r="I209" s="54" t="str">
        <f>IF('Terugvordering reiskosten OAH'!AR281="","",'Terugvordering reiskosten OAH'!AR281)</f>
        <v/>
      </c>
      <c r="J209" s="54" t="str">
        <f>IF('Terugvordering reiskosten OAH'!AY281="","",'Terugvordering reiskosten OAH'!AY281)</f>
        <v/>
      </c>
      <c r="K209" s="54" t="str">
        <f>IF('Terugvordering reiskosten OAH'!BC281=0,"",'Terugvordering reiskosten OAH'!BC281)</f>
        <v/>
      </c>
      <c r="L209" s="62" t="str">
        <f>IF('Terugvordering reiskosten OAH'!BK281=0,"",'Terugvordering reiskosten OAH'!BK281)</f>
        <v/>
      </c>
      <c r="M209" s="54" t="str">
        <f>IF('Terugvordering reiskosten OAH'!BR281=0,"",'Terugvordering reiskosten OAH'!BR281)</f>
        <v/>
      </c>
      <c r="N209" s="65" t="str">
        <f>IF('Terugvordering reiskosten OAH'!BZ281=0,"",'Terugvordering reiskosten OAH'!BZ281)</f>
        <v/>
      </c>
      <c r="O209" s="65" t="str">
        <f>IF('Terugvordering reiskosten OAH'!CG281="","",'Terugvordering reiskosten OAH'!CG281)</f>
        <v/>
      </c>
      <c r="P209" s="65" t="str">
        <f>IF('Terugvordering reiskosten OAH'!CM281=0,"",'Terugvordering reiskosten OAH'!CM281)</f>
        <v/>
      </c>
    </row>
    <row r="210" spans="1:16" x14ac:dyDescent="0.3">
      <c r="A210" s="54" t="str">
        <f>IF('Terugvordering reiskosten OAH'!D282="","",IF('Terugvordering reiskosten OAH'!$T$36="","",'Terugvordering reiskosten OAH'!$T$36))</f>
        <v/>
      </c>
      <c r="B210" s="54" t="str">
        <f>IF(A210="","",'Terugvordering reiskosten OAH'!$T$38)</f>
        <v/>
      </c>
      <c r="C210" s="47" t="str">
        <f>IF(A210="","",'gegevensblad samenvatting vord.'!$C$2)</f>
        <v/>
      </c>
      <c r="D210" s="47" t="str">
        <f>IF('Terugvordering reiskosten OAH'!D282="","",TEXT('Terugvordering reiskosten OAH'!D282,"mm-jjjj"))</f>
        <v/>
      </c>
      <c r="E210" s="54" t="str">
        <f>IF('Terugvordering reiskosten OAH'!H282="","",'Terugvordering reiskosten OAH'!H282)</f>
        <v/>
      </c>
      <c r="F210" s="47" t="str">
        <f>IF('Terugvordering reiskosten OAH'!R282="","",'Terugvordering reiskosten OAH'!R282)</f>
        <v/>
      </c>
      <c r="G210" s="54" t="str">
        <f>IF('Terugvordering reiskosten OAH'!X282="","",'Terugvordering reiskosten OAH'!X282)</f>
        <v/>
      </c>
      <c r="H210" s="47" t="str">
        <f>IF('Terugvordering reiskosten OAH'!AJ282="","",'Terugvordering reiskosten OAH'!AJ282)</f>
        <v/>
      </c>
      <c r="I210" s="54" t="str">
        <f>IF('Terugvordering reiskosten OAH'!AR282="","",'Terugvordering reiskosten OAH'!AR282)</f>
        <v/>
      </c>
      <c r="J210" s="54" t="str">
        <f>IF('Terugvordering reiskosten OAH'!AY282="","",'Terugvordering reiskosten OAH'!AY282)</f>
        <v/>
      </c>
      <c r="K210" s="54" t="str">
        <f>IF('Terugvordering reiskosten OAH'!BC282=0,"",'Terugvordering reiskosten OAH'!BC282)</f>
        <v/>
      </c>
      <c r="L210" s="62" t="str">
        <f>IF('Terugvordering reiskosten OAH'!BK282=0,"",'Terugvordering reiskosten OAH'!BK282)</f>
        <v/>
      </c>
      <c r="M210" s="54" t="str">
        <f>IF('Terugvordering reiskosten OAH'!BR282=0,"",'Terugvordering reiskosten OAH'!BR282)</f>
        <v/>
      </c>
      <c r="N210" s="65" t="str">
        <f>IF('Terugvordering reiskosten OAH'!BZ282=0,"",'Terugvordering reiskosten OAH'!BZ282)</f>
        <v/>
      </c>
      <c r="O210" s="65" t="str">
        <f>IF('Terugvordering reiskosten OAH'!CG282="","",'Terugvordering reiskosten OAH'!CG282)</f>
        <v/>
      </c>
      <c r="P210" s="65" t="str">
        <f>IF('Terugvordering reiskosten OAH'!CM282=0,"",'Terugvordering reiskosten OAH'!CM282)</f>
        <v/>
      </c>
    </row>
    <row r="211" spans="1:16" x14ac:dyDescent="0.3">
      <c r="A211" s="54" t="str">
        <f>IF('Terugvordering reiskosten OAH'!D283="","",IF('Terugvordering reiskosten OAH'!$T$36="","",'Terugvordering reiskosten OAH'!$T$36))</f>
        <v/>
      </c>
      <c r="B211" s="54" t="str">
        <f>IF(A211="","",'Terugvordering reiskosten OAH'!$T$38)</f>
        <v/>
      </c>
      <c r="C211" s="47" t="str">
        <f>IF(A211="","",'gegevensblad samenvatting vord.'!$C$2)</f>
        <v/>
      </c>
      <c r="D211" s="47" t="str">
        <f>IF('Terugvordering reiskosten OAH'!D283="","",TEXT('Terugvordering reiskosten OAH'!D283,"mm-jjjj"))</f>
        <v/>
      </c>
      <c r="E211" s="54" t="str">
        <f>IF('Terugvordering reiskosten OAH'!H283="","",'Terugvordering reiskosten OAH'!H283)</f>
        <v/>
      </c>
      <c r="F211" s="47" t="str">
        <f>IF('Terugvordering reiskosten OAH'!R283="","",'Terugvordering reiskosten OAH'!R283)</f>
        <v/>
      </c>
      <c r="G211" s="54" t="str">
        <f>IF('Terugvordering reiskosten OAH'!X283="","",'Terugvordering reiskosten OAH'!X283)</f>
        <v/>
      </c>
      <c r="H211" s="47" t="str">
        <f>IF('Terugvordering reiskosten OAH'!AJ283="","",'Terugvordering reiskosten OAH'!AJ283)</f>
        <v/>
      </c>
      <c r="I211" s="54" t="str">
        <f>IF('Terugvordering reiskosten OAH'!AR283="","",'Terugvordering reiskosten OAH'!AR283)</f>
        <v/>
      </c>
      <c r="J211" s="54" t="str">
        <f>IF('Terugvordering reiskosten OAH'!AY283="","",'Terugvordering reiskosten OAH'!AY283)</f>
        <v/>
      </c>
      <c r="K211" s="54" t="str">
        <f>IF('Terugvordering reiskosten OAH'!BC283=0,"",'Terugvordering reiskosten OAH'!BC283)</f>
        <v/>
      </c>
      <c r="L211" s="62" t="str">
        <f>IF('Terugvordering reiskosten OAH'!BK283=0,"",'Terugvordering reiskosten OAH'!BK283)</f>
        <v/>
      </c>
      <c r="M211" s="54" t="str">
        <f>IF('Terugvordering reiskosten OAH'!BR283=0,"",'Terugvordering reiskosten OAH'!BR283)</f>
        <v/>
      </c>
      <c r="N211" s="65" t="str">
        <f>IF('Terugvordering reiskosten OAH'!BZ283=0,"",'Terugvordering reiskosten OAH'!BZ283)</f>
        <v/>
      </c>
      <c r="O211" s="65" t="str">
        <f>IF('Terugvordering reiskosten OAH'!CG283="","",'Terugvordering reiskosten OAH'!CG283)</f>
        <v/>
      </c>
      <c r="P211" s="65" t="str">
        <f>IF('Terugvordering reiskosten OAH'!CM283=0,"",'Terugvordering reiskosten OAH'!CM283)</f>
        <v/>
      </c>
    </row>
    <row r="212" spans="1:16" x14ac:dyDescent="0.3">
      <c r="A212" s="54" t="str">
        <f>IF('Terugvordering reiskosten OAH'!D284="","",IF('Terugvordering reiskosten OAH'!$T$36="","",'Terugvordering reiskosten OAH'!$T$36))</f>
        <v/>
      </c>
      <c r="B212" s="54" t="str">
        <f>IF(A212="","",'Terugvordering reiskosten OAH'!$T$38)</f>
        <v/>
      </c>
      <c r="C212" s="47" t="str">
        <f>IF(A212="","",'gegevensblad samenvatting vord.'!$C$2)</f>
        <v/>
      </c>
      <c r="D212" s="47" t="str">
        <f>IF('Terugvordering reiskosten OAH'!D284="","",TEXT('Terugvordering reiskosten OAH'!D284,"mm-jjjj"))</f>
        <v/>
      </c>
      <c r="E212" s="54" t="str">
        <f>IF('Terugvordering reiskosten OAH'!H284="","",'Terugvordering reiskosten OAH'!H284)</f>
        <v/>
      </c>
      <c r="F212" s="47" t="str">
        <f>IF('Terugvordering reiskosten OAH'!R284="","",'Terugvordering reiskosten OAH'!R284)</f>
        <v/>
      </c>
      <c r="G212" s="54" t="str">
        <f>IF('Terugvordering reiskosten OAH'!X284="","",'Terugvordering reiskosten OAH'!X284)</f>
        <v/>
      </c>
      <c r="H212" s="47" t="str">
        <f>IF('Terugvordering reiskosten OAH'!AJ284="","",'Terugvordering reiskosten OAH'!AJ284)</f>
        <v/>
      </c>
      <c r="I212" s="54" t="str">
        <f>IF('Terugvordering reiskosten OAH'!AR284="","",'Terugvordering reiskosten OAH'!AR284)</f>
        <v/>
      </c>
      <c r="J212" s="54" t="str">
        <f>IF('Terugvordering reiskosten OAH'!AY284="","",'Terugvordering reiskosten OAH'!AY284)</f>
        <v/>
      </c>
      <c r="K212" s="54" t="str">
        <f>IF('Terugvordering reiskosten OAH'!BC284=0,"",'Terugvordering reiskosten OAH'!BC284)</f>
        <v/>
      </c>
      <c r="L212" s="62" t="str">
        <f>IF('Terugvordering reiskosten OAH'!BK284=0,"",'Terugvordering reiskosten OAH'!BK284)</f>
        <v/>
      </c>
      <c r="M212" s="54" t="str">
        <f>IF('Terugvordering reiskosten OAH'!BR284=0,"",'Terugvordering reiskosten OAH'!BR284)</f>
        <v/>
      </c>
      <c r="N212" s="65" t="str">
        <f>IF('Terugvordering reiskosten OAH'!BZ284=0,"",'Terugvordering reiskosten OAH'!BZ284)</f>
        <v/>
      </c>
      <c r="O212" s="65" t="str">
        <f>IF('Terugvordering reiskosten OAH'!CG284="","",'Terugvordering reiskosten OAH'!CG284)</f>
        <v/>
      </c>
      <c r="P212" s="65" t="str">
        <f>IF('Terugvordering reiskosten OAH'!CM284=0,"",'Terugvordering reiskosten OAH'!CM284)</f>
        <v/>
      </c>
    </row>
    <row r="213" spans="1:16" x14ac:dyDescent="0.3">
      <c r="A213" s="54" t="str">
        <f>IF('Terugvordering reiskosten OAH'!D285="","",IF('Terugvordering reiskosten OAH'!$T$36="","",'Terugvordering reiskosten OAH'!$T$36))</f>
        <v/>
      </c>
      <c r="B213" s="54" t="str">
        <f>IF(A213="","",'Terugvordering reiskosten OAH'!$T$38)</f>
        <v/>
      </c>
      <c r="C213" s="47" t="str">
        <f>IF(A213="","",'gegevensblad samenvatting vord.'!$C$2)</f>
        <v/>
      </c>
      <c r="D213" s="47" t="str">
        <f>IF('Terugvordering reiskosten OAH'!D285="","",TEXT('Terugvordering reiskosten OAH'!D285,"mm-jjjj"))</f>
        <v/>
      </c>
      <c r="E213" s="54" t="str">
        <f>IF('Terugvordering reiskosten OAH'!H285="","",'Terugvordering reiskosten OAH'!H285)</f>
        <v/>
      </c>
      <c r="F213" s="47" t="str">
        <f>IF('Terugvordering reiskosten OAH'!R285="","",'Terugvordering reiskosten OAH'!R285)</f>
        <v/>
      </c>
      <c r="G213" s="54" t="str">
        <f>IF('Terugvordering reiskosten OAH'!X285="","",'Terugvordering reiskosten OAH'!X285)</f>
        <v/>
      </c>
      <c r="H213" s="47" t="str">
        <f>IF('Terugvordering reiskosten OAH'!AJ285="","",'Terugvordering reiskosten OAH'!AJ285)</f>
        <v/>
      </c>
      <c r="I213" s="54" t="str">
        <f>IF('Terugvordering reiskosten OAH'!AR285="","",'Terugvordering reiskosten OAH'!AR285)</f>
        <v/>
      </c>
      <c r="J213" s="54" t="str">
        <f>IF('Terugvordering reiskosten OAH'!AY285="","",'Terugvordering reiskosten OAH'!AY285)</f>
        <v/>
      </c>
      <c r="K213" s="54" t="str">
        <f>IF('Terugvordering reiskosten OAH'!BC285=0,"",'Terugvordering reiskosten OAH'!BC285)</f>
        <v/>
      </c>
      <c r="L213" s="62" t="str">
        <f>IF('Terugvordering reiskosten OAH'!BK285=0,"",'Terugvordering reiskosten OAH'!BK285)</f>
        <v/>
      </c>
      <c r="M213" s="54" t="str">
        <f>IF('Terugvordering reiskosten OAH'!BR285=0,"",'Terugvordering reiskosten OAH'!BR285)</f>
        <v/>
      </c>
      <c r="N213" s="65" t="str">
        <f>IF('Terugvordering reiskosten OAH'!BZ285=0,"",'Terugvordering reiskosten OAH'!BZ285)</f>
        <v/>
      </c>
      <c r="O213" s="65" t="str">
        <f>IF('Terugvordering reiskosten OAH'!CG285="","",'Terugvordering reiskosten OAH'!CG285)</f>
        <v/>
      </c>
      <c r="P213" s="65" t="str">
        <f>IF('Terugvordering reiskosten OAH'!CM285=0,"",'Terugvordering reiskosten OAH'!CM285)</f>
        <v/>
      </c>
    </row>
    <row r="214" spans="1:16" x14ac:dyDescent="0.3">
      <c r="A214" s="54" t="str">
        <f>IF('Terugvordering reiskosten OAH'!D286="","",IF('Terugvordering reiskosten OAH'!$T$36="","",'Terugvordering reiskosten OAH'!$T$36))</f>
        <v/>
      </c>
      <c r="B214" s="54" t="str">
        <f>IF(A214="","",'Terugvordering reiskosten OAH'!$T$38)</f>
        <v/>
      </c>
      <c r="C214" s="47" t="str">
        <f>IF(A214="","",'gegevensblad samenvatting vord.'!$C$2)</f>
        <v/>
      </c>
      <c r="D214" s="47" t="str">
        <f>IF('Terugvordering reiskosten OAH'!D286="","",TEXT('Terugvordering reiskosten OAH'!D286,"mm-jjjj"))</f>
        <v/>
      </c>
      <c r="E214" s="54" t="str">
        <f>IF('Terugvordering reiskosten OAH'!H286="","",'Terugvordering reiskosten OAH'!H286)</f>
        <v/>
      </c>
      <c r="F214" s="47" t="str">
        <f>IF('Terugvordering reiskosten OAH'!R286="","",'Terugvordering reiskosten OAH'!R286)</f>
        <v/>
      </c>
      <c r="G214" s="54" t="str">
        <f>IF('Terugvordering reiskosten OAH'!X286="","",'Terugvordering reiskosten OAH'!X286)</f>
        <v/>
      </c>
      <c r="H214" s="47" t="str">
        <f>IF('Terugvordering reiskosten OAH'!AJ286="","",'Terugvordering reiskosten OAH'!AJ286)</f>
        <v/>
      </c>
      <c r="I214" s="54" t="str">
        <f>IF('Terugvordering reiskosten OAH'!AR286="","",'Terugvordering reiskosten OAH'!AR286)</f>
        <v/>
      </c>
      <c r="J214" s="54" t="str">
        <f>IF('Terugvordering reiskosten OAH'!AY286="","",'Terugvordering reiskosten OAH'!AY286)</f>
        <v/>
      </c>
      <c r="K214" s="54" t="str">
        <f>IF('Terugvordering reiskosten OAH'!BC286=0,"",'Terugvordering reiskosten OAH'!BC286)</f>
        <v/>
      </c>
      <c r="L214" s="62" t="str">
        <f>IF('Terugvordering reiskosten OAH'!BK286=0,"",'Terugvordering reiskosten OAH'!BK286)</f>
        <v/>
      </c>
      <c r="M214" s="54" t="str">
        <f>IF('Terugvordering reiskosten OAH'!BR286=0,"",'Terugvordering reiskosten OAH'!BR286)</f>
        <v/>
      </c>
      <c r="N214" s="65" t="str">
        <f>IF('Terugvordering reiskosten OAH'!BZ286=0,"",'Terugvordering reiskosten OAH'!BZ286)</f>
        <v/>
      </c>
      <c r="O214" s="65" t="str">
        <f>IF('Terugvordering reiskosten OAH'!CG286="","",'Terugvordering reiskosten OAH'!CG286)</f>
        <v/>
      </c>
      <c r="P214" s="65" t="str">
        <f>IF('Terugvordering reiskosten OAH'!CM286=0,"",'Terugvordering reiskosten OAH'!CM286)</f>
        <v/>
      </c>
    </row>
    <row r="215" spans="1:16" x14ac:dyDescent="0.3">
      <c r="A215" s="54" t="str">
        <f>IF('Terugvordering reiskosten OAH'!D287="","",IF('Terugvordering reiskosten OAH'!$T$36="","",'Terugvordering reiskosten OAH'!$T$36))</f>
        <v/>
      </c>
      <c r="B215" s="54" t="str">
        <f>IF(A215="","",'Terugvordering reiskosten OAH'!$T$38)</f>
        <v/>
      </c>
      <c r="C215" s="47" t="str">
        <f>IF(A215="","",'gegevensblad samenvatting vord.'!$C$2)</f>
        <v/>
      </c>
      <c r="D215" s="47" t="str">
        <f>IF('Terugvordering reiskosten OAH'!D287="","",TEXT('Terugvordering reiskosten OAH'!D287,"mm-jjjj"))</f>
        <v/>
      </c>
      <c r="E215" s="54" t="str">
        <f>IF('Terugvordering reiskosten OAH'!H287="","",'Terugvordering reiskosten OAH'!H287)</f>
        <v/>
      </c>
      <c r="F215" s="47" t="str">
        <f>IF('Terugvordering reiskosten OAH'!R287="","",'Terugvordering reiskosten OAH'!R287)</f>
        <v/>
      </c>
      <c r="G215" s="54" t="str">
        <f>IF('Terugvordering reiskosten OAH'!X287="","",'Terugvordering reiskosten OAH'!X287)</f>
        <v/>
      </c>
      <c r="H215" s="47" t="str">
        <f>IF('Terugvordering reiskosten OAH'!AJ287="","",'Terugvordering reiskosten OAH'!AJ287)</f>
        <v/>
      </c>
      <c r="I215" s="54" t="str">
        <f>IF('Terugvordering reiskosten OAH'!AR287="","",'Terugvordering reiskosten OAH'!AR287)</f>
        <v/>
      </c>
      <c r="J215" s="54" t="str">
        <f>IF('Terugvordering reiskosten OAH'!AY287="","",'Terugvordering reiskosten OAH'!AY287)</f>
        <v/>
      </c>
      <c r="K215" s="54" t="str">
        <f>IF('Terugvordering reiskosten OAH'!BC287=0,"",'Terugvordering reiskosten OAH'!BC287)</f>
        <v/>
      </c>
      <c r="L215" s="62" t="str">
        <f>IF('Terugvordering reiskosten OAH'!BK287=0,"",'Terugvordering reiskosten OAH'!BK287)</f>
        <v/>
      </c>
      <c r="M215" s="54" t="str">
        <f>IF('Terugvordering reiskosten OAH'!BR287=0,"",'Terugvordering reiskosten OAH'!BR287)</f>
        <v/>
      </c>
      <c r="N215" s="65" t="str">
        <f>IF('Terugvordering reiskosten OAH'!BZ287=0,"",'Terugvordering reiskosten OAH'!BZ287)</f>
        <v/>
      </c>
      <c r="O215" s="65" t="str">
        <f>IF('Terugvordering reiskosten OAH'!CG287="","",'Terugvordering reiskosten OAH'!CG287)</f>
        <v/>
      </c>
      <c r="P215" s="65" t="str">
        <f>IF('Terugvordering reiskosten OAH'!CM287=0,"",'Terugvordering reiskosten OAH'!CM287)</f>
        <v/>
      </c>
    </row>
    <row r="216" spans="1:16" x14ac:dyDescent="0.3">
      <c r="A216" s="54" t="str">
        <f>IF('Terugvordering reiskosten OAH'!D288="","",IF('Terugvordering reiskosten OAH'!$T$36="","",'Terugvordering reiskosten OAH'!$T$36))</f>
        <v/>
      </c>
      <c r="B216" s="54" t="str">
        <f>IF(A216="","",'Terugvordering reiskosten OAH'!$T$38)</f>
        <v/>
      </c>
      <c r="C216" s="47" t="str">
        <f>IF(A216="","",'gegevensblad samenvatting vord.'!$C$2)</f>
        <v/>
      </c>
      <c r="D216" s="47" t="str">
        <f>IF('Terugvordering reiskosten OAH'!D288="","",TEXT('Terugvordering reiskosten OAH'!D288,"mm-jjjj"))</f>
        <v/>
      </c>
      <c r="E216" s="54" t="str">
        <f>IF('Terugvordering reiskosten OAH'!H288="","",'Terugvordering reiskosten OAH'!H288)</f>
        <v/>
      </c>
      <c r="F216" s="47" t="str">
        <f>IF('Terugvordering reiskosten OAH'!R288="","",'Terugvordering reiskosten OAH'!R288)</f>
        <v/>
      </c>
      <c r="G216" s="54" t="str">
        <f>IF('Terugvordering reiskosten OAH'!X288="","",'Terugvordering reiskosten OAH'!X288)</f>
        <v/>
      </c>
      <c r="H216" s="47" t="str">
        <f>IF('Terugvordering reiskosten OAH'!AJ288="","",'Terugvordering reiskosten OAH'!AJ288)</f>
        <v/>
      </c>
      <c r="I216" s="54" t="str">
        <f>IF('Terugvordering reiskosten OAH'!AR288="","",'Terugvordering reiskosten OAH'!AR288)</f>
        <v/>
      </c>
      <c r="J216" s="54" t="str">
        <f>IF('Terugvordering reiskosten OAH'!AY288="","",'Terugvordering reiskosten OAH'!AY288)</f>
        <v/>
      </c>
      <c r="K216" s="54" t="str">
        <f>IF('Terugvordering reiskosten OAH'!BC288=0,"",'Terugvordering reiskosten OAH'!BC288)</f>
        <v/>
      </c>
      <c r="L216" s="62" t="str">
        <f>IF('Terugvordering reiskosten OAH'!BK288=0,"",'Terugvordering reiskosten OAH'!BK288)</f>
        <v/>
      </c>
      <c r="M216" s="54" t="str">
        <f>IF('Terugvordering reiskosten OAH'!BR288=0,"",'Terugvordering reiskosten OAH'!BR288)</f>
        <v/>
      </c>
      <c r="N216" s="65" t="str">
        <f>IF('Terugvordering reiskosten OAH'!BZ288=0,"",'Terugvordering reiskosten OAH'!BZ288)</f>
        <v/>
      </c>
      <c r="O216" s="65" t="str">
        <f>IF('Terugvordering reiskosten OAH'!CG288="","",'Terugvordering reiskosten OAH'!CG288)</f>
        <v/>
      </c>
      <c r="P216" s="65" t="str">
        <f>IF('Terugvordering reiskosten OAH'!CM288=0,"",'Terugvordering reiskosten OAH'!CM288)</f>
        <v/>
      </c>
    </row>
    <row r="217" spans="1:16" x14ac:dyDescent="0.3">
      <c r="A217" s="54" t="str">
        <f>IF('Terugvordering reiskosten OAH'!D289="","",IF('Terugvordering reiskosten OAH'!$T$36="","",'Terugvordering reiskosten OAH'!$T$36))</f>
        <v/>
      </c>
      <c r="B217" s="54" t="str">
        <f>IF(A217="","",'Terugvordering reiskosten OAH'!$T$38)</f>
        <v/>
      </c>
      <c r="C217" s="47" t="str">
        <f>IF(A217="","",'gegevensblad samenvatting vord.'!$C$2)</f>
        <v/>
      </c>
      <c r="D217" s="47" t="str">
        <f>IF('Terugvordering reiskosten OAH'!D289="","",TEXT('Terugvordering reiskosten OAH'!D289,"mm-jjjj"))</f>
        <v/>
      </c>
      <c r="E217" s="54" t="str">
        <f>IF('Terugvordering reiskosten OAH'!H289="","",'Terugvordering reiskosten OAH'!H289)</f>
        <v/>
      </c>
      <c r="F217" s="47" t="str">
        <f>IF('Terugvordering reiskosten OAH'!R289="","",'Terugvordering reiskosten OAH'!R289)</f>
        <v/>
      </c>
      <c r="G217" s="54" t="str">
        <f>IF('Terugvordering reiskosten OAH'!X289="","",'Terugvordering reiskosten OAH'!X289)</f>
        <v/>
      </c>
      <c r="H217" s="47" t="str">
        <f>IF('Terugvordering reiskosten OAH'!AJ289="","",'Terugvordering reiskosten OAH'!AJ289)</f>
        <v/>
      </c>
      <c r="I217" s="54" t="str">
        <f>IF('Terugvordering reiskosten OAH'!AR289="","",'Terugvordering reiskosten OAH'!AR289)</f>
        <v/>
      </c>
      <c r="J217" s="54" t="str">
        <f>IF('Terugvordering reiskosten OAH'!AY289="","",'Terugvordering reiskosten OAH'!AY289)</f>
        <v/>
      </c>
      <c r="K217" s="54" t="str">
        <f>IF('Terugvordering reiskosten OAH'!BC289=0,"",'Terugvordering reiskosten OAH'!BC289)</f>
        <v/>
      </c>
      <c r="L217" s="62" t="str">
        <f>IF('Terugvordering reiskosten OAH'!BK289=0,"",'Terugvordering reiskosten OAH'!BK289)</f>
        <v/>
      </c>
      <c r="M217" s="54" t="str">
        <f>IF('Terugvordering reiskosten OAH'!BR289=0,"",'Terugvordering reiskosten OAH'!BR289)</f>
        <v/>
      </c>
      <c r="N217" s="65" t="str">
        <f>IF('Terugvordering reiskosten OAH'!BZ289=0,"",'Terugvordering reiskosten OAH'!BZ289)</f>
        <v/>
      </c>
      <c r="O217" s="65" t="str">
        <f>IF('Terugvordering reiskosten OAH'!CG289="","",'Terugvordering reiskosten OAH'!CG289)</f>
        <v/>
      </c>
      <c r="P217" s="65" t="str">
        <f>IF('Terugvordering reiskosten OAH'!CM289=0,"",'Terugvordering reiskosten OAH'!CM289)</f>
        <v/>
      </c>
    </row>
    <row r="218" spans="1:16" x14ac:dyDescent="0.3">
      <c r="A218" s="54" t="str">
        <f>IF('Terugvordering reiskosten OAH'!D290="","",IF('Terugvordering reiskosten OAH'!$T$36="","",'Terugvordering reiskosten OAH'!$T$36))</f>
        <v/>
      </c>
      <c r="B218" s="54" t="str">
        <f>IF(A218="","",'Terugvordering reiskosten OAH'!$T$38)</f>
        <v/>
      </c>
      <c r="C218" s="47" t="str">
        <f>IF(A218="","",'gegevensblad samenvatting vord.'!$C$2)</f>
        <v/>
      </c>
      <c r="D218" s="47" t="str">
        <f>IF('Terugvordering reiskosten OAH'!D290="","",TEXT('Terugvordering reiskosten OAH'!D290,"mm-jjjj"))</f>
        <v/>
      </c>
      <c r="E218" s="54" t="str">
        <f>IF('Terugvordering reiskosten OAH'!H290="","",'Terugvordering reiskosten OAH'!H290)</f>
        <v/>
      </c>
      <c r="F218" s="47" t="str">
        <f>IF('Terugvordering reiskosten OAH'!R290="","",'Terugvordering reiskosten OAH'!R290)</f>
        <v/>
      </c>
      <c r="G218" s="54" t="str">
        <f>IF('Terugvordering reiskosten OAH'!X290="","",'Terugvordering reiskosten OAH'!X290)</f>
        <v/>
      </c>
      <c r="H218" s="47" t="str">
        <f>IF('Terugvordering reiskosten OAH'!AJ290="","",'Terugvordering reiskosten OAH'!AJ290)</f>
        <v/>
      </c>
      <c r="I218" s="54" t="str">
        <f>IF('Terugvordering reiskosten OAH'!AR290="","",'Terugvordering reiskosten OAH'!AR290)</f>
        <v/>
      </c>
      <c r="J218" s="54" t="str">
        <f>IF('Terugvordering reiskosten OAH'!AY290="","",'Terugvordering reiskosten OAH'!AY290)</f>
        <v/>
      </c>
      <c r="K218" s="54" t="str">
        <f>IF('Terugvordering reiskosten OAH'!BC290=0,"",'Terugvordering reiskosten OAH'!BC290)</f>
        <v/>
      </c>
      <c r="L218" s="62" t="str">
        <f>IF('Terugvordering reiskosten OAH'!BK290=0,"",'Terugvordering reiskosten OAH'!BK290)</f>
        <v/>
      </c>
      <c r="M218" s="54" t="str">
        <f>IF('Terugvordering reiskosten OAH'!BR290=0,"",'Terugvordering reiskosten OAH'!BR290)</f>
        <v/>
      </c>
      <c r="N218" s="65" t="str">
        <f>IF('Terugvordering reiskosten OAH'!BZ290=0,"",'Terugvordering reiskosten OAH'!BZ290)</f>
        <v/>
      </c>
      <c r="O218" s="65" t="str">
        <f>IF('Terugvordering reiskosten OAH'!CG290="","",'Terugvordering reiskosten OAH'!CG290)</f>
        <v/>
      </c>
      <c r="P218" s="65" t="str">
        <f>IF('Terugvordering reiskosten OAH'!CM290=0,"",'Terugvordering reiskosten OAH'!CM290)</f>
        <v/>
      </c>
    </row>
    <row r="219" spans="1:16" x14ac:dyDescent="0.3">
      <c r="A219" s="54" t="str">
        <f>IF('Terugvordering reiskosten OAH'!D291="","",IF('Terugvordering reiskosten OAH'!$T$36="","",'Terugvordering reiskosten OAH'!$T$36))</f>
        <v/>
      </c>
      <c r="B219" s="54" t="str">
        <f>IF(A219="","",'Terugvordering reiskosten OAH'!$T$38)</f>
        <v/>
      </c>
      <c r="C219" s="47" t="str">
        <f>IF(A219="","",'gegevensblad samenvatting vord.'!$C$2)</f>
        <v/>
      </c>
      <c r="D219" s="47" t="str">
        <f>IF('Terugvordering reiskosten OAH'!D291="","",TEXT('Terugvordering reiskosten OAH'!D291,"mm-jjjj"))</f>
        <v/>
      </c>
      <c r="E219" s="54" t="str">
        <f>IF('Terugvordering reiskosten OAH'!H291="","",'Terugvordering reiskosten OAH'!H291)</f>
        <v/>
      </c>
      <c r="F219" s="47" t="str">
        <f>IF('Terugvordering reiskosten OAH'!R291="","",'Terugvordering reiskosten OAH'!R291)</f>
        <v/>
      </c>
      <c r="G219" s="54" t="str">
        <f>IF('Terugvordering reiskosten OAH'!X291="","",'Terugvordering reiskosten OAH'!X291)</f>
        <v/>
      </c>
      <c r="H219" s="47" t="str">
        <f>IF('Terugvordering reiskosten OAH'!AJ291="","",'Terugvordering reiskosten OAH'!AJ291)</f>
        <v/>
      </c>
      <c r="I219" s="54" t="str">
        <f>IF('Terugvordering reiskosten OAH'!AR291="","",'Terugvordering reiskosten OAH'!AR291)</f>
        <v/>
      </c>
      <c r="J219" s="54" t="str">
        <f>IF('Terugvordering reiskosten OAH'!AY291="","",'Terugvordering reiskosten OAH'!AY291)</f>
        <v/>
      </c>
      <c r="K219" s="54" t="str">
        <f>IF('Terugvordering reiskosten OAH'!BC291=0,"",'Terugvordering reiskosten OAH'!BC291)</f>
        <v/>
      </c>
      <c r="L219" s="62" t="str">
        <f>IF('Terugvordering reiskosten OAH'!BK291=0,"",'Terugvordering reiskosten OAH'!BK291)</f>
        <v/>
      </c>
      <c r="M219" s="54" t="str">
        <f>IF('Terugvordering reiskosten OAH'!BR291=0,"",'Terugvordering reiskosten OAH'!BR291)</f>
        <v/>
      </c>
      <c r="N219" s="65" t="str">
        <f>IF('Terugvordering reiskosten OAH'!BZ291=0,"",'Terugvordering reiskosten OAH'!BZ291)</f>
        <v/>
      </c>
      <c r="O219" s="65" t="str">
        <f>IF('Terugvordering reiskosten OAH'!CG291="","",'Terugvordering reiskosten OAH'!CG291)</f>
        <v/>
      </c>
      <c r="P219" s="65" t="str">
        <f>IF('Terugvordering reiskosten OAH'!CM291=0,"",'Terugvordering reiskosten OAH'!CM291)</f>
        <v/>
      </c>
    </row>
    <row r="220" spans="1:16" x14ac:dyDescent="0.3">
      <c r="A220" s="54" t="str">
        <f>IF('Terugvordering reiskosten OAH'!D292="","",IF('Terugvordering reiskosten OAH'!$T$36="","",'Terugvordering reiskosten OAH'!$T$36))</f>
        <v/>
      </c>
      <c r="B220" s="54" t="str">
        <f>IF(A220="","",'Terugvordering reiskosten OAH'!$T$38)</f>
        <v/>
      </c>
      <c r="C220" s="47" t="str">
        <f>IF(A220="","",'gegevensblad samenvatting vord.'!$C$2)</f>
        <v/>
      </c>
      <c r="D220" s="47" t="str">
        <f>IF('Terugvordering reiskosten OAH'!D292="","",TEXT('Terugvordering reiskosten OAH'!D292,"mm-jjjj"))</f>
        <v/>
      </c>
      <c r="E220" s="54" t="str">
        <f>IF('Terugvordering reiskosten OAH'!H292="","",'Terugvordering reiskosten OAH'!H292)</f>
        <v/>
      </c>
      <c r="F220" s="47" t="str">
        <f>IF('Terugvordering reiskosten OAH'!R292="","",'Terugvordering reiskosten OAH'!R292)</f>
        <v/>
      </c>
      <c r="G220" s="54" t="str">
        <f>IF('Terugvordering reiskosten OAH'!X292="","",'Terugvordering reiskosten OAH'!X292)</f>
        <v/>
      </c>
      <c r="H220" s="47" t="str">
        <f>IF('Terugvordering reiskosten OAH'!AJ292="","",'Terugvordering reiskosten OAH'!AJ292)</f>
        <v/>
      </c>
      <c r="I220" s="54" t="str">
        <f>IF('Terugvordering reiskosten OAH'!AR292="","",'Terugvordering reiskosten OAH'!AR292)</f>
        <v/>
      </c>
      <c r="J220" s="54" t="str">
        <f>IF('Terugvordering reiskosten OAH'!AY292="","",'Terugvordering reiskosten OAH'!AY292)</f>
        <v/>
      </c>
      <c r="K220" s="54" t="str">
        <f>IF('Terugvordering reiskosten OAH'!BC292=0,"",'Terugvordering reiskosten OAH'!BC292)</f>
        <v/>
      </c>
      <c r="L220" s="62" t="str">
        <f>IF('Terugvordering reiskosten OAH'!BK292=0,"",'Terugvordering reiskosten OAH'!BK292)</f>
        <v/>
      </c>
      <c r="M220" s="54" t="str">
        <f>IF('Terugvordering reiskosten OAH'!BR292=0,"",'Terugvordering reiskosten OAH'!BR292)</f>
        <v/>
      </c>
      <c r="N220" s="65" t="str">
        <f>IF('Terugvordering reiskosten OAH'!BZ292=0,"",'Terugvordering reiskosten OAH'!BZ292)</f>
        <v/>
      </c>
      <c r="O220" s="65" t="str">
        <f>IF('Terugvordering reiskosten OAH'!CG292="","",'Terugvordering reiskosten OAH'!CG292)</f>
        <v/>
      </c>
      <c r="P220" s="65" t="str">
        <f>IF('Terugvordering reiskosten OAH'!CM292=0,"",'Terugvordering reiskosten OAH'!CM292)</f>
        <v/>
      </c>
    </row>
    <row r="221" spans="1:16" x14ac:dyDescent="0.3">
      <c r="A221" s="54" t="str">
        <f>IF('Terugvordering reiskosten OAH'!D293="","",IF('Terugvordering reiskosten OAH'!$T$36="","",'Terugvordering reiskosten OAH'!$T$36))</f>
        <v/>
      </c>
      <c r="B221" s="54" t="str">
        <f>IF(A221="","",'Terugvordering reiskosten OAH'!$T$38)</f>
        <v/>
      </c>
      <c r="C221" s="47" t="str">
        <f>IF(A221="","",'gegevensblad samenvatting vord.'!$C$2)</f>
        <v/>
      </c>
      <c r="D221" s="47" t="str">
        <f>IF('Terugvordering reiskosten OAH'!D293="","",TEXT('Terugvordering reiskosten OAH'!D293,"mm-jjjj"))</f>
        <v/>
      </c>
      <c r="E221" s="54" t="str">
        <f>IF('Terugvordering reiskosten OAH'!H293="","",'Terugvordering reiskosten OAH'!H293)</f>
        <v/>
      </c>
      <c r="F221" s="47" t="str">
        <f>IF('Terugvordering reiskosten OAH'!R293="","",'Terugvordering reiskosten OAH'!R293)</f>
        <v/>
      </c>
      <c r="G221" s="54" t="str">
        <f>IF('Terugvordering reiskosten OAH'!X293="","",'Terugvordering reiskosten OAH'!X293)</f>
        <v/>
      </c>
      <c r="H221" s="47" t="str">
        <f>IF('Terugvordering reiskosten OAH'!AJ293="","",'Terugvordering reiskosten OAH'!AJ293)</f>
        <v/>
      </c>
      <c r="I221" s="54" t="str">
        <f>IF('Terugvordering reiskosten OAH'!AR293="","",'Terugvordering reiskosten OAH'!AR293)</f>
        <v/>
      </c>
      <c r="J221" s="54" t="str">
        <f>IF('Terugvordering reiskosten OAH'!AY293="","",'Terugvordering reiskosten OAH'!AY293)</f>
        <v/>
      </c>
      <c r="K221" s="54" t="str">
        <f>IF('Terugvordering reiskosten OAH'!BC293=0,"",'Terugvordering reiskosten OAH'!BC293)</f>
        <v/>
      </c>
      <c r="L221" s="62" t="str">
        <f>IF('Terugvordering reiskosten OAH'!BK293=0,"",'Terugvordering reiskosten OAH'!BK293)</f>
        <v/>
      </c>
      <c r="M221" s="54" t="str">
        <f>IF('Terugvordering reiskosten OAH'!BR293=0,"",'Terugvordering reiskosten OAH'!BR293)</f>
        <v/>
      </c>
      <c r="N221" s="65" t="str">
        <f>IF('Terugvordering reiskosten OAH'!BZ293=0,"",'Terugvordering reiskosten OAH'!BZ293)</f>
        <v/>
      </c>
      <c r="O221" s="65" t="str">
        <f>IF('Terugvordering reiskosten OAH'!CG293="","",'Terugvordering reiskosten OAH'!CG293)</f>
        <v/>
      </c>
      <c r="P221" s="65" t="str">
        <f>IF('Terugvordering reiskosten OAH'!CM293=0,"",'Terugvordering reiskosten OAH'!CM293)</f>
        <v/>
      </c>
    </row>
    <row r="222" spans="1:16" x14ac:dyDescent="0.3">
      <c r="A222" s="54" t="str">
        <f>IF('Terugvordering reiskosten OAH'!D294="","",IF('Terugvordering reiskosten OAH'!$T$36="","",'Terugvordering reiskosten OAH'!$T$36))</f>
        <v/>
      </c>
      <c r="B222" s="54" t="str">
        <f>IF(A222="","",'Terugvordering reiskosten OAH'!$T$38)</f>
        <v/>
      </c>
      <c r="C222" s="47" t="str">
        <f>IF(A222="","",'gegevensblad samenvatting vord.'!$C$2)</f>
        <v/>
      </c>
      <c r="D222" s="47" t="str">
        <f>IF('Terugvordering reiskosten OAH'!D294="","",TEXT('Terugvordering reiskosten OAH'!D294,"mm-jjjj"))</f>
        <v/>
      </c>
      <c r="E222" s="54" t="str">
        <f>IF('Terugvordering reiskosten OAH'!H294="","",'Terugvordering reiskosten OAH'!H294)</f>
        <v/>
      </c>
      <c r="F222" s="47" t="str">
        <f>IF('Terugvordering reiskosten OAH'!R294="","",'Terugvordering reiskosten OAH'!R294)</f>
        <v/>
      </c>
      <c r="G222" s="54" t="str">
        <f>IF('Terugvordering reiskosten OAH'!X294="","",'Terugvordering reiskosten OAH'!X294)</f>
        <v/>
      </c>
      <c r="H222" s="47" t="str">
        <f>IF('Terugvordering reiskosten OAH'!AJ294="","",'Terugvordering reiskosten OAH'!AJ294)</f>
        <v/>
      </c>
      <c r="I222" s="54" t="str">
        <f>IF('Terugvordering reiskosten OAH'!AR294="","",'Terugvordering reiskosten OAH'!AR294)</f>
        <v/>
      </c>
      <c r="J222" s="54" t="str">
        <f>IF('Terugvordering reiskosten OAH'!AY294="","",'Terugvordering reiskosten OAH'!AY294)</f>
        <v/>
      </c>
      <c r="K222" s="54" t="str">
        <f>IF('Terugvordering reiskosten OAH'!BC294=0,"",'Terugvordering reiskosten OAH'!BC294)</f>
        <v/>
      </c>
      <c r="L222" s="62" t="str">
        <f>IF('Terugvordering reiskosten OAH'!BK294=0,"",'Terugvordering reiskosten OAH'!BK294)</f>
        <v/>
      </c>
      <c r="M222" s="54" t="str">
        <f>IF('Terugvordering reiskosten OAH'!BR294=0,"",'Terugvordering reiskosten OAH'!BR294)</f>
        <v/>
      </c>
      <c r="N222" s="65" t="str">
        <f>IF('Terugvordering reiskosten OAH'!BZ294=0,"",'Terugvordering reiskosten OAH'!BZ294)</f>
        <v/>
      </c>
      <c r="O222" s="65" t="str">
        <f>IF('Terugvordering reiskosten OAH'!CG294="","",'Terugvordering reiskosten OAH'!CG294)</f>
        <v/>
      </c>
      <c r="P222" s="65" t="str">
        <f>IF('Terugvordering reiskosten OAH'!CM294=0,"",'Terugvordering reiskosten OAH'!CM294)</f>
        <v/>
      </c>
    </row>
    <row r="223" spans="1:16" x14ac:dyDescent="0.3">
      <c r="A223" s="54" t="str">
        <f>IF('Terugvordering reiskosten OAH'!D295="","",IF('Terugvordering reiskosten OAH'!$T$36="","",'Terugvordering reiskosten OAH'!$T$36))</f>
        <v/>
      </c>
      <c r="B223" s="54" t="str">
        <f>IF(A223="","",'Terugvordering reiskosten OAH'!$T$38)</f>
        <v/>
      </c>
      <c r="C223" s="47" t="str">
        <f>IF(A223="","",'gegevensblad samenvatting vord.'!$C$2)</f>
        <v/>
      </c>
      <c r="D223" s="47" t="str">
        <f>IF('Terugvordering reiskosten OAH'!D295="","",TEXT('Terugvordering reiskosten OAH'!D295,"mm-jjjj"))</f>
        <v/>
      </c>
      <c r="E223" s="54" t="str">
        <f>IF('Terugvordering reiskosten OAH'!H295="","",'Terugvordering reiskosten OAH'!H295)</f>
        <v/>
      </c>
      <c r="F223" s="47" t="str">
        <f>IF('Terugvordering reiskosten OAH'!R295="","",'Terugvordering reiskosten OAH'!R295)</f>
        <v/>
      </c>
      <c r="G223" s="54" t="str">
        <f>IF('Terugvordering reiskosten OAH'!X295="","",'Terugvordering reiskosten OAH'!X295)</f>
        <v/>
      </c>
      <c r="H223" s="47" t="str">
        <f>IF('Terugvordering reiskosten OAH'!AJ295="","",'Terugvordering reiskosten OAH'!AJ295)</f>
        <v/>
      </c>
      <c r="I223" s="54" t="str">
        <f>IF('Terugvordering reiskosten OAH'!AR295="","",'Terugvordering reiskosten OAH'!AR295)</f>
        <v/>
      </c>
      <c r="J223" s="54" t="str">
        <f>IF('Terugvordering reiskosten OAH'!AY295="","",'Terugvordering reiskosten OAH'!AY295)</f>
        <v/>
      </c>
      <c r="K223" s="54" t="str">
        <f>IF('Terugvordering reiskosten OAH'!BC295=0,"",'Terugvordering reiskosten OAH'!BC295)</f>
        <v/>
      </c>
      <c r="L223" s="62" t="str">
        <f>IF('Terugvordering reiskosten OAH'!BK295=0,"",'Terugvordering reiskosten OAH'!BK295)</f>
        <v/>
      </c>
      <c r="M223" s="54" t="str">
        <f>IF('Terugvordering reiskosten OAH'!BR295=0,"",'Terugvordering reiskosten OAH'!BR295)</f>
        <v/>
      </c>
      <c r="N223" s="65" t="str">
        <f>IF('Terugvordering reiskosten OAH'!BZ295=0,"",'Terugvordering reiskosten OAH'!BZ295)</f>
        <v/>
      </c>
      <c r="O223" s="65" t="str">
        <f>IF('Terugvordering reiskosten OAH'!CG295="","",'Terugvordering reiskosten OAH'!CG295)</f>
        <v/>
      </c>
      <c r="P223" s="65" t="str">
        <f>IF('Terugvordering reiskosten OAH'!CM295=0,"",'Terugvordering reiskosten OAH'!CM295)</f>
        <v/>
      </c>
    </row>
    <row r="224" spans="1:16" x14ac:dyDescent="0.3">
      <c r="A224" s="54" t="str">
        <f>IF('Terugvordering reiskosten OAH'!D296="","",IF('Terugvordering reiskosten OAH'!$T$36="","",'Terugvordering reiskosten OAH'!$T$36))</f>
        <v/>
      </c>
      <c r="B224" s="54" t="str">
        <f>IF(A224="","",'Terugvordering reiskosten OAH'!$T$38)</f>
        <v/>
      </c>
      <c r="C224" s="47" t="str">
        <f>IF(A224="","",'gegevensblad samenvatting vord.'!$C$2)</f>
        <v/>
      </c>
      <c r="D224" s="47" t="str">
        <f>IF('Terugvordering reiskosten OAH'!D296="","",TEXT('Terugvordering reiskosten OAH'!D296,"mm-jjjj"))</f>
        <v/>
      </c>
      <c r="E224" s="54" t="str">
        <f>IF('Terugvordering reiskosten OAH'!H296="","",'Terugvordering reiskosten OAH'!H296)</f>
        <v/>
      </c>
      <c r="F224" s="47" t="str">
        <f>IF('Terugvordering reiskosten OAH'!R296="","",'Terugvordering reiskosten OAH'!R296)</f>
        <v/>
      </c>
      <c r="G224" s="54" t="str">
        <f>IF('Terugvordering reiskosten OAH'!X296="","",'Terugvordering reiskosten OAH'!X296)</f>
        <v/>
      </c>
      <c r="H224" s="47" t="str">
        <f>IF('Terugvordering reiskosten OAH'!AJ296="","",'Terugvordering reiskosten OAH'!AJ296)</f>
        <v/>
      </c>
      <c r="I224" s="54" t="str">
        <f>IF('Terugvordering reiskosten OAH'!AR296="","",'Terugvordering reiskosten OAH'!AR296)</f>
        <v/>
      </c>
      <c r="J224" s="54" t="str">
        <f>IF('Terugvordering reiskosten OAH'!AY296="","",'Terugvordering reiskosten OAH'!AY296)</f>
        <v/>
      </c>
      <c r="K224" s="54" t="str">
        <f>IF('Terugvordering reiskosten OAH'!BC296=0,"",'Terugvordering reiskosten OAH'!BC296)</f>
        <v/>
      </c>
      <c r="L224" s="62" t="str">
        <f>IF('Terugvordering reiskosten OAH'!BK296=0,"",'Terugvordering reiskosten OAH'!BK296)</f>
        <v/>
      </c>
      <c r="M224" s="54" t="str">
        <f>IF('Terugvordering reiskosten OAH'!BR296=0,"",'Terugvordering reiskosten OAH'!BR296)</f>
        <v/>
      </c>
      <c r="N224" s="65" t="str">
        <f>IF('Terugvordering reiskosten OAH'!BZ296=0,"",'Terugvordering reiskosten OAH'!BZ296)</f>
        <v/>
      </c>
      <c r="O224" s="65" t="str">
        <f>IF('Terugvordering reiskosten OAH'!CG296="","",'Terugvordering reiskosten OAH'!CG296)</f>
        <v/>
      </c>
      <c r="P224" s="65" t="str">
        <f>IF('Terugvordering reiskosten OAH'!CM296=0,"",'Terugvordering reiskosten OAH'!CM296)</f>
        <v/>
      </c>
    </row>
    <row r="225" spans="1:16" x14ac:dyDescent="0.3">
      <c r="A225" s="54" t="str">
        <f>IF('Terugvordering reiskosten OAH'!D297="","",IF('Terugvordering reiskosten OAH'!$T$36="","",'Terugvordering reiskosten OAH'!$T$36))</f>
        <v/>
      </c>
      <c r="B225" s="54" t="str">
        <f>IF(A225="","",'Terugvordering reiskosten OAH'!$T$38)</f>
        <v/>
      </c>
      <c r="C225" s="47" t="str">
        <f>IF(A225="","",'gegevensblad samenvatting vord.'!$C$2)</f>
        <v/>
      </c>
      <c r="D225" s="47" t="str">
        <f>IF('Terugvordering reiskosten OAH'!D297="","",TEXT('Terugvordering reiskosten OAH'!D297,"mm-jjjj"))</f>
        <v/>
      </c>
      <c r="E225" s="54" t="str">
        <f>IF('Terugvordering reiskosten OAH'!H297="","",'Terugvordering reiskosten OAH'!H297)</f>
        <v/>
      </c>
      <c r="F225" s="47" t="str">
        <f>IF('Terugvordering reiskosten OAH'!R297="","",'Terugvordering reiskosten OAH'!R297)</f>
        <v/>
      </c>
      <c r="G225" s="54" t="str">
        <f>IF('Terugvordering reiskosten OAH'!X297="","",'Terugvordering reiskosten OAH'!X297)</f>
        <v/>
      </c>
      <c r="H225" s="47" t="str">
        <f>IF('Terugvordering reiskosten OAH'!AJ297="","",'Terugvordering reiskosten OAH'!AJ297)</f>
        <v/>
      </c>
      <c r="I225" s="54" t="str">
        <f>IF('Terugvordering reiskosten OAH'!AR297="","",'Terugvordering reiskosten OAH'!AR297)</f>
        <v/>
      </c>
      <c r="J225" s="54" t="str">
        <f>IF('Terugvordering reiskosten OAH'!AY297="","",'Terugvordering reiskosten OAH'!AY297)</f>
        <v/>
      </c>
      <c r="K225" s="54" t="str">
        <f>IF('Terugvordering reiskosten OAH'!BC297=0,"",'Terugvordering reiskosten OAH'!BC297)</f>
        <v/>
      </c>
      <c r="L225" s="62" t="str">
        <f>IF('Terugvordering reiskosten OAH'!BK297=0,"",'Terugvordering reiskosten OAH'!BK297)</f>
        <v/>
      </c>
      <c r="M225" s="54" t="str">
        <f>IF('Terugvordering reiskosten OAH'!BR297=0,"",'Terugvordering reiskosten OAH'!BR297)</f>
        <v/>
      </c>
      <c r="N225" s="65" t="str">
        <f>IF('Terugvordering reiskosten OAH'!BZ297=0,"",'Terugvordering reiskosten OAH'!BZ297)</f>
        <v/>
      </c>
      <c r="O225" s="65" t="str">
        <f>IF('Terugvordering reiskosten OAH'!CG297="","",'Terugvordering reiskosten OAH'!CG297)</f>
        <v/>
      </c>
      <c r="P225" s="65" t="str">
        <f>IF('Terugvordering reiskosten OAH'!CM297=0,"",'Terugvordering reiskosten OAH'!CM297)</f>
        <v/>
      </c>
    </row>
    <row r="226" spans="1:16" x14ac:dyDescent="0.3">
      <c r="A226" s="54" t="str">
        <f>IF('Terugvordering reiskosten OAH'!D298="","",IF('Terugvordering reiskosten OAH'!$T$36="","",'Terugvordering reiskosten OAH'!$T$36))</f>
        <v/>
      </c>
      <c r="B226" s="54" t="str">
        <f>IF(A226="","",'Terugvordering reiskosten OAH'!$T$38)</f>
        <v/>
      </c>
      <c r="C226" s="47" t="str">
        <f>IF(A226="","",'gegevensblad samenvatting vord.'!$C$2)</f>
        <v/>
      </c>
      <c r="D226" s="47" t="str">
        <f>IF('Terugvordering reiskosten OAH'!D298="","",TEXT('Terugvordering reiskosten OAH'!D298,"mm-jjjj"))</f>
        <v/>
      </c>
      <c r="E226" s="54" t="str">
        <f>IF('Terugvordering reiskosten OAH'!H298="","",'Terugvordering reiskosten OAH'!H298)</f>
        <v/>
      </c>
      <c r="F226" s="47" t="str">
        <f>IF('Terugvordering reiskosten OAH'!R298="","",'Terugvordering reiskosten OAH'!R298)</f>
        <v/>
      </c>
      <c r="G226" s="54" t="str">
        <f>IF('Terugvordering reiskosten OAH'!X298="","",'Terugvordering reiskosten OAH'!X298)</f>
        <v/>
      </c>
      <c r="H226" s="47" t="str">
        <f>IF('Terugvordering reiskosten OAH'!AJ298="","",'Terugvordering reiskosten OAH'!AJ298)</f>
        <v/>
      </c>
      <c r="I226" s="54" t="str">
        <f>IF('Terugvordering reiskosten OAH'!AR298="","",'Terugvordering reiskosten OAH'!AR298)</f>
        <v/>
      </c>
      <c r="J226" s="54" t="str">
        <f>IF('Terugvordering reiskosten OAH'!AY298="","",'Terugvordering reiskosten OAH'!AY298)</f>
        <v/>
      </c>
      <c r="K226" s="54" t="str">
        <f>IF('Terugvordering reiskosten OAH'!BC298=0,"",'Terugvordering reiskosten OAH'!BC298)</f>
        <v/>
      </c>
      <c r="L226" s="62" t="str">
        <f>IF('Terugvordering reiskosten OAH'!BK298=0,"",'Terugvordering reiskosten OAH'!BK298)</f>
        <v/>
      </c>
      <c r="M226" s="54" t="str">
        <f>IF('Terugvordering reiskosten OAH'!BR298=0,"",'Terugvordering reiskosten OAH'!BR298)</f>
        <v/>
      </c>
      <c r="N226" s="65" t="str">
        <f>IF('Terugvordering reiskosten OAH'!BZ298=0,"",'Terugvordering reiskosten OAH'!BZ298)</f>
        <v/>
      </c>
      <c r="O226" s="65" t="str">
        <f>IF('Terugvordering reiskosten OAH'!CG298="","",'Terugvordering reiskosten OAH'!CG298)</f>
        <v/>
      </c>
      <c r="P226" s="65" t="str">
        <f>IF('Terugvordering reiskosten OAH'!CM298=0,"",'Terugvordering reiskosten OAH'!CM298)</f>
        <v/>
      </c>
    </row>
    <row r="227" spans="1:16" x14ac:dyDescent="0.3">
      <c r="A227" s="54" t="str">
        <f>IF('Terugvordering reiskosten OAH'!D299="","",IF('Terugvordering reiskosten OAH'!$T$36="","",'Terugvordering reiskosten OAH'!$T$36))</f>
        <v/>
      </c>
      <c r="B227" s="54" t="str">
        <f>IF(A227="","",'Terugvordering reiskosten OAH'!$T$38)</f>
        <v/>
      </c>
      <c r="C227" s="47" t="str">
        <f>IF(A227="","",'gegevensblad samenvatting vord.'!$C$2)</f>
        <v/>
      </c>
      <c r="D227" s="47" t="str">
        <f>IF('Terugvordering reiskosten OAH'!D299="","",TEXT('Terugvordering reiskosten OAH'!D299,"mm-jjjj"))</f>
        <v/>
      </c>
      <c r="E227" s="54" t="str">
        <f>IF('Terugvordering reiskosten OAH'!H299="","",'Terugvordering reiskosten OAH'!H299)</f>
        <v/>
      </c>
      <c r="F227" s="47" t="str">
        <f>IF('Terugvordering reiskosten OAH'!R299="","",'Terugvordering reiskosten OAH'!R299)</f>
        <v/>
      </c>
      <c r="G227" s="54" t="str">
        <f>IF('Terugvordering reiskosten OAH'!X299="","",'Terugvordering reiskosten OAH'!X299)</f>
        <v/>
      </c>
      <c r="H227" s="47" t="str">
        <f>IF('Terugvordering reiskosten OAH'!AJ299="","",'Terugvordering reiskosten OAH'!AJ299)</f>
        <v/>
      </c>
      <c r="I227" s="54" t="str">
        <f>IF('Terugvordering reiskosten OAH'!AR299="","",'Terugvordering reiskosten OAH'!AR299)</f>
        <v/>
      </c>
      <c r="J227" s="54" t="str">
        <f>IF('Terugvordering reiskosten OAH'!AY299="","",'Terugvordering reiskosten OAH'!AY299)</f>
        <v/>
      </c>
      <c r="K227" s="54" t="str">
        <f>IF('Terugvordering reiskosten OAH'!BC299=0,"",'Terugvordering reiskosten OAH'!BC299)</f>
        <v/>
      </c>
      <c r="L227" s="62" t="str">
        <f>IF('Terugvordering reiskosten OAH'!BK299=0,"",'Terugvordering reiskosten OAH'!BK299)</f>
        <v/>
      </c>
      <c r="M227" s="54" t="str">
        <f>IF('Terugvordering reiskosten OAH'!BR299=0,"",'Terugvordering reiskosten OAH'!BR299)</f>
        <v/>
      </c>
      <c r="N227" s="65" t="str">
        <f>IF('Terugvordering reiskosten OAH'!BZ299=0,"",'Terugvordering reiskosten OAH'!BZ299)</f>
        <v/>
      </c>
      <c r="O227" s="65" t="str">
        <f>IF('Terugvordering reiskosten OAH'!CG299="","",'Terugvordering reiskosten OAH'!CG299)</f>
        <v/>
      </c>
      <c r="P227" s="65" t="str">
        <f>IF('Terugvordering reiskosten OAH'!CM299=0,"",'Terugvordering reiskosten OAH'!CM299)</f>
        <v/>
      </c>
    </row>
    <row r="228" spans="1:16" x14ac:dyDescent="0.3">
      <c r="A228" s="54" t="str">
        <f>IF('Terugvordering reiskosten OAH'!D300="","",IF('Terugvordering reiskosten OAH'!$T$36="","",'Terugvordering reiskosten OAH'!$T$36))</f>
        <v/>
      </c>
      <c r="B228" s="54" t="str">
        <f>IF(A228="","",'Terugvordering reiskosten OAH'!$T$38)</f>
        <v/>
      </c>
      <c r="C228" s="47" t="str">
        <f>IF(A228="","",'gegevensblad samenvatting vord.'!$C$2)</f>
        <v/>
      </c>
      <c r="D228" s="47" t="str">
        <f>IF('Terugvordering reiskosten OAH'!D300="","",TEXT('Terugvordering reiskosten OAH'!D300,"mm-jjjj"))</f>
        <v/>
      </c>
      <c r="E228" s="54" t="str">
        <f>IF('Terugvordering reiskosten OAH'!H300="","",'Terugvordering reiskosten OAH'!H300)</f>
        <v/>
      </c>
      <c r="F228" s="47" t="str">
        <f>IF('Terugvordering reiskosten OAH'!R300="","",'Terugvordering reiskosten OAH'!R300)</f>
        <v/>
      </c>
      <c r="G228" s="54" t="str">
        <f>IF('Terugvordering reiskosten OAH'!X300="","",'Terugvordering reiskosten OAH'!X300)</f>
        <v/>
      </c>
      <c r="H228" s="47" t="str">
        <f>IF('Terugvordering reiskosten OAH'!AJ300="","",'Terugvordering reiskosten OAH'!AJ300)</f>
        <v/>
      </c>
      <c r="I228" s="54" t="str">
        <f>IF('Terugvordering reiskosten OAH'!AR300="","",'Terugvordering reiskosten OAH'!AR300)</f>
        <v/>
      </c>
      <c r="J228" s="54" t="str">
        <f>IF('Terugvordering reiskosten OAH'!AY300="","",'Terugvordering reiskosten OAH'!AY300)</f>
        <v/>
      </c>
      <c r="K228" s="54" t="str">
        <f>IF('Terugvordering reiskosten OAH'!BC300=0,"",'Terugvordering reiskosten OAH'!BC300)</f>
        <v/>
      </c>
      <c r="L228" s="62" t="str">
        <f>IF('Terugvordering reiskosten OAH'!BK300=0,"",'Terugvordering reiskosten OAH'!BK300)</f>
        <v/>
      </c>
      <c r="M228" s="54" t="str">
        <f>IF('Terugvordering reiskosten OAH'!BR300=0,"",'Terugvordering reiskosten OAH'!BR300)</f>
        <v/>
      </c>
      <c r="N228" s="65" t="str">
        <f>IF('Terugvordering reiskosten OAH'!BZ300=0,"",'Terugvordering reiskosten OAH'!BZ300)</f>
        <v/>
      </c>
      <c r="O228" s="65" t="str">
        <f>IF('Terugvordering reiskosten OAH'!CG300="","",'Terugvordering reiskosten OAH'!CG300)</f>
        <v/>
      </c>
      <c r="P228" s="65" t="str">
        <f>IF('Terugvordering reiskosten OAH'!CM300=0,"",'Terugvordering reiskosten OAH'!CM300)</f>
        <v/>
      </c>
    </row>
    <row r="229" spans="1:16" x14ac:dyDescent="0.3">
      <c r="A229" s="54" t="str">
        <f>IF('Terugvordering reiskosten OAH'!D301="","",IF('Terugvordering reiskosten OAH'!$T$36="","",'Terugvordering reiskosten OAH'!$T$36))</f>
        <v/>
      </c>
      <c r="B229" s="54" t="str">
        <f>IF(A229="","",'Terugvordering reiskosten OAH'!$T$38)</f>
        <v/>
      </c>
      <c r="C229" s="47" t="str">
        <f>IF(A229="","",'gegevensblad samenvatting vord.'!$C$2)</f>
        <v/>
      </c>
      <c r="D229" s="47" t="str">
        <f>IF('Terugvordering reiskosten OAH'!D301="","",TEXT('Terugvordering reiskosten OAH'!D301,"mm-jjjj"))</f>
        <v/>
      </c>
      <c r="E229" s="54" t="str">
        <f>IF('Terugvordering reiskosten OAH'!H301="","",'Terugvordering reiskosten OAH'!H301)</f>
        <v/>
      </c>
      <c r="F229" s="47" t="str">
        <f>IF('Terugvordering reiskosten OAH'!R301="","",'Terugvordering reiskosten OAH'!R301)</f>
        <v/>
      </c>
      <c r="G229" s="54" t="str">
        <f>IF('Terugvordering reiskosten OAH'!X301="","",'Terugvordering reiskosten OAH'!X301)</f>
        <v/>
      </c>
      <c r="H229" s="47" t="str">
        <f>IF('Terugvordering reiskosten OAH'!AJ301="","",'Terugvordering reiskosten OAH'!AJ301)</f>
        <v/>
      </c>
      <c r="I229" s="54" t="str">
        <f>IF('Terugvordering reiskosten OAH'!AR301="","",'Terugvordering reiskosten OAH'!AR301)</f>
        <v/>
      </c>
      <c r="J229" s="54" t="str">
        <f>IF('Terugvordering reiskosten OAH'!AY301="","",'Terugvordering reiskosten OAH'!AY301)</f>
        <v/>
      </c>
      <c r="K229" s="54" t="str">
        <f>IF('Terugvordering reiskosten OAH'!BC301=0,"",'Terugvordering reiskosten OAH'!BC301)</f>
        <v/>
      </c>
      <c r="L229" s="62" t="str">
        <f>IF('Terugvordering reiskosten OAH'!BK301=0,"",'Terugvordering reiskosten OAH'!BK301)</f>
        <v/>
      </c>
      <c r="M229" s="54" t="str">
        <f>IF('Terugvordering reiskosten OAH'!BR301=0,"",'Terugvordering reiskosten OAH'!BR301)</f>
        <v/>
      </c>
      <c r="N229" s="65" t="str">
        <f>IF('Terugvordering reiskosten OAH'!BZ301=0,"",'Terugvordering reiskosten OAH'!BZ301)</f>
        <v/>
      </c>
      <c r="O229" s="65" t="str">
        <f>IF('Terugvordering reiskosten OAH'!CG301="","",'Terugvordering reiskosten OAH'!CG301)</f>
        <v/>
      </c>
      <c r="P229" s="65" t="str">
        <f>IF('Terugvordering reiskosten OAH'!CM301=0,"",'Terugvordering reiskosten OAH'!CM301)</f>
        <v/>
      </c>
    </row>
    <row r="230" spans="1:16" x14ac:dyDescent="0.3">
      <c r="A230" s="54" t="str">
        <f>IF('Terugvordering reiskosten OAH'!D302="","",IF('Terugvordering reiskosten OAH'!$T$36="","",'Terugvordering reiskosten OAH'!$T$36))</f>
        <v/>
      </c>
      <c r="B230" s="54" t="str">
        <f>IF(A230="","",'Terugvordering reiskosten OAH'!$T$38)</f>
        <v/>
      </c>
      <c r="C230" s="47" t="str">
        <f>IF(A230="","",'gegevensblad samenvatting vord.'!$C$2)</f>
        <v/>
      </c>
      <c r="D230" s="47" t="str">
        <f>IF('Terugvordering reiskosten OAH'!D302="","",TEXT('Terugvordering reiskosten OAH'!D302,"mm-jjjj"))</f>
        <v/>
      </c>
      <c r="E230" s="54" t="str">
        <f>IF('Terugvordering reiskosten OAH'!H302="","",'Terugvordering reiskosten OAH'!H302)</f>
        <v/>
      </c>
      <c r="F230" s="47" t="str">
        <f>IF('Terugvordering reiskosten OAH'!R302="","",'Terugvordering reiskosten OAH'!R302)</f>
        <v/>
      </c>
      <c r="G230" s="54" t="str">
        <f>IF('Terugvordering reiskosten OAH'!X302="","",'Terugvordering reiskosten OAH'!X302)</f>
        <v/>
      </c>
      <c r="H230" s="47" t="str">
        <f>IF('Terugvordering reiskosten OAH'!AJ302="","",'Terugvordering reiskosten OAH'!AJ302)</f>
        <v/>
      </c>
      <c r="I230" s="54" t="str">
        <f>IF('Terugvordering reiskosten OAH'!AR302="","",'Terugvordering reiskosten OAH'!AR302)</f>
        <v/>
      </c>
      <c r="J230" s="54" t="str">
        <f>IF('Terugvordering reiskosten OAH'!AY302="","",'Terugvordering reiskosten OAH'!AY302)</f>
        <v/>
      </c>
      <c r="K230" s="54" t="str">
        <f>IF('Terugvordering reiskosten OAH'!BC302=0,"",'Terugvordering reiskosten OAH'!BC302)</f>
        <v/>
      </c>
      <c r="L230" s="62" t="str">
        <f>IF('Terugvordering reiskosten OAH'!BK302=0,"",'Terugvordering reiskosten OAH'!BK302)</f>
        <v/>
      </c>
      <c r="M230" s="54" t="str">
        <f>IF('Terugvordering reiskosten OAH'!BR302=0,"",'Terugvordering reiskosten OAH'!BR302)</f>
        <v/>
      </c>
      <c r="N230" s="65" t="str">
        <f>IF('Terugvordering reiskosten OAH'!BZ302=0,"",'Terugvordering reiskosten OAH'!BZ302)</f>
        <v/>
      </c>
      <c r="O230" s="65" t="str">
        <f>IF('Terugvordering reiskosten OAH'!CG302="","",'Terugvordering reiskosten OAH'!CG302)</f>
        <v/>
      </c>
      <c r="P230" s="65" t="str">
        <f>IF('Terugvordering reiskosten OAH'!CM302=0,"",'Terugvordering reiskosten OAH'!CM302)</f>
        <v/>
      </c>
    </row>
    <row r="231" spans="1:16" x14ac:dyDescent="0.3">
      <c r="A231" s="54" t="str">
        <f>IF('Terugvordering reiskosten OAH'!D303="","",IF('Terugvordering reiskosten OAH'!$T$36="","",'Terugvordering reiskosten OAH'!$T$36))</f>
        <v/>
      </c>
      <c r="B231" s="54" t="str">
        <f>IF(A231="","",'Terugvordering reiskosten OAH'!$T$38)</f>
        <v/>
      </c>
      <c r="C231" s="47" t="str">
        <f>IF(A231="","",'gegevensblad samenvatting vord.'!$C$2)</f>
        <v/>
      </c>
      <c r="D231" s="47" t="str">
        <f>IF('Terugvordering reiskosten OAH'!D303="","",TEXT('Terugvordering reiskosten OAH'!D303,"mm-jjjj"))</f>
        <v/>
      </c>
      <c r="E231" s="54" t="str">
        <f>IF('Terugvordering reiskosten OAH'!H303="","",'Terugvordering reiskosten OAH'!H303)</f>
        <v/>
      </c>
      <c r="F231" s="47" t="str">
        <f>IF('Terugvordering reiskosten OAH'!R303="","",'Terugvordering reiskosten OAH'!R303)</f>
        <v/>
      </c>
      <c r="G231" s="54" t="str">
        <f>IF('Terugvordering reiskosten OAH'!X303="","",'Terugvordering reiskosten OAH'!X303)</f>
        <v/>
      </c>
      <c r="H231" s="47" t="str">
        <f>IF('Terugvordering reiskosten OAH'!AJ303="","",'Terugvordering reiskosten OAH'!AJ303)</f>
        <v/>
      </c>
      <c r="I231" s="54" t="str">
        <f>IF('Terugvordering reiskosten OAH'!AR303="","",'Terugvordering reiskosten OAH'!AR303)</f>
        <v/>
      </c>
      <c r="J231" s="54" t="str">
        <f>IF('Terugvordering reiskosten OAH'!AY303="","",'Terugvordering reiskosten OAH'!AY303)</f>
        <v/>
      </c>
      <c r="K231" s="54" t="str">
        <f>IF('Terugvordering reiskosten OAH'!BC303=0,"",'Terugvordering reiskosten OAH'!BC303)</f>
        <v/>
      </c>
      <c r="L231" s="62" t="str">
        <f>IF('Terugvordering reiskosten OAH'!BK303=0,"",'Terugvordering reiskosten OAH'!BK303)</f>
        <v/>
      </c>
      <c r="M231" s="54" t="str">
        <f>IF('Terugvordering reiskosten OAH'!BR303=0,"",'Terugvordering reiskosten OAH'!BR303)</f>
        <v/>
      </c>
      <c r="N231" s="65" t="str">
        <f>IF('Terugvordering reiskosten OAH'!BZ303=0,"",'Terugvordering reiskosten OAH'!BZ303)</f>
        <v/>
      </c>
      <c r="O231" s="65" t="str">
        <f>IF('Terugvordering reiskosten OAH'!CG303="","",'Terugvordering reiskosten OAH'!CG303)</f>
        <v/>
      </c>
      <c r="P231" s="65" t="str">
        <f>IF('Terugvordering reiskosten OAH'!CM303=0,"",'Terugvordering reiskosten OAH'!CM303)</f>
        <v/>
      </c>
    </row>
    <row r="232" spans="1:16" x14ac:dyDescent="0.3">
      <c r="A232" s="54" t="str">
        <f>IF('Terugvordering reiskosten OAH'!D304="","",IF('Terugvordering reiskosten OAH'!$T$36="","",'Terugvordering reiskosten OAH'!$T$36))</f>
        <v/>
      </c>
      <c r="B232" s="54" t="str">
        <f>IF(A232="","",'Terugvordering reiskosten OAH'!$T$38)</f>
        <v/>
      </c>
      <c r="C232" s="47" t="str">
        <f>IF(A232="","",'gegevensblad samenvatting vord.'!$C$2)</f>
        <v/>
      </c>
      <c r="D232" s="47" t="str">
        <f>IF('Terugvordering reiskosten OAH'!D304="","",TEXT('Terugvordering reiskosten OAH'!D304,"mm-jjjj"))</f>
        <v/>
      </c>
      <c r="E232" s="54" t="str">
        <f>IF('Terugvordering reiskosten OAH'!H304="","",'Terugvordering reiskosten OAH'!H304)</f>
        <v/>
      </c>
      <c r="F232" s="47" t="str">
        <f>IF('Terugvordering reiskosten OAH'!R304="","",'Terugvordering reiskosten OAH'!R304)</f>
        <v/>
      </c>
      <c r="G232" s="54" t="str">
        <f>IF('Terugvordering reiskosten OAH'!X304="","",'Terugvordering reiskosten OAH'!X304)</f>
        <v/>
      </c>
      <c r="H232" s="47" t="str">
        <f>IF('Terugvordering reiskosten OAH'!AJ304="","",'Terugvordering reiskosten OAH'!AJ304)</f>
        <v/>
      </c>
      <c r="I232" s="54" t="str">
        <f>IF('Terugvordering reiskosten OAH'!AR304="","",'Terugvordering reiskosten OAH'!AR304)</f>
        <v/>
      </c>
      <c r="J232" s="54" t="str">
        <f>IF('Terugvordering reiskosten OAH'!AY304="","",'Terugvordering reiskosten OAH'!AY304)</f>
        <v/>
      </c>
      <c r="K232" s="54" t="str">
        <f>IF('Terugvordering reiskosten OAH'!BC304=0,"",'Terugvordering reiskosten OAH'!BC304)</f>
        <v/>
      </c>
      <c r="L232" s="62" t="str">
        <f>IF('Terugvordering reiskosten OAH'!BK304=0,"",'Terugvordering reiskosten OAH'!BK304)</f>
        <v/>
      </c>
      <c r="M232" s="54" t="str">
        <f>IF('Terugvordering reiskosten OAH'!BR304=0,"",'Terugvordering reiskosten OAH'!BR304)</f>
        <v/>
      </c>
      <c r="N232" s="65" t="str">
        <f>IF('Terugvordering reiskosten OAH'!BZ304=0,"",'Terugvordering reiskosten OAH'!BZ304)</f>
        <v/>
      </c>
      <c r="O232" s="65" t="str">
        <f>IF('Terugvordering reiskosten OAH'!CG304="","",'Terugvordering reiskosten OAH'!CG304)</f>
        <v/>
      </c>
      <c r="P232" s="65" t="str">
        <f>IF('Terugvordering reiskosten OAH'!CM304=0,"",'Terugvordering reiskosten OAH'!CM304)</f>
        <v/>
      </c>
    </row>
    <row r="233" spans="1:16" x14ac:dyDescent="0.3">
      <c r="A233" s="54" t="str">
        <f>IF('Terugvordering reiskosten OAH'!D305="","",IF('Terugvordering reiskosten OAH'!$T$36="","",'Terugvordering reiskosten OAH'!$T$36))</f>
        <v/>
      </c>
      <c r="B233" s="54" t="str">
        <f>IF(A233="","",'Terugvordering reiskosten OAH'!$T$38)</f>
        <v/>
      </c>
      <c r="C233" s="47" t="str">
        <f>IF(A233="","",'gegevensblad samenvatting vord.'!$C$2)</f>
        <v/>
      </c>
      <c r="D233" s="47" t="str">
        <f>IF('Terugvordering reiskosten OAH'!D305="","",TEXT('Terugvordering reiskosten OAH'!D305,"mm-jjjj"))</f>
        <v/>
      </c>
      <c r="E233" s="54" t="str">
        <f>IF('Terugvordering reiskosten OAH'!H305="","",'Terugvordering reiskosten OAH'!H305)</f>
        <v/>
      </c>
      <c r="F233" s="47" t="str">
        <f>IF('Terugvordering reiskosten OAH'!R305="","",'Terugvordering reiskosten OAH'!R305)</f>
        <v/>
      </c>
      <c r="G233" s="54" t="str">
        <f>IF('Terugvordering reiskosten OAH'!X305="","",'Terugvordering reiskosten OAH'!X305)</f>
        <v/>
      </c>
      <c r="H233" s="47" t="str">
        <f>IF('Terugvordering reiskosten OAH'!AJ305="","",'Terugvordering reiskosten OAH'!AJ305)</f>
        <v/>
      </c>
      <c r="I233" s="54" t="str">
        <f>IF('Terugvordering reiskosten OAH'!AR305="","",'Terugvordering reiskosten OAH'!AR305)</f>
        <v/>
      </c>
      <c r="J233" s="54" t="str">
        <f>IF('Terugvordering reiskosten OAH'!AY305="","",'Terugvordering reiskosten OAH'!AY305)</f>
        <v/>
      </c>
      <c r="K233" s="54" t="str">
        <f>IF('Terugvordering reiskosten OAH'!BC305=0,"",'Terugvordering reiskosten OAH'!BC305)</f>
        <v/>
      </c>
      <c r="L233" s="62" t="str">
        <f>IF('Terugvordering reiskosten OAH'!BK305=0,"",'Terugvordering reiskosten OAH'!BK305)</f>
        <v/>
      </c>
      <c r="M233" s="54" t="str">
        <f>IF('Terugvordering reiskosten OAH'!BR305=0,"",'Terugvordering reiskosten OAH'!BR305)</f>
        <v/>
      </c>
      <c r="N233" s="65" t="str">
        <f>IF('Terugvordering reiskosten OAH'!BZ305=0,"",'Terugvordering reiskosten OAH'!BZ305)</f>
        <v/>
      </c>
      <c r="O233" s="65" t="str">
        <f>IF('Terugvordering reiskosten OAH'!CG305="","",'Terugvordering reiskosten OAH'!CG305)</f>
        <v/>
      </c>
      <c r="P233" s="65" t="str">
        <f>IF('Terugvordering reiskosten OAH'!CM305=0,"",'Terugvordering reiskosten OAH'!CM305)</f>
        <v/>
      </c>
    </row>
    <row r="234" spans="1:16" x14ac:dyDescent="0.3">
      <c r="A234" s="54" t="str">
        <f>IF('Terugvordering reiskosten OAH'!D306="","",IF('Terugvordering reiskosten OAH'!$T$36="","",'Terugvordering reiskosten OAH'!$T$36))</f>
        <v/>
      </c>
      <c r="B234" s="54" t="str">
        <f>IF(A234="","",'Terugvordering reiskosten OAH'!$T$38)</f>
        <v/>
      </c>
      <c r="C234" s="47" t="str">
        <f>IF(A234="","",'gegevensblad samenvatting vord.'!$C$2)</f>
        <v/>
      </c>
      <c r="D234" s="47" t="str">
        <f>IF('Terugvordering reiskosten OAH'!D306="","",TEXT('Terugvordering reiskosten OAH'!D306,"mm-jjjj"))</f>
        <v/>
      </c>
      <c r="E234" s="54" t="str">
        <f>IF('Terugvordering reiskosten OAH'!H306="","",'Terugvordering reiskosten OAH'!H306)</f>
        <v/>
      </c>
      <c r="F234" s="47" t="str">
        <f>IF('Terugvordering reiskosten OAH'!R306="","",'Terugvordering reiskosten OAH'!R306)</f>
        <v/>
      </c>
      <c r="G234" s="54" t="str">
        <f>IF('Terugvordering reiskosten OAH'!X306="","",'Terugvordering reiskosten OAH'!X306)</f>
        <v/>
      </c>
      <c r="H234" s="47" t="str">
        <f>IF('Terugvordering reiskosten OAH'!AJ306="","",'Terugvordering reiskosten OAH'!AJ306)</f>
        <v/>
      </c>
      <c r="I234" s="54" t="str">
        <f>IF('Terugvordering reiskosten OAH'!AR306="","",'Terugvordering reiskosten OAH'!AR306)</f>
        <v/>
      </c>
      <c r="J234" s="54" t="str">
        <f>IF('Terugvordering reiskosten OAH'!AY306="","",'Terugvordering reiskosten OAH'!AY306)</f>
        <v/>
      </c>
      <c r="K234" s="54" t="str">
        <f>IF('Terugvordering reiskosten OAH'!BC306=0,"",'Terugvordering reiskosten OAH'!BC306)</f>
        <v/>
      </c>
      <c r="L234" s="62" t="str">
        <f>IF('Terugvordering reiskosten OAH'!BK306=0,"",'Terugvordering reiskosten OAH'!BK306)</f>
        <v/>
      </c>
      <c r="M234" s="54" t="str">
        <f>IF('Terugvordering reiskosten OAH'!BR306=0,"",'Terugvordering reiskosten OAH'!BR306)</f>
        <v/>
      </c>
      <c r="N234" s="65" t="str">
        <f>IF('Terugvordering reiskosten OAH'!BZ306=0,"",'Terugvordering reiskosten OAH'!BZ306)</f>
        <v/>
      </c>
      <c r="O234" s="65" t="str">
        <f>IF('Terugvordering reiskosten OAH'!CG306="","",'Terugvordering reiskosten OAH'!CG306)</f>
        <v/>
      </c>
      <c r="P234" s="65" t="str">
        <f>IF('Terugvordering reiskosten OAH'!CM306=0,"",'Terugvordering reiskosten OAH'!CM306)</f>
        <v/>
      </c>
    </row>
    <row r="235" spans="1:16" x14ac:dyDescent="0.3">
      <c r="A235" s="54" t="str">
        <f>IF('Terugvordering reiskosten OAH'!D307="","",IF('Terugvordering reiskosten OAH'!$T$36="","",'Terugvordering reiskosten OAH'!$T$36))</f>
        <v/>
      </c>
      <c r="B235" s="54" t="str">
        <f>IF(A235="","",'Terugvordering reiskosten OAH'!$T$38)</f>
        <v/>
      </c>
      <c r="C235" s="47" t="str">
        <f>IF(A235="","",'gegevensblad samenvatting vord.'!$C$2)</f>
        <v/>
      </c>
      <c r="D235" s="47" t="str">
        <f>IF('Terugvordering reiskosten OAH'!D307="","",TEXT('Terugvordering reiskosten OAH'!D307,"mm-jjjj"))</f>
        <v/>
      </c>
      <c r="E235" s="54" t="str">
        <f>IF('Terugvordering reiskosten OAH'!H307="","",'Terugvordering reiskosten OAH'!H307)</f>
        <v/>
      </c>
      <c r="F235" s="47" t="str">
        <f>IF('Terugvordering reiskosten OAH'!R307="","",'Terugvordering reiskosten OAH'!R307)</f>
        <v/>
      </c>
      <c r="G235" s="54" t="str">
        <f>IF('Terugvordering reiskosten OAH'!X307="","",'Terugvordering reiskosten OAH'!X307)</f>
        <v/>
      </c>
      <c r="H235" s="47" t="str">
        <f>IF('Terugvordering reiskosten OAH'!AJ307="","",'Terugvordering reiskosten OAH'!AJ307)</f>
        <v/>
      </c>
      <c r="I235" s="54" t="str">
        <f>IF('Terugvordering reiskosten OAH'!AR307="","",'Terugvordering reiskosten OAH'!AR307)</f>
        <v/>
      </c>
      <c r="J235" s="54" t="str">
        <f>IF('Terugvordering reiskosten OAH'!AY307="","",'Terugvordering reiskosten OAH'!AY307)</f>
        <v/>
      </c>
      <c r="K235" s="54" t="str">
        <f>IF('Terugvordering reiskosten OAH'!BC307=0,"",'Terugvordering reiskosten OAH'!BC307)</f>
        <v/>
      </c>
      <c r="L235" s="62" t="str">
        <f>IF('Terugvordering reiskosten OAH'!BK307=0,"",'Terugvordering reiskosten OAH'!BK307)</f>
        <v/>
      </c>
      <c r="M235" s="54" t="str">
        <f>IF('Terugvordering reiskosten OAH'!BR307=0,"",'Terugvordering reiskosten OAH'!BR307)</f>
        <v/>
      </c>
      <c r="N235" s="65" t="str">
        <f>IF('Terugvordering reiskosten OAH'!BZ307=0,"",'Terugvordering reiskosten OAH'!BZ307)</f>
        <v/>
      </c>
      <c r="O235" s="65" t="str">
        <f>IF('Terugvordering reiskosten OAH'!CG307="","",'Terugvordering reiskosten OAH'!CG307)</f>
        <v/>
      </c>
      <c r="P235" s="65" t="str">
        <f>IF('Terugvordering reiskosten OAH'!CM307=0,"",'Terugvordering reiskosten OAH'!CM307)</f>
        <v/>
      </c>
    </row>
    <row r="236" spans="1:16" x14ac:dyDescent="0.3">
      <c r="A236" s="54" t="str">
        <f>IF('Terugvordering reiskosten OAH'!D308="","",IF('Terugvordering reiskosten OAH'!$T$36="","",'Terugvordering reiskosten OAH'!$T$36))</f>
        <v/>
      </c>
      <c r="B236" s="54" t="str">
        <f>IF(A236="","",'Terugvordering reiskosten OAH'!$T$38)</f>
        <v/>
      </c>
      <c r="C236" s="47" t="str">
        <f>IF(A236="","",'gegevensblad samenvatting vord.'!$C$2)</f>
        <v/>
      </c>
      <c r="D236" s="47" t="str">
        <f>IF('Terugvordering reiskosten OAH'!D308="","",TEXT('Terugvordering reiskosten OAH'!D308,"mm-jjjj"))</f>
        <v/>
      </c>
      <c r="E236" s="54" t="str">
        <f>IF('Terugvordering reiskosten OAH'!H308="","",'Terugvordering reiskosten OAH'!H308)</f>
        <v/>
      </c>
      <c r="F236" s="47" t="str">
        <f>IF('Terugvordering reiskosten OAH'!R308="","",'Terugvordering reiskosten OAH'!R308)</f>
        <v/>
      </c>
      <c r="G236" s="54" t="str">
        <f>IF('Terugvordering reiskosten OAH'!X308="","",'Terugvordering reiskosten OAH'!X308)</f>
        <v/>
      </c>
      <c r="H236" s="47" t="str">
        <f>IF('Terugvordering reiskosten OAH'!AJ308="","",'Terugvordering reiskosten OAH'!AJ308)</f>
        <v/>
      </c>
      <c r="I236" s="54" t="str">
        <f>IF('Terugvordering reiskosten OAH'!AR308="","",'Terugvordering reiskosten OAH'!AR308)</f>
        <v/>
      </c>
      <c r="J236" s="54" t="str">
        <f>IF('Terugvordering reiskosten OAH'!AY308="","",'Terugvordering reiskosten OAH'!AY308)</f>
        <v/>
      </c>
      <c r="K236" s="54" t="str">
        <f>IF('Terugvordering reiskosten OAH'!BC308=0,"",'Terugvordering reiskosten OAH'!BC308)</f>
        <v/>
      </c>
      <c r="L236" s="62" t="str">
        <f>IF('Terugvordering reiskosten OAH'!BK308=0,"",'Terugvordering reiskosten OAH'!BK308)</f>
        <v/>
      </c>
      <c r="M236" s="54" t="str">
        <f>IF('Terugvordering reiskosten OAH'!BR308=0,"",'Terugvordering reiskosten OAH'!BR308)</f>
        <v/>
      </c>
      <c r="N236" s="65" t="str">
        <f>IF('Terugvordering reiskosten OAH'!BZ308=0,"",'Terugvordering reiskosten OAH'!BZ308)</f>
        <v/>
      </c>
      <c r="O236" s="65" t="str">
        <f>IF('Terugvordering reiskosten OAH'!CG308="","",'Terugvordering reiskosten OAH'!CG308)</f>
        <v/>
      </c>
      <c r="P236" s="65" t="str">
        <f>IF('Terugvordering reiskosten OAH'!CM308=0,"",'Terugvordering reiskosten OAH'!CM308)</f>
        <v/>
      </c>
    </row>
    <row r="237" spans="1:16" x14ac:dyDescent="0.3">
      <c r="A237" s="54" t="str">
        <f>IF('Terugvordering reiskosten OAH'!D309="","",IF('Terugvordering reiskosten OAH'!$T$36="","",'Terugvordering reiskosten OAH'!$T$36))</f>
        <v/>
      </c>
      <c r="B237" s="54" t="str">
        <f>IF(A237="","",'Terugvordering reiskosten OAH'!$T$38)</f>
        <v/>
      </c>
      <c r="C237" s="47" t="str">
        <f>IF(A237="","",'gegevensblad samenvatting vord.'!$C$2)</f>
        <v/>
      </c>
      <c r="D237" s="47" t="str">
        <f>IF('Terugvordering reiskosten OAH'!D309="","",TEXT('Terugvordering reiskosten OAH'!D309,"mm-jjjj"))</f>
        <v/>
      </c>
      <c r="E237" s="54" t="str">
        <f>IF('Terugvordering reiskosten OAH'!H309="","",'Terugvordering reiskosten OAH'!H309)</f>
        <v/>
      </c>
      <c r="F237" s="47" t="str">
        <f>IF('Terugvordering reiskosten OAH'!R309="","",'Terugvordering reiskosten OAH'!R309)</f>
        <v/>
      </c>
      <c r="G237" s="54" t="str">
        <f>IF('Terugvordering reiskosten OAH'!X309="","",'Terugvordering reiskosten OAH'!X309)</f>
        <v/>
      </c>
      <c r="H237" s="47" t="str">
        <f>IF('Terugvordering reiskosten OAH'!AJ309="","",'Terugvordering reiskosten OAH'!AJ309)</f>
        <v/>
      </c>
      <c r="I237" s="54" t="str">
        <f>IF('Terugvordering reiskosten OAH'!AR309="","",'Terugvordering reiskosten OAH'!AR309)</f>
        <v/>
      </c>
      <c r="J237" s="54" t="str">
        <f>IF('Terugvordering reiskosten OAH'!AY309="","",'Terugvordering reiskosten OAH'!AY309)</f>
        <v/>
      </c>
      <c r="K237" s="54" t="str">
        <f>IF('Terugvordering reiskosten OAH'!BC309=0,"",'Terugvordering reiskosten OAH'!BC309)</f>
        <v/>
      </c>
      <c r="L237" s="62" t="str">
        <f>IF('Terugvordering reiskosten OAH'!BK309=0,"",'Terugvordering reiskosten OAH'!BK309)</f>
        <v/>
      </c>
      <c r="M237" s="54" t="str">
        <f>IF('Terugvordering reiskosten OAH'!BR309=0,"",'Terugvordering reiskosten OAH'!BR309)</f>
        <v/>
      </c>
      <c r="N237" s="65" t="str">
        <f>IF('Terugvordering reiskosten OAH'!BZ309=0,"",'Terugvordering reiskosten OAH'!BZ309)</f>
        <v/>
      </c>
      <c r="O237" s="65" t="str">
        <f>IF('Terugvordering reiskosten OAH'!CG309="","",'Terugvordering reiskosten OAH'!CG309)</f>
        <v/>
      </c>
      <c r="P237" s="65" t="str">
        <f>IF('Terugvordering reiskosten OAH'!CM309=0,"",'Terugvordering reiskosten OAH'!CM309)</f>
        <v/>
      </c>
    </row>
    <row r="238" spans="1:16" x14ac:dyDescent="0.3">
      <c r="A238" s="54" t="str">
        <f>IF('Terugvordering reiskosten OAH'!D310="","",IF('Terugvordering reiskosten OAH'!$T$36="","",'Terugvordering reiskosten OAH'!$T$36))</f>
        <v/>
      </c>
      <c r="B238" s="54" t="str">
        <f>IF(A238="","",'Terugvordering reiskosten OAH'!$T$38)</f>
        <v/>
      </c>
      <c r="C238" s="47" t="str">
        <f>IF(A238="","",'gegevensblad samenvatting vord.'!$C$2)</f>
        <v/>
      </c>
      <c r="D238" s="47" t="str">
        <f>IF('Terugvordering reiskosten OAH'!D310="","",TEXT('Terugvordering reiskosten OAH'!D310,"mm-jjjj"))</f>
        <v/>
      </c>
      <c r="E238" s="54" t="str">
        <f>IF('Terugvordering reiskosten OAH'!H310="","",'Terugvordering reiskosten OAH'!H310)</f>
        <v/>
      </c>
      <c r="F238" s="47" t="str">
        <f>IF('Terugvordering reiskosten OAH'!R310="","",'Terugvordering reiskosten OAH'!R310)</f>
        <v/>
      </c>
      <c r="G238" s="54" t="str">
        <f>IF('Terugvordering reiskosten OAH'!X310="","",'Terugvordering reiskosten OAH'!X310)</f>
        <v/>
      </c>
      <c r="H238" s="47" t="str">
        <f>IF('Terugvordering reiskosten OAH'!AJ310="","",'Terugvordering reiskosten OAH'!AJ310)</f>
        <v/>
      </c>
      <c r="I238" s="54" t="str">
        <f>IF('Terugvordering reiskosten OAH'!AR310="","",'Terugvordering reiskosten OAH'!AR310)</f>
        <v/>
      </c>
      <c r="J238" s="54" t="str">
        <f>IF('Terugvordering reiskosten OAH'!AY310="","",'Terugvordering reiskosten OAH'!AY310)</f>
        <v/>
      </c>
      <c r="K238" s="54" t="str">
        <f>IF('Terugvordering reiskosten OAH'!BC310=0,"",'Terugvordering reiskosten OAH'!BC310)</f>
        <v/>
      </c>
      <c r="L238" s="62" t="str">
        <f>IF('Terugvordering reiskosten OAH'!BK310=0,"",'Terugvordering reiskosten OAH'!BK310)</f>
        <v/>
      </c>
      <c r="M238" s="54" t="str">
        <f>IF('Terugvordering reiskosten OAH'!BR310=0,"",'Terugvordering reiskosten OAH'!BR310)</f>
        <v/>
      </c>
      <c r="N238" s="65" t="str">
        <f>IF('Terugvordering reiskosten OAH'!BZ310=0,"",'Terugvordering reiskosten OAH'!BZ310)</f>
        <v/>
      </c>
      <c r="O238" s="65" t="str">
        <f>IF('Terugvordering reiskosten OAH'!CG310="","",'Terugvordering reiskosten OAH'!CG310)</f>
        <v/>
      </c>
      <c r="P238" s="65" t="str">
        <f>IF('Terugvordering reiskosten OAH'!CM310=0,"",'Terugvordering reiskosten OAH'!CM310)</f>
        <v/>
      </c>
    </row>
    <row r="239" spans="1:16" x14ac:dyDescent="0.3">
      <c r="A239" s="54" t="str">
        <f>IF('Terugvordering reiskosten OAH'!D311="","",IF('Terugvordering reiskosten OAH'!$T$36="","",'Terugvordering reiskosten OAH'!$T$36))</f>
        <v/>
      </c>
      <c r="B239" s="54" t="str">
        <f>IF(A239="","",'Terugvordering reiskosten OAH'!$T$38)</f>
        <v/>
      </c>
      <c r="C239" s="47" t="str">
        <f>IF(A239="","",'gegevensblad samenvatting vord.'!$C$2)</f>
        <v/>
      </c>
      <c r="D239" s="47" t="str">
        <f>IF('Terugvordering reiskosten OAH'!D311="","",TEXT('Terugvordering reiskosten OAH'!D311,"mm-jjjj"))</f>
        <v/>
      </c>
      <c r="E239" s="54" t="str">
        <f>IF('Terugvordering reiskosten OAH'!H311="","",'Terugvordering reiskosten OAH'!H311)</f>
        <v/>
      </c>
      <c r="F239" s="47" t="str">
        <f>IF('Terugvordering reiskosten OAH'!R311="","",'Terugvordering reiskosten OAH'!R311)</f>
        <v/>
      </c>
      <c r="G239" s="54" t="str">
        <f>IF('Terugvordering reiskosten OAH'!X311="","",'Terugvordering reiskosten OAH'!X311)</f>
        <v/>
      </c>
      <c r="H239" s="47" t="str">
        <f>IF('Terugvordering reiskosten OAH'!AJ311="","",'Terugvordering reiskosten OAH'!AJ311)</f>
        <v/>
      </c>
      <c r="I239" s="54" t="str">
        <f>IF('Terugvordering reiskosten OAH'!AR311="","",'Terugvordering reiskosten OAH'!AR311)</f>
        <v/>
      </c>
      <c r="J239" s="54" t="str">
        <f>IF('Terugvordering reiskosten OAH'!AY311="","",'Terugvordering reiskosten OAH'!AY311)</f>
        <v/>
      </c>
      <c r="K239" s="54" t="str">
        <f>IF('Terugvordering reiskosten OAH'!BC311=0,"",'Terugvordering reiskosten OAH'!BC311)</f>
        <v/>
      </c>
      <c r="L239" s="62" t="str">
        <f>IF('Terugvordering reiskosten OAH'!BK311=0,"",'Terugvordering reiskosten OAH'!BK311)</f>
        <v/>
      </c>
      <c r="M239" s="54" t="str">
        <f>IF('Terugvordering reiskosten OAH'!BR311=0,"",'Terugvordering reiskosten OAH'!BR311)</f>
        <v/>
      </c>
      <c r="N239" s="65" t="str">
        <f>IF('Terugvordering reiskosten OAH'!BZ311=0,"",'Terugvordering reiskosten OAH'!BZ311)</f>
        <v/>
      </c>
      <c r="O239" s="65" t="str">
        <f>IF('Terugvordering reiskosten OAH'!CG311="","",'Terugvordering reiskosten OAH'!CG311)</f>
        <v/>
      </c>
      <c r="P239" s="65" t="str">
        <f>IF('Terugvordering reiskosten OAH'!CM311=0,"",'Terugvordering reiskosten OAH'!CM311)</f>
        <v/>
      </c>
    </row>
    <row r="240" spans="1:16" x14ac:dyDescent="0.3">
      <c r="A240" s="54" t="str">
        <f>IF('Terugvordering reiskosten OAH'!D312="","",IF('Terugvordering reiskosten OAH'!$T$36="","",'Terugvordering reiskosten OAH'!$T$36))</f>
        <v/>
      </c>
      <c r="B240" s="54" t="str">
        <f>IF(A240="","",'Terugvordering reiskosten OAH'!$T$38)</f>
        <v/>
      </c>
      <c r="C240" s="47" t="str">
        <f>IF(A240="","",'gegevensblad samenvatting vord.'!$C$2)</f>
        <v/>
      </c>
      <c r="D240" s="47" t="str">
        <f>IF('Terugvordering reiskosten OAH'!D312="","",TEXT('Terugvordering reiskosten OAH'!D312,"mm-jjjj"))</f>
        <v/>
      </c>
      <c r="E240" s="54" t="str">
        <f>IF('Terugvordering reiskosten OAH'!H312="","",'Terugvordering reiskosten OAH'!H312)</f>
        <v/>
      </c>
      <c r="F240" s="47" t="str">
        <f>IF('Terugvordering reiskosten OAH'!R312="","",'Terugvordering reiskosten OAH'!R312)</f>
        <v/>
      </c>
      <c r="G240" s="54" t="str">
        <f>IF('Terugvordering reiskosten OAH'!X312="","",'Terugvordering reiskosten OAH'!X312)</f>
        <v/>
      </c>
      <c r="H240" s="47" t="str">
        <f>IF('Terugvordering reiskosten OAH'!AJ312="","",'Terugvordering reiskosten OAH'!AJ312)</f>
        <v/>
      </c>
      <c r="I240" s="54" t="str">
        <f>IF('Terugvordering reiskosten OAH'!AR312="","",'Terugvordering reiskosten OAH'!AR312)</f>
        <v/>
      </c>
      <c r="J240" s="54" t="str">
        <f>IF('Terugvordering reiskosten OAH'!AY312="","",'Terugvordering reiskosten OAH'!AY312)</f>
        <v/>
      </c>
      <c r="K240" s="54" t="str">
        <f>IF('Terugvordering reiskosten OAH'!BC312=0,"",'Terugvordering reiskosten OAH'!BC312)</f>
        <v/>
      </c>
      <c r="L240" s="62" t="str">
        <f>IF('Terugvordering reiskosten OAH'!BK312=0,"",'Terugvordering reiskosten OAH'!BK312)</f>
        <v/>
      </c>
      <c r="M240" s="54" t="str">
        <f>IF('Terugvordering reiskosten OAH'!BR312=0,"",'Terugvordering reiskosten OAH'!BR312)</f>
        <v/>
      </c>
      <c r="N240" s="65" t="str">
        <f>IF('Terugvordering reiskosten OAH'!BZ312=0,"",'Terugvordering reiskosten OAH'!BZ312)</f>
        <v/>
      </c>
      <c r="O240" s="65" t="str">
        <f>IF('Terugvordering reiskosten OAH'!CG312="","",'Terugvordering reiskosten OAH'!CG312)</f>
        <v/>
      </c>
      <c r="P240" s="65" t="str">
        <f>IF('Terugvordering reiskosten OAH'!CM312=0,"",'Terugvordering reiskosten OAH'!CM312)</f>
        <v/>
      </c>
    </row>
    <row r="241" spans="1:16" x14ac:dyDescent="0.3">
      <c r="A241" s="54" t="str">
        <f>IF('Terugvordering reiskosten OAH'!D313="","",IF('Terugvordering reiskosten OAH'!$T$36="","",'Terugvordering reiskosten OAH'!$T$36))</f>
        <v/>
      </c>
      <c r="B241" s="54" t="str">
        <f>IF(A241="","",'Terugvordering reiskosten OAH'!$T$38)</f>
        <v/>
      </c>
      <c r="C241" s="47" t="str">
        <f>IF(A241="","",'gegevensblad samenvatting vord.'!$C$2)</f>
        <v/>
      </c>
      <c r="D241" s="47" t="str">
        <f>IF('Terugvordering reiskosten OAH'!D313="","",TEXT('Terugvordering reiskosten OAH'!D313,"mm-jjjj"))</f>
        <v/>
      </c>
      <c r="E241" s="54" t="str">
        <f>IF('Terugvordering reiskosten OAH'!H313="","",'Terugvordering reiskosten OAH'!H313)</f>
        <v/>
      </c>
      <c r="F241" s="47" t="str">
        <f>IF('Terugvordering reiskosten OAH'!R313="","",'Terugvordering reiskosten OAH'!R313)</f>
        <v/>
      </c>
      <c r="G241" s="54" t="str">
        <f>IF('Terugvordering reiskosten OAH'!X313="","",'Terugvordering reiskosten OAH'!X313)</f>
        <v/>
      </c>
      <c r="H241" s="47" t="str">
        <f>IF('Terugvordering reiskosten OAH'!AJ313="","",'Terugvordering reiskosten OAH'!AJ313)</f>
        <v/>
      </c>
      <c r="I241" s="54" t="str">
        <f>IF('Terugvordering reiskosten OAH'!AR313="","",'Terugvordering reiskosten OAH'!AR313)</f>
        <v/>
      </c>
      <c r="J241" s="54" t="str">
        <f>IF('Terugvordering reiskosten OAH'!AY313="","",'Terugvordering reiskosten OAH'!AY313)</f>
        <v/>
      </c>
      <c r="K241" s="54" t="str">
        <f>IF('Terugvordering reiskosten OAH'!BC313=0,"",'Terugvordering reiskosten OAH'!BC313)</f>
        <v/>
      </c>
      <c r="L241" s="62" t="str">
        <f>IF('Terugvordering reiskosten OAH'!BK313=0,"",'Terugvordering reiskosten OAH'!BK313)</f>
        <v/>
      </c>
      <c r="M241" s="54" t="str">
        <f>IF('Terugvordering reiskosten OAH'!BR313=0,"",'Terugvordering reiskosten OAH'!BR313)</f>
        <v/>
      </c>
      <c r="N241" s="65" t="str">
        <f>IF('Terugvordering reiskosten OAH'!BZ313=0,"",'Terugvordering reiskosten OAH'!BZ313)</f>
        <v/>
      </c>
      <c r="O241" s="65" t="str">
        <f>IF('Terugvordering reiskosten OAH'!CG313="","",'Terugvordering reiskosten OAH'!CG313)</f>
        <v/>
      </c>
      <c r="P241" s="65" t="str">
        <f>IF('Terugvordering reiskosten OAH'!CM313=0,"",'Terugvordering reiskosten OAH'!CM313)</f>
        <v/>
      </c>
    </row>
    <row r="242" spans="1:16" x14ac:dyDescent="0.3">
      <c r="A242" s="54" t="str">
        <f>IF('Terugvordering reiskosten OAH'!D314="","",IF('Terugvordering reiskosten OAH'!$T$36="","",'Terugvordering reiskosten OAH'!$T$36))</f>
        <v/>
      </c>
      <c r="B242" s="54" t="str">
        <f>IF(A242="","",'Terugvordering reiskosten OAH'!$T$38)</f>
        <v/>
      </c>
      <c r="C242" s="47" t="str">
        <f>IF(A242="","",'gegevensblad samenvatting vord.'!$C$2)</f>
        <v/>
      </c>
      <c r="D242" s="47" t="str">
        <f>IF('Terugvordering reiskosten OAH'!D314="","",TEXT('Terugvordering reiskosten OAH'!D314,"mm-jjjj"))</f>
        <v/>
      </c>
      <c r="E242" s="54" t="str">
        <f>IF('Terugvordering reiskosten OAH'!H314="","",'Terugvordering reiskosten OAH'!H314)</f>
        <v/>
      </c>
      <c r="F242" s="47" t="str">
        <f>IF('Terugvordering reiskosten OAH'!R314="","",'Terugvordering reiskosten OAH'!R314)</f>
        <v/>
      </c>
      <c r="G242" s="54" t="str">
        <f>IF('Terugvordering reiskosten OAH'!X314="","",'Terugvordering reiskosten OAH'!X314)</f>
        <v/>
      </c>
      <c r="H242" s="47" t="str">
        <f>IF('Terugvordering reiskosten OAH'!AJ314="","",'Terugvordering reiskosten OAH'!AJ314)</f>
        <v/>
      </c>
      <c r="I242" s="54" t="str">
        <f>IF('Terugvordering reiskosten OAH'!AR314="","",'Terugvordering reiskosten OAH'!AR314)</f>
        <v/>
      </c>
      <c r="J242" s="54" t="str">
        <f>IF('Terugvordering reiskosten OAH'!AY314="","",'Terugvordering reiskosten OAH'!AY314)</f>
        <v/>
      </c>
      <c r="K242" s="54" t="str">
        <f>IF('Terugvordering reiskosten OAH'!BC314=0,"",'Terugvordering reiskosten OAH'!BC314)</f>
        <v/>
      </c>
      <c r="L242" s="62" t="str">
        <f>IF('Terugvordering reiskosten OAH'!BK314=0,"",'Terugvordering reiskosten OAH'!BK314)</f>
        <v/>
      </c>
      <c r="M242" s="54" t="str">
        <f>IF('Terugvordering reiskosten OAH'!BR314=0,"",'Terugvordering reiskosten OAH'!BR314)</f>
        <v/>
      </c>
      <c r="N242" s="65" t="str">
        <f>IF('Terugvordering reiskosten OAH'!BZ314=0,"",'Terugvordering reiskosten OAH'!BZ314)</f>
        <v/>
      </c>
      <c r="O242" s="65" t="str">
        <f>IF('Terugvordering reiskosten OAH'!CG314="","",'Terugvordering reiskosten OAH'!CG314)</f>
        <v/>
      </c>
      <c r="P242" s="65" t="str">
        <f>IF('Terugvordering reiskosten OAH'!CM314=0,"",'Terugvordering reiskosten OAH'!CM314)</f>
        <v/>
      </c>
    </row>
    <row r="243" spans="1:16" x14ac:dyDescent="0.3">
      <c r="A243" s="54" t="str">
        <f>IF('Terugvordering reiskosten OAH'!D315="","",IF('Terugvordering reiskosten OAH'!$T$36="","",'Terugvordering reiskosten OAH'!$T$36))</f>
        <v/>
      </c>
      <c r="B243" s="54" t="str">
        <f>IF(A243="","",'Terugvordering reiskosten OAH'!$T$38)</f>
        <v/>
      </c>
      <c r="C243" s="47" t="str">
        <f>IF(A243="","",'gegevensblad samenvatting vord.'!$C$2)</f>
        <v/>
      </c>
      <c r="D243" s="47" t="str">
        <f>IF('Terugvordering reiskosten OAH'!D315="","",TEXT('Terugvordering reiskosten OAH'!D315,"mm-jjjj"))</f>
        <v/>
      </c>
      <c r="E243" s="54" t="str">
        <f>IF('Terugvordering reiskosten OAH'!H315="","",'Terugvordering reiskosten OAH'!H315)</f>
        <v/>
      </c>
      <c r="F243" s="47" t="str">
        <f>IF('Terugvordering reiskosten OAH'!R315="","",'Terugvordering reiskosten OAH'!R315)</f>
        <v/>
      </c>
      <c r="G243" s="54" t="str">
        <f>IF('Terugvordering reiskosten OAH'!X315="","",'Terugvordering reiskosten OAH'!X315)</f>
        <v/>
      </c>
      <c r="H243" s="47" t="str">
        <f>IF('Terugvordering reiskosten OAH'!AJ315="","",'Terugvordering reiskosten OAH'!AJ315)</f>
        <v/>
      </c>
      <c r="I243" s="54" t="str">
        <f>IF('Terugvordering reiskosten OAH'!AR315="","",'Terugvordering reiskosten OAH'!AR315)</f>
        <v/>
      </c>
      <c r="J243" s="54" t="str">
        <f>IF('Terugvordering reiskosten OAH'!AY315="","",'Terugvordering reiskosten OAH'!AY315)</f>
        <v/>
      </c>
      <c r="K243" s="54" t="str">
        <f>IF('Terugvordering reiskosten OAH'!BC315=0,"",'Terugvordering reiskosten OAH'!BC315)</f>
        <v/>
      </c>
      <c r="L243" s="62" t="str">
        <f>IF('Terugvordering reiskosten OAH'!BK315=0,"",'Terugvordering reiskosten OAH'!BK315)</f>
        <v/>
      </c>
      <c r="M243" s="54" t="str">
        <f>IF('Terugvordering reiskosten OAH'!BR315=0,"",'Terugvordering reiskosten OAH'!BR315)</f>
        <v/>
      </c>
      <c r="N243" s="65" t="str">
        <f>IF('Terugvordering reiskosten OAH'!BZ315=0,"",'Terugvordering reiskosten OAH'!BZ315)</f>
        <v/>
      </c>
      <c r="O243" s="65" t="str">
        <f>IF('Terugvordering reiskosten OAH'!CG315="","",'Terugvordering reiskosten OAH'!CG315)</f>
        <v/>
      </c>
      <c r="P243" s="65" t="str">
        <f>IF('Terugvordering reiskosten OAH'!CM315=0,"",'Terugvordering reiskosten OAH'!CM315)</f>
        <v/>
      </c>
    </row>
    <row r="244" spans="1:16" x14ac:dyDescent="0.3">
      <c r="A244" s="54" t="str">
        <f>IF('Terugvordering reiskosten OAH'!D316="","",IF('Terugvordering reiskosten OAH'!$T$36="","",'Terugvordering reiskosten OAH'!$T$36))</f>
        <v/>
      </c>
      <c r="B244" s="54" t="str">
        <f>IF(A244="","",'Terugvordering reiskosten OAH'!$T$38)</f>
        <v/>
      </c>
      <c r="C244" s="47" t="str">
        <f>IF(A244="","",'gegevensblad samenvatting vord.'!$C$2)</f>
        <v/>
      </c>
      <c r="D244" s="47" t="str">
        <f>IF('Terugvordering reiskosten OAH'!D316="","",TEXT('Terugvordering reiskosten OAH'!D316,"mm-jjjj"))</f>
        <v/>
      </c>
      <c r="E244" s="54" t="str">
        <f>IF('Terugvordering reiskosten OAH'!H316="","",'Terugvordering reiskosten OAH'!H316)</f>
        <v/>
      </c>
      <c r="F244" s="47" t="str">
        <f>IF('Terugvordering reiskosten OAH'!R316="","",'Terugvordering reiskosten OAH'!R316)</f>
        <v/>
      </c>
      <c r="G244" s="54" t="str">
        <f>IF('Terugvordering reiskosten OAH'!X316="","",'Terugvordering reiskosten OAH'!X316)</f>
        <v/>
      </c>
      <c r="H244" s="47" t="str">
        <f>IF('Terugvordering reiskosten OAH'!AJ316="","",'Terugvordering reiskosten OAH'!AJ316)</f>
        <v/>
      </c>
      <c r="I244" s="54" t="str">
        <f>IF('Terugvordering reiskosten OAH'!AR316="","",'Terugvordering reiskosten OAH'!AR316)</f>
        <v/>
      </c>
      <c r="J244" s="54" t="str">
        <f>IF('Terugvordering reiskosten OAH'!AY316="","",'Terugvordering reiskosten OAH'!AY316)</f>
        <v/>
      </c>
      <c r="K244" s="54" t="str">
        <f>IF('Terugvordering reiskosten OAH'!BC316=0,"",'Terugvordering reiskosten OAH'!BC316)</f>
        <v/>
      </c>
      <c r="L244" s="62" t="str">
        <f>IF('Terugvordering reiskosten OAH'!BK316=0,"",'Terugvordering reiskosten OAH'!BK316)</f>
        <v/>
      </c>
      <c r="M244" s="54" t="str">
        <f>IF('Terugvordering reiskosten OAH'!BR316=0,"",'Terugvordering reiskosten OAH'!BR316)</f>
        <v/>
      </c>
      <c r="N244" s="65" t="str">
        <f>IF('Terugvordering reiskosten OAH'!BZ316=0,"",'Terugvordering reiskosten OAH'!BZ316)</f>
        <v/>
      </c>
      <c r="O244" s="65" t="str">
        <f>IF('Terugvordering reiskosten OAH'!CG316="","",'Terugvordering reiskosten OAH'!CG316)</f>
        <v/>
      </c>
      <c r="P244" s="65" t="str">
        <f>IF('Terugvordering reiskosten OAH'!CM316=0,"",'Terugvordering reiskosten OAH'!CM316)</f>
        <v/>
      </c>
    </row>
    <row r="245" spans="1:16" x14ac:dyDescent="0.3">
      <c r="A245" s="54" t="str">
        <f>IF('Terugvordering reiskosten OAH'!D317="","",IF('Terugvordering reiskosten OAH'!$T$36="","",'Terugvordering reiskosten OAH'!$T$36))</f>
        <v/>
      </c>
      <c r="B245" s="54" t="str">
        <f>IF(A245="","",'Terugvordering reiskosten OAH'!$T$38)</f>
        <v/>
      </c>
      <c r="C245" s="47" t="str">
        <f>IF(A245="","",'gegevensblad samenvatting vord.'!$C$2)</f>
        <v/>
      </c>
      <c r="D245" s="47" t="str">
        <f>IF('Terugvordering reiskosten OAH'!D317="","",TEXT('Terugvordering reiskosten OAH'!D317,"mm-jjjj"))</f>
        <v/>
      </c>
      <c r="E245" s="54" t="str">
        <f>IF('Terugvordering reiskosten OAH'!H317="","",'Terugvordering reiskosten OAH'!H317)</f>
        <v/>
      </c>
      <c r="F245" s="47" t="str">
        <f>IF('Terugvordering reiskosten OAH'!R317="","",'Terugvordering reiskosten OAH'!R317)</f>
        <v/>
      </c>
      <c r="G245" s="54" t="str">
        <f>IF('Terugvordering reiskosten OAH'!X317="","",'Terugvordering reiskosten OAH'!X317)</f>
        <v/>
      </c>
      <c r="H245" s="47" t="str">
        <f>IF('Terugvordering reiskosten OAH'!AJ317="","",'Terugvordering reiskosten OAH'!AJ317)</f>
        <v/>
      </c>
      <c r="I245" s="54" t="str">
        <f>IF('Terugvordering reiskosten OAH'!AR317="","",'Terugvordering reiskosten OAH'!AR317)</f>
        <v/>
      </c>
      <c r="J245" s="54" t="str">
        <f>IF('Terugvordering reiskosten OAH'!AY317="","",'Terugvordering reiskosten OAH'!AY317)</f>
        <v/>
      </c>
      <c r="K245" s="54" t="str">
        <f>IF('Terugvordering reiskosten OAH'!BC317=0,"",'Terugvordering reiskosten OAH'!BC317)</f>
        <v/>
      </c>
      <c r="L245" s="62" t="str">
        <f>IF('Terugvordering reiskosten OAH'!BK317=0,"",'Terugvordering reiskosten OAH'!BK317)</f>
        <v/>
      </c>
      <c r="M245" s="54" t="str">
        <f>IF('Terugvordering reiskosten OAH'!BR317=0,"",'Terugvordering reiskosten OAH'!BR317)</f>
        <v/>
      </c>
      <c r="N245" s="65" t="str">
        <f>IF('Terugvordering reiskosten OAH'!BZ317=0,"",'Terugvordering reiskosten OAH'!BZ317)</f>
        <v/>
      </c>
      <c r="O245" s="65" t="str">
        <f>IF('Terugvordering reiskosten OAH'!CG317="","",'Terugvordering reiskosten OAH'!CG317)</f>
        <v/>
      </c>
      <c r="P245" s="65" t="str">
        <f>IF('Terugvordering reiskosten OAH'!CM317=0,"",'Terugvordering reiskosten OAH'!CM317)</f>
        <v/>
      </c>
    </row>
    <row r="246" spans="1:16" x14ac:dyDescent="0.3">
      <c r="A246" s="54" t="str">
        <f>IF('Terugvordering reiskosten OAH'!D318="","",IF('Terugvordering reiskosten OAH'!$T$36="","",'Terugvordering reiskosten OAH'!$T$36))</f>
        <v/>
      </c>
      <c r="B246" s="54" t="str">
        <f>IF(A246="","",'Terugvordering reiskosten OAH'!$T$38)</f>
        <v/>
      </c>
      <c r="C246" s="47" t="str">
        <f>IF(A246="","",'gegevensblad samenvatting vord.'!$C$2)</f>
        <v/>
      </c>
      <c r="D246" s="47" t="str">
        <f>IF('Terugvordering reiskosten OAH'!D318="","",TEXT('Terugvordering reiskosten OAH'!D318,"mm-jjjj"))</f>
        <v/>
      </c>
      <c r="E246" s="54" t="str">
        <f>IF('Terugvordering reiskosten OAH'!H318="","",'Terugvordering reiskosten OAH'!H318)</f>
        <v/>
      </c>
      <c r="F246" s="47" t="str">
        <f>IF('Terugvordering reiskosten OAH'!R318="","",'Terugvordering reiskosten OAH'!R318)</f>
        <v/>
      </c>
      <c r="G246" s="54" t="str">
        <f>IF('Terugvordering reiskosten OAH'!X318="","",'Terugvordering reiskosten OAH'!X318)</f>
        <v/>
      </c>
      <c r="H246" s="47" t="str">
        <f>IF('Terugvordering reiskosten OAH'!AJ318="","",'Terugvordering reiskosten OAH'!AJ318)</f>
        <v/>
      </c>
      <c r="I246" s="54" t="str">
        <f>IF('Terugvordering reiskosten OAH'!AR318="","",'Terugvordering reiskosten OAH'!AR318)</f>
        <v/>
      </c>
      <c r="J246" s="54" t="str">
        <f>IF('Terugvordering reiskosten OAH'!AY318="","",'Terugvordering reiskosten OAH'!AY318)</f>
        <v/>
      </c>
      <c r="K246" s="54" t="str">
        <f>IF('Terugvordering reiskosten OAH'!BC318=0,"",'Terugvordering reiskosten OAH'!BC318)</f>
        <v/>
      </c>
      <c r="L246" s="62" t="str">
        <f>IF('Terugvordering reiskosten OAH'!BK318=0,"",'Terugvordering reiskosten OAH'!BK318)</f>
        <v/>
      </c>
      <c r="M246" s="54" t="str">
        <f>IF('Terugvordering reiskosten OAH'!BR318=0,"",'Terugvordering reiskosten OAH'!BR318)</f>
        <v/>
      </c>
      <c r="N246" s="65" t="str">
        <f>IF('Terugvordering reiskosten OAH'!BZ318=0,"",'Terugvordering reiskosten OAH'!BZ318)</f>
        <v/>
      </c>
      <c r="O246" s="65" t="str">
        <f>IF('Terugvordering reiskosten OAH'!CG318="","",'Terugvordering reiskosten OAH'!CG318)</f>
        <v/>
      </c>
      <c r="P246" s="65" t="str">
        <f>IF('Terugvordering reiskosten OAH'!CM318=0,"",'Terugvordering reiskosten OAH'!CM318)</f>
        <v/>
      </c>
    </row>
    <row r="247" spans="1:16" x14ac:dyDescent="0.3">
      <c r="A247" s="54" t="str">
        <f>IF('Terugvordering reiskosten OAH'!D319="","",IF('Terugvordering reiskosten OAH'!$T$36="","",'Terugvordering reiskosten OAH'!$T$36))</f>
        <v/>
      </c>
      <c r="B247" s="54" t="str">
        <f>IF(A247="","",'Terugvordering reiskosten OAH'!$T$38)</f>
        <v/>
      </c>
      <c r="C247" s="47" t="str">
        <f>IF(A247="","",'gegevensblad samenvatting vord.'!$C$2)</f>
        <v/>
      </c>
      <c r="D247" s="47" t="str">
        <f>IF('Terugvordering reiskosten OAH'!D319="","",TEXT('Terugvordering reiskosten OAH'!D319,"mm-jjjj"))</f>
        <v/>
      </c>
      <c r="E247" s="54" t="str">
        <f>IF('Terugvordering reiskosten OAH'!H319="","",'Terugvordering reiskosten OAH'!H319)</f>
        <v/>
      </c>
      <c r="F247" s="47" t="str">
        <f>IF('Terugvordering reiskosten OAH'!R319="","",'Terugvordering reiskosten OAH'!R319)</f>
        <v/>
      </c>
      <c r="G247" s="54" t="str">
        <f>IF('Terugvordering reiskosten OAH'!X319="","",'Terugvordering reiskosten OAH'!X319)</f>
        <v/>
      </c>
      <c r="H247" s="47" t="str">
        <f>IF('Terugvordering reiskosten OAH'!AJ319="","",'Terugvordering reiskosten OAH'!AJ319)</f>
        <v/>
      </c>
      <c r="I247" s="54" t="str">
        <f>IF('Terugvordering reiskosten OAH'!AR319="","",'Terugvordering reiskosten OAH'!AR319)</f>
        <v/>
      </c>
      <c r="J247" s="54" t="str">
        <f>IF('Terugvordering reiskosten OAH'!AY319="","",'Terugvordering reiskosten OAH'!AY319)</f>
        <v/>
      </c>
      <c r="K247" s="54" t="str">
        <f>IF('Terugvordering reiskosten OAH'!BC319=0,"",'Terugvordering reiskosten OAH'!BC319)</f>
        <v/>
      </c>
      <c r="L247" s="62" t="str">
        <f>IF('Terugvordering reiskosten OAH'!BK319=0,"",'Terugvordering reiskosten OAH'!BK319)</f>
        <v/>
      </c>
      <c r="M247" s="54" t="str">
        <f>IF('Terugvordering reiskosten OAH'!BR319=0,"",'Terugvordering reiskosten OAH'!BR319)</f>
        <v/>
      </c>
      <c r="N247" s="65" t="str">
        <f>IF('Terugvordering reiskosten OAH'!BZ319=0,"",'Terugvordering reiskosten OAH'!BZ319)</f>
        <v/>
      </c>
      <c r="O247" s="65" t="str">
        <f>IF('Terugvordering reiskosten OAH'!CG319="","",'Terugvordering reiskosten OAH'!CG319)</f>
        <v/>
      </c>
      <c r="P247" s="65" t="str">
        <f>IF('Terugvordering reiskosten OAH'!CM319=0,"",'Terugvordering reiskosten OAH'!CM319)</f>
        <v/>
      </c>
    </row>
    <row r="248" spans="1:16" x14ac:dyDescent="0.3">
      <c r="A248" s="54" t="str">
        <f>IF('Terugvordering reiskosten OAH'!D320="","",IF('Terugvordering reiskosten OAH'!$T$36="","",'Terugvordering reiskosten OAH'!$T$36))</f>
        <v/>
      </c>
      <c r="B248" s="54" t="str">
        <f>IF(A248="","",'Terugvordering reiskosten OAH'!$T$38)</f>
        <v/>
      </c>
      <c r="C248" s="47" t="str">
        <f>IF(A248="","",'gegevensblad samenvatting vord.'!$C$2)</f>
        <v/>
      </c>
      <c r="D248" s="47" t="str">
        <f>IF('Terugvordering reiskosten OAH'!D320="","",TEXT('Terugvordering reiskosten OAH'!D320,"mm-jjjj"))</f>
        <v/>
      </c>
      <c r="E248" s="54" t="str">
        <f>IF('Terugvordering reiskosten OAH'!H320="","",'Terugvordering reiskosten OAH'!H320)</f>
        <v/>
      </c>
      <c r="F248" s="47" t="str">
        <f>IF('Terugvordering reiskosten OAH'!R320="","",'Terugvordering reiskosten OAH'!R320)</f>
        <v/>
      </c>
      <c r="G248" s="54" t="str">
        <f>IF('Terugvordering reiskosten OAH'!X320="","",'Terugvordering reiskosten OAH'!X320)</f>
        <v/>
      </c>
      <c r="H248" s="47" t="str">
        <f>IF('Terugvordering reiskosten OAH'!AJ320="","",'Terugvordering reiskosten OAH'!AJ320)</f>
        <v/>
      </c>
      <c r="I248" s="54" t="str">
        <f>IF('Terugvordering reiskosten OAH'!AR320="","",'Terugvordering reiskosten OAH'!AR320)</f>
        <v/>
      </c>
      <c r="J248" s="54" t="str">
        <f>IF('Terugvordering reiskosten OAH'!AY320="","",'Terugvordering reiskosten OAH'!AY320)</f>
        <v/>
      </c>
      <c r="K248" s="54" t="str">
        <f>IF('Terugvordering reiskosten OAH'!BC320=0,"",'Terugvordering reiskosten OAH'!BC320)</f>
        <v/>
      </c>
      <c r="L248" s="62" t="str">
        <f>IF('Terugvordering reiskosten OAH'!BK320=0,"",'Terugvordering reiskosten OAH'!BK320)</f>
        <v/>
      </c>
      <c r="M248" s="54" t="str">
        <f>IF('Terugvordering reiskosten OAH'!BR320=0,"",'Terugvordering reiskosten OAH'!BR320)</f>
        <v/>
      </c>
      <c r="N248" s="65" t="str">
        <f>IF('Terugvordering reiskosten OAH'!BZ320=0,"",'Terugvordering reiskosten OAH'!BZ320)</f>
        <v/>
      </c>
      <c r="O248" s="65" t="str">
        <f>IF('Terugvordering reiskosten OAH'!CG320="","",'Terugvordering reiskosten OAH'!CG320)</f>
        <v/>
      </c>
      <c r="P248" s="65" t="str">
        <f>IF('Terugvordering reiskosten OAH'!CM320=0,"",'Terugvordering reiskosten OAH'!CM320)</f>
        <v/>
      </c>
    </row>
    <row r="249" spans="1:16" x14ac:dyDescent="0.3">
      <c r="A249" s="54" t="str">
        <f>IF('Terugvordering reiskosten OAH'!D321="","",IF('Terugvordering reiskosten OAH'!$T$36="","",'Terugvordering reiskosten OAH'!$T$36))</f>
        <v/>
      </c>
      <c r="B249" s="54" t="str">
        <f>IF(A249="","",'Terugvordering reiskosten OAH'!$T$38)</f>
        <v/>
      </c>
      <c r="C249" s="47" t="str">
        <f>IF(A249="","",'gegevensblad samenvatting vord.'!$C$2)</f>
        <v/>
      </c>
      <c r="D249" s="47" t="str">
        <f>IF('Terugvordering reiskosten OAH'!D321="","",TEXT('Terugvordering reiskosten OAH'!D321,"mm-jjjj"))</f>
        <v/>
      </c>
      <c r="E249" s="54" t="str">
        <f>IF('Terugvordering reiskosten OAH'!H321="","",'Terugvordering reiskosten OAH'!H321)</f>
        <v/>
      </c>
      <c r="F249" s="47" t="str">
        <f>IF('Terugvordering reiskosten OAH'!R321="","",'Terugvordering reiskosten OAH'!R321)</f>
        <v/>
      </c>
      <c r="G249" s="54" t="str">
        <f>IF('Terugvordering reiskosten OAH'!X321="","",'Terugvordering reiskosten OAH'!X321)</f>
        <v/>
      </c>
      <c r="H249" s="47" t="str">
        <f>IF('Terugvordering reiskosten OAH'!AJ321="","",'Terugvordering reiskosten OAH'!AJ321)</f>
        <v/>
      </c>
      <c r="I249" s="54" t="str">
        <f>IF('Terugvordering reiskosten OAH'!AR321="","",'Terugvordering reiskosten OAH'!AR321)</f>
        <v/>
      </c>
      <c r="J249" s="54" t="str">
        <f>IF('Terugvordering reiskosten OAH'!AY321="","",'Terugvordering reiskosten OAH'!AY321)</f>
        <v/>
      </c>
      <c r="K249" s="54" t="str">
        <f>IF('Terugvordering reiskosten OAH'!BC321=0,"",'Terugvordering reiskosten OAH'!BC321)</f>
        <v/>
      </c>
      <c r="L249" s="62" t="str">
        <f>IF('Terugvordering reiskosten OAH'!BK321=0,"",'Terugvordering reiskosten OAH'!BK321)</f>
        <v/>
      </c>
      <c r="M249" s="54" t="str">
        <f>IF('Terugvordering reiskosten OAH'!BR321=0,"",'Terugvordering reiskosten OAH'!BR321)</f>
        <v/>
      </c>
      <c r="N249" s="65" t="str">
        <f>IF('Terugvordering reiskosten OAH'!BZ321=0,"",'Terugvordering reiskosten OAH'!BZ321)</f>
        <v/>
      </c>
      <c r="O249" s="65" t="str">
        <f>IF('Terugvordering reiskosten OAH'!CG321="","",'Terugvordering reiskosten OAH'!CG321)</f>
        <v/>
      </c>
      <c r="P249" s="65" t="str">
        <f>IF('Terugvordering reiskosten OAH'!CM321=0,"",'Terugvordering reiskosten OAH'!CM321)</f>
        <v/>
      </c>
    </row>
    <row r="250" spans="1:16" x14ac:dyDescent="0.3">
      <c r="A250" s="54" t="str">
        <f>IF('Terugvordering reiskosten OAH'!D322="","",IF('Terugvordering reiskosten OAH'!$T$36="","",'Terugvordering reiskosten OAH'!$T$36))</f>
        <v/>
      </c>
      <c r="B250" s="54" t="str">
        <f>IF(A250="","",'Terugvordering reiskosten OAH'!$T$38)</f>
        <v/>
      </c>
      <c r="C250" s="47" t="str">
        <f>IF(A250="","",'gegevensblad samenvatting vord.'!$C$2)</f>
        <v/>
      </c>
      <c r="D250" s="47" t="str">
        <f>IF('Terugvordering reiskosten OAH'!D322="","",TEXT('Terugvordering reiskosten OAH'!D322,"mm-jjjj"))</f>
        <v/>
      </c>
      <c r="E250" s="54" t="str">
        <f>IF('Terugvordering reiskosten OAH'!H322="","",'Terugvordering reiskosten OAH'!H322)</f>
        <v/>
      </c>
      <c r="F250" s="47" t="str">
        <f>IF('Terugvordering reiskosten OAH'!R322="","",'Terugvordering reiskosten OAH'!R322)</f>
        <v/>
      </c>
      <c r="G250" s="54" t="str">
        <f>IF('Terugvordering reiskosten OAH'!X322="","",'Terugvordering reiskosten OAH'!X322)</f>
        <v/>
      </c>
      <c r="H250" s="47" t="str">
        <f>IF('Terugvordering reiskosten OAH'!AJ322="","",'Terugvordering reiskosten OAH'!AJ322)</f>
        <v/>
      </c>
      <c r="I250" s="54" t="str">
        <f>IF('Terugvordering reiskosten OAH'!AR322="","",'Terugvordering reiskosten OAH'!AR322)</f>
        <v/>
      </c>
      <c r="J250" s="54" t="str">
        <f>IF('Terugvordering reiskosten OAH'!AY322="","",'Terugvordering reiskosten OAH'!AY322)</f>
        <v/>
      </c>
      <c r="K250" s="54" t="str">
        <f>IF('Terugvordering reiskosten OAH'!BC322=0,"",'Terugvordering reiskosten OAH'!BC322)</f>
        <v/>
      </c>
      <c r="L250" s="62" t="str">
        <f>IF('Terugvordering reiskosten OAH'!BK322=0,"",'Terugvordering reiskosten OAH'!BK322)</f>
        <v/>
      </c>
      <c r="M250" s="54" t="str">
        <f>IF('Terugvordering reiskosten OAH'!BR322=0,"",'Terugvordering reiskosten OAH'!BR322)</f>
        <v/>
      </c>
      <c r="N250" s="65" t="str">
        <f>IF('Terugvordering reiskosten OAH'!BZ322=0,"",'Terugvordering reiskosten OAH'!BZ322)</f>
        <v/>
      </c>
      <c r="O250" s="65" t="str">
        <f>IF('Terugvordering reiskosten OAH'!CG322="","",'Terugvordering reiskosten OAH'!CG322)</f>
        <v/>
      </c>
      <c r="P250" s="65" t="str">
        <f>IF('Terugvordering reiskosten OAH'!CM322=0,"",'Terugvordering reiskosten OAH'!CM322)</f>
        <v/>
      </c>
    </row>
    <row r="251" spans="1:16" x14ac:dyDescent="0.3">
      <c r="A251" s="54" t="str">
        <f>IF('Terugvordering reiskosten OAH'!D323="","",IF('Terugvordering reiskosten OAH'!$T$36="","",'Terugvordering reiskosten OAH'!$T$36))</f>
        <v/>
      </c>
      <c r="B251" s="54" t="str">
        <f>IF(A251="","",'Terugvordering reiskosten OAH'!$T$38)</f>
        <v/>
      </c>
      <c r="C251" s="47" t="str">
        <f>IF(A251="","",'gegevensblad samenvatting vord.'!$C$2)</f>
        <v/>
      </c>
      <c r="D251" s="47" t="str">
        <f>IF('Terugvordering reiskosten OAH'!D323="","",TEXT('Terugvordering reiskosten OAH'!D323,"mm-jjjj"))</f>
        <v/>
      </c>
      <c r="E251" s="54" t="str">
        <f>IF('Terugvordering reiskosten OAH'!H323="","",'Terugvordering reiskosten OAH'!H323)</f>
        <v/>
      </c>
      <c r="F251" s="47" t="str">
        <f>IF('Terugvordering reiskosten OAH'!R323="","",'Terugvordering reiskosten OAH'!R323)</f>
        <v/>
      </c>
      <c r="G251" s="54" t="str">
        <f>IF('Terugvordering reiskosten OAH'!X323="","",'Terugvordering reiskosten OAH'!X323)</f>
        <v/>
      </c>
      <c r="H251" s="47" t="str">
        <f>IF('Terugvordering reiskosten OAH'!AJ323="","",'Terugvordering reiskosten OAH'!AJ323)</f>
        <v/>
      </c>
      <c r="I251" s="54" t="str">
        <f>IF('Terugvordering reiskosten OAH'!AR323="","",'Terugvordering reiskosten OAH'!AR323)</f>
        <v/>
      </c>
      <c r="J251" s="54" t="str">
        <f>IF('Terugvordering reiskosten OAH'!AY323="","",'Terugvordering reiskosten OAH'!AY323)</f>
        <v/>
      </c>
      <c r="K251" s="54" t="str">
        <f>IF('Terugvordering reiskosten OAH'!BC323=0,"",'Terugvordering reiskosten OAH'!BC323)</f>
        <v/>
      </c>
      <c r="L251" s="62" t="str">
        <f>IF('Terugvordering reiskosten OAH'!BK323=0,"",'Terugvordering reiskosten OAH'!BK323)</f>
        <v/>
      </c>
      <c r="M251" s="54" t="str">
        <f>IF('Terugvordering reiskosten OAH'!BR323=0,"",'Terugvordering reiskosten OAH'!BR323)</f>
        <v/>
      </c>
      <c r="N251" s="65" t="str">
        <f>IF('Terugvordering reiskosten OAH'!BZ323=0,"",'Terugvordering reiskosten OAH'!BZ323)</f>
        <v/>
      </c>
      <c r="O251" s="65" t="str">
        <f>IF('Terugvordering reiskosten OAH'!CG323="","",'Terugvordering reiskosten OAH'!CG323)</f>
        <v/>
      </c>
      <c r="P251" s="65" t="str">
        <f>IF('Terugvordering reiskosten OAH'!CM323=0,"",'Terugvordering reiskosten OAH'!CM323)</f>
        <v/>
      </c>
    </row>
    <row r="252" spans="1:16" x14ac:dyDescent="0.3">
      <c r="A252" s="54" t="str">
        <f>IF('Terugvordering reiskosten OAH'!D324="","",IF('Terugvordering reiskosten OAH'!$T$36="","",'Terugvordering reiskosten OAH'!$T$36))</f>
        <v/>
      </c>
      <c r="B252" s="54" t="str">
        <f>IF(A252="","",'Terugvordering reiskosten OAH'!$T$38)</f>
        <v/>
      </c>
      <c r="C252" s="47" t="str">
        <f>IF(A252="","",'gegevensblad samenvatting vord.'!$C$2)</f>
        <v/>
      </c>
      <c r="D252" s="47" t="str">
        <f>IF('Terugvordering reiskosten OAH'!D324="","",TEXT('Terugvordering reiskosten OAH'!D324,"mm-jjjj"))</f>
        <v/>
      </c>
      <c r="E252" s="54" t="str">
        <f>IF('Terugvordering reiskosten OAH'!H324="","",'Terugvordering reiskosten OAH'!H324)</f>
        <v/>
      </c>
      <c r="F252" s="47" t="str">
        <f>IF('Terugvordering reiskosten OAH'!R324="","",'Terugvordering reiskosten OAH'!R324)</f>
        <v/>
      </c>
      <c r="G252" s="54" t="str">
        <f>IF('Terugvordering reiskosten OAH'!X324="","",'Terugvordering reiskosten OAH'!X324)</f>
        <v/>
      </c>
      <c r="H252" s="47" t="str">
        <f>IF('Terugvordering reiskosten OAH'!AJ324="","",'Terugvordering reiskosten OAH'!AJ324)</f>
        <v/>
      </c>
      <c r="I252" s="54" t="str">
        <f>IF('Terugvordering reiskosten OAH'!AR324="","",'Terugvordering reiskosten OAH'!AR324)</f>
        <v/>
      </c>
      <c r="J252" s="54" t="str">
        <f>IF('Terugvordering reiskosten OAH'!AY324="","",'Terugvordering reiskosten OAH'!AY324)</f>
        <v/>
      </c>
      <c r="K252" s="54" t="str">
        <f>IF('Terugvordering reiskosten OAH'!BC324=0,"",'Terugvordering reiskosten OAH'!BC324)</f>
        <v/>
      </c>
      <c r="L252" s="62" t="str">
        <f>IF('Terugvordering reiskosten OAH'!BK324=0,"",'Terugvordering reiskosten OAH'!BK324)</f>
        <v/>
      </c>
      <c r="M252" s="54" t="str">
        <f>IF('Terugvordering reiskosten OAH'!BR324=0,"",'Terugvordering reiskosten OAH'!BR324)</f>
        <v/>
      </c>
      <c r="N252" s="65" t="str">
        <f>IF('Terugvordering reiskosten OAH'!BZ324=0,"",'Terugvordering reiskosten OAH'!BZ324)</f>
        <v/>
      </c>
      <c r="O252" s="65" t="str">
        <f>IF('Terugvordering reiskosten OAH'!CG324="","",'Terugvordering reiskosten OAH'!CG324)</f>
        <v/>
      </c>
      <c r="P252" s="65" t="str">
        <f>IF('Terugvordering reiskosten OAH'!CM324=0,"",'Terugvordering reiskosten OAH'!CM324)</f>
        <v/>
      </c>
    </row>
    <row r="253" spans="1:16" x14ac:dyDescent="0.3">
      <c r="A253" s="54" t="str">
        <f>IF('Terugvordering reiskosten OAH'!D325="","",IF('Terugvordering reiskosten OAH'!$T$36="","",'Terugvordering reiskosten OAH'!$T$36))</f>
        <v/>
      </c>
      <c r="B253" s="54" t="str">
        <f>IF(A253="","",'Terugvordering reiskosten OAH'!$T$38)</f>
        <v/>
      </c>
      <c r="C253" s="47" t="str">
        <f>IF(A253="","",'gegevensblad samenvatting vord.'!$C$2)</f>
        <v/>
      </c>
      <c r="D253" s="47" t="str">
        <f>IF('Terugvordering reiskosten OAH'!D325="","",TEXT('Terugvordering reiskosten OAH'!D325,"mm-jjjj"))</f>
        <v/>
      </c>
      <c r="E253" s="54" t="str">
        <f>IF('Terugvordering reiskosten OAH'!H325="","",'Terugvordering reiskosten OAH'!H325)</f>
        <v/>
      </c>
      <c r="F253" s="47" t="str">
        <f>IF('Terugvordering reiskosten OAH'!R325="","",'Terugvordering reiskosten OAH'!R325)</f>
        <v/>
      </c>
      <c r="G253" s="54" t="str">
        <f>IF('Terugvordering reiskosten OAH'!X325="","",'Terugvordering reiskosten OAH'!X325)</f>
        <v/>
      </c>
      <c r="H253" s="47" t="str">
        <f>IF('Terugvordering reiskosten OAH'!AJ325="","",'Terugvordering reiskosten OAH'!AJ325)</f>
        <v/>
      </c>
      <c r="I253" s="54" t="str">
        <f>IF('Terugvordering reiskosten OAH'!AR325="","",'Terugvordering reiskosten OAH'!AR325)</f>
        <v/>
      </c>
      <c r="J253" s="54" t="str">
        <f>IF('Terugvordering reiskosten OAH'!AY325="","",'Terugvordering reiskosten OAH'!AY325)</f>
        <v/>
      </c>
      <c r="K253" s="54" t="str">
        <f>IF('Terugvordering reiskosten OAH'!BC325=0,"",'Terugvordering reiskosten OAH'!BC325)</f>
        <v/>
      </c>
      <c r="L253" s="62" t="str">
        <f>IF('Terugvordering reiskosten OAH'!BK325=0,"",'Terugvordering reiskosten OAH'!BK325)</f>
        <v/>
      </c>
      <c r="M253" s="54" t="str">
        <f>IF('Terugvordering reiskosten OAH'!BR325=0,"",'Terugvordering reiskosten OAH'!BR325)</f>
        <v/>
      </c>
      <c r="N253" s="65" t="str">
        <f>IF('Terugvordering reiskosten OAH'!BZ325=0,"",'Terugvordering reiskosten OAH'!BZ325)</f>
        <v/>
      </c>
      <c r="O253" s="65" t="str">
        <f>IF('Terugvordering reiskosten OAH'!CG325="","",'Terugvordering reiskosten OAH'!CG325)</f>
        <v/>
      </c>
      <c r="P253" s="65" t="str">
        <f>IF('Terugvordering reiskosten OAH'!CM325=0,"",'Terugvordering reiskosten OAH'!CM325)</f>
        <v/>
      </c>
    </row>
    <row r="254" spans="1:16" x14ac:dyDescent="0.3">
      <c r="A254" s="54" t="str">
        <f>IF('Terugvordering reiskosten OAH'!D326="","",IF('Terugvordering reiskosten OAH'!$T$36="","",'Terugvordering reiskosten OAH'!$T$36))</f>
        <v/>
      </c>
      <c r="B254" s="54" t="str">
        <f>IF(A254="","",'Terugvordering reiskosten OAH'!$T$38)</f>
        <v/>
      </c>
      <c r="C254" s="47" t="str">
        <f>IF(A254="","",'gegevensblad samenvatting vord.'!$C$2)</f>
        <v/>
      </c>
      <c r="D254" s="47" t="str">
        <f>IF('Terugvordering reiskosten OAH'!D326="","",TEXT('Terugvordering reiskosten OAH'!D326,"mm-jjjj"))</f>
        <v/>
      </c>
      <c r="E254" s="54" t="str">
        <f>IF('Terugvordering reiskosten OAH'!H326="","",'Terugvordering reiskosten OAH'!H326)</f>
        <v/>
      </c>
      <c r="F254" s="47" t="str">
        <f>IF('Terugvordering reiskosten OAH'!R326="","",'Terugvordering reiskosten OAH'!R326)</f>
        <v/>
      </c>
      <c r="G254" s="54" t="str">
        <f>IF('Terugvordering reiskosten OAH'!X326="","",'Terugvordering reiskosten OAH'!X326)</f>
        <v/>
      </c>
      <c r="H254" s="47" t="str">
        <f>IF('Terugvordering reiskosten OAH'!AJ326="","",'Terugvordering reiskosten OAH'!AJ326)</f>
        <v/>
      </c>
      <c r="I254" s="54" t="str">
        <f>IF('Terugvordering reiskosten OAH'!AR326="","",'Terugvordering reiskosten OAH'!AR326)</f>
        <v/>
      </c>
      <c r="J254" s="54" t="str">
        <f>IF('Terugvordering reiskosten OAH'!AY326="","",'Terugvordering reiskosten OAH'!AY326)</f>
        <v/>
      </c>
      <c r="K254" s="54" t="str">
        <f>IF('Terugvordering reiskosten OAH'!BC326=0,"",'Terugvordering reiskosten OAH'!BC326)</f>
        <v/>
      </c>
      <c r="L254" s="62" t="str">
        <f>IF('Terugvordering reiskosten OAH'!BK326=0,"",'Terugvordering reiskosten OAH'!BK326)</f>
        <v/>
      </c>
      <c r="M254" s="54" t="str">
        <f>IF('Terugvordering reiskosten OAH'!BR326=0,"",'Terugvordering reiskosten OAH'!BR326)</f>
        <v/>
      </c>
      <c r="N254" s="65" t="str">
        <f>IF('Terugvordering reiskosten OAH'!BZ326=0,"",'Terugvordering reiskosten OAH'!BZ326)</f>
        <v/>
      </c>
      <c r="O254" s="65" t="str">
        <f>IF('Terugvordering reiskosten OAH'!CG326="","",'Terugvordering reiskosten OAH'!CG326)</f>
        <v/>
      </c>
      <c r="P254" s="65" t="str">
        <f>IF('Terugvordering reiskosten OAH'!CM326=0,"",'Terugvordering reiskosten OAH'!CM326)</f>
        <v/>
      </c>
    </row>
    <row r="255" spans="1:16" x14ac:dyDescent="0.3">
      <c r="A255" s="54" t="str">
        <f>IF('Terugvordering reiskosten OAH'!D327="","",IF('Terugvordering reiskosten OAH'!$T$36="","",'Terugvordering reiskosten OAH'!$T$36))</f>
        <v/>
      </c>
      <c r="B255" s="54" t="str">
        <f>IF(A255="","",'Terugvordering reiskosten OAH'!$T$38)</f>
        <v/>
      </c>
      <c r="C255" s="47" t="str">
        <f>IF(A255="","",'gegevensblad samenvatting vord.'!$C$2)</f>
        <v/>
      </c>
      <c r="D255" s="47" t="str">
        <f>IF('Terugvordering reiskosten OAH'!D327="","",TEXT('Terugvordering reiskosten OAH'!D327,"mm-jjjj"))</f>
        <v/>
      </c>
      <c r="E255" s="54" t="str">
        <f>IF('Terugvordering reiskosten OAH'!H327="","",'Terugvordering reiskosten OAH'!H327)</f>
        <v/>
      </c>
      <c r="F255" s="47" t="str">
        <f>IF('Terugvordering reiskosten OAH'!R327="","",'Terugvordering reiskosten OAH'!R327)</f>
        <v/>
      </c>
      <c r="G255" s="54" t="str">
        <f>IF('Terugvordering reiskosten OAH'!X327="","",'Terugvordering reiskosten OAH'!X327)</f>
        <v/>
      </c>
      <c r="H255" s="47" t="str">
        <f>IF('Terugvordering reiskosten OAH'!AJ327="","",'Terugvordering reiskosten OAH'!AJ327)</f>
        <v/>
      </c>
      <c r="I255" s="54" t="str">
        <f>IF('Terugvordering reiskosten OAH'!AR327="","",'Terugvordering reiskosten OAH'!AR327)</f>
        <v/>
      </c>
      <c r="J255" s="54" t="str">
        <f>IF('Terugvordering reiskosten OAH'!AY327="","",'Terugvordering reiskosten OAH'!AY327)</f>
        <v/>
      </c>
      <c r="K255" s="54" t="str">
        <f>IF('Terugvordering reiskosten OAH'!BC327=0,"",'Terugvordering reiskosten OAH'!BC327)</f>
        <v/>
      </c>
      <c r="L255" s="62" t="str">
        <f>IF('Terugvordering reiskosten OAH'!BK327=0,"",'Terugvordering reiskosten OAH'!BK327)</f>
        <v/>
      </c>
      <c r="M255" s="54" t="str">
        <f>IF('Terugvordering reiskosten OAH'!BR327=0,"",'Terugvordering reiskosten OAH'!BR327)</f>
        <v/>
      </c>
      <c r="N255" s="65" t="str">
        <f>IF('Terugvordering reiskosten OAH'!BZ327=0,"",'Terugvordering reiskosten OAH'!BZ327)</f>
        <v/>
      </c>
      <c r="O255" s="65" t="str">
        <f>IF('Terugvordering reiskosten OAH'!CG327="","",'Terugvordering reiskosten OAH'!CG327)</f>
        <v/>
      </c>
      <c r="P255" s="65" t="str">
        <f>IF('Terugvordering reiskosten OAH'!CM327=0,"",'Terugvordering reiskosten OAH'!CM327)</f>
        <v/>
      </c>
    </row>
    <row r="256" spans="1:16" x14ac:dyDescent="0.3">
      <c r="A256" s="54" t="str">
        <f>IF('Terugvordering reiskosten OAH'!D328="","",IF('Terugvordering reiskosten OAH'!$T$36="","",'Terugvordering reiskosten OAH'!$T$36))</f>
        <v/>
      </c>
      <c r="B256" s="54" t="str">
        <f>IF(A256="","",'Terugvordering reiskosten OAH'!$T$38)</f>
        <v/>
      </c>
      <c r="C256" s="47" t="str">
        <f>IF(A256="","",'gegevensblad samenvatting vord.'!$C$2)</f>
        <v/>
      </c>
      <c r="D256" s="47" t="str">
        <f>IF('Terugvordering reiskosten OAH'!D328="","",TEXT('Terugvordering reiskosten OAH'!D328,"mm-jjjj"))</f>
        <v/>
      </c>
      <c r="E256" s="54" t="str">
        <f>IF('Terugvordering reiskosten OAH'!H328="","",'Terugvordering reiskosten OAH'!H328)</f>
        <v/>
      </c>
      <c r="F256" s="47" t="str">
        <f>IF('Terugvordering reiskosten OAH'!R328="","",'Terugvordering reiskosten OAH'!R328)</f>
        <v/>
      </c>
      <c r="G256" s="54" t="str">
        <f>IF('Terugvordering reiskosten OAH'!X328="","",'Terugvordering reiskosten OAH'!X328)</f>
        <v/>
      </c>
      <c r="H256" s="47" t="str">
        <f>IF('Terugvordering reiskosten OAH'!AJ328="","",'Terugvordering reiskosten OAH'!AJ328)</f>
        <v/>
      </c>
      <c r="I256" s="54" t="str">
        <f>IF('Terugvordering reiskosten OAH'!AR328="","",'Terugvordering reiskosten OAH'!AR328)</f>
        <v/>
      </c>
      <c r="J256" s="54" t="str">
        <f>IF('Terugvordering reiskosten OAH'!AY328="","",'Terugvordering reiskosten OAH'!AY328)</f>
        <v/>
      </c>
      <c r="K256" s="54" t="str">
        <f>IF('Terugvordering reiskosten OAH'!BC328=0,"",'Terugvordering reiskosten OAH'!BC328)</f>
        <v/>
      </c>
      <c r="L256" s="62" t="str">
        <f>IF('Terugvordering reiskosten OAH'!BK328=0,"",'Terugvordering reiskosten OAH'!BK328)</f>
        <v/>
      </c>
      <c r="M256" s="54" t="str">
        <f>IF('Terugvordering reiskosten OAH'!BR328=0,"",'Terugvordering reiskosten OAH'!BR328)</f>
        <v/>
      </c>
      <c r="N256" s="65" t="str">
        <f>IF('Terugvordering reiskosten OAH'!BZ328=0,"",'Terugvordering reiskosten OAH'!BZ328)</f>
        <v/>
      </c>
      <c r="O256" s="65" t="str">
        <f>IF('Terugvordering reiskosten OAH'!CG328="","",'Terugvordering reiskosten OAH'!CG328)</f>
        <v/>
      </c>
      <c r="P256" s="65" t="str">
        <f>IF('Terugvordering reiskosten OAH'!CM328=0,"",'Terugvordering reiskosten OAH'!CM328)</f>
        <v/>
      </c>
    </row>
    <row r="257" spans="1:16" x14ac:dyDescent="0.3">
      <c r="A257" s="54" t="str">
        <f>IF('Terugvordering reiskosten OAH'!D329="","",IF('Terugvordering reiskosten OAH'!$T$36="","",'Terugvordering reiskosten OAH'!$T$36))</f>
        <v/>
      </c>
      <c r="B257" s="54" t="str">
        <f>IF(A257="","",'Terugvordering reiskosten OAH'!$T$38)</f>
        <v/>
      </c>
      <c r="C257" s="47" t="str">
        <f>IF(A257="","",'gegevensblad samenvatting vord.'!$C$2)</f>
        <v/>
      </c>
      <c r="D257" s="47" t="str">
        <f>IF('Terugvordering reiskosten OAH'!D329="","",TEXT('Terugvordering reiskosten OAH'!D329,"mm-jjjj"))</f>
        <v/>
      </c>
      <c r="E257" s="54" t="str">
        <f>IF('Terugvordering reiskosten OAH'!H329="","",'Terugvordering reiskosten OAH'!H329)</f>
        <v/>
      </c>
      <c r="F257" s="47" t="str">
        <f>IF('Terugvordering reiskosten OAH'!R329="","",'Terugvordering reiskosten OAH'!R329)</f>
        <v/>
      </c>
      <c r="G257" s="54" t="str">
        <f>IF('Terugvordering reiskosten OAH'!X329="","",'Terugvordering reiskosten OAH'!X329)</f>
        <v/>
      </c>
      <c r="H257" s="47" t="str">
        <f>IF('Terugvordering reiskosten OAH'!AJ329="","",'Terugvordering reiskosten OAH'!AJ329)</f>
        <v/>
      </c>
      <c r="I257" s="54" t="str">
        <f>IF('Terugvordering reiskosten OAH'!AR329="","",'Terugvordering reiskosten OAH'!AR329)</f>
        <v/>
      </c>
      <c r="J257" s="54" t="str">
        <f>IF('Terugvordering reiskosten OAH'!AY329="","",'Terugvordering reiskosten OAH'!AY329)</f>
        <v/>
      </c>
      <c r="K257" s="54" t="str">
        <f>IF('Terugvordering reiskosten OAH'!BC329=0,"",'Terugvordering reiskosten OAH'!BC329)</f>
        <v/>
      </c>
      <c r="L257" s="62" t="str">
        <f>IF('Terugvordering reiskosten OAH'!BK329=0,"",'Terugvordering reiskosten OAH'!BK329)</f>
        <v/>
      </c>
      <c r="M257" s="54" t="str">
        <f>IF('Terugvordering reiskosten OAH'!BR329=0,"",'Terugvordering reiskosten OAH'!BR329)</f>
        <v/>
      </c>
      <c r="N257" s="65" t="str">
        <f>IF('Terugvordering reiskosten OAH'!BZ329=0,"",'Terugvordering reiskosten OAH'!BZ329)</f>
        <v/>
      </c>
      <c r="O257" s="65" t="str">
        <f>IF('Terugvordering reiskosten OAH'!CG329="","",'Terugvordering reiskosten OAH'!CG329)</f>
        <v/>
      </c>
      <c r="P257" s="65" t="str">
        <f>IF('Terugvordering reiskosten OAH'!CM329=0,"",'Terugvordering reiskosten OAH'!CM329)</f>
        <v/>
      </c>
    </row>
    <row r="258" spans="1:16" x14ac:dyDescent="0.3">
      <c r="A258" s="54" t="str">
        <f>IF('Terugvordering reiskosten OAH'!D330="","",IF('Terugvordering reiskosten OAH'!$T$36="","",'Terugvordering reiskosten OAH'!$T$36))</f>
        <v/>
      </c>
      <c r="B258" s="54" t="str">
        <f>IF(A258="","",'Terugvordering reiskosten OAH'!$T$38)</f>
        <v/>
      </c>
      <c r="C258" s="47" t="str">
        <f>IF(A258="","",'gegevensblad samenvatting vord.'!$C$2)</f>
        <v/>
      </c>
      <c r="D258" s="47" t="str">
        <f>IF('Terugvordering reiskosten OAH'!D330="","",TEXT('Terugvordering reiskosten OAH'!D330,"mm-jjjj"))</f>
        <v/>
      </c>
      <c r="E258" s="54" t="str">
        <f>IF('Terugvordering reiskosten OAH'!H330="","",'Terugvordering reiskosten OAH'!H330)</f>
        <v/>
      </c>
      <c r="F258" s="47" t="str">
        <f>IF('Terugvordering reiskosten OAH'!R330="","",'Terugvordering reiskosten OAH'!R330)</f>
        <v/>
      </c>
      <c r="G258" s="54" t="str">
        <f>IF('Terugvordering reiskosten OAH'!X330="","",'Terugvordering reiskosten OAH'!X330)</f>
        <v/>
      </c>
      <c r="H258" s="47" t="str">
        <f>IF('Terugvordering reiskosten OAH'!AJ330="","",'Terugvordering reiskosten OAH'!AJ330)</f>
        <v/>
      </c>
      <c r="I258" s="54" t="str">
        <f>IF('Terugvordering reiskosten OAH'!AR330="","",'Terugvordering reiskosten OAH'!AR330)</f>
        <v/>
      </c>
      <c r="J258" s="54" t="str">
        <f>IF('Terugvordering reiskosten OAH'!AY330="","",'Terugvordering reiskosten OAH'!AY330)</f>
        <v/>
      </c>
      <c r="K258" s="54" t="str">
        <f>IF('Terugvordering reiskosten OAH'!BC330=0,"",'Terugvordering reiskosten OAH'!BC330)</f>
        <v/>
      </c>
      <c r="L258" s="62" t="str">
        <f>IF('Terugvordering reiskosten OAH'!BK330=0,"",'Terugvordering reiskosten OAH'!BK330)</f>
        <v/>
      </c>
      <c r="M258" s="54" t="str">
        <f>IF('Terugvordering reiskosten OAH'!BR330=0,"",'Terugvordering reiskosten OAH'!BR330)</f>
        <v/>
      </c>
      <c r="N258" s="65" t="str">
        <f>IF('Terugvordering reiskosten OAH'!BZ330=0,"",'Terugvordering reiskosten OAH'!BZ330)</f>
        <v/>
      </c>
      <c r="O258" s="65" t="str">
        <f>IF('Terugvordering reiskosten OAH'!CG330="","",'Terugvordering reiskosten OAH'!CG330)</f>
        <v/>
      </c>
      <c r="P258" s="65" t="str">
        <f>IF('Terugvordering reiskosten OAH'!CM330=0,"",'Terugvordering reiskosten OAH'!CM330)</f>
        <v/>
      </c>
    </row>
    <row r="259" spans="1:16" x14ac:dyDescent="0.3">
      <c r="A259" s="54" t="str">
        <f>IF('Terugvordering reiskosten OAH'!D331="","",IF('Terugvordering reiskosten OAH'!$T$36="","",'Terugvordering reiskosten OAH'!$T$36))</f>
        <v/>
      </c>
      <c r="B259" s="54" t="str">
        <f>IF(A259="","",'Terugvordering reiskosten OAH'!$T$38)</f>
        <v/>
      </c>
      <c r="C259" s="47" t="str">
        <f>IF(A259="","",'gegevensblad samenvatting vord.'!$C$2)</f>
        <v/>
      </c>
      <c r="D259" s="47" t="str">
        <f>IF('Terugvordering reiskosten OAH'!D331="","",TEXT('Terugvordering reiskosten OAH'!D331,"mm-jjjj"))</f>
        <v/>
      </c>
      <c r="E259" s="54" t="str">
        <f>IF('Terugvordering reiskosten OAH'!H331="","",'Terugvordering reiskosten OAH'!H331)</f>
        <v/>
      </c>
      <c r="F259" s="47" t="str">
        <f>IF('Terugvordering reiskosten OAH'!R331="","",'Terugvordering reiskosten OAH'!R331)</f>
        <v/>
      </c>
      <c r="G259" s="54" t="str">
        <f>IF('Terugvordering reiskosten OAH'!X331="","",'Terugvordering reiskosten OAH'!X331)</f>
        <v/>
      </c>
      <c r="H259" s="47" t="str">
        <f>IF('Terugvordering reiskosten OAH'!AJ331="","",'Terugvordering reiskosten OAH'!AJ331)</f>
        <v/>
      </c>
      <c r="I259" s="54" t="str">
        <f>IF('Terugvordering reiskosten OAH'!AR331="","",'Terugvordering reiskosten OAH'!AR331)</f>
        <v/>
      </c>
      <c r="J259" s="54" t="str">
        <f>IF('Terugvordering reiskosten OAH'!AY331="","",'Terugvordering reiskosten OAH'!AY331)</f>
        <v/>
      </c>
      <c r="K259" s="54" t="str">
        <f>IF('Terugvordering reiskosten OAH'!BC331=0,"",'Terugvordering reiskosten OAH'!BC331)</f>
        <v/>
      </c>
      <c r="L259" s="62" t="str">
        <f>IF('Terugvordering reiskosten OAH'!BK331=0,"",'Terugvordering reiskosten OAH'!BK331)</f>
        <v/>
      </c>
      <c r="M259" s="54" t="str">
        <f>IF('Terugvordering reiskosten OAH'!BR331=0,"",'Terugvordering reiskosten OAH'!BR331)</f>
        <v/>
      </c>
      <c r="N259" s="65" t="str">
        <f>IF('Terugvordering reiskosten OAH'!BZ331=0,"",'Terugvordering reiskosten OAH'!BZ331)</f>
        <v/>
      </c>
      <c r="O259" s="65" t="str">
        <f>IF('Terugvordering reiskosten OAH'!CG331="","",'Terugvordering reiskosten OAH'!CG331)</f>
        <v/>
      </c>
      <c r="P259" s="65" t="str">
        <f>IF('Terugvordering reiskosten OAH'!CM331=0,"",'Terugvordering reiskosten OAH'!CM331)</f>
        <v/>
      </c>
    </row>
    <row r="260" spans="1:16" x14ac:dyDescent="0.3">
      <c r="A260" s="54" t="str">
        <f>IF('Terugvordering reiskosten OAH'!D332="","",IF('Terugvordering reiskosten OAH'!$T$36="","",'Terugvordering reiskosten OAH'!$T$36))</f>
        <v/>
      </c>
      <c r="B260" s="54" t="str">
        <f>IF(A260="","",'Terugvordering reiskosten OAH'!$T$38)</f>
        <v/>
      </c>
      <c r="C260" s="47" t="str">
        <f>IF(A260="","",'gegevensblad samenvatting vord.'!$C$2)</f>
        <v/>
      </c>
      <c r="D260" s="47" t="str">
        <f>IF('Terugvordering reiskosten OAH'!D332="","",TEXT('Terugvordering reiskosten OAH'!D332,"mm-jjjj"))</f>
        <v/>
      </c>
      <c r="E260" s="54" t="str">
        <f>IF('Terugvordering reiskosten OAH'!H332="","",'Terugvordering reiskosten OAH'!H332)</f>
        <v/>
      </c>
      <c r="F260" s="47" t="str">
        <f>IF('Terugvordering reiskosten OAH'!R332="","",'Terugvordering reiskosten OAH'!R332)</f>
        <v/>
      </c>
      <c r="G260" s="54" t="str">
        <f>IF('Terugvordering reiskosten OAH'!X332="","",'Terugvordering reiskosten OAH'!X332)</f>
        <v/>
      </c>
      <c r="H260" s="47" t="str">
        <f>IF('Terugvordering reiskosten OAH'!AJ332="","",'Terugvordering reiskosten OAH'!AJ332)</f>
        <v/>
      </c>
      <c r="I260" s="54" t="str">
        <f>IF('Terugvordering reiskosten OAH'!AR332="","",'Terugvordering reiskosten OAH'!AR332)</f>
        <v/>
      </c>
      <c r="J260" s="54" t="str">
        <f>IF('Terugvordering reiskosten OAH'!AY332="","",'Terugvordering reiskosten OAH'!AY332)</f>
        <v/>
      </c>
      <c r="K260" s="54" t="str">
        <f>IF('Terugvordering reiskosten OAH'!BC332=0,"",'Terugvordering reiskosten OAH'!BC332)</f>
        <v/>
      </c>
      <c r="L260" s="62" t="str">
        <f>IF('Terugvordering reiskosten OAH'!BK332=0,"",'Terugvordering reiskosten OAH'!BK332)</f>
        <v/>
      </c>
      <c r="M260" s="54" t="str">
        <f>IF('Terugvordering reiskosten OAH'!BR332=0,"",'Terugvordering reiskosten OAH'!BR332)</f>
        <v/>
      </c>
      <c r="N260" s="65" t="str">
        <f>IF('Terugvordering reiskosten OAH'!BZ332=0,"",'Terugvordering reiskosten OAH'!BZ332)</f>
        <v/>
      </c>
      <c r="O260" s="65" t="str">
        <f>IF('Terugvordering reiskosten OAH'!CG332="","",'Terugvordering reiskosten OAH'!CG332)</f>
        <v/>
      </c>
      <c r="P260" s="65" t="str">
        <f>IF('Terugvordering reiskosten OAH'!CM332=0,"",'Terugvordering reiskosten OAH'!CM332)</f>
        <v/>
      </c>
    </row>
    <row r="261" spans="1:16" x14ac:dyDescent="0.3">
      <c r="A261" s="54" t="str">
        <f>IF('Terugvordering reiskosten OAH'!D333="","",IF('Terugvordering reiskosten OAH'!$T$36="","",'Terugvordering reiskosten OAH'!$T$36))</f>
        <v/>
      </c>
      <c r="B261" s="54" t="str">
        <f>IF(A261="","",'Terugvordering reiskosten OAH'!$T$38)</f>
        <v/>
      </c>
      <c r="C261" s="47" t="str">
        <f>IF(A261="","",'gegevensblad samenvatting vord.'!$C$2)</f>
        <v/>
      </c>
      <c r="D261" s="47" t="str">
        <f>IF('Terugvordering reiskosten OAH'!D333="","",TEXT('Terugvordering reiskosten OAH'!D333,"mm-jjjj"))</f>
        <v/>
      </c>
      <c r="E261" s="54" t="str">
        <f>IF('Terugvordering reiskosten OAH'!H333="","",'Terugvordering reiskosten OAH'!H333)</f>
        <v/>
      </c>
      <c r="F261" s="47" t="str">
        <f>IF('Terugvordering reiskosten OAH'!R333="","",'Terugvordering reiskosten OAH'!R333)</f>
        <v/>
      </c>
      <c r="G261" s="54" t="str">
        <f>IF('Terugvordering reiskosten OAH'!X333="","",'Terugvordering reiskosten OAH'!X333)</f>
        <v/>
      </c>
      <c r="H261" s="47" t="str">
        <f>IF('Terugvordering reiskosten OAH'!AJ333="","",'Terugvordering reiskosten OAH'!AJ333)</f>
        <v/>
      </c>
      <c r="I261" s="54" t="str">
        <f>IF('Terugvordering reiskosten OAH'!AR333="","",'Terugvordering reiskosten OAH'!AR333)</f>
        <v/>
      </c>
      <c r="J261" s="54" t="str">
        <f>IF('Terugvordering reiskosten OAH'!AY333="","",'Terugvordering reiskosten OAH'!AY333)</f>
        <v/>
      </c>
      <c r="K261" s="54" t="str">
        <f>IF('Terugvordering reiskosten OAH'!BC333=0,"",'Terugvordering reiskosten OAH'!BC333)</f>
        <v/>
      </c>
      <c r="L261" s="62" t="str">
        <f>IF('Terugvordering reiskosten OAH'!BK333=0,"",'Terugvordering reiskosten OAH'!BK333)</f>
        <v/>
      </c>
      <c r="M261" s="54" t="str">
        <f>IF('Terugvordering reiskosten OAH'!BR333=0,"",'Terugvordering reiskosten OAH'!BR333)</f>
        <v/>
      </c>
      <c r="N261" s="65" t="str">
        <f>IF('Terugvordering reiskosten OAH'!BZ333=0,"",'Terugvordering reiskosten OAH'!BZ333)</f>
        <v/>
      </c>
      <c r="O261" s="65" t="str">
        <f>IF('Terugvordering reiskosten OAH'!CG333="","",'Terugvordering reiskosten OAH'!CG333)</f>
        <v/>
      </c>
      <c r="P261" s="65" t="str">
        <f>IF('Terugvordering reiskosten OAH'!CM333=0,"",'Terugvordering reiskosten OAH'!CM333)</f>
        <v/>
      </c>
    </row>
    <row r="262" spans="1:16" x14ac:dyDescent="0.3">
      <c r="A262" s="54" t="str">
        <f>IF('Terugvordering reiskosten OAH'!D334="","",IF('Terugvordering reiskosten OAH'!$T$36="","",'Terugvordering reiskosten OAH'!$T$36))</f>
        <v/>
      </c>
      <c r="B262" s="54" t="str">
        <f>IF(A262="","",'Terugvordering reiskosten OAH'!$T$38)</f>
        <v/>
      </c>
      <c r="C262" s="47" t="str">
        <f>IF(A262="","",'gegevensblad samenvatting vord.'!$C$2)</f>
        <v/>
      </c>
      <c r="D262" s="47" t="str">
        <f>IF('Terugvordering reiskosten OAH'!D334="","",TEXT('Terugvordering reiskosten OAH'!D334,"mm-jjjj"))</f>
        <v/>
      </c>
      <c r="E262" s="54" t="str">
        <f>IF('Terugvordering reiskosten OAH'!H334="","",'Terugvordering reiskosten OAH'!H334)</f>
        <v/>
      </c>
      <c r="F262" s="47" t="str">
        <f>IF('Terugvordering reiskosten OAH'!R334="","",'Terugvordering reiskosten OAH'!R334)</f>
        <v/>
      </c>
      <c r="G262" s="54" t="str">
        <f>IF('Terugvordering reiskosten OAH'!X334="","",'Terugvordering reiskosten OAH'!X334)</f>
        <v/>
      </c>
      <c r="H262" s="47" t="str">
        <f>IF('Terugvordering reiskosten OAH'!AJ334="","",'Terugvordering reiskosten OAH'!AJ334)</f>
        <v/>
      </c>
      <c r="I262" s="54" t="str">
        <f>IF('Terugvordering reiskosten OAH'!AR334="","",'Terugvordering reiskosten OAH'!AR334)</f>
        <v/>
      </c>
      <c r="J262" s="54" t="str">
        <f>IF('Terugvordering reiskosten OAH'!AY334="","",'Terugvordering reiskosten OAH'!AY334)</f>
        <v/>
      </c>
      <c r="K262" s="54" t="str">
        <f>IF('Terugvordering reiskosten OAH'!BC334=0,"",'Terugvordering reiskosten OAH'!BC334)</f>
        <v/>
      </c>
      <c r="L262" s="62" t="str">
        <f>IF('Terugvordering reiskosten OAH'!BK334=0,"",'Terugvordering reiskosten OAH'!BK334)</f>
        <v/>
      </c>
      <c r="M262" s="54" t="str">
        <f>IF('Terugvordering reiskosten OAH'!BR334=0,"",'Terugvordering reiskosten OAH'!BR334)</f>
        <v/>
      </c>
      <c r="N262" s="65" t="str">
        <f>IF('Terugvordering reiskosten OAH'!BZ334=0,"",'Terugvordering reiskosten OAH'!BZ334)</f>
        <v/>
      </c>
      <c r="O262" s="65" t="str">
        <f>IF('Terugvordering reiskosten OAH'!CG334="","",'Terugvordering reiskosten OAH'!CG334)</f>
        <v/>
      </c>
      <c r="P262" s="65" t="str">
        <f>IF('Terugvordering reiskosten OAH'!CM334=0,"",'Terugvordering reiskosten OAH'!CM334)</f>
        <v/>
      </c>
    </row>
    <row r="263" spans="1:16" x14ac:dyDescent="0.3">
      <c r="A263" s="54" t="str">
        <f>IF('Terugvordering reiskosten OAH'!D335="","",IF('Terugvordering reiskosten OAH'!$T$36="","",'Terugvordering reiskosten OAH'!$T$36))</f>
        <v/>
      </c>
      <c r="B263" s="54" t="str">
        <f>IF(A263="","",'Terugvordering reiskosten OAH'!$T$38)</f>
        <v/>
      </c>
      <c r="C263" s="47" t="str">
        <f>IF(A263="","",'gegevensblad samenvatting vord.'!$C$2)</f>
        <v/>
      </c>
      <c r="D263" s="47" t="str">
        <f>IF('Terugvordering reiskosten OAH'!D335="","",TEXT('Terugvordering reiskosten OAH'!D335,"mm-jjjj"))</f>
        <v/>
      </c>
      <c r="E263" s="54" t="str">
        <f>IF('Terugvordering reiskosten OAH'!H335="","",'Terugvordering reiskosten OAH'!H335)</f>
        <v/>
      </c>
      <c r="F263" s="47" t="str">
        <f>IF('Terugvordering reiskosten OAH'!R335="","",'Terugvordering reiskosten OAH'!R335)</f>
        <v/>
      </c>
      <c r="G263" s="54" t="str">
        <f>IF('Terugvordering reiskosten OAH'!X335="","",'Terugvordering reiskosten OAH'!X335)</f>
        <v/>
      </c>
      <c r="H263" s="47" t="str">
        <f>IF('Terugvordering reiskosten OAH'!AJ335="","",'Terugvordering reiskosten OAH'!AJ335)</f>
        <v/>
      </c>
      <c r="I263" s="54" t="str">
        <f>IF('Terugvordering reiskosten OAH'!AR335="","",'Terugvordering reiskosten OAH'!AR335)</f>
        <v/>
      </c>
      <c r="J263" s="54" t="str">
        <f>IF('Terugvordering reiskosten OAH'!AY335="","",'Terugvordering reiskosten OAH'!AY335)</f>
        <v/>
      </c>
      <c r="K263" s="54" t="str">
        <f>IF('Terugvordering reiskosten OAH'!BC335=0,"",'Terugvordering reiskosten OAH'!BC335)</f>
        <v/>
      </c>
      <c r="L263" s="62" t="str">
        <f>IF('Terugvordering reiskosten OAH'!BK335=0,"",'Terugvordering reiskosten OAH'!BK335)</f>
        <v/>
      </c>
      <c r="M263" s="54" t="str">
        <f>IF('Terugvordering reiskosten OAH'!BR335=0,"",'Terugvordering reiskosten OAH'!BR335)</f>
        <v/>
      </c>
      <c r="N263" s="65" t="str">
        <f>IF('Terugvordering reiskosten OAH'!BZ335=0,"",'Terugvordering reiskosten OAH'!BZ335)</f>
        <v/>
      </c>
      <c r="O263" s="65" t="str">
        <f>IF('Terugvordering reiskosten OAH'!CG335="","",'Terugvordering reiskosten OAH'!CG335)</f>
        <v/>
      </c>
      <c r="P263" s="65" t="str">
        <f>IF('Terugvordering reiskosten OAH'!CM335=0,"",'Terugvordering reiskosten OAH'!CM335)</f>
        <v/>
      </c>
    </row>
    <row r="264" spans="1:16" x14ac:dyDescent="0.3">
      <c r="A264" s="54" t="str">
        <f>IF('Terugvordering reiskosten OAH'!D336="","",IF('Terugvordering reiskosten OAH'!$T$36="","",'Terugvordering reiskosten OAH'!$T$36))</f>
        <v/>
      </c>
      <c r="B264" s="54" t="str">
        <f>IF(A264="","",'Terugvordering reiskosten OAH'!$T$38)</f>
        <v/>
      </c>
      <c r="C264" s="47" t="str">
        <f>IF(A264="","",'gegevensblad samenvatting vord.'!$C$2)</f>
        <v/>
      </c>
      <c r="D264" s="47" t="str">
        <f>IF('Terugvordering reiskosten OAH'!D336="","",TEXT('Terugvordering reiskosten OAH'!D336,"mm-jjjj"))</f>
        <v/>
      </c>
      <c r="E264" s="54" t="str">
        <f>IF('Terugvordering reiskosten OAH'!H336="","",'Terugvordering reiskosten OAH'!H336)</f>
        <v/>
      </c>
      <c r="F264" s="47" t="str">
        <f>IF('Terugvordering reiskosten OAH'!R336="","",'Terugvordering reiskosten OAH'!R336)</f>
        <v/>
      </c>
      <c r="G264" s="54" t="str">
        <f>IF('Terugvordering reiskosten OAH'!X336="","",'Terugvordering reiskosten OAH'!X336)</f>
        <v/>
      </c>
      <c r="H264" s="47" t="str">
        <f>IF('Terugvordering reiskosten OAH'!AJ336="","",'Terugvordering reiskosten OAH'!AJ336)</f>
        <v/>
      </c>
      <c r="I264" s="54" t="str">
        <f>IF('Terugvordering reiskosten OAH'!AR336="","",'Terugvordering reiskosten OAH'!AR336)</f>
        <v/>
      </c>
      <c r="J264" s="54" t="str">
        <f>IF('Terugvordering reiskosten OAH'!AY336="","",'Terugvordering reiskosten OAH'!AY336)</f>
        <v/>
      </c>
      <c r="K264" s="54" t="str">
        <f>IF('Terugvordering reiskosten OAH'!BC336=0,"",'Terugvordering reiskosten OAH'!BC336)</f>
        <v/>
      </c>
      <c r="L264" s="62" t="str">
        <f>IF('Terugvordering reiskosten OAH'!BK336=0,"",'Terugvordering reiskosten OAH'!BK336)</f>
        <v/>
      </c>
      <c r="M264" s="54" t="str">
        <f>IF('Terugvordering reiskosten OAH'!BR336=0,"",'Terugvordering reiskosten OAH'!BR336)</f>
        <v/>
      </c>
      <c r="N264" s="65" t="str">
        <f>IF('Terugvordering reiskosten OAH'!BZ336=0,"",'Terugvordering reiskosten OAH'!BZ336)</f>
        <v/>
      </c>
      <c r="O264" s="65" t="str">
        <f>IF('Terugvordering reiskosten OAH'!CG336="","",'Terugvordering reiskosten OAH'!CG336)</f>
        <v/>
      </c>
      <c r="P264" s="65" t="str">
        <f>IF('Terugvordering reiskosten OAH'!CM336=0,"",'Terugvordering reiskosten OAH'!CM336)</f>
        <v/>
      </c>
    </row>
    <row r="265" spans="1:16" x14ac:dyDescent="0.3">
      <c r="A265" s="54" t="str">
        <f>IF('Terugvordering reiskosten OAH'!D337="","",IF('Terugvordering reiskosten OAH'!$T$36="","",'Terugvordering reiskosten OAH'!$T$36))</f>
        <v/>
      </c>
      <c r="B265" s="54" t="str">
        <f>IF(A265="","",'Terugvordering reiskosten OAH'!$T$38)</f>
        <v/>
      </c>
      <c r="C265" s="47" t="str">
        <f>IF(A265="","",'gegevensblad samenvatting vord.'!$C$2)</f>
        <v/>
      </c>
      <c r="D265" s="47" t="str">
        <f>IF('Terugvordering reiskosten OAH'!D337="","",TEXT('Terugvordering reiskosten OAH'!D337,"mm-jjjj"))</f>
        <v/>
      </c>
      <c r="E265" s="54" t="str">
        <f>IF('Terugvordering reiskosten OAH'!H337="","",'Terugvordering reiskosten OAH'!H337)</f>
        <v/>
      </c>
      <c r="F265" s="47" t="str">
        <f>IF('Terugvordering reiskosten OAH'!R337="","",'Terugvordering reiskosten OAH'!R337)</f>
        <v/>
      </c>
      <c r="G265" s="54" t="str">
        <f>IF('Terugvordering reiskosten OAH'!X337="","",'Terugvordering reiskosten OAH'!X337)</f>
        <v/>
      </c>
      <c r="H265" s="47" t="str">
        <f>IF('Terugvordering reiskosten OAH'!AJ337="","",'Terugvordering reiskosten OAH'!AJ337)</f>
        <v/>
      </c>
      <c r="I265" s="54" t="str">
        <f>IF('Terugvordering reiskosten OAH'!AR337="","",'Terugvordering reiskosten OAH'!AR337)</f>
        <v/>
      </c>
      <c r="J265" s="54" t="str">
        <f>IF('Terugvordering reiskosten OAH'!AY337="","",'Terugvordering reiskosten OAH'!AY337)</f>
        <v/>
      </c>
      <c r="K265" s="54" t="str">
        <f>IF('Terugvordering reiskosten OAH'!BC337=0,"",'Terugvordering reiskosten OAH'!BC337)</f>
        <v/>
      </c>
      <c r="L265" s="62" t="str">
        <f>IF('Terugvordering reiskosten OAH'!BK337=0,"",'Terugvordering reiskosten OAH'!BK337)</f>
        <v/>
      </c>
      <c r="M265" s="54" t="str">
        <f>IF('Terugvordering reiskosten OAH'!BR337=0,"",'Terugvordering reiskosten OAH'!BR337)</f>
        <v/>
      </c>
      <c r="N265" s="65" t="str">
        <f>IF('Terugvordering reiskosten OAH'!BZ337=0,"",'Terugvordering reiskosten OAH'!BZ337)</f>
        <v/>
      </c>
      <c r="O265" s="65" t="str">
        <f>IF('Terugvordering reiskosten OAH'!CG337="","",'Terugvordering reiskosten OAH'!CG337)</f>
        <v/>
      </c>
      <c r="P265" s="65" t="str">
        <f>IF('Terugvordering reiskosten OAH'!CM337=0,"",'Terugvordering reiskosten OAH'!CM337)</f>
        <v/>
      </c>
    </row>
    <row r="266" spans="1:16" x14ac:dyDescent="0.3">
      <c r="A266" s="54" t="str">
        <f>IF('Terugvordering reiskosten OAH'!D338="","",IF('Terugvordering reiskosten OAH'!$T$36="","",'Terugvordering reiskosten OAH'!$T$36))</f>
        <v/>
      </c>
      <c r="B266" s="54" t="str">
        <f>IF(A266="","",'Terugvordering reiskosten OAH'!$T$38)</f>
        <v/>
      </c>
      <c r="C266" s="47" t="str">
        <f>IF(A266="","",'gegevensblad samenvatting vord.'!$C$2)</f>
        <v/>
      </c>
      <c r="D266" s="47" t="str">
        <f>IF('Terugvordering reiskosten OAH'!D338="","",TEXT('Terugvordering reiskosten OAH'!D338,"mm-jjjj"))</f>
        <v/>
      </c>
      <c r="E266" s="54" t="str">
        <f>IF('Terugvordering reiskosten OAH'!H338="","",'Terugvordering reiskosten OAH'!H338)</f>
        <v/>
      </c>
      <c r="F266" s="47" t="str">
        <f>IF('Terugvordering reiskosten OAH'!R338="","",'Terugvordering reiskosten OAH'!R338)</f>
        <v/>
      </c>
      <c r="G266" s="54" t="str">
        <f>IF('Terugvordering reiskosten OAH'!X338="","",'Terugvordering reiskosten OAH'!X338)</f>
        <v/>
      </c>
      <c r="H266" s="47" t="str">
        <f>IF('Terugvordering reiskosten OAH'!AJ338="","",'Terugvordering reiskosten OAH'!AJ338)</f>
        <v/>
      </c>
      <c r="I266" s="54" t="str">
        <f>IF('Terugvordering reiskosten OAH'!AR338="","",'Terugvordering reiskosten OAH'!AR338)</f>
        <v/>
      </c>
      <c r="J266" s="54" t="str">
        <f>IF('Terugvordering reiskosten OAH'!AY338="","",'Terugvordering reiskosten OAH'!AY338)</f>
        <v/>
      </c>
      <c r="K266" s="54" t="str">
        <f>IF('Terugvordering reiskosten OAH'!BC338=0,"",'Terugvordering reiskosten OAH'!BC338)</f>
        <v/>
      </c>
      <c r="L266" s="62" t="str">
        <f>IF('Terugvordering reiskosten OAH'!BK338=0,"",'Terugvordering reiskosten OAH'!BK338)</f>
        <v/>
      </c>
      <c r="M266" s="54" t="str">
        <f>IF('Terugvordering reiskosten OAH'!BR338=0,"",'Terugvordering reiskosten OAH'!BR338)</f>
        <v/>
      </c>
      <c r="N266" s="65" t="str">
        <f>IF('Terugvordering reiskosten OAH'!BZ338=0,"",'Terugvordering reiskosten OAH'!BZ338)</f>
        <v/>
      </c>
      <c r="O266" s="65" t="str">
        <f>IF('Terugvordering reiskosten OAH'!CG338="","",'Terugvordering reiskosten OAH'!CG338)</f>
        <v/>
      </c>
      <c r="P266" s="65" t="str">
        <f>IF('Terugvordering reiskosten OAH'!CM338=0,"",'Terugvordering reiskosten OAH'!CM338)</f>
        <v/>
      </c>
    </row>
    <row r="267" spans="1:16" x14ac:dyDescent="0.3">
      <c r="A267" s="54" t="str">
        <f>IF('Terugvordering reiskosten OAH'!D339="","",IF('Terugvordering reiskosten OAH'!$T$36="","",'Terugvordering reiskosten OAH'!$T$36))</f>
        <v/>
      </c>
      <c r="B267" s="54" t="str">
        <f>IF(A267="","",'Terugvordering reiskosten OAH'!$T$38)</f>
        <v/>
      </c>
      <c r="C267" s="47" t="str">
        <f>IF(A267="","",'gegevensblad samenvatting vord.'!$C$2)</f>
        <v/>
      </c>
      <c r="D267" s="47" t="str">
        <f>IF('Terugvordering reiskosten OAH'!D339="","",TEXT('Terugvordering reiskosten OAH'!D339,"mm-jjjj"))</f>
        <v/>
      </c>
      <c r="E267" s="54" t="str">
        <f>IF('Terugvordering reiskosten OAH'!H339="","",'Terugvordering reiskosten OAH'!H339)</f>
        <v/>
      </c>
      <c r="F267" s="47" t="str">
        <f>IF('Terugvordering reiskosten OAH'!R339="","",'Terugvordering reiskosten OAH'!R339)</f>
        <v/>
      </c>
      <c r="G267" s="54" t="str">
        <f>IF('Terugvordering reiskosten OAH'!X339="","",'Terugvordering reiskosten OAH'!X339)</f>
        <v/>
      </c>
      <c r="H267" s="47" t="str">
        <f>IF('Terugvordering reiskosten OAH'!AJ339="","",'Terugvordering reiskosten OAH'!AJ339)</f>
        <v/>
      </c>
      <c r="I267" s="54" t="str">
        <f>IF('Terugvordering reiskosten OAH'!AR339="","",'Terugvordering reiskosten OAH'!AR339)</f>
        <v/>
      </c>
      <c r="J267" s="54" t="str">
        <f>IF('Terugvordering reiskosten OAH'!AY339="","",'Terugvordering reiskosten OAH'!AY339)</f>
        <v/>
      </c>
      <c r="K267" s="54" t="str">
        <f>IF('Terugvordering reiskosten OAH'!BC339=0,"",'Terugvordering reiskosten OAH'!BC339)</f>
        <v/>
      </c>
      <c r="L267" s="62" t="str">
        <f>IF('Terugvordering reiskosten OAH'!BK339=0,"",'Terugvordering reiskosten OAH'!BK339)</f>
        <v/>
      </c>
      <c r="M267" s="54" t="str">
        <f>IF('Terugvordering reiskosten OAH'!BR339=0,"",'Terugvordering reiskosten OAH'!BR339)</f>
        <v/>
      </c>
      <c r="N267" s="65" t="str">
        <f>IF('Terugvordering reiskosten OAH'!BZ339=0,"",'Terugvordering reiskosten OAH'!BZ339)</f>
        <v/>
      </c>
      <c r="O267" s="65" t="str">
        <f>IF('Terugvordering reiskosten OAH'!CG339="","",'Terugvordering reiskosten OAH'!CG339)</f>
        <v/>
      </c>
      <c r="P267" s="65" t="str">
        <f>IF('Terugvordering reiskosten OAH'!CM339=0,"",'Terugvordering reiskosten OAH'!CM339)</f>
        <v/>
      </c>
    </row>
    <row r="268" spans="1:16" x14ac:dyDescent="0.3">
      <c r="A268" s="54" t="str">
        <f>IF('Terugvordering reiskosten OAH'!D340="","",IF('Terugvordering reiskosten OAH'!$T$36="","",'Terugvordering reiskosten OAH'!$T$36))</f>
        <v/>
      </c>
      <c r="B268" s="54" t="str">
        <f>IF(A268="","",'Terugvordering reiskosten OAH'!$T$38)</f>
        <v/>
      </c>
      <c r="C268" s="47" t="str">
        <f>IF(A268="","",'gegevensblad samenvatting vord.'!$C$2)</f>
        <v/>
      </c>
      <c r="D268" s="47" t="str">
        <f>IF('Terugvordering reiskosten OAH'!D340="","",TEXT('Terugvordering reiskosten OAH'!D340,"mm-jjjj"))</f>
        <v/>
      </c>
      <c r="E268" s="54" t="str">
        <f>IF('Terugvordering reiskosten OAH'!H340="","",'Terugvordering reiskosten OAH'!H340)</f>
        <v/>
      </c>
      <c r="F268" s="47" t="str">
        <f>IF('Terugvordering reiskosten OAH'!R340="","",'Terugvordering reiskosten OAH'!R340)</f>
        <v/>
      </c>
      <c r="G268" s="54" t="str">
        <f>IF('Terugvordering reiskosten OAH'!X340="","",'Terugvordering reiskosten OAH'!X340)</f>
        <v/>
      </c>
      <c r="H268" s="47" t="str">
        <f>IF('Terugvordering reiskosten OAH'!AJ340="","",'Terugvordering reiskosten OAH'!AJ340)</f>
        <v/>
      </c>
      <c r="I268" s="54" t="str">
        <f>IF('Terugvordering reiskosten OAH'!AR340="","",'Terugvordering reiskosten OAH'!AR340)</f>
        <v/>
      </c>
      <c r="J268" s="54" t="str">
        <f>IF('Terugvordering reiskosten OAH'!AY340="","",'Terugvordering reiskosten OAH'!AY340)</f>
        <v/>
      </c>
      <c r="K268" s="54" t="str">
        <f>IF('Terugvordering reiskosten OAH'!BC340=0,"",'Terugvordering reiskosten OAH'!BC340)</f>
        <v/>
      </c>
      <c r="L268" s="62" t="str">
        <f>IF('Terugvordering reiskosten OAH'!BK340=0,"",'Terugvordering reiskosten OAH'!BK340)</f>
        <v/>
      </c>
      <c r="M268" s="54" t="str">
        <f>IF('Terugvordering reiskosten OAH'!BR340=0,"",'Terugvordering reiskosten OAH'!BR340)</f>
        <v/>
      </c>
      <c r="N268" s="65" t="str">
        <f>IF('Terugvordering reiskosten OAH'!BZ340=0,"",'Terugvordering reiskosten OAH'!BZ340)</f>
        <v/>
      </c>
      <c r="O268" s="65" t="str">
        <f>IF('Terugvordering reiskosten OAH'!CG340="","",'Terugvordering reiskosten OAH'!CG340)</f>
        <v/>
      </c>
      <c r="P268" s="65" t="str">
        <f>IF('Terugvordering reiskosten OAH'!CM340=0,"",'Terugvordering reiskosten OAH'!CM340)</f>
        <v/>
      </c>
    </row>
    <row r="269" spans="1:16" x14ac:dyDescent="0.3">
      <c r="A269" s="54" t="str">
        <f>IF('Terugvordering reiskosten OAH'!D341="","",IF('Terugvordering reiskosten OAH'!$T$36="","",'Terugvordering reiskosten OAH'!$T$36))</f>
        <v/>
      </c>
      <c r="B269" s="54" t="str">
        <f>IF(A269="","",'Terugvordering reiskosten OAH'!$T$38)</f>
        <v/>
      </c>
      <c r="C269" s="47" t="str">
        <f>IF(A269="","",'gegevensblad samenvatting vord.'!$C$2)</f>
        <v/>
      </c>
      <c r="D269" s="47" t="str">
        <f>IF('Terugvordering reiskosten OAH'!D341="","",TEXT('Terugvordering reiskosten OAH'!D341,"mm-jjjj"))</f>
        <v/>
      </c>
      <c r="E269" s="54" t="str">
        <f>IF('Terugvordering reiskosten OAH'!H341="","",'Terugvordering reiskosten OAH'!H341)</f>
        <v/>
      </c>
      <c r="F269" s="47" t="str">
        <f>IF('Terugvordering reiskosten OAH'!R341="","",'Terugvordering reiskosten OAH'!R341)</f>
        <v/>
      </c>
      <c r="G269" s="54" t="str">
        <f>IF('Terugvordering reiskosten OAH'!X341="","",'Terugvordering reiskosten OAH'!X341)</f>
        <v/>
      </c>
      <c r="H269" s="47" t="str">
        <f>IF('Terugvordering reiskosten OAH'!AJ341="","",'Terugvordering reiskosten OAH'!AJ341)</f>
        <v/>
      </c>
      <c r="I269" s="54" t="str">
        <f>IF('Terugvordering reiskosten OAH'!AR341="","",'Terugvordering reiskosten OAH'!AR341)</f>
        <v/>
      </c>
      <c r="J269" s="54" t="str">
        <f>IF('Terugvordering reiskosten OAH'!AY341="","",'Terugvordering reiskosten OAH'!AY341)</f>
        <v/>
      </c>
      <c r="K269" s="54" t="str">
        <f>IF('Terugvordering reiskosten OAH'!BC341=0,"",'Terugvordering reiskosten OAH'!BC341)</f>
        <v/>
      </c>
      <c r="L269" s="62" t="str">
        <f>IF('Terugvordering reiskosten OAH'!BK341=0,"",'Terugvordering reiskosten OAH'!BK341)</f>
        <v/>
      </c>
      <c r="M269" s="54" t="str">
        <f>IF('Terugvordering reiskosten OAH'!BR341=0,"",'Terugvordering reiskosten OAH'!BR341)</f>
        <v/>
      </c>
      <c r="N269" s="65" t="str">
        <f>IF('Terugvordering reiskosten OAH'!BZ341=0,"",'Terugvordering reiskosten OAH'!BZ341)</f>
        <v/>
      </c>
      <c r="O269" s="65" t="str">
        <f>IF('Terugvordering reiskosten OAH'!CG341="","",'Terugvordering reiskosten OAH'!CG341)</f>
        <v/>
      </c>
      <c r="P269" s="65" t="str">
        <f>IF('Terugvordering reiskosten OAH'!CM341=0,"",'Terugvordering reiskosten OAH'!CM341)</f>
        <v/>
      </c>
    </row>
    <row r="270" spans="1:16" x14ac:dyDescent="0.3">
      <c r="A270" s="54" t="str">
        <f>IF('Terugvordering reiskosten OAH'!D342="","",IF('Terugvordering reiskosten OAH'!$T$36="","",'Terugvordering reiskosten OAH'!$T$36))</f>
        <v/>
      </c>
      <c r="B270" s="54" t="str">
        <f>IF(A270="","",'Terugvordering reiskosten OAH'!$T$38)</f>
        <v/>
      </c>
      <c r="C270" s="47" t="str">
        <f>IF(A270="","",'gegevensblad samenvatting vord.'!$C$2)</f>
        <v/>
      </c>
      <c r="D270" s="47" t="str">
        <f>IF('Terugvordering reiskosten OAH'!D342="","",TEXT('Terugvordering reiskosten OAH'!D342,"mm-jjjj"))</f>
        <v/>
      </c>
      <c r="E270" s="54" t="str">
        <f>IF('Terugvordering reiskosten OAH'!H342="","",'Terugvordering reiskosten OAH'!H342)</f>
        <v/>
      </c>
      <c r="F270" s="47" t="str">
        <f>IF('Terugvordering reiskosten OAH'!R342="","",'Terugvordering reiskosten OAH'!R342)</f>
        <v/>
      </c>
      <c r="G270" s="54" t="str">
        <f>IF('Terugvordering reiskosten OAH'!X342="","",'Terugvordering reiskosten OAH'!X342)</f>
        <v/>
      </c>
      <c r="H270" s="47" t="str">
        <f>IF('Terugvordering reiskosten OAH'!AJ342="","",'Terugvordering reiskosten OAH'!AJ342)</f>
        <v/>
      </c>
      <c r="I270" s="54" t="str">
        <f>IF('Terugvordering reiskosten OAH'!AR342="","",'Terugvordering reiskosten OAH'!AR342)</f>
        <v/>
      </c>
      <c r="J270" s="54" t="str">
        <f>IF('Terugvordering reiskosten OAH'!AY342="","",'Terugvordering reiskosten OAH'!AY342)</f>
        <v/>
      </c>
      <c r="K270" s="54" t="str">
        <f>IF('Terugvordering reiskosten OAH'!BC342=0,"",'Terugvordering reiskosten OAH'!BC342)</f>
        <v/>
      </c>
      <c r="L270" s="62" t="str">
        <f>IF('Terugvordering reiskosten OAH'!BK342=0,"",'Terugvordering reiskosten OAH'!BK342)</f>
        <v/>
      </c>
      <c r="M270" s="54" t="str">
        <f>IF('Terugvordering reiskosten OAH'!BR342=0,"",'Terugvordering reiskosten OAH'!BR342)</f>
        <v/>
      </c>
      <c r="N270" s="65" t="str">
        <f>IF('Terugvordering reiskosten OAH'!BZ342=0,"",'Terugvordering reiskosten OAH'!BZ342)</f>
        <v/>
      </c>
      <c r="O270" s="65" t="str">
        <f>IF('Terugvordering reiskosten OAH'!CG342="","",'Terugvordering reiskosten OAH'!CG342)</f>
        <v/>
      </c>
      <c r="P270" s="65" t="str">
        <f>IF('Terugvordering reiskosten OAH'!CM342=0,"",'Terugvordering reiskosten OAH'!CM342)</f>
        <v/>
      </c>
    </row>
    <row r="271" spans="1:16" x14ac:dyDescent="0.3">
      <c r="A271" s="54" t="str">
        <f>IF('Terugvordering reiskosten OAH'!D343="","",IF('Terugvordering reiskosten OAH'!$T$36="","",'Terugvordering reiskosten OAH'!$T$36))</f>
        <v/>
      </c>
      <c r="B271" s="54" t="str">
        <f>IF(A271="","",'Terugvordering reiskosten OAH'!$T$38)</f>
        <v/>
      </c>
      <c r="C271" s="47" t="str">
        <f>IF(A271="","",'gegevensblad samenvatting vord.'!$C$2)</f>
        <v/>
      </c>
      <c r="D271" s="47" t="str">
        <f>IF('Terugvordering reiskosten OAH'!D343="","",TEXT('Terugvordering reiskosten OAH'!D343,"mm-jjjj"))</f>
        <v/>
      </c>
      <c r="E271" s="54" t="str">
        <f>IF('Terugvordering reiskosten OAH'!H343="","",'Terugvordering reiskosten OAH'!H343)</f>
        <v/>
      </c>
      <c r="F271" s="47" t="str">
        <f>IF('Terugvordering reiskosten OAH'!R343="","",'Terugvordering reiskosten OAH'!R343)</f>
        <v/>
      </c>
      <c r="G271" s="54" t="str">
        <f>IF('Terugvordering reiskosten OAH'!X343="","",'Terugvordering reiskosten OAH'!X343)</f>
        <v/>
      </c>
      <c r="H271" s="47" t="str">
        <f>IF('Terugvordering reiskosten OAH'!AJ343="","",'Terugvordering reiskosten OAH'!AJ343)</f>
        <v/>
      </c>
      <c r="I271" s="54" t="str">
        <f>IF('Terugvordering reiskosten OAH'!AR343="","",'Terugvordering reiskosten OAH'!AR343)</f>
        <v/>
      </c>
      <c r="J271" s="54" t="str">
        <f>IF('Terugvordering reiskosten OAH'!AY343="","",'Terugvordering reiskosten OAH'!AY343)</f>
        <v/>
      </c>
      <c r="K271" s="54" t="str">
        <f>IF('Terugvordering reiskosten OAH'!BC343=0,"",'Terugvordering reiskosten OAH'!BC343)</f>
        <v/>
      </c>
      <c r="L271" s="62" t="str">
        <f>IF('Terugvordering reiskosten OAH'!BK343=0,"",'Terugvordering reiskosten OAH'!BK343)</f>
        <v/>
      </c>
      <c r="M271" s="54" t="str">
        <f>IF('Terugvordering reiskosten OAH'!BR343=0,"",'Terugvordering reiskosten OAH'!BR343)</f>
        <v/>
      </c>
      <c r="N271" s="65" t="str">
        <f>IF('Terugvordering reiskosten OAH'!BZ343=0,"",'Terugvordering reiskosten OAH'!BZ343)</f>
        <v/>
      </c>
      <c r="O271" s="65" t="str">
        <f>IF('Terugvordering reiskosten OAH'!CG343="","",'Terugvordering reiskosten OAH'!CG343)</f>
        <v/>
      </c>
      <c r="P271" s="65" t="str">
        <f>IF('Terugvordering reiskosten OAH'!CM343=0,"",'Terugvordering reiskosten OAH'!CM343)</f>
        <v/>
      </c>
    </row>
    <row r="272" spans="1:16" x14ac:dyDescent="0.3">
      <c r="A272" s="54" t="str">
        <f>IF('Terugvordering reiskosten OAH'!D344="","",IF('Terugvordering reiskosten OAH'!$T$36="","",'Terugvordering reiskosten OAH'!$T$36))</f>
        <v/>
      </c>
      <c r="B272" s="54" t="str">
        <f>IF(A272="","",'Terugvordering reiskosten OAH'!$T$38)</f>
        <v/>
      </c>
      <c r="C272" s="47" t="str">
        <f>IF(A272="","",'gegevensblad samenvatting vord.'!$C$2)</f>
        <v/>
      </c>
      <c r="D272" s="47" t="str">
        <f>IF('Terugvordering reiskosten OAH'!D344="","",TEXT('Terugvordering reiskosten OAH'!D344,"mm-jjjj"))</f>
        <v/>
      </c>
      <c r="E272" s="54" t="str">
        <f>IF('Terugvordering reiskosten OAH'!H344="","",'Terugvordering reiskosten OAH'!H344)</f>
        <v/>
      </c>
      <c r="F272" s="47" t="str">
        <f>IF('Terugvordering reiskosten OAH'!R344="","",'Terugvordering reiskosten OAH'!R344)</f>
        <v/>
      </c>
      <c r="G272" s="54" t="str">
        <f>IF('Terugvordering reiskosten OAH'!X344="","",'Terugvordering reiskosten OAH'!X344)</f>
        <v/>
      </c>
      <c r="H272" s="47" t="str">
        <f>IF('Terugvordering reiskosten OAH'!AJ344="","",'Terugvordering reiskosten OAH'!AJ344)</f>
        <v/>
      </c>
      <c r="I272" s="54" t="str">
        <f>IF('Terugvordering reiskosten OAH'!AR344="","",'Terugvordering reiskosten OAH'!AR344)</f>
        <v/>
      </c>
      <c r="J272" s="54" t="str">
        <f>IF('Terugvordering reiskosten OAH'!AY344="","",'Terugvordering reiskosten OAH'!AY344)</f>
        <v/>
      </c>
      <c r="K272" s="54" t="str">
        <f>IF('Terugvordering reiskosten OAH'!BC344=0,"",'Terugvordering reiskosten OAH'!BC344)</f>
        <v/>
      </c>
      <c r="L272" s="62" t="str">
        <f>IF('Terugvordering reiskosten OAH'!BK344=0,"",'Terugvordering reiskosten OAH'!BK344)</f>
        <v/>
      </c>
      <c r="M272" s="54" t="str">
        <f>IF('Terugvordering reiskosten OAH'!BR344=0,"",'Terugvordering reiskosten OAH'!BR344)</f>
        <v/>
      </c>
      <c r="N272" s="65" t="str">
        <f>IF('Terugvordering reiskosten OAH'!BZ344=0,"",'Terugvordering reiskosten OAH'!BZ344)</f>
        <v/>
      </c>
      <c r="O272" s="65" t="str">
        <f>IF('Terugvordering reiskosten OAH'!CG344="","",'Terugvordering reiskosten OAH'!CG344)</f>
        <v/>
      </c>
      <c r="P272" s="65" t="str">
        <f>IF('Terugvordering reiskosten OAH'!CM344=0,"",'Terugvordering reiskosten OAH'!CM344)</f>
        <v/>
      </c>
    </row>
    <row r="273" spans="1:16" x14ac:dyDescent="0.3">
      <c r="A273" s="54" t="str">
        <f>IF('Terugvordering reiskosten OAH'!D345="","",IF('Terugvordering reiskosten OAH'!$T$36="","",'Terugvordering reiskosten OAH'!$T$36))</f>
        <v/>
      </c>
      <c r="B273" s="54" t="str">
        <f>IF(A273="","",'Terugvordering reiskosten OAH'!$T$38)</f>
        <v/>
      </c>
      <c r="C273" s="47" t="str">
        <f>IF(A273="","",'gegevensblad samenvatting vord.'!$C$2)</f>
        <v/>
      </c>
      <c r="D273" s="47" t="str">
        <f>IF('Terugvordering reiskosten OAH'!D345="","",TEXT('Terugvordering reiskosten OAH'!D345,"mm-jjjj"))</f>
        <v/>
      </c>
      <c r="E273" s="54" t="str">
        <f>IF('Terugvordering reiskosten OAH'!H345="","",'Terugvordering reiskosten OAH'!H345)</f>
        <v/>
      </c>
      <c r="F273" s="47" t="str">
        <f>IF('Terugvordering reiskosten OAH'!R345="","",'Terugvordering reiskosten OAH'!R345)</f>
        <v/>
      </c>
      <c r="G273" s="54" t="str">
        <f>IF('Terugvordering reiskosten OAH'!X345="","",'Terugvordering reiskosten OAH'!X345)</f>
        <v/>
      </c>
      <c r="H273" s="47" t="str">
        <f>IF('Terugvordering reiskosten OAH'!AJ345="","",'Terugvordering reiskosten OAH'!AJ345)</f>
        <v/>
      </c>
      <c r="I273" s="54" t="str">
        <f>IF('Terugvordering reiskosten OAH'!AR345="","",'Terugvordering reiskosten OAH'!AR345)</f>
        <v/>
      </c>
      <c r="J273" s="54" t="str">
        <f>IF('Terugvordering reiskosten OAH'!AY345="","",'Terugvordering reiskosten OAH'!AY345)</f>
        <v/>
      </c>
      <c r="K273" s="54" t="str">
        <f>IF('Terugvordering reiskosten OAH'!BC345=0,"",'Terugvordering reiskosten OAH'!BC345)</f>
        <v/>
      </c>
      <c r="L273" s="62" t="str">
        <f>IF('Terugvordering reiskosten OAH'!BK345=0,"",'Terugvordering reiskosten OAH'!BK345)</f>
        <v/>
      </c>
      <c r="M273" s="54" t="str">
        <f>IF('Terugvordering reiskosten OAH'!BR345=0,"",'Terugvordering reiskosten OAH'!BR345)</f>
        <v/>
      </c>
      <c r="N273" s="65" t="str">
        <f>IF('Terugvordering reiskosten OAH'!BZ345=0,"",'Terugvordering reiskosten OAH'!BZ345)</f>
        <v/>
      </c>
      <c r="O273" s="65" t="str">
        <f>IF('Terugvordering reiskosten OAH'!CG345="","",'Terugvordering reiskosten OAH'!CG345)</f>
        <v/>
      </c>
      <c r="P273" s="65" t="str">
        <f>IF('Terugvordering reiskosten OAH'!CM345=0,"",'Terugvordering reiskosten OAH'!CM345)</f>
        <v/>
      </c>
    </row>
    <row r="274" spans="1:16" x14ac:dyDescent="0.3">
      <c r="A274" s="54" t="str">
        <f>IF('Terugvordering reiskosten OAH'!D346="","",IF('Terugvordering reiskosten OAH'!$T$36="","",'Terugvordering reiskosten OAH'!$T$36))</f>
        <v/>
      </c>
      <c r="B274" s="54" t="str">
        <f>IF(A274="","",'Terugvordering reiskosten OAH'!$T$38)</f>
        <v/>
      </c>
      <c r="C274" s="47" t="str">
        <f>IF(A274="","",'gegevensblad samenvatting vord.'!$C$2)</f>
        <v/>
      </c>
      <c r="D274" s="47" t="str">
        <f>IF('Terugvordering reiskosten OAH'!D346="","",TEXT('Terugvordering reiskosten OAH'!D346,"mm-jjjj"))</f>
        <v/>
      </c>
      <c r="E274" s="54" t="str">
        <f>IF('Terugvordering reiskosten OAH'!H346="","",'Terugvordering reiskosten OAH'!H346)</f>
        <v/>
      </c>
      <c r="F274" s="47" t="str">
        <f>IF('Terugvordering reiskosten OAH'!R346="","",'Terugvordering reiskosten OAH'!R346)</f>
        <v/>
      </c>
      <c r="G274" s="54" t="str">
        <f>IF('Terugvordering reiskosten OAH'!X346="","",'Terugvordering reiskosten OAH'!X346)</f>
        <v/>
      </c>
      <c r="H274" s="47" t="str">
        <f>IF('Terugvordering reiskosten OAH'!AJ346="","",'Terugvordering reiskosten OAH'!AJ346)</f>
        <v/>
      </c>
      <c r="I274" s="54" t="str">
        <f>IF('Terugvordering reiskosten OAH'!AR346="","",'Terugvordering reiskosten OAH'!AR346)</f>
        <v/>
      </c>
      <c r="J274" s="54" t="str">
        <f>IF('Terugvordering reiskosten OAH'!AY346="","",'Terugvordering reiskosten OAH'!AY346)</f>
        <v/>
      </c>
      <c r="K274" s="54" t="str">
        <f>IF('Terugvordering reiskosten OAH'!BC346=0,"",'Terugvordering reiskosten OAH'!BC346)</f>
        <v/>
      </c>
      <c r="L274" s="62" t="str">
        <f>IF('Terugvordering reiskosten OAH'!BK346=0,"",'Terugvordering reiskosten OAH'!BK346)</f>
        <v/>
      </c>
      <c r="M274" s="54" t="str">
        <f>IF('Terugvordering reiskosten OAH'!BR346=0,"",'Terugvordering reiskosten OAH'!BR346)</f>
        <v/>
      </c>
      <c r="N274" s="65" t="str">
        <f>IF('Terugvordering reiskosten OAH'!BZ346=0,"",'Terugvordering reiskosten OAH'!BZ346)</f>
        <v/>
      </c>
      <c r="O274" s="65" t="str">
        <f>IF('Terugvordering reiskosten OAH'!CG346="","",'Terugvordering reiskosten OAH'!CG346)</f>
        <v/>
      </c>
      <c r="P274" s="65" t="str">
        <f>IF('Terugvordering reiskosten OAH'!CM346=0,"",'Terugvordering reiskosten OAH'!CM346)</f>
        <v/>
      </c>
    </row>
    <row r="275" spans="1:16" x14ac:dyDescent="0.3">
      <c r="A275" s="54" t="str">
        <f>IF('Terugvordering reiskosten OAH'!D347="","",IF('Terugvordering reiskosten OAH'!$T$36="","",'Terugvordering reiskosten OAH'!$T$36))</f>
        <v/>
      </c>
      <c r="B275" s="54" t="str">
        <f>IF(A275="","",'Terugvordering reiskosten OAH'!$T$38)</f>
        <v/>
      </c>
      <c r="C275" s="47" t="str">
        <f>IF(A275="","",'gegevensblad samenvatting vord.'!$C$2)</f>
        <v/>
      </c>
      <c r="D275" s="47" t="str">
        <f>IF('Terugvordering reiskosten OAH'!D347="","",TEXT('Terugvordering reiskosten OAH'!D347,"mm-jjjj"))</f>
        <v/>
      </c>
      <c r="E275" s="54" t="str">
        <f>IF('Terugvordering reiskosten OAH'!H347="","",'Terugvordering reiskosten OAH'!H347)</f>
        <v/>
      </c>
      <c r="F275" s="47" t="str">
        <f>IF('Terugvordering reiskosten OAH'!R347="","",'Terugvordering reiskosten OAH'!R347)</f>
        <v/>
      </c>
      <c r="G275" s="54" t="str">
        <f>IF('Terugvordering reiskosten OAH'!X347="","",'Terugvordering reiskosten OAH'!X347)</f>
        <v/>
      </c>
      <c r="H275" s="47" t="str">
        <f>IF('Terugvordering reiskosten OAH'!AJ347="","",'Terugvordering reiskosten OAH'!AJ347)</f>
        <v/>
      </c>
      <c r="I275" s="54" t="str">
        <f>IF('Terugvordering reiskosten OAH'!AR347="","",'Terugvordering reiskosten OAH'!AR347)</f>
        <v/>
      </c>
      <c r="J275" s="54" t="str">
        <f>IF('Terugvordering reiskosten OAH'!AY347="","",'Terugvordering reiskosten OAH'!AY347)</f>
        <v/>
      </c>
      <c r="K275" s="54" t="str">
        <f>IF('Terugvordering reiskosten OAH'!BC347=0,"",'Terugvordering reiskosten OAH'!BC347)</f>
        <v/>
      </c>
      <c r="L275" s="62" t="str">
        <f>IF('Terugvordering reiskosten OAH'!BK347=0,"",'Terugvordering reiskosten OAH'!BK347)</f>
        <v/>
      </c>
      <c r="M275" s="54" t="str">
        <f>IF('Terugvordering reiskosten OAH'!BR347=0,"",'Terugvordering reiskosten OAH'!BR347)</f>
        <v/>
      </c>
      <c r="N275" s="65" t="str">
        <f>IF('Terugvordering reiskosten OAH'!BZ347=0,"",'Terugvordering reiskosten OAH'!BZ347)</f>
        <v/>
      </c>
      <c r="O275" s="65" t="str">
        <f>IF('Terugvordering reiskosten OAH'!CG347="","",'Terugvordering reiskosten OAH'!CG347)</f>
        <v/>
      </c>
      <c r="P275" s="65" t="str">
        <f>IF('Terugvordering reiskosten OAH'!CM347=0,"",'Terugvordering reiskosten OAH'!CM347)</f>
        <v/>
      </c>
    </row>
    <row r="276" spans="1:16" x14ac:dyDescent="0.3">
      <c r="A276" s="54" t="str">
        <f>IF('Terugvordering reiskosten OAH'!D348="","",IF('Terugvordering reiskosten OAH'!$T$36="","",'Terugvordering reiskosten OAH'!$T$36))</f>
        <v/>
      </c>
      <c r="B276" s="54" t="str">
        <f>IF(A276="","",'Terugvordering reiskosten OAH'!$T$38)</f>
        <v/>
      </c>
      <c r="C276" s="47" t="str">
        <f>IF(A276="","",'gegevensblad samenvatting vord.'!$C$2)</f>
        <v/>
      </c>
      <c r="D276" s="47" t="str">
        <f>IF('Terugvordering reiskosten OAH'!D348="","",TEXT('Terugvordering reiskosten OAH'!D348,"mm-jjjj"))</f>
        <v/>
      </c>
      <c r="E276" s="54" t="str">
        <f>IF('Terugvordering reiskosten OAH'!H348="","",'Terugvordering reiskosten OAH'!H348)</f>
        <v/>
      </c>
      <c r="F276" s="47" t="str">
        <f>IF('Terugvordering reiskosten OAH'!R348="","",'Terugvordering reiskosten OAH'!R348)</f>
        <v/>
      </c>
      <c r="G276" s="54" t="str">
        <f>IF('Terugvordering reiskosten OAH'!X348="","",'Terugvordering reiskosten OAH'!X348)</f>
        <v/>
      </c>
      <c r="H276" s="47" t="str">
        <f>IF('Terugvordering reiskosten OAH'!AJ348="","",'Terugvordering reiskosten OAH'!AJ348)</f>
        <v/>
      </c>
      <c r="I276" s="54" t="str">
        <f>IF('Terugvordering reiskosten OAH'!AR348="","",'Terugvordering reiskosten OAH'!AR348)</f>
        <v/>
      </c>
      <c r="J276" s="54" t="str">
        <f>IF('Terugvordering reiskosten OAH'!AY348="","",'Terugvordering reiskosten OAH'!AY348)</f>
        <v/>
      </c>
      <c r="K276" s="54" t="str">
        <f>IF('Terugvordering reiskosten OAH'!BC348=0,"",'Terugvordering reiskosten OAH'!BC348)</f>
        <v/>
      </c>
      <c r="L276" s="62" t="str">
        <f>IF('Terugvordering reiskosten OAH'!BK348=0,"",'Terugvordering reiskosten OAH'!BK348)</f>
        <v/>
      </c>
      <c r="M276" s="54" t="str">
        <f>IF('Terugvordering reiskosten OAH'!BR348=0,"",'Terugvordering reiskosten OAH'!BR348)</f>
        <v/>
      </c>
      <c r="N276" s="65" t="str">
        <f>IF('Terugvordering reiskosten OAH'!BZ348=0,"",'Terugvordering reiskosten OAH'!BZ348)</f>
        <v/>
      </c>
      <c r="O276" s="65" t="str">
        <f>IF('Terugvordering reiskosten OAH'!CG348="","",'Terugvordering reiskosten OAH'!CG348)</f>
        <v/>
      </c>
      <c r="P276" s="65" t="str">
        <f>IF('Terugvordering reiskosten OAH'!CM348=0,"",'Terugvordering reiskosten OAH'!CM348)</f>
        <v/>
      </c>
    </row>
    <row r="277" spans="1:16" x14ac:dyDescent="0.3">
      <c r="A277" s="54" t="str">
        <f>IF('Terugvordering reiskosten OAH'!D349="","",IF('Terugvordering reiskosten OAH'!$T$36="","",'Terugvordering reiskosten OAH'!$T$36))</f>
        <v/>
      </c>
      <c r="B277" s="54" t="str">
        <f>IF(A277="","",'Terugvordering reiskosten OAH'!$T$38)</f>
        <v/>
      </c>
      <c r="C277" s="47" t="str">
        <f>IF(A277="","",'gegevensblad samenvatting vord.'!$C$2)</f>
        <v/>
      </c>
      <c r="D277" s="47" t="str">
        <f>IF('Terugvordering reiskosten OAH'!D349="","",TEXT('Terugvordering reiskosten OAH'!D349,"mm-jjjj"))</f>
        <v/>
      </c>
      <c r="E277" s="54" t="str">
        <f>IF('Terugvordering reiskosten OAH'!H349="","",'Terugvordering reiskosten OAH'!H349)</f>
        <v/>
      </c>
      <c r="F277" s="47" t="str">
        <f>IF('Terugvordering reiskosten OAH'!R349="","",'Terugvordering reiskosten OAH'!R349)</f>
        <v/>
      </c>
      <c r="G277" s="54" t="str">
        <f>IF('Terugvordering reiskosten OAH'!X349="","",'Terugvordering reiskosten OAH'!X349)</f>
        <v/>
      </c>
      <c r="H277" s="47" t="str">
        <f>IF('Terugvordering reiskosten OAH'!AJ349="","",'Terugvordering reiskosten OAH'!AJ349)</f>
        <v/>
      </c>
      <c r="I277" s="54" t="str">
        <f>IF('Terugvordering reiskosten OAH'!AR349="","",'Terugvordering reiskosten OAH'!AR349)</f>
        <v/>
      </c>
      <c r="J277" s="54" t="str">
        <f>IF('Terugvordering reiskosten OAH'!AY349="","",'Terugvordering reiskosten OAH'!AY349)</f>
        <v/>
      </c>
      <c r="K277" s="54" t="str">
        <f>IF('Terugvordering reiskosten OAH'!BC349=0,"",'Terugvordering reiskosten OAH'!BC349)</f>
        <v/>
      </c>
      <c r="L277" s="62" t="str">
        <f>IF('Terugvordering reiskosten OAH'!BK349=0,"",'Terugvordering reiskosten OAH'!BK349)</f>
        <v/>
      </c>
      <c r="M277" s="54" t="str">
        <f>IF('Terugvordering reiskosten OAH'!BR349=0,"",'Terugvordering reiskosten OAH'!BR349)</f>
        <v/>
      </c>
      <c r="N277" s="65" t="str">
        <f>IF('Terugvordering reiskosten OAH'!BZ349=0,"",'Terugvordering reiskosten OAH'!BZ349)</f>
        <v/>
      </c>
      <c r="O277" s="65" t="str">
        <f>IF('Terugvordering reiskosten OAH'!CG349="","",'Terugvordering reiskosten OAH'!CG349)</f>
        <v/>
      </c>
      <c r="P277" s="65" t="str">
        <f>IF('Terugvordering reiskosten OAH'!CM349=0,"",'Terugvordering reiskosten OAH'!CM349)</f>
        <v/>
      </c>
    </row>
    <row r="278" spans="1:16" x14ac:dyDescent="0.3">
      <c r="A278" s="54" t="str">
        <f>IF('Terugvordering reiskosten OAH'!D350="","",IF('Terugvordering reiskosten OAH'!$T$36="","",'Terugvordering reiskosten OAH'!$T$36))</f>
        <v/>
      </c>
      <c r="B278" s="54" t="str">
        <f>IF(A278="","",'Terugvordering reiskosten OAH'!$T$38)</f>
        <v/>
      </c>
      <c r="C278" s="47" t="str">
        <f>IF(A278="","",'gegevensblad samenvatting vord.'!$C$2)</f>
        <v/>
      </c>
      <c r="D278" s="47" t="str">
        <f>IF('Terugvordering reiskosten OAH'!D350="","",TEXT('Terugvordering reiskosten OAH'!D350,"mm-jjjj"))</f>
        <v/>
      </c>
      <c r="E278" s="54" t="str">
        <f>IF('Terugvordering reiskosten OAH'!H350="","",'Terugvordering reiskosten OAH'!H350)</f>
        <v/>
      </c>
      <c r="F278" s="47" t="str">
        <f>IF('Terugvordering reiskosten OAH'!R350="","",'Terugvordering reiskosten OAH'!R350)</f>
        <v/>
      </c>
      <c r="G278" s="54" t="str">
        <f>IF('Terugvordering reiskosten OAH'!X350="","",'Terugvordering reiskosten OAH'!X350)</f>
        <v/>
      </c>
      <c r="H278" s="47" t="str">
        <f>IF('Terugvordering reiskosten OAH'!AJ350="","",'Terugvordering reiskosten OAH'!AJ350)</f>
        <v/>
      </c>
      <c r="I278" s="54" t="str">
        <f>IF('Terugvordering reiskosten OAH'!AR350="","",'Terugvordering reiskosten OAH'!AR350)</f>
        <v/>
      </c>
      <c r="J278" s="54" t="str">
        <f>IF('Terugvordering reiskosten OAH'!AY350="","",'Terugvordering reiskosten OAH'!AY350)</f>
        <v/>
      </c>
      <c r="K278" s="54" t="str">
        <f>IF('Terugvordering reiskosten OAH'!BC350=0,"",'Terugvordering reiskosten OAH'!BC350)</f>
        <v/>
      </c>
      <c r="L278" s="62" t="str">
        <f>IF('Terugvordering reiskosten OAH'!BK350=0,"",'Terugvordering reiskosten OAH'!BK350)</f>
        <v/>
      </c>
      <c r="M278" s="54" t="str">
        <f>IF('Terugvordering reiskosten OAH'!BR350=0,"",'Terugvordering reiskosten OAH'!BR350)</f>
        <v/>
      </c>
      <c r="N278" s="65" t="str">
        <f>IF('Terugvordering reiskosten OAH'!BZ350=0,"",'Terugvordering reiskosten OAH'!BZ350)</f>
        <v/>
      </c>
      <c r="O278" s="65" t="str">
        <f>IF('Terugvordering reiskosten OAH'!CG350="","",'Terugvordering reiskosten OAH'!CG350)</f>
        <v/>
      </c>
      <c r="P278" s="65" t="str">
        <f>IF('Terugvordering reiskosten OAH'!CM350=0,"",'Terugvordering reiskosten OAH'!CM350)</f>
        <v/>
      </c>
    </row>
    <row r="279" spans="1:16" x14ac:dyDescent="0.3">
      <c r="A279" s="54" t="str">
        <f>IF('Terugvordering reiskosten OAH'!D351="","",IF('Terugvordering reiskosten OAH'!$T$36="","",'Terugvordering reiskosten OAH'!$T$36))</f>
        <v/>
      </c>
      <c r="B279" s="54" t="str">
        <f>IF(A279="","",'Terugvordering reiskosten OAH'!$T$38)</f>
        <v/>
      </c>
      <c r="C279" s="47" t="str">
        <f>IF(A279="","",'gegevensblad samenvatting vord.'!$C$2)</f>
        <v/>
      </c>
      <c r="D279" s="47" t="str">
        <f>IF('Terugvordering reiskosten OAH'!D351="","",TEXT('Terugvordering reiskosten OAH'!D351,"mm-jjjj"))</f>
        <v/>
      </c>
      <c r="E279" s="54" t="str">
        <f>IF('Terugvordering reiskosten OAH'!H351="","",'Terugvordering reiskosten OAH'!H351)</f>
        <v/>
      </c>
      <c r="F279" s="47" t="str">
        <f>IF('Terugvordering reiskosten OAH'!R351="","",'Terugvordering reiskosten OAH'!R351)</f>
        <v/>
      </c>
      <c r="G279" s="54" t="str">
        <f>IF('Terugvordering reiskosten OAH'!X351="","",'Terugvordering reiskosten OAH'!X351)</f>
        <v/>
      </c>
      <c r="H279" s="47" t="str">
        <f>IF('Terugvordering reiskosten OAH'!AJ351="","",'Terugvordering reiskosten OAH'!AJ351)</f>
        <v/>
      </c>
      <c r="I279" s="54" t="str">
        <f>IF('Terugvordering reiskosten OAH'!AR351="","",'Terugvordering reiskosten OAH'!AR351)</f>
        <v/>
      </c>
      <c r="J279" s="54" t="str">
        <f>IF('Terugvordering reiskosten OAH'!AY351="","",'Terugvordering reiskosten OAH'!AY351)</f>
        <v/>
      </c>
      <c r="K279" s="54" t="str">
        <f>IF('Terugvordering reiskosten OAH'!BC351=0,"",'Terugvordering reiskosten OAH'!BC351)</f>
        <v/>
      </c>
      <c r="L279" s="62" t="str">
        <f>IF('Terugvordering reiskosten OAH'!BK351=0,"",'Terugvordering reiskosten OAH'!BK351)</f>
        <v/>
      </c>
      <c r="M279" s="54" t="str">
        <f>IF('Terugvordering reiskosten OAH'!BR351=0,"",'Terugvordering reiskosten OAH'!BR351)</f>
        <v/>
      </c>
      <c r="N279" s="65" t="str">
        <f>IF('Terugvordering reiskosten OAH'!BZ351=0,"",'Terugvordering reiskosten OAH'!BZ351)</f>
        <v/>
      </c>
      <c r="O279" s="65" t="str">
        <f>IF('Terugvordering reiskosten OAH'!CG351="","",'Terugvordering reiskosten OAH'!CG351)</f>
        <v/>
      </c>
      <c r="P279" s="65" t="str">
        <f>IF('Terugvordering reiskosten OAH'!CM351=0,"",'Terugvordering reiskosten OAH'!CM351)</f>
        <v/>
      </c>
    </row>
    <row r="280" spans="1:16" x14ac:dyDescent="0.3">
      <c r="A280" s="54" t="str">
        <f>IF('Terugvordering reiskosten OAH'!D352="","",IF('Terugvordering reiskosten OAH'!$T$36="","",'Terugvordering reiskosten OAH'!$T$36))</f>
        <v/>
      </c>
      <c r="B280" s="54" t="str">
        <f>IF(A280="","",'Terugvordering reiskosten OAH'!$T$38)</f>
        <v/>
      </c>
      <c r="C280" s="47" t="str">
        <f>IF(A280="","",'gegevensblad samenvatting vord.'!$C$2)</f>
        <v/>
      </c>
      <c r="D280" s="47" t="str">
        <f>IF('Terugvordering reiskosten OAH'!D352="","",TEXT('Terugvordering reiskosten OAH'!D352,"mm-jjjj"))</f>
        <v/>
      </c>
      <c r="E280" s="54" t="str">
        <f>IF('Terugvordering reiskosten OAH'!H352="","",'Terugvordering reiskosten OAH'!H352)</f>
        <v/>
      </c>
      <c r="F280" s="47" t="str">
        <f>IF('Terugvordering reiskosten OAH'!R352="","",'Terugvordering reiskosten OAH'!R352)</f>
        <v/>
      </c>
      <c r="G280" s="54" t="str">
        <f>IF('Terugvordering reiskosten OAH'!X352="","",'Terugvordering reiskosten OAH'!X352)</f>
        <v/>
      </c>
      <c r="H280" s="47" t="str">
        <f>IF('Terugvordering reiskosten OAH'!AJ352="","",'Terugvordering reiskosten OAH'!AJ352)</f>
        <v/>
      </c>
      <c r="I280" s="54" t="str">
        <f>IF('Terugvordering reiskosten OAH'!AR352="","",'Terugvordering reiskosten OAH'!AR352)</f>
        <v/>
      </c>
      <c r="J280" s="54" t="str">
        <f>IF('Terugvordering reiskosten OAH'!AY352="","",'Terugvordering reiskosten OAH'!AY352)</f>
        <v/>
      </c>
      <c r="K280" s="54" t="str">
        <f>IF('Terugvordering reiskosten OAH'!BC352=0,"",'Terugvordering reiskosten OAH'!BC352)</f>
        <v/>
      </c>
      <c r="L280" s="62" t="str">
        <f>IF('Terugvordering reiskosten OAH'!BK352=0,"",'Terugvordering reiskosten OAH'!BK352)</f>
        <v/>
      </c>
      <c r="M280" s="54" t="str">
        <f>IF('Terugvordering reiskosten OAH'!BR352=0,"",'Terugvordering reiskosten OAH'!BR352)</f>
        <v/>
      </c>
      <c r="N280" s="65" t="str">
        <f>IF('Terugvordering reiskosten OAH'!BZ352=0,"",'Terugvordering reiskosten OAH'!BZ352)</f>
        <v/>
      </c>
      <c r="O280" s="65" t="str">
        <f>IF('Terugvordering reiskosten OAH'!CG352="","",'Terugvordering reiskosten OAH'!CG352)</f>
        <v/>
      </c>
      <c r="P280" s="65" t="str">
        <f>IF('Terugvordering reiskosten OAH'!CM352=0,"",'Terugvordering reiskosten OAH'!CM352)</f>
        <v/>
      </c>
    </row>
    <row r="281" spans="1:16" x14ac:dyDescent="0.3">
      <c r="A281" s="54" t="str">
        <f>IF('Terugvordering reiskosten OAH'!D353="","",IF('Terugvordering reiskosten OAH'!$T$36="","",'Terugvordering reiskosten OAH'!$T$36))</f>
        <v/>
      </c>
      <c r="B281" s="54" t="str">
        <f>IF(A281="","",'Terugvordering reiskosten OAH'!$T$38)</f>
        <v/>
      </c>
      <c r="C281" s="47" t="str">
        <f>IF(A281="","",'gegevensblad samenvatting vord.'!$C$2)</f>
        <v/>
      </c>
      <c r="D281" s="47" t="str">
        <f>IF('Terugvordering reiskosten OAH'!D353="","",TEXT('Terugvordering reiskosten OAH'!D353,"mm-jjjj"))</f>
        <v/>
      </c>
      <c r="E281" s="54" t="str">
        <f>IF('Terugvordering reiskosten OAH'!H353="","",'Terugvordering reiskosten OAH'!H353)</f>
        <v/>
      </c>
      <c r="F281" s="47" t="str">
        <f>IF('Terugvordering reiskosten OAH'!R353="","",'Terugvordering reiskosten OAH'!R353)</f>
        <v/>
      </c>
      <c r="G281" s="54" t="str">
        <f>IF('Terugvordering reiskosten OAH'!X353="","",'Terugvordering reiskosten OAH'!X353)</f>
        <v/>
      </c>
      <c r="H281" s="47" t="str">
        <f>IF('Terugvordering reiskosten OAH'!AJ353="","",'Terugvordering reiskosten OAH'!AJ353)</f>
        <v/>
      </c>
      <c r="I281" s="54" t="str">
        <f>IF('Terugvordering reiskosten OAH'!AR353="","",'Terugvordering reiskosten OAH'!AR353)</f>
        <v/>
      </c>
      <c r="J281" s="54" t="str">
        <f>IF('Terugvordering reiskosten OAH'!AY353="","",'Terugvordering reiskosten OAH'!AY353)</f>
        <v/>
      </c>
      <c r="K281" s="54" t="str">
        <f>IF('Terugvordering reiskosten OAH'!BC353=0,"",'Terugvordering reiskosten OAH'!BC353)</f>
        <v/>
      </c>
      <c r="L281" s="62" t="str">
        <f>IF('Terugvordering reiskosten OAH'!BK353=0,"",'Terugvordering reiskosten OAH'!BK353)</f>
        <v/>
      </c>
      <c r="M281" s="54" t="str">
        <f>IF('Terugvordering reiskosten OAH'!BR353=0,"",'Terugvordering reiskosten OAH'!BR353)</f>
        <v/>
      </c>
      <c r="N281" s="65" t="str">
        <f>IF('Terugvordering reiskosten OAH'!BZ353=0,"",'Terugvordering reiskosten OAH'!BZ353)</f>
        <v/>
      </c>
      <c r="O281" s="65" t="str">
        <f>IF('Terugvordering reiskosten OAH'!CG353="","",'Terugvordering reiskosten OAH'!CG353)</f>
        <v/>
      </c>
      <c r="P281" s="65" t="str">
        <f>IF('Terugvordering reiskosten OAH'!CM353=0,"",'Terugvordering reiskosten OAH'!CM353)</f>
        <v/>
      </c>
    </row>
    <row r="282" spans="1:16" x14ac:dyDescent="0.3">
      <c r="A282" s="54" t="str">
        <f>IF('Terugvordering reiskosten OAH'!D354="","",IF('Terugvordering reiskosten OAH'!$T$36="","",'Terugvordering reiskosten OAH'!$T$36))</f>
        <v/>
      </c>
      <c r="B282" s="54" t="str">
        <f>IF(A282="","",'Terugvordering reiskosten OAH'!$T$38)</f>
        <v/>
      </c>
      <c r="C282" s="47" t="str">
        <f>IF(A282="","",'gegevensblad samenvatting vord.'!$C$2)</f>
        <v/>
      </c>
      <c r="D282" s="47" t="str">
        <f>IF('Terugvordering reiskosten OAH'!D354="","",TEXT('Terugvordering reiskosten OAH'!D354,"mm-jjjj"))</f>
        <v/>
      </c>
      <c r="E282" s="54" t="str">
        <f>IF('Terugvordering reiskosten OAH'!H354="","",'Terugvordering reiskosten OAH'!H354)</f>
        <v/>
      </c>
      <c r="F282" s="47" t="str">
        <f>IF('Terugvordering reiskosten OAH'!R354="","",'Terugvordering reiskosten OAH'!R354)</f>
        <v/>
      </c>
      <c r="G282" s="54" t="str">
        <f>IF('Terugvordering reiskosten OAH'!X354="","",'Terugvordering reiskosten OAH'!X354)</f>
        <v/>
      </c>
      <c r="H282" s="47" t="str">
        <f>IF('Terugvordering reiskosten OAH'!AJ354="","",'Terugvordering reiskosten OAH'!AJ354)</f>
        <v/>
      </c>
      <c r="I282" s="54" t="str">
        <f>IF('Terugvordering reiskosten OAH'!AR354="","",'Terugvordering reiskosten OAH'!AR354)</f>
        <v/>
      </c>
      <c r="J282" s="54" t="str">
        <f>IF('Terugvordering reiskosten OAH'!AY354="","",'Terugvordering reiskosten OAH'!AY354)</f>
        <v/>
      </c>
      <c r="K282" s="54" t="str">
        <f>IF('Terugvordering reiskosten OAH'!BC354=0,"",'Terugvordering reiskosten OAH'!BC354)</f>
        <v/>
      </c>
      <c r="L282" s="62" t="str">
        <f>IF('Terugvordering reiskosten OAH'!BK354=0,"",'Terugvordering reiskosten OAH'!BK354)</f>
        <v/>
      </c>
      <c r="M282" s="54" t="str">
        <f>IF('Terugvordering reiskosten OAH'!BR354=0,"",'Terugvordering reiskosten OAH'!BR354)</f>
        <v/>
      </c>
      <c r="N282" s="65" t="str">
        <f>IF('Terugvordering reiskosten OAH'!BZ354=0,"",'Terugvordering reiskosten OAH'!BZ354)</f>
        <v/>
      </c>
      <c r="O282" s="65" t="str">
        <f>IF('Terugvordering reiskosten OAH'!CG354="","",'Terugvordering reiskosten OAH'!CG354)</f>
        <v/>
      </c>
      <c r="P282" s="65" t="str">
        <f>IF('Terugvordering reiskosten OAH'!CM354=0,"",'Terugvordering reiskosten OAH'!CM354)</f>
        <v/>
      </c>
    </row>
    <row r="283" spans="1:16" x14ac:dyDescent="0.3">
      <c r="A283" s="54" t="str">
        <f>IF('Terugvordering reiskosten OAH'!D355="","",IF('Terugvordering reiskosten OAH'!$T$36="","",'Terugvordering reiskosten OAH'!$T$36))</f>
        <v/>
      </c>
      <c r="B283" s="54" t="str">
        <f>IF(A283="","",'Terugvordering reiskosten OAH'!$T$38)</f>
        <v/>
      </c>
      <c r="C283" s="47" t="str">
        <f>IF(A283="","",'gegevensblad samenvatting vord.'!$C$2)</f>
        <v/>
      </c>
      <c r="D283" s="47" t="str">
        <f>IF('Terugvordering reiskosten OAH'!D355="","",TEXT('Terugvordering reiskosten OAH'!D355,"mm-jjjj"))</f>
        <v/>
      </c>
      <c r="E283" s="54" t="str">
        <f>IF('Terugvordering reiskosten OAH'!H355="","",'Terugvordering reiskosten OAH'!H355)</f>
        <v/>
      </c>
      <c r="F283" s="47" t="str">
        <f>IF('Terugvordering reiskosten OAH'!R355="","",'Terugvordering reiskosten OAH'!R355)</f>
        <v/>
      </c>
      <c r="G283" s="54" t="str">
        <f>IF('Terugvordering reiskosten OAH'!X355="","",'Terugvordering reiskosten OAH'!X355)</f>
        <v/>
      </c>
      <c r="H283" s="47" t="str">
        <f>IF('Terugvordering reiskosten OAH'!AJ355="","",'Terugvordering reiskosten OAH'!AJ355)</f>
        <v/>
      </c>
      <c r="I283" s="54" t="str">
        <f>IF('Terugvordering reiskosten OAH'!AR355="","",'Terugvordering reiskosten OAH'!AR355)</f>
        <v/>
      </c>
      <c r="J283" s="54" t="str">
        <f>IF('Terugvordering reiskosten OAH'!AY355="","",'Terugvordering reiskosten OAH'!AY355)</f>
        <v/>
      </c>
      <c r="K283" s="54" t="str">
        <f>IF('Terugvordering reiskosten OAH'!BC355=0,"",'Terugvordering reiskosten OAH'!BC355)</f>
        <v/>
      </c>
      <c r="L283" s="62" t="str">
        <f>IF('Terugvordering reiskosten OAH'!BK355=0,"",'Terugvordering reiskosten OAH'!BK355)</f>
        <v/>
      </c>
      <c r="M283" s="54" t="str">
        <f>IF('Terugvordering reiskosten OAH'!BR355=0,"",'Terugvordering reiskosten OAH'!BR355)</f>
        <v/>
      </c>
      <c r="N283" s="65" t="str">
        <f>IF('Terugvordering reiskosten OAH'!BZ355=0,"",'Terugvordering reiskosten OAH'!BZ355)</f>
        <v/>
      </c>
      <c r="O283" s="65" t="str">
        <f>IF('Terugvordering reiskosten OAH'!CG355="","",'Terugvordering reiskosten OAH'!CG355)</f>
        <v/>
      </c>
      <c r="P283" s="65" t="str">
        <f>IF('Terugvordering reiskosten OAH'!CM355=0,"",'Terugvordering reiskosten OAH'!CM355)</f>
        <v/>
      </c>
    </row>
    <row r="284" spans="1:16" x14ac:dyDescent="0.3">
      <c r="A284" s="54" t="str">
        <f>IF('Terugvordering reiskosten OAH'!D356="","",IF('Terugvordering reiskosten OAH'!$T$36="","",'Terugvordering reiskosten OAH'!$T$36))</f>
        <v/>
      </c>
      <c r="B284" s="54" t="str">
        <f>IF(A284="","",'Terugvordering reiskosten OAH'!$T$38)</f>
        <v/>
      </c>
      <c r="C284" s="47" t="str">
        <f>IF(A284="","",'gegevensblad samenvatting vord.'!$C$2)</f>
        <v/>
      </c>
      <c r="D284" s="47" t="str">
        <f>IF('Terugvordering reiskosten OAH'!D356="","",TEXT('Terugvordering reiskosten OAH'!D356,"mm-jjjj"))</f>
        <v/>
      </c>
      <c r="E284" s="54" t="str">
        <f>IF('Terugvordering reiskosten OAH'!H356="","",'Terugvordering reiskosten OAH'!H356)</f>
        <v/>
      </c>
      <c r="F284" s="47" t="str">
        <f>IF('Terugvordering reiskosten OAH'!R356="","",'Terugvordering reiskosten OAH'!R356)</f>
        <v/>
      </c>
      <c r="G284" s="54" t="str">
        <f>IF('Terugvordering reiskosten OAH'!X356="","",'Terugvordering reiskosten OAH'!X356)</f>
        <v/>
      </c>
      <c r="H284" s="47" t="str">
        <f>IF('Terugvordering reiskosten OAH'!AJ356="","",'Terugvordering reiskosten OAH'!AJ356)</f>
        <v/>
      </c>
      <c r="I284" s="54" t="str">
        <f>IF('Terugvordering reiskosten OAH'!AR356="","",'Terugvordering reiskosten OAH'!AR356)</f>
        <v/>
      </c>
      <c r="J284" s="54" t="str">
        <f>IF('Terugvordering reiskosten OAH'!AY356="","",'Terugvordering reiskosten OAH'!AY356)</f>
        <v/>
      </c>
      <c r="K284" s="54" t="str">
        <f>IF('Terugvordering reiskosten OAH'!BC356=0,"",'Terugvordering reiskosten OAH'!BC356)</f>
        <v/>
      </c>
      <c r="L284" s="62" t="str">
        <f>IF('Terugvordering reiskosten OAH'!BK356=0,"",'Terugvordering reiskosten OAH'!BK356)</f>
        <v/>
      </c>
      <c r="M284" s="54" t="str">
        <f>IF('Terugvordering reiskosten OAH'!BR356=0,"",'Terugvordering reiskosten OAH'!BR356)</f>
        <v/>
      </c>
      <c r="N284" s="65" t="str">
        <f>IF('Terugvordering reiskosten OAH'!BZ356=0,"",'Terugvordering reiskosten OAH'!BZ356)</f>
        <v/>
      </c>
      <c r="O284" s="65" t="str">
        <f>IF('Terugvordering reiskosten OAH'!CG356="","",'Terugvordering reiskosten OAH'!CG356)</f>
        <v/>
      </c>
      <c r="P284" s="65" t="str">
        <f>IF('Terugvordering reiskosten OAH'!CM356=0,"",'Terugvordering reiskosten OAH'!CM356)</f>
        <v/>
      </c>
    </row>
    <row r="285" spans="1:16" x14ac:dyDescent="0.3">
      <c r="A285" s="54" t="str">
        <f>IF('Terugvordering reiskosten OAH'!D357="","",IF('Terugvordering reiskosten OAH'!$T$36="","",'Terugvordering reiskosten OAH'!$T$36))</f>
        <v/>
      </c>
      <c r="B285" s="54" t="str">
        <f>IF(A285="","",'Terugvordering reiskosten OAH'!$T$38)</f>
        <v/>
      </c>
      <c r="C285" s="47" t="str">
        <f>IF(A285="","",'gegevensblad samenvatting vord.'!$C$2)</f>
        <v/>
      </c>
      <c r="D285" s="47" t="str">
        <f>IF('Terugvordering reiskosten OAH'!D357="","",TEXT('Terugvordering reiskosten OAH'!D357,"mm-jjjj"))</f>
        <v/>
      </c>
      <c r="E285" s="54" t="str">
        <f>IF('Terugvordering reiskosten OAH'!H357="","",'Terugvordering reiskosten OAH'!H357)</f>
        <v/>
      </c>
      <c r="F285" s="47" t="str">
        <f>IF('Terugvordering reiskosten OAH'!R357="","",'Terugvordering reiskosten OAH'!R357)</f>
        <v/>
      </c>
      <c r="G285" s="54" t="str">
        <f>IF('Terugvordering reiskosten OAH'!X357="","",'Terugvordering reiskosten OAH'!X357)</f>
        <v/>
      </c>
      <c r="H285" s="47" t="str">
        <f>IF('Terugvordering reiskosten OAH'!AJ357="","",'Terugvordering reiskosten OAH'!AJ357)</f>
        <v/>
      </c>
      <c r="I285" s="54" t="str">
        <f>IF('Terugvordering reiskosten OAH'!AR357="","",'Terugvordering reiskosten OAH'!AR357)</f>
        <v/>
      </c>
      <c r="J285" s="54" t="str">
        <f>IF('Terugvordering reiskosten OAH'!AY357="","",'Terugvordering reiskosten OAH'!AY357)</f>
        <v/>
      </c>
      <c r="K285" s="54" t="str">
        <f>IF('Terugvordering reiskosten OAH'!BC357=0,"",'Terugvordering reiskosten OAH'!BC357)</f>
        <v/>
      </c>
      <c r="L285" s="62" t="str">
        <f>IF('Terugvordering reiskosten OAH'!BK357=0,"",'Terugvordering reiskosten OAH'!BK357)</f>
        <v/>
      </c>
      <c r="M285" s="54" t="str">
        <f>IF('Terugvordering reiskosten OAH'!BR357=0,"",'Terugvordering reiskosten OAH'!BR357)</f>
        <v/>
      </c>
      <c r="N285" s="65" t="str">
        <f>IF('Terugvordering reiskosten OAH'!BZ357=0,"",'Terugvordering reiskosten OAH'!BZ357)</f>
        <v/>
      </c>
      <c r="O285" s="65" t="str">
        <f>IF('Terugvordering reiskosten OAH'!CG357="","",'Terugvordering reiskosten OAH'!CG357)</f>
        <v/>
      </c>
      <c r="P285" s="65" t="str">
        <f>IF('Terugvordering reiskosten OAH'!CM357=0,"",'Terugvordering reiskosten OAH'!CM357)</f>
        <v/>
      </c>
    </row>
    <row r="286" spans="1:16" x14ac:dyDescent="0.3">
      <c r="A286" s="54" t="str">
        <f>IF('Terugvordering reiskosten OAH'!D358="","",IF('Terugvordering reiskosten OAH'!$T$36="","",'Terugvordering reiskosten OAH'!$T$36))</f>
        <v/>
      </c>
      <c r="B286" s="54" t="str">
        <f>IF(A286="","",'Terugvordering reiskosten OAH'!$T$38)</f>
        <v/>
      </c>
      <c r="C286" s="47" t="str">
        <f>IF(A286="","",'gegevensblad samenvatting vord.'!$C$2)</f>
        <v/>
      </c>
      <c r="D286" s="47" t="str">
        <f>IF('Terugvordering reiskosten OAH'!D358="","",TEXT('Terugvordering reiskosten OAH'!D358,"mm-jjjj"))</f>
        <v/>
      </c>
      <c r="E286" s="54" t="str">
        <f>IF('Terugvordering reiskosten OAH'!H358="","",'Terugvordering reiskosten OAH'!H358)</f>
        <v/>
      </c>
      <c r="F286" s="47" t="str">
        <f>IF('Terugvordering reiskosten OAH'!R358="","",'Terugvordering reiskosten OAH'!R358)</f>
        <v/>
      </c>
      <c r="G286" s="54" t="str">
        <f>IF('Terugvordering reiskosten OAH'!X358="","",'Terugvordering reiskosten OAH'!X358)</f>
        <v/>
      </c>
      <c r="H286" s="47" t="str">
        <f>IF('Terugvordering reiskosten OAH'!AJ358="","",'Terugvordering reiskosten OAH'!AJ358)</f>
        <v/>
      </c>
      <c r="I286" s="54" t="str">
        <f>IF('Terugvordering reiskosten OAH'!AR358="","",'Terugvordering reiskosten OAH'!AR358)</f>
        <v/>
      </c>
      <c r="J286" s="54" t="str">
        <f>IF('Terugvordering reiskosten OAH'!AY358="","",'Terugvordering reiskosten OAH'!AY358)</f>
        <v/>
      </c>
      <c r="K286" s="54" t="str">
        <f>IF('Terugvordering reiskosten OAH'!BC358=0,"",'Terugvordering reiskosten OAH'!BC358)</f>
        <v/>
      </c>
      <c r="L286" s="62" t="str">
        <f>IF('Terugvordering reiskosten OAH'!BK358=0,"",'Terugvordering reiskosten OAH'!BK358)</f>
        <v/>
      </c>
      <c r="M286" s="54" t="str">
        <f>IF('Terugvordering reiskosten OAH'!BR358=0,"",'Terugvordering reiskosten OAH'!BR358)</f>
        <v/>
      </c>
      <c r="N286" s="65" t="str">
        <f>IF('Terugvordering reiskosten OAH'!BZ358=0,"",'Terugvordering reiskosten OAH'!BZ358)</f>
        <v/>
      </c>
      <c r="O286" s="65" t="str">
        <f>IF('Terugvordering reiskosten OAH'!CG358="","",'Terugvordering reiskosten OAH'!CG358)</f>
        <v/>
      </c>
      <c r="P286" s="65" t="str">
        <f>IF('Terugvordering reiskosten OAH'!CM358=0,"",'Terugvordering reiskosten OAH'!CM358)</f>
        <v/>
      </c>
    </row>
    <row r="287" spans="1:16" x14ac:dyDescent="0.3">
      <c r="A287" s="54" t="str">
        <f>IF('Terugvordering reiskosten OAH'!D359="","",IF('Terugvordering reiskosten OAH'!$T$36="","",'Terugvordering reiskosten OAH'!$T$36))</f>
        <v/>
      </c>
      <c r="B287" s="54" t="str">
        <f>IF(A287="","",'Terugvordering reiskosten OAH'!$T$38)</f>
        <v/>
      </c>
      <c r="C287" s="47" t="str">
        <f>IF(A287="","",'gegevensblad samenvatting vord.'!$C$2)</f>
        <v/>
      </c>
      <c r="D287" s="47" t="str">
        <f>IF('Terugvordering reiskosten OAH'!D359="","",TEXT('Terugvordering reiskosten OAH'!D359,"mm-jjjj"))</f>
        <v/>
      </c>
      <c r="E287" s="54" t="str">
        <f>IF('Terugvordering reiskosten OAH'!H359="","",'Terugvordering reiskosten OAH'!H359)</f>
        <v/>
      </c>
      <c r="F287" s="47" t="str">
        <f>IF('Terugvordering reiskosten OAH'!R359="","",'Terugvordering reiskosten OAH'!R359)</f>
        <v/>
      </c>
      <c r="G287" s="54" t="str">
        <f>IF('Terugvordering reiskosten OAH'!X359="","",'Terugvordering reiskosten OAH'!X359)</f>
        <v/>
      </c>
      <c r="H287" s="47" t="str">
        <f>IF('Terugvordering reiskosten OAH'!AJ359="","",'Terugvordering reiskosten OAH'!AJ359)</f>
        <v/>
      </c>
      <c r="I287" s="54" t="str">
        <f>IF('Terugvordering reiskosten OAH'!AR359="","",'Terugvordering reiskosten OAH'!AR359)</f>
        <v/>
      </c>
      <c r="J287" s="54" t="str">
        <f>IF('Terugvordering reiskosten OAH'!AY359="","",'Terugvordering reiskosten OAH'!AY359)</f>
        <v/>
      </c>
      <c r="K287" s="54" t="str">
        <f>IF('Terugvordering reiskosten OAH'!BC359=0,"",'Terugvordering reiskosten OAH'!BC359)</f>
        <v/>
      </c>
      <c r="L287" s="62" t="str">
        <f>IF('Terugvordering reiskosten OAH'!BK359=0,"",'Terugvordering reiskosten OAH'!BK359)</f>
        <v/>
      </c>
      <c r="M287" s="54" t="str">
        <f>IF('Terugvordering reiskosten OAH'!BR359=0,"",'Terugvordering reiskosten OAH'!BR359)</f>
        <v/>
      </c>
      <c r="N287" s="65" t="str">
        <f>IF('Terugvordering reiskosten OAH'!BZ359=0,"",'Terugvordering reiskosten OAH'!BZ359)</f>
        <v/>
      </c>
      <c r="O287" s="65" t="str">
        <f>IF('Terugvordering reiskosten OAH'!CG359="","",'Terugvordering reiskosten OAH'!CG359)</f>
        <v/>
      </c>
      <c r="P287" s="65" t="str">
        <f>IF('Terugvordering reiskosten OAH'!CM359=0,"",'Terugvordering reiskosten OAH'!CM359)</f>
        <v/>
      </c>
    </row>
    <row r="288" spans="1:16" x14ac:dyDescent="0.3">
      <c r="A288" s="54" t="str">
        <f>IF('Terugvordering reiskosten OAH'!D360="","",IF('Terugvordering reiskosten OAH'!$T$36="","",'Terugvordering reiskosten OAH'!$T$36))</f>
        <v/>
      </c>
      <c r="B288" s="54" t="str">
        <f>IF(A288="","",'Terugvordering reiskosten OAH'!$T$38)</f>
        <v/>
      </c>
      <c r="C288" s="47" t="str">
        <f>IF(A288="","",'gegevensblad samenvatting vord.'!$C$2)</f>
        <v/>
      </c>
      <c r="D288" s="47" t="str">
        <f>IF('Terugvordering reiskosten OAH'!D360="","",TEXT('Terugvordering reiskosten OAH'!D360,"mm-jjjj"))</f>
        <v/>
      </c>
      <c r="E288" s="54" t="str">
        <f>IF('Terugvordering reiskosten OAH'!H360="","",'Terugvordering reiskosten OAH'!H360)</f>
        <v/>
      </c>
      <c r="F288" s="47" t="str">
        <f>IF('Terugvordering reiskosten OAH'!R360="","",'Terugvordering reiskosten OAH'!R360)</f>
        <v/>
      </c>
      <c r="G288" s="54" t="str">
        <f>IF('Terugvordering reiskosten OAH'!X360="","",'Terugvordering reiskosten OAH'!X360)</f>
        <v/>
      </c>
      <c r="H288" s="47" t="str">
        <f>IF('Terugvordering reiskosten OAH'!AJ360="","",'Terugvordering reiskosten OAH'!AJ360)</f>
        <v/>
      </c>
      <c r="I288" s="54" t="str">
        <f>IF('Terugvordering reiskosten OAH'!AR360="","",'Terugvordering reiskosten OAH'!AR360)</f>
        <v/>
      </c>
      <c r="J288" s="54" t="str">
        <f>IF('Terugvordering reiskosten OAH'!AY360="","",'Terugvordering reiskosten OAH'!AY360)</f>
        <v/>
      </c>
      <c r="K288" s="54" t="str">
        <f>IF('Terugvordering reiskosten OAH'!BC360=0,"",'Terugvordering reiskosten OAH'!BC360)</f>
        <v/>
      </c>
      <c r="L288" s="62" t="str">
        <f>IF('Terugvordering reiskosten OAH'!BK360=0,"",'Terugvordering reiskosten OAH'!BK360)</f>
        <v/>
      </c>
      <c r="M288" s="54" t="str">
        <f>IF('Terugvordering reiskosten OAH'!BR360=0,"",'Terugvordering reiskosten OAH'!BR360)</f>
        <v/>
      </c>
      <c r="N288" s="65" t="str">
        <f>IF('Terugvordering reiskosten OAH'!BZ360=0,"",'Terugvordering reiskosten OAH'!BZ360)</f>
        <v/>
      </c>
      <c r="O288" s="65" t="str">
        <f>IF('Terugvordering reiskosten OAH'!CG360="","",'Terugvordering reiskosten OAH'!CG360)</f>
        <v/>
      </c>
      <c r="P288" s="65" t="str">
        <f>IF('Terugvordering reiskosten OAH'!CM360=0,"",'Terugvordering reiskosten OAH'!CM360)</f>
        <v/>
      </c>
    </row>
    <row r="289" spans="1:16" x14ac:dyDescent="0.3">
      <c r="A289" s="54" t="str">
        <f>IF('Terugvordering reiskosten OAH'!D361="","",IF('Terugvordering reiskosten OAH'!$T$36="","",'Terugvordering reiskosten OAH'!$T$36))</f>
        <v/>
      </c>
      <c r="B289" s="54" t="str">
        <f>IF(A289="","",'Terugvordering reiskosten OAH'!$T$38)</f>
        <v/>
      </c>
      <c r="C289" s="47" t="str">
        <f>IF(A289="","",'gegevensblad samenvatting vord.'!$C$2)</f>
        <v/>
      </c>
      <c r="D289" s="47" t="str">
        <f>IF('Terugvordering reiskosten OAH'!D361="","",TEXT('Terugvordering reiskosten OAH'!D361,"mm-jjjj"))</f>
        <v/>
      </c>
      <c r="E289" s="54" t="str">
        <f>IF('Terugvordering reiskosten OAH'!H361="","",'Terugvordering reiskosten OAH'!H361)</f>
        <v/>
      </c>
      <c r="F289" s="47" t="str">
        <f>IF('Terugvordering reiskosten OAH'!R361="","",'Terugvordering reiskosten OAH'!R361)</f>
        <v/>
      </c>
      <c r="G289" s="54" t="str">
        <f>IF('Terugvordering reiskosten OAH'!X361="","",'Terugvordering reiskosten OAH'!X361)</f>
        <v/>
      </c>
      <c r="H289" s="47" t="str">
        <f>IF('Terugvordering reiskosten OAH'!AJ361="","",'Terugvordering reiskosten OAH'!AJ361)</f>
        <v/>
      </c>
      <c r="I289" s="54" t="str">
        <f>IF('Terugvordering reiskosten OAH'!AR361="","",'Terugvordering reiskosten OAH'!AR361)</f>
        <v/>
      </c>
      <c r="J289" s="54" t="str">
        <f>IF('Terugvordering reiskosten OAH'!AY361="","",'Terugvordering reiskosten OAH'!AY361)</f>
        <v/>
      </c>
      <c r="K289" s="54" t="str">
        <f>IF('Terugvordering reiskosten OAH'!BC361=0,"",'Terugvordering reiskosten OAH'!BC361)</f>
        <v/>
      </c>
      <c r="L289" s="62" t="str">
        <f>IF('Terugvordering reiskosten OAH'!BK361=0,"",'Terugvordering reiskosten OAH'!BK361)</f>
        <v/>
      </c>
      <c r="M289" s="54" t="str">
        <f>IF('Terugvordering reiskosten OAH'!BR361=0,"",'Terugvordering reiskosten OAH'!BR361)</f>
        <v/>
      </c>
      <c r="N289" s="65" t="str">
        <f>IF('Terugvordering reiskosten OAH'!BZ361=0,"",'Terugvordering reiskosten OAH'!BZ361)</f>
        <v/>
      </c>
      <c r="O289" s="65" t="str">
        <f>IF('Terugvordering reiskosten OAH'!CG361="","",'Terugvordering reiskosten OAH'!CG361)</f>
        <v/>
      </c>
      <c r="P289" s="65" t="str">
        <f>IF('Terugvordering reiskosten OAH'!CM361=0,"",'Terugvordering reiskosten OAH'!CM361)</f>
        <v/>
      </c>
    </row>
    <row r="290" spans="1:16" x14ac:dyDescent="0.3">
      <c r="A290" s="54" t="str">
        <f>IF('Terugvordering reiskosten OAH'!D362="","",IF('Terugvordering reiskosten OAH'!$T$36="","",'Terugvordering reiskosten OAH'!$T$36))</f>
        <v/>
      </c>
      <c r="B290" s="54" t="str">
        <f>IF(A290="","",'Terugvordering reiskosten OAH'!$T$38)</f>
        <v/>
      </c>
      <c r="C290" s="47" t="str">
        <f>IF(A290="","",'gegevensblad samenvatting vord.'!$C$2)</f>
        <v/>
      </c>
      <c r="D290" s="47" t="str">
        <f>IF('Terugvordering reiskosten OAH'!D362="","",TEXT('Terugvordering reiskosten OAH'!D362,"mm-jjjj"))</f>
        <v/>
      </c>
      <c r="E290" s="54" t="str">
        <f>IF('Terugvordering reiskosten OAH'!H362="","",'Terugvordering reiskosten OAH'!H362)</f>
        <v/>
      </c>
      <c r="F290" s="47" t="str">
        <f>IF('Terugvordering reiskosten OAH'!R362="","",'Terugvordering reiskosten OAH'!R362)</f>
        <v/>
      </c>
      <c r="G290" s="54" t="str">
        <f>IF('Terugvordering reiskosten OAH'!X362="","",'Terugvordering reiskosten OAH'!X362)</f>
        <v/>
      </c>
      <c r="H290" s="47" t="str">
        <f>IF('Terugvordering reiskosten OAH'!AJ362="","",'Terugvordering reiskosten OAH'!AJ362)</f>
        <v/>
      </c>
      <c r="I290" s="54" t="str">
        <f>IF('Terugvordering reiskosten OAH'!AR362="","",'Terugvordering reiskosten OAH'!AR362)</f>
        <v/>
      </c>
      <c r="J290" s="54" t="str">
        <f>IF('Terugvordering reiskosten OAH'!AY362="","",'Terugvordering reiskosten OAH'!AY362)</f>
        <v/>
      </c>
      <c r="K290" s="54" t="str">
        <f>IF('Terugvordering reiskosten OAH'!BC362=0,"",'Terugvordering reiskosten OAH'!BC362)</f>
        <v/>
      </c>
      <c r="L290" s="62" t="str">
        <f>IF('Terugvordering reiskosten OAH'!BK362=0,"",'Terugvordering reiskosten OAH'!BK362)</f>
        <v/>
      </c>
      <c r="M290" s="54" t="str">
        <f>IF('Terugvordering reiskosten OAH'!BR362=0,"",'Terugvordering reiskosten OAH'!BR362)</f>
        <v/>
      </c>
      <c r="N290" s="65" t="str">
        <f>IF('Terugvordering reiskosten OAH'!BZ362=0,"",'Terugvordering reiskosten OAH'!BZ362)</f>
        <v/>
      </c>
      <c r="O290" s="65" t="str">
        <f>IF('Terugvordering reiskosten OAH'!CG362="","",'Terugvordering reiskosten OAH'!CG362)</f>
        <v/>
      </c>
      <c r="P290" s="65" t="str">
        <f>IF('Terugvordering reiskosten OAH'!CM362=0,"",'Terugvordering reiskosten OAH'!CM362)</f>
        <v/>
      </c>
    </row>
    <row r="291" spans="1:16" x14ac:dyDescent="0.3">
      <c r="A291" s="54" t="str">
        <f>IF('Terugvordering reiskosten OAH'!D363="","",IF('Terugvordering reiskosten OAH'!$T$36="","",'Terugvordering reiskosten OAH'!$T$36))</f>
        <v/>
      </c>
      <c r="B291" s="54" t="str">
        <f>IF(A291="","",'Terugvordering reiskosten OAH'!$T$38)</f>
        <v/>
      </c>
      <c r="C291" s="47" t="str">
        <f>IF(A291="","",'gegevensblad samenvatting vord.'!$C$2)</f>
        <v/>
      </c>
      <c r="D291" s="47" t="str">
        <f>IF('Terugvordering reiskosten OAH'!D363="","",TEXT('Terugvordering reiskosten OAH'!D363,"mm-jjjj"))</f>
        <v/>
      </c>
      <c r="E291" s="54" t="str">
        <f>IF('Terugvordering reiskosten OAH'!H363="","",'Terugvordering reiskosten OAH'!H363)</f>
        <v/>
      </c>
      <c r="F291" s="47" t="str">
        <f>IF('Terugvordering reiskosten OAH'!R363="","",'Terugvordering reiskosten OAH'!R363)</f>
        <v/>
      </c>
      <c r="G291" s="54" t="str">
        <f>IF('Terugvordering reiskosten OAH'!X363="","",'Terugvordering reiskosten OAH'!X363)</f>
        <v/>
      </c>
      <c r="H291" s="47" t="str">
        <f>IF('Terugvordering reiskosten OAH'!AJ363="","",'Terugvordering reiskosten OAH'!AJ363)</f>
        <v/>
      </c>
      <c r="I291" s="54" t="str">
        <f>IF('Terugvordering reiskosten OAH'!AR363="","",'Terugvordering reiskosten OAH'!AR363)</f>
        <v/>
      </c>
      <c r="J291" s="54" t="str">
        <f>IF('Terugvordering reiskosten OAH'!AY363="","",'Terugvordering reiskosten OAH'!AY363)</f>
        <v/>
      </c>
      <c r="K291" s="54" t="str">
        <f>IF('Terugvordering reiskosten OAH'!BC363=0,"",'Terugvordering reiskosten OAH'!BC363)</f>
        <v/>
      </c>
      <c r="L291" s="62" t="str">
        <f>IF('Terugvordering reiskosten OAH'!BK363=0,"",'Terugvordering reiskosten OAH'!BK363)</f>
        <v/>
      </c>
      <c r="M291" s="54" t="str">
        <f>IF('Terugvordering reiskosten OAH'!BR363=0,"",'Terugvordering reiskosten OAH'!BR363)</f>
        <v/>
      </c>
      <c r="N291" s="65" t="str">
        <f>IF('Terugvordering reiskosten OAH'!BZ363=0,"",'Terugvordering reiskosten OAH'!BZ363)</f>
        <v/>
      </c>
      <c r="O291" s="65" t="str">
        <f>IF('Terugvordering reiskosten OAH'!CG363="","",'Terugvordering reiskosten OAH'!CG363)</f>
        <v/>
      </c>
      <c r="P291" s="65" t="str">
        <f>IF('Terugvordering reiskosten OAH'!CM363=0,"",'Terugvordering reiskosten OAH'!CM363)</f>
        <v/>
      </c>
    </row>
    <row r="292" spans="1:16" x14ac:dyDescent="0.3">
      <c r="A292" s="54" t="str">
        <f>IF('Terugvordering reiskosten OAH'!D364="","",IF('Terugvordering reiskosten OAH'!$T$36="","",'Terugvordering reiskosten OAH'!$T$36))</f>
        <v/>
      </c>
      <c r="B292" s="54" t="str">
        <f>IF(A292="","",'Terugvordering reiskosten OAH'!$T$38)</f>
        <v/>
      </c>
      <c r="C292" s="47" t="str">
        <f>IF(A292="","",'gegevensblad samenvatting vord.'!$C$2)</f>
        <v/>
      </c>
      <c r="D292" s="47" t="str">
        <f>IF('Terugvordering reiskosten OAH'!D364="","",TEXT('Terugvordering reiskosten OAH'!D364,"mm-jjjj"))</f>
        <v/>
      </c>
      <c r="E292" s="54" t="str">
        <f>IF('Terugvordering reiskosten OAH'!H364="","",'Terugvordering reiskosten OAH'!H364)</f>
        <v/>
      </c>
      <c r="F292" s="47" t="str">
        <f>IF('Terugvordering reiskosten OAH'!R364="","",'Terugvordering reiskosten OAH'!R364)</f>
        <v/>
      </c>
      <c r="G292" s="54" t="str">
        <f>IF('Terugvordering reiskosten OAH'!X364="","",'Terugvordering reiskosten OAH'!X364)</f>
        <v/>
      </c>
      <c r="H292" s="47" t="str">
        <f>IF('Terugvordering reiskosten OAH'!AJ364="","",'Terugvordering reiskosten OAH'!AJ364)</f>
        <v/>
      </c>
      <c r="I292" s="54" t="str">
        <f>IF('Terugvordering reiskosten OAH'!AR364="","",'Terugvordering reiskosten OAH'!AR364)</f>
        <v/>
      </c>
      <c r="J292" s="54" t="str">
        <f>IF('Terugvordering reiskosten OAH'!AY364="","",'Terugvordering reiskosten OAH'!AY364)</f>
        <v/>
      </c>
      <c r="K292" s="54" t="str">
        <f>IF('Terugvordering reiskosten OAH'!BC364=0,"",'Terugvordering reiskosten OAH'!BC364)</f>
        <v/>
      </c>
      <c r="L292" s="62" t="str">
        <f>IF('Terugvordering reiskosten OAH'!BK364=0,"",'Terugvordering reiskosten OAH'!BK364)</f>
        <v/>
      </c>
      <c r="M292" s="54" t="str">
        <f>IF('Terugvordering reiskosten OAH'!BR364=0,"",'Terugvordering reiskosten OAH'!BR364)</f>
        <v/>
      </c>
      <c r="N292" s="65" t="str">
        <f>IF('Terugvordering reiskosten OAH'!BZ364=0,"",'Terugvordering reiskosten OAH'!BZ364)</f>
        <v/>
      </c>
      <c r="O292" s="65" t="str">
        <f>IF('Terugvordering reiskosten OAH'!CG364="","",'Terugvordering reiskosten OAH'!CG364)</f>
        <v/>
      </c>
      <c r="P292" s="65" t="str">
        <f>IF('Terugvordering reiskosten OAH'!CM364=0,"",'Terugvordering reiskosten OAH'!CM364)</f>
        <v/>
      </c>
    </row>
    <row r="293" spans="1:16" x14ac:dyDescent="0.3">
      <c r="A293" s="54" t="str">
        <f>IF('Terugvordering reiskosten OAH'!D365="","",IF('Terugvordering reiskosten OAH'!$T$36="","",'Terugvordering reiskosten OAH'!$T$36))</f>
        <v/>
      </c>
      <c r="B293" s="54" t="str">
        <f>IF(A293="","",'Terugvordering reiskosten OAH'!$T$38)</f>
        <v/>
      </c>
      <c r="C293" s="47" t="str">
        <f>IF(A293="","",'gegevensblad samenvatting vord.'!$C$2)</f>
        <v/>
      </c>
      <c r="D293" s="47" t="str">
        <f>IF('Terugvordering reiskosten OAH'!D365="","",TEXT('Terugvordering reiskosten OAH'!D365,"mm-jjjj"))</f>
        <v/>
      </c>
      <c r="E293" s="54" t="str">
        <f>IF('Terugvordering reiskosten OAH'!H365="","",'Terugvordering reiskosten OAH'!H365)</f>
        <v/>
      </c>
      <c r="F293" s="47" t="str">
        <f>IF('Terugvordering reiskosten OAH'!R365="","",'Terugvordering reiskosten OAH'!R365)</f>
        <v/>
      </c>
      <c r="G293" s="54" t="str">
        <f>IF('Terugvordering reiskosten OAH'!X365="","",'Terugvordering reiskosten OAH'!X365)</f>
        <v/>
      </c>
      <c r="H293" s="47" t="str">
        <f>IF('Terugvordering reiskosten OAH'!AJ365="","",'Terugvordering reiskosten OAH'!AJ365)</f>
        <v/>
      </c>
      <c r="I293" s="54" t="str">
        <f>IF('Terugvordering reiskosten OAH'!AR365="","",'Terugvordering reiskosten OAH'!AR365)</f>
        <v/>
      </c>
      <c r="J293" s="54" t="str">
        <f>IF('Terugvordering reiskosten OAH'!AY365="","",'Terugvordering reiskosten OAH'!AY365)</f>
        <v/>
      </c>
      <c r="K293" s="54" t="str">
        <f>IF('Terugvordering reiskosten OAH'!BC365=0,"",'Terugvordering reiskosten OAH'!BC365)</f>
        <v/>
      </c>
      <c r="L293" s="62" t="str">
        <f>IF('Terugvordering reiskosten OAH'!BK365=0,"",'Terugvordering reiskosten OAH'!BK365)</f>
        <v/>
      </c>
      <c r="M293" s="54" t="str">
        <f>IF('Terugvordering reiskosten OAH'!BR365=0,"",'Terugvordering reiskosten OAH'!BR365)</f>
        <v/>
      </c>
      <c r="N293" s="65" t="str">
        <f>IF('Terugvordering reiskosten OAH'!BZ365=0,"",'Terugvordering reiskosten OAH'!BZ365)</f>
        <v/>
      </c>
      <c r="O293" s="65" t="str">
        <f>IF('Terugvordering reiskosten OAH'!CG365="","",'Terugvordering reiskosten OAH'!CG365)</f>
        <v/>
      </c>
      <c r="P293" s="65" t="str">
        <f>IF('Terugvordering reiskosten OAH'!CM365=0,"",'Terugvordering reiskosten OAH'!CM365)</f>
        <v/>
      </c>
    </row>
    <row r="294" spans="1:16" x14ac:dyDescent="0.3">
      <c r="A294" s="54" t="str">
        <f>IF('Terugvordering reiskosten OAH'!D366="","",IF('Terugvordering reiskosten OAH'!$T$36="","",'Terugvordering reiskosten OAH'!$T$36))</f>
        <v/>
      </c>
      <c r="B294" s="54" t="str">
        <f>IF(A294="","",'Terugvordering reiskosten OAH'!$T$38)</f>
        <v/>
      </c>
      <c r="C294" s="47" t="str">
        <f>IF(A294="","",'gegevensblad samenvatting vord.'!$C$2)</f>
        <v/>
      </c>
      <c r="D294" s="47" t="str">
        <f>IF('Terugvordering reiskosten OAH'!D366="","",TEXT('Terugvordering reiskosten OAH'!D366,"mm-jjjj"))</f>
        <v/>
      </c>
      <c r="E294" s="54" t="str">
        <f>IF('Terugvordering reiskosten OAH'!H366="","",'Terugvordering reiskosten OAH'!H366)</f>
        <v/>
      </c>
      <c r="F294" s="47" t="str">
        <f>IF('Terugvordering reiskosten OAH'!R366="","",'Terugvordering reiskosten OAH'!R366)</f>
        <v/>
      </c>
      <c r="G294" s="54" t="str">
        <f>IF('Terugvordering reiskosten OAH'!X366="","",'Terugvordering reiskosten OAH'!X366)</f>
        <v/>
      </c>
      <c r="H294" s="47" t="str">
        <f>IF('Terugvordering reiskosten OAH'!AJ366="","",'Terugvordering reiskosten OAH'!AJ366)</f>
        <v/>
      </c>
      <c r="I294" s="54" t="str">
        <f>IF('Terugvordering reiskosten OAH'!AR366="","",'Terugvordering reiskosten OAH'!AR366)</f>
        <v/>
      </c>
      <c r="J294" s="54" t="str">
        <f>IF('Terugvordering reiskosten OAH'!AY366="","",'Terugvordering reiskosten OAH'!AY366)</f>
        <v/>
      </c>
      <c r="K294" s="54" t="str">
        <f>IF('Terugvordering reiskosten OAH'!BC366=0,"",'Terugvordering reiskosten OAH'!BC366)</f>
        <v/>
      </c>
      <c r="L294" s="62" t="str">
        <f>IF('Terugvordering reiskosten OAH'!BK366=0,"",'Terugvordering reiskosten OAH'!BK366)</f>
        <v/>
      </c>
      <c r="M294" s="54" t="str">
        <f>IF('Terugvordering reiskosten OAH'!BR366=0,"",'Terugvordering reiskosten OAH'!BR366)</f>
        <v/>
      </c>
      <c r="N294" s="65" t="str">
        <f>IF('Terugvordering reiskosten OAH'!BZ366=0,"",'Terugvordering reiskosten OAH'!BZ366)</f>
        <v/>
      </c>
      <c r="O294" s="65" t="str">
        <f>IF('Terugvordering reiskosten OAH'!CG366="","",'Terugvordering reiskosten OAH'!CG366)</f>
        <v/>
      </c>
      <c r="P294" s="65" t="str">
        <f>IF('Terugvordering reiskosten OAH'!CM366=0,"",'Terugvordering reiskosten OAH'!CM366)</f>
        <v/>
      </c>
    </row>
    <row r="295" spans="1:16" x14ac:dyDescent="0.3">
      <c r="A295" s="54" t="str">
        <f>IF('Terugvordering reiskosten OAH'!D367="","",IF('Terugvordering reiskosten OAH'!$T$36="","",'Terugvordering reiskosten OAH'!$T$36))</f>
        <v/>
      </c>
      <c r="B295" s="54" t="str">
        <f>IF(A295="","",'Terugvordering reiskosten OAH'!$T$38)</f>
        <v/>
      </c>
      <c r="C295" s="47" t="str">
        <f>IF(A295="","",'gegevensblad samenvatting vord.'!$C$2)</f>
        <v/>
      </c>
      <c r="D295" s="47" t="str">
        <f>IF('Terugvordering reiskosten OAH'!D367="","",TEXT('Terugvordering reiskosten OAH'!D367,"mm-jjjj"))</f>
        <v/>
      </c>
      <c r="E295" s="54" t="str">
        <f>IF('Terugvordering reiskosten OAH'!H367="","",'Terugvordering reiskosten OAH'!H367)</f>
        <v/>
      </c>
      <c r="F295" s="47" t="str">
        <f>IF('Terugvordering reiskosten OAH'!R367="","",'Terugvordering reiskosten OAH'!R367)</f>
        <v/>
      </c>
      <c r="G295" s="54" t="str">
        <f>IF('Terugvordering reiskosten OAH'!X367="","",'Terugvordering reiskosten OAH'!X367)</f>
        <v/>
      </c>
      <c r="H295" s="47" t="str">
        <f>IF('Terugvordering reiskosten OAH'!AJ367="","",'Terugvordering reiskosten OAH'!AJ367)</f>
        <v/>
      </c>
      <c r="I295" s="54" t="str">
        <f>IF('Terugvordering reiskosten OAH'!AR367="","",'Terugvordering reiskosten OAH'!AR367)</f>
        <v/>
      </c>
      <c r="J295" s="54" t="str">
        <f>IF('Terugvordering reiskosten OAH'!AY367="","",'Terugvordering reiskosten OAH'!AY367)</f>
        <v/>
      </c>
      <c r="K295" s="54" t="str">
        <f>IF('Terugvordering reiskosten OAH'!BC367=0,"",'Terugvordering reiskosten OAH'!BC367)</f>
        <v/>
      </c>
      <c r="L295" s="62" t="str">
        <f>IF('Terugvordering reiskosten OAH'!BK367=0,"",'Terugvordering reiskosten OAH'!BK367)</f>
        <v/>
      </c>
      <c r="M295" s="54" t="str">
        <f>IF('Terugvordering reiskosten OAH'!BR367=0,"",'Terugvordering reiskosten OAH'!BR367)</f>
        <v/>
      </c>
      <c r="N295" s="65" t="str">
        <f>IF('Terugvordering reiskosten OAH'!BZ367=0,"",'Terugvordering reiskosten OAH'!BZ367)</f>
        <v/>
      </c>
      <c r="O295" s="65" t="str">
        <f>IF('Terugvordering reiskosten OAH'!CG367="","",'Terugvordering reiskosten OAH'!CG367)</f>
        <v/>
      </c>
      <c r="P295" s="65" t="str">
        <f>IF('Terugvordering reiskosten OAH'!CM367=0,"",'Terugvordering reiskosten OAH'!CM367)</f>
        <v/>
      </c>
    </row>
    <row r="296" spans="1:16" x14ac:dyDescent="0.3">
      <c r="A296" s="54" t="str">
        <f>IF('Terugvordering reiskosten OAH'!D368="","",IF('Terugvordering reiskosten OAH'!$T$36="","",'Terugvordering reiskosten OAH'!$T$36))</f>
        <v/>
      </c>
      <c r="B296" s="54" t="str">
        <f>IF(A296="","",'Terugvordering reiskosten OAH'!$T$38)</f>
        <v/>
      </c>
      <c r="C296" s="47" t="str">
        <f>IF(A296="","",'gegevensblad samenvatting vord.'!$C$2)</f>
        <v/>
      </c>
      <c r="D296" s="47" t="str">
        <f>IF('Terugvordering reiskosten OAH'!D368="","",TEXT('Terugvordering reiskosten OAH'!D368,"mm-jjjj"))</f>
        <v/>
      </c>
      <c r="E296" s="54" t="str">
        <f>IF('Terugvordering reiskosten OAH'!H368="","",'Terugvordering reiskosten OAH'!H368)</f>
        <v/>
      </c>
      <c r="F296" s="47" t="str">
        <f>IF('Terugvordering reiskosten OAH'!R368="","",'Terugvordering reiskosten OAH'!R368)</f>
        <v/>
      </c>
      <c r="G296" s="54" t="str">
        <f>IF('Terugvordering reiskosten OAH'!X368="","",'Terugvordering reiskosten OAH'!X368)</f>
        <v/>
      </c>
      <c r="H296" s="47" t="str">
        <f>IF('Terugvordering reiskosten OAH'!AJ368="","",'Terugvordering reiskosten OAH'!AJ368)</f>
        <v/>
      </c>
      <c r="I296" s="54" t="str">
        <f>IF('Terugvordering reiskosten OAH'!AR368="","",'Terugvordering reiskosten OAH'!AR368)</f>
        <v/>
      </c>
      <c r="J296" s="54" t="str">
        <f>IF('Terugvordering reiskosten OAH'!AY368="","",'Terugvordering reiskosten OAH'!AY368)</f>
        <v/>
      </c>
      <c r="K296" s="54" t="str">
        <f>IF('Terugvordering reiskosten OAH'!BC368=0,"",'Terugvordering reiskosten OAH'!BC368)</f>
        <v/>
      </c>
      <c r="L296" s="62" t="str">
        <f>IF('Terugvordering reiskosten OAH'!BK368=0,"",'Terugvordering reiskosten OAH'!BK368)</f>
        <v/>
      </c>
      <c r="M296" s="54" t="str">
        <f>IF('Terugvordering reiskosten OAH'!BR368=0,"",'Terugvordering reiskosten OAH'!BR368)</f>
        <v/>
      </c>
      <c r="N296" s="65" t="str">
        <f>IF('Terugvordering reiskosten OAH'!BZ368=0,"",'Terugvordering reiskosten OAH'!BZ368)</f>
        <v/>
      </c>
      <c r="O296" s="65" t="str">
        <f>IF('Terugvordering reiskosten OAH'!CG368="","",'Terugvordering reiskosten OAH'!CG368)</f>
        <v/>
      </c>
      <c r="P296" s="65" t="str">
        <f>IF('Terugvordering reiskosten OAH'!CM368=0,"",'Terugvordering reiskosten OAH'!CM368)</f>
        <v/>
      </c>
    </row>
    <row r="297" spans="1:16" x14ac:dyDescent="0.3">
      <c r="A297" s="54" t="str">
        <f>IF('Terugvordering reiskosten OAH'!D369="","",IF('Terugvordering reiskosten OAH'!$T$36="","",'Terugvordering reiskosten OAH'!$T$36))</f>
        <v/>
      </c>
      <c r="B297" s="54" t="str">
        <f>IF(A297="","",'Terugvordering reiskosten OAH'!$T$38)</f>
        <v/>
      </c>
      <c r="C297" s="47" t="str">
        <f>IF(A297="","",'gegevensblad samenvatting vord.'!$C$2)</f>
        <v/>
      </c>
      <c r="D297" s="47" t="str">
        <f>IF('Terugvordering reiskosten OAH'!D369="","",TEXT('Terugvordering reiskosten OAH'!D369,"mm-jjjj"))</f>
        <v/>
      </c>
      <c r="E297" s="54" t="str">
        <f>IF('Terugvordering reiskosten OAH'!H369="","",'Terugvordering reiskosten OAH'!H369)</f>
        <v/>
      </c>
      <c r="F297" s="47" t="str">
        <f>IF('Terugvordering reiskosten OAH'!R369="","",'Terugvordering reiskosten OAH'!R369)</f>
        <v/>
      </c>
      <c r="G297" s="54" t="str">
        <f>IF('Terugvordering reiskosten OAH'!X369="","",'Terugvordering reiskosten OAH'!X369)</f>
        <v/>
      </c>
      <c r="H297" s="47" t="str">
        <f>IF('Terugvordering reiskosten OAH'!AJ369="","",'Terugvordering reiskosten OAH'!AJ369)</f>
        <v/>
      </c>
      <c r="I297" s="54" t="str">
        <f>IF('Terugvordering reiskosten OAH'!AR369="","",'Terugvordering reiskosten OAH'!AR369)</f>
        <v/>
      </c>
      <c r="J297" s="54" t="str">
        <f>IF('Terugvordering reiskosten OAH'!AY369="","",'Terugvordering reiskosten OAH'!AY369)</f>
        <v/>
      </c>
      <c r="K297" s="54" t="str">
        <f>IF('Terugvordering reiskosten OAH'!BC369=0,"",'Terugvordering reiskosten OAH'!BC369)</f>
        <v/>
      </c>
      <c r="L297" s="62" t="str">
        <f>IF('Terugvordering reiskosten OAH'!BK369=0,"",'Terugvordering reiskosten OAH'!BK369)</f>
        <v/>
      </c>
      <c r="M297" s="54" t="str">
        <f>IF('Terugvordering reiskosten OAH'!BR369=0,"",'Terugvordering reiskosten OAH'!BR369)</f>
        <v/>
      </c>
      <c r="N297" s="65" t="str">
        <f>IF('Terugvordering reiskosten OAH'!BZ369=0,"",'Terugvordering reiskosten OAH'!BZ369)</f>
        <v/>
      </c>
      <c r="O297" s="65" t="str">
        <f>IF('Terugvordering reiskosten OAH'!CG369="","",'Terugvordering reiskosten OAH'!CG369)</f>
        <v/>
      </c>
      <c r="P297" s="65" t="str">
        <f>IF('Terugvordering reiskosten OAH'!CM369=0,"",'Terugvordering reiskosten OAH'!CM369)</f>
        <v/>
      </c>
    </row>
    <row r="298" spans="1:16" x14ac:dyDescent="0.3">
      <c r="A298" s="54" t="str">
        <f>IF('Terugvordering reiskosten OAH'!D370="","",IF('Terugvordering reiskosten OAH'!$T$36="","",'Terugvordering reiskosten OAH'!$T$36))</f>
        <v/>
      </c>
      <c r="B298" s="54" t="str">
        <f>IF(A298="","",'Terugvordering reiskosten OAH'!$T$38)</f>
        <v/>
      </c>
      <c r="C298" s="47" t="str">
        <f>IF(A298="","",'gegevensblad samenvatting vord.'!$C$2)</f>
        <v/>
      </c>
      <c r="D298" s="47" t="str">
        <f>IF('Terugvordering reiskosten OAH'!D370="","",TEXT('Terugvordering reiskosten OAH'!D370,"mm-jjjj"))</f>
        <v/>
      </c>
      <c r="E298" s="54" t="str">
        <f>IF('Terugvordering reiskosten OAH'!H370="","",'Terugvordering reiskosten OAH'!H370)</f>
        <v/>
      </c>
      <c r="F298" s="47" t="str">
        <f>IF('Terugvordering reiskosten OAH'!R370="","",'Terugvordering reiskosten OAH'!R370)</f>
        <v/>
      </c>
      <c r="G298" s="54" t="str">
        <f>IF('Terugvordering reiskosten OAH'!X370="","",'Terugvordering reiskosten OAH'!X370)</f>
        <v/>
      </c>
      <c r="H298" s="47" t="str">
        <f>IF('Terugvordering reiskosten OAH'!AJ370="","",'Terugvordering reiskosten OAH'!AJ370)</f>
        <v/>
      </c>
      <c r="I298" s="54" t="str">
        <f>IF('Terugvordering reiskosten OAH'!AR370="","",'Terugvordering reiskosten OAH'!AR370)</f>
        <v/>
      </c>
      <c r="J298" s="54" t="str">
        <f>IF('Terugvordering reiskosten OAH'!AY370="","",'Terugvordering reiskosten OAH'!AY370)</f>
        <v/>
      </c>
      <c r="K298" s="54" t="str">
        <f>IF('Terugvordering reiskosten OAH'!BC370=0,"",'Terugvordering reiskosten OAH'!BC370)</f>
        <v/>
      </c>
      <c r="L298" s="62" t="str">
        <f>IF('Terugvordering reiskosten OAH'!BK370=0,"",'Terugvordering reiskosten OAH'!BK370)</f>
        <v/>
      </c>
      <c r="M298" s="54" t="str">
        <f>IF('Terugvordering reiskosten OAH'!BR370=0,"",'Terugvordering reiskosten OAH'!BR370)</f>
        <v/>
      </c>
      <c r="N298" s="65" t="str">
        <f>IF('Terugvordering reiskosten OAH'!BZ370=0,"",'Terugvordering reiskosten OAH'!BZ370)</f>
        <v/>
      </c>
      <c r="O298" s="65" t="str">
        <f>IF('Terugvordering reiskosten OAH'!CG370="","",'Terugvordering reiskosten OAH'!CG370)</f>
        <v/>
      </c>
      <c r="P298" s="65" t="str">
        <f>IF('Terugvordering reiskosten OAH'!CM370=0,"",'Terugvordering reiskosten OAH'!CM370)</f>
        <v/>
      </c>
    </row>
    <row r="299" spans="1:16" x14ac:dyDescent="0.3">
      <c r="A299" s="54" t="str">
        <f>IF('Terugvordering reiskosten OAH'!D371="","",IF('Terugvordering reiskosten OAH'!$T$36="","",'Terugvordering reiskosten OAH'!$T$36))</f>
        <v/>
      </c>
      <c r="B299" s="54" t="str">
        <f>IF(A299="","",'Terugvordering reiskosten OAH'!$T$38)</f>
        <v/>
      </c>
      <c r="C299" s="47" t="str">
        <f>IF(A299="","",'gegevensblad samenvatting vord.'!$C$2)</f>
        <v/>
      </c>
      <c r="D299" s="47" t="str">
        <f>IF('Terugvordering reiskosten OAH'!D371="","",TEXT('Terugvordering reiskosten OAH'!D371,"mm-jjjj"))</f>
        <v/>
      </c>
      <c r="E299" s="54" t="str">
        <f>IF('Terugvordering reiskosten OAH'!H371="","",'Terugvordering reiskosten OAH'!H371)</f>
        <v/>
      </c>
      <c r="F299" s="47" t="str">
        <f>IF('Terugvordering reiskosten OAH'!R371="","",'Terugvordering reiskosten OAH'!R371)</f>
        <v/>
      </c>
      <c r="G299" s="54" t="str">
        <f>IF('Terugvordering reiskosten OAH'!X371="","",'Terugvordering reiskosten OAH'!X371)</f>
        <v/>
      </c>
      <c r="H299" s="47" t="str">
        <f>IF('Terugvordering reiskosten OAH'!AJ371="","",'Terugvordering reiskosten OAH'!AJ371)</f>
        <v/>
      </c>
      <c r="I299" s="54" t="str">
        <f>IF('Terugvordering reiskosten OAH'!AR371="","",'Terugvordering reiskosten OAH'!AR371)</f>
        <v/>
      </c>
      <c r="J299" s="54" t="str">
        <f>IF('Terugvordering reiskosten OAH'!AY371="","",'Terugvordering reiskosten OAH'!AY371)</f>
        <v/>
      </c>
      <c r="K299" s="54" t="str">
        <f>IF('Terugvordering reiskosten OAH'!BC371=0,"",'Terugvordering reiskosten OAH'!BC371)</f>
        <v/>
      </c>
      <c r="L299" s="62" t="str">
        <f>IF('Terugvordering reiskosten OAH'!BK371=0,"",'Terugvordering reiskosten OAH'!BK371)</f>
        <v/>
      </c>
      <c r="M299" s="54" t="str">
        <f>IF('Terugvordering reiskosten OAH'!BR371=0,"",'Terugvordering reiskosten OAH'!BR371)</f>
        <v/>
      </c>
      <c r="N299" s="65" t="str">
        <f>IF('Terugvordering reiskosten OAH'!BZ371=0,"",'Terugvordering reiskosten OAH'!BZ371)</f>
        <v/>
      </c>
      <c r="O299" s="65" t="str">
        <f>IF('Terugvordering reiskosten OAH'!CG371="","",'Terugvordering reiskosten OAH'!CG371)</f>
        <v/>
      </c>
      <c r="P299" s="65" t="str">
        <f>IF('Terugvordering reiskosten OAH'!CM371=0,"",'Terugvordering reiskosten OAH'!CM371)</f>
        <v/>
      </c>
    </row>
    <row r="300" spans="1:16" x14ac:dyDescent="0.3">
      <c r="A300" s="54" t="str">
        <f>IF('Terugvordering reiskosten OAH'!D372="","",IF('Terugvordering reiskosten OAH'!$T$36="","",'Terugvordering reiskosten OAH'!$T$36))</f>
        <v/>
      </c>
      <c r="B300" s="54" t="str">
        <f>IF(A300="","",'Terugvordering reiskosten OAH'!$T$38)</f>
        <v/>
      </c>
      <c r="C300" s="47" t="str">
        <f>IF(A300="","",'gegevensblad samenvatting vord.'!$C$2)</f>
        <v/>
      </c>
      <c r="D300" s="47" t="str">
        <f>IF('Terugvordering reiskosten OAH'!D372="","",TEXT('Terugvordering reiskosten OAH'!D372,"mm-jjjj"))</f>
        <v/>
      </c>
      <c r="E300" s="54" t="str">
        <f>IF('Terugvordering reiskosten OAH'!H372="","",'Terugvordering reiskosten OAH'!H372)</f>
        <v/>
      </c>
      <c r="F300" s="47" t="str">
        <f>IF('Terugvordering reiskosten OAH'!R372="","",'Terugvordering reiskosten OAH'!R372)</f>
        <v/>
      </c>
      <c r="G300" s="54" t="str">
        <f>IF('Terugvordering reiskosten OAH'!X372="","",'Terugvordering reiskosten OAH'!X372)</f>
        <v/>
      </c>
      <c r="H300" s="47" t="str">
        <f>IF('Terugvordering reiskosten OAH'!AJ372="","",'Terugvordering reiskosten OAH'!AJ372)</f>
        <v/>
      </c>
      <c r="I300" s="54" t="str">
        <f>IF('Terugvordering reiskosten OAH'!AR372="","",'Terugvordering reiskosten OAH'!AR372)</f>
        <v/>
      </c>
      <c r="J300" s="54" t="str">
        <f>IF('Terugvordering reiskosten OAH'!AY372="","",'Terugvordering reiskosten OAH'!AY372)</f>
        <v/>
      </c>
      <c r="K300" s="54" t="str">
        <f>IF('Terugvordering reiskosten OAH'!BC372=0,"",'Terugvordering reiskosten OAH'!BC372)</f>
        <v/>
      </c>
      <c r="L300" s="62" t="str">
        <f>IF('Terugvordering reiskosten OAH'!BK372=0,"",'Terugvordering reiskosten OAH'!BK372)</f>
        <v/>
      </c>
      <c r="M300" s="54" t="str">
        <f>IF('Terugvordering reiskosten OAH'!BR372=0,"",'Terugvordering reiskosten OAH'!BR372)</f>
        <v/>
      </c>
      <c r="N300" s="65" t="str">
        <f>IF('Terugvordering reiskosten OAH'!BZ372=0,"",'Terugvordering reiskosten OAH'!BZ372)</f>
        <v/>
      </c>
      <c r="O300" s="65" t="str">
        <f>IF('Terugvordering reiskosten OAH'!CG372="","",'Terugvordering reiskosten OAH'!CG372)</f>
        <v/>
      </c>
      <c r="P300" s="65" t="str">
        <f>IF('Terugvordering reiskosten OAH'!CM372=0,"",'Terugvordering reiskosten OAH'!CM372)</f>
        <v/>
      </c>
    </row>
    <row r="301" spans="1:16" x14ac:dyDescent="0.3">
      <c r="A301" s="54" t="str">
        <f>IF('Terugvordering reiskosten OAH'!D373="","",IF('Terugvordering reiskosten OAH'!$T$36="","",'Terugvordering reiskosten OAH'!$T$36))</f>
        <v/>
      </c>
      <c r="B301" s="54" t="str">
        <f>IF(A301="","",'Terugvordering reiskosten OAH'!$T$38)</f>
        <v/>
      </c>
      <c r="C301" s="47" t="str">
        <f>IF(A301="","",'gegevensblad samenvatting vord.'!$C$2)</f>
        <v/>
      </c>
      <c r="D301" s="47" t="str">
        <f>IF('Terugvordering reiskosten OAH'!D373="","",TEXT('Terugvordering reiskosten OAH'!D373,"mm-jjjj"))</f>
        <v/>
      </c>
      <c r="E301" s="54" t="str">
        <f>IF('Terugvordering reiskosten OAH'!H373="","",'Terugvordering reiskosten OAH'!H373)</f>
        <v/>
      </c>
      <c r="F301" s="47" t="str">
        <f>IF('Terugvordering reiskosten OAH'!R373="","",'Terugvordering reiskosten OAH'!R373)</f>
        <v/>
      </c>
      <c r="G301" s="54" t="str">
        <f>IF('Terugvordering reiskosten OAH'!X373="","",'Terugvordering reiskosten OAH'!X373)</f>
        <v/>
      </c>
      <c r="H301" s="47" t="str">
        <f>IF('Terugvordering reiskosten OAH'!AJ373="","",'Terugvordering reiskosten OAH'!AJ373)</f>
        <v/>
      </c>
      <c r="I301" s="54" t="str">
        <f>IF('Terugvordering reiskosten OAH'!AR373="","",'Terugvordering reiskosten OAH'!AR373)</f>
        <v/>
      </c>
      <c r="J301" s="54" t="str">
        <f>IF('Terugvordering reiskosten OAH'!AY373="","",'Terugvordering reiskosten OAH'!AY373)</f>
        <v/>
      </c>
      <c r="K301" s="54" t="str">
        <f>IF('Terugvordering reiskosten OAH'!BC373=0,"",'Terugvordering reiskosten OAH'!BC373)</f>
        <v/>
      </c>
      <c r="L301" s="62" t="str">
        <f>IF('Terugvordering reiskosten OAH'!BK373=0,"",'Terugvordering reiskosten OAH'!BK373)</f>
        <v/>
      </c>
      <c r="M301" s="54" t="str">
        <f>IF('Terugvordering reiskosten OAH'!BR373=0,"",'Terugvordering reiskosten OAH'!BR373)</f>
        <v/>
      </c>
      <c r="N301" s="65" t="str">
        <f>IF('Terugvordering reiskosten OAH'!BZ373=0,"",'Terugvordering reiskosten OAH'!BZ373)</f>
        <v/>
      </c>
      <c r="O301" s="65" t="str">
        <f>IF('Terugvordering reiskosten OAH'!CG373="","",'Terugvordering reiskosten OAH'!CG373)</f>
        <v/>
      </c>
      <c r="P301" s="65" t="str">
        <f>IF('Terugvordering reiskosten OAH'!CM373=0,"",'Terugvordering reiskosten OAH'!CM373)</f>
        <v/>
      </c>
    </row>
  </sheetData>
  <sheetProtection algorithmName="SHA-512" hashValue="nRoq2NXVGUVWIyEqwohWA187zeYX4JesUxAWhI3yrkCK9ssEoA2RiKalAu6AR7nyB3pI4ePJaQolUWI531T+wg==" saltValue="tw/dp4lhKyOS26Cbp4N8dA=="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G2721"/>
  <sheetViews>
    <sheetView workbookViewId="0">
      <pane ySplit="1" topLeftCell="A2" activePane="bottomLeft" state="frozen"/>
      <selection pane="bottomLeft" activeCell="A2" sqref="A2"/>
    </sheetView>
  </sheetViews>
  <sheetFormatPr defaultColWidth="14" defaultRowHeight="14.4" x14ac:dyDescent="0.3"/>
  <cols>
    <col min="1" max="1" width="22.6640625" bestFit="1" customWidth="1"/>
    <col min="2" max="2" width="41.44140625" bestFit="1" customWidth="1"/>
    <col min="3" max="3" width="36.109375" bestFit="1" customWidth="1"/>
    <col min="4" max="4" width="17" bestFit="1" customWidth="1"/>
    <col min="5" max="5" width="27.5546875" bestFit="1" customWidth="1"/>
    <col min="6" max="6" width="15.109375" bestFit="1" customWidth="1"/>
    <col min="7" max="7" width="48.33203125" bestFit="1" customWidth="1"/>
  </cols>
  <sheetData>
    <row r="1" spans="1:7" x14ac:dyDescent="0.3">
      <c r="A1" s="25" t="s">
        <v>312</v>
      </c>
      <c r="B1" s="25" t="s">
        <v>482</v>
      </c>
      <c r="C1" s="25" t="s">
        <v>483</v>
      </c>
      <c r="D1" s="25" t="s">
        <v>0</v>
      </c>
      <c r="E1" s="25" t="s">
        <v>1</v>
      </c>
      <c r="F1" s="25" t="s">
        <v>2</v>
      </c>
      <c r="G1" s="25" t="s">
        <v>313</v>
      </c>
    </row>
    <row r="2" spans="1:7" x14ac:dyDescent="0.3">
      <c r="A2" s="26">
        <v>27193</v>
      </c>
      <c r="B2" s="27" t="s">
        <v>612</v>
      </c>
      <c r="C2" s="27" t="s">
        <v>492</v>
      </c>
      <c r="D2" s="26">
        <v>1120</v>
      </c>
      <c r="E2" s="27" t="s">
        <v>10</v>
      </c>
      <c r="F2" s="27" t="s">
        <v>282</v>
      </c>
      <c r="G2" s="27" t="s">
        <v>613</v>
      </c>
    </row>
    <row r="3" spans="1:7" x14ac:dyDescent="0.3">
      <c r="A3" s="26">
        <v>27201</v>
      </c>
      <c r="B3" s="27" t="s">
        <v>614</v>
      </c>
      <c r="C3" s="27" t="s">
        <v>615</v>
      </c>
      <c r="D3" s="26">
        <v>2970</v>
      </c>
      <c r="E3" s="27" t="s">
        <v>185</v>
      </c>
      <c r="F3" s="27" t="s">
        <v>616</v>
      </c>
      <c r="G3" s="27" t="s">
        <v>617</v>
      </c>
    </row>
    <row r="4" spans="1:7" x14ac:dyDescent="0.3">
      <c r="A4" s="26">
        <v>27219</v>
      </c>
      <c r="B4" s="27" t="s">
        <v>618</v>
      </c>
      <c r="C4" s="27" t="s">
        <v>619</v>
      </c>
      <c r="D4" s="26">
        <v>2460</v>
      </c>
      <c r="E4" s="27" t="s">
        <v>190</v>
      </c>
      <c r="F4" s="27" t="s">
        <v>620</v>
      </c>
      <c r="G4" s="27" t="s">
        <v>621</v>
      </c>
    </row>
    <row r="5" spans="1:7" x14ac:dyDescent="0.3">
      <c r="A5" s="26">
        <v>27227</v>
      </c>
      <c r="B5" s="27" t="s">
        <v>622</v>
      </c>
      <c r="C5" s="27" t="s">
        <v>350</v>
      </c>
      <c r="D5" s="26">
        <v>2840</v>
      </c>
      <c r="E5" s="27" t="s">
        <v>196</v>
      </c>
      <c r="F5" s="27" t="s">
        <v>623</v>
      </c>
      <c r="G5" s="27" t="s">
        <v>624</v>
      </c>
    </row>
    <row r="6" spans="1:7" x14ac:dyDescent="0.3">
      <c r="A6" s="26">
        <v>27235</v>
      </c>
      <c r="B6" s="27" t="s">
        <v>625</v>
      </c>
      <c r="C6" s="27" t="s">
        <v>626</v>
      </c>
      <c r="D6" s="26">
        <v>9100</v>
      </c>
      <c r="E6" s="27" t="s">
        <v>61</v>
      </c>
      <c r="F6" s="27" t="s">
        <v>627</v>
      </c>
      <c r="G6" s="27" t="s">
        <v>628</v>
      </c>
    </row>
    <row r="7" spans="1:7" x14ac:dyDescent="0.3">
      <c r="A7" s="26">
        <v>27243</v>
      </c>
      <c r="B7" s="27" t="s">
        <v>629</v>
      </c>
      <c r="C7" s="27" t="s">
        <v>351</v>
      </c>
      <c r="D7" s="26">
        <v>3001</v>
      </c>
      <c r="E7" s="27" t="s">
        <v>65</v>
      </c>
      <c r="F7" s="27" t="s">
        <v>309</v>
      </c>
      <c r="G7" s="27" t="s">
        <v>3848</v>
      </c>
    </row>
    <row r="8" spans="1:7" x14ac:dyDescent="0.3">
      <c r="A8" s="26">
        <v>27251</v>
      </c>
      <c r="B8" s="27" t="s">
        <v>630</v>
      </c>
      <c r="C8" s="27" t="s">
        <v>631</v>
      </c>
      <c r="D8" s="26">
        <v>3600</v>
      </c>
      <c r="E8" s="27" t="s">
        <v>81</v>
      </c>
      <c r="F8" s="27" t="s">
        <v>632</v>
      </c>
      <c r="G8" s="27" t="s">
        <v>633</v>
      </c>
    </row>
    <row r="9" spans="1:7" x14ac:dyDescent="0.3">
      <c r="A9" s="26">
        <v>27268</v>
      </c>
      <c r="B9" s="27" t="s">
        <v>634</v>
      </c>
      <c r="C9" s="27" t="s">
        <v>352</v>
      </c>
      <c r="D9" s="26">
        <v>3720</v>
      </c>
      <c r="E9" s="27" t="s">
        <v>283</v>
      </c>
      <c r="F9" s="27" t="s">
        <v>635</v>
      </c>
      <c r="G9" s="27" t="s">
        <v>636</v>
      </c>
    </row>
    <row r="10" spans="1:7" x14ac:dyDescent="0.3">
      <c r="A10" s="26">
        <v>27276</v>
      </c>
      <c r="B10" s="27" t="s">
        <v>637</v>
      </c>
      <c r="C10" s="27" t="s">
        <v>638</v>
      </c>
      <c r="D10" s="26">
        <v>3920</v>
      </c>
      <c r="E10" s="27" t="s">
        <v>89</v>
      </c>
      <c r="F10" s="27" t="s">
        <v>639</v>
      </c>
      <c r="G10" s="27" t="s">
        <v>640</v>
      </c>
    </row>
    <row r="11" spans="1:7" x14ac:dyDescent="0.3">
      <c r="A11" s="26">
        <v>27284</v>
      </c>
      <c r="B11" s="27" t="s">
        <v>641</v>
      </c>
      <c r="C11" s="27" t="s">
        <v>642</v>
      </c>
      <c r="D11" s="26">
        <v>8200</v>
      </c>
      <c r="E11" s="27" t="s">
        <v>101</v>
      </c>
      <c r="F11" s="27" t="s">
        <v>643</v>
      </c>
      <c r="G11" s="27" t="s">
        <v>644</v>
      </c>
    </row>
    <row r="12" spans="1:7" x14ac:dyDescent="0.3">
      <c r="A12" s="26">
        <v>27292</v>
      </c>
      <c r="B12" s="27" t="s">
        <v>645</v>
      </c>
      <c r="C12" s="27" t="s">
        <v>646</v>
      </c>
      <c r="D12" s="26">
        <v>8400</v>
      </c>
      <c r="E12" s="27" t="s">
        <v>109</v>
      </c>
      <c r="F12" s="27" t="s">
        <v>647</v>
      </c>
      <c r="G12" s="27" t="s">
        <v>648</v>
      </c>
    </row>
    <row r="13" spans="1:7" x14ac:dyDescent="0.3">
      <c r="A13" s="26">
        <v>27301</v>
      </c>
      <c r="B13" s="27" t="s">
        <v>649</v>
      </c>
      <c r="C13" s="27" t="s">
        <v>650</v>
      </c>
      <c r="D13" s="26">
        <v>8510</v>
      </c>
      <c r="E13" s="27" t="s">
        <v>116</v>
      </c>
      <c r="F13" s="27" t="s">
        <v>651</v>
      </c>
      <c r="G13" s="27" t="s">
        <v>652</v>
      </c>
    </row>
    <row r="14" spans="1:7" x14ac:dyDescent="0.3">
      <c r="A14" s="26">
        <v>27318</v>
      </c>
      <c r="B14" s="27" t="s">
        <v>554</v>
      </c>
      <c r="C14" s="27" t="s">
        <v>353</v>
      </c>
      <c r="D14" s="26">
        <v>8800</v>
      </c>
      <c r="E14" s="27" t="s">
        <v>128</v>
      </c>
      <c r="F14" s="27" t="s">
        <v>555</v>
      </c>
      <c r="G14" s="27" t="s">
        <v>556</v>
      </c>
    </row>
    <row r="15" spans="1:7" x14ac:dyDescent="0.3">
      <c r="A15" s="26">
        <v>27326</v>
      </c>
      <c r="B15" s="27" t="s">
        <v>3849</v>
      </c>
      <c r="C15" s="27" t="s">
        <v>557</v>
      </c>
      <c r="D15" s="26">
        <v>9041</v>
      </c>
      <c r="E15" s="27" t="s">
        <v>133</v>
      </c>
      <c r="F15" s="27" t="s">
        <v>3850</v>
      </c>
      <c r="G15" s="27" t="s">
        <v>558</v>
      </c>
    </row>
    <row r="16" spans="1:7" x14ac:dyDescent="0.3">
      <c r="A16" s="26">
        <v>27334</v>
      </c>
      <c r="B16" s="27" t="s">
        <v>559</v>
      </c>
      <c r="C16" s="27" t="s">
        <v>560</v>
      </c>
      <c r="D16" s="26">
        <v>9940</v>
      </c>
      <c r="E16" s="27" t="s">
        <v>134</v>
      </c>
      <c r="F16" s="27" t="s">
        <v>561</v>
      </c>
      <c r="G16" s="27" t="s">
        <v>3851</v>
      </c>
    </row>
    <row r="17" spans="1:7" x14ac:dyDescent="0.3">
      <c r="A17" s="26">
        <v>27342</v>
      </c>
      <c r="B17" s="27" t="s">
        <v>562</v>
      </c>
      <c r="C17" s="27" t="s">
        <v>354</v>
      </c>
      <c r="D17" s="26">
        <v>9300</v>
      </c>
      <c r="E17" s="27" t="s">
        <v>143</v>
      </c>
      <c r="F17" s="27" t="s">
        <v>563</v>
      </c>
      <c r="G17" s="27" t="s">
        <v>564</v>
      </c>
    </row>
    <row r="18" spans="1:7" x14ac:dyDescent="0.3">
      <c r="A18" s="26">
        <v>27359</v>
      </c>
      <c r="B18" s="27" t="s">
        <v>565</v>
      </c>
      <c r="C18" s="27" t="s">
        <v>566</v>
      </c>
      <c r="D18" s="26">
        <v>1000</v>
      </c>
      <c r="E18" s="27" t="s">
        <v>307</v>
      </c>
      <c r="F18" s="27" t="s">
        <v>567</v>
      </c>
      <c r="G18" s="27" t="s">
        <v>568</v>
      </c>
    </row>
    <row r="19" spans="1:7" x14ac:dyDescent="0.3">
      <c r="A19" s="26">
        <v>27367</v>
      </c>
      <c r="B19" s="27" t="s">
        <v>569</v>
      </c>
      <c r="C19" s="27" t="s">
        <v>431</v>
      </c>
      <c r="D19" s="26">
        <v>1602</v>
      </c>
      <c r="E19" s="27" t="s">
        <v>168</v>
      </c>
      <c r="F19" s="27" t="s">
        <v>570</v>
      </c>
      <c r="G19" s="27" t="s">
        <v>571</v>
      </c>
    </row>
    <row r="20" spans="1:7" x14ac:dyDescent="0.3">
      <c r="A20" s="26">
        <v>27383</v>
      </c>
      <c r="B20" s="27" t="s">
        <v>572</v>
      </c>
      <c r="C20" s="27" t="s">
        <v>428</v>
      </c>
      <c r="D20" s="26">
        <v>1082</v>
      </c>
      <c r="E20" s="27" t="s">
        <v>9</v>
      </c>
      <c r="F20" s="27" t="s">
        <v>573</v>
      </c>
      <c r="G20" s="27" t="s">
        <v>493</v>
      </c>
    </row>
    <row r="21" spans="1:7" x14ac:dyDescent="0.3">
      <c r="A21" s="26">
        <v>27391</v>
      </c>
      <c r="B21" s="27" t="s">
        <v>574</v>
      </c>
      <c r="C21" s="27" t="s">
        <v>429</v>
      </c>
      <c r="D21" s="26">
        <v>1200</v>
      </c>
      <c r="E21" s="27" t="s">
        <v>15</v>
      </c>
      <c r="F21" s="27" t="s">
        <v>575</v>
      </c>
      <c r="G21" s="27" t="s">
        <v>576</v>
      </c>
    </row>
    <row r="22" spans="1:7" x14ac:dyDescent="0.3">
      <c r="A22" s="26">
        <v>27409</v>
      </c>
      <c r="B22" s="27" t="s">
        <v>577</v>
      </c>
      <c r="C22" s="27" t="s">
        <v>359</v>
      </c>
      <c r="D22" s="26">
        <v>1500</v>
      </c>
      <c r="E22" s="27" t="s">
        <v>16</v>
      </c>
      <c r="F22" s="27" t="s">
        <v>578</v>
      </c>
      <c r="G22" s="27" t="s">
        <v>579</v>
      </c>
    </row>
    <row r="23" spans="1:7" x14ac:dyDescent="0.3">
      <c r="A23" s="26">
        <v>27417</v>
      </c>
      <c r="B23" s="27" t="s">
        <v>3839</v>
      </c>
      <c r="C23" s="27" t="s">
        <v>430</v>
      </c>
      <c r="D23" s="26">
        <v>1750</v>
      </c>
      <c r="E23" s="27" t="s">
        <v>167</v>
      </c>
      <c r="F23" s="27" t="s">
        <v>3840</v>
      </c>
      <c r="G23" s="27" t="s">
        <v>3841</v>
      </c>
    </row>
    <row r="24" spans="1:7" x14ac:dyDescent="0.3">
      <c r="A24" s="26">
        <v>27425</v>
      </c>
      <c r="B24" s="27" t="s">
        <v>580</v>
      </c>
      <c r="C24" s="27" t="s">
        <v>432</v>
      </c>
      <c r="D24" s="26">
        <v>1760</v>
      </c>
      <c r="E24" s="27" t="s">
        <v>170</v>
      </c>
      <c r="F24" s="27" t="s">
        <v>581</v>
      </c>
      <c r="G24" s="27" t="s">
        <v>582</v>
      </c>
    </row>
    <row r="25" spans="1:7" x14ac:dyDescent="0.3">
      <c r="A25" s="26">
        <v>27433</v>
      </c>
      <c r="B25" s="27" t="s">
        <v>583</v>
      </c>
      <c r="C25" s="27" t="s">
        <v>584</v>
      </c>
      <c r="D25" s="26">
        <v>1800</v>
      </c>
      <c r="E25" s="27" t="s">
        <v>22</v>
      </c>
      <c r="F25" s="27" t="s">
        <v>585</v>
      </c>
      <c r="G25" s="27" t="s">
        <v>586</v>
      </c>
    </row>
    <row r="26" spans="1:7" x14ac:dyDescent="0.3">
      <c r="A26" s="26">
        <v>27441</v>
      </c>
      <c r="B26" s="27" t="s">
        <v>587</v>
      </c>
      <c r="C26" s="27" t="s">
        <v>588</v>
      </c>
      <c r="D26" s="26">
        <v>1745</v>
      </c>
      <c r="E26" s="27" t="s">
        <v>25</v>
      </c>
      <c r="F26" s="27" t="s">
        <v>589</v>
      </c>
      <c r="G26" s="27" t="s">
        <v>590</v>
      </c>
    </row>
    <row r="27" spans="1:7" x14ac:dyDescent="0.3">
      <c r="A27" s="26">
        <v>27458</v>
      </c>
      <c r="B27" s="27" t="s">
        <v>591</v>
      </c>
      <c r="C27" s="27" t="s">
        <v>419</v>
      </c>
      <c r="D27" s="26">
        <v>1745</v>
      </c>
      <c r="E27" s="27" t="s">
        <v>25</v>
      </c>
      <c r="F27" s="27" t="s">
        <v>592</v>
      </c>
      <c r="G27" s="27" t="s">
        <v>593</v>
      </c>
    </row>
    <row r="28" spans="1:7" x14ac:dyDescent="0.3">
      <c r="A28" s="26">
        <v>27474</v>
      </c>
      <c r="B28" s="27" t="s">
        <v>594</v>
      </c>
      <c r="C28" s="27" t="s">
        <v>595</v>
      </c>
      <c r="D28" s="26">
        <v>2018</v>
      </c>
      <c r="E28" s="27" t="s">
        <v>308</v>
      </c>
      <c r="F28" s="27" t="s">
        <v>284</v>
      </c>
      <c r="G28" s="27" t="s">
        <v>285</v>
      </c>
    </row>
    <row r="29" spans="1:7" x14ac:dyDescent="0.3">
      <c r="A29" s="26">
        <v>27482</v>
      </c>
      <c r="B29" s="27" t="s">
        <v>596</v>
      </c>
      <c r="C29" s="27" t="s">
        <v>597</v>
      </c>
      <c r="D29" s="26">
        <v>2018</v>
      </c>
      <c r="E29" s="27" t="s">
        <v>308</v>
      </c>
      <c r="F29" s="27" t="s">
        <v>598</v>
      </c>
      <c r="G29" s="27" t="s">
        <v>599</v>
      </c>
    </row>
    <row r="30" spans="1:7" x14ac:dyDescent="0.3">
      <c r="A30" s="26">
        <v>27491</v>
      </c>
      <c r="B30" s="27" t="s">
        <v>600</v>
      </c>
      <c r="C30" s="27" t="s">
        <v>601</v>
      </c>
      <c r="D30" s="26">
        <v>2018</v>
      </c>
      <c r="E30" s="27" t="s">
        <v>308</v>
      </c>
      <c r="F30" s="27" t="s">
        <v>602</v>
      </c>
      <c r="G30" s="27" t="s">
        <v>603</v>
      </c>
    </row>
    <row r="31" spans="1:7" x14ac:dyDescent="0.3">
      <c r="A31" s="26">
        <v>27508</v>
      </c>
      <c r="B31" s="27" t="s">
        <v>604</v>
      </c>
      <c r="C31" s="27" t="s">
        <v>605</v>
      </c>
      <c r="D31" s="26">
        <v>2060</v>
      </c>
      <c r="E31" s="27" t="s">
        <v>308</v>
      </c>
      <c r="F31" s="27" t="s">
        <v>606</v>
      </c>
      <c r="G31" s="27" t="s">
        <v>607</v>
      </c>
    </row>
    <row r="32" spans="1:7" x14ac:dyDescent="0.3">
      <c r="A32" s="26">
        <v>27516</v>
      </c>
      <c r="B32" s="27" t="s">
        <v>608</v>
      </c>
      <c r="C32" s="27" t="s">
        <v>609</v>
      </c>
      <c r="D32" s="26">
        <v>2018</v>
      </c>
      <c r="E32" s="27" t="s">
        <v>308</v>
      </c>
      <c r="F32" s="27" t="s">
        <v>610</v>
      </c>
      <c r="G32" s="27" t="s">
        <v>611</v>
      </c>
    </row>
    <row r="33" spans="1:7" x14ac:dyDescent="0.3">
      <c r="A33" s="26">
        <v>27524</v>
      </c>
      <c r="B33" s="27" t="s">
        <v>653</v>
      </c>
      <c r="C33" s="27" t="s">
        <v>654</v>
      </c>
      <c r="D33" s="26">
        <v>2000</v>
      </c>
      <c r="E33" s="27" t="s">
        <v>308</v>
      </c>
      <c r="F33" s="27" t="s">
        <v>655</v>
      </c>
      <c r="G33" s="27" t="s">
        <v>656</v>
      </c>
    </row>
    <row r="34" spans="1:7" x14ac:dyDescent="0.3">
      <c r="A34" s="26">
        <v>27532</v>
      </c>
      <c r="B34" s="27" t="s">
        <v>653</v>
      </c>
      <c r="C34" s="27" t="s">
        <v>331</v>
      </c>
      <c r="D34" s="26">
        <v>2060</v>
      </c>
      <c r="E34" s="27" t="s">
        <v>308</v>
      </c>
      <c r="F34" s="27" t="s">
        <v>657</v>
      </c>
      <c r="G34" s="27" t="s">
        <v>658</v>
      </c>
    </row>
    <row r="35" spans="1:7" x14ac:dyDescent="0.3">
      <c r="A35" s="26">
        <v>27541</v>
      </c>
      <c r="B35" s="27" t="s">
        <v>604</v>
      </c>
      <c r="C35" s="27" t="s">
        <v>659</v>
      </c>
      <c r="D35" s="26">
        <v>2000</v>
      </c>
      <c r="E35" s="27" t="s">
        <v>308</v>
      </c>
      <c r="F35" s="27" t="s">
        <v>660</v>
      </c>
      <c r="G35" s="27" t="s">
        <v>661</v>
      </c>
    </row>
    <row r="36" spans="1:7" x14ac:dyDescent="0.3">
      <c r="A36" s="26">
        <v>27557</v>
      </c>
      <c r="B36" s="27" t="s">
        <v>662</v>
      </c>
      <c r="C36" s="27" t="s">
        <v>434</v>
      </c>
      <c r="D36" s="26">
        <v>2050</v>
      </c>
      <c r="E36" s="27" t="s">
        <v>308</v>
      </c>
      <c r="F36" s="27" t="s">
        <v>287</v>
      </c>
      <c r="G36" s="27" t="s">
        <v>663</v>
      </c>
    </row>
    <row r="37" spans="1:7" x14ac:dyDescent="0.3">
      <c r="A37" s="26">
        <v>27565</v>
      </c>
      <c r="B37" s="27" t="s">
        <v>664</v>
      </c>
      <c r="C37" s="27" t="s">
        <v>665</v>
      </c>
      <c r="D37" s="26">
        <v>2100</v>
      </c>
      <c r="E37" s="27" t="s">
        <v>181</v>
      </c>
      <c r="F37" s="27" t="s">
        <v>666</v>
      </c>
      <c r="G37" s="27" t="s">
        <v>667</v>
      </c>
    </row>
    <row r="38" spans="1:7" x14ac:dyDescent="0.3">
      <c r="A38" s="26">
        <v>27573</v>
      </c>
      <c r="B38" s="27" t="s">
        <v>668</v>
      </c>
      <c r="C38" s="27" t="s">
        <v>669</v>
      </c>
      <c r="D38" s="26">
        <v>2900</v>
      </c>
      <c r="E38" s="27" t="s">
        <v>34</v>
      </c>
      <c r="F38" s="27" t="s">
        <v>670</v>
      </c>
      <c r="G38" s="27" t="s">
        <v>671</v>
      </c>
    </row>
    <row r="39" spans="1:7" x14ac:dyDescent="0.3">
      <c r="A39" s="26">
        <v>27581</v>
      </c>
      <c r="B39" s="27" t="s">
        <v>672</v>
      </c>
      <c r="C39" s="27" t="s">
        <v>435</v>
      </c>
      <c r="D39" s="26">
        <v>2960</v>
      </c>
      <c r="E39" s="27" t="s">
        <v>35</v>
      </c>
      <c r="F39" s="27" t="s">
        <v>673</v>
      </c>
      <c r="G39" s="27" t="s">
        <v>674</v>
      </c>
    </row>
    <row r="40" spans="1:7" x14ac:dyDescent="0.3">
      <c r="A40" s="26">
        <v>27599</v>
      </c>
      <c r="B40" s="27" t="s">
        <v>675</v>
      </c>
      <c r="C40" s="27" t="s">
        <v>436</v>
      </c>
      <c r="D40" s="26">
        <v>2930</v>
      </c>
      <c r="E40" s="27" t="s">
        <v>36</v>
      </c>
      <c r="F40" s="27" t="s">
        <v>289</v>
      </c>
      <c r="G40" s="27" t="s">
        <v>676</v>
      </c>
    </row>
    <row r="41" spans="1:7" x14ac:dyDescent="0.3">
      <c r="A41" s="26">
        <v>27607</v>
      </c>
      <c r="B41" s="27" t="s">
        <v>677</v>
      </c>
      <c r="C41" s="27" t="s">
        <v>678</v>
      </c>
      <c r="D41" s="26">
        <v>2990</v>
      </c>
      <c r="E41" s="27" t="s">
        <v>38</v>
      </c>
      <c r="F41" s="27" t="s">
        <v>679</v>
      </c>
      <c r="G41" s="27" t="s">
        <v>680</v>
      </c>
    </row>
    <row r="42" spans="1:7" x14ac:dyDescent="0.3">
      <c r="A42" s="26">
        <v>27615</v>
      </c>
      <c r="B42" s="27" t="s">
        <v>681</v>
      </c>
      <c r="C42" s="27" t="s">
        <v>439</v>
      </c>
      <c r="D42" s="26">
        <v>2360</v>
      </c>
      <c r="E42" s="27" t="s">
        <v>189</v>
      </c>
      <c r="F42" s="27" t="s">
        <v>682</v>
      </c>
      <c r="G42" s="27" t="s">
        <v>683</v>
      </c>
    </row>
    <row r="43" spans="1:7" x14ac:dyDescent="0.3">
      <c r="A43" s="26">
        <v>27623</v>
      </c>
      <c r="B43" s="27" t="s">
        <v>684</v>
      </c>
      <c r="C43" s="27" t="s">
        <v>437</v>
      </c>
      <c r="D43" s="26">
        <v>2242</v>
      </c>
      <c r="E43" s="27" t="s">
        <v>255</v>
      </c>
      <c r="F43" s="27" t="s">
        <v>685</v>
      </c>
      <c r="G43" s="27" t="s">
        <v>686</v>
      </c>
    </row>
    <row r="44" spans="1:7" x14ac:dyDescent="0.3">
      <c r="A44" s="26">
        <v>27631</v>
      </c>
      <c r="B44" s="27" t="s">
        <v>687</v>
      </c>
      <c r="C44" s="27" t="s">
        <v>688</v>
      </c>
      <c r="D44" s="26">
        <v>2400</v>
      </c>
      <c r="E44" s="27" t="s">
        <v>47</v>
      </c>
      <c r="F44" s="27" t="s">
        <v>689</v>
      </c>
      <c r="G44" s="27" t="s">
        <v>690</v>
      </c>
    </row>
    <row r="45" spans="1:7" x14ac:dyDescent="0.3">
      <c r="A45" s="26">
        <v>27649</v>
      </c>
      <c r="B45" s="27" t="s">
        <v>691</v>
      </c>
      <c r="C45" s="27" t="s">
        <v>440</v>
      </c>
      <c r="D45" s="26">
        <v>2440</v>
      </c>
      <c r="E45" s="27" t="s">
        <v>49</v>
      </c>
      <c r="F45" s="27" t="s">
        <v>3852</v>
      </c>
      <c r="G45" s="27" t="s">
        <v>692</v>
      </c>
    </row>
    <row r="46" spans="1:7" x14ac:dyDescent="0.3">
      <c r="A46" s="26">
        <v>27656</v>
      </c>
      <c r="B46" s="27" t="s">
        <v>693</v>
      </c>
      <c r="C46" s="27" t="s">
        <v>694</v>
      </c>
      <c r="D46" s="26">
        <v>2500</v>
      </c>
      <c r="E46" s="27" t="s">
        <v>50</v>
      </c>
      <c r="F46" s="27" t="s">
        <v>695</v>
      </c>
      <c r="G46" s="27" t="s">
        <v>696</v>
      </c>
    </row>
    <row r="47" spans="1:7" x14ac:dyDescent="0.3">
      <c r="A47" s="26">
        <v>27664</v>
      </c>
      <c r="B47" s="27" t="s">
        <v>697</v>
      </c>
      <c r="C47" s="27" t="s">
        <v>698</v>
      </c>
      <c r="D47" s="26">
        <v>2870</v>
      </c>
      <c r="E47" s="27" t="s">
        <v>486</v>
      </c>
      <c r="F47" s="27" t="s">
        <v>699</v>
      </c>
      <c r="G47" s="27" t="s">
        <v>700</v>
      </c>
    </row>
    <row r="48" spans="1:7" x14ac:dyDescent="0.3">
      <c r="A48" s="26">
        <v>27681</v>
      </c>
      <c r="B48" s="27" t="s">
        <v>701</v>
      </c>
      <c r="C48" s="27" t="s">
        <v>702</v>
      </c>
      <c r="D48" s="26">
        <v>9100</v>
      </c>
      <c r="E48" s="27" t="s">
        <v>61</v>
      </c>
      <c r="F48" s="27" t="s">
        <v>703</v>
      </c>
      <c r="G48" s="27" t="s">
        <v>704</v>
      </c>
    </row>
    <row r="49" spans="1:7" x14ac:dyDescent="0.3">
      <c r="A49" s="26">
        <v>27698</v>
      </c>
      <c r="B49" s="27" t="s">
        <v>705</v>
      </c>
      <c r="C49" s="27" t="s">
        <v>706</v>
      </c>
      <c r="D49" s="26">
        <v>2800</v>
      </c>
      <c r="E49" s="27" t="s">
        <v>63</v>
      </c>
      <c r="F49" s="27" t="s">
        <v>707</v>
      </c>
      <c r="G49" s="27" t="s">
        <v>708</v>
      </c>
    </row>
    <row r="50" spans="1:7" x14ac:dyDescent="0.3">
      <c r="A50" s="26">
        <v>27706</v>
      </c>
      <c r="B50" s="27" t="s">
        <v>709</v>
      </c>
      <c r="C50" s="27" t="s">
        <v>710</v>
      </c>
      <c r="D50" s="26">
        <v>2800</v>
      </c>
      <c r="E50" s="27" t="s">
        <v>63</v>
      </c>
      <c r="F50" s="27" t="s">
        <v>711</v>
      </c>
      <c r="G50" s="27" t="s">
        <v>712</v>
      </c>
    </row>
    <row r="51" spans="1:7" x14ac:dyDescent="0.3">
      <c r="A51" s="26">
        <v>27722</v>
      </c>
      <c r="B51" s="27" t="s">
        <v>713</v>
      </c>
      <c r="C51" s="27" t="s">
        <v>441</v>
      </c>
      <c r="D51" s="26">
        <v>3000</v>
      </c>
      <c r="E51" s="27" t="s">
        <v>207</v>
      </c>
      <c r="F51" s="27" t="s">
        <v>290</v>
      </c>
      <c r="G51" s="27" t="s">
        <v>714</v>
      </c>
    </row>
    <row r="52" spans="1:7" x14ac:dyDescent="0.3">
      <c r="A52" s="26">
        <v>27731</v>
      </c>
      <c r="B52" s="27" t="s">
        <v>715</v>
      </c>
      <c r="C52" s="27" t="s">
        <v>443</v>
      </c>
      <c r="D52" s="26">
        <v>3001</v>
      </c>
      <c r="E52" s="27" t="s">
        <v>65</v>
      </c>
      <c r="F52" s="27" t="s">
        <v>293</v>
      </c>
      <c r="G52" s="27" t="s">
        <v>301</v>
      </c>
    </row>
    <row r="53" spans="1:7" x14ac:dyDescent="0.3">
      <c r="A53" s="26">
        <v>27755</v>
      </c>
      <c r="B53" s="27" t="s">
        <v>716</v>
      </c>
      <c r="C53" s="27" t="s">
        <v>444</v>
      </c>
      <c r="D53" s="26">
        <v>2220</v>
      </c>
      <c r="E53" s="27" t="s">
        <v>66</v>
      </c>
      <c r="F53" s="27" t="s">
        <v>294</v>
      </c>
      <c r="G53" s="27" t="s">
        <v>717</v>
      </c>
    </row>
    <row r="54" spans="1:7" x14ac:dyDescent="0.3">
      <c r="A54" s="26">
        <v>27763</v>
      </c>
      <c r="B54" s="27" t="s">
        <v>718</v>
      </c>
      <c r="C54" s="27" t="s">
        <v>494</v>
      </c>
      <c r="D54" s="26">
        <v>2260</v>
      </c>
      <c r="E54" s="27" t="s">
        <v>67</v>
      </c>
      <c r="F54" s="27" t="s">
        <v>719</v>
      </c>
      <c r="G54" s="27" t="s">
        <v>720</v>
      </c>
    </row>
    <row r="55" spans="1:7" x14ac:dyDescent="0.3">
      <c r="A55" s="26">
        <v>27771</v>
      </c>
      <c r="B55" s="27" t="s">
        <v>721</v>
      </c>
      <c r="C55" s="27" t="s">
        <v>722</v>
      </c>
      <c r="D55" s="26">
        <v>3200</v>
      </c>
      <c r="E55" s="27" t="s">
        <v>70</v>
      </c>
      <c r="F55" s="27" t="s">
        <v>723</v>
      </c>
      <c r="G55" s="27" t="s">
        <v>724</v>
      </c>
    </row>
    <row r="56" spans="1:7" x14ac:dyDescent="0.3">
      <c r="A56" s="26">
        <v>27789</v>
      </c>
      <c r="B56" s="27" t="s">
        <v>725</v>
      </c>
      <c r="C56" s="27" t="s">
        <v>445</v>
      </c>
      <c r="D56" s="26">
        <v>3294</v>
      </c>
      <c r="E56" s="27" t="s">
        <v>260</v>
      </c>
      <c r="F56" s="27" t="s">
        <v>295</v>
      </c>
      <c r="G56" s="27" t="s">
        <v>726</v>
      </c>
    </row>
    <row r="57" spans="1:7" x14ac:dyDescent="0.3">
      <c r="A57" s="26">
        <v>27805</v>
      </c>
      <c r="B57" s="27" t="s">
        <v>727</v>
      </c>
      <c r="C57" s="27" t="s">
        <v>408</v>
      </c>
      <c r="D57" s="26">
        <v>3320</v>
      </c>
      <c r="E57" s="27" t="s">
        <v>210</v>
      </c>
      <c r="F57" s="27" t="s">
        <v>728</v>
      </c>
      <c r="G57" s="27" t="s">
        <v>3853</v>
      </c>
    </row>
    <row r="58" spans="1:7" x14ac:dyDescent="0.3">
      <c r="A58" s="26">
        <v>27821</v>
      </c>
      <c r="B58" s="27" t="s">
        <v>729</v>
      </c>
      <c r="C58" s="27" t="s">
        <v>446</v>
      </c>
      <c r="D58" s="26">
        <v>3500</v>
      </c>
      <c r="E58" s="27" t="s">
        <v>74</v>
      </c>
      <c r="F58" s="27" t="s">
        <v>296</v>
      </c>
      <c r="G58" s="27" t="s">
        <v>730</v>
      </c>
    </row>
    <row r="59" spans="1:7" x14ac:dyDescent="0.3">
      <c r="A59" s="26">
        <v>27839</v>
      </c>
      <c r="B59" s="27" t="s">
        <v>731</v>
      </c>
      <c r="C59" s="27" t="s">
        <v>732</v>
      </c>
      <c r="D59" s="26">
        <v>3990</v>
      </c>
      <c r="E59" s="27" t="s">
        <v>214</v>
      </c>
      <c r="F59" s="27" t="s">
        <v>733</v>
      </c>
      <c r="G59" s="27" t="s">
        <v>734</v>
      </c>
    </row>
    <row r="60" spans="1:7" x14ac:dyDescent="0.3">
      <c r="A60" s="26">
        <v>27847</v>
      </c>
      <c r="B60" s="27" t="s">
        <v>735</v>
      </c>
      <c r="C60" s="27" t="s">
        <v>736</v>
      </c>
      <c r="D60" s="26">
        <v>3900</v>
      </c>
      <c r="E60" s="27" t="s">
        <v>488</v>
      </c>
      <c r="F60" s="27" t="s">
        <v>737</v>
      </c>
      <c r="G60" s="27" t="s">
        <v>738</v>
      </c>
    </row>
    <row r="61" spans="1:7" x14ac:dyDescent="0.3">
      <c r="A61" s="26">
        <v>27854</v>
      </c>
      <c r="B61" s="27" t="s">
        <v>739</v>
      </c>
      <c r="C61" s="27" t="s">
        <v>740</v>
      </c>
      <c r="D61" s="26">
        <v>3600</v>
      </c>
      <c r="E61" s="27" t="s">
        <v>81</v>
      </c>
      <c r="F61" s="27" t="s">
        <v>741</v>
      </c>
      <c r="G61" s="27" t="s">
        <v>742</v>
      </c>
    </row>
    <row r="62" spans="1:7" x14ac:dyDescent="0.3">
      <c r="A62" s="26">
        <v>27862</v>
      </c>
      <c r="B62" s="27" t="s">
        <v>743</v>
      </c>
      <c r="C62" s="27" t="s">
        <v>447</v>
      </c>
      <c r="D62" s="26">
        <v>3590</v>
      </c>
      <c r="E62" s="27" t="s">
        <v>215</v>
      </c>
      <c r="F62" s="27" t="s">
        <v>744</v>
      </c>
      <c r="G62" s="27" t="s">
        <v>745</v>
      </c>
    </row>
    <row r="63" spans="1:7" x14ac:dyDescent="0.3">
      <c r="A63" s="26">
        <v>27871</v>
      </c>
      <c r="B63" s="27" t="s">
        <v>746</v>
      </c>
      <c r="C63" s="27" t="s">
        <v>747</v>
      </c>
      <c r="D63" s="26">
        <v>3650</v>
      </c>
      <c r="E63" s="27" t="s">
        <v>83</v>
      </c>
      <c r="F63" s="27" t="s">
        <v>748</v>
      </c>
      <c r="G63" s="27" t="s">
        <v>749</v>
      </c>
    </row>
    <row r="64" spans="1:7" x14ac:dyDescent="0.3">
      <c r="A64" s="26">
        <v>27888</v>
      </c>
      <c r="B64" s="27" t="s">
        <v>750</v>
      </c>
      <c r="C64" s="27" t="s">
        <v>751</v>
      </c>
      <c r="D64" s="26">
        <v>3650</v>
      </c>
      <c r="E64" s="27" t="s">
        <v>83</v>
      </c>
      <c r="F64" s="27" t="s">
        <v>752</v>
      </c>
      <c r="G64" s="27" t="s">
        <v>753</v>
      </c>
    </row>
    <row r="65" spans="1:7" x14ac:dyDescent="0.3">
      <c r="A65" s="26">
        <v>27896</v>
      </c>
      <c r="B65" s="27" t="s">
        <v>754</v>
      </c>
      <c r="C65" s="27" t="s">
        <v>755</v>
      </c>
      <c r="D65" s="26">
        <v>3680</v>
      </c>
      <c r="E65" s="27" t="s">
        <v>84</v>
      </c>
      <c r="F65" s="27" t="s">
        <v>756</v>
      </c>
      <c r="G65" s="27" t="s">
        <v>757</v>
      </c>
    </row>
    <row r="66" spans="1:7" x14ac:dyDescent="0.3">
      <c r="A66" s="26">
        <v>27904</v>
      </c>
      <c r="B66" s="27" t="s">
        <v>758</v>
      </c>
      <c r="C66" s="27" t="s">
        <v>759</v>
      </c>
      <c r="D66" s="26">
        <v>3680</v>
      </c>
      <c r="E66" s="27" t="s">
        <v>84</v>
      </c>
      <c r="F66" s="27" t="s">
        <v>760</v>
      </c>
      <c r="G66" s="27" t="s">
        <v>761</v>
      </c>
    </row>
    <row r="67" spans="1:7" x14ac:dyDescent="0.3">
      <c r="A67" s="26">
        <v>27912</v>
      </c>
      <c r="B67" s="27" t="s">
        <v>762</v>
      </c>
      <c r="C67" s="27" t="s">
        <v>763</v>
      </c>
      <c r="D67" s="26">
        <v>3700</v>
      </c>
      <c r="E67" s="27" t="s">
        <v>86</v>
      </c>
      <c r="F67" s="27" t="s">
        <v>764</v>
      </c>
      <c r="G67" s="27" t="s">
        <v>765</v>
      </c>
    </row>
    <row r="68" spans="1:7" x14ac:dyDescent="0.3">
      <c r="A68" s="26">
        <v>27938</v>
      </c>
      <c r="B68" s="27" t="s">
        <v>766</v>
      </c>
      <c r="C68" s="27" t="s">
        <v>767</v>
      </c>
      <c r="D68" s="26">
        <v>3920</v>
      </c>
      <c r="E68" s="27" t="s">
        <v>89</v>
      </c>
      <c r="F68" s="27" t="s">
        <v>768</v>
      </c>
      <c r="G68" s="27" t="s">
        <v>769</v>
      </c>
    </row>
    <row r="69" spans="1:7" x14ac:dyDescent="0.3">
      <c r="A69" s="26">
        <v>27946</v>
      </c>
      <c r="B69" s="27" t="s">
        <v>770</v>
      </c>
      <c r="C69" s="27" t="s">
        <v>448</v>
      </c>
      <c r="D69" s="26">
        <v>3560</v>
      </c>
      <c r="E69" s="27" t="s">
        <v>91</v>
      </c>
      <c r="F69" s="27" t="s">
        <v>771</v>
      </c>
      <c r="G69" s="27" t="s">
        <v>3854</v>
      </c>
    </row>
    <row r="70" spans="1:7" x14ac:dyDescent="0.3">
      <c r="A70" s="26">
        <v>27961</v>
      </c>
      <c r="B70" s="27" t="s">
        <v>772</v>
      </c>
      <c r="C70" s="27" t="s">
        <v>773</v>
      </c>
      <c r="D70" s="26">
        <v>3580</v>
      </c>
      <c r="E70" s="27" t="s">
        <v>223</v>
      </c>
      <c r="F70" s="27" t="s">
        <v>774</v>
      </c>
      <c r="G70" s="27" t="s">
        <v>775</v>
      </c>
    </row>
    <row r="71" spans="1:7" x14ac:dyDescent="0.3">
      <c r="A71" s="26">
        <v>27995</v>
      </c>
      <c r="B71" s="27" t="s">
        <v>776</v>
      </c>
      <c r="C71" s="27" t="s">
        <v>777</v>
      </c>
      <c r="D71" s="26">
        <v>9000</v>
      </c>
      <c r="E71" s="27" t="s">
        <v>132</v>
      </c>
      <c r="F71" s="27" t="s">
        <v>778</v>
      </c>
      <c r="G71" s="27" t="s">
        <v>779</v>
      </c>
    </row>
    <row r="72" spans="1:7" x14ac:dyDescent="0.3">
      <c r="A72" s="26">
        <v>28019</v>
      </c>
      <c r="B72" s="27" t="s">
        <v>780</v>
      </c>
      <c r="C72" s="27" t="s">
        <v>781</v>
      </c>
      <c r="D72" s="26">
        <v>8820</v>
      </c>
      <c r="E72" s="27" t="s">
        <v>98</v>
      </c>
      <c r="F72" s="27" t="s">
        <v>782</v>
      </c>
      <c r="G72" s="27" t="s">
        <v>783</v>
      </c>
    </row>
    <row r="73" spans="1:7" x14ac:dyDescent="0.3">
      <c r="A73" s="26">
        <v>28027</v>
      </c>
      <c r="B73" s="27" t="s">
        <v>784</v>
      </c>
      <c r="C73" s="27" t="s">
        <v>449</v>
      </c>
      <c r="D73" s="26">
        <v>8650</v>
      </c>
      <c r="E73" s="27" t="s">
        <v>297</v>
      </c>
      <c r="F73" s="27" t="s">
        <v>298</v>
      </c>
      <c r="G73" s="27" t="s">
        <v>497</v>
      </c>
    </row>
    <row r="74" spans="1:7" x14ac:dyDescent="0.3">
      <c r="A74" s="26">
        <v>28035</v>
      </c>
      <c r="B74" s="27" t="s">
        <v>785</v>
      </c>
      <c r="C74" s="27" t="s">
        <v>786</v>
      </c>
      <c r="D74" s="26">
        <v>8200</v>
      </c>
      <c r="E74" s="27" t="s">
        <v>227</v>
      </c>
      <c r="F74" s="27" t="s">
        <v>787</v>
      </c>
      <c r="G74" s="27" t="s">
        <v>788</v>
      </c>
    </row>
    <row r="75" spans="1:7" x14ac:dyDescent="0.3">
      <c r="A75" s="26">
        <v>28043</v>
      </c>
      <c r="B75" s="27" t="s">
        <v>789</v>
      </c>
      <c r="C75" s="27" t="s">
        <v>790</v>
      </c>
      <c r="D75" s="26">
        <v>8310</v>
      </c>
      <c r="E75" s="27" t="s">
        <v>107</v>
      </c>
      <c r="F75" s="27" t="s">
        <v>791</v>
      </c>
      <c r="G75" s="27" t="s">
        <v>792</v>
      </c>
    </row>
    <row r="76" spans="1:7" x14ac:dyDescent="0.3">
      <c r="A76" s="26">
        <v>28051</v>
      </c>
      <c r="B76" s="27" t="s">
        <v>793</v>
      </c>
      <c r="C76" s="27" t="s">
        <v>794</v>
      </c>
      <c r="D76" s="26">
        <v>8430</v>
      </c>
      <c r="E76" s="27" t="s">
        <v>234</v>
      </c>
      <c r="F76" s="27" t="s">
        <v>795</v>
      </c>
      <c r="G76" s="27" t="s">
        <v>796</v>
      </c>
    </row>
    <row r="77" spans="1:7" x14ac:dyDescent="0.3">
      <c r="A77" s="26">
        <v>28068</v>
      </c>
      <c r="B77" s="27" t="s">
        <v>797</v>
      </c>
      <c r="C77" s="27" t="s">
        <v>450</v>
      </c>
      <c r="D77" s="26">
        <v>8420</v>
      </c>
      <c r="E77" s="27" t="s">
        <v>110</v>
      </c>
      <c r="F77" s="27" t="s">
        <v>798</v>
      </c>
      <c r="G77" s="27" t="s">
        <v>799</v>
      </c>
    </row>
    <row r="78" spans="1:7" x14ac:dyDescent="0.3">
      <c r="A78" s="26">
        <v>28076</v>
      </c>
      <c r="B78" s="27" t="s">
        <v>3855</v>
      </c>
      <c r="C78" s="27" t="s">
        <v>451</v>
      </c>
      <c r="D78" s="26">
        <v>8670</v>
      </c>
      <c r="E78" s="27" t="s">
        <v>235</v>
      </c>
      <c r="F78" s="27" t="s">
        <v>800</v>
      </c>
      <c r="G78" s="27" t="s">
        <v>801</v>
      </c>
    </row>
    <row r="79" spans="1:7" x14ac:dyDescent="0.3">
      <c r="A79" s="26">
        <v>28101</v>
      </c>
      <c r="B79" s="27" t="s">
        <v>802</v>
      </c>
      <c r="C79" s="27" t="s">
        <v>803</v>
      </c>
      <c r="D79" s="26">
        <v>8790</v>
      </c>
      <c r="E79" s="27" t="s">
        <v>126</v>
      </c>
      <c r="F79" s="27" t="s">
        <v>804</v>
      </c>
      <c r="G79" s="27" t="s">
        <v>805</v>
      </c>
    </row>
    <row r="80" spans="1:7" x14ac:dyDescent="0.3">
      <c r="A80" s="26">
        <v>28118</v>
      </c>
      <c r="B80" s="27" t="s">
        <v>806</v>
      </c>
      <c r="C80" s="27" t="s">
        <v>452</v>
      </c>
      <c r="D80" s="26">
        <v>8800</v>
      </c>
      <c r="E80" s="27" t="s">
        <v>127</v>
      </c>
      <c r="F80" s="27" t="s">
        <v>807</v>
      </c>
      <c r="G80" s="27" t="s">
        <v>808</v>
      </c>
    </row>
    <row r="81" spans="1:7" x14ac:dyDescent="0.3">
      <c r="A81" s="26">
        <v>28126</v>
      </c>
      <c r="B81" s="27" t="s">
        <v>809</v>
      </c>
      <c r="C81" s="27" t="s">
        <v>810</v>
      </c>
      <c r="D81" s="26">
        <v>8800</v>
      </c>
      <c r="E81" s="27" t="s">
        <v>127</v>
      </c>
      <c r="F81" s="27" t="s">
        <v>811</v>
      </c>
      <c r="G81" s="27" t="s">
        <v>812</v>
      </c>
    </row>
    <row r="82" spans="1:7" x14ac:dyDescent="0.3">
      <c r="A82" s="26">
        <v>28134</v>
      </c>
      <c r="B82" s="27" t="s">
        <v>813</v>
      </c>
      <c r="C82" s="27" t="s">
        <v>814</v>
      </c>
      <c r="D82" s="26">
        <v>8830</v>
      </c>
      <c r="E82" s="27" t="s">
        <v>299</v>
      </c>
      <c r="F82" s="27" t="s">
        <v>815</v>
      </c>
      <c r="G82" s="27" t="s">
        <v>816</v>
      </c>
    </row>
    <row r="83" spans="1:7" x14ac:dyDescent="0.3">
      <c r="A83" s="26">
        <v>28142</v>
      </c>
      <c r="B83" s="27" t="s">
        <v>817</v>
      </c>
      <c r="C83" s="27" t="s">
        <v>818</v>
      </c>
      <c r="D83" s="26">
        <v>8700</v>
      </c>
      <c r="E83" s="27" t="s">
        <v>129</v>
      </c>
      <c r="F83" s="27" t="s">
        <v>819</v>
      </c>
      <c r="G83" s="27" t="s">
        <v>820</v>
      </c>
    </row>
    <row r="84" spans="1:7" x14ac:dyDescent="0.3">
      <c r="A84" s="26">
        <v>28159</v>
      </c>
      <c r="B84" s="27" t="s">
        <v>821</v>
      </c>
      <c r="C84" s="27" t="s">
        <v>822</v>
      </c>
      <c r="D84" s="26">
        <v>8970</v>
      </c>
      <c r="E84" s="27" t="s">
        <v>131</v>
      </c>
      <c r="F84" s="27" t="s">
        <v>823</v>
      </c>
      <c r="G84" s="27" t="s">
        <v>824</v>
      </c>
    </row>
    <row r="85" spans="1:7" x14ac:dyDescent="0.3">
      <c r="A85" s="26">
        <v>28167</v>
      </c>
      <c r="B85" s="27" t="s">
        <v>825</v>
      </c>
      <c r="C85" s="27" t="s">
        <v>826</v>
      </c>
      <c r="D85" s="26">
        <v>8970</v>
      </c>
      <c r="E85" s="27" t="s">
        <v>131</v>
      </c>
      <c r="F85" s="27" t="s">
        <v>827</v>
      </c>
      <c r="G85" s="27" t="s">
        <v>828</v>
      </c>
    </row>
    <row r="86" spans="1:7" x14ac:dyDescent="0.3">
      <c r="A86" s="26">
        <v>28175</v>
      </c>
      <c r="B86" s="27" t="s">
        <v>829</v>
      </c>
      <c r="C86" s="27" t="s">
        <v>830</v>
      </c>
      <c r="D86" s="26">
        <v>9000</v>
      </c>
      <c r="E86" s="27" t="s">
        <v>132</v>
      </c>
      <c r="F86" s="27" t="s">
        <v>831</v>
      </c>
      <c r="G86" s="27" t="s">
        <v>3856</v>
      </c>
    </row>
    <row r="87" spans="1:7" x14ac:dyDescent="0.3">
      <c r="A87" s="26">
        <v>28183</v>
      </c>
      <c r="B87" s="27" t="s">
        <v>832</v>
      </c>
      <c r="C87" s="27" t="s">
        <v>833</v>
      </c>
      <c r="D87" s="26">
        <v>9000</v>
      </c>
      <c r="E87" s="27" t="s">
        <v>132</v>
      </c>
      <c r="F87" s="27" t="s">
        <v>834</v>
      </c>
      <c r="G87" s="27" t="s">
        <v>835</v>
      </c>
    </row>
    <row r="88" spans="1:7" x14ac:dyDescent="0.3">
      <c r="A88" s="26">
        <v>28191</v>
      </c>
      <c r="B88" s="27" t="s">
        <v>836</v>
      </c>
      <c r="C88" s="27" t="s">
        <v>837</v>
      </c>
      <c r="D88" s="26">
        <v>9000</v>
      </c>
      <c r="E88" s="27" t="s">
        <v>132</v>
      </c>
      <c r="F88" s="27" t="s">
        <v>838</v>
      </c>
      <c r="G88" s="27" t="s">
        <v>839</v>
      </c>
    </row>
    <row r="89" spans="1:7" x14ac:dyDescent="0.3">
      <c r="A89" s="26">
        <v>28209</v>
      </c>
      <c r="B89" s="27" t="s">
        <v>840</v>
      </c>
      <c r="C89" s="27" t="s">
        <v>453</v>
      </c>
      <c r="D89" s="26">
        <v>9000</v>
      </c>
      <c r="E89" s="27" t="s">
        <v>132</v>
      </c>
      <c r="F89" s="27" t="s">
        <v>841</v>
      </c>
      <c r="G89" s="27" t="s">
        <v>3857</v>
      </c>
    </row>
    <row r="90" spans="1:7" x14ac:dyDescent="0.3">
      <c r="A90" s="26">
        <v>28217</v>
      </c>
      <c r="B90" s="27" t="s">
        <v>842</v>
      </c>
      <c r="C90" s="27" t="s">
        <v>843</v>
      </c>
      <c r="D90" s="26">
        <v>9160</v>
      </c>
      <c r="E90" s="27" t="s">
        <v>137</v>
      </c>
      <c r="F90" s="27" t="s">
        <v>844</v>
      </c>
      <c r="G90" s="27" t="s">
        <v>845</v>
      </c>
    </row>
    <row r="91" spans="1:7" x14ac:dyDescent="0.3">
      <c r="A91" s="26">
        <v>28225</v>
      </c>
      <c r="B91" s="27" t="s">
        <v>846</v>
      </c>
      <c r="C91" s="27" t="s">
        <v>847</v>
      </c>
      <c r="D91" s="26">
        <v>9160</v>
      </c>
      <c r="E91" s="27" t="s">
        <v>137</v>
      </c>
      <c r="F91" s="27" t="s">
        <v>848</v>
      </c>
      <c r="G91" s="27" t="s">
        <v>849</v>
      </c>
    </row>
    <row r="92" spans="1:7" x14ac:dyDescent="0.3">
      <c r="A92" s="26">
        <v>28233</v>
      </c>
      <c r="B92" s="27" t="s">
        <v>850</v>
      </c>
      <c r="C92" s="27" t="s">
        <v>455</v>
      </c>
      <c r="D92" s="26">
        <v>9230</v>
      </c>
      <c r="E92" s="27" t="s">
        <v>140</v>
      </c>
      <c r="F92" s="27" t="s">
        <v>851</v>
      </c>
      <c r="G92" s="27" t="s">
        <v>852</v>
      </c>
    </row>
    <row r="93" spans="1:7" x14ac:dyDescent="0.3">
      <c r="A93" s="26">
        <v>28241</v>
      </c>
      <c r="B93" s="27" t="s">
        <v>853</v>
      </c>
      <c r="C93" s="27" t="s">
        <v>456</v>
      </c>
      <c r="D93" s="26">
        <v>9050</v>
      </c>
      <c r="E93" s="27" t="s">
        <v>141</v>
      </c>
      <c r="F93" s="27" t="s">
        <v>854</v>
      </c>
      <c r="G93" s="27" t="s">
        <v>855</v>
      </c>
    </row>
    <row r="94" spans="1:7" x14ac:dyDescent="0.3">
      <c r="A94" s="26">
        <v>28258</v>
      </c>
      <c r="B94" s="27" t="s">
        <v>856</v>
      </c>
      <c r="C94" s="27" t="s">
        <v>458</v>
      </c>
      <c r="D94" s="26">
        <v>9300</v>
      </c>
      <c r="E94" s="27" t="s">
        <v>143</v>
      </c>
      <c r="F94" s="27" t="s">
        <v>857</v>
      </c>
      <c r="G94" s="27" t="s">
        <v>858</v>
      </c>
    </row>
    <row r="95" spans="1:7" x14ac:dyDescent="0.3">
      <c r="A95" s="26">
        <v>28266</v>
      </c>
      <c r="B95" s="27" t="s">
        <v>577</v>
      </c>
      <c r="C95" s="27" t="s">
        <v>457</v>
      </c>
      <c r="D95" s="26">
        <v>9300</v>
      </c>
      <c r="E95" s="27" t="s">
        <v>143</v>
      </c>
      <c r="F95" s="27" t="s">
        <v>859</v>
      </c>
      <c r="G95" s="27" t="s">
        <v>860</v>
      </c>
    </row>
    <row r="96" spans="1:7" x14ac:dyDescent="0.3">
      <c r="A96" s="26">
        <v>28274</v>
      </c>
      <c r="B96" s="27" t="s">
        <v>861</v>
      </c>
      <c r="C96" s="27" t="s">
        <v>862</v>
      </c>
      <c r="D96" s="26">
        <v>9255</v>
      </c>
      <c r="E96" s="27" t="s">
        <v>146</v>
      </c>
      <c r="F96" s="27" t="s">
        <v>863</v>
      </c>
      <c r="G96" s="27" t="s">
        <v>864</v>
      </c>
    </row>
    <row r="97" spans="1:7" x14ac:dyDescent="0.3">
      <c r="A97" s="26">
        <v>28308</v>
      </c>
      <c r="B97" s="27" t="s">
        <v>865</v>
      </c>
      <c r="C97" s="27" t="s">
        <v>866</v>
      </c>
      <c r="D97" s="26">
        <v>9620</v>
      </c>
      <c r="E97" s="27" t="s">
        <v>152</v>
      </c>
      <c r="F97" s="27" t="s">
        <v>867</v>
      </c>
      <c r="G97" s="27" t="s">
        <v>3858</v>
      </c>
    </row>
    <row r="98" spans="1:7" x14ac:dyDescent="0.3">
      <c r="A98" s="26">
        <v>28316</v>
      </c>
      <c r="B98" s="27" t="s">
        <v>868</v>
      </c>
      <c r="C98" s="27" t="s">
        <v>869</v>
      </c>
      <c r="D98" s="26">
        <v>9700</v>
      </c>
      <c r="E98" s="27" t="s">
        <v>154</v>
      </c>
      <c r="F98" s="27" t="s">
        <v>870</v>
      </c>
      <c r="G98" s="27" t="s">
        <v>871</v>
      </c>
    </row>
    <row r="99" spans="1:7" x14ac:dyDescent="0.3">
      <c r="A99" s="26">
        <v>28324</v>
      </c>
      <c r="B99" s="27" t="s">
        <v>3859</v>
      </c>
      <c r="C99" s="27" t="s">
        <v>872</v>
      </c>
      <c r="D99" s="26">
        <v>9810</v>
      </c>
      <c r="E99" s="27" t="s">
        <v>252</v>
      </c>
      <c r="F99" s="27" t="s">
        <v>873</v>
      </c>
      <c r="G99" s="27" t="s">
        <v>874</v>
      </c>
    </row>
    <row r="100" spans="1:7" x14ac:dyDescent="0.3">
      <c r="A100" s="26">
        <v>28332</v>
      </c>
      <c r="B100" s="27" t="s">
        <v>875</v>
      </c>
      <c r="C100" s="27" t="s">
        <v>876</v>
      </c>
      <c r="D100" s="26">
        <v>9850</v>
      </c>
      <c r="E100" s="27" t="s">
        <v>300</v>
      </c>
      <c r="F100" s="27" t="s">
        <v>877</v>
      </c>
      <c r="G100" s="27" t="s">
        <v>878</v>
      </c>
    </row>
    <row r="101" spans="1:7" x14ac:dyDescent="0.3">
      <c r="A101" s="26">
        <v>28341</v>
      </c>
      <c r="B101" s="27" t="s">
        <v>879</v>
      </c>
      <c r="C101" s="27" t="s">
        <v>880</v>
      </c>
      <c r="D101" s="26">
        <v>9870</v>
      </c>
      <c r="E101" s="27" t="s">
        <v>23</v>
      </c>
      <c r="F101" s="27" t="s">
        <v>881</v>
      </c>
      <c r="G101" s="27" t="s">
        <v>882</v>
      </c>
    </row>
    <row r="102" spans="1:7" x14ac:dyDescent="0.3">
      <c r="A102" s="26">
        <v>28357</v>
      </c>
      <c r="B102" s="27" t="s">
        <v>883</v>
      </c>
      <c r="C102" s="27" t="s">
        <v>884</v>
      </c>
      <c r="D102" s="26">
        <v>9920</v>
      </c>
      <c r="E102" s="27" t="s">
        <v>491</v>
      </c>
      <c r="F102" s="27" t="s">
        <v>885</v>
      </c>
      <c r="G102" s="27" t="s">
        <v>886</v>
      </c>
    </row>
    <row r="103" spans="1:7" x14ac:dyDescent="0.3">
      <c r="A103" s="26">
        <v>28514</v>
      </c>
      <c r="B103" s="27" t="s">
        <v>887</v>
      </c>
      <c r="C103" s="27" t="s">
        <v>888</v>
      </c>
      <c r="D103" s="26">
        <v>2018</v>
      </c>
      <c r="E103" s="27" t="s">
        <v>308</v>
      </c>
      <c r="F103" s="27" t="s">
        <v>889</v>
      </c>
      <c r="G103" s="27" t="s">
        <v>890</v>
      </c>
    </row>
    <row r="104" spans="1:7" x14ac:dyDescent="0.3">
      <c r="A104" s="26">
        <v>28589</v>
      </c>
      <c r="B104" s="27" t="s">
        <v>891</v>
      </c>
      <c r="C104" s="27" t="s">
        <v>892</v>
      </c>
      <c r="D104" s="26">
        <v>2060</v>
      </c>
      <c r="E104" s="27" t="s">
        <v>308</v>
      </c>
      <c r="F104" s="27" t="s">
        <v>893</v>
      </c>
      <c r="G104" s="27" t="s">
        <v>894</v>
      </c>
    </row>
    <row r="105" spans="1:7" x14ac:dyDescent="0.3">
      <c r="A105" s="26">
        <v>28613</v>
      </c>
      <c r="B105" s="27" t="s">
        <v>895</v>
      </c>
      <c r="C105" s="27" t="s">
        <v>896</v>
      </c>
      <c r="D105" s="26">
        <v>2020</v>
      </c>
      <c r="E105" s="27" t="s">
        <v>308</v>
      </c>
      <c r="F105" s="27" t="s">
        <v>897</v>
      </c>
      <c r="G105" s="27" t="s">
        <v>898</v>
      </c>
    </row>
    <row r="106" spans="1:7" x14ac:dyDescent="0.3">
      <c r="A106" s="26">
        <v>28639</v>
      </c>
      <c r="B106" s="27" t="s">
        <v>899</v>
      </c>
      <c r="C106" s="27" t="s">
        <v>900</v>
      </c>
      <c r="D106" s="26">
        <v>2018</v>
      </c>
      <c r="E106" s="27" t="s">
        <v>308</v>
      </c>
      <c r="F106" s="27" t="s">
        <v>901</v>
      </c>
      <c r="G106" s="27" t="s">
        <v>902</v>
      </c>
    </row>
    <row r="107" spans="1:7" x14ac:dyDescent="0.3">
      <c r="A107" s="26">
        <v>28721</v>
      </c>
      <c r="B107" s="27" t="s">
        <v>903</v>
      </c>
      <c r="C107" s="27" t="s">
        <v>904</v>
      </c>
      <c r="D107" s="26">
        <v>2000</v>
      </c>
      <c r="E107" s="27" t="s">
        <v>308</v>
      </c>
      <c r="F107" s="27" t="s">
        <v>3860</v>
      </c>
      <c r="G107" s="27" t="s">
        <v>905</v>
      </c>
    </row>
    <row r="108" spans="1:7" x14ac:dyDescent="0.3">
      <c r="A108" s="26">
        <v>28845</v>
      </c>
      <c r="B108" s="27" t="s">
        <v>906</v>
      </c>
      <c r="C108" s="27" t="s">
        <v>907</v>
      </c>
      <c r="D108" s="26">
        <v>2000</v>
      </c>
      <c r="E108" s="27" t="s">
        <v>308</v>
      </c>
      <c r="F108" s="27" t="s">
        <v>908</v>
      </c>
      <c r="G108" s="27" t="s">
        <v>909</v>
      </c>
    </row>
    <row r="109" spans="1:7" x14ac:dyDescent="0.3">
      <c r="A109" s="26">
        <v>28852</v>
      </c>
      <c r="B109" s="27" t="s">
        <v>910</v>
      </c>
      <c r="C109" s="27" t="s">
        <v>370</v>
      </c>
      <c r="D109" s="26">
        <v>2000</v>
      </c>
      <c r="E109" s="27" t="s">
        <v>308</v>
      </c>
      <c r="F109" s="27" t="s">
        <v>177</v>
      </c>
      <c r="G109" s="27" t="s">
        <v>911</v>
      </c>
    </row>
    <row r="110" spans="1:7" x14ac:dyDescent="0.3">
      <c r="A110" s="26">
        <v>28878</v>
      </c>
      <c r="B110" s="27" t="s">
        <v>912</v>
      </c>
      <c r="C110" s="27" t="s">
        <v>913</v>
      </c>
      <c r="D110" s="26">
        <v>2018</v>
      </c>
      <c r="E110" s="27" t="s">
        <v>308</v>
      </c>
      <c r="F110" s="27" t="s">
        <v>177</v>
      </c>
      <c r="G110" s="27" t="s">
        <v>911</v>
      </c>
    </row>
    <row r="111" spans="1:7" x14ac:dyDescent="0.3">
      <c r="A111" s="26">
        <v>28951</v>
      </c>
      <c r="B111" s="27" t="s">
        <v>914</v>
      </c>
      <c r="C111" s="27" t="s">
        <v>367</v>
      </c>
      <c r="D111" s="26">
        <v>2018</v>
      </c>
      <c r="E111" s="27" t="s">
        <v>308</v>
      </c>
      <c r="F111" s="27" t="s">
        <v>915</v>
      </c>
      <c r="G111" s="27" t="s">
        <v>916</v>
      </c>
    </row>
    <row r="112" spans="1:7" x14ac:dyDescent="0.3">
      <c r="A112" s="26">
        <v>29017</v>
      </c>
      <c r="B112" s="27" t="s">
        <v>917</v>
      </c>
      <c r="C112" s="27" t="s">
        <v>918</v>
      </c>
      <c r="D112" s="26">
        <v>2020</v>
      </c>
      <c r="E112" s="27" t="s">
        <v>308</v>
      </c>
      <c r="F112" s="27" t="s">
        <v>919</v>
      </c>
      <c r="G112" s="27" t="s">
        <v>920</v>
      </c>
    </row>
    <row r="113" spans="1:7" x14ac:dyDescent="0.3">
      <c r="A113" s="26">
        <v>29041</v>
      </c>
      <c r="B113" s="27" t="s">
        <v>921</v>
      </c>
      <c r="C113" s="27" t="s">
        <v>922</v>
      </c>
      <c r="D113" s="26">
        <v>2018</v>
      </c>
      <c r="E113" s="27" t="s">
        <v>308</v>
      </c>
      <c r="F113" s="27" t="s">
        <v>175</v>
      </c>
      <c r="G113" s="27" t="s">
        <v>923</v>
      </c>
    </row>
    <row r="114" spans="1:7" x14ac:dyDescent="0.3">
      <c r="A114" s="26">
        <v>29058</v>
      </c>
      <c r="B114" s="27" t="s">
        <v>924</v>
      </c>
      <c r="C114" s="27" t="s">
        <v>925</v>
      </c>
      <c r="D114" s="26">
        <v>2018</v>
      </c>
      <c r="E114" s="27" t="s">
        <v>308</v>
      </c>
      <c r="F114" s="27" t="s">
        <v>926</v>
      </c>
      <c r="G114" s="27" t="s">
        <v>927</v>
      </c>
    </row>
    <row r="115" spans="1:7" x14ac:dyDescent="0.3">
      <c r="A115" s="26">
        <v>29231</v>
      </c>
      <c r="B115" s="27" t="s">
        <v>928</v>
      </c>
      <c r="C115" s="27" t="s">
        <v>366</v>
      </c>
      <c r="D115" s="26">
        <v>2018</v>
      </c>
      <c r="E115" s="27" t="s">
        <v>308</v>
      </c>
      <c r="F115" s="27" t="s">
        <v>175</v>
      </c>
      <c r="G115" s="27" t="s">
        <v>923</v>
      </c>
    </row>
    <row r="116" spans="1:7" x14ac:dyDescent="0.3">
      <c r="A116" s="26">
        <v>29281</v>
      </c>
      <c r="B116" s="27" t="s">
        <v>929</v>
      </c>
      <c r="C116" s="27" t="s">
        <v>930</v>
      </c>
      <c r="D116" s="26">
        <v>2000</v>
      </c>
      <c r="E116" s="27" t="s">
        <v>308</v>
      </c>
      <c r="F116" s="27" t="s">
        <v>931</v>
      </c>
      <c r="G116" s="27" t="s">
        <v>932</v>
      </c>
    </row>
    <row r="117" spans="1:7" x14ac:dyDescent="0.3">
      <c r="A117" s="26">
        <v>29306</v>
      </c>
      <c r="B117" s="27" t="s">
        <v>933</v>
      </c>
      <c r="C117" s="27" t="s">
        <v>934</v>
      </c>
      <c r="D117" s="26">
        <v>2050</v>
      </c>
      <c r="E117" s="27" t="s">
        <v>308</v>
      </c>
      <c r="F117" s="27" t="s">
        <v>935</v>
      </c>
      <c r="G117" s="27" t="s">
        <v>936</v>
      </c>
    </row>
    <row r="118" spans="1:7" x14ac:dyDescent="0.3">
      <c r="A118" s="26">
        <v>29331</v>
      </c>
      <c r="B118" s="27" t="s">
        <v>937</v>
      </c>
      <c r="C118" s="27" t="s">
        <v>938</v>
      </c>
      <c r="D118" s="26">
        <v>2060</v>
      </c>
      <c r="E118" s="27" t="s">
        <v>308</v>
      </c>
      <c r="F118" s="27" t="s">
        <v>939</v>
      </c>
      <c r="G118" s="27" t="s">
        <v>940</v>
      </c>
    </row>
    <row r="119" spans="1:7" x14ac:dyDescent="0.3">
      <c r="A119" s="26">
        <v>29348</v>
      </c>
      <c r="B119" s="27" t="s">
        <v>941</v>
      </c>
      <c r="C119" s="27" t="s">
        <v>371</v>
      </c>
      <c r="D119" s="26">
        <v>2018</v>
      </c>
      <c r="E119" s="27" t="s">
        <v>308</v>
      </c>
      <c r="F119" s="27" t="s">
        <v>942</v>
      </c>
      <c r="G119" s="27" t="s">
        <v>943</v>
      </c>
    </row>
    <row r="120" spans="1:7" x14ac:dyDescent="0.3">
      <c r="A120" s="26">
        <v>29421</v>
      </c>
      <c r="B120" s="27" t="s">
        <v>944</v>
      </c>
      <c r="C120" s="27" t="s">
        <v>945</v>
      </c>
      <c r="D120" s="26">
        <v>2000</v>
      </c>
      <c r="E120" s="27" t="s">
        <v>308</v>
      </c>
      <c r="F120" s="27" t="s">
        <v>178</v>
      </c>
      <c r="G120" s="27" t="s">
        <v>946</v>
      </c>
    </row>
    <row r="121" spans="1:7" x14ac:dyDescent="0.3">
      <c r="A121" s="26">
        <v>29447</v>
      </c>
      <c r="B121" s="27" t="s">
        <v>947</v>
      </c>
      <c r="C121" s="27" t="s">
        <v>948</v>
      </c>
      <c r="D121" s="26">
        <v>2140</v>
      </c>
      <c r="E121" s="27" t="s">
        <v>41</v>
      </c>
      <c r="F121" s="27" t="s">
        <v>949</v>
      </c>
      <c r="G121" s="27" t="s">
        <v>950</v>
      </c>
    </row>
    <row r="122" spans="1:7" x14ac:dyDescent="0.3">
      <c r="A122" s="26">
        <v>29454</v>
      </c>
      <c r="B122" s="27" t="s">
        <v>951</v>
      </c>
      <c r="C122" s="27" t="s">
        <v>952</v>
      </c>
      <c r="D122" s="26">
        <v>2370</v>
      </c>
      <c r="E122" s="27" t="s">
        <v>46</v>
      </c>
      <c r="F122" s="27" t="s">
        <v>953</v>
      </c>
      <c r="G122" s="27" t="s">
        <v>954</v>
      </c>
    </row>
    <row r="123" spans="1:7" x14ac:dyDescent="0.3">
      <c r="A123" s="26">
        <v>29521</v>
      </c>
      <c r="B123" s="27" t="s">
        <v>955</v>
      </c>
      <c r="C123" s="27" t="s">
        <v>956</v>
      </c>
      <c r="D123" s="26">
        <v>2600</v>
      </c>
      <c r="E123" s="27" t="s">
        <v>193</v>
      </c>
      <c r="F123" s="27" t="s">
        <v>957</v>
      </c>
      <c r="G123" s="27" t="s">
        <v>958</v>
      </c>
    </row>
    <row r="124" spans="1:7" x14ac:dyDescent="0.3">
      <c r="A124" s="26">
        <v>29553</v>
      </c>
      <c r="B124" s="27" t="s">
        <v>959</v>
      </c>
      <c r="C124" s="27" t="s">
        <v>461</v>
      </c>
      <c r="D124" s="26">
        <v>2000</v>
      </c>
      <c r="E124" s="27" t="s">
        <v>308</v>
      </c>
      <c r="F124" s="27" t="s">
        <v>960</v>
      </c>
      <c r="G124" s="27" t="s">
        <v>961</v>
      </c>
    </row>
    <row r="125" spans="1:7" x14ac:dyDescent="0.3">
      <c r="A125" s="26">
        <v>29751</v>
      </c>
      <c r="B125" s="27" t="s">
        <v>962</v>
      </c>
      <c r="C125" s="27" t="s">
        <v>380</v>
      </c>
      <c r="D125" s="26">
        <v>2140</v>
      </c>
      <c r="E125" s="27" t="s">
        <v>41</v>
      </c>
      <c r="F125" s="27" t="s">
        <v>183</v>
      </c>
      <c r="G125" s="27" t="s">
        <v>963</v>
      </c>
    </row>
    <row r="126" spans="1:7" x14ac:dyDescent="0.3">
      <c r="A126" s="26">
        <v>29777</v>
      </c>
      <c r="B126" s="27" t="s">
        <v>964</v>
      </c>
      <c r="C126" s="27" t="s">
        <v>965</v>
      </c>
      <c r="D126" s="26">
        <v>2880</v>
      </c>
      <c r="E126" s="27" t="s">
        <v>59</v>
      </c>
      <c r="F126" s="27" t="s">
        <v>966</v>
      </c>
      <c r="G126" s="27" t="s">
        <v>967</v>
      </c>
    </row>
    <row r="127" spans="1:7" x14ac:dyDescent="0.3">
      <c r="A127" s="26">
        <v>29785</v>
      </c>
      <c r="B127" s="27" t="s">
        <v>968</v>
      </c>
      <c r="C127" s="27" t="s">
        <v>969</v>
      </c>
      <c r="D127" s="26">
        <v>2880</v>
      </c>
      <c r="E127" s="27" t="s">
        <v>59</v>
      </c>
      <c r="F127" s="27" t="s">
        <v>966</v>
      </c>
      <c r="G127" s="27" t="s">
        <v>970</v>
      </c>
    </row>
    <row r="128" spans="1:7" x14ac:dyDescent="0.3">
      <c r="A128" s="26">
        <v>29793</v>
      </c>
      <c r="B128" s="27" t="s">
        <v>971</v>
      </c>
      <c r="C128" s="27" t="s">
        <v>972</v>
      </c>
      <c r="D128" s="26">
        <v>2150</v>
      </c>
      <c r="E128" s="27" t="s">
        <v>184</v>
      </c>
      <c r="F128" s="27" t="s">
        <v>973</v>
      </c>
      <c r="G128" s="27" t="s">
        <v>974</v>
      </c>
    </row>
    <row r="129" spans="1:7" x14ac:dyDescent="0.3">
      <c r="A129" s="26">
        <v>29827</v>
      </c>
      <c r="B129" s="27" t="s">
        <v>975</v>
      </c>
      <c r="C129" s="27" t="s">
        <v>976</v>
      </c>
      <c r="D129" s="26">
        <v>2930</v>
      </c>
      <c r="E129" s="27" t="s">
        <v>36</v>
      </c>
      <c r="F129" s="27" t="s">
        <v>977</v>
      </c>
      <c r="G129" s="27" t="s">
        <v>978</v>
      </c>
    </row>
    <row r="130" spans="1:7" x14ac:dyDescent="0.3">
      <c r="A130" s="26">
        <v>29843</v>
      </c>
      <c r="B130" s="27" t="s">
        <v>979</v>
      </c>
      <c r="C130" s="27" t="s">
        <v>980</v>
      </c>
      <c r="D130" s="26">
        <v>2930</v>
      </c>
      <c r="E130" s="27" t="s">
        <v>36</v>
      </c>
      <c r="F130" s="27" t="s">
        <v>981</v>
      </c>
      <c r="G130" s="27" t="s">
        <v>982</v>
      </c>
    </row>
    <row r="131" spans="1:7" x14ac:dyDescent="0.3">
      <c r="A131" s="26">
        <v>29851</v>
      </c>
      <c r="B131" s="27" t="s">
        <v>983</v>
      </c>
      <c r="C131" s="27" t="s">
        <v>976</v>
      </c>
      <c r="D131" s="26">
        <v>2930</v>
      </c>
      <c r="E131" s="27" t="s">
        <v>36</v>
      </c>
      <c r="F131" s="27" t="s">
        <v>977</v>
      </c>
      <c r="G131" s="27" t="s">
        <v>978</v>
      </c>
    </row>
    <row r="132" spans="1:7" x14ac:dyDescent="0.3">
      <c r="A132" s="26">
        <v>29868</v>
      </c>
      <c r="B132" s="27" t="s">
        <v>984</v>
      </c>
      <c r="C132" s="27" t="s">
        <v>985</v>
      </c>
      <c r="D132" s="26">
        <v>2930</v>
      </c>
      <c r="E132" s="27" t="s">
        <v>36</v>
      </c>
      <c r="F132" s="27" t="s">
        <v>986</v>
      </c>
      <c r="G132" s="27" t="s">
        <v>987</v>
      </c>
    </row>
    <row r="133" spans="1:7" x14ac:dyDescent="0.3">
      <c r="A133" s="26">
        <v>29876</v>
      </c>
      <c r="B133" s="27" t="s">
        <v>988</v>
      </c>
      <c r="C133" s="27" t="s">
        <v>989</v>
      </c>
      <c r="D133" s="26">
        <v>2930</v>
      </c>
      <c r="E133" s="27" t="s">
        <v>36</v>
      </c>
      <c r="F133" s="27" t="s">
        <v>986</v>
      </c>
      <c r="G133" s="27" t="s">
        <v>990</v>
      </c>
    </row>
    <row r="134" spans="1:7" x14ac:dyDescent="0.3">
      <c r="A134" s="26">
        <v>29901</v>
      </c>
      <c r="B134" s="27" t="s">
        <v>991</v>
      </c>
      <c r="C134" s="27" t="s">
        <v>377</v>
      </c>
      <c r="D134" s="26">
        <v>2100</v>
      </c>
      <c r="E134" s="27" t="s">
        <v>181</v>
      </c>
      <c r="F134" s="27" t="s">
        <v>992</v>
      </c>
      <c r="G134" s="27" t="s">
        <v>993</v>
      </c>
    </row>
    <row r="135" spans="1:7" x14ac:dyDescent="0.3">
      <c r="A135" s="26">
        <v>29942</v>
      </c>
      <c r="B135" s="27" t="s">
        <v>994</v>
      </c>
      <c r="C135" s="27" t="s">
        <v>995</v>
      </c>
      <c r="D135" s="26">
        <v>2100</v>
      </c>
      <c r="E135" s="27" t="s">
        <v>181</v>
      </c>
      <c r="F135" s="27" t="s">
        <v>996</v>
      </c>
      <c r="G135" s="27" t="s">
        <v>997</v>
      </c>
    </row>
    <row r="136" spans="1:7" x14ac:dyDescent="0.3">
      <c r="A136" s="26">
        <v>29983</v>
      </c>
      <c r="B136" s="27" t="s">
        <v>998</v>
      </c>
      <c r="C136" s="27" t="s">
        <v>999</v>
      </c>
      <c r="D136" s="26">
        <v>2570</v>
      </c>
      <c r="E136" s="27" t="s">
        <v>55</v>
      </c>
      <c r="F136" s="27" t="s">
        <v>1000</v>
      </c>
      <c r="G136" s="27" t="s">
        <v>1001</v>
      </c>
    </row>
    <row r="137" spans="1:7" x14ac:dyDescent="0.3">
      <c r="A137" s="26">
        <v>30007</v>
      </c>
      <c r="B137" s="27" t="s">
        <v>1002</v>
      </c>
      <c r="C137" s="27" t="s">
        <v>376</v>
      </c>
      <c r="D137" s="26">
        <v>2180</v>
      </c>
      <c r="E137" s="27" t="s">
        <v>30</v>
      </c>
      <c r="F137" s="27" t="s">
        <v>1003</v>
      </c>
      <c r="G137" s="27" t="s">
        <v>1004</v>
      </c>
    </row>
    <row r="138" spans="1:7" x14ac:dyDescent="0.3">
      <c r="A138" s="26">
        <v>30015</v>
      </c>
      <c r="B138" s="27" t="s">
        <v>1005</v>
      </c>
      <c r="C138" s="27" t="s">
        <v>465</v>
      </c>
      <c r="D138" s="26">
        <v>2180</v>
      </c>
      <c r="E138" s="27" t="s">
        <v>30</v>
      </c>
      <c r="F138" s="27" t="s">
        <v>1006</v>
      </c>
      <c r="G138" s="27" t="s">
        <v>1004</v>
      </c>
    </row>
    <row r="139" spans="1:7" x14ac:dyDescent="0.3">
      <c r="A139" s="26">
        <v>30023</v>
      </c>
      <c r="B139" s="27" t="s">
        <v>1007</v>
      </c>
      <c r="C139" s="27" t="s">
        <v>465</v>
      </c>
      <c r="D139" s="26">
        <v>2180</v>
      </c>
      <c r="E139" s="27" t="s">
        <v>30</v>
      </c>
      <c r="F139" s="27" t="s">
        <v>1006</v>
      </c>
      <c r="G139" s="27" t="s">
        <v>1004</v>
      </c>
    </row>
    <row r="140" spans="1:7" x14ac:dyDescent="0.3">
      <c r="A140" s="26">
        <v>30031</v>
      </c>
      <c r="B140" s="27" t="s">
        <v>1008</v>
      </c>
      <c r="C140" s="27" t="s">
        <v>1009</v>
      </c>
      <c r="D140" s="26">
        <v>2910</v>
      </c>
      <c r="E140" s="27" t="s">
        <v>40</v>
      </c>
      <c r="F140" s="27" t="s">
        <v>1010</v>
      </c>
      <c r="G140" s="27" t="s">
        <v>1011</v>
      </c>
    </row>
    <row r="141" spans="1:7" x14ac:dyDescent="0.3">
      <c r="A141" s="26">
        <v>30049</v>
      </c>
      <c r="B141" s="27" t="s">
        <v>1012</v>
      </c>
      <c r="C141" s="27" t="s">
        <v>1013</v>
      </c>
      <c r="D141" s="26">
        <v>2910</v>
      </c>
      <c r="E141" s="27" t="s">
        <v>40</v>
      </c>
      <c r="F141" s="27" t="s">
        <v>1014</v>
      </c>
      <c r="G141" s="27" t="s">
        <v>1015</v>
      </c>
    </row>
    <row r="142" spans="1:7" x14ac:dyDescent="0.3">
      <c r="A142" s="26">
        <v>30056</v>
      </c>
      <c r="B142" s="27" t="s">
        <v>1016</v>
      </c>
      <c r="C142" s="27" t="s">
        <v>1017</v>
      </c>
      <c r="D142" s="26">
        <v>2910</v>
      </c>
      <c r="E142" s="27" t="s">
        <v>40</v>
      </c>
      <c r="F142" s="27" t="s">
        <v>1018</v>
      </c>
      <c r="G142" s="27" t="s">
        <v>1019</v>
      </c>
    </row>
    <row r="143" spans="1:7" x14ac:dyDescent="0.3">
      <c r="A143" s="26">
        <v>30098</v>
      </c>
      <c r="B143" s="27" t="s">
        <v>1020</v>
      </c>
      <c r="C143" s="27" t="s">
        <v>1021</v>
      </c>
      <c r="D143" s="26">
        <v>2440</v>
      </c>
      <c r="E143" s="27" t="s">
        <v>49</v>
      </c>
      <c r="F143" s="27" t="s">
        <v>1022</v>
      </c>
      <c r="G143" s="27" t="s">
        <v>1023</v>
      </c>
    </row>
    <row r="144" spans="1:7" x14ac:dyDescent="0.3">
      <c r="A144" s="26">
        <v>30155</v>
      </c>
      <c r="B144" s="27" t="s">
        <v>1024</v>
      </c>
      <c r="C144" s="27" t="s">
        <v>1025</v>
      </c>
      <c r="D144" s="26">
        <v>2220</v>
      </c>
      <c r="E144" s="27" t="s">
        <v>66</v>
      </c>
      <c r="F144" s="27" t="s">
        <v>1026</v>
      </c>
      <c r="G144" s="27" t="s">
        <v>1027</v>
      </c>
    </row>
    <row r="145" spans="1:7" x14ac:dyDescent="0.3">
      <c r="A145" s="26">
        <v>30163</v>
      </c>
      <c r="B145" s="27" t="s">
        <v>1028</v>
      </c>
      <c r="C145" s="27" t="s">
        <v>403</v>
      </c>
      <c r="D145" s="26">
        <v>2220</v>
      </c>
      <c r="E145" s="27" t="s">
        <v>66</v>
      </c>
      <c r="F145" s="27" t="s">
        <v>404</v>
      </c>
      <c r="G145" s="27" t="s">
        <v>1029</v>
      </c>
    </row>
    <row r="146" spans="1:7" x14ac:dyDescent="0.3">
      <c r="A146" s="26">
        <v>30171</v>
      </c>
      <c r="B146" s="27" t="s">
        <v>1030</v>
      </c>
      <c r="C146" s="27" t="s">
        <v>403</v>
      </c>
      <c r="D146" s="26">
        <v>2220</v>
      </c>
      <c r="E146" s="27" t="s">
        <v>66</v>
      </c>
      <c r="F146" s="27" t="s">
        <v>404</v>
      </c>
      <c r="G146" s="27" t="s">
        <v>1031</v>
      </c>
    </row>
    <row r="147" spans="1:7" x14ac:dyDescent="0.3">
      <c r="A147" s="26">
        <v>30189</v>
      </c>
      <c r="B147" s="27" t="s">
        <v>1032</v>
      </c>
      <c r="C147" s="27" t="s">
        <v>1033</v>
      </c>
      <c r="D147" s="26">
        <v>2220</v>
      </c>
      <c r="E147" s="27" t="s">
        <v>66</v>
      </c>
      <c r="F147" s="27" t="s">
        <v>404</v>
      </c>
      <c r="G147" s="27" t="s">
        <v>1029</v>
      </c>
    </row>
    <row r="148" spans="1:7" x14ac:dyDescent="0.3">
      <c r="A148" s="26">
        <v>30197</v>
      </c>
      <c r="B148" s="27" t="s">
        <v>1034</v>
      </c>
      <c r="C148" s="27" t="s">
        <v>1033</v>
      </c>
      <c r="D148" s="26">
        <v>2220</v>
      </c>
      <c r="E148" s="27" t="s">
        <v>66</v>
      </c>
      <c r="F148" s="27" t="s">
        <v>404</v>
      </c>
      <c r="G148" s="27" t="s">
        <v>1031</v>
      </c>
    </row>
    <row r="149" spans="1:7" x14ac:dyDescent="0.3">
      <c r="A149" s="26">
        <v>30205</v>
      </c>
      <c r="B149" s="27" t="s">
        <v>1035</v>
      </c>
      <c r="C149" s="27" t="s">
        <v>1036</v>
      </c>
      <c r="D149" s="26">
        <v>2200</v>
      </c>
      <c r="E149" s="27" t="s">
        <v>48</v>
      </c>
      <c r="F149" s="27" t="s">
        <v>1037</v>
      </c>
      <c r="G149" s="27" t="s">
        <v>1038</v>
      </c>
    </row>
    <row r="150" spans="1:7" x14ac:dyDescent="0.3">
      <c r="A150" s="26">
        <v>30213</v>
      </c>
      <c r="B150" s="27" t="s">
        <v>1039</v>
      </c>
      <c r="C150" s="27" t="s">
        <v>1036</v>
      </c>
      <c r="D150" s="26">
        <v>2200</v>
      </c>
      <c r="E150" s="27" t="s">
        <v>48</v>
      </c>
      <c r="F150" s="27" t="s">
        <v>1037</v>
      </c>
      <c r="G150" s="27" t="s">
        <v>1038</v>
      </c>
    </row>
    <row r="151" spans="1:7" x14ac:dyDescent="0.3">
      <c r="A151" s="26">
        <v>30221</v>
      </c>
      <c r="B151" s="27" t="s">
        <v>1040</v>
      </c>
      <c r="C151" s="27" t="s">
        <v>1036</v>
      </c>
      <c r="D151" s="26">
        <v>2200</v>
      </c>
      <c r="E151" s="27" t="s">
        <v>48</v>
      </c>
      <c r="F151" s="27" t="s">
        <v>1037</v>
      </c>
      <c r="G151" s="27" t="s">
        <v>1038</v>
      </c>
    </row>
    <row r="152" spans="1:7" x14ac:dyDescent="0.3">
      <c r="A152" s="26">
        <v>30239</v>
      </c>
      <c r="B152" s="27" t="s">
        <v>1041</v>
      </c>
      <c r="C152" s="27" t="s">
        <v>1042</v>
      </c>
      <c r="D152" s="26">
        <v>2200</v>
      </c>
      <c r="E152" s="27" t="s">
        <v>48</v>
      </c>
      <c r="F152" s="27" t="s">
        <v>1043</v>
      </c>
      <c r="G152" s="27" t="s">
        <v>1044</v>
      </c>
    </row>
    <row r="153" spans="1:7" x14ac:dyDescent="0.3">
      <c r="A153" s="26">
        <v>30262</v>
      </c>
      <c r="B153" s="27" t="s">
        <v>1045</v>
      </c>
      <c r="C153" s="27" t="s">
        <v>1042</v>
      </c>
      <c r="D153" s="26">
        <v>2200</v>
      </c>
      <c r="E153" s="27" t="s">
        <v>48</v>
      </c>
      <c r="F153" s="27" t="s">
        <v>1043</v>
      </c>
      <c r="G153" s="27" t="s">
        <v>1044</v>
      </c>
    </row>
    <row r="154" spans="1:7" x14ac:dyDescent="0.3">
      <c r="A154" s="26">
        <v>30312</v>
      </c>
      <c r="B154" s="27" t="s">
        <v>1046</v>
      </c>
      <c r="C154" s="27" t="s">
        <v>1047</v>
      </c>
      <c r="D154" s="26">
        <v>2660</v>
      </c>
      <c r="E154" s="27" t="s">
        <v>199</v>
      </c>
      <c r="F154" s="27" t="s">
        <v>1048</v>
      </c>
      <c r="G154" s="27" t="s">
        <v>1049</v>
      </c>
    </row>
    <row r="155" spans="1:7" x14ac:dyDescent="0.3">
      <c r="A155" s="26">
        <v>30361</v>
      </c>
      <c r="B155" s="27" t="s">
        <v>1050</v>
      </c>
      <c r="C155" s="27" t="s">
        <v>1051</v>
      </c>
      <c r="D155" s="26">
        <v>2320</v>
      </c>
      <c r="E155" s="27" t="s">
        <v>187</v>
      </c>
      <c r="F155" s="27" t="s">
        <v>1052</v>
      </c>
      <c r="G155" s="27" t="s">
        <v>1053</v>
      </c>
    </row>
    <row r="156" spans="1:7" x14ac:dyDescent="0.3">
      <c r="A156" s="26">
        <v>30379</v>
      </c>
      <c r="B156" s="27" t="s">
        <v>1054</v>
      </c>
      <c r="C156" s="27" t="s">
        <v>1055</v>
      </c>
      <c r="D156" s="26">
        <v>2320</v>
      </c>
      <c r="E156" s="27" t="s">
        <v>187</v>
      </c>
      <c r="F156" s="27" t="s">
        <v>1056</v>
      </c>
      <c r="G156" s="27" t="s">
        <v>1057</v>
      </c>
    </row>
    <row r="157" spans="1:7" x14ac:dyDescent="0.3">
      <c r="A157" s="26">
        <v>30395</v>
      </c>
      <c r="B157" s="27" t="s">
        <v>1058</v>
      </c>
      <c r="C157" s="27" t="s">
        <v>385</v>
      </c>
      <c r="D157" s="26">
        <v>2320</v>
      </c>
      <c r="E157" s="27" t="s">
        <v>187</v>
      </c>
      <c r="F157" s="27" t="s">
        <v>1059</v>
      </c>
      <c r="G157" s="27" t="s">
        <v>1060</v>
      </c>
    </row>
    <row r="158" spans="1:7" x14ac:dyDescent="0.3">
      <c r="A158" s="26">
        <v>30403</v>
      </c>
      <c r="B158" s="27" t="s">
        <v>1061</v>
      </c>
      <c r="C158" s="27" t="s">
        <v>1062</v>
      </c>
      <c r="D158" s="26">
        <v>2320</v>
      </c>
      <c r="E158" s="27" t="s">
        <v>187</v>
      </c>
      <c r="F158" s="27" t="s">
        <v>1063</v>
      </c>
      <c r="G158" s="27" t="s">
        <v>1064</v>
      </c>
    </row>
    <row r="159" spans="1:7" x14ac:dyDescent="0.3">
      <c r="A159" s="26">
        <v>30411</v>
      </c>
      <c r="B159" s="27" t="s">
        <v>1065</v>
      </c>
      <c r="C159" s="27" t="s">
        <v>1066</v>
      </c>
      <c r="D159" s="26">
        <v>2540</v>
      </c>
      <c r="E159" s="27" t="s">
        <v>53</v>
      </c>
      <c r="F159" s="27" t="s">
        <v>1067</v>
      </c>
      <c r="G159" s="27" t="s">
        <v>1068</v>
      </c>
    </row>
    <row r="160" spans="1:7" x14ac:dyDescent="0.3">
      <c r="A160" s="26">
        <v>30437</v>
      </c>
      <c r="B160" s="27" t="s">
        <v>1069</v>
      </c>
      <c r="C160" s="27" t="s">
        <v>1070</v>
      </c>
      <c r="D160" s="26">
        <v>2920</v>
      </c>
      <c r="E160" s="27" t="s">
        <v>39</v>
      </c>
      <c r="F160" s="27" t="s">
        <v>1071</v>
      </c>
      <c r="G160" s="27" t="s">
        <v>3861</v>
      </c>
    </row>
    <row r="161" spans="1:7" x14ac:dyDescent="0.3">
      <c r="A161" s="26">
        <v>30445</v>
      </c>
      <c r="B161" s="27" t="s">
        <v>1072</v>
      </c>
      <c r="C161" s="27" t="s">
        <v>1073</v>
      </c>
      <c r="D161" s="26">
        <v>2920</v>
      </c>
      <c r="E161" s="27" t="s">
        <v>39</v>
      </c>
      <c r="F161" s="27" t="s">
        <v>1074</v>
      </c>
      <c r="G161" s="27" t="s">
        <v>1075</v>
      </c>
    </row>
    <row r="162" spans="1:7" x14ac:dyDescent="0.3">
      <c r="A162" s="26">
        <v>30478</v>
      </c>
      <c r="B162" s="27" t="s">
        <v>1076</v>
      </c>
      <c r="C162" s="27" t="s">
        <v>1077</v>
      </c>
      <c r="D162" s="26">
        <v>2950</v>
      </c>
      <c r="E162" s="27" t="s">
        <v>31</v>
      </c>
      <c r="F162" s="27" t="s">
        <v>1078</v>
      </c>
      <c r="G162" s="27" t="s">
        <v>1079</v>
      </c>
    </row>
    <row r="163" spans="1:7" x14ac:dyDescent="0.3">
      <c r="A163" s="26">
        <v>30486</v>
      </c>
      <c r="B163" s="27" t="s">
        <v>1080</v>
      </c>
      <c r="C163" s="27" t="s">
        <v>1077</v>
      </c>
      <c r="D163" s="26">
        <v>2950</v>
      </c>
      <c r="E163" s="27" t="s">
        <v>31</v>
      </c>
      <c r="F163" s="27" t="s">
        <v>1078</v>
      </c>
      <c r="G163" s="27" t="s">
        <v>1079</v>
      </c>
    </row>
    <row r="164" spans="1:7" x14ac:dyDescent="0.3">
      <c r="A164" s="26">
        <v>30494</v>
      </c>
      <c r="B164" s="27" t="s">
        <v>1081</v>
      </c>
      <c r="C164" s="27" t="s">
        <v>1082</v>
      </c>
      <c r="D164" s="26">
        <v>2460</v>
      </c>
      <c r="E164" s="27" t="s">
        <v>190</v>
      </c>
      <c r="F164" s="27" t="s">
        <v>1083</v>
      </c>
      <c r="G164" s="27" t="s">
        <v>1084</v>
      </c>
    </row>
    <row r="165" spans="1:7" x14ac:dyDescent="0.3">
      <c r="A165" s="26">
        <v>30502</v>
      </c>
      <c r="B165" s="27" t="s">
        <v>1085</v>
      </c>
      <c r="C165" s="27" t="s">
        <v>1086</v>
      </c>
      <c r="D165" s="26">
        <v>2550</v>
      </c>
      <c r="E165" s="27" t="s">
        <v>54</v>
      </c>
      <c r="F165" s="27" t="s">
        <v>1087</v>
      </c>
      <c r="G165" s="27" t="s">
        <v>1088</v>
      </c>
    </row>
    <row r="166" spans="1:7" x14ac:dyDescent="0.3">
      <c r="A166" s="26">
        <v>30511</v>
      </c>
      <c r="B166" s="27" t="s">
        <v>1089</v>
      </c>
      <c r="C166" s="27" t="s">
        <v>1090</v>
      </c>
      <c r="D166" s="26">
        <v>2550</v>
      </c>
      <c r="E166" s="27" t="s">
        <v>54</v>
      </c>
      <c r="F166" s="27" t="s">
        <v>1091</v>
      </c>
      <c r="G166" s="27" t="s">
        <v>1092</v>
      </c>
    </row>
    <row r="167" spans="1:7" x14ac:dyDescent="0.3">
      <c r="A167" s="26">
        <v>30528</v>
      </c>
      <c r="B167" s="27" t="s">
        <v>1093</v>
      </c>
      <c r="C167" s="27" t="s">
        <v>1094</v>
      </c>
      <c r="D167" s="26">
        <v>2550</v>
      </c>
      <c r="E167" s="27" t="s">
        <v>54</v>
      </c>
      <c r="F167" s="27" t="s">
        <v>1095</v>
      </c>
      <c r="G167" s="27" t="s">
        <v>1096</v>
      </c>
    </row>
    <row r="168" spans="1:7" x14ac:dyDescent="0.3">
      <c r="A168" s="26">
        <v>30544</v>
      </c>
      <c r="B168" s="27" t="s">
        <v>1085</v>
      </c>
      <c r="C168" s="27" t="s">
        <v>1097</v>
      </c>
      <c r="D168" s="26">
        <v>2500</v>
      </c>
      <c r="E168" s="27" t="s">
        <v>50</v>
      </c>
      <c r="F168" s="27" t="s">
        <v>1098</v>
      </c>
      <c r="G168" s="27" t="s">
        <v>1099</v>
      </c>
    </row>
    <row r="169" spans="1:7" x14ac:dyDescent="0.3">
      <c r="A169" s="26">
        <v>30569</v>
      </c>
      <c r="B169" s="27" t="s">
        <v>1100</v>
      </c>
      <c r="C169" s="27" t="s">
        <v>1101</v>
      </c>
      <c r="D169" s="26">
        <v>2500</v>
      </c>
      <c r="E169" s="27" t="s">
        <v>50</v>
      </c>
      <c r="F169" s="27" t="s">
        <v>1102</v>
      </c>
      <c r="G169" s="27" t="s">
        <v>1103</v>
      </c>
    </row>
    <row r="170" spans="1:7" x14ac:dyDescent="0.3">
      <c r="A170" s="26">
        <v>30577</v>
      </c>
      <c r="B170" s="27" t="s">
        <v>1104</v>
      </c>
      <c r="C170" s="27" t="s">
        <v>1105</v>
      </c>
      <c r="D170" s="26">
        <v>2500</v>
      </c>
      <c r="E170" s="27" t="s">
        <v>50</v>
      </c>
      <c r="F170" s="27" t="s">
        <v>1106</v>
      </c>
      <c r="G170" s="27" t="s">
        <v>1107</v>
      </c>
    </row>
    <row r="171" spans="1:7" x14ac:dyDescent="0.3">
      <c r="A171" s="26">
        <v>30585</v>
      </c>
      <c r="B171" s="27" t="s">
        <v>1108</v>
      </c>
      <c r="C171" s="27" t="s">
        <v>1109</v>
      </c>
      <c r="D171" s="26">
        <v>2500</v>
      </c>
      <c r="E171" s="27" t="s">
        <v>50</v>
      </c>
      <c r="F171" s="27" t="s">
        <v>1110</v>
      </c>
      <c r="G171" s="27" t="s">
        <v>1111</v>
      </c>
    </row>
    <row r="172" spans="1:7" x14ac:dyDescent="0.3">
      <c r="A172" s="26">
        <v>30593</v>
      </c>
      <c r="B172" s="27" t="s">
        <v>1112</v>
      </c>
      <c r="C172" s="27" t="s">
        <v>1101</v>
      </c>
      <c r="D172" s="26">
        <v>2500</v>
      </c>
      <c r="E172" s="27" t="s">
        <v>50</v>
      </c>
      <c r="F172" s="27" t="s">
        <v>1113</v>
      </c>
      <c r="G172" s="27" t="s">
        <v>1114</v>
      </c>
    </row>
    <row r="173" spans="1:7" x14ac:dyDescent="0.3">
      <c r="A173" s="26">
        <v>30635</v>
      </c>
      <c r="B173" s="27" t="s">
        <v>1115</v>
      </c>
      <c r="C173" s="27" t="s">
        <v>395</v>
      </c>
      <c r="D173" s="26">
        <v>2800</v>
      </c>
      <c r="E173" s="27" t="s">
        <v>63</v>
      </c>
      <c r="F173" s="27" t="s">
        <v>1116</v>
      </c>
      <c r="G173" s="27" t="s">
        <v>1117</v>
      </c>
    </row>
    <row r="174" spans="1:7" x14ac:dyDescent="0.3">
      <c r="A174" s="26">
        <v>30742</v>
      </c>
      <c r="B174" s="27" t="s">
        <v>1118</v>
      </c>
      <c r="C174" s="27" t="s">
        <v>397</v>
      </c>
      <c r="D174" s="26">
        <v>2800</v>
      </c>
      <c r="E174" s="27" t="s">
        <v>63</v>
      </c>
      <c r="F174" s="27" t="s">
        <v>201</v>
      </c>
      <c r="G174" s="27" t="s">
        <v>1119</v>
      </c>
    </row>
    <row r="175" spans="1:7" x14ac:dyDescent="0.3">
      <c r="A175" s="26">
        <v>30759</v>
      </c>
      <c r="B175" s="27" t="s">
        <v>1120</v>
      </c>
      <c r="C175" s="27" t="s">
        <v>396</v>
      </c>
      <c r="D175" s="26">
        <v>2800</v>
      </c>
      <c r="E175" s="27" t="s">
        <v>63</v>
      </c>
      <c r="F175" s="27" t="s">
        <v>200</v>
      </c>
      <c r="G175" s="27" t="s">
        <v>1121</v>
      </c>
    </row>
    <row r="176" spans="1:7" x14ac:dyDescent="0.3">
      <c r="A176" s="26">
        <v>30858</v>
      </c>
      <c r="B176" s="27" t="s">
        <v>1122</v>
      </c>
      <c r="C176" s="27" t="s">
        <v>1123</v>
      </c>
      <c r="D176" s="26">
        <v>2800</v>
      </c>
      <c r="E176" s="27" t="s">
        <v>63</v>
      </c>
      <c r="F176" s="27" t="s">
        <v>1124</v>
      </c>
      <c r="G176" s="27" t="s">
        <v>1125</v>
      </c>
    </row>
    <row r="177" spans="1:7" x14ac:dyDescent="0.3">
      <c r="A177" s="26">
        <v>30866</v>
      </c>
      <c r="B177" s="27" t="s">
        <v>1126</v>
      </c>
      <c r="C177" s="27" t="s">
        <v>1123</v>
      </c>
      <c r="D177" s="26">
        <v>2800</v>
      </c>
      <c r="E177" s="27" t="s">
        <v>63</v>
      </c>
      <c r="F177" s="27" t="s">
        <v>1124</v>
      </c>
      <c r="G177" s="27" t="s">
        <v>1127</v>
      </c>
    </row>
    <row r="178" spans="1:7" x14ac:dyDescent="0.3">
      <c r="A178" s="26">
        <v>30924</v>
      </c>
      <c r="B178" s="27" t="s">
        <v>1128</v>
      </c>
      <c r="C178" s="27" t="s">
        <v>1129</v>
      </c>
      <c r="D178" s="26">
        <v>2170</v>
      </c>
      <c r="E178" s="27" t="s">
        <v>29</v>
      </c>
      <c r="F178" s="27" t="s">
        <v>1130</v>
      </c>
      <c r="G178" s="27" t="s">
        <v>1131</v>
      </c>
    </row>
    <row r="179" spans="1:7" x14ac:dyDescent="0.3">
      <c r="A179" s="26">
        <v>30941</v>
      </c>
      <c r="B179" s="27" t="s">
        <v>1132</v>
      </c>
      <c r="C179" s="27" t="s">
        <v>375</v>
      </c>
      <c r="D179" s="26">
        <v>2170</v>
      </c>
      <c r="E179" s="27" t="s">
        <v>29</v>
      </c>
      <c r="F179" s="27" t="s">
        <v>1133</v>
      </c>
      <c r="G179" s="27" t="s">
        <v>1134</v>
      </c>
    </row>
    <row r="180" spans="1:7" x14ac:dyDescent="0.3">
      <c r="A180" s="26">
        <v>30965</v>
      </c>
      <c r="B180" s="27" t="s">
        <v>1135</v>
      </c>
      <c r="C180" s="27" t="s">
        <v>374</v>
      </c>
      <c r="D180" s="26">
        <v>2170</v>
      </c>
      <c r="E180" s="27" t="s">
        <v>29</v>
      </c>
      <c r="F180" s="27" t="s">
        <v>1136</v>
      </c>
      <c r="G180" s="27" t="s">
        <v>1137</v>
      </c>
    </row>
    <row r="181" spans="1:7" x14ac:dyDescent="0.3">
      <c r="A181" s="26">
        <v>31054</v>
      </c>
      <c r="B181" s="27" t="s">
        <v>1138</v>
      </c>
      <c r="C181" s="27" t="s">
        <v>1139</v>
      </c>
      <c r="D181" s="26">
        <v>2400</v>
      </c>
      <c r="E181" s="27" t="s">
        <v>47</v>
      </c>
      <c r="F181" s="27" t="s">
        <v>1140</v>
      </c>
      <c r="G181" s="27" t="s">
        <v>1141</v>
      </c>
    </row>
    <row r="182" spans="1:7" x14ac:dyDescent="0.3">
      <c r="A182" s="26">
        <v>31062</v>
      </c>
      <c r="B182" s="27" t="s">
        <v>1142</v>
      </c>
      <c r="C182" s="27" t="s">
        <v>386</v>
      </c>
      <c r="D182" s="26">
        <v>2400</v>
      </c>
      <c r="E182" s="27" t="s">
        <v>47</v>
      </c>
      <c r="F182" s="27" t="s">
        <v>1143</v>
      </c>
      <c r="G182" s="27" t="s">
        <v>1144</v>
      </c>
    </row>
    <row r="183" spans="1:7" x14ac:dyDescent="0.3">
      <c r="A183" s="26">
        <v>31161</v>
      </c>
      <c r="B183" s="27" t="s">
        <v>1145</v>
      </c>
      <c r="C183" s="27" t="s">
        <v>1146</v>
      </c>
      <c r="D183" s="26">
        <v>2640</v>
      </c>
      <c r="E183" s="27" t="s">
        <v>51</v>
      </c>
      <c r="F183" s="27" t="s">
        <v>1147</v>
      </c>
      <c r="G183" s="27" t="s">
        <v>1148</v>
      </c>
    </row>
    <row r="184" spans="1:7" x14ac:dyDescent="0.3">
      <c r="A184" s="26">
        <v>31179</v>
      </c>
      <c r="B184" s="27" t="s">
        <v>1149</v>
      </c>
      <c r="C184" s="27" t="s">
        <v>1150</v>
      </c>
      <c r="D184" s="26">
        <v>2560</v>
      </c>
      <c r="E184" s="27" t="s">
        <v>44</v>
      </c>
      <c r="F184" s="27" t="s">
        <v>1151</v>
      </c>
      <c r="G184" s="27" t="s">
        <v>1152</v>
      </c>
    </row>
    <row r="185" spans="1:7" x14ac:dyDescent="0.3">
      <c r="A185" s="26">
        <v>31187</v>
      </c>
      <c r="B185" s="27" t="s">
        <v>1153</v>
      </c>
      <c r="C185" s="27" t="s">
        <v>381</v>
      </c>
      <c r="D185" s="26">
        <v>2560</v>
      </c>
      <c r="E185" s="27" t="s">
        <v>44</v>
      </c>
      <c r="F185" s="27" t="s">
        <v>1154</v>
      </c>
      <c r="G185" s="27" t="s">
        <v>1155</v>
      </c>
    </row>
    <row r="186" spans="1:7" x14ac:dyDescent="0.3">
      <c r="A186" s="26">
        <v>31245</v>
      </c>
      <c r="B186" s="27" t="s">
        <v>1156</v>
      </c>
      <c r="C186" s="27" t="s">
        <v>1157</v>
      </c>
      <c r="D186" s="26">
        <v>2390</v>
      </c>
      <c r="E186" s="27" t="s">
        <v>37</v>
      </c>
      <c r="F186" s="27" t="s">
        <v>1158</v>
      </c>
      <c r="G186" s="27" t="s">
        <v>1159</v>
      </c>
    </row>
    <row r="187" spans="1:7" x14ac:dyDescent="0.3">
      <c r="A187" s="26">
        <v>31252</v>
      </c>
      <c r="B187" s="27" t="s">
        <v>1160</v>
      </c>
      <c r="C187" s="27" t="s">
        <v>1161</v>
      </c>
      <c r="D187" s="26">
        <v>2390</v>
      </c>
      <c r="E187" s="27" t="s">
        <v>288</v>
      </c>
      <c r="F187" s="27" t="s">
        <v>1162</v>
      </c>
      <c r="G187" s="27" t="s">
        <v>1163</v>
      </c>
    </row>
    <row r="188" spans="1:7" x14ac:dyDescent="0.3">
      <c r="A188" s="26">
        <v>31311</v>
      </c>
      <c r="B188" s="27" t="s">
        <v>1164</v>
      </c>
      <c r="C188" s="27" t="s">
        <v>1165</v>
      </c>
      <c r="D188" s="26">
        <v>2900</v>
      </c>
      <c r="E188" s="27" t="s">
        <v>34</v>
      </c>
      <c r="F188" s="27" t="s">
        <v>1166</v>
      </c>
      <c r="G188" s="27" t="s">
        <v>1167</v>
      </c>
    </row>
    <row r="189" spans="1:7" x14ac:dyDescent="0.3">
      <c r="A189" s="26">
        <v>31328</v>
      </c>
      <c r="B189" s="27" t="s">
        <v>1168</v>
      </c>
      <c r="C189" s="27" t="s">
        <v>1169</v>
      </c>
      <c r="D189" s="26">
        <v>2900</v>
      </c>
      <c r="E189" s="27" t="s">
        <v>34</v>
      </c>
      <c r="F189" s="27" t="s">
        <v>1170</v>
      </c>
      <c r="G189" s="27" t="s">
        <v>1171</v>
      </c>
    </row>
    <row r="190" spans="1:7" x14ac:dyDescent="0.3">
      <c r="A190" s="26">
        <v>31336</v>
      </c>
      <c r="B190" s="27" t="s">
        <v>1089</v>
      </c>
      <c r="C190" s="27" t="s">
        <v>1172</v>
      </c>
      <c r="D190" s="26">
        <v>2900</v>
      </c>
      <c r="E190" s="27" t="s">
        <v>34</v>
      </c>
      <c r="F190" s="27" t="s">
        <v>1173</v>
      </c>
      <c r="G190" s="27" t="s">
        <v>1174</v>
      </c>
    </row>
    <row r="191" spans="1:7" x14ac:dyDescent="0.3">
      <c r="A191" s="26">
        <v>31344</v>
      </c>
      <c r="B191" s="27" t="s">
        <v>1175</v>
      </c>
      <c r="C191" s="27" t="s">
        <v>1176</v>
      </c>
      <c r="D191" s="26">
        <v>2900</v>
      </c>
      <c r="E191" s="27" t="s">
        <v>34</v>
      </c>
      <c r="F191" s="27" t="s">
        <v>1177</v>
      </c>
      <c r="G191" s="27" t="s">
        <v>1178</v>
      </c>
    </row>
    <row r="192" spans="1:7" x14ac:dyDescent="0.3">
      <c r="A192" s="26">
        <v>31351</v>
      </c>
      <c r="B192" s="27" t="s">
        <v>1179</v>
      </c>
      <c r="C192" s="27" t="s">
        <v>1180</v>
      </c>
      <c r="D192" s="26">
        <v>2970</v>
      </c>
      <c r="E192" s="27" t="s">
        <v>42</v>
      </c>
      <c r="F192" s="27" t="s">
        <v>1181</v>
      </c>
      <c r="G192" s="27" t="s">
        <v>1182</v>
      </c>
    </row>
    <row r="193" spans="1:7" x14ac:dyDescent="0.3">
      <c r="A193" s="26">
        <v>31427</v>
      </c>
      <c r="B193" s="27" t="s">
        <v>1183</v>
      </c>
      <c r="C193" s="27" t="s">
        <v>1184</v>
      </c>
      <c r="D193" s="26">
        <v>2300</v>
      </c>
      <c r="E193" s="27" t="s">
        <v>45</v>
      </c>
      <c r="F193" s="27" t="s">
        <v>1185</v>
      </c>
      <c r="G193" s="27" t="s">
        <v>1186</v>
      </c>
    </row>
    <row r="194" spans="1:7" x14ac:dyDescent="0.3">
      <c r="A194" s="26">
        <v>31435</v>
      </c>
      <c r="B194" s="27" t="s">
        <v>1187</v>
      </c>
      <c r="C194" s="27" t="s">
        <v>382</v>
      </c>
      <c r="D194" s="26">
        <v>2300</v>
      </c>
      <c r="E194" s="27" t="s">
        <v>45</v>
      </c>
      <c r="F194" s="27" t="s">
        <v>1188</v>
      </c>
      <c r="G194" s="27" t="s">
        <v>1186</v>
      </c>
    </row>
    <row r="195" spans="1:7" x14ac:dyDescent="0.3">
      <c r="A195" s="26">
        <v>31468</v>
      </c>
      <c r="B195" s="27" t="s">
        <v>1189</v>
      </c>
      <c r="C195" s="27" t="s">
        <v>1190</v>
      </c>
      <c r="D195" s="26">
        <v>2300</v>
      </c>
      <c r="E195" s="27" t="s">
        <v>45</v>
      </c>
      <c r="F195" s="27" t="s">
        <v>1191</v>
      </c>
      <c r="G195" s="27" t="s">
        <v>1192</v>
      </c>
    </row>
    <row r="196" spans="1:7" x14ac:dyDescent="0.3">
      <c r="A196" s="26">
        <v>31476</v>
      </c>
      <c r="B196" s="27" t="s">
        <v>1193</v>
      </c>
      <c r="C196" s="27" t="s">
        <v>1194</v>
      </c>
      <c r="D196" s="26">
        <v>2300</v>
      </c>
      <c r="E196" s="27" t="s">
        <v>45</v>
      </c>
      <c r="F196" s="27" t="s">
        <v>1195</v>
      </c>
      <c r="G196" s="27" t="s">
        <v>1196</v>
      </c>
    </row>
    <row r="197" spans="1:7" x14ac:dyDescent="0.3">
      <c r="A197" s="26">
        <v>31492</v>
      </c>
      <c r="B197" s="27" t="s">
        <v>1197</v>
      </c>
      <c r="C197" s="27" t="s">
        <v>1184</v>
      </c>
      <c r="D197" s="26">
        <v>2300</v>
      </c>
      <c r="E197" s="27" t="s">
        <v>45</v>
      </c>
      <c r="F197" s="27" t="s">
        <v>1185</v>
      </c>
      <c r="G197" s="27" t="s">
        <v>1186</v>
      </c>
    </row>
    <row r="198" spans="1:7" x14ac:dyDescent="0.3">
      <c r="A198" s="26">
        <v>31559</v>
      </c>
      <c r="B198" s="27" t="s">
        <v>1198</v>
      </c>
      <c r="C198" s="27" t="s">
        <v>382</v>
      </c>
      <c r="D198" s="26">
        <v>2300</v>
      </c>
      <c r="E198" s="27" t="s">
        <v>45</v>
      </c>
      <c r="F198" s="27" t="s">
        <v>1188</v>
      </c>
      <c r="G198" s="27" t="s">
        <v>1186</v>
      </c>
    </row>
    <row r="199" spans="1:7" x14ac:dyDescent="0.3">
      <c r="A199" s="26">
        <v>31583</v>
      </c>
      <c r="B199" s="27" t="s">
        <v>1199</v>
      </c>
      <c r="C199" s="27" t="s">
        <v>1200</v>
      </c>
      <c r="D199" s="26">
        <v>2290</v>
      </c>
      <c r="E199" s="27" t="s">
        <v>186</v>
      </c>
      <c r="F199" s="27" t="s">
        <v>1201</v>
      </c>
      <c r="G199" s="27" t="s">
        <v>1202</v>
      </c>
    </row>
    <row r="200" spans="1:7" x14ac:dyDescent="0.3">
      <c r="A200" s="26">
        <v>31591</v>
      </c>
      <c r="B200" s="27" t="s">
        <v>1203</v>
      </c>
      <c r="C200" s="27" t="s">
        <v>1200</v>
      </c>
      <c r="D200" s="26">
        <v>2290</v>
      </c>
      <c r="E200" s="27" t="s">
        <v>186</v>
      </c>
      <c r="F200" s="27" t="s">
        <v>1201</v>
      </c>
      <c r="G200" s="27" t="s">
        <v>1202</v>
      </c>
    </row>
    <row r="201" spans="1:7" x14ac:dyDescent="0.3">
      <c r="A201" s="26">
        <v>31666</v>
      </c>
      <c r="B201" s="27" t="s">
        <v>1204</v>
      </c>
      <c r="C201" s="27" t="s">
        <v>1205</v>
      </c>
      <c r="D201" s="26">
        <v>2390</v>
      </c>
      <c r="E201" s="27" t="s">
        <v>182</v>
      </c>
      <c r="F201" s="27" t="s">
        <v>1206</v>
      </c>
      <c r="G201" s="27" t="s">
        <v>1207</v>
      </c>
    </row>
    <row r="202" spans="1:7" x14ac:dyDescent="0.3">
      <c r="A202" s="26">
        <v>31674</v>
      </c>
      <c r="B202" s="27" t="s">
        <v>1208</v>
      </c>
      <c r="C202" s="27" t="s">
        <v>378</v>
      </c>
      <c r="D202" s="26">
        <v>2390</v>
      </c>
      <c r="E202" s="27" t="s">
        <v>182</v>
      </c>
      <c r="F202" s="27" t="s">
        <v>1209</v>
      </c>
      <c r="G202" s="27" t="s">
        <v>1210</v>
      </c>
    </row>
    <row r="203" spans="1:7" x14ac:dyDescent="0.3">
      <c r="A203" s="26">
        <v>31682</v>
      </c>
      <c r="B203" s="27" t="s">
        <v>1211</v>
      </c>
      <c r="C203" s="27" t="s">
        <v>1212</v>
      </c>
      <c r="D203" s="26">
        <v>2110</v>
      </c>
      <c r="E203" s="27" t="s">
        <v>33</v>
      </c>
      <c r="F203" s="27" t="s">
        <v>1213</v>
      </c>
      <c r="G203" s="27" t="s">
        <v>1214</v>
      </c>
    </row>
    <row r="204" spans="1:7" x14ac:dyDescent="0.3">
      <c r="A204" s="26">
        <v>31807</v>
      </c>
      <c r="B204" s="27" t="s">
        <v>1215</v>
      </c>
      <c r="C204" s="27" t="s">
        <v>379</v>
      </c>
      <c r="D204" s="26">
        <v>2990</v>
      </c>
      <c r="E204" s="27" t="s">
        <v>38</v>
      </c>
      <c r="F204" s="27" t="s">
        <v>1216</v>
      </c>
      <c r="G204" s="27" t="s">
        <v>3862</v>
      </c>
    </row>
    <row r="205" spans="1:7" x14ac:dyDescent="0.3">
      <c r="A205" s="26">
        <v>31815</v>
      </c>
      <c r="B205" s="27" t="s">
        <v>1085</v>
      </c>
      <c r="C205" s="27" t="s">
        <v>1217</v>
      </c>
      <c r="D205" s="26">
        <v>2240</v>
      </c>
      <c r="E205" s="27" t="s">
        <v>43</v>
      </c>
      <c r="F205" s="27" t="s">
        <v>1218</v>
      </c>
      <c r="G205" s="27" t="s">
        <v>1219</v>
      </c>
    </row>
    <row r="206" spans="1:7" x14ac:dyDescent="0.3">
      <c r="A206" s="26">
        <v>31849</v>
      </c>
      <c r="B206" s="27" t="s">
        <v>1220</v>
      </c>
      <c r="C206" s="27" t="s">
        <v>1221</v>
      </c>
      <c r="D206" s="26">
        <v>3200</v>
      </c>
      <c r="E206" s="27" t="s">
        <v>70</v>
      </c>
      <c r="F206" s="27" t="s">
        <v>1222</v>
      </c>
      <c r="G206" s="27" t="s">
        <v>1223</v>
      </c>
    </row>
    <row r="207" spans="1:7" x14ac:dyDescent="0.3">
      <c r="A207" s="26">
        <v>31856</v>
      </c>
      <c r="B207" s="27" t="s">
        <v>1224</v>
      </c>
      <c r="C207" s="27" t="s">
        <v>1225</v>
      </c>
      <c r="D207" s="26">
        <v>3200</v>
      </c>
      <c r="E207" s="27" t="s">
        <v>70</v>
      </c>
      <c r="F207" s="27" t="s">
        <v>1226</v>
      </c>
      <c r="G207" s="27" t="s">
        <v>1227</v>
      </c>
    </row>
    <row r="208" spans="1:7" x14ac:dyDescent="0.3">
      <c r="A208" s="26">
        <v>31864</v>
      </c>
      <c r="B208" s="27" t="s">
        <v>1228</v>
      </c>
      <c r="C208" s="27" t="s">
        <v>1225</v>
      </c>
      <c r="D208" s="26">
        <v>3200</v>
      </c>
      <c r="E208" s="27" t="s">
        <v>70</v>
      </c>
      <c r="F208" s="27" t="s">
        <v>1226</v>
      </c>
      <c r="G208" s="27" t="s">
        <v>1229</v>
      </c>
    </row>
    <row r="209" spans="1:7" x14ac:dyDescent="0.3">
      <c r="A209" s="26">
        <v>31881</v>
      </c>
      <c r="B209" s="27" t="s">
        <v>1230</v>
      </c>
      <c r="C209" s="27" t="s">
        <v>1231</v>
      </c>
      <c r="D209" s="26">
        <v>3200</v>
      </c>
      <c r="E209" s="27" t="s">
        <v>70</v>
      </c>
      <c r="F209" s="27" t="s">
        <v>1232</v>
      </c>
      <c r="G209" s="27" t="s">
        <v>1233</v>
      </c>
    </row>
    <row r="210" spans="1:7" x14ac:dyDescent="0.3">
      <c r="A210" s="26">
        <v>31906</v>
      </c>
      <c r="B210" s="27" t="s">
        <v>1234</v>
      </c>
      <c r="C210" s="27" t="s">
        <v>1235</v>
      </c>
      <c r="D210" s="26">
        <v>3200</v>
      </c>
      <c r="E210" s="27" t="s">
        <v>70</v>
      </c>
      <c r="F210" s="27" t="s">
        <v>1236</v>
      </c>
      <c r="G210" s="27" t="s">
        <v>1237</v>
      </c>
    </row>
    <row r="211" spans="1:7" x14ac:dyDescent="0.3">
      <c r="A211" s="26">
        <v>31922</v>
      </c>
      <c r="B211" s="27" t="s">
        <v>1238</v>
      </c>
      <c r="C211" s="27" t="s">
        <v>361</v>
      </c>
      <c r="D211" s="26">
        <v>1652</v>
      </c>
      <c r="E211" s="27" t="s">
        <v>166</v>
      </c>
      <c r="F211" s="27" t="s">
        <v>1239</v>
      </c>
      <c r="G211" s="27" t="s">
        <v>1240</v>
      </c>
    </row>
    <row r="212" spans="1:7" x14ac:dyDescent="0.3">
      <c r="A212" s="26">
        <v>31931</v>
      </c>
      <c r="B212" s="27" t="s">
        <v>1241</v>
      </c>
      <c r="C212" s="27" t="s">
        <v>361</v>
      </c>
      <c r="D212" s="26">
        <v>1652</v>
      </c>
      <c r="E212" s="27" t="s">
        <v>166</v>
      </c>
      <c r="F212" s="27" t="s">
        <v>1239</v>
      </c>
      <c r="G212" s="27" t="s">
        <v>1240</v>
      </c>
    </row>
    <row r="213" spans="1:7" x14ac:dyDescent="0.3">
      <c r="A213" s="26">
        <v>31963</v>
      </c>
      <c r="B213" s="27" t="s">
        <v>1242</v>
      </c>
      <c r="C213" s="27" t="s">
        <v>1243</v>
      </c>
      <c r="D213" s="26">
        <v>1070</v>
      </c>
      <c r="E213" s="27" t="s">
        <v>161</v>
      </c>
      <c r="F213" s="27" t="s">
        <v>1244</v>
      </c>
      <c r="G213" s="27" t="s">
        <v>1245</v>
      </c>
    </row>
    <row r="214" spans="1:7" x14ac:dyDescent="0.3">
      <c r="A214" s="26">
        <v>31997</v>
      </c>
      <c r="B214" s="27" t="s">
        <v>1246</v>
      </c>
      <c r="C214" s="27" t="s">
        <v>1247</v>
      </c>
      <c r="D214" s="26">
        <v>1070</v>
      </c>
      <c r="E214" s="27" t="s">
        <v>161</v>
      </c>
      <c r="F214" s="27" t="s">
        <v>1248</v>
      </c>
      <c r="G214" s="27" t="s">
        <v>1249</v>
      </c>
    </row>
    <row r="215" spans="1:7" x14ac:dyDescent="0.3">
      <c r="A215" s="26">
        <v>32052</v>
      </c>
      <c r="B215" s="27" t="s">
        <v>1250</v>
      </c>
      <c r="C215" s="27" t="s">
        <v>355</v>
      </c>
      <c r="D215" s="26">
        <v>1070</v>
      </c>
      <c r="E215" s="27" t="s">
        <v>161</v>
      </c>
      <c r="F215" s="27" t="s">
        <v>1251</v>
      </c>
      <c r="G215" s="27" t="s">
        <v>1252</v>
      </c>
    </row>
    <row r="216" spans="1:7" x14ac:dyDescent="0.3">
      <c r="A216" s="26">
        <v>32061</v>
      </c>
      <c r="B216" s="27" t="s">
        <v>1253</v>
      </c>
      <c r="C216" s="27" t="s">
        <v>1254</v>
      </c>
      <c r="D216" s="26">
        <v>1730</v>
      </c>
      <c r="E216" s="27" t="s">
        <v>18</v>
      </c>
      <c r="F216" s="27" t="s">
        <v>1255</v>
      </c>
      <c r="G216" s="27" t="s">
        <v>1256</v>
      </c>
    </row>
    <row r="217" spans="1:7" x14ac:dyDescent="0.3">
      <c r="A217" s="26">
        <v>32078</v>
      </c>
      <c r="B217" s="27" t="s">
        <v>1257</v>
      </c>
      <c r="C217" s="27" t="s">
        <v>1258</v>
      </c>
      <c r="D217" s="26">
        <v>1730</v>
      </c>
      <c r="E217" s="27" t="s">
        <v>18</v>
      </c>
      <c r="F217" s="27" t="s">
        <v>1259</v>
      </c>
      <c r="G217" s="27" t="s">
        <v>1260</v>
      </c>
    </row>
    <row r="218" spans="1:7" x14ac:dyDescent="0.3">
      <c r="A218" s="26">
        <v>32086</v>
      </c>
      <c r="B218" s="27" t="s">
        <v>1261</v>
      </c>
      <c r="C218" s="27" t="s">
        <v>1262</v>
      </c>
      <c r="D218" s="26">
        <v>1730</v>
      </c>
      <c r="E218" s="27" t="s">
        <v>18</v>
      </c>
      <c r="F218" s="27" t="s">
        <v>1263</v>
      </c>
      <c r="G218" s="27" t="s">
        <v>1264</v>
      </c>
    </row>
    <row r="219" spans="1:7" x14ac:dyDescent="0.3">
      <c r="A219" s="26">
        <v>32094</v>
      </c>
      <c r="B219" s="27" t="s">
        <v>1265</v>
      </c>
      <c r="C219" s="27" t="s">
        <v>1266</v>
      </c>
      <c r="D219" s="26">
        <v>1160</v>
      </c>
      <c r="E219" s="27" t="s">
        <v>13</v>
      </c>
      <c r="F219" s="27" t="s">
        <v>1267</v>
      </c>
      <c r="G219" s="27" t="s">
        <v>1268</v>
      </c>
    </row>
    <row r="220" spans="1:7" x14ac:dyDescent="0.3">
      <c r="A220" s="26">
        <v>32102</v>
      </c>
      <c r="B220" s="27" t="s">
        <v>1269</v>
      </c>
      <c r="C220" s="27" t="s">
        <v>1270</v>
      </c>
      <c r="D220" s="26">
        <v>3130</v>
      </c>
      <c r="E220" s="27" t="s">
        <v>209</v>
      </c>
      <c r="F220" s="27" t="s">
        <v>1271</v>
      </c>
      <c r="G220" s="27" t="s">
        <v>1272</v>
      </c>
    </row>
    <row r="221" spans="1:7" x14ac:dyDescent="0.3">
      <c r="A221" s="26">
        <v>32111</v>
      </c>
      <c r="B221" s="27" t="s">
        <v>1273</v>
      </c>
      <c r="C221" s="27" t="s">
        <v>1274</v>
      </c>
      <c r="D221" s="26">
        <v>3130</v>
      </c>
      <c r="E221" s="27" t="s">
        <v>209</v>
      </c>
      <c r="F221" s="27" t="s">
        <v>1275</v>
      </c>
      <c r="G221" s="27" t="s">
        <v>1276</v>
      </c>
    </row>
    <row r="222" spans="1:7" x14ac:dyDescent="0.3">
      <c r="A222" s="26">
        <v>32136</v>
      </c>
      <c r="B222" s="27" t="s">
        <v>1277</v>
      </c>
      <c r="C222" s="27" t="s">
        <v>1278</v>
      </c>
      <c r="D222" s="26">
        <v>1020</v>
      </c>
      <c r="E222" s="27" t="s">
        <v>4</v>
      </c>
      <c r="F222" s="27" t="s">
        <v>1279</v>
      </c>
      <c r="G222" s="27" t="s">
        <v>1280</v>
      </c>
    </row>
    <row r="223" spans="1:7" x14ac:dyDescent="0.3">
      <c r="A223" s="26">
        <v>32144</v>
      </c>
      <c r="B223" s="27" t="s">
        <v>1208</v>
      </c>
      <c r="C223" s="27" t="s">
        <v>1281</v>
      </c>
      <c r="D223" s="26">
        <v>1000</v>
      </c>
      <c r="E223" s="27" t="s">
        <v>307</v>
      </c>
      <c r="F223" s="27" t="s">
        <v>1282</v>
      </c>
      <c r="G223" s="27" t="s">
        <v>1283</v>
      </c>
    </row>
    <row r="224" spans="1:7" x14ac:dyDescent="0.3">
      <c r="A224" s="26">
        <v>32151</v>
      </c>
      <c r="B224" s="27" t="s">
        <v>1284</v>
      </c>
      <c r="C224" s="27" t="s">
        <v>1285</v>
      </c>
      <c r="D224" s="26">
        <v>1000</v>
      </c>
      <c r="E224" s="27" t="s">
        <v>307</v>
      </c>
      <c r="F224" s="27" t="s">
        <v>1286</v>
      </c>
      <c r="G224" s="27" t="s">
        <v>1287</v>
      </c>
    </row>
    <row r="225" spans="1:7" x14ac:dyDescent="0.3">
      <c r="A225" s="26">
        <v>32177</v>
      </c>
      <c r="B225" s="27" t="s">
        <v>1288</v>
      </c>
      <c r="C225" s="27" t="s">
        <v>1289</v>
      </c>
      <c r="D225" s="26">
        <v>1020</v>
      </c>
      <c r="E225" s="27" t="s">
        <v>4</v>
      </c>
      <c r="F225" s="27" t="s">
        <v>1290</v>
      </c>
      <c r="G225" s="27" t="s">
        <v>1291</v>
      </c>
    </row>
    <row r="226" spans="1:7" x14ac:dyDescent="0.3">
      <c r="A226" s="26">
        <v>32185</v>
      </c>
      <c r="B226" s="27" t="s">
        <v>1292</v>
      </c>
      <c r="C226" s="27" t="s">
        <v>1293</v>
      </c>
      <c r="D226" s="26">
        <v>1020</v>
      </c>
      <c r="E226" s="27" t="s">
        <v>4</v>
      </c>
      <c r="F226" s="27" t="s">
        <v>1294</v>
      </c>
      <c r="G226" s="27" t="s">
        <v>1295</v>
      </c>
    </row>
    <row r="227" spans="1:7" x14ac:dyDescent="0.3">
      <c r="A227" s="26">
        <v>32284</v>
      </c>
      <c r="B227" s="27" t="s">
        <v>1296</v>
      </c>
      <c r="C227" s="27" t="s">
        <v>1297</v>
      </c>
      <c r="D227" s="26">
        <v>1000</v>
      </c>
      <c r="E227" s="27" t="s">
        <v>307</v>
      </c>
      <c r="F227" s="27" t="s">
        <v>1298</v>
      </c>
      <c r="G227" s="27" t="s">
        <v>3863</v>
      </c>
    </row>
    <row r="228" spans="1:7" x14ac:dyDescent="0.3">
      <c r="A228" s="26">
        <v>32342</v>
      </c>
      <c r="B228" s="27" t="s">
        <v>1299</v>
      </c>
      <c r="C228" s="27" t="s">
        <v>1300</v>
      </c>
      <c r="D228" s="26">
        <v>1020</v>
      </c>
      <c r="E228" s="27" t="s">
        <v>4</v>
      </c>
      <c r="F228" s="27" t="s">
        <v>1301</v>
      </c>
      <c r="G228" s="27" t="s">
        <v>1302</v>
      </c>
    </row>
    <row r="229" spans="1:7" x14ac:dyDescent="0.3">
      <c r="A229" s="26">
        <v>32409</v>
      </c>
      <c r="B229" s="27" t="s">
        <v>1208</v>
      </c>
      <c r="C229" s="27" t="s">
        <v>464</v>
      </c>
      <c r="D229" s="26">
        <v>3290</v>
      </c>
      <c r="E229" s="27" t="s">
        <v>71</v>
      </c>
      <c r="F229" s="27" t="s">
        <v>1303</v>
      </c>
      <c r="G229" s="27" t="s">
        <v>1304</v>
      </c>
    </row>
    <row r="230" spans="1:7" x14ac:dyDescent="0.3">
      <c r="A230" s="26">
        <v>32417</v>
      </c>
      <c r="B230" s="27" t="s">
        <v>1305</v>
      </c>
      <c r="C230" s="27" t="s">
        <v>1306</v>
      </c>
      <c r="D230" s="26">
        <v>3290</v>
      </c>
      <c r="E230" s="27" t="s">
        <v>71</v>
      </c>
      <c r="F230" s="27" t="s">
        <v>1303</v>
      </c>
      <c r="G230" s="27" t="s">
        <v>1307</v>
      </c>
    </row>
    <row r="231" spans="1:7" x14ac:dyDescent="0.3">
      <c r="A231" s="26">
        <v>32425</v>
      </c>
      <c r="B231" s="27" t="s">
        <v>1308</v>
      </c>
      <c r="C231" s="27" t="s">
        <v>1309</v>
      </c>
      <c r="D231" s="26">
        <v>3290</v>
      </c>
      <c r="E231" s="27" t="s">
        <v>71</v>
      </c>
      <c r="F231" s="27" t="s">
        <v>1303</v>
      </c>
      <c r="G231" s="27" t="s">
        <v>1310</v>
      </c>
    </row>
    <row r="232" spans="1:7" x14ac:dyDescent="0.3">
      <c r="A232" s="26">
        <v>32458</v>
      </c>
      <c r="B232" s="27" t="s">
        <v>1311</v>
      </c>
      <c r="C232" s="27" t="s">
        <v>1312</v>
      </c>
      <c r="D232" s="26">
        <v>1700</v>
      </c>
      <c r="E232" s="27" t="s">
        <v>19</v>
      </c>
      <c r="F232" s="27" t="s">
        <v>1313</v>
      </c>
      <c r="G232" s="27" t="s">
        <v>1314</v>
      </c>
    </row>
    <row r="233" spans="1:7" x14ac:dyDescent="0.3">
      <c r="A233" s="26">
        <v>32524</v>
      </c>
      <c r="B233" s="27" t="s">
        <v>1315</v>
      </c>
      <c r="C233" s="27" t="s">
        <v>1316</v>
      </c>
      <c r="D233" s="26">
        <v>3150</v>
      </c>
      <c r="E233" s="27" t="s">
        <v>202</v>
      </c>
      <c r="F233" s="27" t="s">
        <v>1317</v>
      </c>
      <c r="G233" s="27" t="s">
        <v>1318</v>
      </c>
    </row>
    <row r="234" spans="1:7" x14ac:dyDescent="0.3">
      <c r="A234" s="26">
        <v>32532</v>
      </c>
      <c r="B234" s="27" t="s">
        <v>1319</v>
      </c>
      <c r="C234" s="27" t="s">
        <v>1316</v>
      </c>
      <c r="D234" s="26">
        <v>3150</v>
      </c>
      <c r="E234" s="27" t="s">
        <v>202</v>
      </c>
      <c r="F234" s="27" t="s">
        <v>1320</v>
      </c>
      <c r="G234" s="27" t="s">
        <v>1318</v>
      </c>
    </row>
    <row r="235" spans="1:7" x14ac:dyDescent="0.3">
      <c r="A235" s="26">
        <v>32541</v>
      </c>
      <c r="B235" s="27" t="s">
        <v>1321</v>
      </c>
      <c r="C235" s="27" t="s">
        <v>1322</v>
      </c>
      <c r="D235" s="26">
        <v>3150</v>
      </c>
      <c r="E235" s="27" t="s">
        <v>202</v>
      </c>
      <c r="F235" s="27" t="s">
        <v>1323</v>
      </c>
      <c r="G235" s="27" t="s">
        <v>1318</v>
      </c>
    </row>
    <row r="236" spans="1:7" x14ac:dyDescent="0.3">
      <c r="A236" s="26">
        <v>32557</v>
      </c>
      <c r="B236" s="27" t="s">
        <v>1324</v>
      </c>
      <c r="C236" s="27" t="s">
        <v>1325</v>
      </c>
      <c r="D236" s="26">
        <v>3001</v>
      </c>
      <c r="E236" s="27" t="s">
        <v>65</v>
      </c>
      <c r="F236" s="27" t="s">
        <v>1326</v>
      </c>
      <c r="G236" s="27" t="s">
        <v>1327</v>
      </c>
    </row>
    <row r="237" spans="1:7" x14ac:dyDescent="0.3">
      <c r="A237" s="26">
        <v>32573</v>
      </c>
      <c r="B237" s="27" t="s">
        <v>1328</v>
      </c>
      <c r="C237" s="27" t="s">
        <v>1329</v>
      </c>
      <c r="D237" s="26">
        <v>1500</v>
      </c>
      <c r="E237" s="27" t="s">
        <v>16</v>
      </c>
      <c r="F237" s="27" t="s">
        <v>1330</v>
      </c>
      <c r="G237" s="27" t="s">
        <v>1331</v>
      </c>
    </row>
    <row r="238" spans="1:7" x14ac:dyDescent="0.3">
      <c r="A238" s="26">
        <v>32607</v>
      </c>
      <c r="B238" s="27" t="s">
        <v>1046</v>
      </c>
      <c r="C238" s="27" t="s">
        <v>359</v>
      </c>
      <c r="D238" s="26">
        <v>1500</v>
      </c>
      <c r="E238" s="27" t="s">
        <v>16</v>
      </c>
      <c r="F238" s="27" t="s">
        <v>1332</v>
      </c>
      <c r="G238" s="27" t="s">
        <v>1333</v>
      </c>
    </row>
    <row r="239" spans="1:7" x14ac:dyDescent="0.3">
      <c r="A239" s="26">
        <v>32623</v>
      </c>
      <c r="B239" s="27" t="s">
        <v>1334</v>
      </c>
      <c r="C239" s="27" t="s">
        <v>1329</v>
      </c>
      <c r="D239" s="26">
        <v>1500</v>
      </c>
      <c r="E239" s="27" t="s">
        <v>16</v>
      </c>
      <c r="F239" s="27" t="s">
        <v>1330</v>
      </c>
      <c r="G239" s="27" t="s">
        <v>1335</v>
      </c>
    </row>
    <row r="240" spans="1:7" x14ac:dyDescent="0.3">
      <c r="A240" s="26">
        <v>32631</v>
      </c>
      <c r="B240" s="27" t="s">
        <v>1336</v>
      </c>
      <c r="C240" s="27" t="s">
        <v>1329</v>
      </c>
      <c r="D240" s="26">
        <v>1500</v>
      </c>
      <c r="E240" s="27" t="s">
        <v>16</v>
      </c>
      <c r="F240" s="27" t="s">
        <v>1330</v>
      </c>
      <c r="G240" s="27" t="s">
        <v>3864</v>
      </c>
    </row>
    <row r="241" spans="1:7" x14ac:dyDescent="0.3">
      <c r="A241" s="26">
        <v>32664</v>
      </c>
      <c r="B241" s="27" t="s">
        <v>1337</v>
      </c>
      <c r="C241" s="27" t="s">
        <v>402</v>
      </c>
      <c r="D241" s="26">
        <v>3001</v>
      </c>
      <c r="E241" s="27" t="s">
        <v>65</v>
      </c>
      <c r="F241" s="27" t="s">
        <v>1338</v>
      </c>
      <c r="G241" s="27" t="s">
        <v>1339</v>
      </c>
    </row>
    <row r="242" spans="1:7" x14ac:dyDescent="0.3">
      <c r="A242" s="26">
        <v>32672</v>
      </c>
      <c r="B242" s="27" t="s">
        <v>1340</v>
      </c>
      <c r="C242" s="27" t="s">
        <v>402</v>
      </c>
      <c r="D242" s="26">
        <v>3001</v>
      </c>
      <c r="E242" s="27" t="s">
        <v>65</v>
      </c>
      <c r="F242" s="27" t="s">
        <v>1338</v>
      </c>
      <c r="G242" s="27" t="s">
        <v>1339</v>
      </c>
    </row>
    <row r="243" spans="1:7" x14ac:dyDescent="0.3">
      <c r="A243" s="26">
        <v>32722</v>
      </c>
      <c r="B243" s="27" t="s">
        <v>1341</v>
      </c>
      <c r="C243" s="27" t="s">
        <v>402</v>
      </c>
      <c r="D243" s="26">
        <v>3001</v>
      </c>
      <c r="E243" s="27" t="s">
        <v>65</v>
      </c>
      <c r="F243" s="27" t="s">
        <v>1338</v>
      </c>
      <c r="G243" s="27" t="s">
        <v>1339</v>
      </c>
    </row>
    <row r="244" spans="1:7" x14ac:dyDescent="0.3">
      <c r="A244" s="26">
        <v>32797</v>
      </c>
      <c r="B244" s="27" t="s">
        <v>1342</v>
      </c>
      <c r="C244" s="27" t="s">
        <v>357</v>
      </c>
      <c r="D244" s="26">
        <v>1090</v>
      </c>
      <c r="E244" s="27" t="s">
        <v>162</v>
      </c>
      <c r="F244" s="27" t="s">
        <v>1343</v>
      </c>
      <c r="G244" s="27" t="s">
        <v>1344</v>
      </c>
    </row>
    <row r="245" spans="1:7" x14ac:dyDescent="0.3">
      <c r="A245" s="26">
        <v>32813</v>
      </c>
      <c r="B245" s="27" t="s">
        <v>1345</v>
      </c>
      <c r="C245" s="27" t="s">
        <v>1346</v>
      </c>
      <c r="D245" s="26">
        <v>1880</v>
      </c>
      <c r="E245" s="27" t="s">
        <v>205</v>
      </c>
      <c r="F245" s="27" t="s">
        <v>1347</v>
      </c>
      <c r="G245" s="27" t="s">
        <v>1348</v>
      </c>
    </row>
    <row r="246" spans="1:7" x14ac:dyDescent="0.3">
      <c r="A246" s="26">
        <v>32821</v>
      </c>
      <c r="B246" s="27" t="s">
        <v>1349</v>
      </c>
      <c r="C246" s="27" t="s">
        <v>1346</v>
      </c>
      <c r="D246" s="26">
        <v>1880</v>
      </c>
      <c r="E246" s="27" t="s">
        <v>205</v>
      </c>
      <c r="F246" s="27" t="s">
        <v>1350</v>
      </c>
      <c r="G246" s="27" t="s">
        <v>1348</v>
      </c>
    </row>
    <row r="247" spans="1:7" x14ac:dyDescent="0.3">
      <c r="A247" s="26">
        <v>32839</v>
      </c>
      <c r="B247" s="27" t="s">
        <v>1351</v>
      </c>
      <c r="C247" s="27" t="s">
        <v>1352</v>
      </c>
      <c r="D247" s="26">
        <v>3140</v>
      </c>
      <c r="E247" s="27" t="s">
        <v>64</v>
      </c>
      <c r="F247" s="27" t="s">
        <v>1353</v>
      </c>
      <c r="G247" s="27" t="s">
        <v>1354</v>
      </c>
    </row>
    <row r="248" spans="1:7" x14ac:dyDescent="0.3">
      <c r="A248" s="26">
        <v>32847</v>
      </c>
      <c r="B248" s="27" t="s">
        <v>1355</v>
      </c>
      <c r="C248" s="27" t="s">
        <v>1356</v>
      </c>
      <c r="D248" s="26">
        <v>3140</v>
      </c>
      <c r="E248" s="27" t="s">
        <v>64</v>
      </c>
      <c r="F248" s="27" t="s">
        <v>1357</v>
      </c>
      <c r="G248" s="27" t="s">
        <v>1358</v>
      </c>
    </row>
    <row r="249" spans="1:7" x14ac:dyDescent="0.3">
      <c r="A249" s="26">
        <v>32854</v>
      </c>
      <c r="B249" s="27" t="s">
        <v>1359</v>
      </c>
      <c r="C249" s="27" t="s">
        <v>1360</v>
      </c>
      <c r="D249" s="26">
        <v>3010</v>
      </c>
      <c r="E249" s="27" t="s">
        <v>68</v>
      </c>
      <c r="F249" s="27" t="s">
        <v>1361</v>
      </c>
      <c r="G249" s="27" t="s">
        <v>1339</v>
      </c>
    </row>
    <row r="250" spans="1:7" x14ac:dyDescent="0.3">
      <c r="A250" s="26">
        <v>32871</v>
      </c>
      <c r="B250" s="27" t="s">
        <v>1362</v>
      </c>
      <c r="C250" s="27" t="s">
        <v>1363</v>
      </c>
      <c r="D250" s="26">
        <v>1502</v>
      </c>
      <c r="E250" s="27" t="s">
        <v>164</v>
      </c>
      <c r="F250" s="27" t="s">
        <v>1364</v>
      </c>
      <c r="G250" s="27" t="s">
        <v>1365</v>
      </c>
    </row>
    <row r="251" spans="1:7" x14ac:dyDescent="0.3">
      <c r="A251" s="26">
        <v>32904</v>
      </c>
      <c r="B251" s="27" t="s">
        <v>1366</v>
      </c>
      <c r="C251" s="27" t="s">
        <v>1367</v>
      </c>
      <c r="D251" s="26">
        <v>3000</v>
      </c>
      <c r="E251" s="27" t="s">
        <v>207</v>
      </c>
      <c r="F251" s="27" t="s">
        <v>1368</v>
      </c>
      <c r="G251" s="27" t="s">
        <v>1369</v>
      </c>
    </row>
    <row r="252" spans="1:7" x14ac:dyDescent="0.3">
      <c r="A252" s="26">
        <v>32921</v>
      </c>
      <c r="B252" s="27" t="s">
        <v>1370</v>
      </c>
      <c r="C252" s="27" t="s">
        <v>1371</v>
      </c>
      <c r="D252" s="26">
        <v>3000</v>
      </c>
      <c r="E252" s="27" t="s">
        <v>207</v>
      </c>
      <c r="F252" s="27" t="s">
        <v>1372</v>
      </c>
      <c r="G252" s="27" t="s">
        <v>1373</v>
      </c>
    </row>
    <row r="253" spans="1:7" x14ac:dyDescent="0.3">
      <c r="A253" s="26">
        <v>32938</v>
      </c>
      <c r="B253" s="27" t="s">
        <v>1374</v>
      </c>
      <c r="C253" s="27" t="s">
        <v>1375</v>
      </c>
      <c r="D253" s="26">
        <v>3000</v>
      </c>
      <c r="E253" s="27" t="s">
        <v>207</v>
      </c>
      <c r="F253" s="27" t="s">
        <v>1376</v>
      </c>
      <c r="G253" s="27" t="s">
        <v>1377</v>
      </c>
    </row>
    <row r="254" spans="1:7" x14ac:dyDescent="0.3">
      <c r="A254" s="26">
        <v>32946</v>
      </c>
      <c r="B254" s="27" t="s">
        <v>3865</v>
      </c>
      <c r="C254" s="27" t="s">
        <v>442</v>
      </c>
      <c r="D254" s="26">
        <v>3000</v>
      </c>
      <c r="E254" s="27" t="s">
        <v>207</v>
      </c>
      <c r="F254" s="27" t="s">
        <v>1378</v>
      </c>
      <c r="G254" s="27" t="s">
        <v>1379</v>
      </c>
    </row>
    <row r="255" spans="1:7" x14ac:dyDescent="0.3">
      <c r="A255" s="26">
        <v>32987</v>
      </c>
      <c r="B255" s="27" t="s">
        <v>1342</v>
      </c>
      <c r="C255" s="27" t="s">
        <v>1380</v>
      </c>
      <c r="D255" s="26">
        <v>3000</v>
      </c>
      <c r="E255" s="27" t="s">
        <v>207</v>
      </c>
      <c r="F255" s="27" t="s">
        <v>1381</v>
      </c>
      <c r="G255" s="27" t="s">
        <v>1382</v>
      </c>
    </row>
    <row r="256" spans="1:7" x14ac:dyDescent="0.3">
      <c r="A256" s="26">
        <v>32995</v>
      </c>
      <c r="B256" s="27" t="s">
        <v>1383</v>
      </c>
      <c r="C256" s="27" t="s">
        <v>401</v>
      </c>
      <c r="D256" s="26">
        <v>3000</v>
      </c>
      <c r="E256" s="27" t="s">
        <v>207</v>
      </c>
      <c r="F256" s="27" t="s">
        <v>1384</v>
      </c>
      <c r="G256" s="27" t="s">
        <v>1385</v>
      </c>
    </row>
    <row r="257" spans="1:7" x14ac:dyDescent="0.3">
      <c r="A257" s="26">
        <v>33076</v>
      </c>
      <c r="B257" s="27" t="s">
        <v>1386</v>
      </c>
      <c r="C257" s="27" t="s">
        <v>1371</v>
      </c>
      <c r="D257" s="26">
        <v>3000</v>
      </c>
      <c r="E257" s="27" t="s">
        <v>207</v>
      </c>
      <c r="F257" s="27" t="s">
        <v>1387</v>
      </c>
      <c r="G257" s="27" t="s">
        <v>1373</v>
      </c>
    </row>
    <row r="258" spans="1:7" x14ac:dyDescent="0.3">
      <c r="A258" s="26">
        <v>33134</v>
      </c>
      <c r="B258" s="27" t="s">
        <v>1388</v>
      </c>
      <c r="C258" s="27" t="s">
        <v>1389</v>
      </c>
      <c r="D258" s="26">
        <v>1840</v>
      </c>
      <c r="E258" s="27" t="s">
        <v>204</v>
      </c>
      <c r="F258" s="27" t="s">
        <v>1390</v>
      </c>
      <c r="G258" s="27" t="s">
        <v>1391</v>
      </c>
    </row>
    <row r="259" spans="1:7" x14ac:dyDescent="0.3">
      <c r="A259" s="26">
        <v>33142</v>
      </c>
      <c r="B259" s="27" t="s">
        <v>998</v>
      </c>
      <c r="C259" s="27" t="s">
        <v>1392</v>
      </c>
      <c r="D259" s="26">
        <v>1840</v>
      </c>
      <c r="E259" s="27" t="s">
        <v>204</v>
      </c>
      <c r="F259" s="27" t="s">
        <v>1393</v>
      </c>
      <c r="G259" s="27" t="s">
        <v>1394</v>
      </c>
    </row>
    <row r="260" spans="1:7" x14ac:dyDescent="0.3">
      <c r="A260" s="26">
        <v>33183</v>
      </c>
      <c r="B260" s="27" t="s">
        <v>1395</v>
      </c>
      <c r="C260" s="27" t="s">
        <v>1396</v>
      </c>
      <c r="D260" s="26">
        <v>1831</v>
      </c>
      <c r="E260" s="27" t="s">
        <v>173</v>
      </c>
      <c r="F260" s="27" t="s">
        <v>1397</v>
      </c>
      <c r="G260" s="27" t="s">
        <v>1398</v>
      </c>
    </row>
    <row r="261" spans="1:7" x14ac:dyDescent="0.3">
      <c r="A261" s="26">
        <v>33209</v>
      </c>
      <c r="B261" s="27" t="s">
        <v>1399</v>
      </c>
      <c r="C261" s="27" t="s">
        <v>1400</v>
      </c>
      <c r="D261" s="26">
        <v>1785</v>
      </c>
      <c r="E261" s="27" t="s">
        <v>172</v>
      </c>
      <c r="F261" s="27" t="s">
        <v>1401</v>
      </c>
      <c r="G261" s="27" t="s">
        <v>1402</v>
      </c>
    </row>
    <row r="262" spans="1:7" x14ac:dyDescent="0.3">
      <c r="A262" s="26">
        <v>33217</v>
      </c>
      <c r="B262" s="27" t="s">
        <v>1403</v>
      </c>
      <c r="C262" s="27" t="s">
        <v>1404</v>
      </c>
      <c r="D262" s="26">
        <v>1785</v>
      </c>
      <c r="E262" s="27" t="s">
        <v>172</v>
      </c>
      <c r="F262" s="27" t="s">
        <v>1405</v>
      </c>
      <c r="G262" s="27" t="s">
        <v>1406</v>
      </c>
    </row>
    <row r="263" spans="1:7" x14ac:dyDescent="0.3">
      <c r="A263" s="26">
        <v>33225</v>
      </c>
      <c r="B263" s="27" t="s">
        <v>1407</v>
      </c>
      <c r="C263" s="27" t="s">
        <v>1408</v>
      </c>
      <c r="D263" s="26">
        <v>1785</v>
      </c>
      <c r="E263" s="27" t="s">
        <v>172</v>
      </c>
      <c r="F263" s="27" t="s">
        <v>1409</v>
      </c>
      <c r="G263" s="27" t="s">
        <v>3866</v>
      </c>
    </row>
    <row r="264" spans="1:7" x14ac:dyDescent="0.3">
      <c r="A264" s="26">
        <v>33241</v>
      </c>
      <c r="B264" s="27" t="s">
        <v>1410</v>
      </c>
      <c r="C264" s="27" t="s">
        <v>1411</v>
      </c>
      <c r="D264" s="26">
        <v>1785</v>
      </c>
      <c r="E264" s="27" t="s">
        <v>172</v>
      </c>
      <c r="F264" s="27" t="s">
        <v>1412</v>
      </c>
      <c r="G264" s="27" t="s">
        <v>1413</v>
      </c>
    </row>
    <row r="265" spans="1:7" x14ac:dyDescent="0.3">
      <c r="A265" s="26">
        <v>33258</v>
      </c>
      <c r="B265" s="27" t="s">
        <v>1414</v>
      </c>
      <c r="C265" s="27" t="s">
        <v>1415</v>
      </c>
      <c r="D265" s="26">
        <v>1080</v>
      </c>
      <c r="E265" s="27" t="s">
        <v>7</v>
      </c>
      <c r="F265" s="27" t="s">
        <v>1416</v>
      </c>
      <c r="G265" s="27" t="s">
        <v>1417</v>
      </c>
    </row>
    <row r="266" spans="1:7" x14ac:dyDescent="0.3">
      <c r="A266" s="26">
        <v>33291</v>
      </c>
      <c r="B266" s="27" t="s">
        <v>1418</v>
      </c>
      <c r="C266" s="27" t="s">
        <v>1419</v>
      </c>
      <c r="D266" s="26">
        <v>1745</v>
      </c>
      <c r="E266" s="27" t="s">
        <v>25</v>
      </c>
      <c r="F266" s="27" t="s">
        <v>1420</v>
      </c>
      <c r="G266" s="27" t="s">
        <v>1421</v>
      </c>
    </row>
    <row r="267" spans="1:7" x14ac:dyDescent="0.3">
      <c r="A267" s="26">
        <v>33308</v>
      </c>
      <c r="B267" s="27" t="s">
        <v>1422</v>
      </c>
      <c r="C267" s="27" t="s">
        <v>1419</v>
      </c>
      <c r="D267" s="26">
        <v>1745</v>
      </c>
      <c r="E267" s="27" t="s">
        <v>25</v>
      </c>
      <c r="F267" s="27" t="s">
        <v>1423</v>
      </c>
      <c r="G267" s="27" t="s">
        <v>1424</v>
      </c>
    </row>
    <row r="268" spans="1:7" x14ac:dyDescent="0.3">
      <c r="A268" s="26">
        <v>33316</v>
      </c>
      <c r="B268" s="27" t="s">
        <v>1425</v>
      </c>
      <c r="C268" s="27" t="s">
        <v>1426</v>
      </c>
      <c r="D268" s="26">
        <v>3090</v>
      </c>
      <c r="E268" s="27" t="s">
        <v>26</v>
      </c>
      <c r="F268" s="27" t="s">
        <v>1427</v>
      </c>
      <c r="G268" s="27" t="s">
        <v>1428</v>
      </c>
    </row>
    <row r="269" spans="1:7" x14ac:dyDescent="0.3">
      <c r="A269" s="26">
        <v>33341</v>
      </c>
      <c r="B269" s="27" t="s">
        <v>1429</v>
      </c>
      <c r="C269" s="27" t="s">
        <v>1430</v>
      </c>
      <c r="D269" s="26">
        <v>3110</v>
      </c>
      <c r="E269" s="27" t="s">
        <v>208</v>
      </c>
      <c r="F269" s="27" t="s">
        <v>1431</v>
      </c>
      <c r="G269" s="27" t="s">
        <v>1432</v>
      </c>
    </row>
    <row r="270" spans="1:7" x14ac:dyDescent="0.3">
      <c r="A270" s="26">
        <v>33449</v>
      </c>
      <c r="B270" s="27" t="s">
        <v>1433</v>
      </c>
      <c r="C270" s="27" t="s">
        <v>360</v>
      </c>
      <c r="D270" s="26">
        <v>1640</v>
      </c>
      <c r="E270" s="27" t="s">
        <v>165</v>
      </c>
      <c r="F270" s="27" t="s">
        <v>310</v>
      </c>
      <c r="G270" s="27" t="s">
        <v>1434</v>
      </c>
    </row>
    <row r="271" spans="1:7" x14ac:dyDescent="0.3">
      <c r="A271" s="26">
        <v>33514</v>
      </c>
      <c r="B271" s="27" t="s">
        <v>971</v>
      </c>
      <c r="C271" s="27" t="s">
        <v>1435</v>
      </c>
      <c r="D271" s="26">
        <v>1740</v>
      </c>
      <c r="E271" s="27" t="s">
        <v>20</v>
      </c>
      <c r="F271" s="27" t="s">
        <v>1436</v>
      </c>
      <c r="G271" s="27" t="s">
        <v>1437</v>
      </c>
    </row>
    <row r="272" spans="1:7" x14ac:dyDescent="0.3">
      <c r="A272" s="26">
        <v>33522</v>
      </c>
      <c r="B272" s="27" t="s">
        <v>1438</v>
      </c>
      <c r="C272" s="27" t="s">
        <v>1439</v>
      </c>
      <c r="D272" s="26">
        <v>1740</v>
      </c>
      <c r="E272" s="27" t="s">
        <v>20</v>
      </c>
      <c r="F272" s="27" t="s">
        <v>1440</v>
      </c>
      <c r="G272" s="27" t="s">
        <v>1441</v>
      </c>
    </row>
    <row r="273" spans="1:7" x14ac:dyDescent="0.3">
      <c r="A273" s="26">
        <v>33548</v>
      </c>
      <c r="B273" s="27" t="s">
        <v>1425</v>
      </c>
      <c r="C273" s="27" t="s">
        <v>1442</v>
      </c>
      <c r="D273" s="26">
        <v>3080</v>
      </c>
      <c r="E273" s="27" t="s">
        <v>28</v>
      </c>
      <c r="F273" s="27" t="s">
        <v>1443</v>
      </c>
      <c r="G273" s="27" t="s">
        <v>1444</v>
      </c>
    </row>
    <row r="274" spans="1:7" x14ac:dyDescent="0.3">
      <c r="A274" s="26">
        <v>33571</v>
      </c>
      <c r="B274" s="27" t="s">
        <v>1445</v>
      </c>
      <c r="C274" s="27" t="s">
        <v>1446</v>
      </c>
      <c r="D274" s="26">
        <v>3300</v>
      </c>
      <c r="E274" s="27" t="s">
        <v>72</v>
      </c>
      <c r="F274" s="27" t="s">
        <v>1447</v>
      </c>
      <c r="G274" s="27" t="s">
        <v>1448</v>
      </c>
    </row>
    <row r="275" spans="1:7" x14ac:dyDescent="0.3">
      <c r="A275" s="26">
        <v>33671</v>
      </c>
      <c r="B275" s="27" t="s">
        <v>1449</v>
      </c>
      <c r="C275" s="27" t="s">
        <v>1450</v>
      </c>
      <c r="D275" s="26">
        <v>3150</v>
      </c>
      <c r="E275" s="27" t="s">
        <v>206</v>
      </c>
      <c r="F275" s="27" t="s">
        <v>1451</v>
      </c>
      <c r="G275" s="27" t="s">
        <v>1452</v>
      </c>
    </row>
    <row r="276" spans="1:7" x14ac:dyDescent="0.3">
      <c r="A276" s="26">
        <v>33704</v>
      </c>
      <c r="B276" s="27" t="s">
        <v>1453</v>
      </c>
      <c r="C276" s="27" t="s">
        <v>1454</v>
      </c>
      <c r="D276" s="26">
        <v>1800</v>
      </c>
      <c r="E276" s="27" t="s">
        <v>22</v>
      </c>
      <c r="F276" s="27" t="s">
        <v>1455</v>
      </c>
      <c r="G276" s="27" t="s">
        <v>1456</v>
      </c>
    </row>
    <row r="277" spans="1:7" x14ac:dyDescent="0.3">
      <c r="A277" s="26">
        <v>33712</v>
      </c>
      <c r="B277" s="27" t="s">
        <v>3867</v>
      </c>
      <c r="C277" s="27" t="s">
        <v>363</v>
      </c>
      <c r="D277" s="26">
        <v>1800</v>
      </c>
      <c r="E277" s="27" t="s">
        <v>22</v>
      </c>
      <c r="F277" s="27" t="s">
        <v>1457</v>
      </c>
      <c r="G277" s="27" t="s">
        <v>1458</v>
      </c>
    </row>
    <row r="278" spans="1:7" x14ac:dyDescent="0.3">
      <c r="A278" s="26">
        <v>33721</v>
      </c>
      <c r="B278" s="27" t="s">
        <v>1459</v>
      </c>
      <c r="C278" s="27" t="s">
        <v>1460</v>
      </c>
      <c r="D278" s="26">
        <v>1800</v>
      </c>
      <c r="E278" s="27" t="s">
        <v>22</v>
      </c>
      <c r="F278" s="27" t="s">
        <v>1461</v>
      </c>
      <c r="G278" s="27" t="s">
        <v>1462</v>
      </c>
    </row>
    <row r="279" spans="1:7" x14ac:dyDescent="0.3">
      <c r="A279" s="26">
        <v>33746</v>
      </c>
      <c r="B279" s="27" t="s">
        <v>3868</v>
      </c>
      <c r="C279" s="27" t="s">
        <v>1454</v>
      </c>
      <c r="D279" s="26">
        <v>1800</v>
      </c>
      <c r="E279" s="27" t="s">
        <v>22</v>
      </c>
      <c r="F279" s="27" t="s">
        <v>1455</v>
      </c>
      <c r="G279" s="27" t="s">
        <v>1463</v>
      </c>
    </row>
    <row r="280" spans="1:7" x14ac:dyDescent="0.3">
      <c r="A280" s="26">
        <v>33803</v>
      </c>
      <c r="B280" s="27" t="s">
        <v>983</v>
      </c>
      <c r="C280" s="27" t="s">
        <v>358</v>
      </c>
      <c r="D280" s="26">
        <v>1150</v>
      </c>
      <c r="E280" s="27" t="s">
        <v>12</v>
      </c>
      <c r="F280" s="27" t="s">
        <v>1464</v>
      </c>
      <c r="G280" s="27" t="s">
        <v>1465</v>
      </c>
    </row>
    <row r="281" spans="1:7" x14ac:dyDescent="0.3">
      <c r="A281" s="26">
        <v>33811</v>
      </c>
      <c r="B281" s="27" t="s">
        <v>1466</v>
      </c>
      <c r="C281" s="27" t="s">
        <v>1467</v>
      </c>
      <c r="D281" s="26">
        <v>1150</v>
      </c>
      <c r="E281" s="27" t="s">
        <v>12</v>
      </c>
      <c r="F281" s="27" t="s">
        <v>1468</v>
      </c>
      <c r="G281" s="27" t="s">
        <v>1469</v>
      </c>
    </row>
    <row r="282" spans="1:7" x14ac:dyDescent="0.3">
      <c r="A282" s="26">
        <v>33829</v>
      </c>
      <c r="B282" s="27" t="s">
        <v>1046</v>
      </c>
      <c r="C282" s="27" t="s">
        <v>1470</v>
      </c>
      <c r="D282" s="26">
        <v>1150</v>
      </c>
      <c r="E282" s="27" t="s">
        <v>12</v>
      </c>
      <c r="F282" s="27" t="s">
        <v>1471</v>
      </c>
      <c r="G282" s="27" t="s">
        <v>1472</v>
      </c>
    </row>
    <row r="283" spans="1:7" x14ac:dyDescent="0.3">
      <c r="A283" s="26">
        <v>33886</v>
      </c>
      <c r="B283" s="27" t="s">
        <v>1473</v>
      </c>
      <c r="C283" s="27" t="s">
        <v>1474</v>
      </c>
      <c r="D283" s="26">
        <v>3440</v>
      </c>
      <c r="E283" s="27" t="s">
        <v>211</v>
      </c>
      <c r="F283" s="27" t="s">
        <v>1475</v>
      </c>
      <c r="G283" s="27" t="s">
        <v>1476</v>
      </c>
    </row>
    <row r="284" spans="1:7" x14ac:dyDescent="0.3">
      <c r="A284" s="26">
        <v>33894</v>
      </c>
      <c r="B284" s="27" t="s">
        <v>1477</v>
      </c>
      <c r="C284" s="27" t="s">
        <v>1478</v>
      </c>
      <c r="D284" s="26">
        <v>3440</v>
      </c>
      <c r="E284" s="27" t="s">
        <v>211</v>
      </c>
      <c r="F284" s="27" t="s">
        <v>1479</v>
      </c>
      <c r="G284" s="27" t="s">
        <v>1480</v>
      </c>
    </row>
    <row r="285" spans="1:7" x14ac:dyDescent="0.3">
      <c r="A285" s="26">
        <v>33928</v>
      </c>
      <c r="B285" s="27" t="s">
        <v>1481</v>
      </c>
      <c r="C285" s="27" t="s">
        <v>1482</v>
      </c>
      <c r="D285" s="26">
        <v>3400</v>
      </c>
      <c r="E285" s="27" t="s">
        <v>73</v>
      </c>
      <c r="F285" s="27" t="s">
        <v>1483</v>
      </c>
      <c r="G285" s="27" t="s">
        <v>1484</v>
      </c>
    </row>
    <row r="286" spans="1:7" x14ac:dyDescent="0.3">
      <c r="A286" s="26">
        <v>33936</v>
      </c>
      <c r="B286" s="27" t="s">
        <v>1485</v>
      </c>
      <c r="C286" s="27" t="s">
        <v>1486</v>
      </c>
      <c r="D286" s="26">
        <v>3400</v>
      </c>
      <c r="E286" s="27" t="s">
        <v>73</v>
      </c>
      <c r="F286" s="27" t="s">
        <v>1487</v>
      </c>
      <c r="G286" s="27" t="s">
        <v>1488</v>
      </c>
    </row>
    <row r="287" spans="1:7" x14ac:dyDescent="0.3">
      <c r="A287" s="26">
        <v>33944</v>
      </c>
      <c r="B287" s="27" t="s">
        <v>1489</v>
      </c>
      <c r="C287" s="27" t="s">
        <v>1490</v>
      </c>
      <c r="D287" s="26">
        <v>1760</v>
      </c>
      <c r="E287" s="27" t="s">
        <v>170</v>
      </c>
      <c r="F287" s="27" t="s">
        <v>1491</v>
      </c>
      <c r="G287" s="27" t="s">
        <v>1492</v>
      </c>
    </row>
    <row r="288" spans="1:7" x14ac:dyDescent="0.3">
      <c r="A288" s="26">
        <v>33951</v>
      </c>
      <c r="B288" s="27" t="s">
        <v>1493</v>
      </c>
      <c r="C288" s="27" t="s">
        <v>1494</v>
      </c>
      <c r="D288" s="26">
        <v>3320</v>
      </c>
      <c r="E288" s="27" t="s">
        <v>210</v>
      </c>
      <c r="F288" s="27" t="s">
        <v>1495</v>
      </c>
      <c r="G288" s="27" t="s">
        <v>1496</v>
      </c>
    </row>
    <row r="289" spans="1:7" x14ac:dyDescent="0.3">
      <c r="A289" s="26">
        <v>33969</v>
      </c>
      <c r="B289" s="27" t="s">
        <v>1497</v>
      </c>
      <c r="C289" s="27" t="s">
        <v>1498</v>
      </c>
      <c r="D289" s="26">
        <v>8570</v>
      </c>
      <c r="E289" s="27" t="s">
        <v>236</v>
      </c>
      <c r="F289" s="27" t="s">
        <v>1499</v>
      </c>
      <c r="G289" s="27" t="s">
        <v>1500</v>
      </c>
    </row>
    <row r="290" spans="1:7" x14ac:dyDescent="0.3">
      <c r="A290" s="26">
        <v>33993</v>
      </c>
      <c r="B290" s="27" t="s">
        <v>1501</v>
      </c>
      <c r="C290" s="27" t="s">
        <v>1502</v>
      </c>
      <c r="D290" s="26">
        <v>8580</v>
      </c>
      <c r="E290" s="27" t="s">
        <v>118</v>
      </c>
      <c r="F290" s="27" t="s">
        <v>1503</v>
      </c>
      <c r="G290" s="27" t="s">
        <v>1504</v>
      </c>
    </row>
    <row r="291" spans="1:7" x14ac:dyDescent="0.3">
      <c r="A291" s="26">
        <v>34009</v>
      </c>
      <c r="B291" s="27" t="s">
        <v>1505</v>
      </c>
      <c r="C291" s="27" t="s">
        <v>1502</v>
      </c>
      <c r="D291" s="26">
        <v>8580</v>
      </c>
      <c r="E291" s="27" t="s">
        <v>118</v>
      </c>
      <c r="F291" s="27" t="s">
        <v>1503</v>
      </c>
      <c r="G291" s="27" t="s">
        <v>1504</v>
      </c>
    </row>
    <row r="292" spans="1:7" x14ac:dyDescent="0.3">
      <c r="A292" s="26">
        <v>34017</v>
      </c>
      <c r="B292" s="27" t="s">
        <v>1506</v>
      </c>
      <c r="C292" s="27" t="s">
        <v>1507</v>
      </c>
      <c r="D292" s="26">
        <v>8730</v>
      </c>
      <c r="E292" s="27" t="s">
        <v>97</v>
      </c>
      <c r="F292" s="27" t="s">
        <v>1508</v>
      </c>
      <c r="G292" s="27" t="s">
        <v>1509</v>
      </c>
    </row>
    <row r="293" spans="1:7" x14ac:dyDescent="0.3">
      <c r="A293" s="26">
        <v>34025</v>
      </c>
      <c r="B293" s="27" t="s">
        <v>1510</v>
      </c>
      <c r="C293" s="27" t="s">
        <v>3869</v>
      </c>
      <c r="D293" s="26">
        <v>8370</v>
      </c>
      <c r="E293" s="27" t="s">
        <v>108</v>
      </c>
      <c r="F293" s="27" t="s">
        <v>1511</v>
      </c>
      <c r="G293" s="27" t="s">
        <v>1512</v>
      </c>
    </row>
    <row r="294" spans="1:7" x14ac:dyDescent="0.3">
      <c r="A294" s="26">
        <v>34033</v>
      </c>
      <c r="B294" s="27" t="s">
        <v>1510</v>
      </c>
      <c r="C294" s="27" t="s">
        <v>3869</v>
      </c>
      <c r="D294" s="26">
        <v>8370</v>
      </c>
      <c r="E294" s="27" t="s">
        <v>108</v>
      </c>
      <c r="F294" s="27" t="s">
        <v>1511</v>
      </c>
      <c r="G294" s="27" t="s">
        <v>1512</v>
      </c>
    </row>
    <row r="295" spans="1:7" x14ac:dyDescent="0.3">
      <c r="A295" s="26">
        <v>34041</v>
      </c>
      <c r="B295" s="27" t="s">
        <v>1510</v>
      </c>
      <c r="C295" s="27" t="s">
        <v>3869</v>
      </c>
      <c r="D295" s="26">
        <v>8370</v>
      </c>
      <c r="E295" s="27" t="s">
        <v>108</v>
      </c>
      <c r="F295" s="27" t="s">
        <v>1511</v>
      </c>
      <c r="G295" s="27" t="s">
        <v>1512</v>
      </c>
    </row>
    <row r="296" spans="1:7" x14ac:dyDescent="0.3">
      <c r="A296" s="26">
        <v>34058</v>
      </c>
      <c r="B296" s="27" t="s">
        <v>971</v>
      </c>
      <c r="C296" s="27" t="s">
        <v>410</v>
      </c>
      <c r="D296" s="26">
        <v>8000</v>
      </c>
      <c r="E296" s="27" t="s">
        <v>95</v>
      </c>
      <c r="F296" s="27" t="s">
        <v>224</v>
      </c>
      <c r="G296" s="27" t="s">
        <v>1513</v>
      </c>
    </row>
    <row r="297" spans="1:7" x14ac:dyDescent="0.3">
      <c r="A297" s="26">
        <v>34074</v>
      </c>
      <c r="B297" s="27" t="s">
        <v>1514</v>
      </c>
      <c r="C297" s="27" t="s">
        <v>3870</v>
      </c>
      <c r="D297" s="26">
        <v>8200</v>
      </c>
      <c r="E297" s="27" t="s">
        <v>227</v>
      </c>
      <c r="F297" s="27" t="s">
        <v>1515</v>
      </c>
      <c r="G297" s="27" t="s">
        <v>500</v>
      </c>
    </row>
    <row r="298" spans="1:7" x14ac:dyDescent="0.3">
      <c r="A298" s="26">
        <v>34082</v>
      </c>
      <c r="B298" s="27" t="s">
        <v>1517</v>
      </c>
      <c r="C298" s="27" t="s">
        <v>1518</v>
      </c>
      <c r="D298" s="26">
        <v>8000</v>
      </c>
      <c r="E298" s="27" t="s">
        <v>95</v>
      </c>
      <c r="F298" s="27" t="s">
        <v>1519</v>
      </c>
      <c r="G298" s="27" t="s">
        <v>1520</v>
      </c>
    </row>
    <row r="299" spans="1:7" x14ac:dyDescent="0.3">
      <c r="A299" s="26">
        <v>34124</v>
      </c>
      <c r="B299" s="27" t="s">
        <v>1521</v>
      </c>
      <c r="C299" s="27" t="s">
        <v>1522</v>
      </c>
      <c r="D299" s="26">
        <v>8000</v>
      </c>
      <c r="E299" s="27" t="s">
        <v>95</v>
      </c>
      <c r="F299" s="27" t="s">
        <v>1523</v>
      </c>
      <c r="G299" s="27" t="s">
        <v>1524</v>
      </c>
    </row>
    <row r="300" spans="1:7" x14ac:dyDescent="0.3">
      <c r="A300" s="26">
        <v>34165</v>
      </c>
      <c r="B300" s="27" t="s">
        <v>1525</v>
      </c>
      <c r="C300" s="27" t="s">
        <v>467</v>
      </c>
      <c r="D300" s="26">
        <v>8000</v>
      </c>
      <c r="E300" s="27" t="s">
        <v>95</v>
      </c>
      <c r="F300" s="27" t="s">
        <v>256</v>
      </c>
      <c r="G300" s="27" t="s">
        <v>1526</v>
      </c>
    </row>
    <row r="301" spans="1:7" x14ac:dyDescent="0.3">
      <c r="A301" s="26">
        <v>34181</v>
      </c>
      <c r="B301" s="27" t="s">
        <v>1527</v>
      </c>
      <c r="C301" s="27" t="s">
        <v>411</v>
      </c>
      <c r="D301" s="26">
        <v>8000</v>
      </c>
      <c r="E301" s="27" t="s">
        <v>95</v>
      </c>
      <c r="F301" s="27" t="s">
        <v>1528</v>
      </c>
      <c r="G301" s="27" t="s">
        <v>1529</v>
      </c>
    </row>
    <row r="302" spans="1:7" x14ac:dyDescent="0.3">
      <c r="A302" s="26">
        <v>34207</v>
      </c>
      <c r="B302" s="27" t="s">
        <v>1530</v>
      </c>
      <c r="C302" s="27" t="s">
        <v>1531</v>
      </c>
      <c r="D302" s="26">
        <v>8000</v>
      </c>
      <c r="E302" s="27" t="s">
        <v>95</v>
      </c>
      <c r="F302" s="27" t="s">
        <v>1532</v>
      </c>
      <c r="G302" s="27" t="s">
        <v>1533</v>
      </c>
    </row>
    <row r="303" spans="1:7" x14ac:dyDescent="0.3">
      <c r="A303" s="26">
        <v>34231</v>
      </c>
      <c r="B303" s="27" t="s">
        <v>1534</v>
      </c>
      <c r="C303" s="27" t="s">
        <v>1535</v>
      </c>
      <c r="D303" s="26">
        <v>8310</v>
      </c>
      <c r="E303" s="27" t="s">
        <v>107</v>
      </c>
      <c r="F303" s="27" t="s">
        <v>1536</v>
      </c>
      <c r="G303" s="27" t="s">
        <v>1537</v>
      </c>
    </row>
    <row r="304" spans="1:7" x14ac:dyDescent="0.3">
      <c r="A304" s="26">
        <v>34249</v>
      </c>
      <c r="B304" s="27" t="s">
        <v>1538</v>
      </c>
      <c r="C304" s="27" t="s">
        <v>1539</v>
      </c>
      <c r="D304" s="26">
        <v>8200</v>
      </c>
      <c r="E304" s="27" t="s">
        <v>101</v>
      </c>
      <c r="F304" s="27" t="s">
        <v>1540</v>
      </c>
      <c r="G304" s="27" t="s">
        <v>1541</v>
      </c>
    </row>
    <row r="305" spans="1:7" x14ac:dyDescent="0.3">
      <c r="A305" s="26">
        <v>34256</v>
      </c>
      <c r="B305" s="27" t="s">
        <v>1542</v>
      </c>
      <c r="C305" s="27" t="s">
        <v>413</v>
      </c>
      <c r="D305" s="26">
        <v>8200</v>
      </c>
      <c r="E305" s="27" t="s">
        <v>101</v>
      </c>
      <c r="F305" s="27" t="s">
        <v>1543</v>
      </c>
      <c r="G305" s="27" t="s">
        <v>1544</v>
      </c>
    </row>
    <row r="306" spans="1:7" x14ac:dyDescent="0.3">
      <c r="A306" s="26">
        <v>34272</v>
      </c>
      <c r="B306" s="27" t="s">
        <v>1545</v>
      </c>
      <c r="C306" s="27" t="s">
        <v>414</v>
      </c>
      <c r="D306" s="26">
        <v>8310</v>
      </c>
      <c r="E306" s="27" t="s">
        <v>106</v>
      </c>
      <c r="F306" s="27" t="s">
        <v>229</v>
      </c>
      <c r="G306" s="27" t="s">
        <v>1546</v>
      </c>
    </row>
    <row r="307" spans="1:7" x14ac:dyDescent="0.3">
      <c r="A307" s="26">
        <v>34306</v>
      </c>
      <c r="B307" s="27" t="s">
        <v>1547</v>
      </c>
      <c r="C307" s="27" t="s">
        <v>1548</v>
      </c>
      <c r="D307" s="26">
        <v>8200</v>
      </c>
      <c r="E307" s="27" t="s">
        <v>227</v>
      </c>
      <c r="F307" s="27" t="s">
        <v>1549</v>
      </c>
      <c r="G307" s="27" t="s">
        <v>1550</v>
      </c>
    </row>
    <row r="308" spans="1:7" x14ac:dyDescent="0.3">
      <c r="A308" s="26">
        <v>34314</v>
      </c>
      <c r="B308" s="27" t="s">
        <v>1551</v>
      </c>
      <c r="C308" s="27" t="s">
        <v>1552</v>
      </c>
      <c r="D308" s="26">
        <v>8200</v>
      </c>
      <c r="E308" s="27" t="s">
        <v>227</v>
      </c>
      <c r="F308" s="27" t="s">
        <v>1553</v>
      </c>
      <c r="G308" s="27" t="s">
        <v>1554</v>
      </c>
    </row>
    <row r="309" spans="1:7" x14ac:dyDescent="0.3">
      <c r="A309" s="26">
        <v>34331</v>
      </c>
      <c r="B309" s="27" t="s">
        <v>1555</v>
      </c>
      <c r="C309" s="27" t="s">
        <v>1552</v>
      </c>
      <c r="D309" s="26">
        <v>8200</v>
      </c>
      <c r="E309" s="27" t="s">
        <v>227</v>
      </c>
      <c r="F309" s="27" t="s">
        <v>1556</v>
      </c>
      <c r="G309" s="27" t="s">
        <v>1557</v>
      </c>
    </row>
    <row r="310" spans="1:7" x14ac:dyDescent="0.3">
      <c r="A310" s="26">
        <v>34355</v>
      </c>
      <c r="B310" s="27" t="s">
        <v>1558</v>
      </c>
      <c r="C310" s="27" t="s">
        <v>1559</v>
      </c>
      <c r="D310" s="26">
        <v>8600</v>
      </c>
      <c r="E310" s="27" t="s">
        <v>100</v>
      </c>
      <c r="F310" s="27" t="s">
        <v>1560</v>
      </c>
      <c r="G310" s="27" t="s">
        <v>1561</v>
      </c>
    </row>
    <row r="311" spans="1:7" x14ac:dyDescent="0.3">
      <c r="A311" s="26">
        <v>34363</v>
      </c>
      <c r="B311" s="27" t="s">
        <v>1558</v>
      </c>
      <c r="C311" s="27" t="s">
        <v>1562</v>
      </c>
      <c r="D311" s="26">
        <v>8600</v>
      </c>
      <c r="E311" s="27" t="s">
        <v>100</v>
      </c>
      <c r="F311" s="27" t="s">
        <v>1563</v>
      </c>
      <c r="G311" s="27" t="s">
        <v>1561</v>
      </c>
    </row>
    <row r="312" spans="1:7" x14ac:dyDescent="0.3">
      <c r="A312" s="26">
        <v>34389</v>
      </c>
      <c r="B312" s="27" t="s">
        <v>1564</v>
      </c>
      <c r="C312" s="27" t="s">
        <v>1565</v>
      </c>
      <c r="D312" s="26">
        <v>8470</v>
      </c>
      <c r="E312" s="27" t="s">
        <v>103</v>
      </c>
      <c r="F312" s="27" t="s">
        <v>1566</v>
      </c>
      <c r="G312" s="27" t="s">
        <v>1567</v>
      </c>
    </row>
    <row r="313" spans="1:7" x14ac:dyDescent="0.3">
      <c r="A313" s="26">
        <v>34397</v>
      </c>
      <c r="B313" s="27" t="s">
        <v>1568</v>
      </c>
      <c r="C313" s="27" t="s">
        <v>1569</v>
      </c>
      <c r="D313" s="26">
        <v>8500</v>
      </c>
      <c r="E313" s="27" t="s">
        <v>115</v>
      </c>
      <c r="F313" s="27" t="s">
        <v>1570</v>
      </c>
      <c r="G313" s="27" t="s">
        <v>1571</v>
      </c>
    </row>
    <row r="314" spans="1:7" x14ac:dyDescent="0.3">
      <c r="A314" s="26">
        <v>34447</v>
      </c>
      <c r="B314" s="27" t="s">
        <v>1572</v>
      </c>
      <c r="C314" s="27" t="s">
        <v>1573</v>
      </c>
      <c r="D314" s="26">
        <v>8501</v>
      </c>
      <c r="E314" s="27" t="s">
        <v>122</v>
      </c>
      <c r="F314" s="27" t="s">
        <v>1574</v>
      </c>
      <c r="G314" s="27" t="s">
        <v>1575</v>
      </c>
    </row>
    <row r="315" spans="1:7" x14ac:dyDescent="0.3">
      <c r="A315" s="26">
        <v>34454</v>
      </c>
      <c r="B315" s="27" t="s">
        <v>1576</v>
      </c>
      <c r="C315" s="27" t="s">
        <v>1573</v>
      </c>
      <c r="D315" s="26">
        <v>8501</v>
      </c>
      <c r="E315" s="27" t="s">
        <v>122</v>
      </c>
      <c r="F315" s="27" t="s">
        <v>1577</v>
      </c>
      <c r="G315" s="27" t="s">
        <v>1578</v>
      </c>
    </row>
    <row r="316" spans="1:7" x14ac:dyDescent="0.3">
      <c r="A316" s="26">
        <v>34462</v>
      </c>
      <c r="B316" s="27" t="s">
        <v>1579</v>
      </c>
      <c r="C316" s="27" t="s">
        <v>1580</v>
      </c>
      <c r="D316" s="26">
        <v>8900</v>
      </c>
      <c r="E316" s="27" t="s">
        <v>130</v>
      </c>
      <c r="F316" s="27" t="s">
        <v>1581</v>
      </c>
      <c r="G316" s="27" t="s">
        <v>1582</v>
      </c>
    </row>
    <row r="317" spans="1:7" x14ac:dyDescent="0.3">
      <c r="A317" s="26">
        <v>34471</v>
      </c>
      <c r="B317" s="27" t="s">
        <v>1583</v>
      </c>
      <c r="C317" s="27" t="s">
        <v>1584</v>
      </c>
      <c r="D317" s="26">
        <v>8900</v>
      </c>
      <c r="E317" s="27" t="s">
        <v>130</v>
      </c>
      <c r="F317" s="27" t="s">
        <v>1585</v>
      </c>
      <c r="G317" s="27" t="s">
        <v>1586</v>
      </c>
    </row>
    <row r="318" spans="1:7" x14ac:dyDescent="0.3">
      <c r="A318" s="26">
        <v>34496</v>
      </c>
      <c r="B318" s="27" t="s">
        <v>1587</v>
      </c>
      <c r="C318" s="27" t="s">
        <v>1588</v>
      </c>
      <c r="D318" s="26">
        <v>8900</v>
      </c>
      <c r="E318" s="27" t="s">
        <v>130</v>
      </c>
      <c r="F318" s="27" t="s">
        <v>1589</v>
      </c>
      <c r="G318" s="27" t="s">
        <v>1590</v>
      </c>
    </row>
    <row r="319" spans="1:7" x14ac:dyDescent="0.3">
      <c r="A319" s="26">
        <v>34512</v>
      </c>
      <c r="B319" s="27" t="s">
        <v>1591</v>
      </c>
      <c r="C319" s="27" t="s">
        <v>420</v>
      </c>
      <c r="D319" s="26">
        <v>8900</v>
      </c>
      <c r="E319" s="27" t="s">
        <v>130</v>
      </c>
      <c r="F319" s="27" t="s">
        <v>1592</v>
      </c>
      <c r="G319" s="27" t="s">
        <v>1593</v>
      </c>
    </row>
    <row r="320" spans="1:7" x14ac:dyDescent="0.3">
      <c r="A320" s="26">
        <v>34521</v>
      </c>
      <c r="B320" s="27" t="s">
        <v>1594</v>
      </c>
      <c r="C320" s="27" t="s">
        <v>1595</v>
      </c>
      <c r="D320" s="26">
        <v>8900</v>
      </c>
      <c r="E320" s="27" t="s">
        <v>130</v>
      </c>
      <c r="F320" s="27" t="s">
        <v>1596</v>
      </c>
      <c r="G320" s="27" t="s">
        <v>1597</v>
      </c>
    </row>
    <row r="321" spans="1:7" x14ac:dyDescent="0.3">
      <c r="A321" s="26">
        <v>34538</v>
      </c>
      <c r="B321" s="27" t="s">
        <v>1598</v>
      </c>
      <c r="C321" s="27" t="s">
        <v>409</v>
      </c>
      <c r="D321" s="26">
        <v>8770</v>
      </c>
      <c r="E321" s="27" t="s">
        <v>125</v>
      </c>
      <c r="F321" s="27" t="s">
        <v>1599</v>
      </c>
      <c r="G321" s="27" t="s">
        <v>1600</v>
      </c>
    </row>
    <row r="322" spans="1:7" x14ac:dyDescent="0.3">
      <c r="A322" s="26">
        <v>34553</v>
      </c>
      <c r="B322" s="27" t="s">
        <v>1601</v>
      </c>
      <c r="C322" s="27" t="s">
        <v>1602</v>
      </c>
      <c r="D322" s="26">
        <v>8870</v>
      </c>
      <c r="E322" s="27" t="s">
        <v>121</v>
      </c>
      <c r="F322" s="27" t="s">
        <v>1603</v>
      </c>
      <c r="G322" s="27" t="s">
        <v>1604</v>
      </c>
    </row>
    <row r="323" spans="1:7" x14ac:dyDescent="0.3">
      <c r="A323" s="26">
        <v>34561</v>
      </c>
      <c r="B323" s="27" t="s">
        <v>1605</v>
      </c>
      <c r="C323" s="27" t="s">
        <v>1606</v>
      </c>
      <c r="D323" s="26">
        <v>8870</v>
      </c>
      <c r="E323" s="27" t="s">
        <v>121</v>
      </c>
      <c r="F323" s="27" t="s">
        <v>1607</v>
      </c>
      <c r="G323" s="27" t="s">
        <v>1608</v>
      </c>
    </row>
    <row r="324" spans="1:7" x14ac:dyDescent="0.3">
      <c r="A324" s="26">
        <v>34579</v>
      </c>
      <c r="B324" s="27" t="s">
        <v>1609</v>
      </c>
      <c r="C324" s="27" t="s">
        <v>1610</v>
      </c>
      <c r="D324" s="26">
        <v>8870</v>
      </c>
      <c r="E324" s="27" t="s">
        <v>121</v>
      </c>
      <c r="F324" s="27" t="s">
        <v>1611</v>
      </c>
      <c r="G324" s="27" t="s">
        <v>1612</v>
      </c>
    </row>
    <row r="325" spans="1:7" x14ac:dyDescent="0.3">
      <c r="A325" s="26">
        <v>34587</v>
      </c>
      <c r="B325" s="27" t="s">
        <v>1613</v>
      </c>
      <c r="C325" s="27" t="s">
        <v>1614</v>
      </c>
      <c r="D325" s="26">
        <v>8870</v>
      </c>
      <c r="E325" s="27" t="s">
        <v>121</v>
      </c>
      <c r="F325" s="27" t="s">
        <v>1615</v>
      </c>
      <c r="G325" s="27" t="s">
        <v>1616</v>
      </c>
    </row>
    <row r="326" spans="1:7" x14ac:dyDescent="0.3">
      <c r="A326" s="26">
        <v>34611</v>
      </c>
      <c r="B326" s="27" t="s">
        <v>1617</v>
      </c>
      <c r="C326" s="27" t="s">
        <v>1618</v>
      </c>
      <c r="D326" s="26">
        <v>8300</v>
      </c>
      <c r="E326" s="27" t="s">
        <v>105</v>
      </c>
      <c r="F326" s="27" t="s">
        <v>1619</v>
      </c>
      <c r="G326" s="27" t="s">
        <v>1620</v>
      </c>
    </row>
    <row r="327" spans="1:7" x14ac:dyDescent="0.3">
      <c r="A327" s="26">
        <v>34629</v>
      </c>
      <c r="B327" s="27" t="s">
        <v>1621</v>
      </c>
      <c r="C327" s="27" t="s">
        <v>1622</v>
      </c>
      <c r="D327" s="26">
        <v>8300</v>
      </c>
      <c r="E327" s="27" t="s">
        <v>228</v>
      </c>
      <c r="F327" s="27" t="s">
        <v>1623</v>
      </c>
      <c r="G327" s="27" t="s">
        <v>1624</v>
      </c>
    </row>
    <row r="328" spans="1:7" x14ac:dyDescent="0.3">
      <c r="A328" s="26">
        <v>34661</v>
      </c>
      <c r="B328" s="27" t="s">
        <v>1625</v>
      </c>
      <c r="C328" s="27" t="s">
        <v>1626</v>
      </c>
      <c r="D328" s="26">
        <v>8680</v>
      </c>
      <c r="E328" s="27" t="s">
        <v>104</v>
      </c>
      <c r="F328" s="27" t="s">
        <v>1627</v>
      </c>
      <c r="G328" s="27" t="s">
        <v>1628</v>
      </c>
    </row>
    <row r="329" spans="1:7" x14ac:dyDescent="0.3">
      <c r="A329" s="26">
        <v>34678</v>
      </c>
      <c r="B329" s="27" t="s">
        <v>1629</v>
      </c>
      <c r="C329" s="27" t="s">
        <v>1630</v>
      </c>
      <c r="D329" s="26">
        <v>8670</v>
      </c>
      <c r="E329" s="27" t="s">
        <v>112</v>
      </c>
      <c r="F329" s="27" t="s">
        <v>1631</v>
      </c>
      <c r="G329" s="27" t="s">
        <v>1632</v>
      </c>
    </row>
    <row r="330" spans="1:7" x14ac:dyDescent="0.3">
      <c r="A330" s="26">
        <v>34686</v>
      </c>
      <c r="B330" s="27" t="s">
        <v>1633</v>
      </c>
      <c r="C330" s="27" t="s">
        <v>1634</v>
      </c>
      <c r="D330" s="26">
        <v>8610</v>
      </c>
      <c r="E330" s="27" t="s">
        <v>226</v>
      </c>
      <c r="F330" s="27" t="s">
        <v>1635</v>
      </c>
      <c r="G330" s="27" t="s">
        <v>1636</v>
      </c>
    </row>
    <row r="331" spans="1:7" x14ac:dyDescent="0.3">
      <c r="A331" s="26">
        <v>34694</v>
      </c>
      <c r="B331" s="27" t="s">
        <v>1637</v>
      </c>
      <c r="C331" s="27" t="s">
        <v>1634</v>
      </c>
      <c r="D331" s="26">
        <v>8610</v>
      </c>
      <c r="E331" s="27" t="s">
        <v>226</v>
      </c>
      <c r="F331" s="27" t="s">
        <v>1635</v>
      </c>
      <c r="G331" s="27" t="s">
        <v>1636</v>
      </c>
    </row>
    <row r="332" spans="1:7" x14ac:dyDescent="0.3">
      <c r="A332" s="26">
        <v>34793</v>
      </c>
      <c r="B332" s="27" t="s">
        <v>1638</v>
      </c>
      <c r="C332" s="27" t="s">
        <v>1639</v>
      </c>
      <c r="D332" s="26">
        <v>8500</v>
      </c>
      <c r="E332" s="27" t="s">
        <v>115</v>
      </c>
      <c r="F332" s="27" t="s">
        <v>1640</v>
      </c>
      <c r="G332" s="27" t="s">
        <v>1641</v>
      </c>
    </row>
    <row r="333" spans="1:7" x14ac:dyDescent="0.3">
      <c r="A333" s="26">
        <v>34835</v>
      </c>
      <c r="B333" s="27" t="s">
        <v>1642</v>
      </c>
      <c r="C333" s="27" t="s">
        <v>418</v>
      </c>
      <c r="D333" s="26">
        <v>8500</v>
      </c>
      <c r="E333" s="27" t="s">
        <v>115</v>
      </c>
      <c r="F333" s="27" t="s">
        <v>1643</v>
      </c>
      <c r="G333" s="27" t="s">
        <v>1644</v>
      </c>
    </row>
    <row r="334" spans="1:7" x14ac:dyDescent="0.3">
      <c r="A334" s="26">
        <v>34868</v>
      </c>
      <c r="B334" s="27" t="s">
        <v>1645</v>
      </c>
      <c r="C334" s="27" t="s">
        <v>1646</v>
      </c>
      <c r="D334" s="26">
        <v>8500</v>
      </c>
      <c r="E334" s="27" t="s">
        <v>115</v>
      </c>
      <c r="F334" s="27" t="s">
        <v>1647</v>
      </c>
      <c r="G334" s="27" t="s">
        <v>1648</v>
      </c>
    </row>
    <row r="335" spans="1:7" x14ac:dyDescent="0.3">
      <c r="A335" s="26">
        <v>34934</v>
      </c>
      <c r="B335" s="27" t="s">
        <v>1649</v>
      </c>
      <c r="C335" s="27" t="s">
        <v>1650</v>
      </c>
      <c r="D335" s="26">
        <v>8520</v>
      </c>
      <c r="E335" s="27" t="s">
        <v>123</v>
      </c>
      <c r="F335" s="27" t="s">
        <v>1651</v>
      </c>
      <c r="G335" s="27" t="s">
        <v>1652</v>
      </c>
    </row>
    <row r="336" spans="1:7" x14ac:dyDescent="0.3">
      <c r="A336" s="26">
        <v>34942</v>
      </c>
      <c r="B336" s="27" t="s">
        <v>1653</v>
      </c>
      <c r="C336" s="27" t="s">
        <v>1654</v>
      </c>
      <c r="D336" s="26">
        <v>8860</v>
      </c>
      <c r="E336" s="27" t="s">
        <v>238</v>
      </c>
      <c r="F336" s="27" t="s">
        <v>1655</v>
      </c>
      <c r="G336" s="27" t="s">
        <v>1656</v>
      </c>
    </row>
    <row r="337" spans="1:7" x14ac:dyDescent="0.3">
      <c r="A337" s="26">
        <v>34959</v>
      </c>
      <c r="B337" s="27" t="s">
        <v>1657</v>
      </c>
      <c r="C337" s="27" t="s">
        <v>1658</v>
      </c>
      <c r="D337" s="26">
        <v>8930</v>
      </c>
      <c r="E337" s="27" t="s">
        <v>237</v>
      </c>
      <c r="F337" s="27" t="s">
        <v>1659</v>
      </c>
      <c r="G337" s="27" t="s">
        <v>1660</v>
      </c>
    </row>
    <row r="338" spans="1:7" x14ac:dyDescent="0.3">
      <c r="A338" s="26">
        <v>34975</v>
      </c>
      <c r="B338" s="27" t="s">
        <v>1661</v>
      </c>
      <c r="C338" s="27" t="s">
        <v>1662</v>
      </c>
      <c r="D338" s="26">
        <v>8930</v>
      </c>
      <c r="E338" s="27" t="s">
        <v>237</v>
      </c>
      <c r="F338" s="27" t="s">
        <v>1663</v>
      </c>
      <c r="G338" s="27" t="s">
        <v>1664</v>
      </c>
    </row>
    <row r="339" spans="1:7" x14ac:dyDescent="0.3">
      <c r="A339" s="26">
        <v>35022</v>
      </c>
      <c r="B339" s="27" t="s">
        <v>1665</v>
      </c>
      <c r="C339" s="27" t="s">
        <v>1666</v>
      </c>
      <c r="D339" s="26">
        <v>8760</v>
      </c>
      <c r="E339" s="27" t="s">
        <v>240</v>
      </c>
      <c r="F339" s="27" t="s">
        <v>1667</v>
      </c>
      <c r="G339" s="27" t="s">
        <v>1668</v>
      </c>
    </row>
    <row r="340" spans="1:7" x14ac:dyDescent="0.3">
      <c r="A340" s="26">
        <v>35097</v>
      </c>
      <c r="B340" s="27" t="s">
        <v>1669</v>
      </c>
      <c r="C340" s="27" t="s">
        <v>1670</v>
      </c>
      <c r="D340" s="26">
        <v>8730</v>
      </c>
      <c r="E340" s="27" t="s">
        <v>230</v>
      </c>
      <c r="F340" s="27" t="s">
        <v>1671</v>
      </c>
      <c r="G340" s="27" t="s">
        <v>1672</v>
      </c>
    </row>
    <row r="341" spans="1:7" x14ac:dyDescent="0.3">
      <c r="A341" s="26">
        <v>35139</v>
      </c>
      <c r="B341" s="27" t="s">
        <v>1673</v>
      </c>
      <c r="C341" s="27" t="s">
        <v>1674</v>
      </c>
      <c r="D341" s="26">
        <v>8400</v>
      </c>
      <c r="E341" s="27" t="s">
        <v>109</v>
      </c>
      <c r="F341" s="27" t="s">
        <v>1675</v>
      </c>
      <c r="G341" s="27" t="s">
        <v>1676</v>
      </c>
    </row>
    <row r="342" spans="1:7" x14ac:dyDescent="0.3">
      <c r="A342" s="26">
        <v>35154</v>
      </c>
      <c r="B342" s="27" t="s">
        <v>1527</v>
      </c>
      <c r="C342" s="27" t="s">
        <v>1677</v>
      </c>
      <c r="D342" s="26">
        <v>8400</v>
      </c>
      <c r="E342" s="27" t="s">
        <v>109</v>
      </c>
      <c r="F342" s="27" t="s">
        <v>1678</v>
      </c>
      <c r="G342" s="27" t="s">
        <v>1679</v>
      </c>
    </row>
    <row r="343" spans="1:7" x14ac:dyDescent="0.3">
      <c r="A343" s="26">
        <v>35162</v>
      </c>
      <c r="B343" s="27" t="s">
        <v>1680</v>
      </c>
      <c r="C343" s="27" t="s">
        <v>1681</v>
      </c>
      <c r="D343" s="26">
        <v>8400</v>
      </c>
      <c r="E343" s="27" t="s">
        <v>109</v>
      </c>
      <c r="F343" s="27" t="s">
        <v>1682</v>
      </c>
      <c r="G343" s="27" t="s">
        <v>1683</v>
      </c>
    </row>
    <row r="344" spans="1:7" x14ac:dyDescent="0.3">
      <c r="A344" s="26">
        <v>35188</v>
      </c>
      <c r="B344" s="27" t="s">
        <v>3871</v>
      </c>
      <c r="C344" s="27" t="s">
        <v>1684</v>
      </c>
      <c r="D344" s="26">
        <v>8400</v>
      </c>
      <c r="E344" s="27" t="s">
        <v>109</v>
      </c>
      <c r="F344" s="27" t="s">
        <v>1685</v>
      </c>
      <c r="G344" s="27" t="s">
        <v>1686</v>
      </c>
    </row>
    <row r="345" spans="1:7" x14ac:dyDescent="0.3">
      <c r="A345" s="26">
        <v>35212</v>
      </c>
      <c r="B345" s="27" t="s">
        <v>1687</v>
      </c>
      <c r="C345" s="27" t="s">
        <v>1688</v>
      </c>
      <c r="D345" s="26">
        <v>8400</v>
      </c>
      <c r="E345" s="27" t="s">
        <v>109</v>
      </c>
      <c r="F345" s="27" t="s">
        <v>1689</v>
      </c>
      <c r="G345" s="27" t="s">
        <v>1690</v>
      </c>
    </row>
    <row r="346" spans="1:7" x14ac:dyDescent="0.3">
      <c r="A346" s="26">
        <v>35238</v>
      </c>
      <c r="B346" s="27" t="s">
        <v>1691</v>
      </c>
      <c r="C346" s="27" t="s">
        <v>1692</v>
      </c>
      <c r="D346" s="26">
        <v>8020</v>
      </c>
      <c r="E346" s="27" t="s">
        <v>96</v>
      </c>
      <c r="F346" s="27" t="s">
        <v>1693</v>
      </c>
      <c r="G346" s="27" t="s">
        <v>1694</v>
      </c>
    </row>
    <row r="347" spans="1:7" x14ac:dyDescent="0.3">
      <c r="A347" s="26">
        <v>35253</v>
      </c>
      <c r="B347" s="27" t="s">
        <v>1695</v>
      </c>
      <c r="C347" s="27" t="s">
        <v>1696</v>
      </c>
      <c r="D347" s="26">
        <v>8660</v>
      </c>
      <c r="E347" s="27" t="s">
        <v>113</v>
      </c>
      <c r="F347" s="27" t="s">
        <v>1697</v>
      </c>
      <c r="G347" s="27" t="s">
        <v>1698</v>
      </c>
    </row>
    <row r="348" spans="1:7" x14ac:dyDescent="0.3">
      <c r="A348" s="26">
        <v>35295</v>
      </c>
      <c r="B348" s="27" t="s">
        <v>1699</v>
      </c>
      <c r="C348" s="27" t="s">
        <v>1700</v>
      </c>
      <c r="D348" s="26">
        <v>8970</v>
      </c>
      <c r="E348" s="27" t="s">
        <v>131</v>
      </c>
      <c r="F348" s="27" t="s">
        <v>1701</v>
      </c>
      <c r="G348" s="27" t="s">
        <v>1702</v>
      </c>
    </row>
    <row r="349" spans="1:7" x14ac:dyDescent="0.3">
      <c r="A349" s="26">
        <v>35311</v>
      </c>
      <c r="B349" s="27" t="s">
        <v>1085</v>
      </c>
      <c r="C349" s="27" t="s">
        <v>1703</v>
      </c>
      <c r="D349" s="26">
        <v>8970</v>
      </c>
      <c r="E349" s="27" t="s">
        <v>131</v>
      </c>
      <c r="F349" s="27" t="s">
        <v>1704</v>
      </c>
      <c r="G349" s="27" t="s">
        <v>1705</v>
      </c>
    </row>
    <row r="350" spans="1:7" x14ac:dyDescent="0.3">
      <c r="A350" s="26">
        <v>35345</v>
      </c>
      <c r="B350" s="27" t="s">
        <v>1706</v>
      </c>
      <c r="C350" s="27" t="s">
        <v>1707</v>
      </c>
      <c r="D350" s="26">
        <v>8800</v>
      </c>
      <c r="E350" s="27" t="s">
        <v>127</v>
      </c>
      <c r="F350" s="27" t="s">
        <v>1708</v>
      </c>
      <c r="G350" s="27" t="s">
        <v>1709</v>
      </c>
    </row>
    <row r="351" spans="1:7" x14ac:dyDescent="0.3">
      <c r="A351" s="26">
        <v>35378</v>
      </c>
      <c r="B351" s="27" t="s">
        <v>1710</v>
      </c>
      <c r="C351" s="27" t="s">
        <v>1711</v>
      </c>
      <c r="D351" s="26">
        <v>8800</v>
      </c>
      <c r="E351" s="27" t="s">
        <v>127</v>
      </c>
      <c r="F351" s="27" t="s">
        <v>1712</v>
      </c>
      <c r="G351" s="27" t="s">
        <v>1713</v>
      </c>
    </row>
    <row r="352" spans="1:7" x14ac:dyDescent="0.3">
      <c r="A352" s="26">
        <v>35394</v>
      </c>
      <c r="B352" s="27" t="s">
        <v>1714</v>
      </c>
      <c r="C352" s="27" t="s">
        <v>1715</v>
      </c>
      <c r="D352" s="26">
        <v>8800</v>
      </c>
      <c r="E352" s="27" t="s">
        <v>127</v>
      </c>
      <c r="F352" s="27" t="s">
        <v>1716</v>
      </c>
      <c r="G352" s="27" t="s">
        <v>1717</v>
      </c>
    </row>
    <row r="353" spans="1:7" x14ac:dyDescent="0.3">
      <c r="A353" s="26">
        <v>35527</v>
      </c>
      <c r="B353" s="27" t="s">
        <v>1718</v>
      </c>
      <c r="C353" s="27" t="s">
        <v>1719</v>
      </c>
      <c r="D353" s="26">
        <v>8700</v>
      </c>
      <c r="E353" s="27" t="s">
        <v>129</v>
      </c>
      <c r="F353" s="27" t="s">
        <v>1720</v>
      </c>
      <c r="G353" s="27" t="s">
        <v>1721</v>
      </c>
    </row>
    <row r="354" spans="1:7" x14ac:dyDescent="0.3">
      <c r="A354" s="26">
        <v>35535</v>
      </c>
      <c r="B354" s="27" t="s">
        <v>1722</v>
      </c>
      <c r="C354" s="27" t="s">
        <v>1723</v>
      </c>
      <c r="D354" s="26">
        <v>8700</v>
      </c>
      <c r="E354" s="27" t="s">
        <v>129</v>
      </c>
      <c r="F354" s="27" t="s">
        <v>1724</v>
      </c>
      <c r="G354" s="27" t="s">
        <v>1725</v>
      </c>
    </row>
    <row r="355" spans="1:7" x14ac:dyDescent="0.3">
      <c r="A355" s="26">
        <v>35584</v>
      </c>
      <c r="B355" s="27" t="s">
        <v>1726</v>
      </c>
      <c r="C355" s="27" t="s">
        <v>1727</v>
      </c>
      <c r="D355" s="26">
        <v>8700</v>
      </c>
      <c r="E355" s="27" t="s">
        <v>129</v>
      </c>
      <c r="F355" s="27" t="s">
        <v>1728</v>
      </c>
      <c r="G355" s="27" t="s">
        <v>1729</v>
      </c>
    </row>
    <row r="356" spans="1:7" x14ac:dyDescent="0.3">
      <c r="A356" s="26">
        <v>35592</v>
      </c>
      <c r="B356" s="27" t="s">
        <v>1730</v>
      </c>
      <c r="C356" s="27" t="s">
        <v>1731</v>
      </c>
      <c r="D356" s="26">
        <v>8820</v>
      </c>
      <c r="E356" s="27" t="s">
        <v>98</v>
      </c>
      <c r="F356" s="27" t="s">
        <v>1732</v>
      </c>
      <c r="G356" s="27" t="s">
        <v>1733</v>
      </c>
    </row>
    <row r="357" spans="1:7" x14ac:dyDescent="0.3">
      <c r="A357" s="26">
        <v>35601</v>
      </c>
      <c r="B357" s="27" t="s">
        <v>1734</v>
      </c>
      <c r="C357" s="27" t="s">
        <v>1735</v>
      </c>
      <c r="D357" s="26">
        <v>8820</v>
      </c>
      <c r="E357" s="27" t="s">
        <v>98</v>
      </c>
      <c r="F357" s="27" t="s">
        <v>1736</v>
      </c>
      <c r="G357" s="27" t="s">
        <v>3872</v>
      </c>
    </row>
    <row r="358" spans="1:7" x14ac:dyDescent="0.3">
      <c r="A358" s="26">
        <v>35618</v>
      </c>
      <c r="B358" s="27" t="s">
        <v>1737</v>
      </c>
      <c r="C358" s="27" t="s">
        <v>412</v>
      </c>
      <c r="D358" s="26">
        <v>8820</v>
      </c>
      <c r="E358" s="27" t="s">
        <v>98</v>
      </c>
      <c r="F358" s="27" t="s">
        <v>1738</v>
      </c>
      <c r="G358" s="27" t="s">
        <v>1739</v>
      </c>
    </row>
    <row r="359" spans="1:7" x14ac:dyDescent="0.3">
      <c r="A359" s="26">
        <v>35626</v>
      </c>
      <c r="B359" s="27" t="s">
        <v>1466</v>
      </c>
      <c r="C359" s="27" t="s">
        <v>412</v>
      </c>
      <c r="D359" s="26">
        <v>8820</v>
      </c>
      <c r="E359" s="27" t="s">
        <v>98</v>
      </c>
      <c r="F359" s="27" t="s">
        <v>1738</v>
      </c>
      <c r="G359" s="27" t="s">
        <v>1740</v>
      </c>
    </row>
    <row r="360" spans="1:7" x14ac:dyDescent="0.3">
      <c r="A360" s="26">
        <v>35634</v>
      </c>
      <c r="B360" s="27" t="s">
        <v>1741</v>
      </c>
      <c r="C360" s="27" t="s">
        <v>1742</v>
      </c>
      <c r="D360" s="26">
        <v>8820</v>
      </c>
      <c r="E360" s="27" t="s">
        <v>98</v>
      </c>
      <c r="F360" s="27" t="s">
        <v>1743</v>
      </c>
      <c r="G360" s="27" t="s">
        <v>1744</v>
      </c>
    </row>
    <row r="361" spans="1:7" x14ac:dyDescent="0.3">
      <c r="A361" s="26">
        <v>35659</v>
      </c>
      <c r="B361" s="27" t="s">
        <v>1745</v>
      </c>
      <c r="C361" s="27" t="s">
        <v>1746</v>
      </c>
      <c r="D361" s="26">
        <v>8630</v>
      </c>
      <c r="E361" s="27" t="s">
        <v>114</v>
      </c>
      <c r="F361" s="27" t="s">
        <v>1747</v>
      </c>
      <c r="G361" s="27" t="s">
        <v>1748</v>
      </c>
    </row>
    <row r="362" spans="1:7" x14ac:dyDescent="0.3">
      <c r="A362" s="26">
        <v>35667</v>
      </c>
      <c r="B362" s="27" t="s">
        <v>1749</v>
      </c>
      <c r="C362" s="27" t="s">
        <v>1750</v>
      </c>
      <c r="D362" s="26">
        <v>8630</v>
      </c>
      <c r="E362" s="27" t="s">
        <v>114</v>
      </c>
      <c r="F362" s="27" t="s">
        <v>1751</v>
      </c>
      <c r="G362" s="27" t="s">
        <v>1752</v>
      </c>
    </row>
    <row r="363" spans="1:7" x14ac:dyDescent="0.3">
      <c r="A363" s="26">
        <v>35675</v>
      </c>
      <c r="B363" s="27" t="s">
        <v>1753</v>
      </c>
      <c r="C363" s="27" t="s">
        <v>1754</v>
      </c>
      <c r="D363" s="26">
        <v>8630</v>
      </c>
      <c r="E363" s="27" t="s">
        <v>114</v>
      </c>
      <c r="F363" s="27" t="s">
        <v>1755</v>
      </c>
      <c r="G363" s="27" t="s">
        <v>1756</v>
      </c>
    </row>
    <row r="364" spans="1:7" x14ac:dyDescent="0.3">
      <c r="A364" s="26">
        <v>35691</v>
      </c>
      <c r="B364" s="27" t="s">
        <v>1757</v>
      </c>
      <c r="C364" s="27" t="s">
        <v>1758</v>
      </c>
      <c r="D364" s="26">
        <v>8790</v>
      </c>
      <c r="E364" s="27" t="s">
        <v>126</v>
      </c>
      <c r="F364" s="27" t="s">
        <v>1759</v>
      </c>
      <c r="G364" s="27" t="s">
        <v>1760</v>
      </c>
    </row>
    <row r="365" spans="1:7" x14ac:dyDescent="0.3">
      <c r="A365" s="26">
        <v>35709</v>
      </c>
      <c r="B365" s="27" t="s">
        <v>1761</v>
      </c>
      <c r="C365" s="27" t="s">
        <v>803</v>
      </c>
      <c r="D365" s="26">
        <v>8790</v>
      </c>
      <c r="E365" s="27" t="s">
        <v>126</v>
      </c>
      <c r="F365" s="27" t="s">
        <v>1762</v>
      </c>
      <c r="G365" s="27" t="s">
        <v>1763</v>
      </c>
    </row>
    <row r="366" spans="1:7" x14ac:dyDescent="0.3">
      <c r="A366" s="26">
        <v>35717</v>
      </c>
      <c r="B366" s="27" t="s">
        <v>1764</v>
      </c>
      <c r="C366" s="27" t="s">
        <v>1765</v>
      </c>
      <c r="D366" s="26">
        <v>8790</v>
      </c>
      <c r="E366" s="27" t="s">
        <v>126</v>
      </c>
      <c r="F366" s="27" t="s">
        <v>1766</v>
      </c>
      <c r="G366" s="27" t="s">
        <v>1767</v>
      </c>
    </row>
    <row r="367" spans="1:7" x14ac:dyDescent="0.3">
      <c r="A367" s="26">
        <v>35741</v>
      </c>
      <c r="B367" s="27" t="s">
        <v>1768</v>
      </c>
      <c r="C367" s="27" t="s">
        <v>1758</v>
      </c>
      <c r="D367" s="26">
        <v>8790</v>
      </c>
      <c r="E367" s="27" t="s">
        <v>126</v>
      </c>
      <c r="F367" s="27" t="s">
        <v>1759</v>
      </c>
      <c r="G367" s="27" t="s">
        <v>1760</v>
      </c>
    </row>
    <row r="368" spans="1:7" x14ac:dyDescent="0.3">
      <c r="A368" s="26">
        <v>35758</v>
      </c>
      <c r="B368" s="27" t="s">
        <v>1769</v>
      </c>
      <c r="C368" s="27" t="s">
        <v>1765</v>
      </c>
      <c r="D368" s="26">
        <v>8790</v>
      </c>
      <c r="E368" s="27" t="s">
        <v>126</v>
      </c>
      <c r="F368" s="27" t="s">
        <v>1766</v>
      </c>
      <c r="G368" s="27" t="s">
        <v>1767</v>
      </c>
    </row>
    <row r="369" spans="1:7" x14ac:dyDescent="0.3">
      <c r="A369" s="26">
        <v>35766</v>
      </c>
      <c r="B369" s="27" t="s">
        <v>1770</v>
      </c>
      <c r="C369" s="27" t="s">
        <v>1771</v>
      </c>
      <c r="D369" s="26">
        <v>8790</v>
      </c>
      <c r="E369" s="27" t="s">
        <v>126</v>
      </c>
      <c r="F369" s="27" t="s">
        <v>1772</v>
      </c>
      <c r="G369" s="27" t="s">
        <v>1773</v>
      </c>
    </row>
    <row r="370" spans="1:7" x14ac:dyDescent="0.3">
      <c r="A370" s="26">
        <v>35824</v>
      </c>
      <c r="B370" s="27" t="s">
        <v>1649</v>
      </c>
      <c r="C370" s="27" t="s">
        <v>1774</v>
      </c>
      <c r="D370" s="26">
        <v>8210</v>
      </c>
      <c r="E370" s="27" t="s">
        <v>102</v>
      </c>
      <c r="F370" s="27" t="s">
        <v>1775</v>
      </c>
      <c r="G370" s="27" t="s">
        <v>1776</v>
      </c>
    </row>
    <row r="371" spans="1:7" x14ac:dyDescent="0.3">
      <c r="A371" s="26">
        <v>35899</v>
      </c>
      <c r="B371" s="27" t="s">
        <v>1777</v>
      </c>
      <c r="C371" s="27" t="s">
        <v>417</v>
      </c>
      <c r="D371" s="26">
        <v>9300</v>
      </c>
      <c r="E371" s="27" t="s">
        <v>143</v>
      </c>
      <c r="F371" s="27" t="s">
        <v>1778</v>
      </c>
      <c r="G371" s="27" t="s">
        <v>1779</v>
      </c>
    </row>
    <row r="372" spans="1:7" x14ac:dyDescent="0.3">
      <c r="A372" s="26">
        <v>35907</v>
      </c>
      <c r="B372" s="27" t="s">
        <v>1780</v>
      </c>
      <c r="C372" s="27" t="s">
        <v>1781</v>
      </c>
      <c r="D372" s="26">
        <v>9300</v>
      </c>
      <c r="E372" s="27" t="s">
        <v>143</v>
      </c>
      <c r="F372" s="27" t="s">
        <v>1782</v>
      </c>
      <c r="G372" s="27" t="s">
        <v>1783</v>
      </c>
    </row>
    <row r="373" spans="1:7" x14ac:dyDescent="0.3">
      <c r="A373" s="26">
        <v>35915</v>
      </c>
      <c r="B373" s="27" t="s">
        <v>1466</v>
      </c>
      <c r="C373" s="27" t="s">
        <v>1784</v>
      </c>
      <c r="D373" s="26">
        <v>9300</v>
      </c>
      <c r="E373" s="27" t="s">
        <v>143</v>
      </c>
      <c r="F373" s="27" t="s">
        <v>1785</v>
      </c>
      <c r="G373" s="27" t="s">
        <v>1786</v>
      </c>
    </row>
    <row r="374" spans="1:7" x14ac:dyDescent="0.3">
      <c r="A374" s="26">
        <v>35931</v>
      </c>
      <c r="B374" s="27" t="s">
        <v>1787</v>
      </c>
      <c r="C374" s="27" t="s">
        <v>1788</v>
      </c>
      <c r="D374" s="26">
        <v>9300</v>
      </c>
      <c r="E374" s="27" t="s">
        <v>143</v>
      </c>
      <c r="F374" s="27" t="s">
        <v>1789</v>
      </c>
      <c r="G374" s="27" t="s">
        <v>1790</v>
      </c>
    </row>
    <row r="375" spans="1:7" x14ac:dyDescent="0.3">
      <c r="A375" s="26">
        <v>35964</v>
      </c>
      <c r="B375" s="27" t="s">
        <v>1791</v>
      </c>
      <c r="C375" s="27" t="s">
        <v>424</v>
      </c>
      <c r="D375" s="26">
        <v>9300</v>
      </c>
      <c r="E375" s="27" t="s">
        <v>143</v>
      </c>
      <c r="F375" s="27" t="s">
        <v>1792</v>
      </c>
      <c r="G375" s="27" t="s">
        <v>3873</v>
      </c>
    </row>
    <row r="376" spans="1:7" x14ac:dyDescent="0.3">
      <c r="A376" s="26">
        <v>36053</v>
      </c>
      <c r="B376" s="27" t="s">
        <v>1793</v>
      </c>
      <c r="C376" s="27" t="s">
        <v>1794</v>
      </c>
      <c r="D376" s="26">
        <v>9150</v>
      </c>
      <c r="E376" s="27" t="s">
        <v>257</v>
      </c>
      <c r="F376" s="27" t="s">
        <v>1795</v>
      </c>
      <c r="G376" s="27" t="s">
        <v>1796</v>
      </c>
    </row>
    <row r="377" spans="1:7" x14ac:dyDescent="0.3">
      <c r="A377" s="26">
        <v>36111</v>
      </c>
      <c r="B377" s="27" t="s">
        <v>998</v>
      </c>
      <c r="C377" s="27" t="s">
        <v>1797</v>
      </c>
      <c r="D377" s="26">
        <v>9120</v>
      </c>
      <c r="E377" s="27" t="s">
        <v>62</v>
      </c>
      <c r="F377" s="27" t="s">
        <v>1798</v>
      </c>
      <c r="G377" s="27" t="s">
        <v>3874</v>
      </c>
    </row>
    <row r="378" spans="1:7" x14ac:dyDescent="0.3">
      <c r="A378" s="26">
        <v>36152</v>
      </c>
      <c r="B378" s="27" t="s">
        <v>1799</v>
      </c>
      <c r="C378" s="27" t="s">
        <v>1800</v>
      </c>
      <c r="D378" s="26">
        <v>9255</v>
      </c>
      <c r="E378" s="27" t="s">
        <v>146</v>
      </c>
      <c r="F378" s="27" t="s">
        <v>1801</v>
      </c>
      <c r="G378" s="27" t="s">
        <v>1802</v>
      </c>
    </row>
    <row r="379" spans="1:7" x14ac:dyDescent="0.3">
      <c r="A379" s="26">
        <v>36202</v>
      </c>
      <c r="B379" s="27" t="s">
        <v>1803</v>
      </c>
      <c r="C379" s="27" t="s">
        <v>1804</v>
      </c>
      <c r="D379" s="26">
        <v>9800</v>
      </c>
      <c r="E379" s="27" t="s">
        <v>156</v>
      </c>
      <c r="F379" s="27" t="s">
        <v>1805</v>
      </c>
      <c r="G379" s="27" t="s">
        <v>1806</v>
      </c>
    </row>
    <row r="380" spans="1:7" x14ac:dyDescent="0.3">
      <c r="A380" s="26">
        <v>36228</v>
      </c>
      <c r="B380" s="27" t="s">
        <v>1807</v>
      </c>
      <c r="C380" s="27" t="s">
        <v>1808</v>
      </c>
      <c r="D380" s="26">
        <v>9800</v>
      </c>
      <c r="E380" s="27" t="s">
        <v>156</v>
      </c>
      <c r="F380" s="27" t="s">
        <v>1809</v>
      </c>
      <c r="G380" s="27" t="s">
        <v>1810</v>
      </c>
    </row>
    <row r="381" spans="1:7" x14ac:dyDescent="0.3">
      <c r="A381" s="26">
        <v>36285</v>
      </c>
      <c r="B381" s="27" t="s">
        <v>1811</v>
      </c>
      <c r="C381" s="27" t="s">
        <v>1812</v>
      </c>
      <c r="D381" s="26">
        <v>9200</v>
      </c>
      <c r="E381" s="27" t="s">
        <v>145</v>
      </c>
      <c r="F381" s="27" t="s">
        <v>1813</v>
      </c>
      <c r="G381" s="27" t="s">
        <v>1814</v>
      </c>
    </row>
    <row r="382" spans="1:7" x14ac:dyDescent="0.3">
      <c r="A382" s="26">
        <v>36301</v>
      </c>
      <c r="B382" s="27" t="s">
        <v>1815</v>
      </c>
      <c r="C382" s="27" t="s">
        <v>1812</v>
      </c>
      <c r="D382" s="26">
        <v>9200</v>
      </c>
      <c r="E382" s="27" t="s">
        <v>145</v>
      </c>
      <c r="F382" s="27" t="s">
        <v>1816</v>
      </c>
      <c r="G382" s="27" t="s">
        <v>1814</v>
      </c>
    </row>
    <row r="383" spans="1:7" x14ac:dyDescent="0.3">
      <c r="A383" s="26">
        <v>36335</v>
      </c>
      <c r="B383" s="27" t="s">
        <v>1817</v>
      </c>
      <c r="C383" s="27" t="s">
        <v>1812</v>
      </c>
      <c r="D383" s="26">
        <v>9200</v>
      </c>
      <c r="E383" s="27" t="s">
        <v>145</v>
      </c>
      <c r="F383" s="27" t="s">
        <v>1813</v>
      </c>
      <c r="G383" s="27" t="s">
        <v>1814</v>
      </c>
    </row>
    <row r="384" spans="1:7" x14ac:dyDescent="0.3">
      <c r="A384" s="26">
        <v>36343</v>
      </c>
      <c r="B384" s="27" t="s">
        <v>1818</v>
      </c>
      <c r="C384" s="27" t="s">
        <v>1812</v>
      </c>
      <c r="D384" s="26">
        <v>9200</v>
      </c>
      <c r="E384" s="27" t="s">
        <v>145</v>
      </c>
      <c r="F384" s="27" t="s">
        <v>1813</v>
      </c>
      <c r="G384" s="27" t="s">
        <v>1814</v>
      </c>
    </row>
    <row r="385" spans="1:7" x14ac:dyDescent="0.3">
      <c r="A385" s="26">
        <v>36418</v>
      </c>
      <c r="B385" s="27" t="s">
        <v>1819</v>
      </c>
      <c r="C385" s="27" t="s">
        <v>470</v>
      </c>
      <c r="D385" s="26">
        <v>9900</v>
      </c>
      <c r="E385" s="27" t="s">
        <v>158</v>
      </c>
      <c r="F385" s="27" t="s">
        <v>1820</v>
      </c>
      <c r="G385" s="27" t="s">
        <v>1821</v>
      </c>
    </row>
    <row r="386" spans="1:7" x14ac:dyDescent="0.3">
      <c r="A386" s="26">
        <v>36467</v>
      </c>
      <c r="B386" s="27" t="s">
        <v>1822</v>
      </c>
      <c r="C386" s="27" t="s">
        <v>1823</v>
      </c>
      <c r="D386" s="26">
        <v>9900</v>
      </c>
      <c r="E386" s="27" t="s">
        <v>158</v>
      </c>
      <c r="F386" s="27" t="s">
        <v>1824</v>
      </c>
      <c r="G386" s="27" t="s">
        <v>1825</v>
      </c>
    </row>
    <row r="387" spans="1:7" x14ac:dyDescent="0.3">
      <c r="A387" s="26">
        <v>36475</v>
      </c>
      <c r="B387" s="27" t="s">
        <v>1826</v>
      </c>
      <c r="C387" s="27" t="s">
        <v>470</v>
      </c>
      <c r="D387" s="26">
        <v>9900</v>
      </c>
      <c r="E387" s="27" t="s">
        <v>158</v>
      </c>
      <c r="F387" s="27" t="s">
        <v>1820</v>
      </c>
      <c r="G387" s="27" t="s">
        <v>1821</v>
      </c>
    </row>
    <row r="388" spans="1:7" x14ac:dyDescent="0.3">
      <c r="A388" s="26">
        <v>36483</v>
      </c>
      <c r="B388" s="27" t="s">
        <v>1827</v>
      </c>
      <c r="C388" s="27" t="s">
        <v>470</v>
      </c>
      <c r="D388" s="26">
        <v>9900</v>
      </c>
      <c r="E388" s="27" t="s">
        <v>158</v>
      </c>
      <c r="F388" s="27" t="s">
        <v>1820</v>
      </c>
      <c r="G388" s="27" t="s">
        <v>1821</v>
      </c>
    </row>
    <row r="389" spans="1:7" x14ac:dyDescent="0.3">
      <c r="A389" s="26">
        <v>36491</v>
      </c>
      <c r="B389" s="27" t="s">
        <v>1828</v>
      </c>
      <c r="C389" s="27" t="s">
        <v>1829</v>
      </c>
      <c r="D389" s="26">
        <v>9160</v>
      </c>
      <c r="E389" s="27" t="s">
        <v>244</v>
      </c>
      <c r="F389" s="27" t="s">
        <v>1830</v>
      </c>
      <c r="G389" s="27" t="s">
        <v>1831</v>
      </c>
    </row>
    <row r="390" spans="1:7" x14ac:dyDescent="0.3">
      <c r="A390" s="26">
        <v>36517</v>
      </c>
      <c r="B390" s="27" t="s">
        <v>1832</v>
      </c>
      <c r="C390" s="27" t="s">
        <v>1833</v>
      </c>
      <c r="D390" s="26">
        <v>9940</v>
      </c>
      <c r="E390" s="27" t="s">
        <v>134</v>
      </c>
      <c r="F390" s="27" t="s">
        <v>1834</v>
      </c>
      <c r="G390" s="27" t="s">
        <v>1835</v>
      </c>
    </row>
    <row r="391" spans="1:7" x14ac:dyDescent="0.3">
      <c r="A391" s="26">
        <v>36566</v>
      </c>
      <c r="B391" s="27" t="s">
        <v>1836</v>
      </c>
      <c r="C391" s="27" t="s">
        <v>1837</v>
      </c>
      <c r="D391" s="26">
        <v>9500</v>
      </c>
      <c r="E391" s="27" t="s">
        <v>149</v>
      </c>
      <c r="F391" s="27" t="s">
        <v>1838</v>
      </c>
      <c r="G391" s="27" t="s">
        <v>1839</v>
      </c>
    </row>
    <row r="392" spans="1:7" x14ac:dyDescent="0.3">
      <c r="A392" s="26">
        <v>36608</v>
      </c>
      <c r="B392" s="27" t="s">
        <v>1840</v>
      </c>
      <c r="C392" s="27" t="s">
        <v>1841</v>
      </c>
      <c r="D392" s="26">
        <v>9500</v>
      </c>
      <c r="E392" s="27" t="s">
        <v>149</v>
      </c>
      <c r="F392" s="27" t="s">
        <v>1842</v>
      </c>
      <c r="G392" s="27" t="s">
        <v>1839</v>
      </c>
    </row>
    <row r="393" spans="1:7" x14ac:dyDescent="0.3">
      <c r="A393" s="26">
        <v>36616</v>
      </c>
      <c r="B393" s="27" t="s">
        <v>971</v>
      </c>
      <c r="C393" s="27" t="s">
        <v>471</v>
      </c>
      <c r="D393" s="26">
        <v>9500</v>
      </c>
      <c r="E393" s="27" t="s">
        <v>149</v>
      </c>
      <c r="F393" s="27" t="s">
        <v>1843</v>
      </c>
      <c r="G393" s="27" t="s">
        <v>1844</v>
      </c>
    </row>
    <row r="394" spans="1:7" x14ac:dyDescent="0.3">
      <c r="A394" s="26">
        <v>36624</v>
      </c>
      <c r="B394" s="27" t="s">
        <v>1845</v>
      </c>
      <c r="C394" s="27" t="s">
        <v>1846</v>
      </c>
      <c r="D394" s="26">
        <v>9000</v>
      </c>
      <c r="E394" s="27" t="s">
        <v>132</v>
      </c>
      <c r="F394" s="27" t="s">
        <v>1847</v>
      </c>
      <c r="G394" s="27" t="s">
        <v>1848</v>
      </c>
    </row>
    <row r="395" spans="1:7" x14ac:dyDescent="0.3">
      <c r="A395" s="26">
        <v>36699</v>
      </c>
      <c r="B395" s="27" t="s">
        <v>1849</v>
      </c>
      <c r="C395" s="27" t="s">
        <v>3875</v>
      </c>
      <c r="D395" s="26">
        <v>9000</v>
      </c>
      <c r="E395" s="27" t="s">
        <v>132</v>
      </c>
      <c r="F395" s="27" t="s">
        <v>1850</v>
      </c>
      <c r="G395" s="27" t="s">
        <v>1851</v>
      </c>
    </row>
    <row r="396" spans="1:7" x14ac:dyDescent="0.3">
      <c r="A396" s="26">
        <v>36715</v>
      </c>
      <c r="B396" s="27" t="s">
        <v>1852</v>
      </c>
      <c r="C396" s="27" t="s">
        <v>1853</v>
      </c>
      <c r="D396" s="26">
        <v>9000</v>
      </c>
      <c r="E396" s="27" t="s">
        <v>132</v>
      </c>
      <c r="F396" s="27" t="s">
        <v>1854</v>
      </c>
      <c r="G396" s="27" t="s">
        <v>1855</v>
      </c>
    </row>
    <row r="397" spans="1:7" x14ac:dyDescent="0.3">
      <c r="A397" s="26">
        <v>36764</v>
      </c>
      <c r="B397" s="27" t="s">
        <v>1856</v>
      </c>
      <c r="C397" s="27" t="s">
        <v>1857</v>
      </c>
      <c r="D397" s="26">
        <v>9000</v>
      </c>
      <c r="E397" s="27" t="s">
        <v>132</v>
      </c>
      <c r="F397" s="27" t="s">
        <v>3876</v>
      </c>
      <c r="G397" s="27" t="s">
        <v>1858</v>
      </c>
    </row>
    <row r="398" spans="1:7" x14ac:dyDescent="0.3">
      <c r="A398" s="26">
        <v>36913</v>
      </c>
      <c r="B398" s="27" t="s">
        <v>1859</v>
      </c>
      <c r="C398" s="27" t="s">
        <v>1860</v>
      </c>
      <c r="D398" s="26">
        <v>9000</v>
      </c>
      <c r="E398" s="27" t="s">
        <v>132</v>
      </c>
      <c r="F398" s="27" t="s">
        <v>1861</v>
      </c>
      <c r="G398" s="27" t="s">
        <v>1862</v>
      </c>
    </row>
    <row r="399" spans="1:7" x14ac:dyDescent="0.3">
      <c r="A399" s="26">
        <v>36939</v>
      </c>
      <c r="B399" s="27" t="s">
        <v>1863</v>
      </c>
      <c r="C399" s="27" t="s">
        <v>1864</v>
      </c>
      <c r="D399" s="26">
        <v>9030</v>
      </c>
      <c r="E399" s="27" t="s">
        <v>159</v>
      </c>
      <c r="F399" s="27" t="s">
        <v>1865</v>
      </c>
      <c r="G399" s="27" t="s">
        <v>1866</v>
      </c>
    </row>
    <row r="400" spans="1:7" x14ac:dyDescent="0.3">
      <c r="A400" s="26">
        <v>36954</v>
      </c>
      <c r="B400" s="27" t="s">
        <v>1867</v>
      </c>
      <c r="C400" s="27" t="s">
        <v>1868</v>
      </c>
      <c r="D400" s="26">
        <v>9000</v>
      </c>
      <c r="E400" s="27" t="s">
        <v>132</v>
      </c>
      <c r="F400" s="27" t="s">
        <v>1869</v>
      </c>
      <c r="G400" s="27" t="s">
        <v>1870</v>
      </c>
    </row>
    <row r="401" spans="1:7" x14ac:dyDescent="0.3">
      <c r="A401" s="26">
        <v>36962</v>
      </c>
      <c r="B401" s="27" t="s">
        <v>1871</v>
      </c>
      <c r="C401" s="27" t="s">
        <v>1872</v>
      </c>
      <c r="D401" s="26">
        <v>9000</v>
      </c>
      <c r="E401" s="27" t="s">
        <v>132</v>
      </c>
      <c r="F401" s="27" t="s">
        <v>1873</v>
      </c>
      <c r="G401" s="27" t="s">
        <v>1874</v>
      </c>
    </row>
    <row r="402" spans="1:7" x14ac:dyDescent="0.3">
      <c r="A402" s="26">
        <v>36996</v>
      </c>
      <c r="B402" s="27" t="s">
        <v>1875</v>
      </c>
      <c r="C402" s="27" t="s">
        <v>1876</v>
      </c>
      <c r="D402" s="26">
        <v>9000</v>
      </c>
      <c r="E402" s="27" t="s">
        <v>132</v>
      </c>
      <c r="F402" s="27" t="s">
        <v>1877</v>
      </c>
      <c r="G402" s="27" t="s">
        <v>1878</v>
      </c>
    </row>
    <row r="403" spans="1:7" x14ac:dyDescent="0.3">
      <c r="A403" s="26">
        <v>37028</v>
      </c>
      <c r="B403" s="27" t="s">
        <v>1879</v>
      </c>
      <c r="C403" s="27" t="s">
        <v>1880</v>
      </c>
      <c r="D403" s="26">
        <v>9000</v>
      </c>
      <c r="E403" s="27" t="s">
        <v>132</v>
      </c>
      <c r="F403" s="27" t="s">
        <v>1881</v>
      </c>
      <c r="G403" s="27" t="s">
        <v>1882</v>
      </c>
    </row>
    <row r="404" spans="1:7" x14ac:dyDescent="0.3">
      <c r="A404" s="26">
        <v>37069</v>
      </c>
      <c r="B404" s="27" t="s">
        <v>1883</v>
      </c>
      <c r="C404" s="27" t="s">
        <v>1884</v>
      </c>
      <c r="D404" s="26">
        <v>9000</v>
      </c>
      <c r="E404" s="27" t="s">
        <v>132</v>
      </c>
      <c r="F404" s="27" t="s">
        <v>1885</v>
      </c>
      <c r="G404" s="27" t="s">
        <v>1886</v>
      </c>
    </row>
    <row r="405" spans="1:7" x14ac:dyDescent="0.3">
      <c r="A405" s="26">
        <v>37085</v>
      </c>
      <c r="B405" s="27" t="s">
        <v>1887</v>
      </c>
      <c r="C405" s="27" t="s">
        <v>421</v>
      </c>
      <c r="D405" s="26">
        <v>9000</v>
      </c>
      <c r="E405" s="27" t="s">
        <v>132</v>
      </c>
      <c r="F405" s="27" t="s">
        <v>242</v>
      </c>
      <c r="G405" s="27" t="s">
        <v>1888</v>
      </c>
    </row>
    <row r="406" spans="1:7" x14ac:dyDescent="0.3">
      <c r="A406" s="26">
        <v>37259</v>
      </c>
      <c r="B406" s="27" t="s">
        <v>1889</v>
      </c>
      <c r="C406" s="27" t="s">
        <v>1890</v>
      </c>
      <c r="D406" s="26">
        <v>9308</v>
      </c>
      <c r="E406" s="27" t="s">
        <v>249</v>
      </c>
      <c r="F406" s="27" t="s">
        <v>1891</v>
      </c>
      <c r="G406" s="27" t="s">
        <v>1892</v>
      </c>
    </row>
    <row r="407" spans="1:7" x14ac:dyDescent="0.3">
      <c r="A407" s="26">
        <v>37275</v>
      </c>
      <c r="B407" s="27" t="s">
        <v>1893</v>
      </c>
      <c r="C407" s="27" t="s">
        <v>1894</v>
      </c>
      <c r="D407" s="26">
        <v>9220</v>
      </c>
      <c r="E407" s="27" t="s">
        <v>139</v>
      </c>
      <c r="F407" s="27" t="s">
        <v>1895</v>
      </c>
      <c r="G407" s="27" t="s">
        <v>1896</v>
      </c>
    </row>
    <row r="408" spans="1:7" x14ac:dyDescent="0.3">
      <c r="A408" s="26">
        <v>37309</v>
      </c>
      <c r="B408" s="27" t="s">
        <v>1897</v>
      </c>
      <c r="C408" s="27" t="s">
        <v>1898</v>
      </c>
      <c r="D408" s="26">
        <v>9220</v>
      </c>
      <c r="E408" s="27" t="s">
        <v>139</v>
      </c>
      <c r="F408" s="27" t="s">
        <v>1899</v>
      </c>
      <c r="G408" s="27" t="s">
        <v>1900</v>
      </c>
    </row>
    <row r="409" spans="1:7" x14ac:dyDescent="0.3">
      <c r="A409" s="26">
        <v>37317</v>
      </c>
      <c r="B409" s="27" t="s">
        <v>1901</v>
      </c>
      <c r="C409" s="27" t="s">
        <v>422</v>
      </c>
      <c r="D409" s="26">
        <v>9220</v>
      </c>
      <c r="E409" s="27" t="s">
        <v>139</v>
      </c>
      <c r="F409" s="27" t="s">
        <v>1902</v>
      </c>
      <c r="G409" s="27" t="s">
        <v>1903</v>
      </c>
    </row>
    <row r="410" spans="1:7" x14ac:dyDescent="0.3">
      <c r="A410" s="26">
        <v>37325</v>
      </c>
      <c r="B410" s="27" t="s">
        <v>1904</v>
      </c>
      <c r="C410" s="27" t="s">
        <v>1905</v>
      </c>
      <c r="D410" s="26">
        <v>9550</v>
      </c>
      <c r="E410" s="27" t="s">
        <v>150</v>
      </c>
      <c r="F410" s="27" t="s">
        <v>1906</v>
      </c>
      <c r="G410" s="27" t="s">
        <v>1907</v>
      </c>
    </row>
    <row r="411" spans="1:7" x14ac:dyDescent="0.3">
      <c r="A411" s="26">
        <v>37499</v>
      </c>
      <c r="B411" s="27" t="s">
        <v>1828</v>
      </c>
      <c r="C411" s="27" t="s">
        <v>1908</v>
      </c>
      <c r="D411" s="26">
        <v>9160</v>
      </c>
      <c r="E411" s="27" t="s">
        <v>137</v>
      </c>
      <c r="F411" s="27" t="s">
        <v>1909</v>
      </c>
      <c r="G411" s="27" t="s">
        <v>1910</v>
      </c>
    </row>
    <row r="412" spans="1:7" x14ac:dyDescent="0.3">
      <c r="A412" s="26">
        <v>37523</v>
      </c>
      <c r="B412" s="27" t="s">
        <v>1828</v>
      </c>
      <c r="C412" s="27" t="s">
        <v>1911</v>
      </c>
      <c r="D412" s="26">
        <v>9160</v>
      </c>
      <c r="E412" s="27" t="s">
        <v>137</v>
      </c>
      <c r="F412" s="27" t="s">
        <v>1912</v>
      </c>
      <c r="G412" s="27" t="s">
        <v>1913</v>
      </c>
    </row>
    <row r="413" spans="1:7" x14ac:dyDescent="0.3">
      <c r="A413" s="26">
        <v>37531</v>
      </c>
      <c r="B413" s="27" t="s">
        <v>1828</v>
      </c>
      <c r="C413" s="27" t="s">
        <v>1914</v>
      </c>
      <c r="D413" s="26">
        <v>9160</v>
      </c>
      <c r="E413" s="27" t="s">
        <v>137</v>
      </c>
      <c r="F413" s="27" t="s">
        <v>1915</v>
      </c>
      <c r="G413" s="27" t="s">
        <v>500</v>
      </c>
    </row>
    <row r="414" spans="1:7" x14ac:dyDescent="0.3">
      <c r="A414" s="26">
        <v>37556</v>
      </c>
      <c r="B414" s="27" t="s">
        <v>1916</v>
      </c>
      <c r="C414" s="27" t="s">
        <v>426</v>
      </c>
      <c r="D414" s="26">
        <v>9990</v>
      </c>
      <c r="E414" s="27" t="s">
        <v>160</v>
      </c>
      <c r="F414" s="27" t="s">
        <v>1917</v>
      </c>
      <c r="G414" s="27" t="s">
        <v>1918</v>
      </c>
    </row>
    <row r="415" spans="1:7" x14ac:dyDescent="0.3">
      <c r="A415" s="26">
        <v>37581</v>
      </c>
      <c r="B415" s="27" t="s">
        <v>1919</v>
      </c>
      <c r="C415" s="27" t="s">
        <v>1920</v>
      </c>
      <c r="D415" s="26">
        <v>9030</v>
      </c>
      <c r="E415" s="27" t="s">
        <v>159</v>
      </c>
      <c r="F415" s="27" t="s">
        <v>1921</v>
      </c>
      <c r="G415" s="27" t="s">
        <v>1922</v>
      </c>
    </row>
    <row r="416" spans="1:7" x14ac:dyDescent="0.3">
      <c r="A416" s="26">
        <v>37598</v>
      </c>
      <c r="B416" s="27" t="s">
        <v>1923</v>
      </c>
      <c r="C416" s="27" t="s">
        <v>1924</v>
      </c>
      <c r="D416" s="26">
        <v>9090</v>
      </c>
      <c r="E416" s="27" t="s">
        <v>247</v>
      </c>
      <c r="F416" s="27" t="s">
        <v>1925</v>
      </c>
      <c r="G416" s="27" t="s">
        <v>1926</v>
      </c>
    </row>
    <row r="417" spans="1:7" x14ac:dyDescent="0.3">
      <c r="A417" s="26">
        <v>37606</v>
      </c>
      <c r="B417" s="27" t="s">
        <v>1927</v>
      </c>
      <c r="C417" s="27" t="s">
        <v>423</v>
      </c>
      <c r="D417" s="26">
        <v>9090</v>
      </c>
      <c r="E417" s="27" t="s">
        <v>247</v>
      </c>
      <c r="F417" s="27" t="s">
        <v>248</v>
      </c>
      <c r="G417" s="27" t="s">
        <v>1928</v>
      </c>
    </row>
    <row r="418" spans="1:7" x14ac:dyDescent="0.3">
      <c r="A418" s="26">
        <v>37614</v>
      </c>
      <c r="B418" s="27" t="s">
        <v>1923</v>
      </c>
      <c r="C418" s="27" t="s">
        <v>1924</v>
      </c>
      <c r="D418" s="26">
        <v>9090</v>
      </c>
      <c r="E418" s="27" t="s">
        <v>247</v>
      </c>
      <c r="F418" s="27" t="s">
        <v>1925</v>
      </c>
      <c r="G418" s="27" t="s">
        <v>1926</v>
      </c>
    </row>
    <row r="419" spans="1:7" x14ac:dyDescent="0.3">
      <c r="A419" s="26">
        <v>37648</v>
      </c>
      <c r="B419" s="27" t="s">
        <v>1929</v>
      </c>
      <c r="C419" s="27" t="s">
        <v>1930</v>
      </c>
      <c r="D419" s="26">
        <v>9420</v>
      </c>
      <c r="E419" s="27" t="s">
        <v>250</v>
      </c>
      <c r="F419" s="27" t="s">
        <v>1931</v>
      </c>
      <c r="G419" s="27" t="s">
        <v>1932</v>
      </c>
    </row>
    <row r="420" spans="1:7" x14ac:dyDescent="0.3">
      <c r="A420" s="26">
        <v>37655</v>
      </c>
      <c r="B420" s="27" t="s">
        <v>1933</v>
      </c>
      <c r="C420" s="27" t="s">
        <v>1934</v>
      </c>
      <c r="D420" s="26">
        <v>9820</v>
      </c>
      <c r="E420" s="27" t="s">
        <v>142</v>
      </c>
      <c r="F420" s="27" t="s">
        <v>1935</v>
      </c>
      <c r="G420" s="27" t="s">
        <v>1936</v>
      </c>
    </row>
    <row r="421" spans="1:7" x14ac:dyDescent="0.3">
      <c r="A421" s="26">
        <v>37705</v>
      </c>
      <c r="B421" s="27" t="s">
        <v>1937</v>
      </c>
      <c r="C421" s="27" t="s">
        <v>1938</v>
      </c>
      <c r="D421" s="26">
        <v>9400</v>
      </c>
      <c r="E421" s="27" t="s">
        <v>147</v>
      </c>
      <c r="F421" s="27" t="s">
        <v>1939</v>
      </c>
      <c r="G421" s="27" t="s">
        <v>1940</v>
      </c>
    </row>
    <row r="422" spans="1:7" x14ac:dyDescent="0.3">
      <c r="A422" s="26">
        <v>37747</v>
      </c>
      <c r="B422" s="27" t="s">
        <v>1941</v>
      </c>
      <c r="C422" s="27" t="s">
        <v>1942</v>
      </c>
      <c r="D422" s="26">
        <v>9400</v>
      </c>
      <c r="E422" s="27" t="s">
        <v>147</v>
      </c>
      <c r="F422" s="27" t="s">
        <v>1943</v>
      </c>
      <c r="G422" s="27" t="s">
        <v>1944</v>
      </c>
    </row>
    <row r="423" spans="1:7" x14ac:dyDescent="0.3">
      <c r="A423" s="26">
        <v>37821</v>
      </c>
      <c r="B423" s="27" t="s">
        <v>1945</v>
      </c>
      <c r="C423" s="27" t="s">
        <v>1946</v>
      </c>
      <c r="D423" s="26">
        <v>9700</v>
      </c>
      <c r="E423" s="27" t="s">
        <v>154</v>
      </c>
      <c r="F423" s="27" t="s">
        <v>1947</v>
      </c>
      <c r="G423" s="27" t="s">
        <v>1948</v>
      </c>
    </row>
    <row r="424" spans="1:7" x14ac:dyDescent="0.3">
      <c r="A424" s="26">
        <v>37846</v>
      </c>
      <c r="B424" s="27" t="s">
        <v>1949</v>
      </c>
      <c r="C424" s="27" t="s">
        <v>1946</v>
      </c>
      <c r="D424" s="26">
        <v>9700</v>
      </c>
      <c r="E424" s="27" t="s">
        <v>154</v>
      </c>
      <c r="F424" s="27" t="s">
        <v>1950</v>
      </c>
      <c r="G424" s="27" t="s">
        <v>1948</v>
      </c>
    </row>
    <row r="425" spans="1:7" x14ac:dyDescent="0.3">
      <c r="A425" s="26">
        <v>37853</v>
      </c>
      <c r="B425" s="27" t="s">
        <v>1951</v>
      </c>
      <c r="C425" s="27" t="s">
        <v>1946</v>
      </c>
      <c r="D425" s="26">
        <v>9700</v>
      </c>
      <c r="E425" s="27" t="s">
        <v>154</v>
      </c>
      <c r="F425" s="27" t="s">
        <v>1952</v>
      </c>
      <c r="G425" s="27" t="s">
        <v>1953</v>
      </c>
    </row>
    <row r="426" spans="1:7" x14ac:dyDescent="0.3">
      <c r="A426" s="26">
        <v>37879</v>
      </c>
      <c r="B426" s="27" t="s">
        <v>1954</v>
      </c>
      <c r="C426" s="27" t="s">
        <v>1946</v>
      </c>
      <c r="D426" s="26">
        <v>9700</v>
      </c>
      <c r="E426" s="27" t="s">
        <v>154</v>
      </c>
      <c r="F426" s="27" t="s">
        <v>1955</v>
      </c>
      <c r="G426" s="27" t="s">
        <v>1956</v>
      </c>
    </row>
    <row r="427" spans="1:7" x14ac:dyDescent="0.3">
      <c r="A427" s="26">
        <v>37887</v>
      </c>
      <c r="B427" s="27" t="s">
        <v>1957</v>
      </c>
      <c r="C427" s="27" t="s">
        <v>1946</v>
      </c>
      <c r="D427" s="26">
        <v>9700</v>
      </c>
      <c r="E427" s="27" t="s">
        <v>154</v>
      </c>
      <c r="F427" s="27" t="s">
        <v>1955</v>
      </c>
      <c r="G427" s="27" t="s">
        <v>1956</v>
      </c>
    </row>
    <row r="428" spans="1:7" x14ac:dyDescent="0.3">
      <c r="A428" s="26">
        <v>37903</v>
      </c>
      <c r="B428" s="27" t="s">
        <v>1958</v>
      </c>
      <c r="C428" s="27" t="s">
        <v>1959</v>
      </c>
      <c r="D428" s="26">
        <v>9700</v>
      </c>
      <c r="E428" s="27" t="s">
        <v>154</v>
      </c>
      <c r="F428" s="27" t="s">
        <v>1960</v>
      </c>
      <c r="G428" s="27" t="s">
        <v>1961</v>
      </c>
    </row>
    <row r="429" spans="1:7" x14ac:dyDescent="0.3">
      <c r="A429" s="26">
        <v>38083</v>
      </c>
      <c r="B429" s="27" t="s">
        <v>1046</v>
      </c>
      <c r="C429" s="27" t="s">
        <v>1962</v>
      </c>
      <c r="D429" s="26">
        <v>9051</v>
      </c>
      <c r="E429" s="27" t="s">
        <v>254</v>
      </c>
      <c r="F429" s="27" t="s">
        <v>1963</v>
      </c>
      <c r="G429" s="27" t="s">
        <v>1964</v>
      </c>
    </row>
    <row r="430" spans="1:7" x14ac:dyDescent="0.3">
      <c r="A430" s="26">
        <v>38158</v>
      </c>
      <c r="B430" s="27" t="s">
        <v>1923</v>
      </c>
      <c r="C430" s="27" t="s">
        <v>466</v>
      </c>
      <c r="D430" s="26">
        <v>9660</v>
      </c>
      <c r="E430" s="27" t="s">
        <v>153</v>
      </c>
      <c r="F430" s="27" t="s">
        <v>1965</v>
      </c>
      <c r="G430" s="27" t="s">
        <v>1966</v>
      </c>
    </row>
    <row r="431" spans="1:7" x14ac:dyDescent="0.3">
      <c r="A431" s="26">
        <v>38182</v>
      </c>
      <c r="B431" s="27" t="s">
        <v>1967</v>
      </c>
      <c r="C431" s="27" t="s">
        <v>1968</v>
      </c>
      <c r="D431" s="26">
        <v>9100</v>
      </c>
      <c r="E431" s="27" t="s">
        <v>61</v>
      </c>
      <c r="F431" s="27" t="s">
        <v>1969</v>
      </c>
      <c r="G431" s="27" t="s">
        <v>1970</v>
      </c>
    </row>
    <row r="432" spans="1:7" x14ac:dyDescent="0.3">
      <c r="A432" s="26">
        <v>38208</v>
      </c>
      <c r="B432" s="27" t="s">
        <v>1971</v>
      </c>
      <c r="C432" s="27" t="s">
        <v>1972</v>
      </c>
      <c r="D432" s="26">
        <v>9100</v>
      </c>
      <c r="E432" s="27" t="s">
        <v>61</v>
      </c>
      <c r="F432" s="27" t="s">
        <v>1973</v>
      </c>
      <c r="G432" s="27" t="s">
        <v>1974</v>
      </c>
    </row>
    <row r="433" spans="1:7" x14ac:dyDescent="0.3">
      <c r="A433" s="26">
        <v>38216</v>
      </c>
      <c r="B433" s="27" t="s">
        <v>1975</v>
      </c>
      <c r="C433" s="27" t="s">
        <v>1976</v>
      </c>
      <c r="D433" s="26">
        <v>9100</v>
      </c>
      <c r="E433" s="27" t="s">
        <v>61</v>
      </c>
      <c r="F433" s="27" t="s">
        <v>1977</v>
      </c>
      <c r="G433" s="27" t="s">
        <v>1978</v>
      </c>
    </row>
    <row r="434" spans="1:7" x14ac:dyDescent="0.3">
      <c r="A434" s="26">
        <v>38224</v>
      </c>
      <c r="B434" s="27" t="s">
        <v>1979</v>
      </c>
      <c r="C434" s="27" t="s">
        <v>1980</v>
      </c>
      <c r="D434" s="26">
        <v>9100</v>
      </c>
      <c r="E434" s="27" t="s">
        <v>61</v>
      </c>
      <c r="F434" s="27" t="s">
        <v>1981</v>
      </c>
      <c r="G434" s="27" t="s">
        <v>1982</v>
      </c>
    </row>
    <row r="435" spans="1:7" x14ac:dyDescent="0.3">
      <c r="A435" s="26">
        <v>38257</v>
      </c>
      <c r="B435" s="27" t="s">
        <v>1983</v>
      </c>
      <c r="C435" s="27" t="s">
        <v>474</v>
      </c>
      <c r="D435" s="26">
        <v>9100</v>
      </c>
      <c r="E435" s="27" t="s">
        <v>61</v>
      </c>
      <c r="F435" s="27" t="s">
        <v>1984</v>
      </c>
      <c r="G435" s="27" t="s">
        <v>1985</v>
      </c>
    </row>
    <row r="436" spans="1:7" x14ac:dyDescent="0.3">
      <c r="A436" s="26">
        <v>38265</v>
      </c>
      <c r="B436" s="27" t="s">
        <v>1986</v>
      </c>
      <c r="C436" s="27" t="s">
        <v>1987</v>
      </c>
      <c r="D436" s="26">
        <v>9100</v>
      </c>
      <c r="E436" s="27" t="s">
        <v>61</v>
      </c>
      <c r="F436" s="27" t="s">
        <v>1988</v>
      </c>
      <c r="G436" s="27" t="s">
        <v>1989</v>
      </c>
    </row>
    <row r="437" spans="1:7" x14ac:dyDescent="0.3">
      <c r="A437" s="26">
        <v>38273</v>
      </c>
      <c r="B437" s="27" t="s">
        <v>1990</v>
      </c>
      <c r="C437" s="27" t="s">
        <v>393</v>
      </c>
      <c r="D437" s="26">
        <v>9100</v>
      </c>
      <c r="E437" s="27" t="s">
        <v>61</v>
      </c>
      <c r="F437" s="27" t="s">
        <v>1991</v>
      </c>
      <c r="G437" s="27" t="s">
        <v>1992</v>
      </c>
    </row>
    <row r="438" spans="1:7" x14ac:dyDescent="0.3">
      <c r="A438" s="26">
        <v>38281</v>
      </c>
      <c r="B438" s="27" t="s">
        <v>1993</v>
      </c>
      <c r="C438" s="27" t="s">
        <v>469</v>
      </c>
      <c r="D438" s="26">
        <v>9100</v>
      </c>
      <c r="E438" s="27" t="s">
        <v>61</v>
      </c>
      <c r="F438" s="27" t="s">
        <v>1994</v>
      </c>
      <c r="G438" s="27" t="s">
        <v>1995</v>
      </c>
    </row>
    <row r="439" spans="1:7" x14ac:dyDescent="0.3">
      <c r="A439" s="26">
        <v>38299</v>
      </c>
      <c r="B439" s="27" t="s">
        <v>1996</v>
      </c>
      <c r="C439" s="27" t="s">
        <v>1997</v>
      </c>
      <c r="D439" s="26">
        <v>9100</v>
      </c>
      <c r="E439" s="27" t="s">
        <v>61</v>
      </c>
      <c r="F439" s="27" t="s">
        <v>1998</v>
      </c>
      <c r="G439" s="27" t="s">
        <v>1999</v>
      </c>
    </row>
    <row r="440" spans="1:7" x14ac:dyDescent="0.3">
      <c r="A440" s="26">
        <v>38307</v>
      </c>
      <c r="B440" s="27" t="s">
        <v>2000</v>
      </c>
      <c r="C440" s="27" t="s">
        <v>469</v>
      </c>
      <c r="D440" s="26">
        <v>9100</v>
      </c>
      <c r="E440" s="27" t="s">
        <v>61</v>
      </c>
      <c r="F440" s="27" t="s">
        <v>1994</v>
      </c>
      <c r="G440" s="27" t="s">
        <v>1995</v>
      </c>
    </row>
    <row r="441" spans="1:7" x14ac:dyDescent="0.3">
      <c r="A441" s="26">
        <v>38381</v>
      </c>
      <c r="B441" s="27" t="s">
        <v>1118</v>
      </c>
      <c r="C441" s="27" t="s">
        <v>2001</v>
      </c>
      <c r="D441" s="26">
        <v>9230</v>
      </c>
      <c r="E441" s="27" t="s">
        <v>140</v>
      </c>
      <c r="F441" s="27" t="s">
        <v>2002</v>
      </c>
      <c r="G441" s="27" t="s">
        <v>2003</v>
      </c>
    </row>
    <row r="442" spans="1:7" x14ac:dyDescent="0.3">
      <c r="A442" s="26">
        <v>38422</v>
      </c>
      <c r="B442" s="27" t="s">
        <v>2004</v>
      </c>
      <c r="C442" s="27" t="s">
        <v>2005</v>
      </c>
      <c r="D442" s="26">
        <v>9230</v>
      </c>
      <c r="E442" s="27" t="s">
        <v>140</v>
      </c>
      <c r="F442" s="27" t="s">
        <v>2006</v>
      </c>
      <c r="G442" s="27" t="s">
        <v>2007</v>
      </c>
    </row>
    <row r="443" spans="1:7" x14ac:dyDescent="0.3">
      <c r="A443" s="26">
        <v>38471</v>
      </c>
      <c r="B443" s="27" t="s">
        <v>2008</v>
      </c>
      <c r="C443" s="27" t="s">
        <v>315</v>
      </c>
      <c r="D443" s="26">
        <v>9240</v>
      </c>
      <c r="E443" s="27" t="s">
        <v>245</v>
      </c>
      <c r="F443" s="27" t="s">
        <v>2009</v>
      </c>
      <c r="G443" s="27" t="s">
        <v>2010</v>
      </c>
    </row>
    <row r="444" spans="1:7" x14ac:dyDescent="0.3">
      <c r="A444" s="26">
        <v>38489</v>
      </c>
      <c r="B444" s="27" t="s">
        <v>2011</v>
      </c>
      <c r="C444" s="27" t="s">
        <v>2012</v>
      </c>
      <c r="D444" s="26">
        <v>9240</v>
      </c>
      <c r="E444" s="27" t="s">
        <v>245</v>
      </c>
      <c r="F444" s="27" t="s">
        <v>2013</v>
      </c>
      <c r="G444" s="27" t="s">
        <v>2014</v>
      </c>
    </row>
    <row r="445" spans="1:7" x14ac:dyDescent="0.3">
      <c r="A445" s="26">
        <v>38562</v>
      </c>
      <c r="B445" s="27" t="s">
        <v>2015</v>
      </c>
      <c r="C445" s="27" t="s">
        <v>2016</v>
      </c>
      <c r="D445" s="26">
        <v>9620</v>
      </c>
      <c r="E445" s="27" t="s">
        <v>152</v>
      </c>
      <c r="F445" s="27" t="s">
        <v>2017</v>
      </c>
      <c r="G445" s="27" t="s">
        <v>2018</v>
      </c>
    </row>
    <row r="446" spans="1:7" x14ac:dyDescent="0.3">
      <c r="A446" s="26">
        <v>38596</v>
      </c>
      <c r="B446" s="27" t="s">
        <v>2019</v>
      </c>
      <c r="C446" s="27" t="s">
        <v>2020</v>
      </c>
      <c r="D446" s="26">
        <v>9620</v>
      </c>
      <c r="E446" s="27" t="s">
        <v>152</v>
      </c>
      <c r="F446" s="27" t="s">
        <v>2021</v>
      </c>
      <c r="G446" s="27" t="s">
        <v>2022</v>
      </c>
    </row>
    <row r="447" spans="1:7" x14ac:dyDescent="0.3">
      <c r="A447" s="26">
        <v>38604</v>
      </c>
      <c r="B447" s="27" t="s">
        <v>1638</v>
      </c>
      <c r="C447" s="27" t="s">
        <v>2023</v>
      </c>
      <c r="D447" s="26">
        <v>9052</v>
      </c>
      <c r="E447" s="27" t="s">
        <v>251</v>
      </c>
      <c r="F447" s="27" t="s">
        <v>2024</v>
      </c>
      <c r="G447" s="27" t="s">
        <v>2025</v>
      </c>
    </row>
    <row r="448" spans="1:7" x14ac:dyDescent="0.3">
      <c r="A448" s="26">
        <v>38653</v>
      </c>
      <c r="B448" s="27" t="s">
        <v>2026</v>
      </c>
      <c r="C448" s="27" t="s">
        <v>2027</v>
      </c>
      <c r="D448" s="26">
        <v>9660</v>
      </c>
      <c r="E448" s="27" t="s">
        <v>153</v>
      </c>
      <c r="F448" s="27" t="s">
        <v>2028</v>
      </c>
      <c r="G448" s="27" t="s">
        <v>2029</v>
      </c>
    </row>
    <row r="449" spans="1:7" x14ac:dyDescent="0.3">
      <c r="A449" s="26">
        <v>38695</v>
      </c>
      <c r="B449" s="27" t="s">
        <v>2030</v>
      </c>
      <c r="C449" s="27" t="s">
        <v>2031</v>
      </c>
      <c r="D449" s="26">
        <v>3580</v>
      </c>
      <c r="E449" s="27" t="s">
        <v>223</v>
      </c>
      <c r="F449" s="27" t="s">
        <v>2032</v>
      </c>
      <c r="G449" s="27" t="s">
        <v>2033</v>
      </c>
    </row>
    <row r="450" spans="1:7" x14ac:dyDescent="0.3">
      <c r="A450" s="26">
        <v>38703</v>
      </c>
      <c r="B450" s="27" t="s">
        <v>2034</v>
      </c>
      <c r="C450" s="27" t="s">
        <v>2031</v>
      </c>
      <c r="D450" s="26">
        <v>3580</v>
      </c>
      <c r="E450" s="27" t="s">
        <v>223</v>
      </c>
      <c r="F450" s="27" t="s">
        <v>2032</v>
      </c>
      <c r="G450" s="27" t="s">
        <v>2033</v>
      </c>
    </row>
    <row r="451" spans="1:7" x14ac:dyDescent="0.3">
      <c r="A451" s="26">
        <v>38711</v>
      </c>
      <c r="B451" s="27" t="s">
        <v>2035</v>
      </c>
      <c r="C451" s="27" t="s">
        <v>2031</v>
      </c>
      <c r="D451" s="26">
        <v>3580</v>
      </c>
      <c r="E451" s="27" t="s">
        <v>223</v>
      </c>
      <c r="F451" s="27" t="s">
        <v>2032</v>
      </c>
      <c r="G451" s="27" t="s">
        <v>2033</v>
      </c>
    </row>
    <row r="452" spans="1:7" x14ac:dyDescent="0.3">
      <c r="A452" s="26">
        <v>38729</v>
      </c>
      <c r="B452" s="27" t="s">
        <v>2036</v>
      </c>
      <c r="C452" s="27" t="s">
        <v>2037</v>
      </c>
      <c r="D452" s="26">
        <v>3580</v>
      </c>
      <c r="E452" s="27" t="s">
        <v>223</v>
      </c>
      <c r="F452" s="27" t="s">
        <v>2038</v>
      </c>
      <c r="G452" s="27" t="s">
        <v>2039</v>
      </c>
    </row>
    <row r="453" spans="1:7" x14ac:dyDescent="0.3">
      <c r="A453" s="26">
        <v>38761</v>
      </c>
      <c r="B453" s="27" t="s">
        <v>2040</v>
      </c>
      <c r="C453" s="27" t="s">
        <v>2041</v>
      </c>
      <c r="D453" s="26">
        <v>3740</v>
      </c>
      <c r="E453" s="27" t="s">
        <v>87</v>
      </c>
      <c r="F453" s="27" t="s">
        <v>2042</v>
      </c>
      <c r="G453" s="27" t="s">
        <v>3877</v>
      </c>
    </row>
    <row r="454" spans="1:7" x14ac:dyDescent="0.3">
      <c r="A454" s="26">
        <v>38844</v>
      </c>
      <c r="B454" s="27" t="s">
        <v>2043</v>
      </c>
      <c r="C454" s="27" t="s">
        <v>2044</v>
      </c>
      <c r="D454" s="26">
        <v>3960</v>
      </c>
      <c r="E454" s="27" t="s">
        <v>85</v>
      </c>
      <c r="F454" s="27" t="s">
        <v>2045</v>
      </c>
      <c r="G454" s="27" t="s">
        <v>2046</v>
      </c>
    </row>
    <row r="455" spans="1:7" x14ac:dyDescent="0.3">
      <c r="A455" s="26">
        <v>38851</v>
      </c>
      <c r="B455" s="27" t="s">
        <v>2047</v>
      </c>
      <c r="C455" s="27" t="s">
        <v>2048</v>
      </c>
      <c r="D455" s="26">
        <v>3960</v>
      </c>
      <c r="E455" s="27" t="s">
        <v>85</v>
      </c>
      <c r="F455" s="27" t="s">
        <v>2049</v>
      </c>
      <c r="G455" s="27" t="s">
        <v>2050</v>
      </c>
    </row>
    <row r="456" spans="1:7" x14ac:dyDescent="0.3">
      <c r="A456" s="26">
        <v>38885</v>
      </c>
      <c r="B456" s="27" t="s">
        <v>2051</v>
      </c>
      <c r="C456" s="27" t="s">
        <v>2052</v>
      </c>
      <c r="D456" s="26">
        <v>3590</v>
      </c>
      <c r="E456" s="27" t="s">
        <v>215</v>
      </c>
      <c r="F456" s="27" t="s">
        <v>2053</v>
      </c>
      <c r="G456" s="27" t="s">
        <v>3878</v>
      </c>
    </row>
    <row r="457" spans="1:7" x14ac:dyDescent="0.3">
      <c r="A457" s="26">
        <v>38919</v>
      </c>
      <c r="B457" s="27" t="s">
        <v>2055</v>
      </c>
      <c r="C457" s="27" t="s">
        <v>2052</v>
      </c>
      <c r="D457" s="26">
        <v>3590</v>
      </c>
      <c r="E457" s="27" t="s">
        <v>215</v>
      </c>
      <c r="F457" s="27" t="s">
        <v>2056</v>
      </c>
      <c r="G457" s="27" t="s">
        <v>2054</v>
      </c>
    </row>
    <row r="458" spans="1:7" x14ac:dyDescent="0.3">
      <c r="A458" s="26">
        <v>38927</v>
      </c>
      <c r="B458" s="27" t="s">
        <v>2057</v>
      </c>
      <c r="C458" s="27" t="s">
        <v>2058</v>
      </c>
      <c r="D458" s="26">
        <v>3650</v>
      </c>
      <c r="E458" s="27" t="s">
        <v>83</v>
      </c>
      <c r="F458" s="27" t="s">
        <v>2059</v>
      </c>
      <c r="G458" s="27" t="s">
        <v>2060</v>
      </c>
    </row>
    <row r="459" spans="1:7" x14ac:dyDescent="0.3">
      <c r="A459" s="26">
        <v>38935</v>
      </c>
      <c r="B459" s="27" t="s">
        <v>2061</v>
      </c>
      <c r="C459" s="27" t="s">
        <v>2062</v>
      </c>
      <c r="D459" s="26">
        <v>3650</v>
      </c>
      <c r="E459" s="27" t="s">
        <v>83</v>
      </c>
      <c r="F459" s="27" t="s">
        <v>2063</v>
      </c>
      <c r="G459" s="27" t="s">
        <v>2064</v>
      </c>
    </row>
    <row r="460" spans="1:7" x14ac:dyDescent="0.3">
      <c r="A460" s="26">
        <v>38951</v>
      </c>
      <c r="B460" s="27" t="s">
        <v>2065</v>
      </c>
      <c r="C460" s="27" t="s">
        <v>2066</v>
      </c>
      <c r="D460" s="26">
        <v>3600</v>
      </c>
      <c r="E460" s="27" t="s">
        <v>81</v>
      </c>
      <c r="F460" s="27" t="s">
        <v>2067</v>
      </c>
      <c r="G460" s="27" t="s">
        <v>2068</v>
      </c>
    </row>
    <row r="461" spans="1:7" x14ac:dyDescent="0.3">
      <c r="A461" s="26">
        <v>39057</v>
      </c>
      <c r="B461" s="27" t="s">
        <v>2069</v>
      </c>
      <c r="C461" s="27" t="s">
        <v>2070</v>
      </c>
      <c r="D461" s="26">
        <v>3600</v>
      </c>
      <c r="E461" s="27" t="s">
        <v>81</v>
      </c>
      <c r="F461" s="27" t="s">
        <v>2071</v>
      </c>
      <c r="G461" s="27" t="s">
        <v>2072</v>
      </c>
    </row>
    <row r="462" spans="1:7" x14ac:dyDescent="0.3">
      <c r="A462" s="26">
        <v>39073</v>
      </c>
      <c r="B462" s="27" t="s">
        <v>2073</v>
      </c>
      <c r="C462" s="27" t="s">
        <v>2074</v>
      </c>
      <c r="D462" s="26">
        <v>3930</v>
      </c>
      <c r="E462" s="27" t="s">
        <v>79</v>
      </c>
      <c r="F462" s="27" t="s">
        <v>2075</v>
      </c>
      <c r="G462" s="27" t="s">
        <v>2076</v>
      </c>
    </row>
    <row r="463" spans="1:7" x14ac:dyDescent="0.3">
      <c r="A463" s="26">
        <v>39099</v>
      </c>
      <c r="B463" s="27" t="s">
        <v>2077</v>
      </c>
      <c r="C463" s="27" t="s">
        <v>2078</v>
      </c>
      <c r="D463" s="26">
        <v>3500</v>
      </c>
      <c r="E463" s="27" t="s">
        <v>74</v>
      </c>
      <c r="F463" s="27" t="s">
        <v>2079</v>
      </c>
      <c r="G463" s="27" t="s">
        <v>2080</v>
      </c>
    </row>
    <row r="464" spans="1:7" x14ac:dyDescent="0.3">
      <c r="A464" s="26">
        <v>39107</v>
      </c>
      <c r="B464" s="27" t="s">
        <v>2081</v>
      </c>
      <c r="C464" s="27" t="s">
        <v>2082</v>
      </c>
      <c r="D464" s="26">
        <v>3500</v>
      </c>
      <c r="E464" s="27" t="s">
        <v>74</v>
      </c>
      <c r="F464" s="27" t="s">
        <v>2083</v>
      </c>
      <c r="G464" s="27" t="s">
        <v>2084</v>
      </c>
    </row>
    <row r="465" spans="1:7" x14ac:dyDescent="0.3">
      <c r="A465" s="26">
        <v>39115</v>
      </c>
      <c r="B465" s="27" t="s">
        <v>2085</v>
      </c>
      <c r="C465" s="27" t="s">
        <v>2082</v>
      </c>
      <c r="D465" s="26">
        <v>3500</v>
      </c>
      <c r="E465" s="27" t="s">
        <v>74</v>
      </c>
      <c r="F465" s="27" t="s">
        <v>2083</v>
      </c>
      <c r="G465" s="27" t="s">
        <v>2084</v>
      </c>
    </row>
    <row r="466" spans="1:7" x14ac:dyDescent="0.3">
      <c r="A466" s="26">
        <v>39263</v>
      </c>
      <c r="B466" s="27" t="s">
        <v>2086</v>
      </c>
      <c r="C466" s="27" t="s">
        <v>2087</v>
      </c>
      <c r="D466" s="26">
        <v>3500</v>
      </c>
      <c r="E466" s="27" t="s">
        <v>74</v>
      </c>
      <c r="F466" s="27" t="s">
        <v>2088</v>
      </c>
      <c r="G466" s="27" t="s">
        <v>2089</v>
      </c>
    </row>
    <row r="467" spans="1:7" x14ac:dyDescent="0.3">
      <c r="A467" s="26">
        <v>39271</v>
      </c>
      <c r="B467" s="27" t="s">
        <v>2090</v>
      </c>
      <c r="C467" s="27" t="s">
        <v>2091</v>
      </c>
      <c r="D467" s="26">
        <v>3500</v>
      </c>
      <c r="E467" s="27" t="s">
        <v>74</v>
      </c>
      <c r="F467" s="27" t="s">
        <v>2092</v>
      </c>
      <c r="G467" s="27" t="s">
        <v>2093</v>
      </c>
    </row>
    <row r="468" spans="1:7" x14ac:dyDescent="0.3">
      <c r="A468" s="26">
        <v>39289</v>
      </c>
      <c r="B468" s="27" t="s">
        <v>2094</v>
      </c>
      <c r="C468" s="27" t="s">
        <v>2095</v>
      </c>
      <c r="D468" s="26">
        <v>3940</v>
      </c>
      <c r="E468" s="27" t="s">
        <v>77</v>
      </c>
      <c r="F468" s="27" t="s">
        <v>2096</v>
      </c>
      <c r="G468" s="27" t="s">
        <v>2097</v>
      </c>
    </row>
    <row r="469" spans="1:7" x14ac:dyDescent="0.3">
      <c r="A469" s="26">
        <v>39305</v>
      </c>
      <c r="B469" s="27" t="s">
        <v>1046</v>
      </c>
      <c r="C469" s="27" t="s">
        <v>2098</v>
      </c>
      <c r="D469" s="26">
        <v>3530</v>
      </c>
      <c r="E469" s="27" t="s">
        <v>212</v>
      </c>
      <c r="F469" s="27" t="s">
        <v>2099</v>
      </c>
      <c r="G469" s="27" t="s">
        <v>2100</v>
      </c>
    </row>
    <row r="470" spans="1:7" x14ac:dyDescent="0.3">
      <c r="A470" s="26">
        <v>39313</v>
      </c>
      <c r="B470" s="27" t="s">
        <v>2101</v>
      </c>
      <c r="C470" s="27" t="s">
        <v>2102</v>
      </c>
      <c r="D470" s="26">
        <v>3540</v>
      </c>
      <c r="E470" s="27" t="s">
        <v>90</v>
      </c>
      <c r="F470" s="27" t="s">
        <v>2103</v>
      </c>
      <c r="G470" s="27" t="s">
        <v>2104</v>
      </c>
    </row>
    <row r="471" spans="1:7" x14ac:dyDescent="0.3">
      <c r="A471" s="26">
        <v>39321</v>
      </c>
      <c r="B471" s="27" t="s">
        <v>2105</v>
      </c>
      <c r="C471" s="27" t="s">
        <v>2102</v>
      </c>
      <c r="D471" s="26">
        <v>3540</v>
      </c>
      <c r="E471" s="27" t="s">
        <v>90</v>
      </c>
      <c r="F471" s="27" t="s">
        <v>2103</v>
      </c>
      <c r="G471" s="27" t="s">
        <v>2104</v>
      </c>
    </row>
    <row r="472" spans="1:7" x14ac:dyDescent="0.3">
      <c r="A472" s="26">
        <v>39479</v>
      </c>
      <c r="B472" s="27" t="s">
        <v>2106</v>
      </c>
      <c r="C472" s="27" t="s">
        <v>2107</v>
      </c>
      <c r="D472" s="26">
        <v>3680</v>
      </c>
      <c r="E472" s="27" t="s">
        <v>84</v>
      </c>
      <c r="F472" s="27" t="s">
        <v>2108</v>
      </c>
      <c r="G472" s="27" t="s">
        <v>2109</v>
      </c>
    </row>
    <row r="473" spans="1:7" x14ac:dyDescent="0.3">
      <c r="A473" s="26">
        <v>39503</v>
      </c>
      <c r="B473" s="27" t="s">
        <v>2110</v>
      </c>
      <c r="C473" s="27" t="s">
        <v>2111</v>
      </c>
      <c r="D473" s="26">
        <v>3620</v>
      </c>
      <c r="E473" s="27" t="s">
        <v>219</v>
      </c>
      <c r="F473" s="27" t="s">
        <v>2112</v>
      </c>
      <c r="G473" s="27" t="s">
        <v>2113</v>
      </c>
    </row>
    <row r="474" spans="1:7" x14ac:dyDescent="0.3">
      <c r="A474" s="26">
        <v>39511</v>
      </c>
      <c r="B474" s="27" t="s">
        <v>2114</v>
      </c>
      <c r="C474" s="27" t="s">
        <v>2115</v>
      </c>
      <c r="D474" s="26">
        <v>3620</v>
      </c>
      <c r="E474" s="27" t="s">
        <v>219</v>
      </c>
      <c r="F474" s="27" t="s">
        <v>2116</v>
      </c>
      <c r="G474" s="27" t="s">
        <v>2117</v>
      </c>
    </row>
    <row r="475" spans="1:7" x14ac:dyDescent="0.3">
      <c r="A475" s="26">
        <v>39529</v>
      </c>
      <c r="B475" s="27" t="s">
        <v>2118</v>
      </c>
      <c r="C475" s="27" t="s">
        <v>2119</v>
      </c>
      <c r="D475" s="26">
        <v>3620</v>
      </c>
      <c r="E475" s="27" t="s">
        <v>219</v>
      </c>
      <c r="F475" s="27" t="s">
        <v>2120</v>
      </c>
      <c r="G475" s="27" t="s">
        <v>2121</v>
      </c>
    </row>
    <row r="476" spans="1:7" x14ac:dyDescent="0.3">
      <c r="A476" s="26">
        <v>39545</v>
      </c>
      <c r="B476" s="27" t="s">
        <v>2122</v>
      </c>
      <c r="C476" s="27" t="s">
        <v>2123</v>
      </c>
      <c r="D476" s="26">
        <v>3970</v>
      </c>
      <c r="E476" s="27" t="s">
        <v>93</v>
      </c>
      <c r="F476" s="27" t="s">
        <v>2124</v>
      </c>
      <c r="G476" s="27" t="s">
        <v>2125</v>
      </c>
    </row>
    <row r="477" spans="1:7" x14ac:dyDescent="0.3">
      <c r="A477" s="26">
        <v>39552</v>
      </c>
      <c r="B477" s="27" t="s">
        <v>2126</v>
      </c>
      <c r="C477" s="27" t="s">
        <v>2127</v>
      </c>
      <c r="D477" s="26">
        <v>3970</v>
      </c>
      <c r="E477" s="27" t="s">
        <v>93</v>
      </c>
      <c r="F477" s="27" t="s">
        <v>2128</v>
      </c>
      <c r="G477" s="27" t="s">
        <v>2129</v>
      </c>
    </row>
    <row r="478" spans="1:7" x14ac:dyDescent="0.3">
      <c r="A478" s="26">
        <v>39561</v>
      </c>
      <c r="B478" s="27" t="s">
        <v>2130</v>
      </c>
      <c r="C478" s="27" t="s">
        <v>767</v>
      </c>
      <c r="D478" s="26">
        <v>3920</v>
      </c>
      <c r="E478" s="27" t="s">
        <v>89</v>
      </c>
      <c r="F478" s="27" t="s">
        <v>768</v>
      </c>
      <c r="G478" s="27" t="s">
        <v>2131</v>
      </c>
    </row>
    <row r="479" spans="1:7" x14ac:dyDescent="0.3">
      <c r="A479" s="26">
        <v>39611</v>
      </c>
      <c r="B479" s="27" t="s">
        <v>2132</v>
      </c>
      <c r="C479" s="27" t="s">
        <v>2133</v>
      </c>
      <c r="D479" s="26">
        <v>3560</v>
      </c>
      <c r="E479" s="27" t="s">
        <v>91</v>
      </c>
      <c r="F479" s="27" t="s">
        <v>2134</v>
      </c>
      <c r="G479" s="27" t="s">
        <v>2135</v>
      </c>
    </row>
    <row r="480" spans="1:7" x14ac:dyDescent="0.3">
      <c r="A480" s="26">
        <v>39628</v>
      </c>
      <c r="B480" s="27" t="s">
        <v>2136</v>
      </c>
      <c r="C480" s="27" t="s">
        <v>2133</v>
      </c>
      <c r="D480" s="26">
        <v>3560</v>
      </c>
      <c r="E480" s="27" t="s">
        <v>91</v>
      </c>
      <c r="F480" s="27" t="s">
        <v>2134</v>
      </c>
      <c r="G480" s="27" t="s">
        <v>2135</v>
      </c>
    </row>
    <row r="481" spans="1:7" x14ac:dyDescent="0.3">
      <c r="A481" s="26">
        <v>39636</v>
      </c>
      <c r="B481" s="27" t="s">
        <v>2137</v>
      </c>
      <c r="C481" s="27" t="s">
        <v>2138</v>
      </c>
      <c r="D481" s="26">
        <v>3680</v>
      </c>
      <c r="E481" s="27" t="s">
        <v>84</v>
      </c>
      <c r="F481" s="27" t="s">
        <v>2108</v>
      </c>
      <c r="G481" s="27" t="s">
        <v>2109</v>
      </c>
    </row>
    <row r="482" spans="1:7" x14ac:dyDescent="0.3">
      <c r="A482" s="26">
        <v>39669</v>
      </c>
      <c r="B482" s="27" t="s">
        <v>2139</v>
      </c>
      <c r="C482" s="27" t="s">
        <v>2140</v>
      </c>
      <c r="D482" s="26">
        <v>3630</v>
      </c>
      <c r="E482" s="27" t="s">
        <v>82</v>
      </c>
      <c r="F482" s="27" t="s">
        <v>2141</v>
      </c>
      <c r="G482" s="27" t="s">
        <v>2142</v>
      </c>
    </row>
    <row r="483" spans="1:7" x14ac:dyDescent="0.3">
      <c r="A483" s="26">
        <v>39677</v>
      </c>
      <c r="B483" s="27" t="s">
        <v>2143</v>
      </c>
      <c r="C483" s="27" t="s">
        <v>2140</v>
      </c>
      <c r="D483" s="26">
        <v>3630</v>
      </c>
      <c r="E483" s="27" t="s">
        <v>82</v>
      </c>
      <c r="F483" s="27" t="s">
        <v>2141</v>
      </c>
      <c r="G483" s="27" t="s">
        <v>2144</v>
      </c>
    </row>
    <row r="484" spans="1:7" x14ac:dyDescent="0.3">
      <c r="A484" s="26">
        <v>39719</v>
      </c>
      <c r="B484" s="27" t="s">
        <v>2145</v>
      </c>
      <c r="C484" s="27" t="s">
        <v>2146</v>
      </c>
      <c r="D484" s="26">
        <v>3630</v>
      </c>
      <c r="E484" s="27" t="s">
        <v>82</v>
      </c>
      <c r="F484" s="27" t="s">
        <v>2147</v>
      </c>
      <c r="G484" s="27" t="s">
        <v>2148</v>
      </c>
    </row>
    <row r="485" spans="1:7" x14ac:dyDescent="0.3">
      <c r="A485" s="26">
        <v>39743</v>
      </c>
      <c r="B485" s="27" t="s">
        <v>2149</v>
      </c>
      <c r="C485" s="27" t="s">
        <v>2150</v>
      </c>
      <c r="D485" s="26">
        <v>3740</v>
      </c>
      <c r="E485" s="27" t="s">
        <v>218</v>
      </c>
      <c r="F485" s="27" t="s">
        <v>2151</v>
      </c>
      <c r="G485" s="27" t="s">
        <v>3879</v>
      </c>
    </row>
    <row r="486" spans="1:7" x14ac:dyDescent="0.3">
      <c r="A486" s="26">
        <v>39826</v>
      </c>
      <c r="B486" s="27" t="s">
        <v>2152</v>
      </c>
      <c r="C486" s="27" t="s">
        <v>2153</v>
      </c>
      <c r="D486" s="26">
        <v>3583</v>
      </c>
      <c r="E486" s="27" t="s">
        <v>92</v>
      </c>
      <c r="F486" s="27" t="s">
        <v>2154</v>
      </c>
      <c r="G486" s="27" t="s">
        <v>2155</v>
      </c>
    </row>
    <row r="487" spans="1:7" x14ac:dyDescent="0.3">
      <c r="A487" s="26">
        <v>39842</v>
      </c>
      <c r="B487" s="27" t="s">
        <v>2156</v>
      </c>
      <c r="C487" s="27" t="s">
        <v>2157</v>
      </c>
      <c r="D487" s="26">
        <v>3990</v>
      </c>
      <c r="E487" s="27" t="s">
        <v>78</v>
      </c>
      <c r="F487" s="27" t="s">
        <v>2158</v>
      </c>
      <c r="G487" s="27" t="s">
        <v>2159</v>
      </c>
    </row>
    <row r="488" spans="1:7" x14ac:dyDescent="0.3">
      <c r="A488" s="26">
        <v>39859</v>
      </c>
      <c r="B488" s="27" t="s">
        <v>2160</v>
      </c>
      <c r="C488" s="27" t="s">
        <v>2161</v>
      </c>
      <c r="D488" s="26">
        <v>3800</v>
      </c>
      <c r="E488" s="27" t="s">
        <v>88</v>
      </c>
      <c r="F488" s="27" t="s">
        <v>2162</v>
      </c>
      <c r="G488" s="27" t="s">
        <v>2163</v>
      </c>
    </row>
    <row r="489" spans="1:7" x14ac:dyDescent="0.3">
      <c r="A489" s="26">
        <v>39925</v>
      </c>
      <c r="B489" s="27" t="s">
        <v>2164</v>
      </c>
      <c r="C489" s="27" t="s">
        <v>2165</v>
      </c>
      <c r="D489" s="26">
        <v>3512</v>
      </c>
      <c r="E489" s="27" t="s">
        <v>222</v>
      </c>
      <c r="F489" s="27" t="s">
        <v>2166</v>
      </c>
      <c r="G489" s="27" t="s">
        <v>2167</v>
      </c>
    </row>
    <row r="490" spans="1:7" x14ac:dyDescent="0.3">
      <c r="A490" s="26">
        <v>39941</v>
      </c>
      <c r="B490" s="27" t="s">
        <v>2168</v>
      </c>
      <c r="C490" s="27" t="s">
        <v>2169</v>
      </c>
      <c r="D490" s="26">
        <v>3980</v>
      </c>
      <c r="E490" s="27" t="s">
        <v>94</v>
      </c>
      <c r="F490" s="27" t="s">
        <v>2170</v>
      </c>
      <c r="G490" s="27" t="s">
        <v>2171</v>
      </c>
    </row>
    <row r="491" spans="1:7" x14ac:dyDescent="0.3">
      <c r="A491" s="26">
        <v>40055</v>
      </c>
      <c r="B491" s="27" t="s">
        <v>2172</v>
      </c>
      <c r="C491" s="27" t="s">
        <v>2173</v>
      </c>
      <c r="D491" s="26">
        <v>3700</v>
      </c>
      <c r="E491" s="27" t="s">
        <v>86</v>
      </c>
      <c r="F491" s="27" t="s">
        <v>2174</v>
      </c>
      <c r="G491" s="27" t="s">
        <v>2175</v>
      </c>
    </row>
    <row r="492" spans="1:7" x14ac:dyDescent="0.3">
      <c r="A492" s="26">
        <v>40097</v>
      </c>
      <c r="B492" s="27" t="s">
        <v>2176</v>
      </c>
      <c r="C492" s="27" t="s">
        <v>2177</v>
      </c>
      <c r="D492" s="26">
        <v>3520</v>
      </c>
      <c r="E492" s="27" t="s">
        <v>75</v>
      </c>
      <c r="F492" s="27" t="s">
        <v>2178</v>
      </c>
      <c r="G492" s="27" t="s">
        <v>2179</v>
      </c>
    </row>
    <row r="493" spans="1:7" x14ac:dyDescent="0.3">
      <c r="A493" s="26">
        <v>40105</v>
      </c>
      <c r="B493" s="27" t="s">
        <v>2180</v>
      </c>
      <c r="C493" s="27" t="s">
        <v>2181</v>
      </c>
      <c r="D493" s="26">
        <v>3520</v>
      </c>
      <c r="E493" s="27" t="s">
        <v>75</v>
      </c>
      <c r="F493" s="27" t="s">
        <v>2182</v>
      </c>
      <c r="G493" s="27" t="s">
        <v>2183</v>
      </c>
    </row>
    <row r="494" spans="1:7" x14ac:dyDescent="0.3">
      <c r="A494" s="26">
        <v>40113</v>
      </c>
      <c r="B494" s="27" t="s">
        <v>2184</v>
      </c>
      <c r="C494" s="27" t="s">
        <v>2177</v>
      </c>
      <c r="D494" s="26">
        <v>3520</v>
      </c>
      <c r="E494" s="27" t="s">
        <v>75</v>
      </c>
      <c r="F494" s="27" t="s">
        <v>2178</v>
      </c>
      <c r="G494" s="27" t="s">
        <v>2179</v>
      </c>
    </row>
    <row r="495" spans="1:7" x14ac:dyDescent="0.3">
      <c r="A495" s="26">
        <v>40121</v>
      </c>
      <c r="B495" s="27" t="s">
        <v>2185</v>
      </c>
      <c r="C495" s="27" t="s">
        <v>2186</v>
      </c>
      <c r="D495" s="26">
        <v>3798</v>
      </c>
      <c r="E495" s="27" t="s">
        <v>220</v>
      </c>
      <c r="F495" s="27" t="s">
        <v>2187</v>
      </c>
      <c r="G495" s="27" t="s">
        <v>2188</v>
      </c>
    </row>
    <row r="496" spans="1:7" x14ac:dyDescent="0.3">
      <c r="A496" s="26">
        <v>40204</v>
      </c>
      <c r="B496" s="27" t="s">
        <v>2189</v>
      </c>
      <c r="C496" s="27" t="s">
        <v>338</v>
      </c>
      <c r="D496" s="26">
        <v>8310</v>
      </c>
      <c r="E496" s="27" t="s">
        <v>107</v>
      </c>
      <c r="F496" s="27" t="s">
        <v>2190</v>
      </c>
      <c r="G496" s="27" t="s">
        <v>3880</v>
      </c>
    </row>
    <row r="497" spans="1:7" x14ac:dyDescent="0.3">
      <c r="A497" s="26">
        <v>40253</v>
      </c>
      <c r="B497" s="27" t="s">
        <v>2191</v>
      </c>
      <c r="C497" s="27" t="s">
        <v>327</v>
      </c>
      <c r="D497" s="26">
        <v>9120</v>
      </c>
      <c r="E497" s="27" t="s">
        <v>62</v>
      </c>
      <c r="F497" s="27" t="s">
        <v>2192</v>
      </c>
      <c r="G497" s="27" t="s">
        <v>2193</v>
      </c>
    </row>
    <row r="498" spans="1:7" x14ac:dyDescent="0.3">
      <c r="A498" s="26">
        <v>40287</v>
      </c>
      <c r="B498" s="27" t="s">
        <v>2194</v>
      </c>
      <c r="C498" s="27" t="s">
        <v>2195</v>
      </c>
      <c r="D498" s="26">
        <v>2060</v>
      </c>
      <c r="E498" s="27" t="s">
        <v>308</v>
      </c>
      <c r="F498" s="27" t="s">
        <v>2196</v>
      </c>
      <c r="G498" s="27" t="s">
        <v>2197</v>
      </c>
    </row>
    <row r="499" spans="1:7" x14ac:dyDescent="0.3">
      <c r="A499" s="26">
        <v>40311</v>
      </c>
      <c r="B499" s="27" t="s">
        <v>2198</v>
      </c>
      <c r="C499" s="27" t="s">
        <v>2199</v>
      </c>
      <c r="D499" s="26">
        <v>2018</v>
      </c>
      <c r="E499" s="27" t="s">
        <v>308</v>
      </c>
      <c r="F499" s="27" t="s">
        <v>2200</v>
      </c>
      <c r="G499" s="27" t="s">
        <v>2201</v>
      </c>
    </row>
    <row r="500" spans="1:7" x14ac:dyDescent="0.3">
      <c r="A500" s="26">
        <v>40411</v>
      </c>
      <c r="B500" s="27" t="s">
        <v>2202</v>
      </c>
      <c r="C500" s="27" t="s">
        <v>2203</v>
      </c>
      <c r="D500" s="26">
        <v>2850</v>
      </c>
      <c r="E500" s="27" t="s">
        <v>58</v>
      </c>
      <c r="F500" s="27" t="s">
        <v>2204</v>
      </c>
      <c r="G500" s="27" t="s">
        <v>2205</v>
      </c>
    </row>
    <row r="501" spans="1:7" x14ac:dyDescent="0.3">
      <c r="A501" s="26">
        <v>40428</v>
      </c>
      <c r="B501" s="27" t="s">
        <v>2206</v>
      </c>
      <c r="C501" s="27" t="s">
        <v>2207</v>
      </c>
      <c r="D501" s="26">
        <v>2850</v>
      </c>
      <c r="E501" s="27" t="s">
        <v>58</v>
      </c>
      <c r="F501" s="27" t="s">
        <v>2208</v>
      </c>
      <c r="G501" s="27" t="s">
        <v>2209</v>
      </c>
    </row>
    <row r="502" spans="1:7" x14ac:dyDescent="0.3">
      <c r="A502" s="26">
        <v>40469</v>
      </c>
      <c r="B502" s="27" t="s">
        <v>2210</v>
      </c>
      <c r="C502" s="27" t="s">
        <v>323</v>
      </c>
      <c r="D502" s="26">
        <v>2930</v>
      </c>
      <c r="E502" s="27" t="s">
        <v>36</v>
      </c>
      <c r="F502" s="27" t="s">
        <v>2211</v>
      </c>
      <c r="G502" s="27" t="s">
        <v>2212</v>
      </c>
    </row>
    <row r="503" spans="1:7" x14ac:dyDescent="0.3">
      <c r="A503" s="26">
        <v>40477</v>
      </c>
      <c r="B503" s="27" t="s">
        <v>2213</v>
      </c>
      <c r="C503" s="27" t="s">
        <v>2214</v>
      </c>
      <c r="D503" s="26">
        <v>2930</v>
      </c>
      <c r="E503" s="27" t="s">
        <v>36</v>
      </c>
      <c r="F503" s="27" t="s">
        <v>2215</v>
      </c>
      <c r="G503" s="27" t="s">
        <v>2216</v>
      </c>
    </row>
    <row r="504" spans="1:7" x14ac:dyDescent="0.3">
      <c r="A504" s="26">
        <v>40485</v>
      </c>
      <c r="B504" s="27" t="s">
        <v>2217</v>
      </c>
      <c r="C504" s="27" t="s">
        <v>323</v>
      </c>
      <c r="D504" s="26">
        <v>2930</v>
      </c>
      <c r="E504" s="27" t="s">
        <v>36</v>
      </c>
      <c r="F504" s="27" t="s">
        <v>2211</v>
      </c>
      <c r="G504" s="27" t="s">
        <v>2218</v>
      </c>
    </row>
    <row r="505" spans="1:7" x14ac:dyDescent="0.3">
      <c r="A505" s="26">
        <v>40519</v>
      </c>
      <c r="B505" s="27" t="s">
        <v>2219</v>
      </c>
      <c r="C505" s="27" t="s">
        <v>2220</v>
      </c>
      <c r="D505" s="26">
        <v>2100</v>
      </c>
      <c r="E505" s="27" t="s">
        <v>181</v>
      </c>
      <c r="F505" s="27" t="s">
        <v>2221</v>
      </c>
      <c r="G505" s="27" t="s">
        <v>2222</v>
      </c>
    </row>
    <row r="506" spans="1:7" x14ac:dyDescent="0.3">
      <c r="A506" s="26">
        <v>40584</v>
      </c>
      <c r="B506" s="27" t="s">
        <v>2223</v>
      </c>
      <c r="C506" s="27" t="s">
        <v>2224</v>
      </c>
      <c r="D506" s="26">
        <v>2650</v>
      </c>
      <c r="E506" s="27" t="s">
        <v>52</v>
      </c>
      <c r="F506" s="27" t="s">
        <v>2225</v>
      </c>
      <c r="G506" s="27" t="s">
        <v>2226</v>
      </c>
    </row>
    <row r="507" spans="1:7" x14ac:dyDescent="0.3">
      <c r="A507" s="26">
        <v>40601</v>
      </c>
      <c r="B507" s="27" t="s">
        <v>2227</v>
      </c>
      <c r="C507" s="27" t="s">
        <v>2228</v>
      </c>
      <c r="D507" s="26">
        <v>2180</v>
      </c>
      <c r="E507" s="27" t="s">
        <v>30</v>
      </c>
      <c r="F507" s="27" t="s">
        <v>2229</v>
      </c>
      <c r="G507" s="27" t="s">
        <v>2230</v>
      </c>
    </row>
    <row r="508" spans="1:7" x14ac:dyDescent="0.3">
      <c r="A508" s="26">
        <v>40618</v>
      </c>
      <c r="B508" s="27" t="s">
        <v>2231</v>
      </c>
      <c r="C508" s="27" t="s">
        <v>2228</v>
      </c>
      <c r="D508" s="26">
        <v>2180</v>
      </c>
      <c r="E508" s="27" t="s">
        <v>30</v>
      </c>
      <c r="F508" s="27" t="s">
        <v>2229</v>
      </c>
      <c r="G508" s="27" t="s">
        <v>2230</v>
      </c>
    </row>
    <row r="509" spans="1:7" x14ac:dyDescent="0.3">
      <c r="A509" s="26">
        <v>40626</v>
      </c>
      <c r="B509" s="27" t="s">
        <v>2232</v>
      </c>
      <c r="C509" s="27" t="s">
        <v>324</v>
      </c>
      <c r="D509" s="26">
        <v>2910</v>
      </c>
      <c r="E509" s="27" t="s">
        <v>40</v>
      </c>
      <c r="F509" s="27" t="s">
        <v>2233</v>
      </c>
      <c r="G509" s="27" t="s">
        <v>2234</v>
      </c>
    </row>
    <row r="510" spans="1:7" x14ac:dyDescent="0.3">
      <c r="A510" s="26">
        <v>40634</v>
      </c>
      <c r="B510" s="27" t="s">
        <v>2235</v>
      </c>
      <c r="C510" s="27" t="s">
        <v>2236</v>
      </c>
      <c r="D510" s="26">
        <v>2440</v>
      </c>
      <c r="E510" s="27" t="s">
        <v>49</v>
      </c>
      <c r="F510" s="27" t="s">
        <v>2237</v>
      </c>
      <c r="G510" s="27" t="s">
        <v>2238</v>
      </c>
    </row>
    <row r="511" spans="1:7" x14ac:dyDescent="0.3">
      <c r="A511" s="26">
        <v>40642</v>
      </c>
      <c r="B511" s="27" t="s">
        <v>2239</v>
      </c>
      <c r="C511" s="27" t="s">
        <v>2236</v>
      </c>
      <c r="D511" s="26">
        <v>2440</v>
      </c>
      <c r="E511" s="27" t="s">
        <v>49</v>
      </c>
      <c r="F511" s="27" t="s">
        <v>2237</v>
      </c>
      <c r="G511" s="27" t="s">
        <v>2240</v>
      </c>
    </row>
    <row r="512" spans="1:7" x14ac:dyDescent="0.3">
      <c r="A512" s="26">
        <v>40709</v>
      </c>
      <c r="B512" s="27" t="s">
        <v>2241</v>
      </c>
      <c r="C512" s="27" t="s">
        <v>2242</v>
      </c>
      <c r="D512" s="26">
        <v>2200</v>
      </c>
      <c r="E512" s="27" t="s">
        <v>48</v>
      </c>
      <c r="F512" s="27" t="s">
        <v>2243</v>
      </c>
      <c r="G512" s="27" t="s">
        <v>2244</v>
      </c>
    </row>
    <row r="513" spans="1:7" x14ac:dyDescent="0.3">
      <c r="A513" s="26">
        <v>40717</v>
      </c>
      <c r="B513" s="27" t="s">
        <v>2245</v>
      </c>
      <c r="C513" s="27" t="s">
        <v>325</v>
      </c>
      <c r="D513" s="26">
        <v>2200</v>
      </c>
      <c r="E513" s="27" t="s">
        <v>48</v>
      </c>
      <c r="F513" s="27" t="s">
        <v>2246</v>
      </c>
      <c r="G513" s="27" t="s">
        <v>2244</v>
      </c>
    </row>
    <row r="514" spans="1:7" x14ac:dyDescent="0.3">
      <c r="A514" s="26">
        <v>40774</v>
      </c>
      <c r="B514" s="27" t="s">
        <v>2247</v>
      </c>
      <c r="C514" s="27" t="s">
        <v>2248</v>
      </c>
      <c r="D514" s="26">
        <v>2950</v>
      </c>
      <c r="E514" s="27" t="s">
        <v>31</v>
      </c>
      <c r="F514" s="27" t="s">
        <v>2249</v>
      </c>
      <c r="G514" s="27" t="s">
        <v>2250</v>
      </c>
    </row>
    <row r="515" spans="1:7" x14ac:dyDescent="0.3">
      <c r="A515" s="26">
        <v>40782</v>
      </c>
      <c r="B515" s="27" t="s">
        <v>2251</v>
      </c>
      <c r="C515" s="27" t="s">
        <v>2252</v>
      </c>
      <c r="D515" s="26">
        <v>2950</v>
      </c>
      <c r="E515" s="27" t="s">
        <v>31</v>
      </c>
      <c r="F515" s="27" t="s">
        <v>2253</v>
      </c>
      <c r="G515" s="27" t="s">
        <v>2254</v>
      </c>
    </row>
    <row r="516" spans="1:7" x14ac:dyDescent="0.3">
      <c r="A516" s="26">
        <v>40791</v>
      </c>
      <c r="B516" s="27" t="s">
        <v>2255</v>
      </c>
      <c r="C516" s="27" t="s">
        <v>2248</v>
      </c>
      <c r="D516" s="26">
        <v>2950</v>
      </c>
      <c r="E516" s="27" t="s">
        <v>31</v>
      </c>
      <c r="F516" s="27" t="s">
        <v>2256</v>
      </c>
      <c r="G516" s="27" t="s">
        <v>2257</v>
      </c>
    </row>
    <row r="517" spans="1:7" x14ac:dyDescent="0.3">
      <c r="A517" s="26">
        <v>40808</v>
      </c>
      <c r="B517" s="27" t="s">
        <v>2258</v>
      </c>
      <c r="C517" s="27" t="s">
        <v>326</v>
      </c>
      <c r="D517" s="26">
        <v>2500</v>
      </c>
      <c r="E517" s="27" t="s">
        <v>50</v>
      </c>
      <c r="F517" s="27" t="s">
        <v>2259</v>
      </c>
      <c r="G517" s="27" t="s">
        <v>2260</v>
      </c>
    </row>
    <row r="518" spans="1:7" x14ac:dyDescent="0.3">
      <c r="A518" s="26">
        <v>40816</v>
      </c>
      <c r="B518" s="27" t="s">
        <v>2261</v>
      </c>
      <c r="C518" s="27" t="s">
        <v>2262</v>
      </c>
      <c r="D518" s="26">
        <v>2500</v>
      </c>
      <c r="E518" s="27" t="s">
        <v>50</v>
      </c>
      <c r="F518" s="27" t="s">
        <v>2263</v>
      </c>
      <c r="G518" s="27" t="s">
        <v>2264</v>
      </c>
    </row>
    <row r="519" spans="1:7" x14ac:dyDescent="0.3">
      <c r="A519" s="26">
        <v>40832</v>
      </c>
      <c r="B519" s="27" t="s">
        <v>2265</v>
      </c>
      <c r="C519" s="27" t="s">
        <v>2266</v>
      </c>
      <c r="D519" s="26">
        <v>2500</v>
      </c>
      <c r="E519" s="27" t="s">
        <v>50</v>
      </c>
      <c r="F519" s="27" t="s">
        <v>2267</v>
      </c>
      <c r="G519" s="27" t="s">
        <v>2268</v>
      </c>
    </row>
    <row r="520" spans="1:7" x14ac:dyDescent="0.3">
      <c r="A520" s="26">
        <v>40857</v>
      </c>
      <c r="B520" s="27" t="s">
        <v>2269</v>
      </c>
      <c r="C520" s="27" t="s">
        <v>2270</v>
      </c>
      <c r="D520" s="26">
        <v>2800</v>
      </c>
      <c r="E520" s="27" t="s">
        <v>63</v>
      </c>
      <c r="F520" s="27" t="s">
        <v>2271</v>
      </c>
      <c r="G520" s="27" t="s">
        <v>2272</v>
      </c>
    </row>
    <row r="521" spans="1:7" x14ac:dyDescent="0.3">
      <c r="A521" s="26">
        <v>40873</v>
      </c>
      <c r="B521" s="27" t="s">
        <v>2273</v>
      </c>
      <c r="C521" s="27" t="s">
        <v>328</v>
      </c>
      <c r="D521" s="26">
        <v>2800</v>
      </c>
      <c r="E521" s="27" t="s">
        <v>63</v>
      </c>
      <c r="F521" s="27" t="s">
        <v>2274</v>
      </c>
      <c r="G521" s="27" t="s">
        <v>2275</v>
      </c>
    </row>
    <row r="522" spans="1:7" x14ac:dyDescent="0.3">
      <c r="A522" s="26">
        <v>40907</v>
      </c>
      <c r="B522" s="27" t="s">
        <v>2276</v>
      </c>
      <c r="C522" s="27" t="s">
        <v>2277</v>
      </c>
      <c r="D522" s="26">
        <v>2800</v>
      </c>
      <c r="E522" s="27" t="s">
        <v>63</v>
      </c>
      <c r="F522" s="27" t="s">
        <v>2278</v>
      </c>
      <c r="G522" s="27" t="s">
        <v>2279</v>
      </c>
    </row>
    <row r="523" spans="1:7" x14ac:dyDescent="0.3">
      <c r="A523" s="26">
        <v>40923</v>
      </c>
      <c r="B523" s="27" t="s">
        <v>2280</v>
      </c>
      <c r="C523" s="27" t="s">
        <v>462</v>
      </c>
      <c r="D523" s="26">
        <v>2170</v>
      </c>
      <c r="E523" s="27" t="s">
        <v>29</v>
      </c>
      <c r="F523" s="27" t="s">
        <v>2281</v>
      </c>
      <c r="G523" s="27" t="s">
        <v>2282</v>
      </c>
    </row>
    <row r="524" spans="1:7" x14ac:dyDescent="0.3">
      <c r="A524" s="26">
        <v>40949</v>
      </c>
      <c r="B524" s="27" t="s">
        <v>2283</v>
      </c>
      <c r="C524" s="27" t="s">
        <v>2284</v>
      </c>
      <c r="D524" s="26">
        <v>2400</v>
      </c>
      <c r="E524" s="27" t="s">
        <v>47</v>
      </c>
      <c r="F524" s="27" t="s">
        <v>2285</v>
      </c>
      <c r="G524" s="27" t="s">
        <v>2286</v>
      </c>
    </row>
    <row r="525" spans="1:7" x14ac:dyDescent="0.3">
      <c r="A525" s="26">
        <v>40956</v>
      </c>
      <c r="B525" s="27" t="s">
        <v>2287</v>
      </c>
      <c r="C525" s="27" t="s">
        <v>2284</v>
      </c>
      <c r="D525" s="26">
        <v>2400</v>
      </c>
      <c r="E525" s="27" t="s">
        <v>47</v>
      </c>
      <c r="F525" s="27" t="s">
        <v>2285</v>
      </c>
      <c r="G525" s="27" t="s">
        <v>2286</v>
      </c>
    </row>
    <row r="526" spans="1:7" x14ac:dyDescent="0.3">
      <c r="A526" s="26">
        <v>40964</v>
      </c>
      <c r="B526" s="27" t="s">
        <v>2288</v>
      </c>
      <c r="C526" s="27" t="s">
        <v>2284</v>
      </c>
      <c r="D526" s="26">
        <v>2400</v>
      </c>
      <c r="E526" s="27" t="s">
        <v>47</v>
      </c>
      <c r="F526" s="27" t="s">
        <v>2289</v>
      </c>
      <c r="G526" s="27" t="s">
        <v>2286</v>
      </c>
    </row>
    <row r="527" spans="1:7" x14ac:dyDescent="0.3">
      <c r="A527" s="26">
        <v>40972</v>
      </c>
      <c r="B527" s="27" t="s">
        <v>2290</v>
      </c>
      <c r="C527" s="27" t="s">
        <v>2291</v>
      </c>
      <c r="D527" s="26">
        <v>2640</v>
      </c>
      <c r="E527" s="27" t="s">
        <v>51</v>
      </c>
      <c r="F527" s="27" t="s">
        <v>2292</v>
      </c>
      <c r="G527" s="27" t="s">
        <v>2293</v>
      </c>
    </row>
    <row r="528" spans="1:7" x14ac:dyDescent="0.3">
      <c r="A528" s="26">
        <v>41004</v>
      </c>
      <c r="B528" s="27" t="s">
        <v>2294</v>
      </c>
      <c r="C528" s="27" t="s">
        <v>2295</v>
      </c>
      <c r="D528" s="26">
        <v>2845</v>
      </c>
      <c r="E528" s="27" t="s">
        <v>197</v>
      </c>
      <c r="F528" s="27" t="s">
        <v>2296</v>
      </c>
      <c r="G528" s="27" t="s">
        <v>2297</v>
      </c>
    </row>
    <row r="529" spans="1:7" x14ac:dyDescent="0.3">
      <c r="A529" s="26">
        <v>41021</v>
      </c>
      <c r="B529" s="27" t="s">
        <v>2298</v>
      </c>
      <c r="C529" s="27" t="s">
        <v>2299</v>
      </c>
      <c r="D529" s="26">
        <v>2390</v>
      </c>
      <c r="E529" s="27" t="s">
        <v>288</v>
      </c>
      <c r="F529" s="27" t="s">
        <v>2300</v>
      </c>
      <c r="G529" s="27" t="s">
        <v>2301</v>
      </c>
    </row>
    <row r="530" spans="1:7" x14ac:dyDescent="0.3">
      <c r="A530" s="26">
        <v>41038</v>
      </c>
      <c r="B530" s="27" t="s">
        <v>2302</v>
      </c>
      <c r="C530" s="27" t="s">
        <v>2299</v>
      </c>
      <c r="D530" s="26">
        <v>2390</v>
      </c>
      <c r="E530" s="27" t="s">
        <v>288</v>
      </c>
      <c r="F530" s="27" t="s">
        <v>2303</v>
      </c>
      <c r="G530" s="27" t="s">
        <v>2301</v>
      </c>
    </row>
    <row r="531" spans="1:7" x14ac:dyDescent="0.3">
      <c r="A531" s="26">
        <v>41137</v>
      </c>
      <c r="B531" s="27" t="s">
        <v>2304</v>
      </c>
      <c r="C531" s="27" t="s">
        <v>2305</v>
      </c>
      <c r="D531" s="26">
        <v>2300</v>
      </c>
      <c r="E531" s="27" t="s">
        <v>45</v>
      </c>
      <c r="F531" s="27" t="s">
        <v>2306</v>
      </c>
      <c r="G531" s="27" t="s">
        <v>2307</v>
      </c>
    </row>
    <row r="532" spans="1:7" x14ac:dyDescent="0.3">
      <c r="A532" s="26">
        <v>41145</v>
      </c>
      <c r="B532" s="27" t="s">
        <v>2308</v>
      </c>
      <c r="C532" s="27" t="s">
        <v>2309</v>
      </c>
      <c r="D532" s="26">
        <v>2300</v>
      </c>
      <c r="E532" s="27" t="s">
        <v>45</v>
      </c>
      <c r="F532" s="27" t="s">
        <v>2310</v>
      </c>
      <c r="G532" s="27" t="s">
        <v>2311</v>
      </c>
    </row>
    <row r="533" spans="1:7" x14ac:dyDescent="0.3">
      <c r="A533" s="26">
        <v>41152</v>
      </c>
      <c r="B533" s="27" t="s">
        <v>2312</v>
      </c>
      <c r="C533" s="27" t="s">
        <v>2309</v>
      </c>
      <c r="D533" s="26">
        <v>2300</v>
      </c>
      <c r="E533" s="27" t="s">
        <v>45</v>
      </c>
      <c r="F533" s="27" t="s">
        <v>2310</v>
      </c>
      <c r="G533" s="27" t="s">
        <v>2311</v>
      </c>
    </row>
    <row r="534" spans="1:7" x14ac:dyDescent="0.3">
      <c r="A534" s="26">
        <v>41178</v>
      </c>
      <c r="B534" s="27" t="s">
        <v>2313</v>
      </c>
      <c r="C534" s="27" t="s">
        <v>330</v>
      </c>
      <c r="D534" s="26">
        <v>2260</v>
      </c>
      <c r="E534" s="27" t="s">
        <v>67</v>
      </c>
      <c r="F534" s="27" t="s">
        <v>2314</v>
      </c>
      <c r="G534" s="27" t="s">
        <v>2315</v>
      </c>
    </row>
    <row r="535" spans="1:7" x14ac:dyDescent="0.3">
      <c r="A535" s="26">
        <v>41194</v>
      </c>
      <c r="B535" s="27" t="s">
        <v>2316</v>
      </c>
      <c r="C535" s="27" t="s">
        <v>2317</v>
      </c>
      <c r="D535" s="26">
        <v>2830</v>
      </c>
      <c r="E535" s="27" t="s">
        <v>198</v>
      </c>
      <c r="F535" s="27" t="s">
        <v>2318</v>
      </c>
      <c r="G535" s="27" t="s">
        <v>2319</v>
      </c>
    </row>
    <row r="536" spans="1:7" x14ac:dyDescent="0.3">
      <c r="A536" s="26">
        <v>41202</v>
      </c>
      <c r="B536" s="27" t="s">
        <v>2320</v>
      </c>
      <c r="C536" s="27" t="s">
        <v>2321</v>
      </c>
      <c r="D536" s="26">
        <v>2880</v>
      </c>
      <c r="E536" s="27" t="s">
        <v>59</v>
      </c>
      <c r="F536" s="27" t="s">
        <v>2322</v>
      </c>
      <c r="G536" s="27" t="s">
        <v>2323</v>
      </c>
    </row>
    <row r="537" spans="1:7" x14ac:dyDescent="0.3">
      <c r="A537" s="26">
        <v>41301</v>
      </c>
      <c r="B537" s="27" t="s">
        <v>2324</v>
      </c>
      <c r="C537" s="27" t="s">
        <v>2325</v>
      </c>
      <c r="D537" s="26">
        <v>1730</v>
      </c>
      <c r="E537" s="27" t="s">
        <v>18</v>
      </c>
      <c r="F537" s="27" t="s">
        <v>2326</v>
      </c>
      <c r="G537" s="27" t="s">
        <v>2327</v>
      </c>
    </row>
    <row r="538" spans="1:7" x14ac:dyDescent="0.3">
      <c r="A538" s="26">
        <v>41319</v>
      </c>
      <c r="B538" s="27" t="s">
        <v>2328</v>
      </c>
      <c r="C538" s="27" t="s">
        <v>2329</v>
      </c>
      <c r="D538" s="26">
        <v>1730</v>
      </c>
      <c r="E538" s="27" t="s">
        <v>18</v>
      </c>
      <c r="F538" s="27" t="s">
        <v>2330</v>
      </c>
      <c r="G538" s="27" t="s">
        <v>2331</v>
      </c>
    </row>
    <row r="539" spans="1:7" x14ac:dyDescent="0.3">
      <c r="A539" s="26">
        <v>41368</v>
      </c>
      <c r="B539" s="27" t="s">
        <v>2332</v>
      </c>
      <c r="C539" s="27" t="s">
        <v>2333</v>
      </c>
      <c r="D539" s="26">
        <v>1080</v>
      </c>
      <c r="E539" s="27" t="s">
        <v>7</v>
      </c>
      <c r="F539" s="27" t="s">
        <v>2334</v>
      </c>
      <c r="G539" s="27" t="s">
        <v>2335</v>
      </c>
    </row>
    <row r="540" spans="1:7" x14ac:dyDescent="0.3">
      <c r="A540" s="26">
        <v>41426</v>
      </c>
      <c r="B540" s="27" t="s">
        <v>2336</v>
      </c>
      <c r="C540" s="27" t="s">
        <v>2337</v>
      </c>
      <c r="D540" s="26">
        <v>3290</v>
      </c>
      <c r="E540" s="27" t="s">
        <v>71</v>
      </c>
      <c r="F540" s="27" t="s">
        <v>2338</v>
      </c>
      <c r="G540" s="27" t="s">
        <v>2339</v>
      </c>
    </row>
    <row r="541" spans="1:7" x14ac:dyDescent="0.3">
      <c r="A541" s="26">
        <v>41467</v>
      </c>
      <c r="B541" s="27" t="s">
        <v>2340</v>
      </c>
      <c r="C541" s="27" t="s">
        <v>2341</v>
      </c>
      <c r="D541" s="26">
        <v>3290</v>
      </c>
      <c r="E541" s="27" t="s">
        <v>71</v>
      </c>
      <c r="F541" s="27" t="s">
        <v>2338</v>
      </c>
      <c r="G541" s="27" t="s">
        <v>2339</v>
      </c>
    </row>
    <row r="542" spans="1:7" x14ac:dyDescent="0.3">
      <c r="A542" s="26">
        <v>41475</v>
      </c>
      <c r="B542" s="27" t="s">
        <v>2336</v>
      </c>
      <c r="C542" s="27" t="s">
        <v>2337</v>
      </c>
      <c r="D542" s="26">
        <v>3290</v>
      </c>
      <c r="E542" s="27" t="s">
        <v>71</v>
      </c>
      <c r="F542" s="27" t="s">
        <v>2338</v>
      </c>
      <c r="G542" s="27" t="s">
        <v>2339</v>
      </c>
    </row>
    <row r="543" spans="1:7" x14ac:dyDescent="0.3">
      <c r="A543" s="26">
        <v>41483</v>
      </c>
      <c r="B543" s="27" t="s">
        <v>2342</v>
      </c>
      <c r="C543" s="27" t="s">
        <v>317</v>
      </c>
      <c r="D543" s="26">
        <v>1040</v>
      </c>
      <c r="E543" s="27" t="s">
        <v>6</v>
      </c>
      <c r="F543" s="27" t="s">
        <v>2343</v>
      </c>
      <c r="G543" s="27" t="s">
        <v>2344</v>
      </c>
    </row>
    <row r="544" spans="1:7" x14ac:dyDescent="0.3">
      <c r="A544" s="26">
        <v>41533</v>
      </c>
      <c r="B544" s="27" t="s">
        <v>2345</v>
      </c>
      <c r="C544" s="27" t="s">
        <v>321</v>
      </c>
      <c r="D544" s="26">
        <v>1500</v>
      </c>
      <c r="E544" s="27" t="s">
        <v>16</v>
      </c>
      <c r="F544" s="27" t="s">
        <v>2346</v>
      </c>
      <c r="G544" s="27" t="s">
        <v>2347</v>
      </c>
    </row>
    <row r="545" spans="1:7" x14ac:dyDescent="0.3">
      <c r="A545" s="26">
        <v>41541</v>
      </c>
      <c r="B545" s="27" t="s">
        <v>2348</v>
      </c>
      <c r="C545" s="27" t="s">
        <v>321</v>
      </c>
      <c r="D545" s="26">
        <v>1500</v>
      </c>
      <c r="E545" s="27" t="s">
        <v>16</v>
      </c>
      <c r="F545" s="27" t="s">
        <v>2349</v>
      </c>
      <c r="G545" s="27" t="s">
        <v>2350</v>
      </c>
    </row>
    <row r="546" spans="1:7" x14ac:dyDescent="0.3">
      <c r="A546" s="26">
        <v>41558</v>
      </c>
      <c r="B546" s="27" t="s">
        <v>2351</v>
      </c>
      <c r="C546" s="27" t="s">
        <v>2352</v>
      </c>
      <c r="D546" s="26">
        <v>1500</v>
      </c>
      <c r="E546" s="27" t="s">
        <v>16</v>
      </c>
      <c r="F546" s="27" t="s">
        <v>2353</v>
      </c>
      <c r="G546" s="27" t="s">
        <v>2354</v>
      </c>
    </row>
    <row r="547" spans="1:7" x14ac:dyDescent="0.3">
      <c r="A547" s="26">
        <v>41574</v>
      </c>
      <c r="B547" s="27" t="s">
        <v>2355</v>
      </c>
      <c r="C547" s="27" t="s">
        <v>2356</v>
      </c>
      <c r="D547" s="26">
        <v>1090</v>
      </c>
      <c r="E547" s="27" t="s">
        <v>162</v>
      </c>
      <c r="F547" s="27" t="s">
        <v>2357</v>
      </c>
      <c r="G547" s="27" t="s">
        <v>2358</v>
      </c>
    </row>
    <row r="548" spans="1:7" x14ac:dyDescent="0.3">
      <c r="A548" s="26">
        <v>41591</v>
      </c>
      <c r="B548" s="27" t="s">
        <v>2359</v>
      </c>
      <c r="C548" s="27" t="s">
        <v>329</v>
      </c>
      <c r="D548" s="26">
        <v>3140</v>
      </c>
      <c r="E548" s="27" t="s">
        <v>64</v>
      </c>
      <c r="F548" s="27" t="s">
        <v>2360</v>
      </c>
      <c r="G548" s="27" t="s">
        <v>2361</v>
      </c>
    </row>
    <row r="549" spans="1:7" x14ac:dyDescent="0.3">
      <c r="A549" s="26">
        <v>41608</v>
      </c>
      <c r="B549" s="27" t="s">
        <v>2362</v>
      </c>
      <c r="C549" s="27" t="s">
        <v>329</v>
      </c>
      <c r="D549" s="26">
        <v>3140</v>
      </c>
      <c r="E549" s="27" t="s">
        <v>64</v>
      </c>
      <c r="F549" s="27" t="s">
        <v>2363</v>
      </c>
      <c r="G549" s="27" t="s">
        <v>2364</v>
      </c>
    </row>
    <row r="550" spans="1:7" x14ac:dyDescent="0.3">
      <c r="A550" s="26">
        <v>41632</v>
      </c>
      <c r="B550" s="27" t="s">
        <v>2365</v>
      </c>
      <c r="C550" s="27" t="s">
        <v>485</v>
      </c>
      <c r="D550" s="26">
        <v>1081</v>
      </c>
      <c r="E550" s="27" t="s">
        <v>8</v>
      </c>
      <c r="F550" s="27" t="s">
        <v>2366</v>
      </c>
      <c r="G550" s="27" t="s">
        <v>2367</v>
      </c>
    </row>
    <row r="551" spans="1:7" x14ac:dyDescent="0.3">
      <c r="A551" s="26">
        <v>41665</v>
      </c>
      <c r="B551" s="27" t="s">
        <v>2368</v>
      </c>
      <c r="C551" s="27" t="s">
        <v>2369</v>
      </c>
      <c r="D551" s="26">
        <v>3000</v>
      </c>
      <c r="E551" s="27" t="s">
        <v>207</v>
      </c>
      <c r="F551" s="27" t="s">
        <v>2370</v>
      </c>
      <c r="G551" s="27" t="s">
        <v>2371</v>
      </c>
    </row>
    <row r="552" spans="1:7" x14ac:dyDescent="0.3">
      <c r="A552" s="26">
        <v>41673</v>
      </c>
      <c r="B552" s="27" t="s">
        <v>2372</v>
      </c>
      <c r="C552" s="27" t="s">
        <v>2373</v>
      </c>
      <c r="D552" s="26">
        <v>1770</v>
      </c>
      <c r="E552" s="27" t="s">
        <v>21</v>
      </c>
      <c r="F552" s="27" t="s">
        <v>2374</v>
      </c>
      <c r="G552" s="27" t="s">
        <v>2375</v>
      </c>
    </row>
    <row r="553" spans="1:7" x14ac:dyDescent="0.3">
      <c r="A553" s="26">
        <v>41699</v>
      </c>
      <c r="B553" s="27" t="s">
        <v>2376</v>
      </c>
      <c r="C553" s="27" t="s">
        <v>318</v>
      </c>
      <c r="D553" s="26">
        <v>1080</v>
      </c>
      <c r="E553" s="27" t="s">
        <v>7</v>
      </c>
      <c r="F553" s="27" t="s">
        <v>2377</v>
      </c>
      <c r="G553" s="27" t="s">
        <v>2378</v>
      </c>
    </row>
    <row r="554" spans="1:7" x14ac:dyDescent="0.3">
      <c r="A554" s="26">
        <v>41756</v>
      </c>
      <c r="B554" s="27" t="s">
        <v>2379</v>
      </c>
      <c r="C554" s="27" t="s">
        <v>2380</v>
      </c>
      <c r="D554" s="26">
        <v>1030</v>
      </c>
      <c r="E554" s="27" t="s">
        <v>5</v>
      </c>
      <c r="F554" s="27" t="s">
        <v>2381</v>
      </c>
      <c r="G554" s="27" t="s">
        <v>2382</v>
      </c>
    </row>
    <row r="555" spans="1:7" x14ac:dyDescent="0.3">
      <c r="A555" s="26">
        <v>41764</v>
      </c>
      <c r="B555" s="27" t="s">
        <v>2383</v>
      </c>
      <c r="C555" s="27" t="s">
        <v>319</v>
      </c>
      <c r="D555" s="26">
        <v>1082</v>
      </c>
      <c r="E555" s="27" t="s">
        <v>9</v>
      </c>
      <c r="F555" s="27" t="s">
        <v>2384</v>
      </c>
      <c r="G555" s="27" t="s">
        <v>2385</v>
      </c>
    </row>
    <row r="556" spans="1:7" x14ac:dyDescent="0.3">
      <c r="A556" s="26">
        <v>41781</v>
      </c>
      <c r="B556" s="27" t="s">
        <v>2386</v>
      </c>
      <c r="C556" s="27" t="s">
        <v>2387</v>
      </c>
      <c r="D556" s="26">
        <v>1750</v>
      </c>
      <c r="E556" s="27" t="s">
        <v>17</v>
      </c>
      <c r="F556" s="27" t="s">
        <v>2388</v>
      </c>
      <c r="G556" s="27" t="s">
        <v>2389</v>
      </c>
    </row>
    <row r="557" spans="1:7" x14ac:dyDescent="0.3">
      <c r="A557" s="26">
        <v>41863</v>
      </c>
      <c r="B557" s="27" t="s">
        <v>2390</v>
      </c>
      <c r="C557" s="27" t="s">
        <v>480</v>
      </c>
      <c r="D557" s="26">
        <v>1180</v>
      </c>
      <c r="E557" s="27" t="s">
        <v>14</v>
      </c>
      <c r="F557" s="27" t="s">
        <v>2391</v>
      </c>
      <c r="G557" s="27" t="s">
        <v>2392</v>
      </c>
    </row>
    <row r="558" spans="1:7" x14ac:dyDescent="0.3">
      <c r="A558" s="26">
        <v>41871</v>
      </c>
      <c r="B558" s="27" t="s">
        <v>2393</v>
      </c>
      <c r="C558" s="27" t="s">
        <v>480</v>
      </c>
      <c r="D558" s="26">
        <v>1180</v>
      </c>
      <c r="E558" s="27" t="s">
        <v>14</v>
      </c>
      <c r="F558" s="27" t="s">
        <v>2391</v>
      </c>
      <c r="G558" s="27" t="s">
        <v>2392</v>
      </c>
    </row>
    <row r="559" spans="1:7" x14ac:dyDescent="0.3">
      <c r="A559" s="26">
        <v>41897</v>
      </c>
      <c r="B559" s="27" t="s">
        <v>2394</v>
      </c>
      <c r="C559" s="27" t="s">
        <v>2395</v>
      </c>
      <c r="D559" s="26">
        <v>1800</v>
      </c>
      <c r="E559" s="27" t="s">
        <v>22</v>
      </c>
      <c r="F559" s="27" t="s">
        <v>2396</v>
      </c>
      <c r="G559" s="27" t="s">
        <v>2397</v>
      </c>
    </row>
    <row r="560" spans="1:7" x14ac:dyDescent="0.3">
      <c r="A560" s="26">
        <v>41921</v>
      </c>
      <c r="B560" s="27" t="s">
        <v>2398</v>
      </c>
      <c r="C560" s="27" t="s">
        <v>2399</v>
      </c>
      <c r="D560" s="26">
        <v>1780</v>
      </c>
      <c r="E560" s="27" t="s">
        <v>171</v>
      </c>
      <c r="F560" s="27" t="s">
        <v>2400</v>
      </c>
      <c r="G560" s="27" t="s">
        <v>2401</v>
      </c>
    </row>
    <row r="561" spans="1:7" x14ac:dyDescent="0.3">
      <c r="A561" s="26">
        <v>41939</v>
      </c>
      <c r="B561" s="27" t="s">
        <v>2402</v>
      </c>
      <c r="C561" s="27" t="s">
        <v>2399</v>
      </c>
      <c r="D561" s="26">
        <v>1780</v>
      </c>
      <c r="E561" s="27" t="s">
        <v>171</v>
      </c>
      <c r="F561" s="27" t="s">
        <v>2403</v>
      </c>
      <c r="G561" s="27" t="s">
        <v>2401</v>
      </c>
    </row>
    <row r="562" spans="1:7" x14ac:dyDescent="0.3">
      <c r="A562" s="26">
        <v>41954</v>
      </c>
      <c r="B562" s="27" t="s">
        <v>2404</v>
      </c>
      <c r="C562" s="27" t="s">
        <v>320</v>
      </c>
      <c r="D562" s="26">
        <v>1150</v>
      </c>
      <c r="E562" s="27" t="s">
        <v>12</v>
      </c>
      <c r="F562" s="27" t="s">
        <v>2405</v>
      </c>
      <c r="G562" s="27" t="s">
        <v>2406</v>
      </c>
    </row>
    <row r="563" spans="1:7" x14ac:dyDescent="0.3">
      <c r="A563" s="26">
        <v>42002</v>
      </c>
      <c r="B563" s="27" t="s">
        <v>2407</v>
      </c>
      <c r="C563" s="27" t="s">
        <v>2408</v>
      </c>
      <c r="D563" s="26">
        <v>3400</v>
      </c>
      <c r="E563" s="27" t="s">
        <v>73</v>
      </c>
      <c r="F563" s="27" t="s">
        <v>2409</v>
      </c>
      <c r="G563" s="27" t="s">
        <v>2410</v>
      </c>
    </row>
    <row r="564" spans="1:7" x14ac:dyDescent="0.3">
      <c r="A564" s="26">
        <v>42011</v>
      </c>
      <c r="B564" s="27" t="s">
        <v>2411</v>
      </c>
      <c r="C564" s="27" t="s">
        <v>2408</v>
      </c>
      <c r="D564" s="26">
        <v>3400</v>
      </c>
      <c r="E564" s="27" t="s">
        <v>73</v>
      </c>
      <c r="F564" s="27" t="s">
        <v>2409</v>
      </c>
      <c r="G564" s="27" t="s">
        <v>2410</v>
      </c>
    </row>
    <row r="565" spans="1:7" x14ac:dyDescent="0.3">
      <c r="A565" s="26">
        <v>42036</v>
      </c>
      <c r="B565" s="27" t="s">
        <v>2412</v>
      </c>
      <c r="C565" s="27" t="s">
        <v>2413</v>
      </c>
      <c r="D565" s="26">
        <v>8580</v>
      </c>
      <c r="E565" s="27" t="s">
        <v>118</v>
      </c>
      <c r="F565" s="27" t="s">
        <v>2414</v>
      </c>
      <c r="G565" s="27" t="s">
        <v>2415</v>
      </c>
    </row>
    <row r="566" spans="1:7" x14ac:dyDescent="0.3">
      <c r="A566" s="26">
        <v>42044</v>
      </c>
      <c r="B566" s="27" t="s">
        <v>2416</v>
      </c>
      <c r="C566" s="27" t="s">
        <v>2413</v>
      </c>
      <c r="D566" s="26">
        <v>8580</v>
      </c>
      <c r="E566" s="27" t="s">
        <v>118</v>
      </c>
      <c r="F566" s="27" t="s">
        <v>2414</v>
      </c>
      <c r="G566" s="27" t="s">
        <v>2415</v>
      </c>
    </row>
    <row r="567" spans="1:7" x14ac:dyDescent="0.3">
      <c r="A567" s="26">
        <v>42069</v>
      </c>
      <c r="B567" s="27" t="s">
        <v>2417</v>
      </c>
      <c r="C567" s="27" t="s">
        <v>339</v>
      </c>
      <c r="D567" s="26">
        <v>8370</v>
      </c>
      <c r="E567" s="27" t="s">
        <v>108</v>
      </c>
      <c r="F567" s="27" t="s">
        <v>2418</v>
      </c>
      <c r="G567" s="27" t="s">
        <v>2419</v>
      </c>
    </row>
    <row r="568" spans="1:7" x14ac:dyDescent="0.3">
      <c r="A568" s="26">
        <v>42085</v>
      </c>
      <c r="B568" s="27" t="s">
        <v>2420</v>
      </c>
      <c r="C568" s="27" t="s">
        <v>339</v>
      </c>
      <c r="D568" s="26">
        <v>8370</v>
      </c>
      <c r="E568" s="27" t="s">
        <v>108</v>
      </c>
      <c r="F568" s="27" t="s">
        <v>2418</v>
      </c>
      <c r="G568" s="27" t="s">
        <v>2421</v>
      </c>
    </row>
    <row r="569" spans="1:7" x14ac:dyDescent="0.3">
      <c r="A569" s="26">
        <v>42119</v>
      </c>
      <c r="B569" s="27" t="s">
        <v>2422</v>
      </c>
      <c r="C569" s="27" t="s">
        <v>2423</v>
      </c>
      <c r="D569" s="26">
        <v>8000</v>
      </c>
      <c r="E569" s="27" t="s">
        <v>95</v>
      </c>
      <c r="F569" s="27" t="s">
        <v>2424</v>
      </c>
      <c r="G569" s="27" t="s">
        <v>2425</v>
      </c>
    </row>
    <row r="570" spans="1:7" x14ac:dyDescent="0.3">
      <c r="A570" s="26">
        <v>42151</v>
      </c>
      <c r="B570" s="27" t="s">
        <v>2189</v>
      </c>
      <c r="C570" s="27" t="s">
        <v>3881</v>
      </c>
      <c r="D570" s="26">
        <v>8310</v>
      </c>
      <c r="E570" s="27" t="s">
        <v>107</v>
      </c>
      <c r="F570" s="27" t="s">
        <v>2426</v>
      </c>
      <c r="G570" s="27" t="s">
        <v>3880</v>
      </c>
    </row>
    <row r="571" spans="1:7" x14ac:dyDescent="0.3">
      <c r="A571" s="26">
        <v>42201</v>
      </c>
      <c r="B571" s="27" t="s">
        <v>2427</v>
      </c>
      <c r="C571" s="27" t="s">
        <v>2428</v>
      </c>
      <c r="D571" s="26">
        <v>8200</v>
      </c>
      <c r="E571" s="27" t="s">
        <v>227</v>
      </c>
      <c r="F571" s="27" t="s">
        <v>2429</v>
      </c>
      <c r="G571" s="27" t="s">
        <v>2430</v>
      </c>
    </row>
    <row r="572" spans="1:7" x14ac:dyDescent="0.3">
      <c r="A572" s="26">
        <v>42218</v>
      </c>
      <c r="B572" s="27" t="s">
        <v>2431</v>
      </c>
      <c r="C572" s="27" t="s">
        <v>2432</v>
      </c>
      <c r="D572" s="26">
        <v>8000</v>
      </c>
      <c r="E572" s="27" t="s">
        <v>95</v>
      </c>
      <c r="F572" s="27" t="s">
        <v>2433</v>
      </c>
      <c r="G572" s="27" t="s">
        <v>2434</v>
      </c>
    </row>
    <row r="573" spans="1:7" x14ac:dyDescent="0.3">
      <c r="A573" s="26">
        <v>42267</v>
      </c>
      <c r="B573" s="27" t="s">
        <v>2435</v>
      </c>
      <c r="C573" s="27" t="s">
        <v>2436</v>
      </c>
      <c r="D573" s="26">
        <v>8600</v>
      </c>
      <c r="E573" s="27" t="s">
        <v>100</v>
      </c>
      <c r="F573" s="27" t="s">
        <v>2437</v>
      </c>
      <c r="G573" s="27" t="s">
        <v>2438</v>
      </c>
    </row>
    <row r="574" spans="1:7" x14ac:dyDescent="0.3">
      <c r="A574" s="26">
        <v>42283</v>
      </c>
      <c r="B574" s="27" t="s">
        <v>2439</v>
      </c>
      <c r="C574" s="27" t="s">
        <v>2440</v>
      </c>
      <c r="D574" s="26">
        <v>8470</v>
      </c>
      <c r="E574" s="27" t="s">
        <v>103</v>
      </c>
      <c r="F574" s="27" t="s">
        <v>2441</v>
      </c>
      <c r="G574" s="27" t="s">
        <v>2442</v>
      </c>
    </row>
    <row r="575" spans="1:7" x14ac:dyDescent="0.3">
      <c r="A575" s="26">
        <v>42325</v>
      </c>
      <c r="B575" s="27" t="s">
        <v>2443</v>
      </c>
      <c r="C575" s="27" t="s">
        <v>2444</v>
      </c>
      <c r="D575" s="26">
        <v>8501</v>
      </c>
      <c r="E575" s="27" t="s">
        <v>122</v>
      </c>
      <c r="F575" s="27" t="s">
        <v>2445</v>
      </c>
      <c r="G575" s="27" t="s">
        <v>2446</v>
      </c>
    </row>
    <row r="576" spans="1:7" x14ac:dyDescent="0.3">
      <c r="A576" s="26">
        <v>42333</v>
      </c>
      <c r="B576" s="27" t="s">
        <v>2447</v>
      </c>
      <c r="C576" s="27" t="s">
        <v>2448</v>
      </c>
      <c r="D576" s="26">
        <v>8900</v>
      </c>
      <c r="E576" s="27" t="s">
        <v>130</v>
      </c>
      <c r="F576" s="27" t="s">
        <v>2449</v>
      </c>
      <c r="G576" s="27" t="s">
        <v>2450</v>
      </c>
    </row>
    <row r="577" spans="1:7" x14ac:dyDescent="0.3">
      <c r="A577" s="26">
        <v>42341</v>
      </c>
      <c r="B577" s="27" t="s">
        <v>2451</v>
      </c>
      <c r="C577" s="27" t="s">
        <v>2452</v>
      </c>
      <c r="D577" s="26">
        <v>8900</v>
      </c>
      <c r="E577" s="27" t="s">
        <v>130</v>
      </c>
      <c r="F577" s="27" t="s">
        <v>2453</v>
      </c>
      <c r="G577" s="27" t="s">
        <v>2454</v>
      </c>
    </row>
    <row r="578" spans="1:7" x14ac:dyDescent="0.3">
      <c r="A578" s="26">
        <v>42366</v>
      </c>
      <c r="B578" s="27" t="s">
        <v>2455</v>
      </c>
      <c r="C578" s="27" t="s">
        <v>2456</v>
      </c>
      <c r="D578" s="26">
        <v>8900</v>
      </c>
      <c r="E578" s="27" t="s">
        <v>130</v>
      </c>
      <c r="F578" s="27" t="s">
        <v>2457</v>
      </c>
      <c r="G578" s="27" t="s">
        <v>2458</v>
      </c>
    </row>
    <row r="579" spans="1:7" x14ac:dyDescent="0.3">
      <c r="A579" s="26">
        <v>42374</v>
      </c>
      <c r="B579" s="27" t="s">
        <v>2459</v>
      </c>
      <c r="C579" s="27" t="s">
        <v>340</v>
      </c>
      <c r="D579" s="26">
        <v>8870</v>
      </c>
      <c r="E579" s="27" t="s">
        <v>121</v>
      </c>
      <c r="F579" s="27" t="s">
        <v>2460</v>
      </c>
      <c r="G579" s="27" t="s">
        <v>2461</v>
      </c>
    </row>
    <row r="580" spans="1:7" x14ac:dyDescent="0.3">
      <c r="A580" s="26">
        <v>42408</v>
      </c>
      <c r="B580" s="27" t="s">
        <v>2462</v>
      </c>
      <c r="C580" s="27" t="s">
        <v>2463</v>
      </c>
      <c r="D580" s="26">
        <v>8300</v>
      </c>
      <c r="E580" s="27" t="s">
        <v>105</v>
      </c>
      <c r="F580" s="27" t="s">
        <v>2464</v>
      </c>
      <c r="G580" s="27" t="s">
        <v>2465</v>
      </c>
    </row>
    <row r="581" spans="1:7" x14ac:dyDescent="0.3">
      <c r="A581" s="26">
        <v>42416</v>
      </c>
      <c r="B581" s="27" t="s">
        <v>2466</v>
      </c>
      <c r="C581" s="27" t="s">
        <v>2463</v>
      </c>
      <c r="D581" s="26">
        <v>8300</v>
      </c>
      <c r="E581" s="27" t="s">
        <v>105</v>
      </c>
      <c r="F581" s="27" t="s">
        <v>2464</v>
      </c>
      <c r="G581" s="27" t="s">
        <v>2467</v>
      </c>
    </row>
    <row r="582" spans="1:7" x14ac:dyDescent="0.3">
      <c r="A582" s="26">
        <v>42441</v>
      </c>
      <c r="B582" s="27" t="s">
        <v>2468</v>
      </c>
      <c r="C582" s="27" t="s">
        <v>2469</v>
      </c>
      <c r="D582" s="26">
        <v>8680</v>
      </c>
      <c r="E582" s="27" t="s">
        <v>104</v>
      </c>
      <c r="F582" s="27" t="s">
        <v>2470</v>
      </c>
      <c r="G582" s="27" t="s">
        <v>2471</v>
      </c>
    </row>
    <row r="583" spans="1:7" x14ac:dyDescent="0.3">
      <c r="A583" s="26">
        <v>42465</v>
      </c>
      <c r="B583" s="27" t="s">
        <v>2472</v>
      </c>
      <c r="C583" s="27" t="s">
        <v>2473</v>
      </c>
      <c r="D583" s="26">
        <v>8500</v>
      </c>
      <c r="E583" s="27" t="s">
        <v>115</v>
      </c>
      <c r="F583" s="27" t="s">
        <v>2474</v>
      </c>
      <c r="G583" s="27" t="s">
        <v>2475</v>
      </c>
    </row>
    <row r="584" spans="1:7" x14ac:dyDescent="0.3">
      <c r="A584" s="26">
        <v>42499</v>
      </c>
      <c r="B584" s="27" t="s">
        <v>2476</v>
      </c>
      <c r="C584" s="27" t="s">
        <v>2477</v>
      </c>
      <c r="D584" s="26">
        <v>8500</v>
      </c>
      <c r="E584" s="27" t="s">
        <v>115</v>
      </c>
      <c r="F584" s="27" t="s">
        <v>2478</v>
      </c>
      <c r="G584" s="27" t="s">
        <v>2479</v>
      </c>
    </row>
    <row r="585" spans="1:7" x14ac:dyDescent="0.3">
      <c r="A585" s="26">
        <v>42515</v>
      </c>
      <c r="B585" s="27" t="s">
        <v>2480</v>
      </c>
      <c r="C585" s="27" t="s">
        <v>2481</v>
      </c>
      <c r="D585" s="26">
        <v>8500</v>
      </c>
      <c r="E585" s="27" t="s">
        <v>115</v>
      </c>
      <c r="F585" s="27" t="s">
        <v>2482</v>
      </c>
      <c r="G585" s="27" t="s">
        <v>2475</v>
      </c>
    </row>
    <row r="586" spans="1:7" x14ac:dyDescent="0.3">
      <c r="A586" s="26">
        <v>42523</v>
      </c>
      <c r="B586" s="27" t="s">
        <v>2483</v>
      </c>
      <c r="C586" s="27" t="s">
        <v>2484</v>
      </c>
      <c r="D586" s="26">
        <v>8500</v>
      </c>
      <c r="E586" s="27" t="s">
        <v>115</v>
      </c>
      <c r="F586" s="27" t="s">
        <v>2485</v>
      </c>
      <c r="G586" s="27" t="s">
        <v>2486</v>
      </c>
    </row>
    <row r="587" spans="1:7" x14ac:dyDescent="0.3">
      <c r="A587" s="26">
        <v>42531</v>
      </c>
      <c r="B587" s="27" t="s">
        <v>2487</v>
      </c>
      <c r="C587" s="27" t="s">
        <v>2488</v>
      </c>
      <c r="D587" s="26">
        <v>8930</v>
      </c>
      <c r="E587" s="27" t="s">
        <v>237</v>
      </c>
      <c r="F587" s="27" t="s">
        <v>2489</v>
      </c>
      <c r="G587" s="27" t="s">
        <v>3882</v>
      </c>
    </row>
    <row r="588" spans="1:7" x14ac:dyDescent="0.3">
      <c r="A588" s="26">
        <v>42556</v>
      </c>
      <c r="B588" s="27" t="s">
        <v>2490</v>
      </c>
      <c r="C588" s="27" t="s">
        <v>2488</v>
      </c>
      <c r="D588" s="26">
        <v>8930</v>
      </c>
      <c r="E588" s="27" t="s">
        <v>237</v>
      </c>
      <c r="F588" s="27" t="s">
        <v>2489</v>
      </c>
      <c r="G588" s="27" t="s">
        <v>2491</v>
      </c>
    </row>
    <row r="589" spans="1:7" x14ac:dyDescent="0.3">
      <c r="A589" s="26">
        <v>42581</v>
      </c>
      <c r="B589" s="27" t="s">
        <v>2492</v>
      </c>
      <c r="C589" s="27" t="s">
        <v>2493</v>
      </c>
      <c r="D589" s="26">
        <v>8620</v>
      </c>
      <c r="E589" s="27" t="s">
        <v>111</v>
      </c>
      <c r="F589" s="27" t="s">
        <v>2494</v>
      </c>
      <c r="G589" s="27" t="s">
        <v>2495</v>
      </c>
    </row>
    <row r="590" spans="1:7" x14ac:dyDescent="0.3">
      <c r="A590" s="26">
        <v>42622</v>
      </c>
      <c r="B590" s="27" t="s">
        <v>2496</v>
      </c>
      <c r="C590" s="27" t="s">
        <v>2497</v>
      </c>
      <c r="D590" s="26">
        <v>8400</v>
      </c>
      <c r="E590" s="27" t="s">
        <v>109</v>
      </c>
      <c r="F590" s="27" t="s">
        <v>2498</v>
      </c>
      <c r="G590" s="27" t="s">
        <v>2499</v>
      </c>
    </row>
    <row r="591" spans="1:7" x14ac:dyDescent="0.3">
      <c r="A591" s="26">
        <v>42648</v>
      </c>
      <c r="B591" s="27" t="s">
        <v>2500</v>
      </c>
      <c r="C591" s="27" t="s">
        <v>2501</v>
      </c>
      <c r="D591" s="26">
        <v>8400</v>
      </c>
      <c r="E591" s="27" t="s">
        <v>109</v>
      </c>
      <c r="F591" s="27" t="s">
        <v>2502</v>
      </c>
      <c r="G591" s="27" t="s">
        <v>2503</v>
      </c>
    </row>
    <row r="592" spans="1:7" x14ac:dyDescent="0.3">
      <c r="A592" s="26">
        <v>42689</v>
      </c>
      <c r="B592" s="27" t="s">
        <v>2504</v>
      </c>
      <c r="C592" s="27" t="s">
        <v>2505</v>
      </c>
      <c r="D592" s="26">
        <v>8660</v>
      </c>
      <c r="E592" s="27" t="s">
        <v>113</v>
      </c>
      <c r="F592" s="27" t="s">
        <v>2506</v>
      </c>
      <c r="G592" s="27" t="s">
        <v>2507</v>
      </c>
    </row>
    <row r="593" spans="1:7" x14ac:dyDescent="0.3">
      <c r="A593" s="26">
        <v>42739</v>
      </c>
      <c r="B593" s="27" t="s">
        <v>2508</v>
      </c>
      <c r="C593" s="27" t="s">
        <v>2509</v>
      </c>
      <c r="D593" s="26">
        <v>8800</v>
      </c>
      <c r="E593" s="27" t="s">
        <v>127</v>
      </c>
      <c r="F593" s="27" t="s">
        <v>2510</v>
      </c>
      <c r="G593" s="27" t="s">
        <v>2511</v>
      </c>
    </row>
    <row r="594" spans="1:7" x14ac:dyDescent="0.3">
      <c r="A594" s="26">
        <v>42754</v>
      </c>
      <c r="B594" s="27" t="s">
        <v>2512</v>
      </c>
      <c r="C594" s="27" t="s">
        <v>2513</v>
      </c>
      <c r="D594" s="26">
        <v>8800</v>
      </c>
      <c r="E594" s="27" t="s">
        <v>127</v>
      </c>
      <c r="F594" s="27" t="s">
        <v>2514</v>
      </c>
      <c r="G594" s="27" t="s">
        <v>2515</v>
      </c>
    </row>
    <row r="595" spans="1:7" x14ac:dyDescent="0.3">
      <c r="A595" s="26">
        <v>42762</v>
      </c>
      <c r="B595" s="27" t="s">
        <v>2516</v>
      </c>
      <c r="C595" s="27" t="s">
        <v>2517</v>
      </c>
      <c r="D595" s="26">
        <v>8700</v>
      </c>
      <c r="E595" s="27" t="s">
        <v>129</v>
      </c>
      <c r="F595" s="27" t="s">
        <v>2518</v>
      </c>
      <c r="G595" s="27" t="s">
        <v>2519</v>
      </c>
    </row>
    <row r="596" spans="1:7" x14ac:dyDescent="0.3">
      <c r="A596" s="26">
        <v>42796</v>
      </c>
      <c r="B596" s="27" t="s">
        <v>2520</v>
      </c>
      <c r="C596" s="27" t="s">
        <v>337</v>
      </c>
      <c r="D596" s="26">
        <v>8820</v>
      </c>
      <c r="E596" s="27" t="s">
        <v>98</v>
      </c>
      <c r="F596" s="27" t="s">
        <v>99</v>
      </c>
      <c r="G596" s="27" t="s">
        <v>2521</v>
      </c>
    </row>
    <row r="597" spans="1:7" x14ac:dyDescent="0.3">
      <c r="A597" s="26">
        <v>42812</v>
      </c>
      <c r="B597" s="27" t="s">
        <v>2522</v>
      </c>
      <c r="C597" s="27" t="s">
        <v>2523</v>
      </c>
      <c r="D597" s="26">
        <v>8630</v>
      </c>
      <c r="E597" s="27" t="s">
        <v>114</v>
      </c>
      <c r="F597" s="27" t="s">
        <v>2524</v>
      </c>
      <c r="G597" s="27" t="s">
        <v>2525</v>
      </c>
    </row>
    <row r="598" spans="1:7" x14ac:dyDescent="0.3">
      <c r="A598" s="26">
        <v>42846</v>
      </c>
      <c r="B598" s="27" t="s">
        <v>2526</v>
      </c>
      <c r="C598" s="27" t="s">
        <v>2527</v>
      </c>
      <c r="D598" s="26">
        <v>8790</v>
      </c>
      <c r="E598" s="27" t="s">
        <v>126</v>
      </c>
      <c r="F598" s="27" t="s">
        <v>2528</v>
      </c>
      <c r="G598" s="27" t="s">
        <v>2529</v>
      </c>
    </row>
    <row r="599" spans="1:7" x14ac:dyDescent="0.3">
      <c r="A599" s="26">
        <v>42853</v>
      </c>
      <c r="B599" s="27" t="s">
        <v>2530</v>
      </c>
      <c r="C599" s="27" t="s">
        <v>2531</v>
      </c>
      <c r="D599" s="26">
        <v>8790</v>
      </c>
      <c r="E599" s="27" t="s">
        <v>126</v>
      </c>
      <c r="F599" s="27" t="s">
        <v>2532</v>
      </c>
      <c r="G599" s="27" t="s">
        <v>2533</v>
      </c>
    </row>
    <row r="600" spans="1:7" x14ac:dyDescent="0.3">
      <c r="A600" s="26">
        <v>42929</v>
      </c>
      <c r="B600" s="27" t="s">
        <v>2534</v>
      </c>
      <c r="C600" s="27" t="s">
        <v>345</v>
      </c>
      <c r="D600" s="26">
        <v>9300</v>
      </c>
      <c r="E600" s="27" t="s">
        <v>143</v>
      </c>
      <c r="F600" s="27" t="s">
        <v>2535</v>
      </c>
      <c r="G600" s="27" t="s">
        <v>2536</v>
      </c>
    </row>
    <row r="601" spans="1:7" x14ac:dyDescent="0.3">
      <c r="A601" s="26">
        <v>42952</v>
      </c>
      <c r="B601" s="27" t="s">
        <v>2537</v>
      </c>
      <c r="C601" s="27" t="s">
        <v>2538</v>
      </c>
      <c r="D601" s="26">
        <v>9300</v>
      </c>
      <c r="E601" s="27" t="s">
        <v>143</v>
      </c>
      <c r="F601" s="27" t="s">
        <v>2539</v>
      </c>
      <c r="G601" s="27" t="s">
        <v>2540</v>
      </c>
    </row>
    <row r="602" spans="1:7" x14ac:dyDescent="0.3">
      <c r="A602" s="26">
        <v>42961</v>
      </c>
      <c r="B602" s="27" t="s">
        <v>2541</v>
      </c>
      <c r="C602" s="27" t="s">
        <v>2542</v>
      </c>
      <c r="D602" s="26">
        <v>9300</v>
      </c>
      <c r="E602" s="27" t="s">
        <v>143</v>
      </c>
      <c r="F602" s="27" t="s">
        <v>2543</v>
      </c>
      <c r="G602" s="27" t="s">
        <v>2544</v>
      </c>
    </row>
    <row r="603" spans="1:7" x14ac:dyDescent="0.3">
      <c r="A603" s="26">
        <v>42994</v>
      </c>
      <c r="B603" s="27" t="s">
        <v>2545</v>
      </c>
      <c r="C603" s="27" t="s">
        <v>2546</v>
      </c>
      <c r="D603" s="26">
        <v>9300</v>
      </c>
      <c r="E603" s="27" t="s">
        <v>143</v>
      </c>
      <c r="F603" s="27" t="s">
        <v>2547</v>
      </c>
      <c r="G603" s="27" t="s">
        <v>2548</v>
      </c>
    </row>
    <row r="604" spans="1:7" x14ac:dyDescent="0.3">
      <c r="A604" s="26">
        <v>43018</v>
      </c>
      <c r="B604" s="27" t="s">
        <v>2549</v>
      </c>
      <c r="C604" s="27" t="s">
        <v>2550</v>
      </c>
      <c r="D604" s="26">
        <v>9300</v>
      </c>
      <c r="E604" s="27" t="s">
        <v>143</v>
      </c>
      <c r="F604" s="27" t="s">
        <v>2547</v>
      </c>
      <c r="G604" s="27" t="s">
        <v>2551</v>
      </c>
    </row>
    <row r="605" spans="1:7" x14ac:dyDescent="0.3">
      <c r="A605" s="26">
        <v>43026</v>
      </c>
      <c r="B605" s="27" t="s">
        <v>2552</v>
      </c>
      <c r="C605" s="27" t="s">
        <v>2550</v>
      </c>
      <c r="D605" s="26">
        <v>9300</v>
      </c>
      <c r="E605" s="27" t="s">
        <v>143</v>
      </c>
      <c r="F605" s="27" t="s">
        <v>2547</v>
      </c>
      <c r="G605" s="27" t="s">
        <v>2553</v>
      </c>
    </row>
    <row r="606" spans="1:7" x14ac:dyDescent="0.3">
      <c r="A606" s="26">
        <v>43042</v>
      </c>
      <c r="B606" s="27" t="s">
        <v>2554</v>
      </c>
      <c r="C606" s="27" t="s">
        <v>349</v>
      </c>
      <c r="D606" s="26">
        <v>9880</v>
      </c>
      <c r="E606" s="27" t="s">
        <v>157</v>
      </c>
      <c r="F606" s="27" t="s">
        <v>2555</v>
      </c>
      <c r="G606" s="27" t="s">
        <v>2556</v>
      </c>
    </row>
    <row r="607" spans="1:7" x14ac:dyDescent="0.3">
      <c r="A607" s="26">
        <v>43117</v>
      </c>
      <c r="B607" s="27" t="s">
        <v>2557</v>
      </c>
      <c r="C607" s="27" t="s">
        <v>2558</v>
      </c>
      <c r="D607" s="26">
        <v>9470</v>
      </c>
      <c r="E607" s="27" t="s">
        <v>148</v>
      </c>
      <c r="F607" s="27" t="s">
        <v>2559</v>
      </c>
      <c r="G607" s="27" t="s">
        <v>2560</v>
      </c>
    </row>
    <row r="608" spans="1:7" x14ac:dyDescent="0.3">
      <c r="A608" s="26">
        <v>43141</v>
      </c>
      <c r="B608" s="27" t="s">
        <v>2561</v>
      </c>
      <c r="C608" s="27" t="s">
        <v>346</v>
      </c>
      <c r="D608" s="26">
        <v>9200</v>
      </c>
      <c r="E608" s="27" t="s">
        <v>145</v>
      </c>
      <c r="F608" s="27" t="s">
        <v>2562</v>
      </c>
      <c r="G608" s="27" t="s">
        <v>2563</v>
      </c>
    </row>
    <row r="609" spans="1:7" x14ac:dyDescent="0.3">
      <c r="A609" s="26">
        <v>43166</v>
      </c>
      <c r="B609" s="27" t="s">
        <v>2564</v>
      </c>
      <c r="C609" s="27" t="s">
        <v>2565</v>
      </c>
      <c r="D609" s="26">
        <v>9200</v>
      </c>
      <c r="E609" s="27" t="s">
        <v>145</v>
      </c>
      <c r="F609" s="27" t="s">
        <v>2566</v>
      </c>
      <c r="G609" s="27" t="s">
        <v>2567</v>
      </c>
    </row>
    <row r="610" spans="1:7" x14ac:dyDescent="0.3">
      <c r="A610" s="26">
        <v>43174</v>
      </c>
      <c r="B610" s="27" t="s">
        <v>2568</v>
      </c>
      <c r="C610" s="27" t="s">
        <v>346</v>
      </c>
      <c r="D610" s="26">
        <v>9200</v>
      </c>
      <c r="E610" s="27" t="s">
        <v>145</v>
      </c>
      <c r="F610" s="27" t="s">
        <v>2569</v>
      </c>
      <c r="G610" s="27" t="s">
        <v>2570</v>
      </c>
    </row>
    <row r="611" spans="1:7" x14ac:dyDescent="0.3">
      <c r="A611" s="26">
        <v>43182</v>
      </c>
      <c r="B611" s="27" t="s">
        <v>2571</v>
      </c>
      <c r="C611" s="27" t="s">
        <v>2565</v>
      </c>
      <c r="D611" s="26">
        <v>9200</v>
      </c>
      <c r="E611" s="27" t="s">
        <v>145</v>
      </c>
      <c r="F611" s="27" t="s">
        <v>2569</v>
      </c>
      <c r="G611" s="27" t="s">
        <v>2570</v>
      </c>
    </row>
    <row r="612" spans="1:7" x14ac:dyDescent="0.3">
      <c r="A612" s="26">
        <v>43216</v>
      </c>
      <c r="B612" s="27" t="s">
        <v>2572</v>
      </c>
      <c r="C612" s="27" t="s">
        <v>2573</v>
      </c>
      <c r="D612" s="26">
        <v>9940</v>
      </c>
      <c r="E612" s="27" t="s">
        <v>134</v>
      </c>
      <c r="F612" s="27" t="s">
        <v>2574</v>
      </c>
      <c r="G612" s="27" t="s">
        <v>2575</v>
      </c>
    </row>
    <row r="613" spans="1:7" x14ac:dyDescent="0.3">
      <c r="A613" s="26">
        <v>43241</v>
      </c>
      <c r="B613" s="27" t="s">
        <v>2576</v>
      </c>
      <c r="C613" s="27" t="s">
        <v>2577</v>
      </c>
      <c r="D613" s="26">
        <v>9500</v>
      </c>
      <c r="E613" s="27" t="s">
        <v>149</v>
      </c>
      <c r="F613" s="27" t="s">
        <v>3883</v>
      </c>
      <c r="G613" s="27" t="s">
        <v>2578</v>
      </c>
    </row>
    <row r="614" spans="1:7" x14ac:dyDescent="0.3">
      <c r="A614" s="26">
        <v>43257</v>
      </c>
      <c r="B614" s="27" t="s">
        <v>2579</v>
      </c>
      <c r="C614" s="27" t="s">
        <v>2580</v>
      </c>
      <c r="D614" s="26">
        <v>9500</v>
      </c>
      <c r="E614" s="27" t="s">
        <v>149</v>
      </c>
      <c r="F614" s="27" t="s">
        <v>2581</v>
      </c>
      <c r="G614" s="27" t="s">
        <v>2582</v>
      </c>
    </row>
    <row r="615" spans="1:7" x14ac:dyDescent="0.3">
      <c r="A615" s="26">
        <v>43273</v>
      </c>
      <c r="B615" s="27" t="s">
        <v>2583</v>
      </c>
      <c r="C615" s="27" t="s">
        <v>341</v>
      </c>
      <c r="D615" s="26">
        <v>9000</v>
      </c>
      <c r="E615" s="27" t="s">
        <v>132</v>
      </c>
      <c r="F615" s="27" t="s">
        <v>2584</v>
      </c>
      <c r="G615" s="27" t="s">
        <v>2585</v>
      </c>
    </row>
    <row r="616" spans="1:7" x14ac:dyDescent="0.3">
      <c r="A616" s="26">
        <v>43299</v>
      </c>
      <c r="B616" s="27" t="s">
        <v>2586</v>
      </c>
      <c r="C616" s="27" t="s">
        <v>2587</v>
      </c>
      <c r="D616" s="26">
        <v>9000</v>
      </c>
      <c r="E616" s="27" t="s">
        <v>132</v>
      </c>
      <c r="F616" s="27" t="s">
        <v>2588</v>
      </c>
      <c r="G616" s="27" t="s">
        <v>2589</v>
      </c>
    </row>
    <row r="617" spans="1:7" x14ac:dyDescent="0.3">
      <c r="A617" s="26">
        <v>43307</v>
      </c>
      <c r="B617" s="27" t="s">
        <v>2590</v>
      </c>
      <c r="C617" s="27" t="s">
        <v>2591</v>
      </c>
      <c r="D617" s="26">
        <v>9000</v>
      </c>
      <c r="E617" s="27" t="s">
        <v>132</v>
      </c>
      <c r="F617" s="27" t="s">
        <v>2592</v>
      </c>
      <c r="G617" s="27" t="s">
        <v>2593</v>
      </c>
    </row>
    <row r="618" spans="1:7" x14ac:dyDescent="0.3">
      <c r="A618" s="26">
        <v>43356</v>
      </c>
      <c r="B618" s="27" t="s">
        <v>2594</v>
      </c>
      <c r="C618" s="27" t="s">
        <v>2595</v>
      </c>
      <c r="D618" s="26">
        <v>9000</v>
      </c>
      <c r="E618" s="27" t="s">
        <v>132</v>
      </c>
      <c r="F618" s="27" t="s">
        <v>2596</v>
      </c>
      <c r="G618" s="27" t="s">
        <v>2589</v>
      </c>
    </row>
    <row r="619" spans="1:7" x14ac:dyDescent="0.3">
      <c r="A619" s="26">
        <v>43406</v>
      </c>
      <c r="B619" s="27" t="s">
        <v>2597</v>
      </c>
      <c r="C619" s="27" t="s">
        <v>2598</v>
      </c>
      <c r="D619" s="26">
        <v>9220</v>
      </c>
      <c r="E619" s="27" t="s">
        <v>139</v>
      </c>
      <c r="F619" s="27" t="s">
        <v>2599</v>
      </c>
      <c r="G619" s="27" t="s">
        <v>2600</v>
      </c>
    </row>
    <row r="620" spans="1:7" x14ac:dyDescent="0.3">
      <c r="A620" s="26">
        <v>43513</v>
      </c>
      <c r="B620" s="27" t="s">
        <v>2601</v>
      </c>
      <c r="C620" s="27" t="s">
        <v>2602</v>
      </c>
      <c r="D620" s="26">
        <v>9160</v>
      </c>
      <c r="E620" s="27" t="s">
        <v>137</v>
      </c>
      <c r="F620" s="27" t="s">
        <v>2603</v>
      </c>
      <c r="G620" s="27" t="s">
        <v>2604</v>
      </c>
    </row>
    <row r="621" spans="1:7" x14ac:dyDescent="0.3">
      <c r="A621" s="26">
        <v>43521</v>
      </c>
      <c r="B621" s="27" t="s">
        <v>2605</v>
      </c>
      <c r="C621" s="27" t="s">
        <v>2606</v>
      </c>
      <c r="D621" s="26">
        <v>9990</v>
      </c>
      <c r="E621" s="27" t="s">
        <v>160</v>
      </c>
      <c r="F621" s="27" t="s">
        <v>2607</v>
      </c>
      <c r="G621" s="27" t="s">
        <v>2608</v>
      </c>
    </row>
    <row r="622" spans="1:7" x14ac:dyDescent="0.3">
      <c r="A622" s="26">
        <v>43539</v>
      </c>
      <c r="B622" s="27" t="s">
        <v>2609</v>
      </c>
      <c r="C622" s="27" t="s">
        <v>2606</v>
      </c>
      <c r="D622" s="26">
        <v>9990</v>
      </c>
      <c r="E622" s="27" t="s">
        <v>160</v>
      </c>
      <c r="F622" s="27" t="s">
        <v>2607</v>
      </c>
      <c r="G622" s="27" t="s">
        <v>2608</v>
      </c>
    </row>
    <row r="623" spans="1:7" x14ac:dyDescent="0.3">
      <c r="A623" s="26">
        <v>43554</v>
      </c>
      <c r="B623" s="27" t="s">
        <v>2610</v>
      </c>
      <c r="C623" s="27" t="s">
        <v>2611</v>
      </c>
      <c r="D623" s="26">
        <v>9030</v>
      </c>
      <c r="E623" s="27" t="s">
        <v>159</v>
      </c>
      <c r="F623" s="27" t="s">
        <v>2612</v>
      </c>
      <c r="G623" s="27" t="s">
        <v>2613</v>
      </c>
    </row>
    <row r="624" spans="1:7" x14ac:dyDescent="0.3">
      <c r="A624" s="26">
        <v>43562</v>
      </c>
      <c r="B624" s="27" t="s">
        <v>2614</v>
      </c>
      <c r="C624" s="27" t="s">
        <v>2615</v>
      </c>
      <c r="D624" s="26">
        <v>9090</v>
      </c>
      <c r="E624" s="27" t="s">
        <v>247</v>
      </c>
      <c r="F624" s="27" t="s">
        <v>2616</v>
      </c>
      <c r="G624" s="27" t="s">
        <v>3884</v>
      </c>
    </row>
    <row r="625" spans="1:7" x14ac:dyDescent="0.3">
      <c r="A625" s="26">
        <v>43588</v>
      </c>
      <c r="B625" s="27" t="s">
        <v>2617</v>
      </c>
      <c r="C625" s="27" t="s">
        <v>2618</v>
      </c>
      <c r="D625" s="26">
        <v>9180</v>
      </c>
      <c r="E625" s="27" t="s">
        <v>243</v>
      </c>
      <c r="F625" s="27" t="s">
        <v>2619</v>
      </c>
      <c r="G625" s="27" t="s">
        <v>2620</v>
      </c>
    </row>
    <row r="626" spans="1:7" x14ac:dyDescent="0.3">
      <c r="A626" s="26">
        <v>43596</v>
      </c>
      <c r="B626" s="27" t="s">
        <v>2621</v>
      </c>
      <c r="C626" s="27" t="s">
        <v>2622</v>
      </c>
      <c r="D626" s="26">
        <v>9400</v>
      </c>
      <c r="E626" s="27" t="s">
        <v>147</v>
      </c>
      <c r="F626" s="27" t="s">
        <v>2623</v>
      </c>
      <c r="G626" s="27" t="s">
        <v>2624</v>
      </c>
    </row>
    <row r="627" spans="1:7" x14ac:dyDescent="0.3">
      <c r="A627" s="26">
        <v>43604</v>
      </c>
      <c r="B627" s="27" t="s">
        <v>2625</v>
      </c>
      <c r="C627" s="27" t="s">
        <v>2626</v>
      </c>
      <c r="D627" s="26">
        <v>9400</v>
      </c>
      <c r="E627" s="27" t="s">
        <v>147</v>
      </c>
      <c r="F627" s="27" t="s">
        <v>2627</v>
      </c>
      <c r="G627" s="27" t="s">
        <v>2628</v>
      </c>
    </row>
    <row r="628" spans="1:7" x14ac:dyDescent="0.3">
      <c r="A628" s="26">
        <v>43729</v>
      </c>
      <c r="B628" s="27" t="s">
        <v>2629</v>
      </c>
      <c r="C628" s="27" t="s">
        <v>2630</v>
      </c>
      <c r="D628" s="26">
        <v>9100</v>
      </c>
      <c r="E628" s="27" t="s">
        <v>61</v>
      </c>
      <c r="F628" s="27" t="s">
        <v>2631</v>
      </c>
      <c r="G628" s="27" t="s">
        <v>2632</v>
      </c>
    </row>
    <row r="629" spans="1:7" x14ac:dyDescent="0.3">
      <c r="A629" s="26">
        <v>43786</v>
      </c>
      <c r="B629" s="27" t="s">
        <v>2633</v>
      </c>
      <c r="C629" s="27" t="s">
        <v>2634</v>
      </c>
      <c r="D629" s="26">
        <v>9140</v>
      </c>
      <c r="E629" s="27" t="s">
        <v>60</v>
      </c>
      <c r="F629" s="27" t="s">
        <v>2635</v>
      </c>
      <c r="G629" s="27" t="s">
        <v>2636</v>
      </c>
    </row>
    <row r="630" spans="1:7" x14ac:dyDescent="0.3">
      <c r="A630" s="26">
        <v>43802</v>
      </c>
      <c r="B630" s="27" t="s">
        <v>2637</v>
      </c>
      <c r="C630" s="27" t="s">
        <v>344</v>
      </c>
      <c r="D630" s="26">
        <v>9230</v>
      </c>
      <c r="E630" s="27" t="s">
        <v>140</v>
      </c>
      <c r="F630" s="27" t="s">
        <v>2638</v>
      </c>
      <c r="G630" s="27" t="s">
        <v>2639</v>
      </c>
    </row>
    <row r="631" spans="1:7" x14ac:dyDescent="0.3">
      <c r="A631" s="26">
        <v>43836</v>
      </c>
      <c r="B631" s="27" t="s">
        <v>2640</v>
      </c>
      <c r="C631" s="27" t="s">
        <v>344</v>
      </c>
      <c r="D631" s="26">
        <v>9230</v>
      </c>
      <c r="E631" s="27" t="s">
        <v>140</v>
      </c>
      <c r="F631" s="27" t="s">
        <v>2641</v>
      </c>
      <c r="G631" s="27" t="s">
        <v>2642</v>
      </c>
    </row>
    <row r="632" spans="1:7" x14ac:dyDescent="0.3">
      <c r="A632" s="26">
        <v>43869</v>
      </c>
      <c r="B632" s="27" t="s">
        <v>2643</v>
      </c>
      <c r="C632" s="27" t="s">
        <v>2644</v>
      </c>
      <c r="D632" s="26">
        <v>9060</v>
      </c>
      <c r="E632" s="27" t="s">
        <v>135</v>
      </c>
      <c r="F632" s="27" t="s">
        <v>2645</v>
      </c>
      <c r="G632" s="27" t="s">
        <v>2646</v>
      </c>
    </row>
    <row r="633" spans="1:7" x14ac:dyDescent="0.3">
      <c r="A633" s="26">
        <v>43885</v>
      </c>
      <c r="B633" s="27" t="s">
        <v>2647</v>
      </c>
      <c r="C633" s="27" t="s">
        <v>2648</v>
      </c>
      <c r="D633" s="26">
        <v>9060</v>
      </c>
      <c r="E633" s="27" t="s">
        <v>135</v>
      </c>
      <c r="F633" s="27" t="s">
        <v>2649</v>
      </c>
      <c r="G633" s="27" t="s">
        <v>2650</v>
      </c>
    </row>
    <row r="634" spans="1:7" x14ac:dyDescent="0.3">
      <c r="A634" s="26">
        <v>43927</v>
      </c>
      <c r="B634" s="27" t="s">
        <v>2651</v>
      </c>
      <c r="C634" s="27" t="s">
        <v>348</v>
      </c>
      <c r="D634" s="26">
        <v>9660</v>
      </c>
      <c r="E634" s="27" t="s">
        <v>153</v>
      </c>
      <c r="F634" s="27" t="s">
        <v>2652</v>
      </c>
      <c r="G634" s="27" t="s">
        <v>2653</v>
      </c>
    </row>
    <row r="635" spans="1:7" x14ac:dyDescent="0.3">
      <c r="A635" s="26">
        <v>43968</v>
      </c>
      <c r="B635" s="27" t="s">
        <v>2654</v>
      </c>
      <c r="C635" s="27" t="s">
        <v>334</v>
      </c>
      <c r="D635" s="26">
        <v>3740</v>
      </c>
      <c r="E635" s="27" t="s">
        <v>87</v>
      </c>
      <c r="F635" s="27" t="s">
        <v>2655</v>
      </c>
      <c r="G635" s="27" t="s">
        <v>2656</v>
      </c>
    </row>
    <row r="636" spans="1:7" x14ac:dyDescent="0.3">
      <c r="A636" s="26">
        <v>43992</v>
      </c>
      <c r="B636" s="27" t="s">
        <v>2657</v>
      </c>
      <c r="C636" s="27" t="s">
        <v>2658</v>
      </c>
      <c r="D636" s="26">
        <v>3960</v>
      </c>
      <c r="E636" s="27" t="s">
        <v>85</v>
      </c>
      <c r="F636" s="27" t="s">
        <v>2659</v>
      </c>
      <c r="G636" s="27" t="s">
        <v>2660</v>
      </c>
    </row>
    <row r="637" spans="1:7" x14ac:dyDescent="0.3">
      <c r="A637" s="26">
        <v>44016</v>
      </c>
      <c r="B637" s="27" t="s">
        <v>2661</v>
      </c>
      <c r="C637" s="27" t="s">
        <v>2662</v>
      </c>
      <c r="D637" s="26">
        <v>3630</v>
      </c>
      <c r="E637" s="27" t="s">
        <v>82</v>
      </c>
      <c r="F637" s="27" t="s">
        <v>2663</v>
      </c>
      <c r="G637" s="27" t="s">
        <v>2664</v>
      </c>
    </row>
    <row r="638" spans="1:7" x14ac:dyDescent="0.3">
      <c r="A638" s="26">
        <v>44041</v>
      </c>
      <c r="B638" s="27" t="s">
        <v>2665</v>
      </c>
      <c r="C638" s="27" t="s">
        <v>2666</v>
      </c>
      <c r="D638" s="26">
        <v>3600</v>
      </c>
      <c r="E638" s="27" t="s">
        <v>81</v>
      </c>
      <c r="F638" s="27" t="s">
        <v>2667</v>
      </c>
      <c r="G638" s="27" t="s">
        <v>3885</v>
      </c>
    </row>
    <row r="639" spans="1:7" x14ac:dyDescent="0.3">
      <c r="A639" s="26">
        <v>44057</v>
      </c>
      <c r="B639" s="27" t="s">
        <v>2668</v>
      </c>
      <c r="C639" s="27" t="s">
        <v>2669</v>
      </c>
      <c r="D639" s="26">
        <v>3600</v>
      </c>
      <c r="E639" s="27" t="s">
        <v>81</v>
      </c>
      <c r="F639" s="27" t="s">
        <v>2670</v>
      </c>
      <c r="G639" s="27" t="s">
        <v>2671</v>
      </c>
    </row>
    <row r="640" spans="1:7" x14ac:dyDescent="0.3">
      <c r="A640" s="26">
        <v>44073</v>
      </c>
      <c r="B640" s="27" t="s">
        <v>2672</v>
      </c>
      <c r="C640" s="27" t="s">
        <v>2673</v>
      </c>
      <c r="D640" s="26">
        <v>3600</v>
      </c>
      <c r="E640" s="27" t="s">
        <v>81</v>
      </c>
      <c r="F640" s="27" t="s">
        <v>2674</v>
      </c>
      <c r="G640" s="27" t="s">
        <v>2675</v>
      </c>
    </row>
    <row r="641" spans="1:7" x14ac:dyDescent="0.3">
      <c r="A641" s="26">
        <v>44081</v>
      </c>
      <c r="B641" s="27" t="s">
        <v>2676</v>
      </c>
      <c r="C641" s="27" t="s">
        <v>2677</v>
      </c>
      <c r="D641" s="26">
        <v>3500</v>
      </c>
      <c r="E641" s="27" t="s">
        <v>74</v>
      </c>
      <c r="F641" s="27" t="s">
        <v>2678</v>
      </c>
      <c r="G641" s="27" t="s">
        <v>2679</v>
      </c>
    </row>
    <row r="642" spans="1:7" x14ac:dyDescent="0.3">
      <c r="A642" s="26">
        <v>44107</v>
      </c>
      <c r="B642" s="27" t="s">
        <v>2680</v>
      </c>
      <c r="C642" s="27" t="s">
        <v>2681</v>
      </c>
      <c r="D642" s="26">
        <v>3500</v>
      </c>
      <c r="E642" s="27" t="s">
        <v>74</v>
      </c>
      <c r="F642" s="27" t="s">
        <v>2682</v>
      </c>
      <c r="G642" s="27" t="s">
        <v>2683</v>
      </c>
    </row>
    <row r="643" spans="1:7" x14ac:dyDescent="0.3">
      <c r="A643" s="26">
        <v>44123</v>
      </c>
      <c r="B643" s="27" t="s">
        <v>2684</v>
      </c>
      <c r="C643" s="27" t="s">
        <v>2685</v>
      </c>
      <c r="D643" s="26">
        <v>3500</v>
      </c>
      <c r="E643" s="27" t="s">
        <v>74</v>
      </c>
      <c r="F643" s="27" t="s">
        <v>2686</v>
      </c>
      <c r="G643" s="27" t="s">
        <v>2687</v>
      </c>
    </row>
    <row r="644" spans="1:7" x14ac:dyDescent="0.3">
      <c r="A644" s="26">
        <v>44156</v>
      </c>
      <c r="B644" s="27" t="s">
        <v>2684</v>
      </c>
      <c r="C644" s="27" t="s">
        <v>2688</v>
      </c>
      <c r="D644" s="26">
        <v>3500</v>
      </c>
      <c r="E644" s="27" t="s">
        <v>74</v>
      </c>
      <c r="F644" s="27" t="s">
        <v>2686</v>
      </c>
      <c r="G644" s="27" t="s">
        <v>2689</v>
      </c>
    </row>
    <row r="645" spans="1:7" x14ac:dyDescent="0.3">
      <c r="A645" s="26">
        <v>44172</v>
      </c>
      <c r="B645" s="27" t="s">
        <v>2690</v>
      </c>
      <c r="C645" s="27" t="s">
        <v>2681</v>
      </c>
      <c r="D645" s="26">
        <v>3500</v>
      </c>
      <c r="E645" s="27" t="s">
        <v>74</v>
      </c>
      <c r="F645" s="27" t="s">
        <v>2691</v>
      </c>
      <c r="G645" s="27" t="s">
        <v>2683</v>
      </c>
    </row>
    <row r="646" spans="1:7" x14ac:dyDescent="0.3">
      <c r="A646" s="26">
        <v>44181</v>
      </c>
      <c r="B646" s="27" t="s">
        <v>2692</v>
      </c>
      <c r="C646" s="27" t="s">
        <v>2693</v>
      </c>
      <c r="D646" s="26">
        <v>3540</v>
      </c>
      <c r="E646" s="27" t="s">
        <v>90</v>
      </c>
      <c r="F646" s="27" t="s">
        <v>2694</v>
      </c>
      <c r="G646" s="27" t="s">
        <v>2695</v>
      </c>
    </row>
    <row r="647" spans="1:7" x14ac:dyDescent="0.3">
      <c r="A647" s="26">
        <v>44263</v>
      </c>
      <c r="B647" s="27" t="s">
        <v>2696</v>
      </c>
      <c r="C647" s="27" t="s">
        <v>478</v>
      </c>
      <c r="D647" s="26">
        <v>3620</v>
      </c>
      <c r="E647" s="27" t="s">
        <v>219</v>
      </c>
      <c r="F647" s="27" t="s">
        <v>2697</v>
      </c>
      <c r="G647" s="27" t="s">
        <v>2698</v>
      </c>
    </row>
    <row r="648" spans="1:7" x14ac:dyDescent="0.3">
      <c r="A648" s="26">
        <v>44289</v>
      </c>
      <c r="B648" s="27" t="s">
        <v>2699</v>
      </c>
      <c r="C648" s="27" t="s">
        <v>336</v>
      </c>
      <c r="D648" s="26">
        <v>3970</v>
      </c>
      <c r="E648" s="27" t="s">
        <v>93</v>
      </c>
      <c r="F648" s="27" t="s">
        <v>496</v>
      </c>
      <c r="G648" s="27" t="s">
        <v>2700</v>
      </c>
    </row>
    <row r="649" spans="1:7" x14ac:dyDescent="0.3">
      <c r="A649" s="26">
        <v>44297</v>
      </c>
      <c r="B649" s="27" t="s">
        <v>2701</v>
      </c>
      <c r="C649" s="27" t="s">
        <v>336</v>
      </c>
      <c r="D649" s="26">
        <v>3970</v>
      </c>
      <c r="E649" s="27" t="s">
        <v>93</v>
      </c>
      <c r="F649" s="27" t="s">
        <v>496</v>
      </c>
      <c r="G649" s="27" t="s">
        <v>2702</v>
      </c>
    </row>
    <row r="650" spans="1:7" x14ac:dyDescent="0.3">
      <c r="A650" s="26">
        <v>44313</v>
      </c>
      <c r="B650" s="27" t="s">
        <v>2703</v>
      </c>
      <c r="C650" s="27" t="s">
        <v>495</v>
      </c>
      <c r="D650" s="26">
        <v>3920</v>
      </c>
      <c r="E650" s="27" t="s">
        <v>89</v>
      </c>
      <c r="F650" s="27" t="s">
        <v>2704</v>
      </c>
      <c r="G650" s="27" t="s">
        <v>3886</v>
      </c>
    </row>
    <row r="651" spans="1:7" x14ac:dyDescent="0.3">
      <c r="A651" s="26">
        <v>44321</v>
      </c>
      <c r="B651" s="27" t="s">
        <v>2705</v>
      </c>
      <c r="C651" s="27" t="s">
        <v>495</v>
      </c>
      <c r="D651" s="26">
        <v>3920</v>
      </c>
      <c r="E651" s="27" t="s">
        <v>89</v>
      </c>
      <c r="F651" s="27" t="s">
        <v>2704</v>
      </c>
      <c r="G651" s="27" t="s">
        <v>2706</v>
      </c>
    </row>
    <row r="652" spans="1:7" x14ac:dyDescent="0.3">
      <c r="A652" s="26">
        <v>44347</v>
      </c>
      <c r="B652" s="27" t="s">
        <v>2707</v>
      </c>
      <c r="C652" s="27" t="s">
        <v>2708</v>
      </c>
      <c r="D652" s="26">
        <v>3680</v>
      </c>
      <c r="E652" s="27" t="s">
        <v>84</v>
      </c>
      <c r="F652" s="27" t="s">
        <v>2709</v>
      </c>
      <c r="G652" s="27" t="s">
        <v>2710</v>
      </c>
    </row>
    <row r="653" spans="1:7" x14ac:dyDescent="0.3">
      <c r="A653" s="26">
        <v>44362</v>
      </c>
      <c r="B653" s="27" t="s">
        <v>2711</v>
      </c>
      <c r="C653" s="27" t="s">
        <v>2712</v>
      </c>
      <c r="D653" s="26">
        <v>3680</v>
      </c>
      <c r="E653" s="27" t="s">
        <v>84</v>
      </c>
      <c r="F653" s="27" t="s">
        <v>2713</v>
      </c>
      <c r="G653" s="27" t="s">
        <v>2714</v>
      </c>
    </row>
    <row r="654" spans="1:7" x14ac:dyDescent="0.3">
      <c r="A654" s="26">
        <v>44371</v>
      </c>
      <c r="B654" s="27" t="s">
        <v>2715</v>
      </c>
      <c r="C654" s="27" t="s">
        <v>2716</v>
      </c>
      <c r="D654" s="26">
        <v>3680</v>
      </c>
      <c r="E654" s="27" t="s">
        <v>84</v>
      </c>
      <c r="F654" s="27" t="s">
        <v>2717</v>
      </c>
      <c r="G654" s="27" t="s">
        <v>2718</v>
      </c>
    </row>
    <row r="655" spans="1:7" x14ac:dyDescent="0.3">
      <c r="A655" s="26">
        <v>44388</v>
      </c>
      <c r="B655" s="27" t="s">
        <v>2719</v>
      </c>
      <c r="C655" s="27" t="s">
        <v>390</v>
      </c>
      <c r="D655" s="26">
        <v>3630</v>
      </c>
      <c r="E655" s="27" t="s">
        <v>82</v>
      </c>
      <c r="F655" s="27" t="s">
        <v>2720</v>
      </c>
      <c r="G655" s="27" t="s">
        <v>2721</v>
      </c>
    </row>
    <row r="656" spans="1:7" x14ac:dyDescent="0.3">
      <c r="A656" s="26">
        <v>44412</v>
      </c>
      <c r="B656" s="27" t="s">
        <v>2722</v>
      </c>
      <c r="C656" s="27" t="s">
        <v>332</v>
      </c>
      <c r="D656" s="26">
        <v>3900</v>
      </c>
      <c r="E656" s="27" t="s">
        <v>488</v>
      </c>
      <c r="F656" s="27" t="s">
        <v>489</v>
      </c>
      <c r="G656" s="27" t="s">
        <v>2723</v>
      </c>
    </row>
    <row r="657" spans="1:7" x14ac:dyDescent="0.3">
      <c r="A657" s="26">
        <v>44438</v>
      </c>
      <c r="B657" s="27" t="s">
        <v>2724</v>
      </c>
      <c r="C657" s="27" t="s">
        <v>332</v>
      </c>
      <c r="D657" s="26">
        <v>3900</v>
      </c>
      <c r="E657" s="27" t="s">
        <v>488</v>
      </c>
      <c r="F657" s="27" t="s">
        <v>489</v>
      </c>
      <c r="G657" s="27" t="s">
        <v>2723</v>
      </c>
    </row>
    <row r="658" spans="1:7" x14ac:dyDescent="0.3">
      <c r="A658" s="26">
        <v>44446</v>
      </c>
      <c r="B658" s="27" t="s">
        <v>2725</v>
      </c>
      <c r="C658" s="27" t="s">
        <v>335</v>
      </c>
      <c r="D658" s="26">
        <v>3800</v>
      </c>
      <c r="E658" s="27" t="s">
        <v>88</v>
      </c>
      <c r="F658" s="27" t="s">
        <v>2726</v>
      </c>
      <c r="G658" s="27" t="s">
        <v>2727</v>
      </c>
    </row>
    <row r="659" spans="1:7" x14ac:dyDescent="0.3">
      <c r="A659" s="26">
        <v>44453</v>
      </c>
      <c r="B659" s="27" t="s">
        <v>2728</v>
      </c>
      <c r="C659" s="27" t="s">
        <v>333</v>
      </c>
      <c r="D659" s="26">
        <v>3700</v>
      </c>
      <c r="E659" s="27" t="s">
        <v>86</v>
      </c>
      <c r="F659" s="27" t="s">
        <v>2729</v>
      </c>
      <c r="G659" s="27" t="s">
        <v>2730</v>
      </c>
    </row>
    <row r="660" spans="1:7" x14ac:dyDescent="0.3">
      <c r="A660" s="26">
        <v>44487</v>
      </c>
      <c r="B660" s="27" t="s">
        <v>2731</v>
      </c>
      <c r="C660" s="27" t="s">
        <v>2732</v>
      </c>
      <c r="D660" s="26">
        <v>3800</v>
      </c>
      <c r="E660" s="27" t="s">
        <v>88</v>
      </c>
      <c r="F660" s="27" t="s">
        <v>2733</v>
      </c>
      <c r="G660" s="27" t="s">
        <v>2734</v>
      </c>
    </row>
    <row r="661" spans="1:7" x14ac:dyDescent="0.3">
      <c r="A661" s="26">
        <v>44495</v>
      </c>
      <c r="B661" s="27" t="s">
        <v>2735</v>
      </c>
      <c r="C661" s="27" t="s">
        <v>477</v>
      </c>
      <c r="D661" s="26">
        <v>3840</v>
      </c>
      <c r="E661" s="27" t="s">
        <v>221</v>
      </c>
      <c r="F661" s="27" t="s">
        <v>2736</v>
      </c>
      <c r="G661" s="27" t="s">
        <v>2737</v>
      </c>
    </row>
    <row r="662" spans="1:7" x14ac:dyDescent="0.3">
      <c r="A662" s="26">
        <v>44537</v>
      </c>
      <c r="B662" s="27" t="s">
        <v>2738</v>
      </c>
      <c r="C662" s="27" t="s">
        <v>477</v>
      </c>
      <c r="D662" s="26">
        <v>3840</v>
      </c>
      <c r="E662" s="27" t="s">
        <v>221</v>
      </c>
      <c r="F662" s="27" t="s">
        <v>2736</v>
      </c>
      <c r="G662" s="27" t="s">
        <v>2737</v>
      </c>
    </row>
    <row r="663" spans="1:7" x14ac:dyDescent="0.3">
      <c r="A663" s="26">
        <v>44552</v>
      </c>
      <c r="B663" s="27" t="s">
        <v>2739</v>
      </c>
      <c r="C663" s="27" t="s">
        <v>2740</v>
      </c>
      <c r="D663" s="26">
        <v>3700</v>
      </c>
      <c r="E663" s="27" t="s">
        <v>86</v>
      </c>
      <c r="F663" s="27" t="s">
        <v>2741</v>
      </c>
      <c r="G663" s="27" t="s">
        <v>2742</v>
      </c>
    </row>
    <row r="664" spans="1:7" x14ac:dyDescent="0.3">
      <c r="A664" s="26">
        <v>44669</v>
      </c>
      <c r="B664" s="27" t="s">
        <v>2743</v>
      </c>
      <c r="C664" s="27" t="s">
        <v>341</v>
      </c>
      <c r="D664" s="26">
        <v>9000</v>
      </c>
      <c r="E664" s="27" t="s">
        <v>132</v>
      </c>
      <c r="F664" s="27" t="s">
        <v>2744</v>
      </c>
      <c r="G664" s="27" t="s">
        <v>2745</v>
      </c>
    </row>
    <row r="665" spans="1:7" x14ac:dyDescent="0.3">
      <c r="A665" s="26">
        <v>44727</v>
      </c>
      <c r="B665" s="27" t="s">
        <v>3887</v>
      </c>
      <c r="C665" s="27" t="s">
        <v>363</v>
      </c>
      <c r="D665" s="26">
        <v>1800</v>
      </c>
      <c r="E665" s="27" t="s">
        <v>22</v>
      </c>
      <c r="F665" s="27" t="s">
        <v>1457</v>
      </c>
      <c r="G665" s="27" t="s">
        <v>2746</v>
      </c>
    </row>
    <row r="666" spans="1:7" x14ac:dyDescent="0.3">
      <c r="A666" s="26">
        <v>46003</v>
      </c>
      <c r="B666" s="27" t="s">
        <v>2747</v>
      </c>
      <c r="C666" s="27" t="s">
        <v>459</v>
      </c>
      <c r="D666" s="26">
        <v>9255</v>
      </c>
      <c r="E666" s="27" t="s">
        <v>146</v>
      </c>
      <c r="F666" s="27" t="s">
        <v>3888</v>
      </c>
      <c r="G666" s="27" t="s">
        <v>3889</v>
      </c>
    </row>
    <row r="667" spans="1:7" x14ac:dyDescent="0.3">
      <c r="A667" s="26">
        <v>46391</v>
      </c>
      <c r="B667" s="27" t="s">
        <v>2748</v>
      </c>
      <c r="C667" s="27" t="s">
        <v>2749</v>
      </c>
      <c r="D667" s="26">
        <v>2900</v>
      </c>
      <c r="E667" s="27" t="s">
        <v>34</v>
      </c>
      <c r="F667" s="27" t="s">
        <v>2750</v>
      </c>
      <c r="G667" s="27" t="s">
        <v>2751</v>
      </c>
    </row>
    <row r="668" spans="1:7" x14ac:dyDescent="0.3">
      <c r="A668" s="26">
        <v>46409</v>
      </c>
      <c r="B668" s="27" t="s">
        <v>2752</v>
      </c>
      <c r="C668" s="27" t="s">
        <v>487</v>
      </c>
      <c r="D668" s="26">
        <v>3290</v>
      </c>
      <c r="E668" s="27" t="s">
        <v>71</v>
      </c>
      <c r="F668" s="27" t="s">
        <v>2338</v>
      </c>
      <c r="G668" s="27" t="s">
        <v>2339</v>
      </c>
    </row>
    <row r="669" spans="1:7" x14ac:dyDescent="0.3">
      <c r="A669" s="26">
        <v>46417</v>
      </c>
      <c r="B669" s="27" t="s">
        <v>2753</v>
      </c>
      <c r="C669" s="27" t="s">
        <v>2754</v>
      </c>
      <c r="D669" s="26">
        <v>3440</v>
      </c>
      <c r="E669" s="27" t="s">
        <v>211</v>
      </c>
      <c r="F669" s="27" t="s">
        <v>2755</v>
      </c>
      <c r="G669" s="27" t="s">
        <v>2756</v>
      </c>
    </row>
    <row r="670" spans="1:7" x14ac:dyDescent="0.3">
      <c r="A670" s="26">
        <v>46813</v>
      </c>
      <c r="B670" s="27" t="s">
        <v>2757</v>
      </c>
      <c r="C670" s="27" t="s">
        <v>2758</v>
      </c>
      <c r="D670" s="26">
        <v>2050</v>
      </c>
      <c r="E670" s="27" t="s">
        <v>308</v>
      </c>
      <c r="F670" s="27" t="s">
        <v>2759</v>
      </c>
      <c r="G670" s="27" t="s">
        <v>2760</v>
      </c>
    </row>
    <row r="671" spans="1:7" x14ac:dyDescent="0.3">
      <c r="A671" s="26">
        <v>46821</v>
      </c>
      <c r="B671" s="27" t="s">
        <v>2761</v>
      </c>
      <c r="C671" s="27" t="s">
        <v>372</v>
      </c>
      <c r="D671" s="26">
        <v>2018</v>
      </c>
      <c r="E671" s="27" t="s">
        <v>308</v>
      </c>
      <c r="F671" s="27" t="s">
        <v>179</v>
      </c>
      <c r="G671" s="27" t="s">
        <v>2762</v>
      </c>
    </row>
    <row r="672" spans="1:7" x14ac:dyDescent="0.3">
      <c r="A672" s="26">
        <v>46854</v>
      </c>
      <c r="B672" s="27" t="s">
        <v>2763</v>
      </c>
      <c r="C672" s="27" t="s">
        <v>1614</v>
      </c>
      <c r="D672" s="26">
        <v>8870</v>
      </c>
      <c r="E672" s="27" t="s">
        <v>121</v>
      </c>
      <c r="F672" s="27" t="s">
        <v>1615</v>
      </c>
      <c r="G672" s="27" t="s">
        <v>1616</v>
      </c>
    </row>
    <row r="673" spans="1:7" x14ac:dyDescent="0.3">
      <c r="A673" s="26">
        <v>46862</v>
      </c>
      <c r="B673" s="27" t="s">
        <v>2764</v>
      </c>
      <c r="C673" s="27" t="s">
        <v>2765</v>
      </c>
      <c r="D673" s="26">
        <v>9000</v>
      </c>
      <c r="E673" s="27" t="s">
        <v>132</v>
      </c>
      <c r="F673" s="27" t="s">
        <v>2766</v>
      </c>
      <c r="G673" s="27" t="s">
        <v>2767</v>
      </c>
    </row>
    <row r="674" spans="1:7" x14ac:dyDescent="0.3">
      <c r="A674" s="26">
        <v>46871</v>
      </c>
      <c r="B674" s="27" t="s">
        <v>2768</v>
      </c>
      <c r="C674" s="27" t="s">
        <v>421</v>
      </c>
      <c r="D674" s="26">
        <v>9000</v>
      </c>
      <c r="E674" s="27" t="s">
        <v>132</v>
      </c>
      <c r="F674" s="27" t="s">
        <v>242</v>
      </c>
      <c r="G674" s="27" t="s">
        <v>1888</v>
      </c>
    </row>
    <row r="675" spans="1:7" x14ac:dyDescent="0.3">
      <c r="A675" s="26">
        <v>47209</v>
      </c>
      <c r="B675" s="27" t="s">
        <v>2769</v>
      </c>
      <c r="C675" s="27" t="s">
        <v>468</v>
      </c>
      <c r="D675" s="26">
        <v>9930</v>
      </c>
      <c r="E675" s="27" t="s">
        <v>491</v>
      </c>
      <c r="F675" s="27" t="s">
        <v>2770</v>
      </c>
      <c r="G675" s="27" t="s">
        <v>2771</v>
      </c>
    </row>
    <row r="676" spans="1:7" x14ac:dyDescent="0.3">
      <c r="A676" s="26">
        <v>47217</v>
      </c>
      <c r="B676" s="27" t="s">
        <v>2772</v>
      </c>
      <c r="C676" s="27" t="s">
        <v>2773</v>
      </c>
      <c r="D676" s="26">
        <v>9930</v>
      </c>
      <c r="E676" s="27" t="s">
        <v>491</v>
      </c>
      <c r="F676" s="27" t="s">
        <v>2774</v>
      </c>
      <c r="G676" s="27" t="s">
        <v>2775</v>
      </c>
    </row>
    <row r="677" spans="1:7" x14ac:dyDescent="0.3">
      <c r="A677" s="26">
        <v>47225</v>
      </c>
      <c r="B677" s="27" t="s">
        <v>1089</v>
      </c>
      <c r="C677" s="27" t="s">
        <v>2776</v>
      </c>
      <c r="D677" s="26">
        <v>3600</v>
      </c>
      <c r="E677" s="27" t="s">
        <v>81</v>
      </c>
      <c r="F677" s="27" t="s">
        <v>2777</v>
      </c>
      <c r="G677" s="27" t="s">
        <v>2778</v>
      </c>
    </row>
    <row r="678" spans="1:7" x14ac:dyDescent="0.3">
      <c r="A678" s="26">
        <v>47258</v>
      </c>
      <c r="B678" s="27" t="s">
        <v>2779</v>
      </c>
      <c r="C678" s="27" t="s">
        <v>368</v>
      </c>
      <c r="D678" s="26">
        <v>2060</v>
      </c>
      <c r="E678" s="27" t="s">
        <v>308</v>
      </c>
      <c r="F678" s="27" t="s">
        <v>2780</v>
      </c>
      <c r="G678" s="27" t="s">
        <v>2781</v>
      </c>
    </row>
    <row r="679" spans="1:7" x14ac:dyDescent="0.3">
      <c r="A679" s="26">
        <v>47282</v>
      </c>
      <c r="B679" s="27" t="s">
        <v>2782</v>
      </c>
      <c r="C679" s="27" t="s">
        <v>2783</v>
      </c>
      <c r="D679" s="26">
        <v>2050</v>
      </c>
      <c r="E679" s="27" t="s">
        <v>308</v>
      </c>
      <c r="F679" s="27" t="s">
        <v>2784</v>
      </c>
      <c r="G679" s="27" t="s">
        <v>2785</v>
      </c>
    </row>
    <row r="680" spans="1:7" x14ac:dyDescent="0.3">
      <c r="A680" s="26">
        <v>47316</v>
      </c>
      <c r="B680" s="27" t="s">
        <v>2786</v>
      </c>
      <c r="C680" s="27" t="s">
        <v>2787</v>
      </c>
      <c r="D680" s="26">
        <v>1000</v>
      </c>
      <c r="E680" s="27" t="s">
        <v>307</v>
      </c>
      <c r="F680" s="27" t="s">
        <v>2788</v>
      </c>
      <c r="G680" s="27" t="s">
        <v>2789</v>
      </c>
    </row>
    <row r="681" spans="1:7" x14ac:dyDescent="0.3">
      <c r="A681" s="26">
        <v>47589</v>
      </c>
      <c r="B681" s="27" t="s">
        <v>1089</v>
      </c>
      <c r="C681" s="27" t="s">
        <v>2790</v>
      </c>
      <c r="D681" s="26">
        <v>9230</v>
      </c>
      <c r="E681" s="27" t="s">
        <v>140</v>
      </c>
      <c r="F681" s="27" t="s">
        <v>2791</v>
      </c>
      <c r="G681" s="27" t="s">
        <v>2792</v>
      </c>
    </row>
    <row r="682" spans="1:7" x14ac:dyDescent="0.3">
      <c r="A682" s="26">
        <v>47597</v>
      </c>
      <c r="B682" s="27" t="s">
        <v>2793</v>
      </c>
      <c r="C682" s="27" t="s">
        <v>376</v>
      </c>
      <c r="D682" s="26">
        <v>2180</v>
      </c>
      <c r="E682" s="27" t="s">
        <v>30</v>
      </c>
      <c r="F682" s="27" t="s">
        <v>1006</v>
      </c>
      <c r="G682" s="27" t="s">
        <v>1004</v>
      </c>
    </row>
    <row r="683" spans="1:7" x14ac:dyDescent="0.3">
      <c r="A683" s="26">
        <v>47886</v>
      </c>
      <c r="B683" s="27" t="s">
        <v>2794</v>
      </c>
      <c r="C683" s="27" t="s">
        <v>2795</v>
      </c>
      <c r="D683" s="26">
        <v>3950</v>
      </c>
      <c r="E683" s="27" t="s">
        <v>80</v>
      </c>
      <c r="F683" s="27" t="s">
        <v>2796</v>
      </c>
      <c r="G683" s="27" t="s">
        <v>2797</v>
      </c>
    </row>
    <row r="684" spans="1:7" x14ac:dyDescent="0.3">
      <c r="A684" s="26">
        <v>47894</v>
      </c>
      <c r="B684" s="27" t="s">
        <v>2798</v>
      </c>
      <c r="C684" s="27" t="s">
        <v>394</v>
      </c>
      <c r="D684" s="26">
        <v>2800</v>
      </c>
      <c r="E684" s="27" t="s">
        <v>63</v>
      </c>
      <c r="F684" s="27" t="s">
        <v>2799</v>
      </c>
      <c r="G684" s="27" t="s">
        <v>2800</v>
      </c>
    </row>
    <row r="685" spans="1:7" x14ac:dyDescent="0.3">
      <c r="A685" s="26">
        <v>47944</v>
      </c>
      <c r="B685" s="27" t="s">
        <v>2801</v>
      </c>
      <c r="C685" s="27" t="s">
        <v>2802</v>
      </c>
      <c r="D685" s="26">
        <v>9900</v>
      </c>
      <c r="E685" s="27" t="s">
        <v>158</v>
      </c>
      <c r="F685" s="27" t="s">
        <v>2803</v>
      </c>
      <c r="G685" s="27" t="s">
        <v>2804</v>
      </c>
    </row>
    <row r="686" spans="1:7" x14ac:dyDescent="0.3">
      <c r="A686" s="26">
        <v>48025</v>
      </c>
      <c r="B686" s="27" t="s">
        <v>2805</v>
      </c>
      <c r="C686" s="27" t="s">
        <v>2806</v>
      </c>
      <c r="D686" s="26">
        <v>9470</v>
      </c>
      <c r="E686" s="27" t="s">
        <v>148</v>
      </c>
      <c r="F686" s="27" t="s">
        <v>2807</v>
      </c>
      <c r="G686" s="27" t="s">
        <v>2808</v>
      </c>
    </row>
    <row r="687" spans="1:7" x14ac:dyDescent="0.3">
      <c r="A687" s="26">
        <v>48033</v>
      </c>
      <c r="B687" s="27" t="s">
        <v>2809</v>
      </c>
      <c r="C687" s="27" t="s">
        <v>426</v>
      </c>
      <c r="D687" s="26">
        <v>9990</v>
      </c>
      <c r="E687" s="27" t="s">
        <v>160</v>
      </c>
      <c r="F687" s="27" t="s">
        <v>2810</v>
      </c>
      <c r="G687" s="27" t="s">
        <v>2811</v>
      </c>
    </row>
    <row r="688" spans="1:7" x14ac:dyDescent="0.3">
      <c r="A688" s="26">
        <v>48066</v>
      </c>
      <c r="B688" s="27" t="s">
        <v>2812</v>
      </c>
      <c r="C688" s="27" t="s">
        <v>2813</v>
      </c>
      <c r="D688" s="26">
        <v>3980</v>
      </c>
      <c r="E688" s="27" t="s">
        <v>94</v>
      </c>
      <c r="F688" s="27" t="s">
        <v>2814</v>
      </c>
      <c r="G688" s="27" t="s">
        <v>2815</v>
      </c>
    </row>
    <row r="689" spans="1:7" x14ac:dyDescent="0.3">
      <c r="A689" s="26">
        <v>48074</v>
      </c>
      <c r="B689" s="27" t="s">
        <v>2816</v>
      </c>
      <c r="C689" s="27" t="s">
        <v>2817</v>
      </c>
      <c r="D689" s="26">
        <v>3980</v>
      </c>
      <c r="E689" s="27" t="s">
        <v>94</v>
      </c>
      <c r="F689" s="27" t="s">
        <v>2818</v>
      </c>
      <c r="G689" s="27" t="s">
        <v>2819</v>
      </c>
    </row>
    <row r="690" spans="1:7" x14ac:dyDescent="0.3">
      <c r="A690" s="26">
        <v>48091</v>
      </c>
      <c r="B690" s="27" t="s">
        <v>2820</v>
      </c>
      <c r="C690" s="27" t="s">
        <v>2821</v>
      </c>
      <c r="D690" s="26">
        <v>2300</v>
      </c>
      <c r="E690" s="27" t="s">
        <v>45</v>
      </c>
      <c r="F690" s="27" t="s">
        <v>2822</v>
      </c>
      <c r="G690" s="27" t="s">
        <v>2823</v>
      </c>
    </row>
    <row r="691" spans="1:7" x14ac:dyDescent="0.3">
      <c r="A691" s="26">
        <v>48108</v>
      </c>
      <c r="B691" s="27" t="s">
        <v>2824</v>
      </c>
      <c r="C691" s="27" t="s">
        <v>373</v>
      </c>
      <c r="D691" s="26">
        <v>2020</v>
      </c>
      <c r="E691" s="27" t="s">
        <v>308</v>
      </c>
      <c r="F691" s="27" t="s">
        <v>2825</v>
      </c>
      <c r="G691" s="27" t="s">
        <v>2826</v>
      </c>
    </row>
    <row r="692" spans="1:7" x14ac:dyDescent="0.3">
      <c r="A692" s="26">
        <v>48397</v>
      </c>
      <c r="B692" s="27" t="s">
        <v>2827</v>
      </c>
      <c r="C692" s="27" t="s">
        <v>2828</v>
      </c>
      <c r="D692" s="26">
        <v>2260</v>
      </c>
      <c r="E692" s="27" t="s">
        <v>67</v>
      </c>
      <c r="F692" s="27" t="s">
        <v>2829</v>
      </c>
      <c r="G692" s="27" t="s">
        <v>2830</v>
      </c>
    </row>
    <row r="693" spans="1:7" x14ac:dyDescent="0.3">
      <c r="A693" s="26">
        <v>48652</v>
      </c>
      <c r="B693" s="27" t="s">
        <v>2831</v>
      </c>
      <c r="C693" s="27" t="s">
        <v>2832</v>
      </c>
      <c r="D693" s="26">
        <v>3500</v>
      </c>
      <c r="E693" s="27" t="s">
        <v>74</v>
      </c>
      <c r="F693" s="27" t="s">
        <v>2833</v>
      </c>
      <c r="G693" s="27" t="s">
        <v>2834</v>
      </c>
    </row>
    <row r="694" spans="1:7" x14ac:dyDescent="0.3">
      <c r="A694" s="26">
        <v>48728</v>
      </c>
      <c r="B694" s="27" t="s">
        <v>2835</v>
      </c>
      <c r="C694" s="27" t="s">
        <v>392</v>
      </c>
      <c r="D694" s="26">
        <v>2600</v>
      </c>
      <c r="E694" s="27" t="s">
        <v>193</v>
      </c>
      <c r="F694" s="27" t="s">
        <v>195</v>
      </c>
      <c r="G694" s="27" t="s">
        <v>2836</v>
      </c>
    </row>
    <row r="695" spans="1:7" x14ac:dyDescent="0.3">
      <c r="A695" s="26">
        <v>48769</v>
      </c>
      <c r="B695" s="27" t="s">
        <v>2837</v>
      </c>
      <c r="C695" s="27" t="s">
        <v>2838</v>
      </c>
      <c r="D695" s="26">
        <v>8200</v>
      </c>
      <c r="E695" s="27" t="s">
        <v>227</v>
      </c>
      <c r="F695" s="27" t="s">
        <v>1553</v>
      </c>
      <c r="G695" s="27" t="s">
        <v>1554</v>
      </c>
    </row>
    <row r="696" spans="1:7" x14ac:dyDescent="0.3">
      <c r="A696" s="26">
        <v>48967</v>
      </c>
      <c r="B696" s="27" t="s">
        <v>2839</v>
      </c>
      <c r="C696" s="27" t="s">
        <v>2840</v>
      </c>
      <c r="D696" s="26">
        <v>9600</v>
      </c>
      <c r="E696" s="27" t="s">
        <v>151</v>
      </c>
      <c r="F696" s="27" t="s">
        <v>2841</v>
      </c>
      <c r="G696" s="27" t="s">
        <v>3890</v>
      </c>
    </row>
    <row r="697" spans="1:7" x14ac:dyDescent="0.3">
      <c r="A697" s="26">
        <v>48975</v>
      </c>
      <c r="B697" s="27" t="s">
        <v>2842</v>
      </c>
      <c r="C697" s="27" t="s">
        <v>2843</v>
      </c>
      <c r="D697" s="26">
        <v>9660</v>
      </c>
      <c r="E697" s="27" t="s">
        <v>153</v>
      </c>
      <c r="F697" s="27" t="s">
        <v>2844</v>
      </c>
      <c r="G697" s="27" t="s">
        <v>2845</v>
      </c>
    </row>
    <row r="698" spans="1:7" x14ac:dyDescent="0.3">
      <c r="A698" s="26">
        <v>48991</v>
      </c>
      <c r="B698" s="27" t="s">
        <v>2846</v>
      </c>
      <c r="C698" s="27" t="s">
        <v>2847</v>
      </c>
      <c r="D698" s="26">
        <v>2920</v>
      </c>
      <c r="E698" s="27" t="s">
        <v>39</v>
      </c>
      <c r="F698" s="27" t="s">
        <v>2848</v>
      </c>
      <c r="G698" s="27" t="s">
        <v>3891</v>
      </c>
    </row>
    <row r="699" spans="1:7" x14ac:dyDescent="0.3">
      <c r="A699" s="26">
        <v>49023</v>
      </c>
      <c r="B699" s="27" t="s">
        <v>2849</v>
      </c>
      <c r="C699" s="27" t="s">
        <v>2850</v>
      </c>
      <c r="D699" s="26">
        <v>1020</v>
      </c>
      <c r="E699" s="27" t="s">
        <v>4</v>
      </c>
      <c r="F699" s="27" t="s">
        <v>2851</v>
      </c>
      <c r="G699" s="27" t="s">
        <v>2852</v>
      </c>
    </row>
    <row r="700" spans="1:7" x14ac:dyDescent="0.3">
      <c r="A700" s="26">
        <v>49189</v>
      </c>
      <c r="B700" s="27" t="s">
        <v>2853</v>
      </c>
      <c r="C700" s="27" t="s">
        <v>479</v>
      </c>
      <c r="D700" s="26">
        <v>1030</v>
      </c>
      <c r="E700" s="27" t="s">
        <v>5</v>
      </c>
      <c r="F700" s="27" t="s">
        <v>261</v>
      </c>
      <c r="G700" s="27" t="s">
        <v>2854</v>
      </c>
    </row>
    <row r="701" spans="1:7" x14ac:dyDescent="0.3">
      <c r="A701" s="26">
        <v>49445</v>
      </c>
      <c r="B701" s="27" t="s">
        <v>2855</v>
      </c>
      <c r="C701" s="27" t="s">
        <v>2856</v>
      </c>
      <c r="D701" s="26">
        <v>2018</v>
      </c>
      <c r="E701" s="27" t="s">
        <v>308</v>
      </c>
      <c r="F701" s="27" t="s">
        <v>2857</v>
      </c>
      <c r="G701" s="27" t="s">
        <v>2858</v>
      </c>
    </row>
    <row r="702" spans="1:7" x14ac:dyDescent="0.3">
      <c r="A702" s="26">
        <v>50096</v>
      </c>
      <c r="B702" s="27" t="s">
        <v>2859</v>
      </c>
      <c r="C702" s="27" t="s">
        <v>2860</v>
      </c>
      <c r="D702" s="26">
        <v>3500</v>
      </c>
      <c r="E702" s="27" t="s">
        <v>74</v>
      </c>
      <c r="F702" s="27" t="s">
        <v>2861</v>
      </c>
      <c r="G702" s="27" t="s">
        <v>2862</v>
      </c>
    </row>
    <row r="703" spans="1:7" x14ac:dyDescent="0.3">
      <c r="A703" s="26">
        <v>50161</v>
      </c>
      <c r="B703" s="27" t="s">
        <v>2863</v>
      </c>
      <c r="C703" s="27" t="s">
        <v>2864</v>
      </c>
      <c r="D703" s="26">
        <v>3600</v>
      </c>
      <c r="E703" s="27" t="s">
        <v>81</v>
      </c>
      <c r="F703" s="27" t="s">
        <v>2865</v>
      </c>
      <c r="G703" s="27" t="s">
        <v>2866</v>
      </c>
    </row>
    <row r="704" spans="1:7" x14ac:dyDescent="0.3">
      <c r="A704" s="26">
        <v>50336</v>
      </c>
      <c r="B704" s="27" t="s">
        <v>2867</v>
      </c>
      <c r="C704" s="27" t="s">
        <v>2868</v>
      </c>
      <c r="D704" s="26">
        <v>8000</v>
      </c>
      <c r="E704" s="27" t="s">
        <v>95</v>
      </c>
      <c r="F704" s="27" t="s">
        <v>2869</v>
      </c>
      <c r="G704" s="27" t="s">
        <v>2870</v>
      </c>
    </row>
    <row r="705" spans="1:7" x14ac:dyDescent="0.3">
      <c r="A705" s="26">
        <v>50609</v>
      </c>
      <c r="B705" s="27" t="s">
        <v>2871</v>
      </c>
      <c r="C705" s="27" t="s">
        <v>2573</v>
      </c>
      <c r="D705" s="26">
        <v>9940</v>
      </c>
      <c r="E705" s="27" t="s">
        <v>134</v>
      </c>
      <c r="F705" s="27" t="s">
        <v>2872</v>
      </c>
      <c r="G705" s="27" t="s">
        <v>2873</v>
      </c>
    </row>
    <row r="706" spans="1:7" x14ac:dyDescent="0.3">
      <c r="A706" s="26">
        <v>50633</v>
      </c>
      <c r="B706" s="27" t="s">
        <v>2874</v>
      </c>
      <c r="C706" s="27" t="s">
        <v>2875</v>
      </c>
      <c r="D706" s="26">
        <v>9000</v>
      </c>
      <c r="E706" s="27" t="s">
        <v>132</v>
      </c>
      <c r="F706" s="27" t="s">
        <v>2876</v>
      </c>
      <c r="G706" s="27" t="s">
        <v>2877</v>
      </c>
    </row>
    <row r="707" spans="1:7" x14ac:dyDescent="0.3">
      <c r="A707" s="26">
        <v>50658</v>
      </c>
      <c r="B707" s="27" t="s">
        <v>2878</v>
      </c>
      <c r="C707" s="27" t="s">
        <v>2879</v>
      </c>
      <c r="D707" s="26">
        <v>9000</v>
      </c>
      <c r="E707" s="27" t="s">
        <v>132</v>
      </c>
      <c r="F707" s="27" t="s">
        <v>2880</v>
      </c>
      <c r="G707" s="27" t="s">
        <v>2881</v>
      </c>
    </row>
    <row r="708" spans="1:7" x14ac:dyDescent="0.3">
      <c r="A708" s="26">
        <v>51003</v>
      </c>
      <c r="B708" s="27" t="s">
        <v>2882</v>
      </c>
      <c r="C708" s="27" t="s">
        <v>2883</v>
      </c>
      <c r="D708" s="26">
        <v>3000</v>
      </c>
      <c r="E708" s="27" t="s">
        <v>207</v>
      </c>
      <c r="F708" s="27" t="s">
        <v>2884</v>
      </c>
      <c r="G708" s="27" t="s">
        <v>2885</v>
      </c>
    </row>
    <row r="709" spans="1:7" x14ac:dyDescent="0.3">
      <c r="A709" s="26">
        <v>51086</v>
      </c>
      <c r="B709" s="27" t="s">
        <v>2886</v>
      </c>
      <c r="C709" s="27" t="s">
        <v>2887</v>
      </c>
      <c r="D709" s="26">
        <v>9300</v>
      </c>
      <c r="E709" s="27" t="s">
        <v>143</v>
      </c>
      <c r="F709" s="27" t="s">
        <v>2888</v>
      </c>
      <c r="G709" s="27" t="s">
        <v>2889</v>
      </c>
    </row>
    <row r="710" spans="1:7" x14ac:dyDescent="0.3">
      <c r="A710" s="26">
        <v>53124</v>
      </c>
      <c r="B710" s="27" t="s">
        <v>2890</v>
      </c>
      <c r="C710" s="27" t="s">
        <v>416</v>
      </c>
      <c r="D710" s="26">
        <v>8450</v>
      </c>
      <c r="E710" s="27" t="s">
        <v>232</v>
      </c>
      <c r="F710" s="27" t="s">
        <v>233</v>
      </c>
      <c r="G710" s="27" t="s">
        <v>311</v>
      </c>
    </row>
    <row r="711" spans="1:7" x14ac:dyDescent="0.3">
      <c r="A711" s="26">
        <v>53173</v>
      </c>
      <c r="B711" s="27" t="s">
        <v>2891</v>
      </c>
      <c r="C711" s="27" t="s">
        <v>391</v>
      </c>
      <c r="D711" s="26">
        <v>2600</v>
      </c>
      <c r="E711" s="27" t="s">
        <v>193</v>
      </c>
      <c r="F711" s="27" t="s">
        <v>194</v>
      </c>
      <c r="G711" s="27" t="s">
        <v>2892</v>
      </c>
    </row>
    <row r="712" spans="1:7" x14ac:dyDescent="0.3">
      <c r="A712" s="26">
        <v>53331</v>
      </c>
      <c r="B712" s="27" t="s">
        <v>2893</v>
      </c>
      <c r="C712" s="27" t="s">
        <v>373</v>
      </c>
      <c r="D712" s="26">
        <v>2020</v>
      </c>
      <c r="E712" s="27" t="s">
        <v>308</v>
      </c>
      <c r="F712" s="27" t="s">
        <v>2825</v>
      </c>
      <c r="G712" s="27" t="s">
        <v>2826</v>
      </c>
    </row>
    <row r="713" spans="1:7" x14ac:dyDescent="0.3">
      <c r="A713" s="26">
        <v>55913</v>
      </c>
      <c r="B713" s="27" t="s">
        <v>2894</v>
      </c>
      <c r="C713" s="27" t="s">
        <v>2895</v>
      </c>
      <c r="D713" s="26">
        <v>2000</v>
      </c>
      <c r="E713" s="27" t="s">
        <v>308</v>
      </c>
      <c r="F713" s="27" t="s">
        <v>2896</v>
      </c>
      <c r="G713" s="27" t="s">
        <v>2897</v>
      </c>
    </row>
    <row r="714" spans="1:7" x14ac:dyDescent="0.3">
      <c r="A714" s="26">
        <v>60831</v>
      </c>
      <c r="B714" s="27" t="s">
        <v>2898</v>
      </c>
      <c r="C714" s="27" t="s">
        <v>2899</v>
      </c>
      <c r="D714" s="26">
        <v>2800</v>
      </c>
      <c r="E714" s="27" t="s">
        <v>63</v>
      </c>
      <c r="F714" s="27" t="s">
        <v>2900</v>
      </c>
      <c r="G714" s="27" t="s">
        <v>2901</v>
      </c>
    </row>
    <row r="715" spans="1:7" x14ac:dyDescent="0.3">
      <c r="A715" s="26">
        <v>60848</v>
      </c>
      <c r="B715" s="27" t="s">
        <v>2902</v>
      </c>
      <c r="C715" s="27" t="s">
        <v>2903</v>
      </c>
      <c r="D715" s="26">
        <v>8755</v>
      </c>
      <c r="E715" s="27" t="s">
        <v>225</v>
      </c>
      <c r="F715" s="27" t="s">
        <v>2904</v>
      </c>
      <c r="G715" s="27" t="s">
        <v>2905</v>
      </c>
    </row>
    <row r="716" spans="1:7" x14ac:dyDescent="0.3">
      <c r="A716" s="26">
        <v>61085</v>
      </c>
      <c r="B716" s="27" t="s">
        <v>2906</v>
      </c>
      <c r="C716" s="27" t="s">
        <v>2907</v>
      </c>
      <c r="D716" s="26">
        <v>8000</v>
      </c>
      <c r="E716" s="27" t="s">
        <v>95</v>
      </c>
      <c r="F716" s="27" t="s">
        <v>2908</v>
      </c>
      <c r="G716" s="27" t="s">
        <v>2909</v>
      </c>
    </row>
    <row r="717" spans="1:7" x14ac:dyDescent="0.3">
      <c r="A717" s="26">
        <v>61929</v>
      </c>
      <c r="B717" s="27" t="s">
        <v>2910</v>
      </c>
      <c r="C717" s="27" t="s">
        <v>1129</v>
      </c>
      <c r="D717" s="26">
        <v>2170</v>
      </c>
      <c r="E717" s="27" t="s">
        <v>29</v>
      </c>
      <c r="F717" s="27" t="s">
        <v>1130</v>
      </c>
      <c r="G717" s="27" t="s">
        <v>2911</v>
      </c>
    </row>
    <row r="718" spans="1:7" x14ac:dyDescent="0.3">
      <c r="A718" s="26">
        <v>61937</v>
      </c>
      <c r="B718" s="27" t="s">
        <v>2912</v>
      </c>
      <c r="C718" s="27" t="s">
        <v>2913</v>
      </c>
      <c r="D718" s="26">
        <v>9340</v>
      </c>
      <c r="E718" s="27" t="s">
        <v>144</v>
      </c>
      <c r="F718" s="27" t="s">
        <v>2914</v>
      </c>
      <c r="G718" s="27" t="s">
        <v>2915</v>
      </c>
    </row>
    <row r="719" spans="1:7" x14ac:dyDescent="0.3">
      <c r="A719" s="26">
        <v>62091</v>
      </c>
      <c r="B719" s="27" t="s">
        <v>2916</v>
      </c>
      <c r="C719" s="27" t="s">
        <v>2917</v>
      </c>
      <c r="D719" s="26">
        <v>2660</v>
      </c>
      <c r="E719" s="27" t="s">
        <v>199</v>
      </c>
      <c r="F719" s="27" t="s">
        <v>2918</v>
      </c>
      <c r="G719" s="27" t="s">
        <v>2919</v>
      </c>
    </row>
    <row r="720" spans="1:7" x14ac:dyDescent="0.3">
      <c r="A720" s="26">
        <v>62141</v>
      </c>
      <c r="B720" s="27" t="s">
        <v>2920</v>
      </c>
      <c r="C720" s="27" t="s">
        <v>2921</v>
      </c>
      <c r="D720" s="26">
        <v>9120</v>
      </c>
      <c r="E720" s="27" t="s">
        <v>62</v>
      </c>
      <c r="F720" s="27" t="s">
        <v>2922</v>
      </c>
      <c r="G720" s="27" t="s">
        <v>2923</v>
      </c>
    </row>
    <row r="721" spans="1:7" x14ac:dyDescent="0.3">
      <c r="A721" s="26">
        <v>62158</v>
      </c>
      <c r="B721" s="27" t="s">
        <v>2924</v>
      </c>
      <c r="C721" s="27" t="s">
        <v>2925</v>
      </c>
      <c r="D721" s="26">
        <v>9120</v>
      </c>
      <c r="E721" s="27" t="s">
        <v>62</v>
      </c>
      <c r="F721" s="27" t="s">
        <v>2926</v>
      </c>
      <c r="G721" s="27" t="s">
        <v>2927</v>
      </c>
    </row>
    <row r="722" spans="1:7" x14ac:dyDescent="0.3">
      <c r="A722" s="26">
        <v>104141</v>
      </c>
      <c r="B722" s="27" t="s">
        <v>2928</v>
      </c>
      <c r="C722" s="27" t="s">
        <v>2929</v>
      </c>
      <c r="D722" s="26">
        <v>8200</v>
      </c>
      <c r="E722" s="27" t="s">
        <v>227</v>
      </c>
      <c r="F722" s="27" t="s">
        <v>2930</v>
      </c>
      <c r="G722" s="27" t="s">
        <v>2931</v>
      </c>
    </row>
    <row r="723" spans="1:7" x14ac:dyDescent="0.3">
      <c r="A723" s="26">
        <v>104166</v>
      </c>
      <c r="B723" s="27" t="s">
        <v>2932</v>
      </c>
      <c r="C723" s="27" t="s">
        <v>2933</v>
      </c>
      <c r="D723" s="26">
        <v>2870</v>
      </c>
      <c r="E723" s="27" t="s">
        <v>486</v>
      </c>
      <c r="F723" s="27" t="s">
        <v>2934</v>
      </c>
      <c r="G723" s="27" t="s">
        <v>2935</v>
      </c>
    </row>
    <row r="724" spans="1:7" x14ac:dyDescent="0.3">
      <c r="A724" s="26">
        <v>104174</v>
      </c>
      <c r="B724" s="27" t="s">
        <v>2936</v>
      </c>
      <c r="C724" s="27" t="s">
        <v>2937</v>
      </c>
      <c r="D724" s="26">
        <v>2870</v>
      </c>
      <c r="E724" s="27" t="s">
        <v>486</v>
      </c>
      <c r="F724" s="27" t="s">
        <v>2938</v>
      </c>
      <c r="G724" s="27" t="s">
        <v>2939</v>
      </c>
    </row>
    <row r="725" spans="1:7" x14ac:dyDescent="0.3">
      <c r="A725" s="26">
        <v>104182</v>
      </c>
      <c r="B725" s="27" t="s">
        <v>2940</v>
      </c>
      <c r="C725" s="27" t="s">
        <v>2941</v>
      </c>
      <c r="D725" s="26">
        <v>1930</v>
      </c>
      <c r="E725" s="27" t="s">
        <v>27</v>
      </c>
      <c r="F725" s="27" t="s">
        <v>2942</v>
      </c>
      <c r="G725" s="27" t="s">
        <v>2943</v>
      </c>
    </row>
    <row r="726" spans="1:7" x14ac:dyDescent="0.3">
      <c r="A726" s="26">
        <v>104257</v>
      </c>
      <c r="B726" s="27" t="s">
        <v>2944</v>
      </c>
      <c r="C726" s="27" t="s">
        <v>2945</v>
      </c>
      <c r="D726" s="26">
        <v>8400</v>
      </c>
      <c r="E726" s="27" t="s">
        <v>109</v>
      </c>
      <c r="F726" s="27" t="s">
        <v>2946</v>
      </c>
      <c r="G726" s="27" t="s">
        <v>2947</v>
      </c>
    </row>
    <row r="727" spans="1:7" x14ac:dyDescent="0.3">
      <c r="A727" s="26">
        <v>105395</v>
      </c>
      <c r="B727" s="27" t="s">
        <v>2948</v>
      </c>
      <c r="C727" s="27" t="s">
        <v>2949</v>
      </c>
      <c r="D727" s="26">
        <v>9000</v>
      </c>
      <c r="E727" s="27" t="s">
        <v>132</v>
      </c>
      <c r="F727" s="27" t="s">
        <v>2950</v>
      </c>
      <c r="G727" s="27" t="s">
        <v>2951</v>
      </c>
    </row>
    <row r="728" spans="1:7" x14ac:dyDescent="0.3">
      <c r="A728" s="26">
        <v>105403</v>
      </c>
      <c r="B728" s="27" t="s">
        <v>2952</v>
      </c>
      <c r="C728" s="27" t="s">
        <v>473</v>
      </c>
      <c r="D728" s="26">
        <v>2170</v>
      </c>
      <c r="E728" s="27" t="s">
        <v>29</v>
      </c>
      <c r="F728" s="27" t="s">
        <v>180</v>
      </c>
      <c r="G728" s="27" t="s">
        <v>1131</v>
      </c>
    </row>
    <row r="729" spans="1:7" x14ac:dyDescent="0.3">
      <c r="A729" s="26">
        <v>105411</v>
      </c>
      <c r="B729" s="27" t="s">
        <v>2953</v>
      </c>
      <c r="C729" s="27" t="s">
        <v>2954</v>
      </c>
      <c r="D729" s="26">
        <v>8620</v>
      </c>
      <c r="E729" s="27" t="s">
        <v>111</v>
      </c>
      <c r="F729" s="27" t="s">
        <v>2955</v>
      </c>
      <c r="G729" s="27" t="s">
        <v>2956</v>
      </c>
    </row>
    <row r="730" spans="1:7" x14ac:dyDescent="0.3">
      <c r="A730" s="26">
        <v>105486</v>
      </c>
      <c r="B730" s="27" t="s">
        <v>2957</v>
      </c>
      <c r="C730" s="27" t="s">
        <v>2958</v>
      </c>
      <c r="D730" s="26">
        <v>9060</v>
      </c>
      <c r="E730" s="27" t="s">
        <v>135</v>
      </c>
      <c r="F730" s="27" t="s">
        <v>2959</v>
      </c>
      <c r="G730" s="27" t="s">
        <v>2960</v>
      </c>
    </row>
    <row r="731" spans="1:7" x14ac:dyDescent="0.3">
      <c r="A731" s="26">
        <v>105494</v>
      </c>
      <c r="B731" s="27" t="s">
        <v>2961</v>
      </c>
      <c r="C731" s="27" t="s">
        <v>2958</v>
      </c>
      <c r="D731" s="26">
        <v>9060</v>
      </c>
      <c r="E731" s="27" t="s">
        <v>135</v>
      </c>
      <c r="F731" s="27" t="s">
        <v>2959</v>
      </c>
      <c r="G731" s="27" t="s">
        <v>2960</v>
      </c>
    </row>
    <row r="732" spans="1:7" x14ac:dyDescent="0.3">
      <c r="A732" s="26">
        <v>107581</v>
      </c>
      <c r="B732" s="27" t="s">
        <v>2962</v>
      </c>
      <c r="C732" s="27" t="s">
        <v>425</v>
      </c>
      <c r="D732" s="26">
        <v>9400</v>
      </c>
      <c r="E732" s="27" t="s">
        <v>147</v>
      </c>
      <c r="F732" s="27" t="s">
        <v>2963</v>
      </c>
      <c r="G732" s="27" t="s">
        <v>2964</v>
      </c>
    </row>
    <row r="733" spans="1:7" x14ac:dyDescent="0.3">
      <c r="A733" s="26">
        <v>107599</v>
      </c>
      <c r="B733" s="27" t="s">
        <v>2965</v>
      </c>
      <c r="C733" s="27" t="s">
        <v>2966</v>
      </c>
      <c r="D733" s="26">
        <v>9230</v>
      </c>
      <c r="E733" s="27" t="s">
        <v>140</v>
      </c>
      <c r="F733" s="27" t="s">
        <v>2967</v>
      </c>
      <c r="G733" s="27" t="s">
        <v>2968</v>
      </c>
    </row>
    <row r="734" spans="1:7" x14ac:dyDescent="0.3">
      <c r="A734" s="26">
        <v>107607</v>
      </c>
      <c r="B734" s="27" t="s">
        <v>2969</v>
      </c>
      <c r="C734" s="27" t="s">
        <v>2970</v>
      </c>
      <c r="D734" s="26">
        <v>9800</v>
      </c>
      <c r="E734" s="27" t="s">
        <v>156</v>
      </c>
      <c r="F734" s="27" t="s">
        <v>2971</v>
      </c>
      <c r="G734" s="27" t="s">
        <v>2972</v>
      </c>
    </row>
    <row r="735" spans="1:7" x14ac:dyDescent="0.3">
      <c r="A735" s="26">
        <v>107615</v>
      </c>
      <c r="B735" s="27" t="s">
        <v>2973</v>
      </c>
      <c r="C735" s="27" t="s">
        <v>2974</v>
      </c>
      <c r="D735" s="26">
        <v>9800</v>
      </c>
      <c r="E735" s="27" t="s">
        <v>156</v>
      </c>
      <c r="F735" s="27" t="s">
        <v>2975</v>
      </c>
      <c r="G735" s="27" t="s">
        <v>2976</v>
      </c>
    </row>
    <row r="736" spans="1:7" x14ac:dyDescent="0.3">
      <c r="A736" s="26">
        <v>107664</v>
      </c>
      <c r="B736" s="27" t="s">
        <v>2977</v>
      </c>
      <c r="C736" s="27" t="s">
        <v>2107</v>
      </c>
      <c r="D736" s="26">
        <v>3680</v>
      </c>
      <c r="E736" s="27" t="s">
        <v>84</v>
      </c>
      <c r="F736" s="27" t="s">
        <v>2978</v>
      </c>
      <c r="G736" s="27" t="s">
        <v>2109</v>
      </c>
    </row>
    <row r="737" spans="1:7" x14ac:dyDescent="0.3">
      <c r="A737" s="26">
        <v>107672</v>
      </c>
      <c r="B737" s="27" t="s">
        <v>2979</v>
      </c>
      <c r="C737" s="27" t="s">
        <v>2980</v>
      </c>
      <c r="D737" s="26">
        <v>3680</v>
      </c>
      <c r="E737" s="27" t="s">
        <v>84</v>
      </c>
      <c r="F737" s="27" t="s">
        <v>2981</v>
      </c>
      <c r="G737" s="27" t="s">
        <v>2982</v>
      </c>
    </row>
    <row r="738" spans="1:7" x14ac:dyDescent="0.3">
      <c r="A738" s="26">
        <v>107706</v>
      </c>
      <c r="B738" s="27" t="s">
        <v>2983</v>
      </c>
      <c r="C738" s="27" t="s">
        <v>322</v>
      </c>
      <c r="D738" s="26">
        <v>3080</v>
      </c>
      <c r="E738" s="27" t="s">
        <v>28</v>
      </c>
      <c r="F738" s="27" t="s">
        <v>2984</v>
      </c>
      <c r="G738" s="27" t="s">
        <v>2985</v>
      </c>
    </row>
    <row r="739" spans="1:7" x14ac:dyDescent="0.3">
      <c r="A739" s="26">
        <v>109843</v>
      </c>
      <c r="B739" s="27" t="s">
        <v>2986</v>
      </c>
      <c r="C739" s="27" t="s">
        <v>2987</v>
      </c>
      <c r="D739" s="26">
        <v>2610</v>
      </c>
      <c r="E739" s="27" t="s">
        <v>57</v>
      </c>
      <c r="F739" s="27" t="s">
        <v>2988</v>
      </c>
      <c r="G739" s="27" t="s">
        <v>2989</v>
      </c>
    </row>
    <row r="740" spans="1:7" x14ac:dyDescent="0.3">
      <c r="A740" s="26">
        <v>109892</v>
      </c>
      <c r="B740" s="27" t="s">
        <v>2990</v>
      </c>
      <c r="C740" s="27" t="s">
        <v>2991</v>
      </c>
      <c r="D740" s="26">
        <v>2800</v>
      </c>
      <c r="E740" s="27" t="s">
        <v>63</v>
      </c>
      <c r="F740" s="27" t="s">
        <v>2992</v>
      </c>
      <c r="G740" s="27" t="s">
        <v>2993</v>
      </c>
    </row>
    <row r="741" spans="1:7" x14ac:dyDescent="0.3">
      <c r="A741" s="26">
        <v>109942</v>
      </c>
      <c r="B741" s="27" t="s">
        <v>2994</v>
      </c>
      <c r="C741" s="27" t="s">
        <v>2995</v>
      </c>
      <c r="D741" s="26">
        <v>3800</v>
      </c>
      <c r="E741" s="27" t="s">
        <v>88</v>
      </c>
      <c r="F741" s="27" t="s">
        <v>2996</v>
      </c>
      <c r="G741" s="27" t="s">
        <v>2997</v>
      </c>
    </row>
    <row r="742" spans="1:7" x14ac:dyDescent="0.3">
      <c r="A742" s="26">
        <v>109959</v>
      </c>
      <c r="B742" s="27" t="s">
        <v>2998</v>
      </c>
      <c r="C742" s="27" t="s">
        <v>476</v>
      </c>
      <c r="D742" s="26">
        <v>2000</v>
      </c>
      <c r="E742" s="27" t="s">
        <v>308</v>
      </c>
      <c r="F742" s="27" t="s">
        <v>178</v>
      </c>
      <c r="G742" s="27" t="s">
        <v>2999</v>
      </c>
    </row>
    <row r="743" spans="1:7" x14ac:dyDescent="0.3">
      <c r="A743" s="26">
        <v>109975</v>
      </c>
      <c r="B743" s="27" t="s">
        <v>3000</v>
      </c>
      <c r="C743" s="27" t="s">
        <v>1042</v>
      </c>
      <c r="D743" s="26">
        <v>2200</v>
      </c>
      <c r="E743" s="27" t="s">
        <v>48</v>
      </c>
      <c r="F743" s="27" t="s">
        <v>1043</v>
      </c>
      <c r="G743" s="27" t="s">
        <v>1044</v>
      </c>
    </row>
    <row r="744" spans="1:7" x14ac:dyDescent="0.3">
      <c r="A744" s="26">
        <v>109983</v>
      </c>
      <c r="B744" s="27" t="s">
        <v>3001</v>
      </c>
      <c r="C744" s="27" t="s">
        <v>472</v>
      </c>
      <c r="D744" s="26">
        <v>2170</v>
      </c>
      <c r="E744" s="27" t="s">
        <v>29</v>
      </c>
      <c r="F744" s="27" t="s">
        <v>258</v>
      </c>
      <c r="G744" s="27" t="s">
        <v>3002</v>
      </c>
    </row>
    <row r="745" spans="1:7" x14ac:dyDescent="0.3">
      <c r="A745" s="26">
        <v>109991</v>
      </c>
      <c r="B745" s="27" t="s">
        <v>3003</v>
      </c>
      <c r="C745" s="27" t="s">
        <v>2140</v>
      </c>
      <c r="D745" s="26">
        <v>3630</v>
      </c>
      <c r="E745" s="27" t="s">
        <v>82</v>
      </c>
      <c r="F745" s="27" t="s">
        <v>2141</v>
      </c>
      <c r="G745" s="27" t="s">
        <v>3004</v>
      </c>
    </row>
    <row r="746" spans="1:7" x14ac:dyDescent="0.3">
      <c r="A746" s="26">
        <v>110007</v>
      </c>
      <c r="B746" s="27" t="s">
        <v>3892</v>
      </c>
      <c r="C746" s="27" t="s">
        <v>3005</v>
      </c>
      <c r="D746" s="26">
        <v>8310</v>
      </c>
      <c r="E746" s="27" t="s">
        <v>106</v>
      </c>
      <c r="F746" s="27" t="s">
        <v>3006</v>
      </c>
      <c r="G746" s="27" t="s">
        <v>3007</v>
      </c>
    </row>
    <row r="747" spans="1:7" x14ac:dyDescent="0.3">
      <c r="A747" s="26">
        <v>110015</v>
      </c>
      <c r="B747" s="27" t="s">
        <v>3008</v>
      </c>
      <c r="C747" s="27" t="s">
        <v>3009</v>
      </c>
      <c r="D747" s="26">
        <v>8550</v>
      </c>
      <c r="E747" s="27" t="s">
        <v>117</v>
      </c>
      <c r="F747" s="27" t="s">
        <v>3010</v>
      </c>
      <c r="G747" s="27" t="s">
        <v>3011</v>
      </c>
    </row>
    <row r="748" spans="1:7" x14ac:dyDescent="0.3">
      <c r="A748" s="26">
        <v>110031</v>
      </c>
      <c r="B748" s="27" t="s">
        <v>3012</v>
      </c>
      <c r="C748" s="27" t="s">
        <v>3013</v>
      </c>
      <c r="D748" s="26">
        <v>2000</v>
      </c>
      <c r="E748" s="27" t="s">
        <v>308</v>
      </c>
      <c r="F748" s="27" t="s">
        <v>3014</v>
      </c>
      <c r="G748" s="27" t="s">
        <v>3015</v>
      </c>
    </row>
    <row r="749" spans="1:7" x14ac:dyDescent="0.3">
      <c r="A749" s="26">
        <v>110247</v>
      </c>
      <c r="B749" s="27" t="s">
        <v>3016</v>
      </c>
      <c r="C749" s="27" t="s">
        <v>3017</v>
      </c>
      <c r="D749" s="26">
        <v>3600</v>
      </c>
      <c r="E749" s="27" t="s">
        <v>81</v>
      </c>
      <c r="F749" s="27" t="s">
        <v>3018</v>
      </c>
      <c r="G749" s="27" t="s">
        <v>3019</v>
      </c>
    </row>
    <row r="750" spans="1:7" x14ac:dyDescent="0.3">
      <c r="A750" s="26">
        <v>110312</v>
      </c>
      <c r="B750" s="27" t="s">
        <v>3020</v>
      </c>
      <c r="C750" s="27" t="s">
        <v>3021</v>
      </c>
      <c r="D750" s="26">
        <v>2050</v>
      </c>
      <c r="E750" s="27" t="s">
        <v>308</v>
      </c>
      <c r="F750" s="27" t="s">
        <v>3022</v>
      </c>
      <c r="G750" s="27" t="s">
        <v>3023</v>
      </c>
    </row>
    <row r="751" spans="1:7" x14ac:dyDescent="0.3">
      <c r="A751" s="26">
        <v>110321</v>
      </c>
      <c r="B751" s="27" t="s">
        <v>3024</v>
      </c>
      <c r="C751" s="27" t="s">
        <v>3025</v>
      </c>
      <c r="D751" s="26">
        <v>3300</v>
      </c>
      <c r="E751" s="27" t="s">
        <v>72</v>
      </c>
      <c r="F751" s="27" t="s">
        <v>3026</v>
      </c>
      <c r="G751" s="27" t="s">
        <v>3027</v>
      </c>
    </row>
    <row r="752" spans="1:7" x14ac:dyDescent="0.3">
      <c r="A752" s="26">
        <v>110338</v>
      </c>
      <c r="B752" s="27" t="s">
        <v>3028</v>
      </c>
      <c r="C752" s="27" t="s">
        <v>3029</v>
      </c>
      <c r="D752" s="26">
        <v>3300</v>
      </c>
      <c r="E752" s="27" t="s">
        <v>72</v>
      </c>
      <c r="F752" s="27" t="s">
        <v>3030</v>
      </c>
      <c r="G752" s="27" t="s">
        <v>3031</v>
      </c>
    </row>
    <row r="753" spans="1:7" x14ac:dyDescent="0.3">
      <c r="A753" s="26">
        <v>110346</v>
      </c>
      <c r="B753" s="27" t="s">
        <v>3032</v>
      </c>
      <c r="C753" s="27" t="s">
        <v>3033</v>
      </c>
      <c r="D753" s="26">
        <v>9041</v>
      </c>
      <c r="E753" s="27" t="s">
        <v>133</v>
      </c>
      <c r="F753" s="27" t="s">
        <v>3034</v>
      </c>
      <c r="G753" s="27" t="s">
        <v>3035</v>
      </c>
    </row>
    <row r="754" spans="1:7" x14ac:dyDescent="0.3">
      <c r="A754" s="26">
        <v>110379</v>
      </c>
      <c r="B754" s="27" t="s">
        <v>3036</v>
      </c>
      <c r="C754" s="27" t="s">
        <v>3037</v>
      </c>
      <c r="D754" s="26">
        <v>2800</v>
      </c>
      <c r="E754" s="27" t="s">
        <v>63</v>
      </c>
      <c r="F754" s="27" t="s">
        <v>3038</v>
      </c>
      <c r="G754" s="27" t="s">
        <v>3039</v>
      </c>
    </row>
    <row r="755" spans="1:7" x14ac:dyDescent="0.3">
      <c r="A755" s="26">
        <v>110395</v>
      </c>
      <c r="B755" s="27" t="s">
        <v>3040</v>
      </c>
      <c r="C755" s="27" t="s">
        <v>3041</v>
      </c>
      <c r="D755" s="26">
        <v>9300</v>
      </c>
      <c r="E755" s="27" t="s">
        <v>143</v>
      </c>
      <c r="F755" s="27" t="s">
        <v>3042</v>
      </c>
      <c r="G755" s="27" t="s">
        <v>3043</v>
      </c>
    </row>
    <row r="756" spans="1:7" x14ac:dyDescent="0.3">
      <c r="A756" s="26">
        <v>111278</v>
      </c>
      <c r="B756" s="27" t="s">
        <v>3044</v>
      </c>
      <c r="C756" s="27" t="s">
        <v>3045</v>
      </c>
      <c r="D756" s="26">
        <v>2030</v>
      </c>
      <c r="E756" s="27" t="s">
        <v>308</v>
      </c>
      <c r="F756" s="27" t="s">
        <v>3046</v>
      </c>
      <c r="G756" s="27" t="s">
        <v>3047</v>
      </c>
    </row>
    <row r="757" spans="1:7" x14ac:dyDescent="0.3">
      <c r="A757" s="26">
        <v>111741</v>
      </c>
      <c r="B757" s="27" t="s">
        <v>3048</v>
      </c>
      <c r="C757" s="27" t="s">
        <v>3049</v>
      </c>
      <c r="D757" s="26">
        <v>2660</v>
      </c>
      <c r="E757" s="27" t="s">
        <v>199</v>
      </c>
      <c r="F757" s="27" t="s">
        <v>3050</v>
      </c>
      <c r="G757" s="27" t="s">
        <v>3051</v>
      </c>
    </row>
    <row r="758" spans="1:7" x14ac:dyDescent="0.3">
      <c r="A758" s="26">
        <v>111757</v>
      </c>
      <c r="B758" s="27" t="s">
        <v>3052</v>
      </c>
      <c r="C758" s="27" t="s">
        <v>3053</v>
      </c>
      <c r="D758" s="26">
        <v>2660</v>
      </c>
      <c r="E758" s="27" t="s">
        <v>199</v>
      </c>
      <c r="F758" s="27" t="s">
        <v>3054</v>
      </c>
      <c r="G758" s="27" t="s">
        <v>3893</v>
      </c>
    </row>
    <row r="759" spans="1:7" x14ac:dyDescent="0.3">
      <c r="A759" s="26">
        <v>111765</v>
      </c>
      <c r="B759" s="27" t="s">
        <v>3055</v>
      </c>
      <c r="C759" s="27" t="s">
        <v>3056</v>
      </c>
      <c r="D759" s="26">
        <v>2000</v>
      </c>
      <c r="E759" s="27" t="s">
        <v>308</v>
      </c>
      <c r="F759" s="27" t="s">
        <v>3057</v>
      </c>
      <c r="G759" s="27" t="s">
        <v>3894</v>
      </c>
    </row>
    <row r="760" spans="1:7" x14ac:dyDescent="0.3">
      <c r="A760" s="26">
        <v>111807</v>
      </c>
      <c r="B760" s="27" t="s">
        <v>3058</v>
      </c>
      <c r="C760" s="27" t="s">
        <v>3059</v>
      </c>
      <c r="D760" s="26">
        <v>3500</v>
      </c>
      <c r="E760" s="27" t="s">
        <v>74</v>
      </c>
      <c r="F760" s="27" t="s">
        <v>3060</v>
      </c>
      <c r="G760" s="27" t="s">
        <v>3061</v>
      </c>
    </row>
    <row r="761" spans="1:7" x14ac:dyDescent="0.3">
      <c r="A761" s="26">
        <v>111823</v>
      </c>
      <c r="B761" s="27" t="s">
        <v>3062</v>
      </c>
      <c r="C761" s="27" t="s">
        <v>398</v>
      </c>
      <c r="D761" s="26">
        <v>3640</v>
      </c>
      <c r="E761" s="27" t="s">
        <v>216</v>
      </c>
      <c r="F761" s="27" t="s">
        <v>3063</v>
      </c>
      <c r="G761" s="27" t="s">
        <v>3064</v>
      </c>
    </row>
    <row r="762" spans="1:7" x14ac:dyDescent="0.3">
      <c r="A762" s="26">
        <v>111831</v>
      </c>
      <c r="B762" s="27" t="s">
        <v>3065</v>
      </c>
      <c r="C762" s="27" t="s">
        <v>2066</v>
      </c>
      <c r="D762" s="26">
        <v>3600</v>
      </c>
      <c r="E762" s="27" t="s">
        <v>81</v>
      </c>
      <c r="F762" s="27" t="s">
        <v>3066</v>
      </c>
      <c r="G762" s="27" t="s">
        <v>3067</v>
      </c>
    </row>
    <row r="763" spans="1:7" x14ac:dyDescent="0.3">
      <c r="A763" s="26">
        <v>111906</v>
      </c>
      <c r="B763" s="27" t="s">
        <v>3068</v>
      </c>
      <c r="C763" s="27" t="s">
        <v>3069</v>
      </c>
      <c r="D763" s="26">
        <v>8800</v>
      </c>
      <c r="E763" s="27" t="s">
        <v>127</v>
      </c>
      <c r="F763" s="27" t="s">
        <v>3070</v>
      </c>
      <c r="G763" s="27" t="s">
        <v>3071</v>
      </c>
    </row>
    <row r="764" spans="1:7" x14ac:dyDescent="0.3">
      <c r="A764" s="26">
        <v>111948</v>
      </c>
      <c r="B764" s="27" t="s">
        <v>3072</v>
      </c>
      <c r="C764" s="27" t="s">
        <v>1569</v>
      </c>
      <c r="D764" s="26">
        <v>8500</v>
      </c>
      <c r="E764" s="27" t="s">
        <v>115</v>
      </c>
      <c r="F764" s="27" t="s">
        <v>3073</v>
      </c>
      <c r="G764" s="27" t="s">
        <v>1571</v>
      </c>
    </row>
    <row r="765" spans="1:7" x14ac:dyDescent="0.3">
      <c r="A765" s="26">
        <v>112011</v>
      </c>
      <c r="B765" s="27" t="s">
        <v>3074</v>
      </c>
      <c r="C765" s="27" t="s">
        <v>3075</v>
      </c>
      <c r="D765" s="26">
        <v>8700</v>
      </c>
      <c r="E765" s="27" t="s">
        <v>129</v>
      </c>
      <c r="F765" s="27" t="s">
        <v>3076</v>
      </c>
      <c r="G765" s="27" t="s">
        <v>3077</v>
      </c>
    </row>
    <row r="766" spans="1:7" x14ac:dyDescent="0.3">
      <c r="A766" s="26">
        <v>112052</v>
      </c>
      <c r="B766" s="27" t="s">
        <v>3078</v>
      </c>
      <c r="C766" s="27" t="s">
        <v>412</v>
      </c>
      <c r="D766" s="26">
        <v>8820</v>
      </c>
      <c r="E766" s="27" t="s">
        <v>98</v>
      </c>
      <c r="F766" s="27" t="s">
        <v>3079</v>
      </c>
      <c r="G766" s="27" t="s">
        <v>3080</v>
      </c>
    </row>
    <row r="767" spans="1:7" x14ac:dyDescent="0.3">
      <c r="A767" s="26">
        <v>112061</v>
      </c>
      <c r="B767" s="27" t="s">
        <v>3081</v>
      </c>
      <c r="C767" s="27" t="s">
        <v>1580</v>
      </c>
      <c r="D767" s="26">
        <v>8900</v>
      </c>
      <c r="E767" s="27" t="s">
        <v>130</v>
      </c>
      <c r="F767" s="27" t="s">
        <v>1581</v>
      </c>
      <c r="G767" s="27" t="s">
        <v>1582</v>
      </c>
    </row>
    <row r="768" spans="1:7" x14ac:dyDescent="0.3">
      <c r="A768" s="26">
        <v>112078</v>
      </c>
      <c r="B768" s="27" t="s">
        <v>3082</v>
      </c>
      <c r="C768" s="27" t="s">
        <v>3870</v>
      </c>
      <c r="D768" s="26">
        <v>8200</v>
      </c>
      <c r="E768" s="27" t="s">
        <v>101</v>
      </c>
      <c r="F768" s="27" t="s">
        <v>1515</v>
      </c>
      <c r="G768" s="27" t="s">
        <v>1516</v>
      </c>
    </row>
    <row r="769" spans="1:7" x14ac:dyDescent="0.3">
      <c r="A769" s="26">
        <v>112086</v>
      </c>
      <c r="B769" s="27" t="s">
        <v>3083</v>
      </c>
      <c r="C769" s="27" t="s">
        <v>803</v>
      </c>
      <c r="D769" s="26">
        <v>8790</v>
      </c>
      <c r="E769" s="27" t="s">
        <v>126</v>
      </c>
      <c r="F769" s="27" t="s">
        <v>1762</v>
      </c>
      <c r="G769" s="27" t="s">
        <v>1763</v>
      </c>
    </row>
    <row r="770" spans="1:7" x14ac:dyDescent="0.3">
      <c r="A770" s="26">
        <v>112094</v>
      </c>
      <c r="B770" s="27" t="s">
        <v>3084</v>
      </c>
      <c r="C770" s="27" t="s">
        <v>1346</v>
      </c>
      <c r="D770" s="26">
        <v>1880</v>
      </c>
      <c r="E770" s="27" t="s">
        <v>205</v>
      </c>
      <c r="F770" s="27" t="s">
        <v>1347</v>
      </c>
      <c r="G770" s="27" t="s">
        <v>1348</v>
      </c>
    </row>
    <row r="771" spans="1:7" x14ac:dyDescent="0.3">
      <c r="A771" s="26">
        <v>112102</v>
      </c>
      <c r="B771" s="27" t="s">
        <v>3085</v>
      </c>
      <c r="C771" s="27" t="s">
        <v>3086</v>
      </c>
      <c r="D771" s="26">
        <v>9000</v>
      </c>
      <c r="E771" s="27" t="s">
        <v>132</v>
      </c>
      <c r="F771" s="27" t="s">
        <v>3087</v>
      </c>
      <c r="G771" s="27" t="s">
        <v>3088</v>
      </c>
    </row>
    <row r="772" spans="1:7" x14ac:dyDescent="0.3">
      <c r="A772" s="26">
        <v>112136</v>
      </c>
      <c r="B772" s="27" t="s">
        <v>3089</v>
      </c>
      <c r="C772" s="27" t="s">
        <v>2974</v>
      </c>
      <c r="D772" s="26">
        <v>9800</v>
      </c>
      <c r="E772" s="27" t="s">
        <v>156</v>
      </c>
      <c r="F772" s="27" t="s">
        <v>2975</v>
      </c>
      <c r="G772" s="27" t="s">
        <v>2976</v>
      </c>
    </row>
    <row r="773" spans="1:7" x14ac:dyDescent="0.3">
      <c r="A773" s="26">
        <v>112144</v>
      </c>
      <c r="B773" s="27" t="s">
        <v>3090</v>
      </c>
      <c r="C773" s="27" t="s">
        <v>2023</v>
      </c>
      <c r="D773" s="26">
        <v>9052</v>
      </c>
      <c r="E773" s="27" t="s">
        <v>251</v>
      </c>
      <c r="F773" s="27" t="s">
        <v>2024</v>
      </c>
      <c r="G773" s="27" t="s">
        <v>2025</v>
      </c>
    </row>
    <row r="774" spans="1:7" x14ac:dyDescent="0.3">
      <c r="A774" s="26">
        <v>112169</v>
      </c>
      <c r="B774" s="27" t="s">
        <v>3091</v>
      </c>
      <c r="C774" s="27" t="s">
        <v>1876</v>
      </c>
      <c r="D774" s="26">
        <v>9000</v>
      </c>
      <c r="E774" s="27" t="s">
        <v>132</v>
      </c>
      <c r="F774" s="27" t="s">
        <v>1877</v>
      </c>
      <c r="G774" s="27" t="s">
        <v>1878</v>
      </c>
    </row>
    <row r="775" spans="1:7" x14ac:dyDescent="0.3">
      <c r="A775" s="26">
        <v>112292</v>
      </c>
      <c r="B775" s="27" t="s">
        <v>3092</v>
      </c>
      <c r="C775" s="27" t="s">
        <v>2369</v>
      </c>
      <c r="D775" s="26">
        <v>3000</v>
      </c>
      <c r="E775" s="27" t="s">
        <v>207</v>
      </c>
      <c r="F775" s="27" t="s">
        <v>3093</v>
      </c>
      <c r="G775" s="27" t="s">
        <v>2371</v>
      </c>
    </row>
    <row r="776" spans="1:7" x14ac:dyDescent="0.3">
      <c r="A776" s="26">
        <v>112301</v>
      </c>
      <c r="B776" s="27" t="s">
        <v>3094</v>
      </c>
      <c r="C776" s="27" t="s">
        <v>463</v>
      </c>
      <c r="D776" s="26">
        <v>3010</v>
      </c>
      <c r="E776" s="27" t="s">
        <v>68</v>
      </c>
      <c r="F776" s="27" t="s">
        <v>3095</v>
      </c>
      <c r="G776" s="27" t="s">
        <v>3096</v>
      </c>
    </row>
    <row r="777" spans="1:7" x14ac:dyDescent="0.3">
      <c r="A777" s="26">
        <v>112318</v>
      </c>
      <c r="B777" s="27" t="s">
        <v>3097</v>
      </c>
      <c r="C777" s="27" t="s">
        <v>3098</v>
      </c>
      <c r="D777" s="26">
        <v>8500</v>
      </c>
      <c r="E777" s="27" t="s">
        <v>115</v>
      </c>
      <c r="F777" s="27" t="s">
        <v>3099</v>
      </c>
      <c r="G777" s="27" t="s">
        <v>3100</v>
      </c>
    </row>
    <row r="778" spans="1:7" x14ac:dyDescent="0.3">
      <c r="A778" s="26">
        <v>112789</v>
      </c>
      <c r="B778" s="27" t="s">
        <v>3101</v>
      </c>
      <c r="C778" s="27" t="s">
        <v>3102</v>
      </c>
      <c r="D778" s="26">
        <v>8500</v>
      </c>
      <c r="E778" s="27" t="s">
        <v>115</v>
      </c>
      <c r="F778" s="27" t="s">
        <v>3103</v>
      </c>
      <c r="G778" s="27" t="s">
        <v>3104</v>
      </c>
    </row>
    <row r="779" spans="1:7" x14ac:dyDescent="0.3">
      <c r="A779" s="26">
        <v>112797</v>
      </c>
      <c r="B779" s="27" t="s">
        <v>3105</v>
      </c>
      <c r="C779" s="27" t="s">
        <v>3106</v>
      </c>
      <c r="D779" s="26">
        <v>2018</v>
      </c>
      <c r="E779" s="27" t="s">
        <v>308</v>
      </c>
      <c r="F779" s="27" t="s">
        <v>3107</v>
      </c>
      <c r="G779" s="27" t="s">
        <v>3108</v>
      </c>
    </row>
    <row r="780" spans="1:7" x14ac:dyDescent="0.3">
      <c r="A780" s="26">
        <v>115221</v>
      </c>
      <c r="B780" s="27" t="s">
        <v>3109</v>
      </c>
      <c r="C780" s="27" t="s">
        <v>1312</v>
      </c>
      <c r="D780" s="26">
        <v>1700</v>
      </c>
      <c r="E780" s="27" t="s">
        <v>19</v>
      </c>
      <c r="F780" s="27" t="s">
        <v>1313</v>
      </c>
      <c r="G780" s="27" t="s">
        <v>3110</v>
      </c>
    </row>
    <row r="781" spans="1:7" x14ac:dyDescent="0.3">
      <c r="A781" s="26">
        <v>115238</v>
      </c>
      <c r="B781" s="27" t="s">
        <v>3111</v>
      </c>
      <c r="C781" s="27" t="s">
        <v>490</v>
      </c>
      <c r="D781" s="26">
        <v>9620</v>
      </c>
      <c r="E781" s="27" t="s">
        <v>152</v>
      </c>
      <c r="F781" s="27" t="s">
        <v>314</v>
      </c>
      <c r="G781" s="27" t="s">
        <v>3112</v>
      </c>
    </row>
    <row r="782" spans="1:7" x14ac:dyDescent="0.3">
      <c r="A782" s="26">
        <v>115253</v>
      </c>
      <c r="B782" s="27" t="s">
        <v>3113</v>
      </c>
      <c r="C782" s="27" t="s">
        <v>3114</v>
      </c>
      <c r="D782" s="26">
        <v>3550</v>
      </c>
      <c r="E782" s="27" t="s">
        <v>213</v>
      </c>
      <c r="F782" s="27" t="s">
        <v>3115</v>
      </c>
      <c r="G782" s="27" t="s">
        <v>3116</v>
      </c>
    </row>
    <row r="783" spans="1:7" x14ac:dyDescent="0.3">
      <c r="A783" s="26">
        <v>115261</v>
      </c>
      <c r="B783" s="27" t="s">
        <v>3117</v>
      </c>
      <c r="C783" s="27" t="s">
        <v>3114</v>
      </c>
      <c r="D783" s="26">
        <v>3550</v>
      </c>
      <c r="E783" s="27" t="s">
        <v>213</v>
      </c>
      <c r="F783" s="27" t="s">
        <v>3115</v>
      </c>
      <c r="G783" s="27" t="s">
        <v>3116</v>
      </c>
    </row>
    <row r="784" spans="1:7" x14ac:dyDescent="0.3">
      <c r="A784" s="26">
        <v>115279</v>
      </c>
      <c r="B784" s="27" t="s">
        <v>3118</v>
      </c>
      <c r="C784" s="27" t="s">
        <v>3114</v>
      </c>
      <c r="D784" s="26">
        <v>3550</v>
      </c>
      <c r="E784" s="27" t="s">
        <v>213</v>
      </c>
      <c r="F784" s="27" t="s">
        <v>3115</v>
      </c>
      <c r="G784" s="27" t="s">
        <v>3116</v>
      </c>
    </row>
    <row r="785" spans="1:7" x14ac:dyDescent="0.3">
      <c r="A785" s="26">
        <v>115287</v>
      </c>
      <c r="B785" s="27" t="s">
        <v>3119</v>
      </c>
      <c r="C785" s="27" t="s">
        <v>3114</v>
      </c>
      <c r="D785" s="26">
        <v>3550</v>
      </c>
      <c r="E785" s="27" t="s">
        <v>213</v>
      </c>
      <c r="F785" s="27" t="s">
        <v>3115</v>
      </c>
      <c r="G785" s="27" t="s">
        <v>3116</v>
      </c>
    </row>
    <row r="786" spans="1:7" x14ac:dyDescent="0.3">
      <c r="A786" s="26">
        <v>115295</v>
      </c>
      <c r="B786" s="27" t="s">
        <v>3120</v>
      </c>
      <c r="C786" s="27" t="s">
        <v>3114</v>
      </c>
      <c r="D786" s="26">
        <v>3550</v>
      </c>
      <c r="E786" s="27" t="s">
        <v>213</v>
      </c>
      <c r="F786" s="27" t="s">
        <v>3115</v>
      </c>
      <c r="G786" s="27" t="s">
        <v>3116</v>
      </c>
    </row>
    <row r="787" spans="1:7" x14ac:dyDescent="0.3">
      <c r="A787" s="26">
        <v>115303</v>
      </c>
      <c r="B787" s="27" t="s">
        <v>3121</v>
      </c>
      <c r="C787" s="27" t="s">
        <v>3122</v>
      </c>
      <c r="D787" s="26">
        <v>2060</v>
      </c>
      <c r="E787" s="27" t="s">
        <v>308</v>
      </c>
      <c r="F787" s="27" t="s">
        <v>2780</v>
      </c>
      <c r="G787" s="27" t="s">
        <v>2781</v>
      </c>
    </row>
    <row r="788" spans="1:7" x14ac:dyDescent="0.3">
      <c r="A788" s="26">
        <v>115311</v>
      </c>
      <c r="B788" s="27" t="s">
        <v>3123</v>
      </c>
      <c r="C788" s="27" t="s">
        <v>3122</v>
      </c>
      <c r="D788" s="26">
        <v>2060</v>
      </c>
      <c r="E788" s="27" t="s">
        <v>308</v>
      </c>
      <c r="F788" s="27" t="s">
        <v>2780</v>
      </c>
      <c r="G788" s="27" t="s">
        <v>2781</v>
      </c>
    </row>
    <row r="789" spans="1:7" x14ac:dyDescent="0.3">
      <c r="A789" s="26">
        <v>115329</v>
      </c>
      <c r="B789" s="27" t="s">
        <v>3124</v>
      </c>
      <c r="C789" s="27" t="s">
        <v>3125</v>
      </c>
      <c r="D789" s="26">
        <v>1702</v>
      </c>
      <c r="E789" s="27" t="s">
        <v>169</v>
      </c>
      <c r="F789" s="27" t="s">
        <v>3126</v>
      </c>
      <c r="G789" s="27" t="s">
        <v>3127</v>
      </c>
    </row>
    <row r="790" spans="1:7" x14ac:dyDescent="0.3">
      <c r="A790" s="26">
        <v>115337</v>
      </c>
      <c r="B790" s="27" t="s">
        <v>3128</v>
      </c>
      <c r="C790" s="27" t="s">
        <v>3125</v>
      </c>
      <c r="D790" s="26">
        <v>1702</v>
      </c>
      <c r="E790" s="27" t="s">
        <v>169</v>
      </c>
      <c r="F790" s="27" t="s">
        <v>3126</v>
      </c>
      <c r="G790" s="27" t="s">
        <v>3127</v>
      </c>
    </row>
    <row r="791" spans="1:7" x14ac:dyDescent="0.3">
      <c r="A791" s="26">
        <v>115352</v>
      </c>
      <c r="B791" s="27" t="s">
        <v>1493</v>
      </c>
      <c r="C791" s="27" t="s">
        <v>3129</v>
      </c>
      <c r="D791" s="26">
        <v>9040</v>
      </c>
      <c r="E791" s="27" t="s">
        <v>138</v>
      </c>
      <c r="F791" s="27" t="s">
        <v>3130</v>
      </c>
      <c r="G791" s="27" t="s">
        <v>3131</v>
      </c>
    </row>
    <row r="792" spans="1:7" x14ac:dyDescent="0.3">
      <c r="A792" s="26">
        <v>115361</v>
      </c>
      <c r="B792" s="27" t="s">
        <v>3132</v>
      </c>
      <c r="C792" s="27" t="s">
        <v>3129</v>
      </c>
      <c r="D792" s="26">
        <v>9040</v>
      </c>
      <c r="E792" s="27" t="s">
        <v>138</v>
      </c>
      <c r="F792" s="27" t="s">
        <v>3133</v>
      </c>
      <c r="G792" s="27" t="s">
        <v>3134</v>
      </c>
    </row>
    <row r="793" spans="1:7" x14ac:dyDescent="0.3">
      <c r="A793" s="26">
        <v>115378</v>
      </c>
      <c r="B793" s="27" t="s">
        <v>3135</v>
      </c>
      <c r="C793" s="27" t="s">
        <v>1677</v>
      </c>
      <c r="D793" s="26">
        <v>8400</v>
      </c>
      <c r="E793" s="27" t="s">
        <v>109</v>
      </c>
      <c r="F793" s="27" t="s">
        <v>1678</v>
      </c>
      <c r="G793" s="27" t="s">
        <v>1679</v>
      </c>
    </row>
    <row r="794" spans="1:7" x14ac:dyDescent="0.3">
      <c r="A794" s="26">
        <v>115394</v>
      </c>
      <c r="B794" s="27" t="s">
        <v>3136</v>
      </c>
      <c r="C794" s="27" t="s">
        <v>3137</v>
      </c>
      <c r="D794" s="26">
        <v>9050</v>
      </c>
      <c r="E794" s="27" t="s">
        <v>141</v>
      </c>
      <c r="F794" s="27" t="s">
        <v>3138</v>
      </c>
      <c r="G794" s="27" t="s">
        <v>3139</v>
      </c>
    </row>
    <row r="795" spans="1:7" x14ac:dyDescent="0.3">
      <c r="A795" s="26">
        <v>115411</v>
      </c>
      <c r="B795" s="27" t="s">
        <v>3140</v>
      </c>
      <c r="C795" s="27" t="s">
        <v>412</v>
      </c>
      <c r="D795" s="26">
        <v>8820</v>
      </c>
      <c r="E795" s="27" t="s">
        <v>98</v>
      </c>
      <c r="F795" s="27" t="s">
        <v>1738</v>
      </c>
      <c r="G795" s="27" t="s">
        <v>3080</v>
      </c>
    </row>
    <row r="796" spans="1:7" x14ac:dyDescent="0.3">
      <c r="A796" s="26">
        <v>116749</v>
      </c>
      <c r="B796" s="27" t="s">
        <v>3141</v>
      </c>
      <c r="C796" s="27" t="s">
        <v>3142</v>
      </c>
      <c r="D796" s="26">
        <v>9000</v>
      </c>
      <c r="E796" s="27" t="s">
        <v>132</v>
      </c>
      <c r="F796" s="27" t="s">
        <v>3143</v>
      </c>
      <c r="G796" s="27" t="s">
        <v>3144</v>
      </c>
    </row>
    <row r="797" spans="1:7" x14ac:dyDescent="0.3">
      <c r="A797" s="26">
        <v>116756</v>
      </c>
      <c r="B797" s="27" t="s">
        <v>3145</v>
      </c>
      <c r="C797" s="27" t="s">
        <v>3146</v>
      </c>
      <c r="D797" s="26">
        <v>9600</v>
      </c>
      <c r="E797" s="27" t="s">
        <v>151</v>
      </c>
      <c r="F797" s="27" t="s">
        <v>3147</v>
      </c>
      <c r="G797" s="27" t="s">
        <v>3148</v>
      </c>
    </row>
    <row r="798" spans="1:7" x14ac:dyDescent="0.3">
      <c r="A798" s="26">
        <v>116764</v>
      </c>
      <c r="B798" s="27" t="s">
        <v>3149</v>
      </c>
      <c r="C798" s="27" t="s">
        <v>3150</v>
      </c>
      <c r="D798" s="26">
        <v>2100</v>
      </c>
      <c r="E798" s="27" t="s">
        <v>181</v>
      </c>
      <c r="F798" s="27" t="s">
        <v>3151</v>
      </c>
      <c r="G798" s="27" t="s">
        <v>3152</v>
      </c>
    </row>
    <row r="799" spans="1:7" x14ac:dyDescent="0.3">
      <c r="A799" s="26">
        <v>116781</v>
      </c>
      <c r="B799" s="27" t="s">
        <v>3153</v>
      </c>
      <c r="C799" s="27" t="s">
        <v>470</v>
      </c>
      <c r="D799" s="26">
        <v>9900</v>
      </c>
      <c r="E799" s="27" t="s">
        <v>158</v>
      </c>
      <c r="F799" s="27" t="s">
        <v>1820</v>
      </c>
      <c r="G799" s="27" t="s">
        <v>1821</v>
      </c>
    </row>
    <row r="800" spans="1:7" x14ac:dyDescent="0.3">
      <c r="A800" s="26">
        <v>116806</v>
      </c>
      <c r="B800" s="27" t="s">
        <v>3154</v>
      </c>
      <c r="C800" s="27" t="s">
        <v>399</v>
      </c>
      <c r="D800" s="26">
        <v>2860</v>
      </c>
      <c r="E800" s="27" t="s">
        <v>192</v>
      </c>
      <c r="F800" s="27" t="s">
        <v>3155</v>
      </c>
      <c r="G800" s="27" t="s">
        <v>3156</v>
      </c>
    </row>
    <row r="801" spans="1:7" x14ac:dyDescent="0.3">
      <c r="A801" s="26">
        <v>116831</v>
      </c>
      <c r="B801" s="27" t="s">
        <v>3157</v>
      </c>
      <c r="C801" s="27" t="s">
        <v>3158</v>
      </c>
      <c r="D801" s="26">
        <v>3000</v>
      </c>
      <c r="E801" s="27" t="s">
        <v>207</v>
      </c>
      <c r="F801" s="27" t="s">
        <v>3159</v>
      </c>
      <c r="G801" s="27" t="s">
        <v>3160</v>
      </c>
    </row>
    <row r="802" spans="1:7" x14ac:dyDescent="0.3">
      <c r="A802" s="26">
        <v>116855</v>
      </c>
      <c r="B802" s="27" t="s">
        <v>3161</v>
      </c>
      <c r="C802" s="27" t="s">
        <v>3162</v>
      </c>
      <c r="D802" s="26">
        <v>2440</v>
      </c>
      <c r="E802" s="27" t="s">
        <v>49</v>
      </c>
      <c r="F802" s="27" t="s">
        <v>3163</v>
      </c>
      <c r="G802" s="27" t="s">
        <v>3164</v>
      </c>
    </row>
    <row r="803" spans="1:7" x14ac:dyDescent="0.3">
      <c r="A803" s="26">
        <v>116871</v>
      </c>
      <c r="B803" s="27" t="s">
        <v>3165</v>
      </c>
      <c r="C803" s="27" t="s">
        <v>3162</v>
      </c>
      <c r="D803" s="26">
        <v>2440</v>
      </c>
      <c r="E803" s="27" t="s">
        <v>49</v>
      </c>
      <c r="F803" s="27" t="s">
        <v>3163</v>
      </c>
      <c r="G803" s="27" t="s">
        <v>3164</v>
      </c>
    </row>
    <row r="804" spans="1:7" x14ac:dyDescent="0.3">
      <c r="A804" s="26">
        <v>116913</v>
      </c>
      <c r="B804" s="27" t="s">
        <v>3166</v>
      </c>
      <c r="C804" s="27" t="s">
        <v>3167</v>
      </c>
      <c r="D804" s="26">
        <v>8970</v>
      </c>
      <c r="E804" s="27" t="s">
        <v>131</v>
      </c>
      <c r="F804" s="27" t="s">
        <v>3168</v>
      </c>
      <c r="G804" s="27" t="s">
        <v>3169</v>
      </c>
    </row>
    <row r="805" spans="1:7" x14ac:dyDescent="0.3">
      <c r="A805" s="26">
        <v>116921</v>
      </c>
      <c r="B805" s="27" t="s">
        <v>3170</v>
      </c>
      <c r="C805" s="27" t="s">
        <v>1700</v>
      </c>
      <c r="D805" s="26">
        <v>8970</v>
      </c>
      <c r="E805" s="27" t="s">
        <v>131</v>
      </c>
      <c r="F805" s="27" t="s">
        <v>1701</v>
      </c>
      <c r="G805" s="27" t="s">
        <v>3171</v>
      </c>
    </row>
    <row r="806" spans="1:7" x14ac:dyDescent="0.3">
      <c r="A806" s="26">
        <v>116947</v>
      </c>
      <c r="B806" s="27" t="s">
        <v>3172</v>
      </c>
      <c r="C806" s="27" t="s">
        <v>1812</v>
      </c>
      <c r="D806" s="26">
        <v>9200</v>
      </c>
      <c r="E806" s="27" t="s">
        <v>145</v>
      </c>
      <c r="F806" s="27" t="s">
        <v>3173</v>
      </c>
      <c r="G806" s="27" t="s">
        <v>1814</v>
      </c>
    </row>
    <row r="807" spans="1:7" x14ac:dyDescent="0.3">
      <c r="A807" s="26">
        <v>116971</v>
      </c>
      <c r="B807" s="27" t="s">
        <v>3174</v>
      </c>
      <c r="C807" s="27" t="s">
        <v>3175</v>
      </c>
      <c r="D807" s="26">
        <v>2300</v>
      </c>
      <c r="E807" s="27" t="s">
        <v>45</v>
      </c>
      <c r="F807" s="27" t="s">
        <v>3176</v>
      </c>
      <c r="G807" s="27" t="s">
        <v>3177</v>
      </c>
    </row>
    <row r="808" spans="1:7" x14ac:dyDescent="0.3">
      <c r="A808" s="26">
        <v>116988</v>
      </c>
      <c r="B808" s="27" t="s">
        <v>3174</v>
      </c>
      <c r="C808" s="27" t="s">
        <v>3175</v>
      </c>
      <c r="D808" s="26">
        <v>2300</v>
      </c>
      <c r="E808" s="27" t="s">
        <v>45</v>
      </c>
      <c r="F808" s="27" t="s">
        <v>3176</v>
      </c>
      <c r="G808" s="27" t="s">
        <v>3178</v>
      </c>
    </row>
    <row r="809" spans="1:7" x14ac:dyDescent="0.3">
      <c r="A809" s="26">
        <v>117036</v>
      </c>
      <c r="B809" s="27" t="s">
        <v>3179</v>
      </c>
      <c r="C809" s="27" t="s">
        <v>3180</v>
      </c>
      <c r="D809" s="26">
        <v>2850</v>
      </c>
      <c r="E809" s="27" t="s">
        <v>58</v>
      </c>
      <c r="F809" s="27" t="s">
        <v>3181</v>
      </c>
      <c r="G809" s="27" t="s">
        <v>3182</v>
      </c>
    </row>
    <row r="810" spans="1:7" x14ac:dyDescent="0.3">
      <c r="A810" s="26">
        <v>117044</v>
      </c>
      <c r="B810" s="27" t="s">
        <v>3183</v>
      </c>
      <c r="C810" s="27" t="s">
        <v>3180</v>
      </c>
      <c r="D810" s="26">
        <v>2850</v>
      </c>
      <c r="E810" s="27" t="s">
        <v>58</v>
      </c>
      <c r="F810" s="27" t="s">
        <v>3181</v>
      </c>
      <c r="G810" s="27" t="s">
        <v>3182</v>
      </c>
    </row>
    <row r="811" spans="1:7" x14ac:dyDescent="0.3">
      <c r="A811" s="26">
        <v>117051</v>
      </c>
      <c r="B811" s="27" t="s">
        <v>3184</v>
      </c>
      <c r="C811" s="27" t="s">
        <v>3185</v>
      </c>
      <c r="D811" s="26">
        <v>2850</v>
      </c>
      <c r="E811" s="27" t="s">
        <v>58</v>
      </c>
      <c r="F811" s="27" t="s">
        <v>3186</v>
      </c>
      <c r="G811" s="27" t="s">
        <v>3187</v>
      </c>
    </row>
    <row r="812" spans="1:7" x14ac:dyDescent="0.3">
      <c r="A812" s="26">
        <v>117069</v>
      </c>
      <c r="B812" s="27" t="s">
        <v>3188</v>
      </c>
      <c r="C812" s="27" t="s">
        <v>3189</v>
      </c>
      <c r="D812" s="26">
        <v>2850</v>
      </c>
      <c r="E812" s="27" t="s">
        <v>58</v>
      </c>
      <c r="F812" s="27" t="s">
        <v>3190</v>
      </c>
      <c r="G812" s="27" t="s">
        <v>3191</v>
      </c>
    </row>
    <row r="813" spans="1:7" x14ac:dyDescent="0.3">
      <c r="A813" s="26">
        <v>117093</v>
      </c>
      <c r="B813" s="27" t="s">
        <v>3192</v>
      </c>
      <c r="C813" s="27" t="s">
        <v>392</v>
      </c>
      <c r="D813" s="26">
        <v>2600</v>
      </c>
      <c r="E813" s="27" t="s">
        <v>193</v>
      </c>
      <c r="F813" s="27" t="s">
        <v>195</v>
      </c>
      <c r="G813" s="27" t="s">
        <v>2836</v>
      </c>
    </row>
    <row r="814" spans="1:7" x14ac:dyDescent="0.3">
      <c r="A814" s="26">
        <v>117101</v>
      </c>
      <c r="B814" s="27" t="s">
        <v>3193</v>
      </c>
      <c r="C814" s="27" t="s">
        <v>412</v>
      </c>
      <c r="D814" s="26">
        <v>8820</v>
      </c>
      <c r="E814" s="27" t="s">
        <v>98</v>
      </c>
      <c r="F814" s="27" t="s">
        <v>3079</v>
      </c>
      <c r="G814" s="27" t="s">
        <v>3080</v>
      </c>
    </row>
    <row r="815" spans="1:7" x14ac:dyDescent="0.3">
      <c r="A815" s="26">
        <v>117754</v>
      </c>
      <c r="B815" s="27" t="s">
        <v>3194</v>
      </c>
      <c r="C815" s="27" t="s">
        <v>3195</v>
      </c>
      <c r="D815" s="26">
        <v>2220</v>
      </c>
      <c r="E815" s="27" t="s">
        <v>66</v>
      </c>
      <c r="F815" s="27" t="s">
        <v>3196</v>
      </c>
      <c r="G815" s="27" t="s">
        <v>3197</v>
      </c>
    </row>
    <row r="816" spans="1:7" x14ac:dyDescent="0.3">
      <c r="A816" s="26">
        <v>117762</v>
      </c>
      <c r="B816" s="27" t="s">
        <v>3198</v>
      </c>
      <c r="C816" s="27" t="s">
        <v>347</v>
      </c>
      <c r="D816" s="26">
        <v>9550</v>
      </c>
      <c r="E816" s="27" t="s">
        <v>150</v>
      </c>
      <c r="F816" s="27" t="s">
        <v>3199</v>
      </c>
      <c r="G816" s="27" t="s">
        <v>3200</v>
      </c>
    </row>
    <row r="817" spans="1:7" x14ac:dyDescent="0.3">
      <c r="A817" s="26">
        <v>117771</v>
      </c>
      <c r="B817" s="27" t="s">
        <v>3201</v>
      </c>
      <c r="C817" s="27" t="s">
        <v>3202</v>
      </c>
      <c r="D817" s="26">
        <v>2100</v>
      </c>
      <c r="E817" s="27" t="s">
        <v>181</v>
      </c>
      <c r="F817" s="27" t="s">
        <v>3203</v>
      </c>
      <c r="G817" s="27" t="s">
        <v>3108</v>
      </c>
    </row>
    <row r="818" spans="1:7" x14ac:dyDescent="0.3">
      <c r="A818" s="26">
        <v>117812</v>
      </c>
      <c r="B818" s="27" t="s">
        <v>3204</v>
      </c>
      <c r="C818" s="27" t="s">
        <v>3205</v>
      </c>
      <c r="D818" s="26">
        <v>1800</v>
      </c>
      <c r="E818" s="27" t="s">
        <v>22</v>
      </c>
      <c r="F818" s="27" t="s">
        <v>3206</v>
      </c>
      <c r="G818" s="27" t="s">
        <v>3207</v>
      </c>
    </row>
    <row r="819" spans="1:7" x14ac:dyDescent="0.3">
      <c r="A819" s="26">
        <v>117821</v>
      </c>
      <c r="B819" s="27" t="s">
        <v>3208</v>
      </c>
      <c r="C819" s="27" t="s">
        <v>3209</v>
      </c>
      <c r="D819" s="26">
        <v>1850</v>
      </c>
      <c r="E819" s="27" t="s">
        <v>24</v>
      </c>
      <c r="F819" s="27" t="s">
        <v>3210</v>
      </c>
      <c r="G819" s="27" t="s">
        <v>3211</v>
      </c>
    </row>
    <row r="820" spans="1:7" x14ac:dyDescent="0.3">
      <c r="A820" s="26">
        <v>117838</v>
      </c>
      <c r="B820" s="27" t="s">
        <v>3212</v>
      </c>
      <c r="C820" s="27" t="s">
        <v>3213</v>
      </c>
      <c r="D820" s="26">
        <v>1800</v>
      </c>
      <c r="E820" s="27" t="s">
        <v>22</v>
      </c>
      <c r="F820" s="27" t="s">
        <v>3214</v>
      </c>
      <c r="G820" s="27" t="s">
        <v>3215</v>
      </c>
    </row>
    <row r="821" spans="1:7" x14ac:dyDescent="0.3">
      <c r="A821" s="26">
        <v>117846</v>
      </c>
      <c r="B821" s="27" t="s">
        <v>3216</v>
      </c>
      <c r="C821" s="27" t="s">
        <v>3217</v>
      </c>
      <c r="D821" s="26">
        <v>3740</v>
      </c>
      <c r="E821" s="27" t="s">
        <v>87</v>
      </c>
      <c r="F821" s="27" t="s">
        <v>3218</v>
      </c>
      <c r="G821" s="27" t="s">
        <v>3895</v>
      </c>
    </row>
    <row r="822" spans="1:7" x14ac:dyDescent="0.3">
      <c r="A822" s="26">
        <v>117853</v>
      </c>
      <c r="B822" s="27" t="s">
        <v>3219</v>
      </c>
      <c r="C822" s="27" t="s">
        <v>3220</v>
      </c>
      <c r="D822" s="26">
        <v>3730</v>
      </c>
      <c r="E822" s="27" t="s">
        <v>217</v>
      </c>
      <c r="F822" s="27" t="s">
        <v>3221</v>
      </c>
      <c r="G822" s="27" t="s">
        <v>3896</v>
      </c>
    </row>
    <row r="823" spans="1:7" x14ac:dyDescent="0.3">
      <c r="A823" s="26">
        <v>117861</v>
      </c>
      <c r="B823" s="27" t="s">
        <v>3222</v>
      </c>
      <c r="C823" s="27" t="s">
        <v>3223</v>
      </c>
      <c r="D823" s="26">
        <v>3740</v>
      </c>
      <c r="E823" s="27" t="s">
        <v>87</v>
      </c>
      <c r="F823" s="27" t="s">
        <v>3224</v>
      </c>
      <c r="G823" s="27" t="s">
        <v>3897</v>
      </c>
    </row>
    <row r="824" spans="1:7" x14ac:dyDescent="0.3">
      <c r="A824" s="26">
        <v>118257</v>
      </c>
      <c r="B824" s="27" t="s">
        <v>3225</v>
      </c>
      <c r="C824" s="27" t="s">
        <v>3226</v>
      </c>
      <c r="D824" s="26">
        <v>8560</v>
      </c>
      <c r="E824" s="27" t="s">
        <v>119</v>
      </c>
      <c r="F824" s="27" t="s">
        <v>3227</v>
      </c>
      <c r="G824" s="27" t="s">
        <v>3228</v>
      </c>
    </row>
    <row r="825" spans="1:7" x14ac:dyDescent="0.3">
      <c r="A825" s="26">
        <v>118265</v>
      </c>
      <c r="B825" s="27" t="s">
        <v>3229</v>
      </c>
      <c r="C825" s="27" t="s">
        <v>3230</v>
      </c>
      <c r="D825" s="26">
        <v>3840</v>
      </c>
      <c r="E825" s="27" t="s">
        <v>221</v>
      </c>
      <c r="F825" s="27" t="s">
        <v>3231</v>
      </c>
      <c r="G825" s="27" t="s">
        <v>3232</v>
      </c>
    </row>
    <row r="826" spans="1:7" x14ac:dyDescent="0.3">
      <c r="A826" s="26">
        <v>118281</v>
      </c>
      <c r="B826" s="27" t="s">
        <v>3233</v>
      </c>
      <c r="C826" s="27" t="s">
        <v>2001</v>
      </c>
      <c r="D826" s="26">
        <v>9230</v>
      </c>
      <c r="E826" s="27" t="s">
        <v>140</v>
      </c>
      <c r="F826" s="27" t="s">
        <v>2002</v>
      </c>
      <c r="G826" s="27" t="s">
        <v>2003</v>
      </c>
    </row>
    <row r="827" spans="1:7" x14ac:dyDescent="0.3">
      <c r="A827" s="26">
        <v>118299</v>
      </c>
      <c r="B827" s="27" t="s">
        <v>3234</v>
      </c>
      <c r="C827" s="27" t="s">
        <v>2966</v>
      </c>
      <c r="D827" s="26">
        <v>9230</v>
      </c>
      <c r="E827" s="27" t="s">
        <v>140</v>
      </c>
      <c r="F827" s="27" t="s">
        <v>2967</v>
      </c>
      <c r="G827" s="27" t="s">
        <v>3235</v>
      </c>
    </row>
    <row r="828" spans="1:7" x14ac:dyDescent="0.3">
      <c r="A828" s="26">
        <v>118307</v>
      </c>
      <c r="B828" s="27" t="s">
        <v>3236</v>
      </c>
      <c r="C828" s="27" t="s">
        <v>385</v>
      </c>
      <c r="D828" s="26">
        <v>2320</v>
      </c>
      <c r="E828" s="27" t="s">
        <v>187</v>
      </c>
      <c r="F828" s="27" t="s">
        <v>1059</v>
      </c>
      <c r="G828" s="27" t="s">
        <v>1060</v>
      </c>
    </row>
    <row r="829" spans="1:7" x14ac:dyDescent="0.3">
      <c r="A829" s="26">
        <v>118315</v>
      </c>
      <c r="B829" s="27" t="s">
        <v>3237</v>
      </c>
      <c r="C829" s="27" t="s">
        <v>3238</v>
      </c>
      <c r="D829" s="26">
        <v>3540</v>
      </c>
      <c r="E829" s="27" t="s">
        <v>90</v>
      </c>
      <c r="F829" s="27" t="s">
        <v>3239</v>
      </c>
      <c r="G829" s="27" t="s">
        <v>3240</v>
      </c>
    </row>
    <row r="830" spans="1:7" x14ac:dyDescent="0.3">
      <c r="A830" s="26">
        <v>118323</v>
      </c>
      <c r="B830" s="27" t="s">
        <v>3241</v>
      </c>
      <c r="C830" s="27" t="s">
        <v>2102</v>
      </c>
      <c r="D830" s="26">
        <v>3540</v>
      </c>
      <c r="E830" s="27" t="s">
        <v>90</v>
      </c>
      <c r="F830" s="27" t="s">
        <v>2103</v>
      </c>
      <c r="G830" s="27" t="s">
        <v>3240</v>
      </c>
    </row>
    <row r="831" spans="1:7" x14ac:dyDescent="0.3">
      <c r="A831" s="26">
        <v>118331</v>
      </c>
      <c r="B831" s="27" t="s">
        <v>3242</v>
      </c>
      <c r="C831" s="27" t="s">
        <v>3243</v>
      </c>
      <c r="D831" s="26">
        <v>3540</v>
      </c>
      <c r="E831" s="27" t="s">
        <v>90</v>
      </c>
      <c r="F831" s="27" t="s">
        <v>3244</v>
      </c>
      <c r="G831" s="27" t="s">
        <v>3245</v>
      </c>
    </row>
    <row r="832" spans="1:7" x14ac:dyDescent="0.3">
      <c r="A832" s="26">
        <v>118349</v>
      </c>
      <c r="B832" s="27" t="s">
        <v>3246</v>
      </c>
      <c r="C832" s="27" t="s">
        <v>3243</v>
      </c>
      <c r="D832" s="26">
        <v>3540</v>
      </c>
      <c r="E832" s="27" t="s">
        <v>90</v>
      </c>
      <c r="F832" s="27" t="s">
        <v>3244</v>
      </c>
      <c r="G832" s="27" t="s">
        <v>3245</v>
      </c>
    </row>
    <row r="833" spans="1:7" x14ac:dyDescent="0.3">
      <c r="A833" s="26">
        <v>118356</v>
      </c>
      <c r="B833" s="27" t="s">
        <v>3247</v>
      </c>
      <c r="C833" s="27" t="s">
        <v>3248</v>
      </c>
      <c r="D833" s="26">
        <v>2590</v>
      </c>
      <c r="E833" s="27" t="s">
        <v>56</v>
      </c>
      <c r="F833" s="27" t="s">
        <v>3249</v>
      </c>
      <c r="G833" s="27" t="s">
        <v>3250</v>
      </c>
    </row>
    <row r="834" spans="1:7" x14ac:dyDescent="0.3">
      <c r="A834" s="26">
        <v>118364</v>
      </c>
      <c r="B834" s="27" t="s">
        <v>3247</v>
      </c>
      <c r="C834" s="27" t="s">
        <v>3248</v>
      </c>
      <c r="D834" s="26">
        <v>2590</v>
      </c>
      <c r="E834" s="27" t="s">
        <v>56</v>
      </c>
      <c r="F834" s="27" t="s">
        <v>3251</v>
      </c>
      <c r="G834" s="27" t="s">
        <v>3252</v>
      </c>
    </row>
    <row r="835" spans="1:7" x14ac:dyDescent="0.3">
      <c r="A835" s="26">
        <v>118372</v>
      </c>
      <c r="B835" s="27" t="s">
        <v>3253</v>
      </c>
      <c r="C835" s="27" t="s">
        <v>386</v>
      </c>
      <c r="D835" s="26">
        <v>2400</v>
      </c>
      <c r="E835" s="27" t="s">
        <v>47</v>
      </c>
      <c r="F835" s="27" t="s">
        <v>1143</v>
      </c>
      <c r="G835" s="27" t="s">
        <v>1144</v>
      </c>
    </row>
    <row r="836" spans="1:7" x14ac:dyDescent="0.3">
      <c r="A836" s="26">
        <v>118381</v>
      </c>
      <c r="B836" s="27" t="s">
        <v>3254</v>
      </c>
      <c r="C836" s="27" t="s">
        <v>386</v>
      </c>
      <c r="D836" s="26">
        <v>2400</v>
      </c>
      <c r="E836" s="27" t="s">
        <v>47</v>
      </c>
      <c r="F836" s="27" t="s">
        <v>1143</v>
      </c>
      <c r="G836" s="27" t="s">
        <v>1144</v>
      </c>
    </row>
    <row r="837" spans="1:7" x14ac:dyDescent="0.3">
      <c r="A837" s="26">
        <v>118398</v>
      </c>
      <c r="B837" s="27" t="s">
        <v>3255</v>
      </c>
      <c r="C837" s="27" t="s">
        <v>3256</v>
      </c>
      <c r="D837" s="26">
        <v>3600</v>
      </c>
      <c r="E837" s="27" t="s">
        <v>81</v>
      </c>
      <c r="F837" s="27" t="s">
        <v>3066</v>
      </c>
      <c r="G837" s="27" t="s">
        <v>3067</v>
      </c>
    </row>
    <row r="838" spans="1:7" x14ac:dyDescent="0.3">
      <c r="A838" s="26">
        <v>118406</v>
      </c>
      <c r="B838" s="27" t="s">
        <v>3257</v>
      </c>
      <c r="C838" s="27" t="s">
        <v>3256</v>
      </c>
      <c r="D838" s="26">
        <v>3600</v>
      </c>
      <c r="E838" s="27" t="s">
        <v>81</v>
      </c>
      <c r="F838" s="27" t="s">
        <v>3258</v>
      </c>
      <c r="G838" s="27" t="s">
        <v>3259</v>
      </c>
    </row>
    <row r="839" spans="1:7" x14ac:dyDescent="0.3">
      <c r="A839" s="26">
        <v>122382</v>
      </c>
      <c r="B839" s="27" t="s">
        <v>3260</v>
      </c>
      <c r="C839" s="27" t="s">
        <v>3261</v>
      </c>
      <c r="D839" s="26">
        <v>1070</v>
      </c>
      <c r="E839" s="27" t="s">
        <v>161</v>
      </c>
      <c r="F839" s="27" t="s">
        <v>3262</v>
      </c>
      <c r="G839" s="27" t="s">
        <v>3263</v>
      </c>
    </row>
    <row r="840" spans="1:7" x14ac:dyDescent="0.3">
      <c r="A840" s="26">
        <v>122671</v>
      </c>
      <c r="B840" s="27" t="s">
        <v>3264</v>
      </c>
      <c r="C840" s="27" t="s">
        <v>3265</v>
      </c>
      <c r="D840" s="26">
        <v>9700</v>
      </c>
      <c r="E840" s="27" t="s">
        <v>154</v>
      </c>
      <c r="F840" s="27" t="s">
        <v>3266</v>
      </c>
      <c r="G840" s="27" t="s">
        <v>3267</v>
      </c>
    </row>
    <row r="841" spans="1:7" x14ac:dyDescent="0.3">
      <c r="A841" s="26">
        <v>122705</v>
      </c>
      <c r="B841" s="27" t="s">
        <v>3268</v>
      </c>
      <c r="C841" s="27" t="s">
        <v>3269</v>
      </c>
      <c r="D841" s="26">
        <v>9620</v>
      </c>
      <c r="E841" s="27" t="s">
        <v>152</v>
      </c>
      <c r="F841" s="27" t="s">
        <v>3270</v>
      </c>
      <c r="G841" s="27" t="s">
        <v>3271</v>
      </c>
    </row>
    <row r="842" spans="1:7" x14ac:dyDescent="0.3">
      <c r="A842" s="26">
        <v>122713</v>
      </c>
      <c r="B842" s="27" t="s">
        <v>3272</v>
      </c>
      <c r="C842" s="27" t="s">
        <v>460</v>
      </c>
      <c r="D842" s="26">
        <v>9620</v>
      </c>
      <c r="E842" s="27" t="s">
        <v>152</v>
      </c>
      <c r="F842" s="27" t="s">
        <v>3273</v>
      </c>
      <c r="G842" s="27" t="s">
        <v>3274</v>
      </c>
    </row>
    <row r="843" spans="1:7" x14ac:dyDescent="0.3">
      <c r="A843" s="26">
        <v>122721</v>
      </c>
      <c r="B843" s="27" t="s">
        <v>3275</v>
      </c>
      <c r="C843" s="27" t="s">
        <v>1205</v>
      </c>
      <c r="D843" s="26">
        <v>2390</v>
      </c>
      <c r="E843" s="27" t="s">
        <v>182</v>
      </c>
      <c r="F843" s="27" t="s">
        <v>1206</v>
      </c>
      <c r="G843" s="27" t="s">
        <v>1207</v>
      </c>
    </row>
    <row r="844" spans="1:7" x14ac:dyDescent="0.3">
      <c r="A844" s="26">
        <v>122739</v>
      </c>
      <c r="B844" s="27" t="s">
        <v>3276</v>
      </c>
      <c r="C844" s="27" t="s">
        <v>395</v>
      </c>
      <c r="D844" s="26">
        <v>2800</v>
      </c>
      <c r="E844" s="27" t="s">
        <v>63</v>
      </c>
      <c r="F844" s="27" t="s">
        <v>1116</v>
      </c>
      <c r="G844" s="27" t="s">
        <v>3277</v>
      </c>
    </row>
    <row r="845" spans="1:7" x14ac:dyDescent="0.3">
      <c r="A845" s="26">
        <v>122747</v>
      </c>
      <c r="B845" s="27" t="s">
        <v>3278</v>
      </c>
      <c r="C845" s="27" t="s">
        <v>1976</v>
      </c>
      <c r="D845" s="26">
        <v>9100</v>
      </c>
      <c r="E845" s="27" t="s">
        <v>61</v>
      </c>
      <c r="F845" s="27" t="s">
        <v>1977</v>
      </c>
      <c r="G845" s="27" t="s">
        <v>3279</v>
      </c>
    </row>
    <row r="846" spans="1:7" x14ac:dyDescent="0.3">
      <c r="A846" s="26">
        <v>122754</v>
      </c>
      <c r="B846" s="27" t="s">
        <v>1687</v>
      </c>
      <c r="C846" s="27" t="s">
        <v>393</v>
      </c>
      <c r="D846" s="26">
        <v>9100</v>
      </c>
      <c r="E846" s="27" t="s">
        <v>61</v>
      </c>
      <c r="F846" s="27" t="s">
        <v>1991</v>
      </c>
      <c r="G846" s="27" t="s">
        <v>1992</v>
      </c>
    </row>
    <row r="847" spans="1:7" x14ac:dyDescent="0.3">
      <c r="A847" s="26">
        <v>122762</v>
      </c>
      <c r="B847" s="27" t="s">
        <v>3280</v>
      </c>
      <c r="C847" s="27" t="s">
        <v>1200</v>
      </c>
      <c r="D847" s="26">
        <v>2290</v>
      </c>
      <c r="E847" s="27" t="s">
        <v>186</v>
      </c>
      <c r="F847" s="27" t="s">
        <v>1201</v>
      </c>
      <c r="G847" s="27" t="s">
        <v>1202</v>
      </c>
    </row>
    <row r="848" spans="1:7" x14ac:dyDescent="0.3">
      <c r="A848" s="26">
        <v>122771</v>
      </c>
      <c r="B848" s="27" t="s">
        <v>3281</v>
      </c>
      <c r="C848" s="27" t="s">
        <v>3009</v>
      </c>
      <c r="D848" s="26">
        <v>8550</v>
      </c>
      <c r="E848" s="27" t="s">
        <v>117</v>
      </c>
      <c r="F848" s="27" t="s">
        <v>3010</v>
      </c>
      <c r="G848" s="27" t="s">
        <v>3011</v>
      </c>
    </row>
    <row r="849" spans="1:7" x14ac:dyDescent="0.3">
      <c r="A849" s="26">
        <v>122788</v>
      </c>
      <c r="B849" s="27" t="s">
        <v>3282</v>
      </c>
      <c r="C849" s="27" t="s">
        <v>1184</v>
      </c>
      <c r="D849" s="26">
        <v>2300</v>
      </c>
      <c r="E849" s="27" t="s">
        <v>45</v>
      </c>
      <c r="F849" s="27" t="s">
        <v>1185</v>
      </c>
      <c r="G849" s="27" t="s">
        <v>1186</v>
      </c>
    </row>
    <row r="850" spans="1:7" x14ac:dyDescent="0.3">
      <c r="A850" s="26">
        <v>122796</v>
      </c>
      <c r="B850" s="27" t="s">
        <v>3283</v>
      </c>
      <c r="C850" s="27" t="s">
        <v>394</v>
      </c>
      <c r="D850" s="26">
        <v>2800</v>
      </c>
      <c r="E850" s="27" t="s">
        <v>63</v>
      </c>
      <c r="F850" s="27" t="s">
        <v>2799</v>
      </c>
      <c r="G850" s="27" t="s">
        <v>2800</v>
      </c>
    </row>
    <row r="851" spans="1:7" x14ac:dyDescent="0.3">
      <c r="A851" s="26">
        <v>122861</v>
      </c>
      <c r="B851" s="27" t="s">
        <v>3284</v>
      </c>
      <c r="C851" s="27" t="s">
        <v>1055</v>
      </c>
      <c r="D851" s="26">
        <v>2320</v>
      </c>
      <c r="E851" s="27" t="s">
        <v>187</v>
      </c>
      <c r="F851" s="27" t="s">
        <v>1056</v>
      </c>
      <c r="G851" s="27" t="s">
        <v>1057</v>
      </c>
    </row>
    <row r="852" spans="1:7" x14ac:dyDescent="0.3">
      <c r="A852" s="26">
        <v>122879</v>
      </c>
      <c r="B852" s="27" t="s">
        <v>3285</v>
      </c>
      <c r="C852" s="27" t="s">
        <v>359</v>
      </c>
      <c r="D852" s="26">
        <v>1500</v>
      </c>
      <c r="E852" s="27" t="s">
        <v>16</v>
      </c>
      <c r="F852" s="27" t="s">
        <v>1332</v>
      </c>
      <c r="G852" s="27" t="s">
        <v>1333</v>
      </c>
    </row>
    <row r="853" spans="1:7" x14ac:dyDescent="0.3">
      <c r="A853" s="26">
        <v>123265</v>
      </c>
      <c r="B853" s="27" t="s">
        <v>3286</v>
      </c>
      <c r="C853" s="27" t="s">
        <v>1094</v>
      </c>
      <c r="D853" s="26">
        <v>2550</v>
      </c>
      <c r="E853" s="27" t="s">
        <v>54</v>
      </c>
      <c r="F853" s="27" t="s">
        <v>1095</v>
      </c>
      <c r="G853" s="27" t="s">
        <v>1096</v>
      </c>
    </row>
    <row r="854" spans="1:7" x14ac:dyDescent="0.3">
      <c r="A854" s="26">
        <v>123273</v>
      </c>
      <c r="B854" s="27" t="s">
        <v>3287</v>
      </c>
      <c r="C854" s="27" t="s">
        <v>1109</v>
      </c>
      <c r="D854" s="26">
        <v>2500</v>
      </c>
      <c r="E854" s="27" t="s">
        <v>50</v>
      </c>
      <c r="F854" s="27" t="s">
        <v>1110</v>
      </c>
      <c r="G854" s="27" t="s">
        <v>1111</v>
      </c>
    </row>
    <row r="855" spans="1:7" x14ac:dyDescent="0.3">
      <c r="A855" s="26">
        <v>123281</v>
      </c>
      <c r="B855" s="27" t="s">
        <v>3288</v>
      </c>
      <c r="C855" s="27" t="s">
        <v>1090</v>
      </c>
      <c r="D855" s="26">
        <v>2550</v>
      </c>
      <c r="E855" s="27" t="s">
        <v>54</v>
      </c>
      <c r="F855" s="27" t="s">
        <v>1091</v>
      </c>
      <c r="G855" s="27" t="s">
        <v>1092</v>
      </c>
    </row>
    <row r="856" spans="1:7" x14ac:dyDescent="0.3">
      <c r="A856" s="26">
        <v>123554</v>
      </c>
      <c r="B856" s="27" t="s">
        <v>3289</v>
      </c>
      <c r="C856" s="27" t="s">
        <v>475</v>
      </c>
      <c r="D856" s="26">
        <v>8930</v>
      </c>
      <c r="E856" s="27" t="s">
        <v>237</v>
      </c>
      <c r="F856" s="27" t="s">
        <v>3290</v>
      </c>
      <c r="G856" s="27" t="s">
        <v>3291</v>
      </c>
    </row>
    <row r="857" spans="1:7" x14ac:dyDescent="0.3">
      <c r="A857" s="26">
        <v>123571</v>
      </c>
      <c r="B857" s="27" t="s">
        <v>3292</v>
      </c>
      <c r="C857" s="27" t="s">
        <v>384</v>
      </c>
      <c r="D857" s="26">
        <v>2300</v>
      </c>
      <c r="E857" s="27" t="s">
        <v>45</v>
      </c>
      <c r="F857" s="27" t="s">
        <v>3293</v>
      </c>
      <c r="G857" s="27" t="s">
        <v>3294</v>
      </c>
    </row>
    <row r="858" spans="1:7" x14ac:dyDescent="0.3">
      <c r="A858" s="26">
        <v>123588</v>
      </c>
      <c r="B858" s="27" t="s">
        <v>3295</v>
      </c>
      <c r="C858" s="27" t="s">
        <v>384</v>
      </c>
      <c r="D858" s="26">
        <v>2300</v>
      </c>
      <c r="E858" s="27" t="s">
        <v>45</v>
      </c>
      <c r="F858" s="27" t="s">
        <v>3293</v>
      </c>
      <c r="G858" s="27" t="s">
        <v>3294</v>
      </c>
    </row>
    <row r="859" spans="1:7" x14ac:dyDescent="0.3">
      <c r="A859" s="26">
        <v>123612</v>
      </c>
      <c r="B859" s="27" t="s">
        <v>3296</v>
      </c>
      <c r="C859" s="27" t="s">
        <v>393</v>
      </c>
      <c r="D859" s="26">
        <v>9100</v>
      </c>
      <c r="E859" s="27" t="s">
        <v>61</v>
      </c>
      <c r="F859" s="27" t="s">
        <v>1991</v>
      </c>
      <c r="G859" s="27" t="s">
        <v>1992</v>
      </c>
    </row>
    <row r="860" spans="1:7" x14ac:dyDescent="0.3">
      <c r="A860" s="26">
        <v>123621</v>
      </c>
      <c r="B860" s="27" t="s">
        <v>3297</v>
      </c>
      <c r="C860" s="27" t="s">
        <v>1225</v>
      </c>
      <c r="D860" s="26">
        <v>3200</v>
      </c>
      <c r="E860" s="27" t="s">
        <v>70</v>
      </c>
      <c r="F860" s="27" t="s">
        <v>1226</v>
      </c>
      <c r="G860" s="27" t="s">
        <v>3298</v>
      </c>
    </row>
    <row r="861" spans="1:7" x14ac:dyDescent="0.3">
      <c r="A861" s="26">
        <v>123638</v>
      </c>
      <c r="B861" s="27" t="s">
        <v>3299</v>
      </c>
      <c r="C861" s="27" t="s">
        <v>405</v>
      </c>
      <c r="D861" s="26">
        <v>3200</v>
      </c>
      <c r="E861" s="27" t="s">
        <v>70</v>
      </c>
      <c r="F861" s="27" t="s">
        <v>3300</v>
      </c>
      <c r="G861" s="27" t="s">
        <v>1223</v>
      </c>
    </row>
    <row r="862" spans="1:7" x14ac:dyDescent="0.3">
      <c r="A862" s="26">
        <v>123646</v>
      </c>
      <c r="B862" s="27" t="s">
        <v>3301</v>
      </c>
      <c r="C862" s="27" t="s">
        <v>405</v>
      </c>
      <c r="D862" s="26">
        <v>3200</v>
      </c>
      <c r="E862" s="27" t="s">
        <v>70</v>
      </c>
      <c r="F862" s="27" t="s">
        <v>3300</v>
      </c>
      <c r="G862" s="27" t="s">
        <v>1223</v>
      </c>
    </row>
    <row r="863" spans="1:7" x14ac:dyDescent="0.3">
      <c r="A863" s="26">
        <v>123653</v>
      </c>
      <c r="B863" s="27" t="s">
        <v>3302</v>
      </c>
      <c r="C863" s="27" t="s">
        <v>1109</v>
      </c>
      <c r="D863" s="26">
        <v>2500</v>
      </c>
      <c r="E863" s="27" t="s">
        <v>50</v>
      </c>
      <c r="F863" s="27" t="s">
        <v>1110</v>
      </c>
      <c r="G863" s="27" t="s">
        <v>1111</v>
      </c>
    </row>
    <row r="864" spans="1:7" x14ac:dyDescent="0.3">
      <c r="A864" s="26">
        <v>123661</v>
      </c>
      <c r="B864" s="27" t="s">
        <v>3303</v>
      </c>
      <c r="C864" s="27" t="s">
        <v>1021</v>
      </c>
      <c r="D864" s="26">
        <v>2440</v>
      </c>
      <c r="E864" s="27" t="s">
        <v>49</v>
      </c>
      <c r="F864" s="27" t="s">
        <v>1022</v>
      </c>
      <c r="G864" s="27" t="s">
        <v>3304</v>
      </c>
    </row>
    <row r="865" spans="1:7" x14ac:dyDescent="0.3">
      <c r="A865" s="26">
        <v>123679</v>
      </c>
      <c r="B865" s="27" t="s">
        <v>3305</v>
      </c>
      <c r="C865" s="27" t="s">
        <v>3306</v>
      </c>
      <c r="D865" s="26">
        <v>2440</v>
      </c>
      <c r="E865" s="27" t="s">
        <v>49</v>
      </c>
      <c r="F865" s="27" t="s">
        <v>3307</v>
      </c>
      <c r="G865" s="27" t="s">
        <v>1023</v>
      </c>
    </row>
    <row r="866" spans="1:7" x14ac:dyDescent="0.3">
      <c r="A866" s="26">
        <v>123687</v>
      </c>
      <c r="B866" s="27" t="s">
        <v>3308</v>
      </c>
      <c r="C866" s="27" t="s">
        <v>3162</v>
      </c>
      <c r="D866" s="26">
        <v>2440</v>
      </c>
      <c r="E866" s="27" t="s">
        <v>49</v>
      </c>
      <c r="F866" s="27" t="s">
        <v>3163</v>
      </c>
      <c r="G866" s="27" t="s">
        <v>3164</v>
      </c>
    </row>
    <row r="867" spans="1:7" x14ac:dyDescent="0.3">
      <c r="A867" s="26">
        <v>123695</v>
      </c>
      <c r="B867" s="27" t="s">
        <v>3309</v>
      </c>
      <c r="C867" s="27" t="s">
        <v>3310</v>
      </c>
      <c r="D867" s="26">
        <v>2440</v>
      </c>
      <c r="E867" s="27" t="s">
        <v>49</v>
      </c>
      <c r="F867" s="27" t="s">
        <v>3311</v>
      </c>
      <c r="G867" s="27" t="s">
        <v>3312</v>
      </c>
    </row>
    <row r="868" spans="1:7" x14ac:dyDescent="0.3">
      <c r="A868" s="26">
        <v>123703</v>
      </c>
      <c r="B868" s="27" t="s">
        <v>3313</v>
      </c>
      <c r="C868" s="27" t="s">
        <v>3314</v>
      </c>
      <c r="D868" s="26">
        <v>8530</v>
      </c>
      <c r="E868" s="27" t="s">
        <v>124</v>
      </c>
      <c r="F868" s="27" t="s">
        <v>3315</v>
      </c>
      <c r="G868" s="27" t="s">
        <v>3316</v>
      </c>
    </row>
    <row r="869" spans="1:7" x14ac:dyDescent="0.3">
      <c r="A869" s="26">
        <v>123711</v>
      </c>
      <c r="B869" s="27" t="s">
        <v>3317</v>
      </c>
      <c r="C869" s="27" t="s">
        <v>3318</v>
      </c>
      <c r="D869" s="26">
        <v>8500</v>
      </c>
      <c r="E869" s="27" t="s">
        <v>115</v>
      </c>
      <c r="F869" s="27" t="s">
        <v>3319</v>
      </c>
      <c r="G869" s="27" t="s">
        <v>3320</v>
      </c>
    </row>
    <row r="870" spans="1:7" x14ac:dyDescent="0.3">
      <c r="A870" s="26">
        <v>123761</v>
      </c>
      <c r="B870" s="27" t="s">
        <v>3321</v>
      </c>
      <c r="C870" s="27" t="s">
        <v>389</v>
      </c>
      <c r="D870" s="26">
        <v>2530</v>
      </c>
      <c r="E870" s="27" t="s">
        <v>191</v>
      </c>
      <c r="F870" s="27" t="s">
        <v>3322</v>
      </c>
      <c r="G870" s="27" t="s">
        <v>3323</v>
      </c>
    </row>
    <row r="871" spans="1:7" x14ac:dyDescent="0.3">
      <c r="A871" s="26">
        <v>123778</v>
      </c>
      <c r="B871" s="27" t="s">
        <v>3324</v>
      </c>
      <c r="C871" s="27" t="s">
        <v>389</v>
      </c>
      <c r="D871" s="26">
        <v>2530</v>
      </c>
      <c r="E871" s="27" t="s">
        <v>191</v>
      </c>
      <c r="F871" s="27" t="s">
        <v>3322</v>
      </c>
      <c r="G871" s="27" t="s">
        <v>3325</v>
      </c>
    </row>
    <row r="872" spans="1:7" x14ac:dyDescent="0.3">
      <c r="A872" s="26">
        <v>123786</v>
      </c>
      <c r="B872" s="27" t="s">
        <v>3326</v>
      </c>
      <c r="C872" s="27" t="s">
        <v>3327</v>
      </c>
      <c r="D872" s="26">
        <v>2400</v>
      </c>
      <c r="E872" s="27" t="s">
        <v>47</v>
      </c>
      <c r="F872" s="27" t="s">
        <v>3328</v>
      </c>
      <c r="G872" s="27" t="s">
        <v>3329</v>
      </c>
    </row>
    <row r="873" spans="1:7" x14ac:dyDescent="0.3">
      <c r="A873" s="26">
        <v>123794</v>
      </c>
      <c r="B873" s="27" t="s">
        <v>3330</v>
      </c>
      <c r="C873" s="27" t="s">
        <v>3327</v>
      </c>
      <c r="D873" s="26">
        <v>2400</v>
      </c>
      <c r="E873" s="27" t="s">
        <v>47</v>
      </c>
      <c r="F873" s="27" t="s">
        <v>3328</v>
      </c>
      <c r="G873" s="27" t="s">
        <v>3329</v>
      </c>
    </row>
    <row r="874" spans="1:7" x14ac:dyDescent="0.3">
      <c r="A874" s="26">
        <v>123802</v>
      </c>
      <c r="B874" s="27" t="s">
        <v>3331</v>
      </c>
      <c r="C874" s="27" t="s">
        <v>3332</v>
      </c>
      <c r="D874" s="26">
        <v>8200</v>
      </c>
      <c r="E874" s="27" t="s">
        <v>101</v>
      </c>
      <c r="F874" s="27" t="s">
        <v>3333</v>
      </c>
      <c r="G874" s="27" t="s">
        <v>3334</v>
      </c>
    </row>
    <row r="875" spans="1:7" x14ac:dyDescent="0.3">
      <c r="A875" s="26">
        <v>123811</v>
      </c>
      <c r="B875" s="27" t="s">
        <v>3335</v>
      </c>
      <c r="C875" s="27" t="s">
        <v>3332</v>
      </c>
      <c r="D875" s="26">
        <v>8200</v>
      </c>
      <c r="E875" s="27" t="s">
        <v>101</v>
      </c>
      <c r="F875" s="27" t="s">
        <v>3333</v>
      </c>
      <c r="G875" s="27" t="s">
        <v>3334</v>
      </c>
    </row>
    <row r="876" spans="1:7" x14ac:dyDescent="0.3">
      <c r="A876" s="26">
        <v>123828</v>
      </c>
      <c r="B876" s="27" t="s">
        <v>3336</v>
      </c>
      <c r="C876" s="27" t="s">
        <v>3337</v>
      </c>
      <c r="D876" s="26">
        <v>3800</v>
      </c>
      <c r="E876" s="27" t="s">
        <v>88</v>
      </c>
      <c r="F876" s="27" t="s">
        <v>3338</v>
      </c>
      <c r="G876" s="27" t="s">
        <v>3339</v>
      </c>
    </row>
    <row r="877" spans="1:7" x14ac:dyDescent="0.3">
      <c r="A877" s="26">
        <v>123836</v>
      </c>
      <c r="B877" s="27" t="s">
        <v>3340</v>
      </c>
      <c r="C877" s="27" t="s">
        <v>3337</v>
      </c>
      <c r="D877" s="26">
        <v>3800</v>
      </c>
      <c r="E877" s="27" t="s">
        <v>88</v>
      </c>
      <c r="F877" s="27" t="s">
        <v>3338</v>
      </c>
      <c r="G877" s="27" t="s">
        <v>3339</v>
      </c>
    </row>
    <row r="878" spans="1:7" x14ac:dyDescent="0.3">
      <c r="A878" s="26">
        <v>123844</v>
      </c>
      <c r="B878" s="27" t="s">
        <v>3341</v>
      </c>
      <c r="C878" s="27" t="s">
        <v>2828</v>
      </c>
      <c r="D878" s="26">
        <v>2260</v>
      </c>
      <c r="E878" s="27" t="s">
        <v>67</v>
      </c>
      <c r="F878" s="27" t="s">
        <v>2829</v>
      </c>
      <c r="G878" s="27" t="s">
        <v>3342</v>
      </c>
    </row>
    <row r="879" spans="1:7" x14ac:dyDescent="0.3">
      <c r="A879" s="26">
        <v>123851</v>
      </c>
      <c r="B879" s="27" t="s">
        <v>3343</v>
      </c>
      <c r="C879" s="27" t="s">
        <v>3344</v>
      </c>
      <c r="D879" s="26">
        <v>2260</v>
      </c>
      <c r="E879" s="27" t="s">
        <v>67</v>
      </c>
      <c r="F879" s="27" t="s">
        <v>3345</v>
      </c>
      <c r="G879" s="27" t="s">
        <v>3346</v>
      </c>
    </row>
    <row r="880" spans="1:7" x14ac:dyDescent="0.3">
      <c r="A880" s="26">
        <v>123869</v>
      </c>
      <c r="B880" s="27" t="s">
        <v>3347</v>
      </c>
      <c r="C880" s="27" t="s">
        <v>3344</v>
      </c>
      <c r="D880" s="26">
        <v>2260</v>
      </c>
      <c r="E880" s="27" t="s">
        <v>67</v>
      </c>
      <c r="F880" s="27" t="s">
        <v>3345</v>
      </c>
      <c r="G880" s="27" t="s">
        <v>3348</v>
      </c>
    </row>
    <row r="881" spans="1:7" x14ac:dyDescent="0.3">
      <c r="A881" s="26">
        <v>123877</v>
      </c>
      <c r="B881" s="27" t="s">
        <v>3349</v>
      </c>
      <c r="C881" s="27" t="s">
        <v>2828</v>
      </c>
      <c r="D881" s="26">
        <v>2260</v>
      </c>
      <c r="E881" s="27" t="s">
        <v>67</v>
      </c>
      <c r="F881" s="27" t="s">
        <v>2829</v>
      </c>
      <c r="G881" s="27" t="s">
        <v>3350</v>
      </c>
    </row>
    <row r="882" spans="1:7" x14ac:dyDescent="0.3">
      <c r="A882" s="26">
        <v>123935</v>
      </c>
      <c r="B882" s="27" t="s">
        <v>1058</v>
      </c>
      <c r="C882" s="27" t="s">
        <v>1711</v>
      </c>
      <c r="D882" s="26">
        <v>8800</v>
      </c>
      <c r="E882" s="27" t="s">
        <v>127</v>
      </c>
      <c r="F882" s="27" t="s">
        <v>3351</v>
      </c>
      <c r="G882" s="27" t="s">
        <v>3352</v>
      </c>
    </row>
    <row r="883" spans="1:7" x14ac:dyDescent="0.3">
      <c r="A883" s="26">
        <v>123943</v>
      </c>
      <c r="B883" s="27" t="s">
        <v>3353</v>
      </c>
      <c r="C883" s="27" t="s">
        <v>1711</v>
      </c>
      <c r="D883" s="26">
        <v>8800</v>
      </c>
      <c r="E883" s="27" t="s">
        <v>127</v>
      </c>
      <c r="F883" s="27" t="s">
        <v>3351</v>
      </c>
      <c r="G883" s="27" t="s">
        <v>3352</v>
      </c>
    </row>
    <row r="884" spans="1:7" x14ac:dyDescent="0.3">
      <c r="A884" s="26">
        <v>123951</v>
      </c>
      <c r="B884" s="27" t="s">
        <v>3354</v>
      </c>
      <c r="C884" s="27" t="s">
        <v>3355</v>
      </c>
      <c r="D884" s="26">
        <v>8800</v>
      </c>
      <c r="E884" s="27" t="s">
        <v>127</v>
      </c>
      <c r="F884" s="27" t="s">
        <v>3356</v>
      </c>
      <c r="G884" s="27" t="s">
        <v>3357</v>
      </c>
    </row>
    <row r="885" spans="1:7" x14ac:dyDescent="0.3">
      <c r="A885" s="26">
        <v>123968</v>
      </c>
      <c r="B885" s="27" t="s">
        <v>3358</v>
      </c>
      <c r="C885" s="27" t="s">
        <v>3355</v>
      </c>
      <c r="D885" s="26">
        <v>8800</v>
      </c>
      <c r="E885" s="27" t="s">
        <v>127</v>
      </c>
      <c r="F885" s="27" t="s">
        <v>3356</v>
      </c>
      <c r="G885" s="27" t="s">
        <v>3359</v>
      </c>
    </row>
    <row r="886" spans="1:7" x14ac:dyDescent="0.3">
      <c r="A886" s="26">
        <v>123976</v>
      </c>
      <c r="B886" s="27" t="s">
        <v>3360</v>
      </c>
      <c r="C886" s="27" t="s">
        <v>3361</v>
      </c>
      <c r="D886" s="26">
        <v>8800</v>
      </c>
      <c r="E886" s="27" t="s">
        <v>127</v>
      </c>
      <c r="F886" s="27" t="s">
        <v>3362</v>
      </c>
      <c r="G886" s="27" t="s">
        <v>3363</v>
      </c>
    </row>
    <row r="887" spans="1:7" x14ac:dyDescent="0.3">
      <c r="A887" s="26">
        <v>123984</v>
      </c>
      <c r="B887" s="27" t="s">
        <v>3364</v>
      </c>
      <c r="C887" s="27" t="s">
        <v>3361</v>
      </c>
      <c r="D887" s="26">
        <v>8800</v>
      </c>
      <c r="E887" s="27" t="s">
        <v>127</v>
      </c>
      <c r="F887" s="27" t="s">
        <v>3362</v>
      </c>
      <c r="G887" s="27" t="s">
        <v>3363</v>
      </c>
    </row>
    <row r="888" spans="1:7" x14ac:dyDescent="0.3">
      <c r="A888" s="26">
        <v>125187</v>
      </c>
      <c r="B888" s="27" t="s">
        <v>3365</v>
      </c>
      <c r="C888" s="27" t="s">
        <v>2005</v>
      </c>
      <c r="D888" s="26">
        <v>9230</v>
      </c>
      <c r="E888" s="27" t="s">
        <v>140</v>
      </c>
      <c r="F888" s="27" t="s">
        <v>2006</v>
      </c>
      <c r="G888" s="27" t="s">
        <v>2007</v>
      </c>
    </row>
    <row r="889" spans="1:7" x14ac:dyDescent="0.3">
      <c r="A889" s="26">
        <v>125195</v>
      </c>
      <c r="B889" s="27" t="s">
        <v>3366</v>
      </c>
      <c r="C889" s="27" t="s">
        <v>378</v>
      </c>
      <c r="D889" s="26">
        <v>2390</v>
      </c>
      <c r="E889" s="27" t="s">
        <v>182</v>
      </c>
      <c r="F889" s="27" t="s">
        <v>1209</v>
      </c>
      <c r="G889" s="27" t="s">
        <v>1210</v>
      </c>
    </row>
    <row r="890" spans="1:7" x14ac:dyDescent="0.3">
      <c r="A890" s="26">
        <v>125203</v>
      </c>
      <c r="B890" s="27" t="s">
        <v>3367</v>
      </c>
      <c r="C890" s="27" t="s">
        <v>389</v>
      </c>
      <c r="D890" s="26">
        <v>2530</v>
      </c>
      <c r="E890" s="27" t="s">
        <v>191</v>
      </c>
      <c r="F890" s="27" t="s">
        <v>3322</v>
      </c>
      <c r="G890" s="27" t="s">
        <v>3368</v>
      </c>
    </row>
    <row r="891" spans="1:7" x14ac:dyDescent="0.3">
      <c r="A891" s="26">
        <v>125211</v>
      </c>
      <c r="B891" s="27" t="s">
        <v>3369</v>
      </c>
      <c r="C891" s="27" t="s">
        <v>362</v>
      </c>
      <c r="D891" s="26">
        <v>1750</v>
      </c>
      <c r="E891" s="27" t="s">
        <v>167</v>
      </c>
      <c r="F891" s="27" t="s">
        <v>3370</v>
      </c>
      <c r="G891" s="27" t="s">
        <v>3371</v>
      </c>
    </row>
    <row r="892" spans="1:7" x14ac:dyDescent="0.3">
      <c r="A892" s="26">
        <v>125229</v>
      </c>
      <c r="B892" s="27" t="s">
        <v>3372</v>
      </c>
      <c r="C892" s="27" t="s">
        <v>362</v>
      </c>
      <c r="D892" s="26">
        <v>1750</v>
      </c>
      <c r="E892" s="27" t="s">
        <v>167</v>
      </c>
      <c r="F892" s="27" t="s">
        <v>3370</v>
      </c>
      <c r="G892" s="27" t="s">
        <v>3371</v>
      </c>
    </row>
    <row r="893" spans="1:7" x14ac:dyDescent="0.3">
      <c r="A893" s="26">
        <v>125252</v>
      </c>
      <c r="B893" s="27" t="s">
        <v>3373</v>
      </c>
      <c r="C893" s="27" t="s">
        <v>406</v>
      </c>
      <c r="D893" s="26">
        <v>3200</v>
      </c>
      <c r="E893" s="27" t="s">
        <v>70</v>
      </c>
      <c r="F893" s="27" t="s">
        <v>3374</v>
      </c>
      <c r="G893" s="27" t="s">
        <v>3375</v>
      </c>
    </row>
    <row r="894" spans="1:7" x14ac:dyDescent="0.3">
      <c r="A894" s="26">
        <v>125261</v>
      </c>
      <c r="B894" s="27" t="s">
        <v>3376</v>
      </c>
      <c r="C894" s="27" t="s">
        <v>406</v>
      </c>
      <c r="D894" s="26">
        <v>3200</v>
      </c>
      <c r="E894" s="27" t="s">
        <v>70</v>
      </c>
      <c r="F894" s="27" t="s">
        <v>3374</v>
      </c>
      <c r="G894" s="27" t="s">
        <v>3375</v>
      </c>
    </row>
    <row r="895" spans="1:7" x14ac:dyDescent="0.3">
      <c r="A895" s="26">
        <v>125278</v>
      </c>
      <c r="B895" s="27" t="s">
        <v>3377</v>
      </c>
      <c r="C895" s="27" t="s">
        <v>3378</v>
      </c>
      <c r="D895" s="26">
        <v>3700</v>
      </c>
      <c r="E895" s="27" t="s">
        <v>86</v>
      </c>
      <c r="F895" s="27" t="s">
        <v>3379</v>
      </c>
      <c r="G895" s="27" t="s">
        <v>3380</v>
      </c>
    </row>
    <row r="896" spans="1:7" x14ac:dyDescent="0.3">
      <c r="A896" s="26">
        <v>125286</v>
      </c>
      <c r="B896" s="27" t="s">
        <v>3381</v>
      </c>
      <c r="C896" s="27" t="s">
        <v>3378</v>
      </c>
      <c r="D896" s="26">
        <v>3700</v>
      </c>
      <c r="E896" s="27" t="s">
        <v>86</v>
      </c>
      <c r="F896" s="27" t="s">
        <v>3379</v>
      </c>
      <c r="G896" s="27" t="s">
        <v>3380</v>
      </c>
    </row>
    <row r="897" spans="1:7" x14ac:dyDescent="0.3">
      <c r="A897" s="26">
        <v>125294</v>
      </c>
      <c r="B897" s="27" t="s">
        <v>3382</v>
      </c>
      <c r="C897" s="27" t="s">
        <v>3383</v>
      </c>
      <c r="D897" s="26">
        <v>3700</v>
      </c>
      <c r="E897" s="27" t="s">
        <v>86</v>
      </c>
      <c r="F897" s="27" t="s">
        <v>3384</v>
      </c>
      <c r="G897" s="27" t="s">
        <v>3380</v>
      </c>
    </row>
    <row r="898" spans="1:7" x14ac:dyDescent="0.3">
      <c r="A898" s="26">
        <v>125302</v>
      </c>
      <c r="B898" s="27" t="s">
        <v>3385</v>
      </c>
      <c r="C898" s="27" t="s">
        <v>3383</v>
      </c>
      <c r="D898" s="26">
        <v>3700</v>
      </c>
      <c r="E898" s="27" t="s">
        <v>86</v>
      </c>
      <c r="F898" s="27" t="s">
        <v>3384</v>
      </c>
      <c r="G898" s="27" t="s">
        <v>3380</v>
      </c>
    </row>
    <row r="899" spans="1:7" x14ac:dyDescent="0.3">
      <c r="A899" s="26">
        <v>125328</v>
      </c>
      <c r="B899" s="27" t="s">
        <v>3386</v>
      </c>
      <c r="C899" s="27" t="s">
        <v>3387</v>
      </c>
      <c r="D899" s="26">
        <v>2020</v>
      </c>
      <c r="E899" s="27" t="s">
        <v>308</v>
      </c>
      <c r="F899" s="27" t="s">
        <v>3388</v>
      </c>
      <c r="G899" s="27" t="s">
        <v>3389</v>
      </c>
    </row>
    <row r="900" spans="1:7" x14ac:dyDescent="0.3">
      <c r="A900" s="26">
        <v>125344</v>
      </c>
      <c r="B900" s="27" t="s">
        <v>3390</v>
      </c>
      <c r="C900" s="27" t="s">
        <v>3223</v>
      </c>
      <c r="D900" s="26">
        <v>3740</v>
      </c>
      <c r="E900" s="27" t="s">
        <v>87</v>
      </c>
      <c r="F900" s="27" t="s">
        <v>3224</v>
      </c>
      <c r="G900" s="27" t="s">
        <v>3897</v>
      </c>
    </row>
    <row r="901" spans="1:7" x14ac:dyDescent="0.3">
      <c r="A901" s="26">
        <v>125351</v>
      </c>
      <c r="B901" s="27" t="s">
        <v>3391</v>
      </c>
      <c r="C901" s="27" t="s">
        <v>3392</v>
      </c>
      <c r="D901" s="26">
        <v>8500</v>
      </c>
      <c r="E901" s="27" t="s">
        <v>115</v>
      </c>
      <c r="F901" s="27" t="s">
        <v>3393</v>
      </c>
      <c r="G901" s="27" t="s">
        <v>3394</v>
      </c>
    </row>
    <row r="902" spans="1:7" x14ac:dyDescent="0.3">
      <c r="A902" s="26">
        <v>125377</v>
      </c>
      <c r="B902" s="27" t="s">
        <v>3395</v>
      </c>
      <c r="C902" s="27" t="s">
        <v>3318</v>
      </c>
      <c r="D902" s="26">
        <v>8500</v>
      </c>
      <c r="E902" s="27" t="s">
        <v>115</v>
      </c>
      <c r="F902" s="27" t="s">
        <v>3319</v>
      </c>
      <c r="G902" s="27" t="s">
        <v>3320</v>
      </c>
    </row>
    <row r="903" spans="1:7" x14ac:dyDescent="0.3">
      <c r="A903" s="26">
        <v>125393</v>
      </c>
      <c r="B903" s="27" t="s">
        <v>3396</v>
      </c>
      <c r="C903" s="27" t="s">
        <v>3397</v>
      </c>
      <c r="D903" s="26">
        <v>3600</v>
      </c>
      <c r="E903" s="27" t="s">
        <v>81</v>
      </c>
      <c r="F903" s="27" t="s">
        <v>3398</v>
      </c>
      <c r="G903" s="27" t="s">
        <v>3399</v>
      </c>
    </row>
    <row r="904" spans="1:7" x14ac:dyDescent="0.3">
      <c r="A904" s="26">
        <v>125401</v>
      </c>
      <c r="B904" s="27" t="s">
        <v>3400</v>
      </c>
      <c r="C904" s="27" t="s">
        <v>3397</v>
      </c>
      <c r="D904" s="26">
        <v>3600</v>
      </c>
      <c r="E904" s="27" t="s">
        <v>81</v>
      </c>
      <c r="F904" s="27" t="s">
        <v>3398</v>
      </c>
      <c r="G904" s="27" t="s">
        <v>3399</v>
      </c>
    </row>
    <row r="905" spans="1:7" x14ac:dyDescent="0.3">
      <c r="A905" s="26">
        <v>125427</v>
      </c>
      <c r="B905" s="27" t="s">
        <v>1828</v>
      </c>
      <c r="C905" s="27" t="s">
        <v>3401</v>
      </c>
      <c r="D905" s="26">
        <v>9160</v>
      </c>
      <c r="E905" s="27" t="s">
        <v>137</v>
      </c>
      <c r="F905" s="27" t="s">
        <v>1915</v>
      </c>
      <c r="G905" s="27" t="s">
        <v>3402</v>
      </c>
    </row>
    <row r="906" spans="1:7" x14ac:dyDescent="0.3">
      <c r="A906" s="26">
        <v>125435</v>
      </c>
      <c r="B906" s="27" t="s">
        <v>3403</v>
      </c>
      <c r="C906" s="27" t="s">
        <v>3404</v>
      </c>
      <c r="D906" s="26">
        <v>3800</v>
      </c>
      <c r="E906" s="27" t="s">
        <v>88</v>
      </c>
      <c r="F906" s="27" t="s">
        <v>3405</v>
      </c>
      <c r="G906" s="27" t="s">
        <v>3406</v>
      </c>
    </row>
    <row r="907" spans="1:7" x14ac:dyDescent="0.3">
      <c r="A907" s="26">
        <v>125443</v>
      </c>
      <c r="B907" s="27" t="s">
        <v>3407</v>
      </c>
      <c r="C907" s="27" t="s">
        <v>3404</v>
      </c>
      <c r="D907" s="26">
        <v>3800</v>
      </c>
      <c r="E907" s="27" t="s">
        <v>88</v>
      </c>
      <c r="F907" s="27" t="s">
        <v>3405</v>
      </c>
      <c r="G907" s="27" t="s">
        <v>3408</v>
      </c>
    </row>
    <row r="908" spans="1:7" x14ac:dyDescent="0.3">
      <c r="A908" s="26">
        <v>125451</v>
      </c>
      <c r="B908" s="27" t="s">
        <v>3409</v>
      </c>
      <c r="C908" s="27" t="s">
        <v>3404</v>
      </c>
      <c r="D908" s="26">
        <v>3800</v>
      </c>
      <c r="E908" s="27" t="s">
        <v>88</v>
      </c>
      <c r="F908" s="27" t="s">
        <v>3405</v>
      </c>
      <c r="G908" s="27" t="s">
        <v>3898</v>
      </c>
    </row>
    <row r="909" spans="1:7" x14ac:dyDescent="0.3">
      <c r="A909" s="26">
        <v>125799</v>
      </c>
      <c r="B909" s="27" t="s">
        <v>3410</v>
      </c>
      <c r="C909" s="27" t="s">
        <v>387</v>
      </c>
      <c r="D909" s="26">
        <v>2400</v>
      </c>
      <c r="E909" s="27" t="s">
        <v>47</v>
      </c>
      <c r="F909" s="27" t="s">
        <v>3411</v>
      </c>
      <c r="G909" s="27" t="s">
        <v>3412</v>
      </c>
    </row>
    <row r="910" spans="1:7" x14ac:dyDescent="0.3">
      <c r="A910" s="26">
        <v>125807</v>
      </c>
      <c r="B910" s="27" t="s">
        <v>3413</v>
      </c>
      <c r="C910" s="27" t="s">
        <v>387</v>
      </c>
      <c r="D910" s="26">
        <v>2400</v>
      </c>
      <c r="E910" s="27" t="s">
        <v>47</v>
      </c>
      <c r="F910" s="27" t="s">
        <v>3411</v>
      </c>
      <c r="G910" s="27" t="s">
        <v>3412</v>
      </c>
    </row>
    <row r="911" spans="1:7" x14ac:dyDescent="0.3">
      <c r="A911" s="26">
        <v>125823</v>
      </c>
      <c r="B911" s="27" t="s">
        <v>3414</v>
      </c>
      <c r="C911" s="27" t="s">
        <v>387</v>
      </c>
      <c r="D911" s="26">
        <v>2400</v>
      </c>
      <c r="E911" s="27" t="s">
        <v>47</v>
      </c>
      <c r="F911" s="27" t="s">
        <v>3411</v>
      </c>
      <c r="G911" s="27" t="s">
        <v>3412</v>
      </c>
    </row>
    <row r="912" spans="1:7" x14ac:dyDescent="0.3">
      <c r="A912" s="26">
        <v>125831</v>
      </c>
      <c r="B912" s="27" t="s">
        <v>3415</v>
      </c>
      <c r="C912" s="27" t="s">
        <v>387</v>
      </c>
      <c r="D912" s="26">
        <v>2400</v>
      </c>
      <c r="E912" s="27" t="s">
        <v>47</v>
      </c>
      <c r="F912" s="27" t="s">
        <v>3411</v>
      </c>
      <c r="G912" s="27" t="s">
        <v>3412</v>
      </c>
    </row>
    <row r="913" spans="1:7" x14ac:dyDescent="0.3">
      <c r="A913" s="26">
        <v>125849</v>
      </c>
      <c r="B913" s="27" t="s">
        <v>3416</v>
      </c>
      <c r="C913" s="27" t="s">
        <v>3256</v>
      </c>
      <c r="D913" s="26">
        <v>3600</v>
      </c>
      <c r="E913" s="27" t="s">
        <v>81</v>
      </c>
      <c r="F913" s="27" t="s">
        <v>3066</v>
      </c>
      <c r="G913" s="27" t="s">
        <v>3067</v>
      </c>
    </row>
    <row r="914" spans="1:7" x14ac:dyDescent="0.3">
      <c r="A914" s="26">
        <v>125914</v>
      </c>
      <c r="B914" s="27" t="s">
        <v>3417</v>
      </c>
      <c r="C914" s="27" t="s">
        <v>438</v>
      </c>
      <c r="D914" s="26">
        <v>2300</v>
      </c>
      <c r="E914" s="27" t="s">
        <v>45</v>
      </c>
      <c r="F914" s="27" t="s">
        <v>3418</v>
      </c>
      <c r="G914" s="27" t="s">
        <v>683</v>
      </c>
    </row>
    <row r="915" spans="1:7" x14ac:dyDescent="0.3">
      <c r="A915" s="26">
        <v>125922</v>
      </c>
      <c r="B915" s="27" t="s">
        <v>3419</v>
      </c>
      <c r="C915" s="27" t="s">
        <v>3420</v>
      </c>
      <c r="D915" s="26">
        <v>1140</v>
      </c>
      <c r="E915" s="27" t="s">
        <v>11</v>
      </c>
      <c r="F915" s="27" t="s">
        <v>3421</v>
      </c>
      <c r="G915" s="27" t="s">
        <v>3422</v>
      </c>
    </row>
    <row r="916" spans="1:7" x14ac:dyDescent="0.3">
      <c r="A916" s="26">
        <v>125948</v>
      </c>
      <c r="B916" s="27" t="s">
        <v>3423</v>
      </c>
      <c r="C916" s="27" t="s">
        <v>342</v>
      </c>
      <c r="D916" s="26">
        <v>9160</v>
      </c>
      <c r="E916" s="27" t="s">
        <v>137</v>
      </c>
      <c r="F916" s="27" t="s">
        <v>3424</v>
      </c>
      <c r="G916" s="27" t="s">
        <v>3425</v>
      </c>
    </row>
    <row r="917" spans="1:7" x14ac:dyDescent="0.3">
      <c r="A917" s="26">
        <v>125963</v>
      </c>
      <c r="B917" s="27" t="s">
        <v>3426</v>
      </c>
      <c r="C917" s="27" t="s">
        <v>3427</v>
      </c>
      <c r="D917" s="26">
        <v>2600</v>
      </c>
      <c r="E917" s="27" t="s">
        <v>193</v>
      </c>
      <c r="F917" s="27" t="s">
        <v>3428</v>
      </c>
      <c r="G917" s="27" t="s">
        <v>3429</v>
      </c>
    </row>
    <row r="918" spans="1:7" x14ac:dyDescent="0.3">
      <c r="A918" s="26">
        <v>125971</v>
      </c>
      <c r="B918" s="27" t="s">
        <v>3430</v>
      </c>
      <c r="C918" s="27" t="s">
        <v>2309</v>
      </c>
      <c r="D918" s="26">
        <v>2300</v>
      </c>
      <c r="E918" s="27" t="s">
        <v>45</v>
      </c>
      <c r="F918" s="27" t="s">
        <v>3431</v>
      </c>
      <c r="G918" s="27" t="s">
        <v>3432</v>
      </c>
    </row>
    <row r="919" spans="1:7" x14ac:dyDescent="0.3">
      <c r="A919" s="26">
        <v>125997</v>
      </c>
      <c r="B919" s="27" t="s">
        <v>1220</v>
      </c>
      <c r="C919" s="27" t="s">
        <v>1784</v>
      </c>
      <c r="D919" s="26">
        <v>9300</v>
      </c>
      <c r="E919" s="27" t="s">
        <v>143</v>
      </c>
      <c r="F919" s="27" t="s">
        <v>1785</v>
      </c>
      <c r="G919" s="27" t="s">
        <v>3433</v>
      </c>
    </row>
    <row r="920" spans="1:7" x14ac:dyDescent="0.3">
      <c r="A920" s="26">
        <v>126003</v>
      </c>
      <c r="B920" s="27" t="s">
        <v>3434</v>
      </c>
      <c r="C920" s="27" t="s">
        <v>3435</v>
      </c>
      <c r="D920" s="26">
        <v>2570</v>
      </c>
      <c r="E920" s="27" t="s">
        <v>55</v>
      </c>
      <c r="F920" s="27" t="s">
        <v>3436</v>
      </c>
      <c r="G920" s="27" t="s">
        <v>3437</v>
      </c>
    </row>
    <row r="921" spans="1:7" x14ac:dyDescent="0.3">
      <c r="A921" s="26">
        <v>126011</v>
      </c>
      <c r="B921" s="27" t="s">
        <v>3438</v>
      </c>
      <c r="C921" s="27" t="s">
        <v>3435</v>
      </c>
      <c r="D921" s="26">
        <v>2570</v>
      </c>
      <c r="E921" s="27" t="s">
        <v>55</v>
      </c>
      <c r="F921" s="27" t="s">
        <v>3436</v>
      </c>
      <c r="G921" s="27" t="s">
        <v>3437</v>
      </c>
    </row>
    <row r="922" spans="1:7" x14ac:dyDescent="0.3">
      <c r="A922" s="26">
        <v>126029</v>
      </c>
      <c r="B922" s="27" t="s">
        <v>3439</v>
      </c>
      <c r="C922" s="27" t="s">
        <v>356</v>
      </c>
      <c r="D922" s="26">
        <v>1070</v>
      </c>
      <c r="E922" s="27" t="s">
        <v>161</v>
      </c>
      <c r="F922" s="27" t="s">
        <v>259</v>
      </c>
      <c r="G922" s="27" t="s">
        <v>3440</v>
      </c>
    </row>
    <row r="923" spans="1:7" x14ac:dyDescent="0.3">
      <c r="A923" s="26">
        <v>126037</v>
      </c>
      <c r="B923" s="27" t="s">
        <v>3441</v>
      </c>
      <c r="C923" s="27" t="s">
        <v>356</v>
      </c>
      <c r="D923" s="26">
        <v>1070</v>
      </c>
      <c r="E923" s="27" t="s">
        <v>161</v>
      </c>
      <c r="F923" s="27" t="s">
        <v>259</v>
      </c>
      <c r="G923" s="27" t="s">
        <v>3440</v>
      </c>
    </row>
    <row r="924" spans="1:7" x14ac:dyDescent="0.3">
      <c r="A924" s="26">
        <v>126045</v>
      </c>
      <c r="B924" s="27" t="s">
        <v>3442</v>
      </c>
      <c r="C924" s="27" t="s">
        <v>3318</v>
      </c>
      <c r="D924" s="26">
        <v>8500</v>
      </c>
      <c r="E924" s="27" t="s">
        <v>115</v>
      </c>
      <c r="F924" s="27" t="s">
        <v>3319</v>
      </c>
      <c r="G924" s="27" t="s">
        <v>3320</v>
      </c>
    </row>
    <row r="925" spans="1:7" x14ac:dyDescent="0.3">
      <c r="A925" s="26">
        <v>126052</v>
      </c>
      <c r="B925" s="27" t="s">
        <v>3443</v>
      </c>
      <c r="C925" s="27" t="s">
        <v>3318</v>
      </c>
      <c r="D925" s="26">
        <v>8500</v>
      </c>
      <c r="E925" s="27" t="s">
        <v>115</v>
      </c>
      <c r="F925" s="27" t="s">
        <v>3319</v>
      </c>
      <c r="G925" s="27" t="s">
        <v>3444</v>
      </c>
    </row>
    <row r="926" spans="1:7" x14ac:dyDescent="0.3">
      <c r="A926" s="26">
        <v>126061</v>
      </c>
      <c r="B926" s="27" t="s">
        <v>3445</v>
      </c>
      <c r="C926" s="27" t="s">
        <v>3446</v>
      </c>
      <c r="D926" s="26">
        <v>9100</v>
      </c>
      <c r="E926" s="27" t="s">
        <v>61</v>
      </c>
      <c r="F926" s="27" t="s">
        <v>3447</v>
      </c>
      <c r="G926" s="27" t="s">
        <v>3448</v>
      </c>
    </row>
    <row r="927" spans="1:7" x14ac:dyDescent="0.3">
      <c r="A927" s="26">
        <v>126094</v>
      </c>
      <c r="B927" s="27" t="s">
        <v>3449</v>
      </c>
      <c r="C927" s="27" t="s">
        <v>401</v>
      </c>
      <c r="D927" s="26">
        <v>3000</v>
      </c>
      <c r="E927" s="27" t="s">
        <v>207</v>
      </c>
      <c r="F927" s="27" t="s">
        <v>1384</v>
      </c>
      <c r="G927" s="27" t="s">
        <v>1385</v>
      </c>
    </row>
    <row r="928" spans="1:7" x14ac:dyDescent="0.3">
      <c r="A928" s="26">
        <v>126102</v>
      </c>
      <c r="B928" s="27" t="s">
        <v>3247</v>
      </c>
      <c r="C928" s="27" t="s">
        <v>3248</v>
      </c>
      <c r="D928" s="26">
        <v>2590</v>
      </c>
      <c r="E928" s="27" t="s">
        <v>56</v>
      </c>
      <c r="F928" s="27" t="s">
        <v>3251</v>
      </c>
      <c r="G928" s="27" t="s">
        <v>3252</v>
      </c>
    </row>
    <row r="929" spans="1:7" x14ac:dyDescent="0.3">
      <c r="A929" s="26">
        <v>126111</v>
      </c>
      <c r="B929" s="27" t="s">
        <v>3450</v>
      </c>
      <c r="C929" s="27" t="s">
        <v>2098</v>
      </c>
      <c r="D929" s="26">
        <v>3530</v>
      </c>
      <c r="E929" s="27" t="s">
        <v>212</v>
      </c>
      <c r="F929" s="27" t="s">
        <v>2099</v>
      </c>
      <c r="G929" s="27" t="s">
        <v>2100</v>
      </c>
    </row>
    <row r="930" spans="1:7" x14ac:dyDescent="0.3">
      <c r="A930" s="26">
        <v>126151</v>
      </c>
      <c r="B930" s="27" t="s">
        <v>3451</v>
      </c>
      <c r="C930" s="27" t="s">
        <v>1890</v>
      </c>
      <c r="D930" s="26">
        <v>9308</v>
      </c>
      <c r="E930" s="27" t="s">
        <v>249</v>
      </c>
      <c r="F930" s="27" t="s">
        <v>1891</v>
      </c>
      <c r="G930" s="27" t="s">
        <v>1892</v>
      </c>
    </row>
    <row r="931" spans="1:7" x14ac:dyDescent="0.3">
      <c r="A931" s="26">
        <v>126169</v>
      </c>
      <c r="B931" s="27" t="s">
        <v>3452</v>
      </c>
      <c r="C931" s="27" t="s">
        <v>1380</v>
      </c>
      <c r="D931" s="26">
        <v>3000</v>
      </c>
      <c r="E931" s="27" t="s">
        <v>207</v>
      </c>
      <c r="F931" s="27" t="s">
        <v>1381</v>
      </c>
      <c r="G931" s="27" t="s">
        <v>3453</v>
      </c>
    </row>
    <row r="932" spans="1:7" x14ac:dyDescent="0.3">
      <c r="A932" s="26">
        <v>126177</v>
      </c>
      <c r="B932" s="27" t="s">
        <v>3454</v>
      </c>
      <c r="C932" s="27" t="s">
        <v>1962</v>
      </c>
      <c r="D932" s="26">
        <v>9051</v>
      </c>
      <c r="E932" s="27" t="s">
        <v>254</v>
      </c>
      <c r="F932" s="27" t="s">
        <v>1963</v>
      </c>
      <c r="G932" s="27" t="s">
        <v>3455</v>
      </c>
    </row>
    <row r="933" spans="1:7" x14ac:dyDescent="0.3">
      <c r="A933" s="26">
        <v>126185</v>
      </c>
      <c r="B933" s="27" t="s">
        <v>3456</v>
      </c>
      <c r="C933" s="27" t="s">
        <v>2991</v>
      </c>
      <c r="D933" s="26">
        <v>2800</v>
      </c>
      <c r="E933" s="27" t="s">
        <v>63</v>
      </c>
      <c r="F933" s="27" t="s">
        <v>2992</v>
      </c>
      <c r="G933" s="27" t="s">
        <v>2993</v>
      </c>
    </row>
    <row r="934" spans="1:7" x14ac:dyDescent="0.3">
      <c r="A934" s="26">
        <v>126193</v>
      </c>
      <c r="B934" s="27" t="s">
        <v>3457</v>
      </c>
      <c r="C934" s="27" t="s">
        <v>736</v>
      </c>
      <c r="D934" s="26">
        <v>3900</v>
      </c>
      <c r="E934" s="27" t="s">
        <v>488</v>
      </c>
      <c r="F934" s="27" t="s">
        <v>737</v>
      </c>
      <c r="G934" s="27" t="s">
        <v>3458</v>
      </c>
    </row>
    <row r="935" spans="1:7" x14ac:dyDescent="0.3">
      <c r="A935" s="26">
        <v>126201</v>
      </c>
      <c r="B935" s="27" t="s">
        <v>3459</v>
      </c>
      <c r="C935" s="27" t="s">
        <v>736</v>
      </c>
      <c r="D935" s="26">
        <v>3900</v>
      </c>
      <c r="E935" s="27" t="s">
        <v>488</v>
      </c>
      <c r="F935" s="27" t="s">
        <v>737</v>
      </c>
      <c r="G935" s="27" t="s">
        <v>3458</v>
      </c>
    </row>
    <row r="936" spans="1:7" x14ac:dyDescent="0.3">
      <c r="A936" s="26">
        <v>126219</v>
      </c>
      <c r="B936" s="27" t="s">
        <v>3460</v>
      </c>
      <c r="C936" s="27" t="s">
        <v>3461</v>
      </c>
      <c r="D936" s="26">
        <v>3920</v>
      </c>
      <c r="E936" s="27" t="s">
        <v>89</v>
      </c>
      <c r="F936" s="27" t="s">
        <v>3462</v>
      </c>
      <c r="G936" s="27" t="s">
        <v>3463</v>
      </c>
    </row>
    <row r="937" spans="1:7" x14ac:dyDescent="0.3">
      <c r="A937" s="26">
        <v>126227</v>
      </c>
      <c r="B937" s="27" t="s">
        <v>3464</v>
      </c>
      <c r="C937" s="27" t="s">
        <v>3461</v>
      </c>
      <c r="D937" s="26">
        <v>3920</v>
      </c>
      <c r="E937" s="27" t="s">
        <v>89</v>
      </c>
      <c r="F937" s="27" t="s">
        <v>3462</v>
      </c>
      <c r="G937" s="27" t="s">
        <v>3463</v>
      </c>
    </row>
    <row r="938" spans="1:7" x14ac:dyDescent="0.3">
      <c r="A938" s="26">
        <v>126235</v>
      </c>
      <c r="B938" s="27" t="s">
        <v>3465</v>
      </c>
      <c r="C938" s="27" t="s">
        <v>415</v>
      </c>
      <c r="D938" s="26">
        <v>3910</v>
      </c>
      <c r="E938" s="27" t="s">
        <v>488</v>
      </c>
      <c r="F938" s="27" t="s">
        <v>3466</v>
      </c>
      <c r="G938" s="27" t="s">
        <v>3467</v>
      </c>
    </row>
    <row r="939" spans="1:7" x14ac:dyDescent="0.3">
      <c r="A939" s="26">
        <v>126243</v>
      </c>
      <c r="B939" s="27" t="s">
        <v>3468</v>
      </c>
      <c r="C939" s="27" t="s">
        <v>415</v>
      </c>
      <c r="D939" s="26">
        <v>3910</v>
      </c>
      <c r="E939" s="27" t="s">
        <v>488</v>
      </c>
      <c r="F939" s="27" t="s">
        <v>3466</v>
      </c>
      <c r="G939" s="27" t="s">
        <v>3458</v>
      </c>
    </row>
    <row r="940" spans="1:7" x14ac:dyDescent="0.3">
      <c r="A940" s="26">
        <v>126251</v>
      </c>
      <c r="B940" s="27" t="s">
        <v>3469</v>
      </c>
      <c r="C940" s="27" t="s">
        <v>3470</v>
      </c>
      <c r="D940" s="26">
        <v>3910</v>
      </c>
      <c r="E940" s="27" t="s">
        <v>488</v>
      </c>
      <c r="F940" s="27" t="s">
        <v>3471</v>
      </c>
      <c r="G940" s="27" t="s">
        <v>3458</v>
      </c>
    </row>
    <row r="941" spans="1:7" x14ac:dyDescent="0.3">
      <c r="A941" s="26">
        <v>126268</v>
      </c>
      <c r="B941" s="27" t="s">
        <v>3472</v>
      </c>
      <c r="C941" s="27" t="s">
        <v>3470</v>
      </c>
      <c r="D941" s="26">
        <v>3910</v>
      </c>
      <c r="E941" s="27" t="s">
        <v>488</v>
      </c>
      <c r="F941" s="27" t="s">
        <v>3471</v>
      </c>
      <c r="G941" s="27" t="s">
        <v>3458</v>
      </c>
    </row>
    <row r="942" spans="1:7" x14ac:dyDescent="0.3">
      <c r="A942" s="26">
        <v>126276</v>
      </c>
      <c r="B942" s="27" t="s">
        <v>3473</v>
      </c>
      <c r="C942" s="27" t="s">
        <v>407</v>
      </c>
      <c r="D942" s="26">
        <v>3290</v>
      </c>
      <c r="E942" s="27" t="s">
        <v>71</v>
      </c>
      <c r="F942" s="27" t="s">
        <v>1303</v>
      </c>
      <c r="G942" s="27" t="s">
        <v>3474</v>
      </c>
    </row>
    <row r="943" spans="1:7" x14ac:dyDescent="0.3">
      <c r="A943" s="26">
        <v>126284</v>
      </c>
      <c r="B943" s="27" t="s">
        <v>3475</v>
      </c>
      <c r="C943" s="27" t="s">
        <v>407</v>
      </c>
      <c r="D943" s="26">
        <v>3290</v>
      </c>
      <c r="E943" s="27" t="s">
        <v>71</v>
      </c>
      <c r="F943" s="27" t="s">
        <v>1303</v>
      </c>
      <c r="G943" s="27" t="s">
        <v>3476</v>
      </c>
    </row>
    <row r="944" spans="1:7" x14ac:dyDescent="0.3">
      <c r="A944" s="26">
        <v>126292</v>
      </c>
      <c r="B944" s="27" t="s">
        <v>3477</v>
      </c>
      <c r="C944" s="27" t="s">
        <v>407</v>
      </c>
      <c r="D944" s="26">
        <v>3290</v>
      </c>
      <c r="E944" s="27" t="s">
        <v>71</v>
      </c>
      <c r="F944" s="27" t="s">
        <v>1303</v>
      </c>
      <c r="G944" s="27" t="s">
        <v>3478</v>
      </c>
    </row>
    <row r="945" spans="1:7" x14ac:dyDescent="0.3">
      <c r="A945" s="26">
        <v>126383</v>
      </c>
      <c r="B945" s="27" t="s">
        <v>3479</v>
      </c>
      <c r="C945" s="27" t="s">
        <v>3480</v>
      </c>
      <c r="D945" s="26">
        <v>9890</v>
      </c>
      <c r="E945" s="27" t="s">
        <v>253</v>
      </c>
      <c r="F945" s="27" t="s">
        <v>3481</v>
      </c>
      <c r="G945" s="27" t="s">
        <v>3482</v>
      </c>
    </row>
    <row r="946" spans="1:7" x14ac:dyDescent="0.3">
      <c r="A946" s="26">
        <v>126409</v>
      </c>
      <c r="B946" s="27" t="s">
        <v>3483</v>
      </c>
      <c r="C946" s="27" t="s">
        <v>3484</v>
      </c>
      <c r="D946" s="26">
        <v>8500</v>
      </c>
      <c r="E946" s="27" t="s">
        <v>115</v>
      </c>
      <c r="F946" s="27" t="s">
        <v>3485</v>
      </c>
      <c r="G946" s="27" t="s">
        <v>3486</v>
      </c>
    </row>
    <row r="947" spans="1:7" x14ac:dyDescent="0.3">
      <c r="A947" s="26">
        <v>126433</v>
      </c>
      <c r="B947" s="27" t="s">
        <v>3899</v>
      </c>
      <c r="C947" s="27" t="s">
        <v>3487</v>
      </c>
      <c r="D947" s="26">
        <v>9050</v>
      </c>
      <c r="E947" s="27" t="s">
        <v>246</v>
      </c>
      <c r="F947" s="27" t="s">
        <v>3488</v>
      </c>
      <c r="G947" s="27" t="s">
        <v>3900</v>
      </c>
    </row>
    <row r="948" spans="1:7" x14ac:dyDescent="0.3">
      <c r="A948" s="26">
        <v>126441</v>
      </c>
      <c r="B948" s="27" t="s">
        <v>3489</v>
      </c>
      <c r="C948" s="27" t="s">
        <v>3487</v>
      </c>
      <c r="D948" s="26">
        <v>9050</v>
      </c>
      <c r="E948" s="27" t="s">
        <v>246</v>
      </c>
      <c r="F948" s="27" t="s">
        <v>3490</v>
      </c>
      <c r="G948" s="27" t="s">
        <v>3491</v>
      </c>
    </row>
    <row r="949" spans="1:7" x14ac:dyDescent="0.3">
      <c r="A949" s="26">
        <v>126466</v>
      </c>
      <c r="B949" s="27" t="s">
        <v>3492</v>
      </c>
      <c r="C949" s="27" t="s">
        <v>364</v>
      </c>
      <c r="D949" s="26">
        <v>1970</v>
      </c>
      <c r="E949" s="27" t="s">
        <v>174</v>
      </c>
      <c r="F949" s="27" t="s">
        <v>3493</v>
      </c>
      <c r="G949" s="27" t="s">
        <v>3494</v>
      </c>
    </row>
    <row r="950" spans="1:7" x14ac:dyDescent="0.3">
      <c r="A950" s="26">
        <v>126474</v>
      </c>
      <c r="B950" s="27" t="s">
        <v>3492</v>
      </c>
      <c r="C950" s="27" t="s">
        <v>364</v>
      </c>
      <c r="D950" s="26">
        <v>1970</v>
      </c>
      <c r="E950" s="27" t="s">
        <v>174</v>
      </c>
      <c r="F950" s="27" t="s">
        <v>3493</v>
      </c>
      <c r="G950" s="27" t="s">
        <v>3495</v>
      </c>
    </row>
    <row r="951" spans="1:7" x14ac:dyDescent="0.3">
      <c r="A951" s="26">
        <v>126491</v>
      </c>
      <c r="B951" s="27" t="s">
        <v>3496</v>
      </c>
      <c r="C951" s="27" t="s">
        <v>3497</v>
      </c>
      <c r="D951" s="26">
        <v>2140</v>
      </c>
      <c r="E951" s="27" t="s">
        <v>41</v>
      </c>
      <c r="F951" s="27" t="s">
        <v>3498</v>
      </c>
      <c r="G951" s="27" t="s">
        <v>3499</v>
      </c>
    </row>
    <row r="952" spans="1:7" x14ac:dyDescent="0.3">
      <c r="A952" s="26">
        <v>126649</v>
      </c>
      <c r="B952" s="27" t="s">
        <v>3500</v>
      </c>
      <c r="C952" s="27" t="s">
        <v>1872</v>
      </c>
      <c r="D952" s="26">
        <v>9000</v>
      </c>
      <c r="E952" s="27" t="s">
        <v>132</v>
      </c>
      <c r="F952" s="27" t="s">
        <v>1873</v>
      </c>
      <c r="G952" s="27" t="s">
        <v>1874</v>
      </c>
    </row>
    <row r="953" spans="1:7" x14ac:dyDescent="0.3">
      <c r="A953" s="26">
        <v>126656</v>
      </c>
      <c r="B953" s="27" t="s">
        <v>3501</v>
      </c>
      <c r="C953" s="27" t="s">
        <v>402</v>
      </c>
      <c r="D953" s="26">
        <v>3001</v>
      </c>
      <c r="E953" s="27" t="s">
        <v>65</v>
      </c>
      <c r="F953" s="27" t="s">
        <v>1338</v>
      </c>
      <c r="G953" s="27" t="s">
        <v>1339</v>
      </c>
    </row>
    <row r="954" spans="1:7" x14ac:dyDescent="0.3">
      <c r="A954" s="26">
        <v>126664</v>
      </c>
      <c r="B954" s="27" t="s">
        <v>3502</v>
      </c>
      <c r="C954" s="27" t="s">
        <v>402</v>
      </c>
      <c r="D954" s="26">
        <v>3001</v>
      </c>
      <c r="E954" s="27" t="s">
        <v>65</v>
      </c>
      <c r="F954" s="27" t="s">
        <v>1338</v>
      </c>
      <c r="G954" s="27" t="s">
        <v>1339</v>
      </c>
    </row>
    <row r="955" spans="1:7" x14ac:dyDescent="0.3">
      <c r="A955" s="26">
        <v>126672</v>
      </c>
      <c r="B955" s="27" t="s">
        <v>3503</v>
      </c>
      <c r="C955" s="27" t="s">
        <v>402</v>
      </c>
      <c r="D955" s="26">
        <v>3001</v>
      </c>
      <c r="E955" s="27" t="s">
        <v>65</v>
      </c>
      <c r="F955" s="27" t="s">
        <v>1338</v>
      </c>
      <c r="G955" s="27" t="s">
        <v>1339</v>
      </c>
    </row>
    <row r="956" spans="1:7" x14ac:dyDescent="0.3">
      <c r="A956" s="26">
        <v>126706</v>
      </c>
      <c r="B956" s="27" t="s">
        <v>3504</v>
      </c>
      <c r="C956" s="27" t="s">
        <v>1565</v>
      </c>
      <c r="D956" s="26">
        <v>8470</v>
      </c>
      <c r="E956" s="27" t="s">
        <v>103</v>
      </c>
      <c r="F956" s="27" t="s">
        <v>1566</v>
      </c>
      <c r="G956" s="27" t="s">
        <v>1567</v>
      </c>
    </row>
    <row r="957" spans="1:7" x14ac:dyDescent="0.3">
      <c r="A957" s="26">
        <v>126714</v>
      </c>
      <c r="B957" s="27" t="s">
        <v>3299</v>
      </c>
      <c r="C957" s="27" t="s">
        <v>1784</v>
      </c>
      <c r="D957" s="26">
        <v>9300</v>
      </c>
      <c r="E957" s="27" t="s">
        <v>143</v>
      </c>
      <c r="F957" s="27" t="s">
        <v>1785</v>
      </c>
      <c r="G957" s="27" t="s">
        <v>3505</v>
      </c>
    </row>
    <row r="958" spans="1:7" x14ac:dyDescent="0.3">
      <c r="A958" s="26">
        <v>126731</v>
      </c>
      <c r="B958" s="27" t="s">
        <v>3506</v>
      </c>
      <c r="C958" s="27" t="s">
        <v>3507</v>
      </c>
      <c r="D958" s="26">
        <v>3090</v>
      </c>
      <c r="E958" s="27" t="s">
        <v>26</v>
      </c>
      <c r="F958" s="27" t="s">
        <v>3508</v>
      </c>
      <c r="G958" s="27" t="s">
        <v>3509</v>
      </c>
    </row>
    <row r="959" spans="1:7" x14ac:dyDescent="0.3">
      <c r="A959" s="26">
        <v>126748</v>
      </c>
      <c r="B959" s="27" t="s">
        <v>3510</v>
      </c>
      <c r="C959" s="27" t="s">
        <v>3507</v>
      </c>
      <c r="D959" s="26">
        <v>3090</v>
      </c>
      <c r="E959" s="27" t="s">
        <v>26</v>
      </c>
      <c r="F959" s="27" t="s">
        <v>3508</v>
      </c>
      <c r="G959" s="27" t="s">
        <v>3509</v>
      </c>
    </row>
    <row r="960" spans="1:7" x14ac:dyDescent="0.3">
      <c r="A960" s="26">
        <v>126797</v>
      </c>
      <c r="B960" s="27" t="s">
        <v>3511</v>
      </c>
      <c r="C960" s="27" t="s">
        <v>2044</v>
      </c>
      <c r="D960" s="26">
        <v>3960</v>
      </c>
      <c r="E960" s="27" t="s">
        <v>85</v>
      </c>
      <c r="F960" s="27" t="s">
        <v>2045</v>
      </c>
      <c r="G960" s="27" t="s">
        <v>2046</v>
      </c>
    </row>
    <row r="961" spans="1:7" x14ac:dyDescent="0.3">
      <c r="A961" s="26">
        <v>126805</v>
      </c>
      <c r="B961" s="27" t="s">
        <v>3512</v>
      </c>
      <c r="C961" s="27" t="s">
        <v>1681</v>
      </c>
      <c r="D961" s="26">
        <v>8400</v>
      </c>
      <c r="E961" s="27" t="s">
        <v>109</v>
      </c>
      <c r="F961" s="27" t="s">
        <v>1682</v>
      </c>
      <c r="G961" s="27" t="s">
        <v>1683</v>
      </c>
    </row>
    <row r="962" spans="1:7" x14ac:dyDescent="0.3">
      <c r="A962" s="26">
        <v>126847</v>
      </c>
      <c r="B962" s="27" t="s">
        <v>3513</v>
      </c>
      <c r="C962" s="27" t="s">
        <v>1946</v>
      </c>
      <c r="D962" s="26">
        <v>9700</v>
      </c>
      <c r="E962" s="27" t="s">
        <v>154</v>
      </c>
      <c r="F962" s="27" t="s">
        <v>1955</v>
      </c>
      <c r="G962" s="27" t="s">
        <v>1956</v>
      </c>
    </row>
    <row r="963" spans="1:7" x14ac:dyDescent="0.3">
      <c r="A963" s="26">
        <v>126854</v>
      </c>
      <c r="B963" s="27" t="s">
        <v>3514</v>
      </c>
      <c r="C963" s="27" t="s">
        <v>918</v>
      </c>
      <c r="D963" s="26">
        <v>2020</v>
      </c>
      <c r="E963" s="27" t="s">
        <v>308</v>
      </c>
      <c r="F963" s="27" t="s">
        <v>919</v>
      </c>
      <c r="G963" s="27" t="s">
        <v>3515</v>
      </c>
    </row>
    <row r="964" spans="1:7" x14ac:dyDescent="0.3">
      <c r="A964" s="26">
        <v>126871</v>
      </c>
      <c r="B964" s="27" t="s">
        <v>3516</v>
      </c>
      <c r="C964" s="27" t="s">
        <v>399</v>
      </c>
      <c r="D964" s="26">
        <v>2860</v>
      </c>
      <c r="E964" s="27" t="s">
        <v>192</v>
      </c>
      <c r="F964" s="27" t="s">
        <v>3155</v>
      </c>
      <c r="G964" s="27" t="s">
        <v>3517</v>
      </c>
    </row>
    <row r="965" spans="1:7" x14ac:dyDescent="0.3">
      <c r="A965" s="26">
        <v>126888</v>
      </c>
      <c r="B965" s="27" t="s">
        <v>3518</v>
      </c>
      <c r="C965" s="27" t="s">
        <v>400</v>
      </c>
      <c r="D965" s="26">
        <v>3000</v>
      </c>
      <c r="E965" s="27" t="s">
        <v>207</v>
      </c>
      <c r="F965" s="27" t="s">
        <v>3519</v>
      </c>
      <c r="G965" s="27" t="s">
        <v>3520</v>
      </c>
    </row>
    <row r="966" spans="1:7" x14ac:dyDescent="0.3">
      <c r="A966" s="26">
        <v>126896</v>
      </c>
      <c r="B966" s="27" t="s">
        <v>3521</v>
      </c>
      <c r="C966" s="27" t="s">
        <v>400</v>
      </c>
      <c r="D966" s="26">
        <v>3000</v>
      </c>
      <c r="E966" s="27" t="s">
        <v>207</v>
      </c>
      <c r="F966" s="27" t="s">
        <v>3519</v>
      </c>
      <c r="G966" s="27" t="s">
        <v>3520</v>
      </c>
    </row>
    <row r="967" spans="1:7" x14ac:dyDescent="0.3">
      <c r="A967" s="26">
        <v>126904</v>
      </c>
      <c r="B967" s="27" t="s">
        <v>3522</v>
      </c>
      <c r="C967" s="27" t="s">
        <v>3523</v>
      </c>
      <c r="D967" s="26">
        <v>3001</v>
      </c>
      <c r="E967" s="27" t="s">
        <v>65</v>
      </c>
      <c r="F967" s="27" t="s">
        <v>3524</v>
      </c>
      <c r="G967" s="27" t="s">
        <v>3525</v>
      </c>
    </row>
    <row r="968" spans="1:7" x14ac:dyDescent="0.3">
      <c r="A968" s="26">
        <v>126921</v>
      </c>
      <c r="B968" s="27" t="s">
        <v>3526</v>
      </c>
      <c r="C968" s="27" t="s">
        <v>3527</v>
      </c>
      <c r="D968" s="26">
        <v>9300</v>
      </c>
      <c r="E968" s="27" t="s">
        <v>143</v>
      </c>
      <c r="F968" s="27" t="s">
        <v>3042</v>
      </c>
      <c r="G968" s="27" t="s">
        <v>3043</v>
      </c>
    </row>
    <row r="969" spans="1:7" x14ac:dyDescent="0.3">
      <c r="A969" s="26">
        <v>126938</v>
      </c>
      <c r="B969" s="27" t="s">
        <v>3528</v>
      </c>
      <c r="C969" s="27" t="s">
        <v>3529</v>
      </c>
      <c r="D969" s="26">
        <v>9300</v>
      </c>
      <c r="E969" s="27" t="s">
        <v>143</v>
      </c>
      <c r="F969" s="27" t="s">
        <v>3042</v>
      </c>
      <c r="G969" s="27" t="s">
        <v>3043</v>
      </c>
    </row>
    <row r="970" spans="1:7" x14ac:dyDescent="0.3">
      <c r="A970" s="26">
        <v>126946</v>
      </c>
      <c r="B970" s="27" t="s">
        <v>3530</v>
      </c>
      <c r="C970" s="27" t="s">
        <v>3531</v>
      </c>
      <c r="D970" s="26">
        <v>2861</v>
      </c>
      <c r="E970" s="27" t="s">
        <v>203</v>
      </c>
      <c r="F970" s="27" t="s">
        <v>3532</v>
      </c>
      <c r="G970" s="27" t="s">
        <v>3533</v>
      </c>
    </row>
    <row r="971" spans="1:7" x14ac:dyDescent="0.3">
      <c r="A971" s="26">
        <v>126953</v>
      </c>
      <c r="B971" s="27" t="s">
        <v>3534</v>
      </c>
      <c r="C971" s="27" t="s">
        <v>3531</v>
      </c>
      <c r="D971" s="26">
        <v>2861</v>
      </c>
      <c r="E971" s="27" t="s">
        <v>203</v>
      </c>
      <c r="F971" s="27" t="s">
        <v>3532</v>
      </c>
      <c r="G971" s="27" t="s">
        <v>3533</v>
      </c>
    </row>
    <row r="972" spans="1:7" x14ac:dyDescent="0.3">
      <c r="A972" s="26">
        <v>126961</v>
      </c>
      <c r="B972" s="27" t="s">
        <v>3535</v>
      </c>
      <c r="C972" s="27" t="s">
        <v>3531</v>
      </c>
      <c r="D972" s="26">
        <v>2861</v>
      </c>
      <c r="E972" s="27" t="s">
        <v>203</v>
      </c>
      <c r="F972" s="27" t="s">
        <v>3532</v>
      </c>
      <c r="G972" s="27" t="s">
        <v>3533</v>
      </c>
    </row>
    <row r="973" spans="1:7" x14ac:dyDescent="0.3">
      <c r="A973" s="26">
        <v>126987</v>
      </c>
      <c r="B973" s="27" t="s">
        <v>3536</v>
      </c>
      <c r="C973" s="27" t="s">
        <v>424</v>
      </c>
      <c r="D973" s="26">
        <v>9300</v>
      </c>
      <c r="E973" s="27" t="s">
        <v>143</v>
      </c>
      <c r="F973" s="27" t="s">
        <v>1792</v>
      </c>
      <c r="G973" s="27" t="s">
        <v>3537</v>
      </c>
    </row>
    <row r="974" spans="1:7" x14ac:dyDescent="0.3">
      <c r="A974" s="26">
        <v>126995</v>
      </c>
      <c r="B974" s="27" t="s">
        <v>3538</v>
      </c>
      <c r="C974" s="27" t="s">
        <v>424</v>
      </c>
      <c r="D974" s="26">
        <v>9300</v>
      </c>
      <c r="E974" s="27" t="s">
        <v>143</v>
      </c>
      <c r="F974" s="27" t="s">
        <v>1792</v>
      </c>
      <c r="G974" s="27" t="s">
        <v>3539</v>
      </c>
    </row>
    <row r="975" spans="1:7" x14ac:dyDescent="0.3">
      <c r="A975" s="26">
        <v>127001</v>
      </c>
      <c r="B975" s="27" t="s">
        <v>3540</v>
      </c>
      <c r="C975" s="27" t="s">
        <v>3541</v>
      </c>
      <c r="D975" s="26">
        <v>2060</v>
      </c>
      <c r="E975" s="27" t="s">
        <v>308</v>
      </c>
      <c r="F975" s="27" t="s">
        <v>3542</v>
      </c>
      <c r="G975" s="27" t="s">
        <v>3543</v>
      </c>
    </row>
    <row r="976" spans="1:7" x14ac:dyDescent="0.3">
      <c r="A976" s="26">
        <v>127019</v>
      </c>
      <c r="B976" s="27" t="s">
        <v>3842</v>
      </c>
      <c r="C976" s="27" t="s">
        <v>3843</v>
      </c>
      <c r="D976" s="26">
        <v>2600</v>
      </c>
      <c r="E976" s="27" t="s">
        <v>193</v>
      </c>
      <c r="F976" s="27" t="s">
        <v>3844</v>
      </c>
      <c r="G976" s="27" t="s">
        <v>3389</v>
      </c>
    </row>
    <row r="977" spans="1:7" x14ac:dyDescent="0.3">
      <c r="A977" s="26">
        <v>127159</v>
      </c>
      <c r="B977" s="27" t="s">
        <v>3544</v>
      </c>
      <c r="C977" s="27" t="s">
        <v>1634</v>
      </c>
      <c r="D977" s="26">
        <v>8610</v>
      </c>
      <c r="E977" s="27" t="s">
        <v>226</v>
      </c>
      <c r="F977" s="27" t="s">
        <v>1635</v>
      </c>
      <c r="G977" s="27" t="s">
        <v>1636</v>
      </c>
    </row>
    <row r="978" spans="1:7" x14ac:dyDescent="0.3">
      <c r="A978" s="26">
        <v>127423</v>
      </c>
      <c r="B978" s="27" t="s">
        <v>3545</v>
      </c>
      <c r="C978" s="27" t="s">
        <v>1123</v>
      </c>
      <c r="D978" s="26">
        <v>2800</v>
      </c>
      <c r="E978" s="27" t="s">
        <v>63</v>
      </c>
      <c r="F978" s="27" t="s">
        <v>1124</v>
      </c>
      <c r="G978" s="27" t="s">
        <v>3546</v>
      </c>
    </row>
    <row r="979" spans="1:7" x14ac:dyDescent="0.3">
      <c r="A979" s="26">
        <v>127431</v>
      </c>
      <c r="B979" s="27" t="s">
        <v>3547</v>
      </c>
      <c r="C979" s="27" t="s">
        <v>475</v>
      </c>
      <c r="D979" s="26">
        <v>8930</v>
      </c>
      <c r="E979" s="27" t="s">
        <v>237</v>
      </c>
      <c r="F979" s="27" t="s">
        <v>3290</v>
      </c>
      <c r="G979" s="27" t="s">
        <v>3901</v>
      </c>
    </row>
    <row r="980" spans="1:7" x14ac:dyDescent="0.3">
      <c r="A980" s="26">
        <v>127449</v>
      </c>
      <c r="B980" s="27" t="s">
        <v>3548</v>
      </c>
      <c r="C980" s="27" t="s">
        <v>380</v>
      </c>
      <c r="D980" s="26">
        <v>2140</v>
      </c>
      <c r="E980" s="27" t="s">
        <v>41</v>
      </c>
      <c r="F980" s="27" t="s">
        <v>183</v>
      </c>
      <c r="G980" s="27" t="s">
        <v>963</v>
      </c>
    </row>
    <row r="981" spans="1:7" x14ac:dyDescent="0.3">
      <c r="A981" s="26">
        <v>127456</v>
      </c>
      <c r="B981" s="27" t="s">
        <v>912</v>
      </c>
      <c r="C981" s="27" t="s">
        <v>370</v>
      </c>
      <c r="D981" s="26">
        <v>2000</v>
      </c>
      <c r="E981" s="27" t="s">
        <v>308</v>
      </c>
      <c r="F981" s="27" t="s">
        <v>177</v>
      </c>
      <c r="G981" s="27" t="s">
        <v>911</v>
      </c>
    </row>
    <row r="982" spans="1:7" x14ac:dyDescent="0.3">
      <c r="A982" s="26">
        <v>127464</v>
      </c>
      <c r="B982" s="27" t="s">
        <v>3549</v>
      </c>
      <c r="C982" s="27" t="s">
        <v>1300</v>
      </c>
      <c r="D982" s="26">
        <v>1020</v>
      </c>
      <c r="E982" s="27" t="s">
        <v>4</v>
      </c>
      <c r="F982" s="27" t="s">
        <v>1301</v>
      </c>
      <c r="G982" s="27" t="s">
        <v>1302</v>
      </c>
    </row>
    <row r="983" spans="1:7" x14ac:dyDescent="0.3">
      <c r="A983" s="26">
        <v>127472</v>
      </c>
      <c r="B983" s="27" t="s">
        <v>3550</v>
      </c>
      <c r="C983" s="27" t="s">
        <v>369</v>
      </c>
      <c r="D983" s="26">
        <v>2000</v>
      </c>
      <c r="E983" s="27" t="s">
        <v>308</v>
      </c>
      <c r="F983" s="27" t="s">
        <v>176</v>
      </c>
      <c r="G983" s="27" t="s">
        <v>3551</v>
      </c>
    </row>
    <row r="984" spans="1:7" x14ac:dyDescent="0.3">
      <c r="A984" s="26">
        <v>127481</v>
      </c>
      <c r="B984" s="27" t="s">
        <v>1135</v>
      </c>
      <c r="C984" s="27" t="s">
        <v>369</v>
      </c>
      <c r="D984" s="26">
        <v>2000</v>
      </c>
      <c r="E984" s="27" t="s">
        <v>308</v>
      </c>
      <c r="F984" s="27" t="s">
        <v>176</v>
      </c>
      <c r="G984" s="27" t="s">
        <v>3552</v>
      </c>
    </row>
    <row r="985" spans="1:7" x14ac:dyDescent="0.3">
      <c r="A985" s="26">
        <v>127514</v>
      </c>
      <c r="B985" s="27" t="s">
        <v>3553</v>
      </c>
      <c r="C985" s="27" t="s">
        <v>383</v>
      </c>
      <c r="D985" s="26">
        <v>2300</v>
      </c>
      <c r="E985" s="27" t="s">
        <v>45</v>
      </c>
      <c r="F985" s="27" t="s">
        <v>3554</v>
      </c>
      <c r="G985" s="27" t="s">
        <v>3555</v>
      </c>
    </row>
    <row r="986" spans="1:7" x14ac:dyDescent="0.3">
      <c r="A986" s="26">
        <v>127522</v>
      </c>
      <c r="B986" s="27" t="s">
        <v>3556</v>
      </c>
      <c r="C986" s="27" t="s">
        <v>383</v>
      </c>
      <c r="D986" s="26">
        <v>2300</v>
      </c>
      <c r="E986" s="27" t="s">
        <v>45</v>
      </c>
      <c r="F986" s="27" t="s">
        <v>3554</v>
      </c>
      <c r="G986" s="27" t="s">
        <v>3555</v>
      </c>
    </row>
    <row r="987" spans="1:7" x14ac:dyDescent="0.3">
      <c r="A987" s="26">
        <v>127531</v>
      </c>
      <c r="B987" s="27" t="s">
        <v>3557</v>
      </c>
      <c r="C987" s="27" t="s">
        <v>3558</v>
      </c>
      <c r="D987" s="26">
        <v>9000</v>
      </c>
      <c r="E987" s="27" t="s">
        <v>132</v>
      </c>
      <c r="F987" s="27" t="s">
        <v>3559</v>
      </c>
      <c r="G987" s="27" t="s">
        <v>3560</v>
      </c>
    </row>
    <row r="988" spans="1:7" x14ac:dyDescent="0.3">
      <c r="A988" s="26">
        <v>127548</v>
      </c>
      <c r="B988" s="27" t="s">
        <v>3561</v>
      </c>
      <c r="C988" s="27" t="s">
        <v>3558</v>
      </c>
      <c r="D988" s="26">
        <v>9000</v>
      </c>
      <c r="E988" s="27" t="s">
        <v>132</v>
      </c>
      <c r="F988" s="27" t="s">
        <v>3559</v>
      </c>
      <c r="G988" s="27" t="s">
        <v>3560</v>
      </c>
    </row>
    <row r="989" spans="1:7" x14ac:dyDescent="0.3">
      <c r="A989" s="26">
        <v>127563</v>
      </c>
      <c r="B989" s="27" t="s">
        <v>3562</v>
      </c>
      <c r="C989" s="27" t="s">
        <v>3563</v>
      </c>
      <c r="D989" s="26">
        <v>3530</v>
      </c>
      <c r="E989" s="27" t="s">
        <v>76</v>
      </c>
      <c r="F989" s="27" t="s">
        <v>3564</v>
      </c>
      <c r="G989" s="27" t="s">
        <v>3565</v>
      </c>
    </row>
    <row r="990" spans="1:7" x14ac:dyDescent="0.3">
      <c r="A990" s="26">
        <v>127571</v>
      </c>
      <c r="B990" s="27" t="s">
        <v>3562</v>
      </c>
      <c r="C990" s="27" t="s">
        <v>3563</v>
      </c>
      <c r="D990" s="26">
        <v>3530</v>
      </c>
      <c r="E990" s="27" t="s">
        <v>76</v>
      </c>
      <c r="F990" s="27" t="s">
        <v>3564</v>
      </c>
      <c r="G990" s="27" t="s">
        <v>3565</v>
      </c>
    </row>
    <row r="991" spans="1:7" x14ac:dyDescent="0.3">
      <c r="A991" s="26">
        <v>127597</v>
      </c>
      <c r="B991" s="27" t="s">
        <v>3566</v>
      </c>
      <c r="C991" s="27" t="s">
        <v>1161</v>
      </c>
      <c r="D991" s="26">
        <v>2390</v>
      </c>
      <c r="E991" s="27" t="s">
        <v>288</v>
      </c>
      <c r="F991" s="27" t="s">
        <v>1162</v>
      </c>
      <c r="G991" s="27" t="s">
        <v>3567</v>
      </c>
    </row>
    <row r="992" spans="1:7" x14ac:dyDescent="0.3">
      <c r="A992" s="26">
        <v>127605</v>
      </c>
      <c r="B992" s="27" t="s">
        <v>3568</v>
      </c>
      <c r="C992" s="27" t="s">
        <v>1758</v>
      </c>
      <c r="D992" s="26">
        <v>8790</v>
      </c>
      <c r="E992" s="27" t="s">
        <v>126</v>
      </c>
      <c r="F992" s="27" t="s">
        <v>1759</v>
      </c>
      <c r="G992" s="27" t="s">
        <v>1760</v>
      </c>
    </row>
    <row r="993" spans="1:7" x14ac:dyDescent="0.3">
      <c r="A993" s="26">
        <v>127613</v>
      </c>
      <c r="B993" s="27" t="s">
        <v>3569</v>
      </c>
      <c r="C993" s="27" t="s">
        <v>3059</v>
      </c>
      <c r="D993" s="26">
        <v>3500</v>
      </c>
      <c r="E993" s="27" t="s">
        <v>74</v>
      </c>
      <c r="F993" s="27" t="s">
        <v>3060</v>
      </c>
      <c r="G993" s="27" t="s">
        <v>3570</v>
      </c>
    </row>
    <row r="994" spans="1:7" x14ac:dyDescent="0.3">
      <c r="A994" s="26">
        <v>127621</v>
      </c>
      <c r="B994" s="27" t="s">
        <v>3571</v>
      </c>
      <c r="C994" s="27" t="s">
        <v>3059</v>
      </c>
      <c r="D994" s="26">
        <v>3500</v>
      </c>
      <c r="E994" s="27" t="s">
        <v>74</v>
      </c>
      <c r="F994" s="27" t="s">
        <v>3060</v>
      </c>
      <c r="G994" s="27" t="s">
        <v>3572</v>
      </c>
    </row>
    <row r="995" spans="1:7" x14ac:dyDescent="0.3">
      <c r="A995" s="26">
        <v>127639</v>
      </c>
      <c r="B995" s="27" t="s">
        <v>3573</v>
      </c>
      <c r="C995" s="27" t="s">
        <v>2091</v>
      </c>
      <c r="D995" s="26">
        <v>3500</v>
      </c>
      <c r="E995" s="27" t="s">
        <v>74</v>
      </c>
      <c r="F995" s="27" t="s">
        <v>2092</v>
      </c>
      <c r="G995" s="27" t="s">
        <v>3574</v>
      </c>
    </row>
    <row r="996" spans="1:7" x14ac:dyDescent="0.3">
      <c r="A996" s="26">
        <v>127647</v>
      </c>
      <c r="B996" s="27" t="s">
        <v>3575</v>
      </c>
      <c r="C996" s="27" t="s">
        <v>2980</v>
      </c>
      <c r="D996" s="26">
        <v>3680</v>
      </c>
      <c r="E996" s="27" t="s">
        <v>84</v>
      </c>
      <c r="F996" s="27" t="s">
        <v>2981</v>
      </c>
      <c r="G996" s="27" t="s">
        <v>2982</v>
      </c>
    </row>
    <row r="997" spans="1:7" x14ac:dyDescent="0.3">
      <c r="A997" s="26">
        <v>127654</v>
      </c>
      <c r="B997" s="27" t="s">
        <v>3576</v>
      </c>
      <c r="C997" s="27" t="s">
        <v>2107</v>
      </c>
      <c r="D997" s="26">
        <v>3680</v>
      </c>
      <c r="E997" s="27" t="s">
        <v>84</v>
      </c>
      <c r="F997" s="27" t="s">
        <v>2108</v>
      </c>
      <c r="G997" s="27" t="s">
        <v>2109</v>
      </c>
    </row>
    <row r="998" spans="1:7" x14ac:dyDescent="0.3">
      <c r="A998" s="26">
        <v>127662</v>
      </c>
      <c r="B998" s="27" t="s">
        <v>3577</v>
      </c>
      <c r="C998" s="27" t="s">
        <v>2138</v>
      </c>
      <c r="D998" s="26">
        <v>3680</v>
      </c>
      <c r="E998" s="27" t="s">
        <v>84</v>
      </c>
      <c r="F998" s="27" t="s">
        <v>2108</v>
      </c>
      <c r="G998" s="27" t="s">
        <v>2109</v>
      </c>
    </row>
    <row r="999" spans="1:7" x14ac:dyDescent="0.3">
      <c r="A999" s="26">
        <v>127671</v>
      </c>
      <c r="B999" s="27" t="s">
        <v>3578</v>
      </c>
      <c r="C999" s="27" t="s">
        <v>398</v>
      </c>
      <c r="D999" s="26">
        <v>3640</v>
      </c>
      <c r="E999" s="27" t="s">
        <v>216</v>
      </c>
      <c r="F999" s="27" t="s">
        <v>3063</v>
      </c>
      <c r="G999" s="27" t="s">
        <v>3064</v>
      </c>
    </row>
    <row r="1000" spans="1:7" x14ac:dyDescent="0.3">
      <c r="A1000" s="26">
        <v>127688</v>
      </c>
      <c r="B1000" s="27" t="s">
        <v>3579</v>
      </c>
      <c r="C1000" s="27" t="s">
        <v>3580</v>
      </c>
      <c r="D1000" s="26">
        <v>9000</v>
      </c>
      <c r="E1000" s="27" t="s">
        <v>132</v>
      </c>
      <c r="F1000" s="27" t="s">
        <v>3581</v>
      </c>
      <c r="G1000" s="27" t="s">
        <v>3582</v>
      </c>
    </row>
    <row r="1001" spans="1:7" x14ac:dyDescent="0.3">
      <c r="A1001" s="26">
        <v>127696</v>
      </c>
      <c r="B1001" s="27" t="s">
        <v>2998</v>
      </c>
      <c r="C1001" s="27" t="s">
        <v>3580</v>
      </c>
      <c r="D1001" s="26">
        <v>9000</v>
      </c>
      <c r="E1001" s="27" t="s">
        <v>132</v>
      </c>
      <c r="F1001" s="27" t="s">
        <v>3581</v>
      </c>
      <c r="G1001" s="27" t="s">
        <v>3583</v>
      </c>
    </row>
    <row r="1002" spans="1:7" x14ac:dyDescent="0.3">
      <c r="A1002" s="26">
        <v>127704</v>
      </c>
      <c r="B1002" s="27" t="s">
        <v>3584</v>
      </c>
      <c r="C1002" s="27" t="s">
        <v>3585</v>
      </c>
      <c r="D1002" s="26">
        <v>9041</v>
      </c>
      <c r="E1002" s="27" t="s">
        <v>133</v>
      </c>
      <c r="F1002" s="27" t="s">
        <v>3586</v>
      </c>
      <c r="G1002" s="27" t="s">
        <v>3587</v>
      </c>
    </row>
    <row r="1003" spans="1:7" x14ac:dyDescent="0.3">
      <c r="A1003" s="26">
        <v>127712</v>
      </c>
      <c r="B1003" s="27" t="s">
        <v>3588</v>
      </c>
      <c r="C1003" s="27" t="s">
        <v>3589</v>
      </c>
      <c r="D1003" s="26">
        <v>9041</v>
      </c>
      <c r="E1003" s="27" t="s">
        <v>133</v>
      </c>
      <c r="F1003" s="27" t="s">
        <v>3590</v>
      </c>
      <c r="G1003" s="27" t="s">
        <v>3591</v>
      </c>
    </row>
    <row r="1004" spans="1:7" x14ac:dyDescent="0.3">
      <c r="A1004" s="26">
        <v>127721</v>
      </c>
      <c r="B1004" s="27" t="s">
        <v>3592</v>
      </c>
      <c r="C1004" s="27" t="s">
        <v>3589</v>
      </c>
      <c r="D1004" s="26">
        <v>9041</v>
      </c>
      <c r="E1004" s="27" t="s">
        <v>133</v>
      </c>
      <c r="F1004" s="27" t="s">
        <v>3590</v>
      </c>
      <c r="G1004" s="27" t="s">
        <v>3591</v>
      </c>
    </row>
    <row r="1005" spans="1:7" x14ac:dyDescent="0.3">
      <c r="A1005" s="26">
        <v>127738</v>
      </c>
      <c r="B1005" s="27" t="s">
        <v>3593</v>
      </c>
      <c r="C1005" s="27" t="s">
        <v>3594</v>
      </c>
      <c r="D1005" s="26">
        <v>8800</v>
      </c>
      <c r="E1005" s="27" t="s">
        <v>127</v>
      </c>
      <c r="F1005" s="27" t="s">
        <v>3595</v>
      </c>
      <c r="G1005" s="27" t="s">
        <v>3596</v>
      </c>
    </row>
    <row r="1006" spans="1:7" x14ac:dyDescent="0.3">
      <c r="A1006" s="26">
        <v>127746</v>
      </c>
      <c r="B1006" s="27" t="s">
        <v>3597</v>
      </c>
      <c r="C1006" s="27" t="s">
        <v>3594</v>
      </c>
      <c r="D1006" s="26">
        <v>8800</v>
      </c>
      <c r="E1006" s="27" t="s">
        <v>127</v>
      </c>
      <c r="F1006" s="27" t="s">
        <v>3595</v>
      </c>
      <c r="G1006" s="27" t="s">
        <v>3598</v>
      </c>
    </row>
    <row r="1007" spans="1:7" x14ac:dyDescent="0.3">
      <c r="A1007" s="26">
        <v>127753</v>
      </c>
      <c r="B1007" s="27" t="s">
        <v>3599</v>
      </c>
      <c r="C1007" s="27" t="s">
        <v>3600</v>
      </c>
      <c r="D1007" s="26">
        <v>8800</v>
      </c>
      <c r="E1007" s="27" t="s">
        <v>127</v>
      </c>
      <c r="F1007" s="27" t="s">
        <v>3601</v>
      </c>
      <c r="G1007" s="27" t="s">
        <v>3602</v>
      </c>
    </row>
    <row r="1008" spans="1:7" x14ac:dyDescent="0.3">
      <c r="A1008" s="26">
        <v>127761</v>
      </c>
      <c r="B1008" s="27" t="s">
        <v>3603</v>
      </c>
      <c r="C1008" s="27" t="s">
        <v>3600</v>
      </c>
      <c r="D1008" s="26">
        <v>8800</v>
      </c>
      <c r="E1008" s="27" t="s">
        <v>127</v>
      </c>
      <c r="F1008" s="27" t="s">
        <v>3601</v>
      </c>
      <c r="G1008" s="27" t="s">
        <v>3604</v>
      </c>
    </row>
    <row r="1009" spans="1:7" x14ac:dyDescent="0.3">
      <c r="A1009" s="26">
        <v>127779</v>
      </c>
      <c r="B1009" s="27" t="s">
        <v>3605</v>
      </c>
      <c r="C1009" s="27" t="s">
        <v>3069</v>
      </c>
      <c r="D1009" s="26">
        <v>8800</v>
      </c>
      <c r="E1009" s="27" t="s">
        <v>127</v>
      </c>
      <c r="F1009" s="27" t="s">
        <v>3070</v>
      </c>
      <c r="G1009" s="27" t="s">
        <v>3606</v>
      </c>
    </row>
    <row r="1010" spans="1:7" x14ac:dyDescent="0.3">
      <c r="A1010" s="26">
        <v>127787</v>
      </c>
      <c r="B1010" s="27" t="s">
        <v>3607</v>
      </c>
      <c r="C1010" s="27" t="s">
        <v>3069</v>
      </c>
      <c r="D1010" s="26">
        <v>8800</v>
      </c>
      <c r="E1010" s="27" t="s">
        <v>127</v>
      </c>
      <c r="F1010" s="27" t="s">
        <v>3070</v>
      </c>
      <c r="G1010" s="27" t="s">
        <v>3608</v>
      </c>
    </row>
    <row r="1011" spans="1:7" x14ac:dyDescent="0.3">
      <c r="A1011" s="26">
        <v>127795</v>
      </c>
      <c r="B1011" s="27" t="s">
        <v>3609</v>
      </c>
      <c r="C1011" s="27" t="s">
        <v>3610</v>
      </c>
      <c r="D1011" s="26">
        <v>8850</v>
      </c>
      <c r="E1011" s="27" t="s">
        <v>239</v>
      </c>
      <c r="F1011" s="27" t="s">
        <v>3611</v>
      </c>
      <c r="G1011" s="27" t="s">
        <v>3612</v>
      </c>
    </row>
    <row r="1012" spans="1:7" x14ac:dyDescent="0.3">
      <c r="A1012" s="26">
        <v>127803</v>
      </c>
      <c r="B1012" s="27" t="s">
        <v>3613</v>
      </c>
      <c r="C1012" s="27" t="s">
        <v>3610</v>
      </c>
      <c r="D1012" s="26">
        <v>8850</v>
      </c>
      <c r="E1012" s="27" t="s">
        <v>239</v>
      </c>
      <c r="F1012" s="27" t="s">
        <v>3611</v>
      </c>
      <c r="G1012" s="27" t="s">
        <v>3614</v>
      </c>
    </row>
    <row r="1013" spans="1:7" x14ac:dyDescent="0.3">
      <c r="A1013" s="26">
        <v>127811</v>
      </c>
      <c r="B1013" s="27" t="s">
        <v>3615</v>
      </c>
      <c r="C1013" s="27" t="s">
        <v>3616</v>
      </c>
      <c r="D1013" s="26">
        <v>3000</v>
      </c>
      <c r="E1013" s="27" t="s">
        <v>207</v>
      </c>
      <c r="F1013" s="27" t="s">
        <v>3617</v>
      </c>
      <c r="G1013" s="27" t="s">
        <v>3618</v>
      </c>
    </row>
    <row r="1014" spans="1:7" x14ac:dyDescent="0.3">
      <c r="A1014" s="26">
        <v>127829</v>
      </c>
      <c r="B1014" s="27" t="s">
        <v>3619</v>
      </c>
      <c r="C1014" s="27" t="s">
        <v>3616</v>
      </c>
      <c r="D1014" s="26">
        <v>3000</v>
      </c>
      <c r="E1014" s="27" t="s">
        <v>207</v>
      </c>
      <c r="F1014" s="27" t="s">
        <v>3617</v>
      </c>
      <c r="G1014" s="27" t="s">
        <v>3618</v>
      </c>
    </row>
    <row r="1015" spans="1:7" x14ac:dyDescent="0.3">
      <c r="A1015" s="26">
        <v>127837</v>
      </c>
      <c r="B1015" s="27" t="s">
        <v>3620</v>
      </c>
      <c r="C1015" s="27" t="s">
        <v>3621</v>
      </c>
      <c r="D1015" s="26">
        <v>3900</v>
      </c>
      <c r="E1015" s="27" t="s">
        <v>488</v>
      </c>
      <c r="F1015" s="27" t="s">
        <v>3622</v>
      </c>
      <c r="G1015" s="27" t="s">
        <v>3458</v>
      </c>
    </row>
    <row r="1016" spans="1:7" x14ac:dyDescent="0.3">
      <c r="A1016" s="26">
        <v>127845</v>
      </c>
      <c r="B1016" s="27" t="s">
        <v>3623</v>
      </c>
      <c r="C1016" s="27" t="s">
        <v>3624</v>
      </c>
      <c r="D1016" s="26">
        <v>3900</v>
      </c>
      <c r="E1016" s="27" t="s">
        <v>488</v>
      </c>
      <c r="F1016" s="27" t="s">
        <v>3622</v>
      </c>
      <c r="G1016" s="27" t="s">
        <v>3458</v>
      </c>
    </row>
    <row r="1017" spans="1:7" x14ac:dyDescent="0.3">
      <c r="A1017" s="26">
        <v>127852</v>
      </c>
      <c r="B1017" s="27" t="s">
        <v>3625</v>
      </c>
      <c r="C1017" s="27" t="s">
        <v>980</v>
      </c>
      <c r="D1017" s="26">
        <v>2930</v>
      </c>
      <c r="E1017" s="27" t="s">
        <v>36</v>
      </c>
      <c r="F1017" s="27" t="s">
        <v>981</v>
      </c>
      <c r="G1017" s="27" t="s">
        <v>982</v>
      </c>
    </row>
    <row r="1018" spans="1:7" x14ac:dyDescent="0.3">
      <c r="A1018" s="26">
        <v>127861</v>
      </c>
      <c r="B1018" s="27" t="s">
        <v>3626</v>
      </c>
      <c r="C1018" s="27" t="s">
        <v>3435</v>
      </c>
      <c r="D1018" s="26">
        <v>2570</v>
      </c>
      <c r="E1018" s="27" t="s">
        <v>55</v>
      </c>
      <c r="F1018" s="27" t="s">
        <v>3436</v>
      </c>
      <c r="G1018" s="27" t="s">
        <v>3437</v>
      </c>
    </row>
    <row r="1019" spans="1:7" x14ac:dyDescent="0.3">
      <c r="A1019" s="26">
        <v>127878</v>
      </c>
      <c r="B1019" s="27" t="s">
        <v>3627</v>
      </c>
      <c r="C1019" s="27" t="s">
        <v>3628</v>
      </c>
      <c r="D1019" s="26">
        <v>1020</v>
      </c>
      <c r="E1019" s="27" t="s">
        <v>4</v>
      </c>
      <c r="F1019" s="27" t="s">
        <v>1279</v>
      </c>
      <c r="G1019" s="27" t="s">
        <v>1280</v>
      </c>
    </row>
    <row r="1020" spans="1:7" x14ac:dyDescent="0.3">
      <c r="A1020" s="26">
        <v>127886</v>
      </c>
      <c r="B1020" s="27" t="s">
        <v>3629</v>
      </c>
      <c r="C1020" s="27" t="s">
        <v>3025</v>
      </c>
      <c r="D1020" s="26">
        <v>3300</v>
      </c>
      <c r="E1020" s="27" t="s">
        <v>72</v>
      </c>
      <c r="F1020" s="27" t="s">
        <v>3026</v>
      </c>
      <c r="G1020" s="27" t="s">
        <v>3027</v>
      </c>
    </row>
    <row r="1021" spans="1:7" x14ac:dyDescent="0.3">
      <c r="A1021" s="26">
        <v>127894</v>
      </c>
      <c r="B1021" s="27" t="s">
        <v>3630</v>
      </c>
      <c r="C1021" s="27" t="s">
        <v>343</v>
      </c>
      <c r="D1021" s="26">
        <v>9040</v>
      </c>
      <c r="E1021" s="27" t="s">
        <v>138</v>
      </c>
      <c r="F1021" s="27" t="s">
        <v>3631</v>
      </c>
      <c r="G1021" s="27" t="s">
        <v>3632</v>
      </c>
    </row>
    <row r="1022" spans="1:7" x14ac:dyDescent="0.3">
      <c r="A1022" s="26">
        <v>127902</v>
      </c>
      <c r="B1022" s="27" t="s">
        <v>3633</v>
      </c>
      <c r="C1022" s="27" t="s">
        <v>3634</v>
      </c>
      <c r="D1022" s="26">
        <v>9040</v>
      </c>
      <c r="E1022" s="27" t="s">
        <v>138</v>
      </c>
      <c r="F1022" s="27" t="s">
        <v>3635</v>
      </c>
      <c r="G1022" s="27" t="s">
        <v>3636</v>
      </c>
    </row>
    <row r="1023" spans="1:7" x14ac:dyDescent="0.3">
      <c r="A1023" s="26">
        <v>127911</v>
      </c>
      <c r="B1023" s="27" t="s">
        <v>3637</v>
      </c>
      <c r="C1023" s="27" t="s">
        <v>1997</v>
      </c>
      <c r="D1023" s="26">
        <v>9100</v>
      </c>
      <c r="E1023" s="27" t="s">
        <v>61</v>
      </c>
      <c r="F1023" s="27" t="s">
        <v>1998</v>
      </c>
      <c r="G1023" s="27" t="s">
        <v>1999</v>
      </c>
    </row>
    <row r="1024" spans="1:7" x14ac:dyDescent="0.3">
      <c r="A1024" s="26">
        <v>127928</v>
      </c>
      <c r="B1024" s="27" t="s">
        <v>3638</v>
      </c>
      <c r="C1024" s="27" t="s">
        <v>1169</v>
      </c>
      <c r="D1024" s="26">
        <v>2900</v>
      </c>
      <c r="E1024" s="27" t="s">
        <v>34</v>
      </c>
      <c r="F1024" s="27" t="s">
        <v>1170</v>
      </c>
      <c r="G1024" s="27" t="s">
        <v>1171</v>
      </c>
    </row>
    <row r="1025" spans="1:7" x14ac:dyDescent="0.3">
      <c r="A1025" s="26">
        <v>127936</v>
      </c>
      <c r="B1025" s="27" t="s">
        <v>1342</v>
      </c>
      <c r="C1025" s="27" t="s">
        <v>357</v>
      </c>
      <c r="D1025" s="26">
        <v>1090</v>
      </c>
      <c r="E1025" s="27" t="s">
        <v>162</v>
      </c>
      <c r="F1025" s="27" t="s">
        <v>1343</v>
      </c>
      <c r="G1025" s="27" t="s">
        <v>1344</v>
      </c>
    </row>
    <row r="1026" spans="1:7" x14ac:dyDescent="0.3">
      <c r="A1026" s="26">
        <v>127944</v>
      </c>
      <c r="B1026" s="27" t="s">
        <v>3639</v>
      </c>
      <c r="C1026" s="27" t="s">
        <v>388</v>
      </c>
      <c r="D1026" s="26">
        <v>2650</v>
      </c>
      <c r="E1026" s="27" t="s">
        <v>52</v>
      </c>
      <c r="F1026" s="27" t="s">
        <v>3640</v>
      </c>
      <c r="G1026" s="27" t="s">
        <v>3641</v>
      </c>
    </row>
    <row r="1027" spans="1:7" x14ac:dyDescent="0.3">
      <c r="A1027" s="26">
        <v>127951</v>
      </c>
      <c r="B1027" s="27" t="s">
        <v>3642</v>
      </c>
      <c r="C1027" s="27" t="s">
        <v>388</v>
      </c>
      <c r="D1027" s="26">
        <v>2650</v>
      </c>
      <c r="E1027" s="27" t="s">
        <v>52</v>
      </c>
      <c r="F1027" s="27" t="s">
        <v>3640</v>
      </c>
      <c r="G1027" s="27" t="s">
        <v>3643</v>
      </c>
    </row>
    <row r="1028" spans="1:7" x14ac:dyDescent="0.3">
      <c r="A1028" s="26">
        <v>127969</v>
      </c>
      <c r="B1028" s="27" t="s">
        <v>3644</v>
      </c>
      <c r="C1028" s="27" t="s">
        <v>3645</v>
      </c>
      <c r="D1028" s="26">
        <v>9880</v>
      </c>
      <c r="E1028" s="27" t="s">
        <v>157</v>
      </c>
      <c r="F1028" s="27" t="s">
        <v>3646</v>
      </c>
      <c r="G1028" s="27" t="s">
        <v>3647</v>
      </c>
    </row>
    <row r="1029" spans="1:7" x14ac:dyDescent="0.3">
      <c r="A1029" s="26">
        <v>127977</v>
      </c>
      <c r="B1029" s="27" t="s">
        <v>3648</v>
      </c>
      <c r="C1029" s="27" t="s">
        <v>3645</v>
      </c>
      <c r="D1029" s="26">
        <v>9880</v>
      </c>
      <c r="E1029" s="27" t="s">
        <v>157</v>
      </c>
      <c r="F1029" s="27" t="s">
        <v>3646</v>
      </c>
      <c r="G1029" s="27" t="s">
        <v>3647</v>
      </c>
    </row>
    <row r="1030" spans="1:7" x14ac:dyDescent="0.3">
      <c r="A1030" s="26">
        <v>127985</v>
      </c>
      <c r="B1030" s="27" t="s">
        <v>3649</v>
      </c>
      <c r="C1030" s="27" t="s">
        <v>3650</v>
      </c>
      <c r="D1030" s="26">
        <v>9800</v>
      </c>
      <c r="E1030" s="27" t="s">
        <v>156</v>
      </c>
      <c r="F1030" s="27" t="s">
        <v>3651</v>
      </c>
      <c r="G1030" s="27" t="s">
        <v>3652</v>
      </c>
    </row>
    <row r="1031" spans="1:7" x14ac:dyDescent="0.3">
      <c r="A1031" s="26">
        <v>127993</v>
      </c>
      <c r="B1031" s="27" t="s">
        <v>3653</v>
      </c>
      <c r="C1031" s="27" t="s">
        <v>3654</v>
      </c>
      <c r="D1031" s="26">
        <v>9840</v>
      </c>
      <c r="E1031" s="27" t="s">
        <v>155</v>
      </c>
      <c r="F1031" s="27" t="s">
        <v>3655</v>
      </c>
      <c r="G1031" s="27" t="s">
        <v>3656</v>
      </c>
    </row>
    <row r="1032" spans="1:7" x14ac:dyDescent="0.3">
      <c r="A1032" s="26">
        <v>128017</v>
      </c>
      <c r="B1032" s="27" t="s">
        <v>3657</v>
      </c>
      <c r="C1032" s="27" t="s">
        <v>420</v>
      </c>
      <c r="D1032" s="26">
        <v>8900</v>
      </c>
      <c r="E1032" s="27" t="s">
        <v>130</v>
      </c>
      <c r="F1032" s="27" t="s">
        <v>1592</v>
      </c>
      <c r="G1032" s="27" t="s">
        <v>1593</v>
      </c>
    </row>
    <row r="1033" spans="1:7" x14ac:dyDescent="0.3">
      <c r="A1033" s="26">
        <v>128025</v>
      </c>
      <c r="B1033" s="27" t="s">
        <v>3658</v>
      </c>
      <c r="C1033" s="27" t="s">
        <v>1868</v>
      </c>
      <c r="D1033" s="26">
        <v>9000</v>
      </c>
      <c r="E1033" s="27" t="s">
        <v>132</v>
      </c>
      <c r="F1033" s="27" t="s">
        <v>1869</v>
      </c>
      <c r="G1033" s="27" t="s">
        <v>1870</v>
      </c>
    </row>
    <row r="1034" spans="1:7" x14ac:dyDescent="0.3">
      <c r="A1034" s="26">
        <v>128108</v>
      </c>
      <c r="B1034" s="27" t="s">
        <v>3902</v>
      </c>
      <c r="C1034" s="27" t="s">
        <v>3903</v>
      </c>
      <c r="D1034" s="26">
        <v>1930</v>
      </c>
      <c r="E1034" s="27" t="s">
        <v>27</v>
      </c>
      <c r="F1034" s="27" t="s">
        <v>3659</v>
      </c>
      <c r="G1034" s="27" t="s">
        <v>3904</v>
      </c>
    </row>
    <row r="1035" spans="1:7" x14ac:dyDescent="0.3">
      <c r="A1035" s="26">
        <v>128447</v>
      </c>
      <c r="B1035" s="27" t="s">
        <v>3660</v>
      </c>
      <c r="C1035" s="27" t="s">
        <v>3318</v>
      </c>
      <c r="D1035" s="26">
        <v>8500</v>
      </c>
      <c r="E1035" s="27" t="s">
        <v>115</v>
      </c>
      <c r="F1035" s="27" t="s">
        <v>3319</v>
      </c>
      <c r="G1035" s="27" t="s">
        <v>3320</v>
      </c>
    </row>
    <row r="1036" spans="1:7" x14ac:dyDescent="0.3">
      <c r="A1036" s="26">
        <v>128538</v>
      </c>
      <c r="B1036" s="27" t="s">
        <v>3661</v>
      </c>
      <c r="C1036" s="27" t="s">
        <v>3662</v>
      </c>
      <c r="D1036" s="26">
        <v>2800</v>
      </c>
      <c r="E1036" s="27" t="s">
        <v>63</v>
      </c>
      <c r="F1036" s="27" t="s">
        <v>3663</v>
      </c>
      <c r="G1036" s="27" t="s">
        <v>3664</v>
      </c>
    </row>
    <row r="1037" spans="1:7" x14ac:dyDescent="0.3">
      <c r="A1037" s="26">
        <v>128546</v>
      </c>
      <c r="B1037" s="27" t="s">
        <v>2055</v>
      </c>
      <c r="C1037" s="27" t="s">
        <v>3662</v>
      </c>
      <c r="D1037" s="26">
        <v>2800</v>
      </c>
      <c r="E1037" s="27" t="s">
        <v>63</v>
      </c>
      <c r="F1037" s="27" t="s">
        <v>3663</v>
      </c>
      <c r="G1037" s="27" t="s">
        <v>3665</v>
      </c>
    </row>
    <row r="1038" spans="1:7" x14ac:dyDescent="0.3">
      <c r="A1038" s="26">
        <v>128553</v>
      </c>
      <c r="B1038" s="27" t="s">
        <v>3666</v>
      </c>
      <c r="C1038" s="27" t="s">
        <v>3667</v>
      </c>
      <c r="D1038" s="26">
        <v>3960</v>
      </c>
      <c r="E1038" s="27" t="s">
        <v>85</v>
      </c>
      <c r="F1038" s="27" t="s">
        <v>3668</v>
      </c>
      <c r="G1038" s="27" t="s">
        <v>3669</v>
      </c>
    </row>
    <row r="1039" spans="1:7" x14ac:dyDescent="0.3">
      <c r="A1039" s="26">
        <v>128561</v>
      </c>
      <c r="B1039" s="27" t="s">
        <v>3670</v>
      </c>
      <c r="C1039" s="27" t="s">
        <v>3667</v>
      </c>
      <c r="D1039" s="26">
        <v>3960</v>
      </c>
      <c r="E1039" s="27" t="s">
        <v>85</v>
      </c>
      <c r="F1039" s="27" t="s">
        <v>3668</v>
      </c>
      <c r="G1039" s="27" t="s">
        <v>3671</v>
      </c>
    </row>
    <row r="1040" spans="1:7" x14ac:dyDescent="0.3">
      <c r="A1040" s="26">
        <v>128967</v>
      </c>
      <c r="B1040" s="27" t="s">
        <v>3672</v>
      </c>
      <c r="C1040" s="27" t="s">
        <v>3673</v>
      </c>
      <c r="D1040" s="26">
        <v>2330</v>
      </c>
      <c r="E1040" s="27" t="s">
        <v>188</v>
      </c>
      <c r="F1040" s="27" t="s">
        <v>3674</v>
      </c>
      <c r="G1040" s="27" t="s">
        <v>3675</v>
      </c>
    </row>
    <row r="1041" spans="1:7" x14ac:dyDescent="0.3">
      <c r="A1041" s="26">
        <v>128975</v>
      </c>
      <c r="B1041" s="27" t="s">
        <v>3676</v>
      </c>
      <c r="C1041" s="27" t="s">
        <v>3677</v>
      </c>
      <c r="D1041" s="26">
        <v>2360</v>
      </c>
      <c r="E1041" s="27" t="s">
        <v>189</v>
      </c>
      <c r="F1041" s="27" t="s">
        <v>3678</v>
      </c>
      <c r="G1041" s="27" t="s">
        <v>3679</v>
      </c>
    </row>
    <row r="1042" spans="1:7" x14ac:dyDescent="0.3">
      <c r="A1042" s="26">
        <v>128983</v>
      </c>
      <c r="B1042" s="27" t="s">
        <v>3680</v>
      </c>
      <c r="C1042" s="27" t="s">
        <v>3681</v>
      </c>
      <c r="D1042" s="26">
        <v>3300</v>
      </c>
      <c r="E1042" s="27" t="s">
        <v>72</v>
      </c>
      <c r="F1042" s="27" t="s">
        <v>3682</v>
      </c>
      <c r="G1042" s="27" t="s">
        <v>3683</v>
      </c>
    </row>
    <row r="1043" spans="1:7" x14ac:dyDescent="0.3">
      <c r="A1043" s="26">
        <v>129411</v>
      </c>
      <c r="B1043" s="27" t="s">
        <v>3684</v>
      </c>
      <c r="C1043" s="27" t="s">
        <v>3685</v>
      </c>
      <c r="D1043" s="26">
        <v>2640</v>
      </c>
      <c r="E1043" s="27" t="s">
        <v>51</v>
      </c>
      <c r="F1043" s="27" t="s">
        <v>3686</v>
      </c>
      <c r="G1043" s="27" t="s">
        <v>3687</v>
      </c>
    </row>
    <row r="1044" spans="1:7" x14ac:dyDescent="0.3">
      <c r="A1044" s="26">
        <v>129429</v>
      </c>
      <c r="B1044" s="27" t="s">
        <v>3688</v>
      </c>
      <c r="C1044" s="27" t="s">
        <v>3689</v>
      </c>
      <c r="D1044" s="26">
        <v>2030</v>
      </c>
      <c r="E1044" s="27" t="s">
        <v>308</v>
      </c>
      <c r="F1044" s="27" t="s">
        <v>3690</v>
      </c>
      <c r="G1044" s="27" t="s">
        <v>3691</v>
      </c>
    </row>
    <row r="1045" spans="1:7" x14ac:dyDescent="0.3">
      <c r="A1045" s="26">
        <v>129916</v>
      </c>
      <c r="B1045" s="27" t="s">
        <v>1466</v>
      </c>
      <c r="C1045" s="27" t="s">
        <v>3692</v>
      </c>
      <c r="D1045" s="26">
        <v>8940</v>
      </c>
      <c r="E1045" s="27" t="s">
        <v>120</v>
      </c>
      <c r="F1045" s="27" t="s">
        <v>3693</v>
      </c>
      <c r="G1045" s="27" t="s">
        <v>3694</v>
      </c>
    </row>
    <row r="1046" spans="1:7" x14ac:dyDescent="0.3">
      <c r="A1046" s="26">
        <v>129957</v>
      </c>
      <c r="B1046" s="27" t="s">
        <v>3695</v>
      </c>
      <c r="C1046" s="27" t="s">
        <v>3696</v>
      </c>
      <c r="D1046" s="26">
        <v>8000</v>
      </c>
      <c r="E1046" s="27" t="s">
        <v>95</v>
      </c>
      <c r="F1046" s="27" t="s">
        <v>3905</v>
      </c>
      <c r="G1046" s="27" t="s">
        <v>2909</v>
      </c>
    </row>
    <row r="1047" spans="1:7" x14ac:dyDescent="0.3">
      <c r="A1047" s="26">
        <v>129965</v>
      </c>
      <c r="B1047" s="27" t="s">
        <v>3697</v>
      </c>
      <c r="C1047" s="27" t="s">
        <v>869</v>
      </c>
      <c r="D1047" s="26">
        <v>9700</v>
      </c>
      <c r="E1047" s="27" t="s">
        <v>154</v>
      </c>
      <c r="F1047" s="27" t="s">
        <v>870</v>
      </c>
      <c r="G1047" s="27" t="s">
        <v>871</v>
      </c>
    </row>
    <row r="1048" spans="1:7" x14ac:dyDescent="0.3">
      <c r="A1048" s="26">
        <v>130773</v>
      </c>
      <c r="B1048" s="27" t="s">
        <v>3698</v>
      </c>
      <c r="C1048" s="27" t="s">
        <v>433</v>
      </c>
      <c r="D1048" s="26">
        <v>2020</v>
      </c>
      <c r="E1048" s="27" t="s">
        <v>308</v>
      </c>
      <c r="F1048" s="27" t="s">
        <v>286</v>
      </c>
      <c r="G1048" s="27" t="s">
        <v>3699</v>
      </c>
    </row>
    <row r="1049" spans="1:7" x14ac:dyDescent="0.3">
      <c r="A1049" s="26">
        <v>130781</v>
      </c>
      <c r="B1049" s="27" t="s">
        <v>3700</v>
      </c>
      <c r="C1049" s="27" t="s">
        <v>442</v>
      </c>
      <c r="D1049" s="26">
        <v>3000</v>
      </c>
      <c r="E1049" s="27" t="s">
        <v>207</v>
      </c>
      <c r="F1049" s="27" t="s">
        <v>291</v>
      </c>
      <c r="G1049" s="27" t="s">
        <v>292</v>
      </c>
    </row>
    <row r="1050" spans="1:7" x14ac:dyDescent="0.3">
      <c r="A1050" s="26">
        <v>130799</v>
      </c>
      <c r="B1050" s="27" t="s">
        <v>3701</v>
      </c>
      <c r="C1050" s="27" t="s">
        <v>498</v>
      </c>
      <c r="D1050" s="26">
        <v>9000</v>
      </c>
      <c r="E1050" s="27" t="s">
        <v>132</v>
      </c>
      <c r="F1050" s="27" t="s">
        <v>454</v>
      </c>
      <c r="G1050" s="27" t="s">
        <v>3702</v>
      </c>
    </row>
    <row r="1051" spans="1:7" x14ac:dyDescent="0.3">
      <c r="A1051" s="26">
        <v>130807</v>
      </c>
      <c r="B1051" s="27" t="s">
        <v>2500</v>
      </c>
      <c r="C1051" s="27" t="s">
        <v>3703</v>
      </c>
      <c r="D1051" s="26">
        <v>8400</v>
      </c>
      <c r="E1051" s="27" t="s">
        <v>109</v>
      </c>
      <c r="F1051" s="27" t="s">
        <v>3704</v>
      </c>
      <c r="G1051" s="27" t="s">
        <v>3705</v>
      </c>
    </row>
    <row r="1052" spans="1:7" x14ac:dyDescent="0.3">
      <c r="A1052" s="26">
        <v>131268</v>
      </c>
      <c r="B1052" s="27" t="s">
        <v>3706</v>
      </c>
      <c r="C1052" s="27" t="s">
        <v>3707</v>
      </c>
      <c r="D1052" s="26">
        <v>8200</v>
      </c>
      <c r="E1052" s="27" t="s">
        <v>227</v>
      </c>
      <c r="F1052" s="27" t="s">
        <v>3708</v>
      </c>
      <c r="G1052" s="27" t="s">
        <v>3906</v>
      </c>
    </row>
    <row r="1053" spans="1:7" x14ac:dyDescent="0.3">
      <c r="A1053" s="26">
        <v>131276</v>
      </c>
      <c r="B1053" s="27" t="s">
        <v>3709</v>
      </c>
      <c r="C1053" s="27" t="s">
        <v>3523</v>
      </c>
      <c r="D1053" s="26">
        <v>3001</v>
      </c>
      <c r="E1053" s="27" t="s">
        <v>65</v>
      </c>
      <c r="F1053" s="27" t="s">
        <v>3524</v>
      </c>
      <c r="G1053" s="27" t="s">
        <v>3710</v>
      </c>
    </row>
    <row r="1054" spans="1:7" x14ac:dyDescent="0.3">
      <c r="A1054" s="26">
        <v>131326</v>
      </c>
      <c r="B1054" s="27" t="s">
        <v>3711</v>
      </c>
      <c r="C1054" s="27" t="s">
        <v>3712</v>
      </c>
      <c r="D1054" s="26">
        <v>3200</v>
      </c>
      <c r="E1054" s="27" t="s">
        <v>70</v>
      </c>
      <c r="F1054" s="27" t="s">
        <v>3713</v>
      </c>
      <c r="G1054" s="27" t="s">
        <v>3714</v>
      </c>
    </row>
    <row r="1055" spans="1:7" x14ac:dyDescent="0.3">
      <c r="A1055" s="26">
        <v>131334</v>
      </c>
      <c r="B1055" s="27" t="s">
        <v>3715</v>
      </c>
      <c r="C1055" s="27" t="s">
        <v>3716</v>
      </c>
      <c r="D1055" s="26">
        <v>3980</v>
      </c>
      <c r="E1055" s="27" t="s">
        <v>94</v>
      </c>
      <c r="F1055" s="27" t="s">
        <v>3717</v>
      </c>
      <c r="G1055" s="27" t="s">
        <v>3718</v>
      </c>
    </row>
    <row r="1056" spans="1:7" x14ac:dyDescent="0.3">
      <c r="A1056" s="26">
        <v>131342</v>
      </c>
      <c r="B1056" s="27" t="s">
        <v>3719</v>
      </c>
      <c r="C1056" s="27" t="s">
        <v>3720</v>
      </c>
      <c r="D1056" s="26">
        <v>8380</v>
      </c>
      <c r="E1056" s="27" t="s">
        <v>231</v>
      </c>
      <c r="F1056" s="27" t="s">
        <v>3721</v>
      </c>
      <c r="G1056" s="27" t="s">
        <v>3722</v>
      </c>
    </row>
    <row r="1057" spans="1:7" x14ac:dyDescent="0.3">
      <c r="A1057" s="26">
        <v>131391</v>
      </c>
      <c r="B1057" s="27" t="s">
        <v>3723</v>
      </c>
      <c r="C1057" s="27" t="s">
        <v>3724</v>
      </c>
      <c r="D1057" s="26">
        <v>8000</v>
      </c>
      <c r="E1057" s="27" t="s">
        <v>95</v>
      </c>
      <c r="F1057" s="27" t="s">
        <v>3725</v>
      </c>
      <c r="G1057" s="27" t="s">
        <v>3726</v>
      </c>
    </row>
    <row r="1058" spans="1:7" x14ac:dyDescent="0.3">
      <c r="A1058" s="26">
        <v>131409</v>
      </c>
      <c r="B1058" s="27" t="s">
        <v>3727</v>
      </c>
      <c r="C1058" s="27" t="s">
        <v>3724</v>
      </c>
      <c r="D1058" s="26">
        <v>8000</v>
      </c>
      <c r="E1058" s="27" t="s">
        <v>95</v>
      </c>
      <c r="F1058" s="27" t="s">
        <v>3725</v>
      </c>
      <c r="G1058" s="27" t="s">
        <v>3728</v>
      </c>
    </row>
    <row r="1059" spans="1:7" x14ac:dyDescent="0.3">
      <c r="A1059" s="26">
        <v>131805</v>
      </c>
      <c r="B1059" s="27" t="s">
        <v>3729</v>
      </c>
      <c r="C1059" s="27" t="s">
        <v>3730</v>
      </c>
      <c r="D1059" s="26">
        <v>9100</v>
      </c>
      <c r="E1059" s="27" t="s">
        <v>61</v>
      </c>
      <c r="F1059" s="27" t="s">
        <v>3731</v>
      </c>
      <c r="G1059" s="27" t="s">
        <v>3732</v>
      </c>
    </row>
    <row r="1060" spans="1:7" x14ac:dyDescent="0.3">
      <c r="A1060" s="26">
        <v>131813</v>
      </c>
      <c r="B1060" s="27" t="s">
        <v>3733</v>
      </c>
      <c r="C1060" s="27" t="s">
        <v>732</v>
      </c>
      <c r="D1060" s="26">
        <v>3990</v>
      </c>
      <c r="E1060" s="27" t="s">
        <v>214</v>
      </c>
      <c r="F1060" s="27" t="s">
        <v>733</v>
      </c>
      <c r="G1060" s="27" t="s">
        <v>734</v>
      </c>
    </row>
    <row r="1061" spans="1:7" x14ac:dyDescent="0.3">
      <c r="A1061" s="26">
        <v>131821</v>
      </c>
      <c r="B1061" s="27" t="s">
        <v>3734</v>
      </c>
      <c r="C1061" s="27" t="s">
        <v>597</v>
      </c>
      <c r="D1061" s="26">
        <v>2018</v>
      </c>
      <c r="E1061" s="27" t="s">
        <v>308</v>
      </c>
      <c r="F1061" s="27" t="s">
        <v>598</v>
      </c>
      <c r="G1061" s="27" t="s">
        <v>599</v>
      </c>
    </row>
    <row r="1062" spans="1:7" x14ac:dyDescent="0.3">
      <c r="A1062" s="26">
        <v>131839</v>
      </c>
      <c r="B1062" s="27" t="s">
        <v>3735</v>
      </c>
      <c r="C1062" s="27" t="s">
        <v>448</v>
      </c>
      <c r="D1062" s="26">
        <v>3560</v>
      </c>
      <c r="E1062" s="27" t="s">
        <v>91</v>
      </c>
      <c r="F1062" s="27" t="s">
        <v>771</v>
      </c>
      <c r="G1062" s="27" t="s">
        <v>3736</v>
      </c>
    </row>
    <row r="1063" spans="1:7" x14ac:dyDescent="0.3">
      <c r="A1063" s="26">
        <v>131847</v>
      </c>
      <c r="B1063" s="27" t="s">
        <v>1828</v>
      </c>
      <c r="C1063" s="27" t="s">
        <v>1908</v>
      </c>
      <c r="D1063" s="26">
        <v>9160</v>
      </c>
      <c r="E1063" s="27" t="s">
        <v>137</v>
      </c>
      <c r="F1063" s="27" t="s">
        <v>1915</v>
      </c>
      <c r="G1063" s="27" t="s">
        <v>3402</v>
      </c>
    </row>
    <row r="1064" spans="1:7" x14ac:dyDescent="0.3">
      <c r="A1064" s="26">
        <v>131854</v>
      </c>
      <c r="B1064" s="27" t="s">
        <v>3737</v>
      </c>
      <c r="C1064" s="27" t="s">
        <v>1569</v>
      </c>
      <c r="D1064" s="26">
        <v>8500</v>
      </c>
      <c r="E1064" s="27" t="s">
        <v>115</v>
      </c>
      <c r="F1064" s="27" t="s">
        <v>3073</v>
      </c>
      <c r="G1064" s="27" t="s">
        <v>1571</v>
      </c>
    </row>
    <row r="1065" spans="1:7" x14ac:dyDescent="0.3">
      <c r="A1065" s="26">
        <v>131862</v>
      </c>
      <c r="B1065" s="27" t="s">
        <v>3738</v>
      </c>
      <c r="C1065" s="27" t="s">
        <v>1569</v>
      </c>
      <c r="D1065" s="26">
        <v>8500</v>
      </c>
      <c r="E1065" s="27" t="s">
        <v>115</v>
      </c>
      <c r="F1065" s="27" t="s">
        <v>3073</v>
      </c>
      <c r="G1065" s="27" t="s">
        <v>1571</v>
      </c>
    </row>
    <row r="1066" spans="1:7" x14ac:dyDescent="0.3">
      <c r="A1066" s="26">
        <v>132175</v>
      </c>
      <c r="B1066" s="27" t="s">
        <v>3739</v>
      </c>
      <c r="C1066" s="27" t="s">
        <v>2907</v>
      </c>
      <c r="D1066" s="26">
        <v>8000</v>
      </c>
      <c r="E1066" s="27" t="s">
        <v>95</v>
      </c>
      <c r="F1066" s="27" t="s">
        <v>3905</v>
      </c>
      <c r="G1066" s="27" t="s">
        <v>2909</v>
      </c>
    </row>
    <row r="1067" spans="1:7" x14ac:dyDescent="0.3">
      <c r="A1067" s="26">
        <v>132183</v>
      </c>
      <c r="B1067" s="27" t="s">
        <v>3740</v>
      </c>
      <c r="C1067" s="27" t="s">
        <v>427</v>
      </c>
      <c r="D1067" s="26">
        <v>1070</v>
      </c>
      <c r="E1067" s="27" t="s">
        <v>161</v>
      </c>
      <c r="F1067" s="27" t="s">
        <v>3741</v>
      </c>
      <c r="G1067" s="27" t="s">
        <v>571</v>
      </c>
    </row>
    <row r="1068" spans="1:7" x14ac:dyDescent="0.3">
      <c r="A1068" s="26">
        <v>132191</v>
      </c>
      <c r="B1068" s="27" t="s">
        <v>3742</v>
      </c>
      <c r="C1068" s="27" t="s">
        <v>3743</v>
      </c>
      <c r="D1068" s="26">
        <v>8500</v>
      </c>
      <c r="E1068" s="27" t="s">
        <v>115</v>
      </c>
      <c r="F1068" s="27" t="s">
        <v>3744</v>
      </c>
      <c r="G1068" s="27" t="s">
        <v>3745</v>
      </c>
    </row>
    <row r="1069" spans="1:7" x14ac:dyDescent="0.3">
      <c r="A1069" s="26">
        <v>132209</v>
      </c>
      <c r="B1069" s="27" t="s">
        <v>3746</v>
      </c>
      <c r="C1069" s="27" t="s">
        <v>3747</v>
      </c>
      <c r="D1069" s="26">
        <v>8500</v>
      </c>
      <c r="E1069" s="27" t="s">
        <v>115</v>
      </c>
      <c r="F1069" s="27" t="s">
        <v>3748</v>
      </c>
      <c r="G1069" s="27" t="s">
        <v>3749</v>
      </c>
    </row>
    <row r="1070" spans="1:7" x14ac:dyDescent="0.3">
      <c r="A1070" s="26">
        <v>132225</v>
      </c>
      <c r="B1070" s="27" t="s">
        <v>3750</v>
      </c>
      <c r="C1070" s="27" t="s">
        <v>3751</v>
      </c>
      <c r="D1070" s="26">
        <v>2890</v>
      </c>
      <c r="E1070" s="27" t="s">
        <v>486</v>
      </c>
      <c r="F1070" s="27" t="s">
        <v>3752</v>
      </c>
      <c r="G1070" s="27" t="s">
        <v>3753</v>
      </c>
    </row>
    <row r="1071" spans="1:7" x14ac:dyDescent="0.3">
      <c r="A1071" s="26">
        <v>133331</v>
      </c>
      <c r="B1071" s="27" t="s">
        <v>3754</v>
      </c>
      <c r="C1071" s="27" t="s">
        <v>3755</v>
      </c>
      <c r="D1071" s="26">
        <v>3000</v>
      </c>
      <c r="E1071" s="27" t="s">
        <v>207</v>
      </c>
      <c r="F1071" s="27" t="s">
        <v>3756</v>
      </c>
      <c r="G1071" s="27" t="s">
        <v>3757</v>
      </c>
    </row>
    <row r="1072" spans="1:7" x14ac:dyDescent="0.3">
      <c r="A1072" s="26">
        <v>133348</v>
      </c>
      <c r="B1072" s="27" t="s">
        <v>3758</v>
      </c>
      <c r="C1072" s="27" t="s">
        <v>335</v>
      </c>
      <c r="D1072" s="26">
        <v>3800</v>
      </c>
      <c r="E1072" s="27" t="s">
        <v>88</v>
      </c>
      <c r="F1072" s="27" t="s">
        <v>2726</v>
      </c>
      <c r="G1072" s="27" t="s">
        <v>3759</v>
      </c>
    </row>
    <row r="1073" spans="1:7" x14ac:dyDescent="0.3">
      <c r="A1073" s="26">
        <v>137349</v>
      </c>
      <c r="B1073" s="27" t="s">
        <v>3760</v>
      </c>
      <c r="C1073" s="27" t="s">
        <v>646</v>
      </c>
      <c r="D1073" s="26">
        <v>8400</v>
      </c>
      <c r="E1073" s="27" t="s">
        <v>109</v>
      </c>
      <c r="F1073" s="27" t="s">
        <v>3761</v>
      </c>
      <c r="G1073" s="27" t="s">
        <v>3762</v>
      </c>
    </row>
    <row r="1074" spans="1:7" x14ac:dyDescent="0.3">
      <c r="A1074" s="26">
        <v>137364</v>
      </c>
      <c r="B1074" s="27" t="s">
        <v>3763</v>
      </c>
      <c r="C1074" s="27" t="s">
        <v>3764</v>
      </c>
      <c r="D1074" s="26">
        <v>3390</v>
      </c>
      <c r="E1074" s="27" t="s">
        <v>69</v>
      </c>
      <c r="F1074" s="27" t="s">
        <v>3765</v>
      </c>
      <c r="G1074" s="27" t="s">
        <v>3766</v>
      </c>
    </row>
    <row r="1075" spans="1:7" x14ac:dyDescent="0.3">
      <c r="A1075" s="26">
        <v>137381</v>
      </c>
      <c r="B1075" s="27" t="s">
        <v>3767</v>
      </c>
      <c r="C1075" s="27" t="s">
        <v>3768</v>
      </c>
      <c r="D1075" s="26">
        <v>1190</v>
      </c>
      <c r="E1075" s="27" t="s">
        <v>163</v>
      </c>
      <c r="F1075" s="27" t="s">
        <v>3907</v>
      </c>
      <c r="G1075" s="27" t="s">
        <v>3769</v>
      </c>
    </row>
    <row r="1076" spans="1:7" x14ac:dyDescent="0.3">
      <c r="A1076" s="26">
        <v>137398</v>
      </c>
      <c r="B1076" s="27" t="s">
        <v>1828</v>
      </c>
      <c r="C1076" s="27" t="s">
        <v>1914</v>
      </c>
      <c r="D1076" s="26">
        <v>9160</v>
      </c>
      <c r="E1076" s="27" t="s">
        <v>137</v>
      </c>
      <c r="F1076" s="27" t="s">
        <v>1915</v>
      </c>
      <c r="G1076" s="27" t="s">
        <v>3770</v>
      </c>
    </row>
    <row r="1077" spans="1:7" x14ac:dyDescent="0.3">
      <c r="A1077" s="26">
        <v>137422</v>
      </c>
      <c r="B1077" s="27" t="s">
        <v>3771</v>
      </c>
      <c r="C1077" s="27" t="s">
        <v>3772</v>
      </c>
      <c r="D1077" s="26">
        <v>3300</v>
      </c>
      <c r="E1077" s="27" t="s">
        <v>72</v>
      </c>
      <c r="F1077" s="27" t="s">
        <v>3773</v>
      </c>
      <c r="G1077" s="27" t="s">
        <v>3774</v>
      </c>
    </row>
    <row r="1078" spans="1:7" x14ac:dyDescent="0.3">
      <c r="A1078" s="26">
        <v>137431</v>
      </c>
      <c r="B1078" s="27" t="s">
        <v>3775</v>
      </c>
      <c r="C1078" s="27" t="s">
        <v>429</v>
      </c>
      <c r="D1078" s="26">
        <v>1200</v>
      </c>
      <c r="E1078" s="27" t="s">
        <v>15</v>
      </c>
      <c r="F1078" s="27" t="s">
        <v>3776</v>
      </c>
      <c r="G1078" s="27" t="s">
        <v>3777</v>
      </c>
    </row>
    <row r="1079" spans="1:7" x14ac:dyDescent="0.3">
      <c r="A1079" s="26">
        <v>137448</v>
      </c>
      <c r="B1079" s="27" t="s">
        <v>3778</v>
      </c>
      <c r="C1079" s="27" t="s">
        <v>702</v>
      </c>
      <c r="D1079" s="26">
        <v>9100</v>
      </c>
      <c r="E1079" s="27" t="s">
        <v>61</v>
      </c>
      <c r="F1079" s="27" t="s">
        <v>703</v>
      </c>
      <c r="G1079" s="27" t="s">
        <v>3779</v>
      </c>
    </row>
    <row r="1080" spans="1:7" x14ac:dyDescent="0.3">
      <c r="A1080" s="26">
        <v>137455</v>
      </c>
      <c r="B1080" s="27" t="s">
        <v>3780</v>
      </c>
      <c r="C1080" s="27" t="s">
        <v>3781</v>
      </c>
      <c r="D1080" s="26">
        <v>8200</v>
      </c>
      <c r="E1080" s="27" t="s">
        <v>101</v>
      </c>
      <c r="F1080" s="27" t="s">
        <v>3782</v>
      </c>
      <c r="G1080" s="27" t="s">
        <v>3783</v>
      </c>
    </row>
    <row r="1081" spans="1:7" x14ac:dyDescent="0.3">
      <c r="A1081" s="26">
        <v>137778</v>
      </c>
      <c r="B1081" s="27" t="s">
        <v>3784</v>
      </c>
      <c r="C1081" s="27" t="s">
        <v>702</v>
      </c>
      <c r="D1081" s="26">
        <v>9100</v>
      </c>
      <c r="E1081" s="27" t="s">
        <v>61</v>
      </c>
      <c r="F1081" s="27" t="s">
        <v>703</v>
      </c>
      <c r="G1081" s="27" t="s">
        <v>3779</v>
      </c>
    </row>
    <row r="1082" spans="1:7" x14ac:dyDescent="0.3">
      <c r="A1082" s="26">
        <v>138248</v>
      </c>
      <c r="B1082" s="27" t="s">
        <v>3785</v>
      </c>
      <c r="C1082" s="27" t="s">
        <v>3786</v>
      </c>
      <c r="D1082" s="26">
        <v>2940</v>
      </c>
      <c r="E1082" s="27" t="s">
        <v>32</v>
      </c>
      <c r="F1082" s="27" t="s">
        <v>3787</v>
      </c>
      <c r="G1082" s="27" t="s">
        <v>3788</v>
      </c>
    </row>
    <row r="1083" spans="1:7" x14ac:dyDescent="0.3">
      <c r="A1083" s="26">
        <v>138255</v>
      </c>
      <c r="B1083" s="27" t="s">
        <v>3789</v>
      </c>
      <c r="C1083" s="27" t="s">
        <v>3790</v>
      </c>
      <c r="D1083" s="26">
        <v>9100</v>
      </c>
      <c r="E1083" s="27" t="s">
        <v>61</v>
      </c>
      <c r="F1083" s="27" t="s">
        <v>3791</v>
      </c>
      <c r="G1083" s="27" t="s">
        <v>3908</v>
      </c>
    </row>
    <row r="1084" spans="1:7" x14ac:dyDescent="0.3">
      <c r="A1084" s="26">
        <v>138263</v>
      </c>
      <c r="B1084" s="27" t="s">
        <v>3792</v>
      </c>
      <c r="C1084" s="27" t="s">
        <v>3261</v>
      </c>
      <c r="D1084" s="26">
        <v>1070</v>
      </c>
      <c r="E1084" s="27" t="s">
        <v>161</v>
      </c>
      <c r="F1084" s="27" t="s">
        <v>3793</v>
      </c>
      <c r="G1084" s="27" t="s">
        <v>3794</v>
      </c>
    </row>
    <row r="1085" spans="1:7" x14ac:dyDescent="0.3">
      <c r="A1085" s="26">
        <v>138271</v>
      </c>
      <c r="B1085" s="27" t="s">
        <v>3795</v>
      </c>
      <c r="C1085" s="27" t="s">
        <v>435</v>
      </c>
      <c r="D1085" s="26">
        <v>2960</v>
      </c>
      <c r="E1085" s="27" t="s">
        <v>35</v>
      </c>
      <c r="F1085" s="27" t="s">
        <v>673</v>
      </c>
      <c r="G1085" s="27" t="s">
        <v>3796</v>
      </c>
    </row>
    <row r="1086" spans="1:7" x14ac:dyDescent="0.3">
      <c r="A1086" s="26">
        <v>138289</v>
      </c>
      <c r="B1086" s="27" t="s">
        <v>3797</v>
      </c>
      <c r="C1086" s="27" t="s">
        <v>3480</v>
      </c>
      <c r="D1086" s="26">
        <v>9890</v>
      </c>
      <c r="E1086" s="27" t="s">
        <v>253</v>
      </c>
      <c r="F1086" s="27" t="s">
        <v>3798</v>
      </c>
      <c r="G1086" s="27" t="s">
        <v>3482</v>
      </c>
    </row>
    <row r="1087" spans="1:7" x14ac:dyDescent="0.3">
      <c r="A1087" s="26">
        <v>138321</v>
      </c>
      <c r="B1087" s="27" t="s">
        <v>1828</v>
      </c>
      <c r="C1087" s="27" t="s">
        <v>1914</v>
      </c>
      <c r="D1087" s="26">
        <v>9160</v>
      </c>
      <c r="E1087" s="27" t="s">
        <v>137</v>
      </c>
      <c r="F1087" s="27" t="s">
        <v>1915</v>
      </c>
      <c r="G1087" s="27" t="s">
        <v>3770</v>
      </c>
    </row>
    <row r="1088" spans="1:7" x14ac:dyDescent="0.3">
      <c r="A1088" s="26">
        <v>138354</v>
      </c>
      <c r="B1088" s="27" t="s">
        <v>3799</v>
      </c>
      <c r="C1088" s="27" t="s">
        <v>3800</v>
      </c>
      <c r="D1088" s="26">
        <v>9255</v>
      </c>
      <c r="E1088" s="27" t="s">
        <v>146</v>
      </c>
      <c r="F1088" s="27" t="s">
        <v>3801</v>
      </c>
      <c r="G1088" s="27" t="s">
        <v>3802</v>
      </c>
    </row>
    <row r="1089" spans="1:7" x14ac:dyDescent="0.3">
      <c r="A1089" s="26">
        <v>138362</v>
      </c>
      <c r="B1089" s="27" t="s">
        <v>3803</v>
      </c>
      <c r="C1089" s="27" t="s">
        <v>3804</v>
      </c>
      <c r="D1089" s="26">
        <v>2300</v>
      </c>
      <c r="E1089" s="27" t="s">
        <v>45</v>
      </c>
      <c r="F1089" s="27" t="s">
        <v>3805</v>
      </c>
      <c r="G1089" s="27" t="s">
        <v>500</v>
      </c>
    </row>
    <row r="1090" spans="1:7" x14ac:dyDescent="0.3">
      <c r="A1090" s="26">
        <v>138669</v>
      </c>
      <c r="B1090" s="27" t="s">
        <v>3806</v>
      </c>
      <c r="C1090" s="27" t="s">
        <v>3807</v>
      </c>
      <c r="D1090" s="26">
        <v>9000</v>
      </c>
      <c r="E1090" s="27" t="s">
        <v>132</v>
      </c>
      <c r="F1090" s="27" t="s">
        <v>3808</v>
      </c>
      <c r="G1090" s="27" t="s">
        <v>3809</v>
      </c>
    </row>
    <row r="1091" spans="1:7" x14ac:dyDescent="0.3">
      <c r="A1091" s="26">
        <v>138677</v>
      </c>
      <c r="B1091" s="27" t="s">
        <v>3810</v>
      </c>
      <c r="C1091" s="27" t="s">
        <v>814</v>
      </c>
      <c r="D1091" s="26">
        <v>8830</v>
      </c>
      <c r="E1091" s="27" t="s">
        <v>299</v>
      </c>
      <c r="F1091" s="27" t="s">
        <v>815</v>
      </c>
      <c r="G1091" s="27" t="s">
        <v>816</v>
      </c>
    </row>
    <row r="1092" spans="1:7" x14ac:dyDescent="0.3">
      <c r="A1092" s="26">
        <v>138743</v>
      </c>
      <c r="B1092" s="27" t="s">
        <v>3811</v>
      </c>
      <c r="C1092" s="27" t="s">
        <v>3812</v>
      </c>
      <c r="D1092" s="26">
        <v>8500</v>
      </c>
      <c r="E1092" s="27" t="s">
        <v>115</v>
      </c>
      <c r="F1092" s="27" t="s">
        <v>3813</v>
      </c>
      <c r="G1092" s="27" t="s">
        <v>3814</v>
      </c>
    </row>
    <row r="1093" spans="1:7" x14ac:dyDescent="0.3">
      <c r="A1093" s="26">
        <v>143628</v>
      </c>
      <c r="B1093" s="27" t="s">
        <v>3815</v>
      </c>
      <c r="C1093" s="27" t="s">
        <v>1987</v>
      </c>
      <c r="D1093" s="26">
        <v>9100</v>
      </c>
      <c r="E1093" s="27" t="s">
        <v>61</v>
      </c>
      <c r="F1093" s="27" t="s">
        <v>1988</v>
      </c>
      <c r="G1093" s="27" t="s">
        <v>1989</v>
      </c>
    </row>
    <row r="1094" spans="1:7" x14ac:dyDescent="0.3">
      <c r="A1094" s="26">
        <v>143644</v>
      </c>
      <c r="B1094" s="27" t="s">
        <v>3816</v>
      </c>
      <c r="C1094" s="27" t="s">
        <v>365</v>
      </c>
      <c r="D1094" s="26">
        <v>9190</v>
      </c>
      <c r="E1094" s="27" t="s">
        <v>136</v>
      </c>
      <c r="F1094" s="27" t="s">
        <v>3817</v>
      </c>
      <c r="G1094" s="27" t="s">
        <v>3818</v>
      </c>
    </row>
    <row r="1095" spans="1:7" x14ac:dyDescent="0.3">
      <c r="A1095" s="26">
        <v>143651</v>
      </c>
      <c r="B1095" s="27" t="s">
        <v>3819</v>
      </c>
      <c r="C1095" s="27" t="s">
        <v>469</v>
      </c>
      <c r="D1095" s="26">
        <v>9100</v>
      </c>
      <c r="E1095" s="27" t="s">
        <v>61</v>
      </c>
      <c r="F1095" s="27" t="s">
        <v>1994</v>
      </c>
      <c r="G1095" s="27" t="s">
        <v>1995</v>
      </c>
    </row>
    <row r="1096" spans="1:7" x14ac:dyDescent="0.3">
      <c r="A1096" s="26">
        <v>143669</v>
      </c>
      <c r="B1096" s="27" t="s">
        <v>3820</v>
      </c>
      <c r="C1096" s="27" t="s">
        <v>1976</v>
      </c>
      <c r="D1096" s="26">
        <v>9100</v>
      </c>
      <c r="E1096" s="27" t="s">
        <v>61</v>
      </c>
      <c r="F1096" s="27" t="s">
        <v>1977</v>
      </c>
      <c r="G1096" s="27" t="s">
        <v>3821</v>
      </c>
    </row>
    <row r="1097" spans="1:7" x14ac:dyDescent="0.3">
      <c r="A1097" s="26">
        <v>143677</v>
      </c>
      <c r="B1097" s="27" t="s">
        <v>2912</v>
      </c>
      <c r="C1097" s="27" t="s">
        <v>2913</v>
      </c>
      <c r="D1097" s="26">
        <v>9340</v>
      </c>
      <c r="E1097" s="27" t="s">
        <v>144</v>
      </c>
      <c r="F1097" s="27" t="s">
        <v>2914</v>
      </c>
      <c r="G1097" s="27" t="s">
        <v>2915</v>
      </c>
    </row>
    <row r="1098" spans="1:7" x14ac:dyDescent="0.3">
      <c r="A1098" s="26">
        <v>143685</v>
      </c>
      <c r="B1098" s="27" t="s">
        <v>3822</v>
      </c>
      <c r="C1098" s="27" t="s">
        <v>2941</v>
      </c>
      <c r="D1098" s="26">
        <v>1930</v>
      </c>
      <c r="E1098" s="27" t="s">
        <v>27</v>
      </c>
      <c r="F1098" s="27" t="s">
        <v>2942</v>
      </c>
      <c r="G1098" s="27" t="s">
        <v>3823</v>
      </c>
    </row>
    <row r="1099" spans="1:7" x14ac:dyDescent="0.3">
      <c r="A1099" s="26">
        <v>143693</v>
      </c>
      <c r="B1099" s="27" t="s">
        <v>3824</v>
      </c>
      <c r="C1099" s="27" t="s">
        <v>3825</v>
      </c>
      <c r="D1099" s="26">
        <v>1030</v>
      </c>
      <c r="E1099" s="27" t="s">
        <v>5</v>
      </c>
      <c r="F1099" s="27" t="s">
        <v>1251</v>
      </c>
      <c r="G1099" s="27" t="s">
        <v>3826</v>
      </c>
    </row>
    <row r="1100" spans="1:7" x14ac:dyDescent="0.3">
      <c r="A1100" s="26">
        <v>143701</v>
      </c>
      <c r="B1100" s="27" t="s">
        <v>3827</v>
      </c>
      <c r="C1100" s="27" t="s">
        <v>1812</v>
      </c>
      <c r="D1100" s="26">
        <v>9200</v>
      </c>
      <c r="E1100" s="27" t="s">
        <v>145</v>
      </c>
      <c r="F1100" s="27" t="s">
        <v>1813</v>
      </c>
      <c r="G1100" s="27" t="s">
        <v>1814</v>
      </c>
    </row>
    <row r="1101" spans="1:7" x14ac:dyDescent="0.3">
      <c r="A1101" s="26">
        <v>143719</v>
      </c>
      <c r="B1101" s="27" t="s">
        <v>3828</v>
      </c>
      <c r="C1101" s="27" t="s">
        <v>3829</v>
      </c>
      <c r="D1101" s="26">
        <v>2800</v>
      </c>
      <c r="E1101" s="27" t="s">
        <v>63</v>
      </c>
      <c r="F1101" s="27" t="s">
        <v>3830</v>
      </c>
      <c r="G1101" s="27" t="s">
        <v>3831</v>
      </c>
    </row>
    <row r="1102" spans="1:7" x14ac:dyDescent="0.3">
      <c r="A1102" s="26">
        <v>143801</v>
      </c>
      <c r="B1102" s="27" t="s">
        <v>3832</v>
      </c>
      <c r="C1102" s="27" t="s">
        <v>3833</v>
      </c>
      <c r="D1102" s="26">
        <v>8740</v>
      </c>
      <c r="E1102" s="27" t="s">
        <v>241</v>
      </c>
      <c r="F1102" s="27" t="s">
        <v>3909</v>
      </c>
      <c r="G1102" s="27" t="s">
        <v>500</v>
      </c>
    </row>
    <row r="1103" spans="1:7" x14ac:dyDescent="0.3">
      <c r="A1103" s="26">
        <v>143818</v>
      </c>
      <c r="B1103" s="27" t="s">
        <v>3834</v>
      </c>
      <c r="C1103" s="27" t="s">
        <v>3835</v>
      </c>
      <c r="D1103" s="26">
        <v>8510</v>
      </c>
      <c r="E1103" s="27" t="s">
        <v>116</v>
      </c>
      <c r="F1103" s="27" t="s">
        <v>3836</v>
      </c>
      <c r="G1103" s="27" t="s">
        <v>3910</v>
      </c>
    </row>
    <row r="1104" spans="1:7" x14ac:dyDescent="0.3">
      <c r="A1104" s="26">
        <v>143826</v>
      </c>
      <c r="B1104" s="27" t="s">
        <v>3837</v>
      </c>
      <c r="C1104" s="27" t="s">
        <v>3838</v>
      </c>
      <c r="D1104" s="26">
        <v>2990</v>
      </c>
      <c r="E1104" s="27" t="s">
        <v>38</v>
      </c>
      <c r="F1104" s="27" t="s">
        <v>679</v>
      </c>
      <c r="G1104" s="27" t="s">
        <v>680</v>
      </c>
    </row>
    <row r="1105" spans="1:7" x14ac:dyDescent="0.3">
      <c r="A1105" s="26">
        <v>143909</v>
      </c>
      <c r="B1105" s="27" t="s">
        <v>3911</v>
      </c>
      <c r="C1105" s="27" t="s">
        <v>3912</v>
      </c>
      <c r="D1105" s="26">
        <v>9100</v>
      </c>
      <c r="E1105" s="27" t="s">
        <v>61</v>
      </c>
      <c r="F1105" s="27" t="s">
        <v>3913</v>
      </c>
      <c r="G1105" s="27" t="s">
        <v>3914</v>
      </c>
    </row>
    <row r="1106" spans="1:7" x14ac:dyDescent="0.3">
      <c r="A1106" s="26">
        <v>144584</v>
      </c>
      <c r="B1106" s="27" t="s">
        <v>2912</v>
      </c>
      <c r="C1106" s="27" t="s">
        <v>2913</v>
      </c>
      <c r="D1106" s="26">
        <v>9340</v>
      </c>
      <c r="E1106" s="27" t="s">
        <v>144</v>
      </c>
      <c r="F1106" s="27" t="s">
        <v>2914</v>
      </c>
      <c r="G1106" s="27" t="s">
        <v>500</v>
      </c>
    </row>
    <row r="1107" spans="1:7" x14ac:dyDescent="0.3">
      <c r="A1107" s="26">
        <v>144592</v>
      </c>
      <c r="B1107" s="27" t="s">
        <v>3915</v>
      </c>
      <c r="C1107" s="27" t="s">
        <v>3916</v>
      </c>
      <c r="D1107" s="26">
        <v>3020</v>
      </c>
      <c r="E1107" s="27" t="s">
        <v>3917</v>
      </c>
      <c r="F1107" s="27" t="s">
        <v>1338</v>
      </c>
      <c r="G1107" s="27" t="s">
        <v>500</v>
      </c>
    </row>
    <row r="1108" spans="1:7" x14ac:dyDescent="0.3">
      <c r="A1108" s="26">
        <v>144601</v>
      </c>
      <c r="B1108" s="27" t="s">
        <v>2081</v>
      </c>
      <c r="C1108" s="27" t="s">
        <v>2082</v>
      </c>
      <c r="D1108" s="26">
        <v>3500</v>
      </c>
      <c r="E1108" s="27" t="s">
        <v>74</v>
      </c>
      <c r="F1108" s="27" t="s">
        <v>2083</v>
      </c>
      <c r="G1108" s="27" t="s">
        <v>500</v>
      </c>
    </row>
    <row r="1109" spans="1:7" x14ac:dyDescent="0.3">
      <c r="A1109" s="26">
        <v>144618</v>
      </c>
      <c r="B1109" s="27" t="s">
        <v>3918</v>
      </c>
      <c r="C1109" s="27" t="s">
        <v>1047</v>
      </c>
      <c r="D1109" s="26">
        <v>2660</v>
      </c>
      <c r="E1109" s="27" t="s">
        <v>199</v>
      </c>
      <c r="F1109" s="27" t="s">
        <v>1048</v>
      </c>
      <c r="G1109" s="27" t="s">
        <v>500</v>
      </c>
    </row>
    <row r="1110" spans="1:7" x14ac:dyDescent="0.3">
      <c r="A1110" s="26">
        <v>144626</v>
      </c>
      <c r="B1110" s="27" t="s">
        <v>3919</v>
      </c>
      <c r="C1110" s="27" t="s">
        <v>2095</v>
      </c>
      <c r="D1110" s="26">
        <v>3940</v>
      </c>
      <c r="E1110" s="27" t="s">
        <v>77</v>
      </c>
      <c r="F1110" s="27" t="s">
        <v>2096</v>
      </c>
      <c r="G1110" s="27" t="s">
        <v>500</v>
      </c>
    </row>
    <row r="1111" spans="1:7" x14ac:dyDescent="0.3">
      <c r="A1111" s="26">
        <v>144642</v>
      </c>
      <c r="B1111" s="27" t="s">
        <v>3920</v>
      </c>
      <c r="C1111" s="27" t="s">
        <v>3921</v>
      </c>
      <c r="D1111" s="26">
        <v>8000</v>
      </c>
      <c r="E1111" s="27" t="s">
        <v>95</v>
      </c>
      <c r="F1111" s="27" t="s">
        <v>3922</v>
      </c>
      <c r="G1111" s="27" t="s">
        <v>500</v>
      </c>
    </row>
    <row r="1112" spans="1:7" x14ac:dyDescent="0.3">
      <c r="A1112" s="26">
        <v>144659</v>
      </c>
      <c r="B1112" s="27" t="s">
        <v>3923</v>
      </c>
      <c r="C1112" s="27" t="s">
        <v>833</v>
      </c>
      <c r="D1112" s="26">
        <v>9000</v>
      </c>
      <c r="E1112" s="27" t="s">
        <v>132</v>
      </c>
      <c r="F1112" s="27" t="s">
        <v>3924</v>
      </c>
      <c r="G1112" s="27" t="s">
        <v>3809</v>
      </c>
    </row>
    <row r="1113" spans="1:7" x14ac:dyDescent="0.3">
      <c r="A1113" s="26">
        <v>145151</v>
      </c>
      <c r="B1113" s="27" t="s">
        <v>3942</v>
      </c>
      <c r="C1113" s="27" t="s">
        <v>3952</v>
      </c>
      <c r="D1113" s="26">
        <v>1081</v>
      </c>
      <c r="E1113" s="27" t="s">
        <v>3953</v>
      </c>
      <c r="F1113" s="27" t="s">
        <v>3943</v>
      </c>
      <c r="G1113" s="27" t="s">
        <v>3944</v>
      </c>
    </row>
    <row r="1114" spans="1:7" x14ac:dyDescent="0.3">
      <c r="A1114" s="26">
        <v>145193</v>
      </c>
      <c r="B1114" s="27" t="s">
        <v>3954</v>
      </c>
      <c r="C1114" s="27" t="s">
        <v>3955</v>
      </c>
      <c r="D1114" s="26">
        <v>1840</v>
      </c>
      <c r="E1114" s="27" t="s">
        <v>3956</v>
      </c>
      <c r="F1114" s="27" t="s">
        <v>1390</v>
      </c>
      <c r="G1114" s="27" t="s">
        <v>1391</v>
      </c>
    </row>
    <row r="1115" spans="1:7" x14ac:dyDescent="0.3">
      <c r="A1115" s="26">
        <v>145235</v>
      </c>
      <c r="B1115" s="27" t="s">
        <v>3957</v>
      </c>
      <c r="C1115" s="27" t="s">
        <v>3958</v>
      </c>
      <c r="D1115" s="26">
        <v>1000</v>
      </c>
      <c r="E1115" s="27" t="s">
        <v>3959</v>
      </c>
      <c r="F1115" s="27" t="s">
        <v>1282</v>
      </c>
      <c r="G1115" s="27" t="s">
        <v>500</v>
      </c>
    </row>
    <row r="1116" spans="1:7" x14ac:dyDescent="0.3">
      <c r="A1116" s="26">
        <v>145681</v>
      </c>
      <c r="B1116" s="27" t="s">
        <v>3960</v>
      </c>
      <c r="C1116" s="27" t="s">
        <v>3961</v>
      </c>
      <c r="D1116" s="26">
        <v>9600</v>
      </c>
      <c r="E1116" s="27" t="s">
        <v>3962</v>
      </c>
      <c r="F1116" s="27" t="s">
        <v>3963</v>
      </c>
      <c r="G1116" s="27" t="s">
        <v>3964</v>
      </c>
    </row>
    <row r="1117" spans="1:7" x14ac:dyDescent="0.3">
      <c r="A1117" s="26">
        <v>145698</v>
      </c>
      <c r="B1117" s="27" t="s">
        <v>3965</v>
      </c>
      <c r="C1117" s="27" t="s">
        <v>3966</v>
      </c>
      <c r="D1117" s="26">
        <v>2800</v>
      </c>
      <c r="E1117" s="27" t="s">
        <v>3967</v>
      </c>
      <c r="F1117" s="27" t="s">
        <v>3968</v>
      </c>
      <c r="G1117" s="27" t="s">
        <v>500</v>
      </c>
    </row>
    <row r="1118" spans="1:7" x14ac:dyDescent="0.3">
      <c r="A1118" s="26">
        <v>145722</v>
      </c>
      <c r="B1118" s="27" t="s">
        <v>3945</v>
      </c>
      <c r="C1118" s="27" t="s">
        <v>3969</v>
      </c>
      <c r="D1118" s="26">
        <v>9620</v>
      </c>
      <c r="E1118" s="27" t="s">
        <v>3970</v>
      </c>
      <c r="F1118" s="27" t="s">
        <v>2021</v>
      </c>
      <c r="G1118" s="27" t="s">
        <v>500</v>
      </c>
    </row>
    <row r="1119" spans="1:7" x14ac:dyDescent="0.3">
      <c r="A1119" s="26">
        <v>145731</v>
      </c>
      <c r="B1119" s="27" t="s">
        <v>3971</v>
      </c>
      <c r="C1119" s="27" t="s">
        <v>3972</v>
      </c>
      <c r="D1119" s="26">
        <v>9100</v>
      </c>
      <c r="E1119" s="27" t="s">
        <v>3973</v>
      </c>
      <c r="F1119" s="27" t="s">
        <v>1973</v>
      </c>
      <c r="G1119" s="27" t="s">
        <v>500</v>
      </c>
    </row>
    <row r="1120" spans="1:7" x14ac:dyDescent="0.3">
      <c r="A1120" s="26">
        <v>145748</v>
      </c>
      <c r="B1120" s="27" t="s">
        <v>3974</v>
      </c>
      <c r="C1120" s="27" t="s">
        <v>3975</v>
      </c>
      <c r="D1120" s="26">
        <v>9100</v>
      </c>
      <c r="E1120" s="27" t="s">
        <v>3973</v>
      </c>
      <c r="F1120" s="27" t="s">
        <v>3817</v>
      </c>
      <c r="G1120" s="27" t="s">
        <v>500</v>
      </c>
    </row>
    <row r="1121" spans="1:7" x14ac:dyDescent="0.3">
      <c r="A1121" s="26">
        <v>145755</v>
      </c>
      <c r="B1121" s="27" t="s">
        <v>951</v>
      </c>
      <c r="C1121" s="27" t="s">
        <v>3976</v>
      </c>
      <c r="D1121" s="26">
        <v>2370</v>
      </c>
      <c r="E1121" s="27" t="s">
        <v>3977</v>
      </c>
      <c r="F1121" s="27" t="s">
        <v>953</v>
      </c>
      <c r="G1121" s="27" t="s">
        <v>500</v>
      </c>
    </row>
    <row r="1122" spans="1:7" x14ac:dyDescent="0.3">
      <c r="A1122" s="26">
        <v>145763</v>
      </c>
      <c r="B1122" s="27" t="s">
        <v>2008</v>
      </c>
      <c r="C1122" s="27" t="s">
        <v>3978</v>
      </c>
      <c r="D1122" s="26">
        <v>9240</v>
      </c>
      <c r="E1122" s="27" t="s">
        <v>3979</v>
      </c>
      <c r="F1122" s="27" t="s">
        <v>2009</v>
      </c>
      <c r="G1122" s="27" t="s">
        <v>500</v>
      </c>
    </row>
    <row r="1123" spans="1:7" x14ac:dyDescent="0.3">
      <c r="A1123" s="26">
        <v>145771</v>
      </c>
      <c r="B1123" s="27" t="s">
        <v>3980</v>
      </c>
      <c r="C1123" s="27" t="s">
        <v>3981</v>
      </c>
      <c r="D1123" s="26">
        <v>2320</v>
      </c>
      <c r="E1123" s="27" t="s">
        <v>3982</v>
      </c>
      <c r="F1123" s="27" t="s">
        <v>1063</v>
      </c>
      <c r="G1123" s="27" t="s">
        <v>500</v>
      </c>
    </row>
    <row r="1124" spans="1:7" x14ac:dyDescent="0.3">
      <c r="A1124" s="26">
        <v>145789</v>
      </c>
      <c r="B1124" s="27" t="s">
        <v>3983</v>
      </c>
      <c r="C1124" s="27" t="s">
        <v>3984</v>
      </c>
      <c r="D1124" s="26">
        <v>9100</v>
      </c>
      <c r="E1124" s="27" t="s">
        <v>3973</v>
      </c>
      <c r="F1124" s="27" t="s">
        <v>1991</v>
      </c>
      <c r="G1124" s="27" t="s">
        <v>500</v>
      </c>
    </row>
    <row r="1125" spans="1:7" x14ac:dyDescent="0.3">
      <c r="A1125" s="26">
        <v>145797</v>
      </c>
      <c r="B1125" s="27" t="s">
        <v>1828</v>
      </c>
      <c r="C1125" s="27" t="s">
        <v>3985</v>
      </c>
      <c r="D1125" s="26">
        <v>9160</v>
      </c>
      <c r="E1125" s="27" t="s">
        <v>3986</v>
      </c>
      <c r="F1125" s="27" t="s">
        <v>1830</v>
      </c>
      <c r="G1125" s="27" t="s">
        <v>500</v>
      </c>
    </row>
    <row r="1126" spans="1:7" x14ac:dyDescent="0.3">
      <c r="A1126" s="26">
        <v>145805</v>
      </c>
      <c r="B1126" s="27" t="s">
        <v>3987</v>
      </c>
      <c r="C1126" s="27" t="s">
        <v>3988</v>
      </c>
      <c r="D1126" s="26">
        <v>2320</v>
      </c>
      <c r="E1126" s="27" t="s">
        <v>3982</v>
      </c>
      <c r="F1126" s="27" t="s">
        <v>1052</v>
      </c>
      <c r="G1126" s="27" t="s">
        <v>500</v>
      </c>
    </row>
    <row r="1127" spans="1:7" x14ac:dyDescent="0.3">
      <c r="A1127" s="26">
        <v>145813</v>
      </c>
      <c r="B1127" s="27" t="s">
        <v>3989</v>
      </c>
      <c r="C1127" s="27" t="s">
        <v>3990</v>
      </c>
      <c r="D1127" s="26">
        <v>1800</v>
      </c>
      <c r="E1127" s="27" t="s">
        <v>3991</v>
      </c>
      <c r="F1127" s="27" t="s">
        <v>3992</v>
      </c>
      <c r="G1127" s="27" t="s">
        <v>500</v>
      </c>
    </row>
    <row r="1128" spans="1:7" x14ac:dyDescent="0.3">
      <c r="A1128" s="26">
        <v>145821</v>
      </c>
      <c r="B1128" s="27" t="s">
        <v>3993</v>
      </c>
      <c r="C1128" s="27" t="s">
        <v>3994</v>
      </c>
      <c r="D1128" s="26">
        <v>9400</v>
      </c>
      <c r="E1128" s="27" t="s">
        <v>3995</v>
      </c>
      <c r="F1128" s="27" t="s">
        <v>2963</v>
      </c>
      <c r="G1128" s="27" t="s">
        <v>3996</v>
      </c>
    </row>
    <row r="1129" spans="1:7" x14ac:dyDescent="0.3">
      <c r="A1129" s="26">
        <v>145839</v>
      </c>
      <c r="B1129" s="27" t="s">
        <v>3997</v>
      </c>
      <c r="C1129" s="27" t="s">
        <v>3998</v>
      </c>
      <c r="D1129" s="26">
        <v>9400</v>
      </c>
      <c r="E1129" s="27" t="s">
        <v>3995</v>
      </c>
      <c r="F1129" s="27" t="s">
        <v>1939</v>
      </c>
      <c r="G1129" s="27" t="s">
        <v>3999</v>
      </c>
    </row>
    <row r="1130" spans="1:7" x14ac:dyDescent="0.3">
      <c r="A1130" s="26">
        <v>145847</v>
      </c>
      <c r="B1130" s="27" t="s">
        <v>4000</v>
      </c>
      <c r="C1130" s="27" t="s">
        <v>4001</v>
      </c>
      <c r="D1130" s="26">
        <v>9470</v>
      </c>
      <c r="E1130" s="27" t="s">
        <v>4002</v>
      </c>
      <c r="F1130" s="27" t="s">
        <v>2807</v>
      </c>
      <c r="G1130" s="27" t="s">
        <v>500</v>
      </c>
    </row>
    <row r="1131" spans="1:7" x14ac:dyDescent="0.3">
      <c r="A1131" s="26">
        <v>145854</v>
      </c>
      <c r="B1131" s="27" t="s">
        <v>4003</v>
      </c>
      <c r="C1131" s="27" t="s">
        <v>4004</v>
      </c>
      <c r="D1131" s="26">
        <v>9300</v>
      </c>
      <c r="E1131" s="27" t="s">
        <v>4005</v>
      </c>
      <c r="F1131" s="27" t="s">
        <v>1789</v>
      </c>
      <c r="G1131" s="27" t="s">
        <v>500</v>
      </c>
    </row>
    <row r="1132" spans="1:7" x14ac:dyDescent="0.3">
      <c r="A1132" s="26">
        <v>145862</v>
      </c>
      <c r="B1132" s="27" t="s">
        <v>2920</v>
      </c>
      <c r="C1132" s="27" t="s">
        <v>4006</v>
      </c>
      <c r="D1132" s="26">
        <v>9120</v>
      </c>
      <c r="E1132" s="27" t="s">
        <v>4007</v>
      </c>
      <c r="F1132" s="27" t="s">
        <v>2922</v>
      </c>
      <c r="G1132" s="27" t="s">
        <v>500</v>
      </c>
    </row>
    <row r="1133" spans="1:7" x14ac:dyDescent="0.3">
      <c r="A1133" s="26">
        <v>145871</v>
      </c>
      <c r="B1133" s="27" t="s">
        <v>2920</v>
      </c>
      <c r="C1133" s="27" t="s">
        <v>4006</v>
      </c>
      <c r="D1133" s="26">
        <v>9120</v>
      </c>
      <c r="E1133" s="27" t="s">
        <v>4007</v>
      </c>
      <c r="F1133" s="27" t="s">
        <v>2922</v>
      </c>
      <c r="G1133" s="27" t="s">
        <v>500</v>
      </c>
    </row>
    <row r="1134" spans="1:7" x14ac:dyDescent="0.3">
      <c r="A1134" s="26">
        <v>145888</v>
      </c>
      <c r="B1134" s="27" t="s">
        <v>1284</v>
      </c>
      <c r="C1134" s="27" t="s">
        <v>4008</v>
      </c>
      <c r="D1134" s="26">
        <v>1000</v>
      </c>
      <c r="E1134" s="27" t="s">
        <v>3959</v>
      </c>
      <c r="F1134" s="27" t="s">
        <v>1286</v>
      </c>
      <c r="G1134" s="27" t="s">
        <v>500</v>
      </c>
    </row>
    <row r="1135" spans="1:7" x14ac:dyDescent="0.3">
      <c r="A1135" s="26">
        <v>145896</v>
      </c>
      <c r="B1135" s="27" t="s">
        <v>4009</v>
      </c>
      <c r="C1135" s="27" t="s">
        <v>4010</v>
      </c>
      <c r="D1135" s="26">
        <v>9200</v>
      </c>
      <c r="E1135" s="27" t="s">
        <v>4011</v>
      </c>
      <c r="F1135" s="27" t="s">
        <v>1813</v>
      </c>
      <c r="G1135" s="27" t="s">
        <v>500</v>
      </c>
    </row>
    <row r="1136" spans="1:7" x14ac:dyDescent="0.3">
      <c r="A1136" s="26">
        <v>145904</v>
      </c>
      <c r="B1136" s="27" t="s">
        <v>4012</v>
      </c>
      <c r="C1136" s="27" t="s">
        <v>4013</v>
      </c>
      <c r="D1136" s="26">
        <v>2530</v>
      </c>
      <c r="E1136" s="27" t="s">
        <v>4014</v>
      </c>
      <c r="F1136" s="27" t="s">
        <v>3322</v>
      </c>
      <c r="G1136" s="27" t="s">
        <v>500</v>
      </c>
    </row>
    <row r="1137" spans="1:7" x14ac:dyDescent="0.3">
      <c r="A1137" s="26">
        <v>145912</v>
      </c>
      <c r="B1137" s="27" t="s">
        <v>4015</v>
      </c>
      <c r="C1137" s="27" t="s">
        <v>4016</v>
      </c>
      <c r="D1137" s="26">
        <v>2870</v>
      </c>
      <c r="E1137" s="27" t="s">
        <v>4017</v>
      </c>
      <c r="F1137" s="27" t="s">
        <v>2938</v>
      </c>
      <c r="G1137" s="27" t="s">
        <v>500</v>
      </c>
    </row>
    <row r="1138" spans="1:7" x14ac:dyDescent="0.3">
      <c r="A1138" s="26">
        <v>145921</v>
      </c>
      <c r="B1138" s="27" t="s">
        <v>4018</v>
      </c>
      <c r="C1138" s="27" t="s">
        <v>4019</v>
      </c>
      <c r="D1138" s="26">
        <v>3960</v>
      </c>
      <c r="E1138" s="27" t="s">
        <v>4020</v>
      </c>
      <c r="F1138" s="27" t="s">
        <v>2049</v>
      </c>
      <c r="G1138" s="27" t="s">
        <v>500</v>
      </c>
    </row>
    <row r="1139" spans="1:7" x14ac:dyDescent="0.3">
      <c r="A1139" s="26">
        <v>145938</v>
      </c>
      <c r="B1139" s="27" t="s">
        <v>3573</v>
      </c>
      <c r="C1139" s="27" t="s">
        <v>4021</v>
      </c>
      <c r="D1139" s="26">
        <v>3500</v>
      </c>
      <c r="E1139" s="27" t="s">
        <v>4022</v>
      </c>
      <c r="F1139" s="27" t="s">
        <v>2092</v>
      </c>
      <c r="G1139" s="27" t="s">
        <v>500</v>
      </c>
    </row>
    <row r="1140" spans="1:7" x14ac:dyDescent="0.3">
      <c r="A1140" s="26">
        <v>145946</v>
      </c>
      <c r="B1140" s="27" t="s">
        <v>2081</v>
      </c>
      <c r="C1140" s="27" t="s">
        <v>4023</v>
      </c>
      <c r="D1140" s="26">
        <v>3500</v>
      </c>
      <c r="E1140" s="27" t="s">
        <v>4022</v>
      </c>
      <c r="F1140" s="27" t="s">
        <v>2083</v>
      </c>
      <c r="G1140" s="27" t="s">
        <v>500</v>
      </c>
    </row>
    <row r="1141" spans="1:7" x14ac:dyDescent="0.3">
      <c r="A1141" s="26">
        <v>145979</v>
      </c>
      <c r="B1141" s="27" t="s">
        <v>3946</v>
      </c>
      <c r="C1141" s="27" t="s">
        <v>4024</v>
      </c>
      <c r="D1141" s="26">
        <v>2030</v>
      </c>
      <c r="E1141" s="27" t="s">
        <v>4025</v>
      </c>
      <c r="F1141" s="27" t="s">
        <v>3947</v>
      </c>
      <c r="G1141" s="27" t="s">
        <v>3948</v>
      </c>
    </row>
    <row r="1142" spans="1:7" x14ac:dyDescent="0.3">
      <c r="A1142" s="26">
        <v>145987</v>
      </c>
      <c r="B1142" s="27" t="s">
        <v>3949</v>
      </c>
      <c r="C1142" s="27" t="s">
        <v>4026</v>
      </c>
      <c r="D1142" s="26">
        <v>3360</v>
      </c>
      <c r="E1142" s="27" t="s">
        <v>4027</v>
      </c>
      <c r="F1142" s="27" t="s">
        <v>3950</v>
      </c>
      <c r="G1142" s="27" t="s">
        <v>3951</v>
      </c>
    </row>
    <row r="1143" spans="1:7" x14ac:dyDescent="0.3">
      <c r="A1143" s="26"/>
      <c r="B1143" s="27"/>
      <c r="C1143" s="27"/>
      <c r="D1143" s="26"/>
      <c r="E1143" s="27"/>
      <c r="F1143" s="27"/>
      <c r="G1143" s="27"/>
    </row>
    <row r="1144" spans="1:7" x14ac:dyDescent="0.3">
      <c r="A1144" s="26"/>
      <c r="B1144" s="27"/>
      <c r="C1144" s="27"/>
      <c r="D1144" s="26"/>
      <c r="E1144" s="27"/>
      <c r="F1144" s="27"/>
      <c r="G1144" s="27"/>
    </row>
    <row r="1145" spans="1:7" x14ac:dyDescent="0.3">
      <c r="A1145" s="26"/>
      <c r="B1145" s="27"/>
      <c r="C1145" s="27"/>
      <c r="D1145" s="26"/>
      <c r="E1145" s="27"/>
      <c r="F1145" s="27"/>
      <c r="G1145" s="27"/>
    </row>
    <row r="1146" spans="1:7" x14ac:dyDescent="0.3">
      <c r="A1146" s="26"/>
      <c r="B1146" s="27"/>
      <c r="C1146" s="27"/>
      <c r="D1146" s="26"/>
      <c r="E1146" s="27"/>
      <c r="F1146" s="27"/>
      <c r="G1146" s="27"/>
    </row>
    <row r="1147" spans="1:7" x14ac:dyDescent="0.3">
      <c r="A1147" s="26"/>
      <c r="B1147" s="27"/>
      <c r="C1147" s="27"/>
      <c r="D1147" s="26"/>
      <c r="E1147" s="27"/>
      <c r="F1147" s="27"/>
      <c r="G1147" s="27"/>
    </row>
    <row r="1148" spans="1:7" x14ac:dyDescent="0.3">
      <c r="A1148" s="26"/>
      <c r="B1148" s="27"/>
      <c r="C1148" s="27"/>
      <c r="D1148" s="26"/>
      <c r="E1148" s="27"/>
      <c r="F1148" s="27"/>
      <c r="G1148" s="27"/>
    </row>
    <row r="1149" spans="1:7" x14ac:dyDescent="0.3">
      <c r="A1149" s="26"/>
      <c r="B1149" s="27"/>
      <c r="C1149" s="27"/>
      <c r="D1149" s="26"/>
      <c r="E1149" s="27"/>
      <c r="F1149" s="27"/>
      <c r="G1149" s="27"/>
    </row>
    <row r="1150" spans="1:7" x14ac:dyDescent="0.3">
      <c r="A1150" s="26"/>
      <c r="B1150" s="27"/>
      <c r="C1150" s="27"/>
      <c r="D1150" s="26"/>
      <c r="E1150" s="27"/>
      <c r="F1150" s="27"/>
      <c r="G1150" s="27"/>
    </row>
    <row r="1151" spans="1:7" x14ac:dyDescent="0.3">
      <c r="A1151" s="26"/>
      <c r="B1151" s="27"/>
      <c r="C1151" s="27"/>
      <c r="D1151" s="26"/>
      <c r="E1151" s="27"/>
      <c r="F1151" s="27"/>
      <c r="G1151" s="27"/>
    </row>
    <row r="1152" spans="1:7" x14ac:dyDescent="0.3">
      <c r="A1152" s="26"/>
      <c r="B1152" s="27"/>
      <c r="C1152" s="27"/>
      <c r="D1152" s="26"/>
      <c r="E1152" s="27"/>
      <c r="F1152" s="27"/>
      <c r="G1152" s="27"/>
    </row>
    <row r="1153" spans="1:7" x14ac:dyDescent="0.3">
      <c r="A1153" s="26"/>
      <c r="B1153" s="27"/>
      <c r="C1153" s="27"/>
      <c r="D1153" s="26"/>
      <c r="E1153" s="27"/>
      <c r="F1153" s="27"/>
      <c r="G1153" s="27"/>
    </row>
    <row r="1154" spans="1:7" x14ac:dyDescent="0.3">
      <c r="A1154" s="26"/>
      <c r="B1154" s="27"/>
      <c r="C1154" s="27"/>
      <c r="D1154" s="26"/>
      <c r="E1154" s="27"/>
      <c r="F1154" s="27"/>
      <c r="G1154" s="27"/>
    </row>
    <row r="1155" spans="1:7" x14ac:dyDescent="0.3">
      <c r="A1155" s="26"/>
      <c r="B1155" s="27"/>
      <c r="C1155" s="27"/>
      <c r="D1155" s="26"/>
      <c r="E1155" s="27"/>
      <c r="F1155" s="27"/>
      <c r="G1155" s="27"/>
    </row>
    <row r="1156" spans="1:7" x14ac:dyDescent="0.3">
      <c r="A1156" s="26"/>
      <c r="B1156" s="27"/>
      <c r="C1156" s="27"/>
      <c r="D1156" s="26"/>
      <c r="E1156" s="27"/>
      <c r="F1156" s="27"/>
      <c r="G1156" s="27"/>
    </row>
    <row r="1157" spans="1:7" x14ac:dyDescent="0.3">
      <c r="A1157" s="26"/>
      <c r="B1157" s="27"/>
      <c r="C1157" s="27"/>
      <c r="D1157" s="26"/>
      <c r="E1157" s="27"/>
      <c r="F1157" s="27"/>
      <c r="G1157" s="27"/>
    </row>
    <row r="1158" spans="1:7" x14ac:dyDescent="0.3">
      <c r="A1158" s="26"/>
      <c r="B1158" s="27"/>
      <c r="C1158" s="27"/>
      <c r="D1158" s="26"/>
      <c r="E1158" s="27"/>
      <c r="F1158" s="27"/>
      <c r="G1158" s="27"/>
    </row>
    <row r="1159" spans="1:7" x14ac:dyDescent="0.3">
      <c r="A1159" s="26"/>
      <c r="B1159" s="27"/>
      <c r="C1159" s="27"/>
      <c r="D1159" s="26"/>
      <c r="E1159" s="27"/>
      <c r="F1159" s="27"/>
      <c r="G1159" s="27"/>
    </row>
    <row r="1160" spans="1:7" x14ac:dyDescent="0.3">
      <c r="A1160" s="26"/>
      <c r="B1160" s="27"/>
      <c r="C1160" s="27"/>
      <c r="D1160" s="26"/>
      <c r="E1160" s="27"/>
      <c r="F1160" s="27"/>
      <c r="G1160" s="27"/>
    </row>
    <row r="1161" spans="1:7" x14ac:dyDescent="0.3">
      <c r="A1161" s="26"/>
      <c r="B1161" s="27"/>
      <c r="C1161" s="27"/>
      <c r="D1161" s="26"/>
      <c r="E1161" s="27"/>
      <c r="F1161" s="27"/>
      <c r="G1161" s="27"/>
    </row>
    <row r="1162" spans="1:7" x14ac:dyDescent="0.3">
      <c r="A1162" s="26"/>
      <c r="B1162" s="27"/>
      <c r="C1162" s="27"/>
      <c r="D1162" s="26"/>
      <c r="E1162" s="27"/>
      <c r="F1162" s="27"/>
      <c r="G1162" s="27"/>
    </row>
    <row r="1163" spans="1:7" x14ac:dyDescent="0.3">
      <c r="A1163" s="26"/>
      <c r="B1163" s="27"/>
      <c r="C1163" s="27"/>
      <c r="D1163" s="26"/>
      <c r="E1163" s="27"/>
      <c r="F1163" s="27"/>
      <c r="G1163" s="27"/>
    </row>
    <row r="1164" spans="1:7" x14ac:dyDescent="0.3">
      <c r="A1164" s="26"/>
      <c r="B1164" s="27"/>
      <c r="C1164" s="27"/>
      <c r="D1164" s="26"/>
      <c r="E1164" s="27"/>
      <c r="F1164" s="27"/>
      <c r="G1164" s="27"/>
    </row>
    <row r="1165" spans="1:7" x14ac:dyDescent="0.3">
      <c r="A1165" s="26"/>
      <c r="B1165" s="27"/>
      <c r="C1165" s="27"/>
      <c r="D1165" s="26"/>
      <c r="E1165" s="27"/>
      <c r="F1165" s="27"/>
      <c r="G1165" s="27"/>
    </row>
    <row r="1166" spans="1:7" x14ac:dyDescent="0.3">
      <c r="A1166" s="26"/>
      <c r="B1166" s="27"/>
      <c r="C1166" s="27"/>
      <c r="D1166" s="26"/>
      <c r="E1166" s="27"/>
      <c r="F1166" s="27"/>
      <c r="G1166" s="27"/>
    </row>
    <row r="1167" spans="1:7" x14ac:dyDescent="0.3">
      <c r="A1167" s="26"/>
      <c r="B1167" s="27"/>
      <c r="C1167" s="27"/>
      <c r="D1167" s="26"/>
      <c r="E1167" s="27"/>
      <c r="F1167" s="27"/>
      <c r="G1167" s="27"/>
    </row>
    <row r="1168" spans="1:7" x14ac:dyDescent="0.3">
      <c r="A1168" s="26"/>
      <c r="B1168" s="27"/>
      <c r="C1168" s="27"/>
      <c r="D1168" s="26"/>
      <c r="E1168" s="27"/>
      <c r="F1168" s="27"/>
      <c r="G1168" s="27"/>
    </row>
    <row r="1169" spans="1:7" x14ac:dyDescent="0.3">
      <c r="A1169" s="26"/>
      <c r="B1169" s="27"/>
      <c r="C1169" s="27"/>
      <c r="D1169" s="26"/>
      <c r="E1169" s="27"/>
      <c r="F1169" s="27"/>
      <c r="G1169" s="27"/>
    </row>
    <row r="1170" spans="1:7" x14ac:dyDescent="0.3">
      <c r="A1170" s="26"/>
      <c r="B1170" s="27"/>
      <c r="C1170" s="27"/>
      <c r="D1170" s="26"/>
      <c r="E1170" s="27"/>
      <c r="F1170" s="27"/>
      <c r="G1170" s="27"/>
    </row>
    <row r="1171" spans="1:7" x14ac:dyDescent="0.3">
      <c r="A1171" s="26"/>
      <c r="B1171" s="27"/>
      <c r="C1171" s="27"/>
      <c r="D1171" s="26"/>
      <c r="E1171" s="27"/>
      <c r="F1171" s="27"/>
      <c r="G1171" s="27"/>
    </row>
    <row r="1172" spans="1:7" x14ac:dyDescent="0.3">
      <c r="A1172" s="26"/>
      <c r="B1172" s="27"/>
      <c r="C1172" s="27"/>
      <c r="D1172" s="26"/>
      <c r="E1172" s="27"/>
      <c r="F1172" s="27"/>
      <c r="G1172" s="27"/>
    </row>
    <row r="1173" spans="1:7" x14ac:dyDescent="0.3">
      <c r="A1173" s="26"/>
      <c r="B1173" s="27"/>
      <c r="C1173" s="27"/>
      <c r="D1173" s="26"/>
      <c r="E1173" s="27"/>
      <c r="F1173" s="27"/>
      <c r="G1173" s="27"/>
    </row>
    <row r="1174" spans="1:7" x14ac:dyDescent="0.3">
      <c r="A1174" s="26"/>
      <c r="B1174" s="27"/>
      <c r="C1174" s="27"/>
      <c r="D1174" s="26"/>
      <c r="E1174" s="27"/>
      <c r="F1174" s="27"/>
      <c r="G1174" s="27"/>
    </row>
    <row r="1175" spans="1:7" x14ac:dyDescent="0.3">
      <c r="A1175" s="26"/>
      <c r="B1175" s="27"/>
      <c r="C1175" s="27"/>
      <c r="D1175" s="26"/>
      <c r="E1175" s="27"/>
      <c r="F1175" s="27"/>
      <c r="G1175" s="27"/>
    </row>
    <row r="1176" spans="1:7" x14ac:dyDescent="0.3">
      <c r="A1176" s="26"/>
      <c r="B1176" s="27"/>
      <c r="C1176" s="27"/>
      <c r="D1176" s="26"/>
      <c r="E1176" s="27"/>
      <c r="F1176" s="27"/>
      <c r="G1176" s="27"/>
    </row>
    <row r="1177" spans="1:7" x14ac:dyDescent="0.3">
      <c r="A1177" s="26"/>
      <c r="B1177" s="27"/>
      <c r="C1177" s="27"/>
      <c r="D1177" s="26"/>
      <c r="E1177" s="27"/>
      <c r="F1177" s="27"/>
      <c r="G1177" s="27"/>
    </row>
    <row r="1178" spans="1:7" x14ac:dyDescent="0.3">
      <c r="A1178" s="26"/>
      <c r="B1178" s="27"/>
      <c r="C1178" s="27"/>
      <c r="D1178" s="26"/>
      <c r="E1178" s="27"/>
      <c r="F1178" s="27"/>
      <c r="G1178" s="27"/>
    </row>
    <row r="1179" spans="1:7" x14ac:dyDescent="0.3">
      <c r="A1179" s="26"/>
      <c r="B1179" s="27"/>
      <c r="C1179" s="27"/>
      <c r="D1179" s="26"/>
      <c r="E1179" s="27"/>
      <c r="F1179" s="27"/>
      <c r="G1179" s="27"/>
    </row>
    <row r="1180" spans="1:7" x14ac:dyDescent="0.3">
      <c r="A1180" s="26"/>
      <c r="B1180" s="27"/>
      <c r="C1180" s="27"/>
      <c r="D1180" s="26"/>
      <c r="E1180" s="27"/>
      <c r="F1180" s="27"/>
      <c r="G1180" s="27"/>
    </row>
    <row r="1181" spans="1:7" x14ac:dyDescent="0.3">
      <c r="A1181" s="26"/>
      <c r="B1181" s="27"/>
      <c r="C1181" s="27"/>
      <c r="D1181" s="26"/>
      <c r="E1181" s="27"/>
      <c r="F1181" s="27"/>
      <c r="G1181" s="27"/>
    </row>
    <row r="1182" spans="1:7" x14ac:dyDescent="0.3">
      <c r="A1182" s="26"/>
      <c r="B1182" s="27"/>
      <c r="C1182" s="27"/>
      <c r="D1182" s="26"/>
      <c r="E1182" s="27"/>
      <c r="F1182" s="27"/>
      <c r="G1182" s="27"/>
    </row>
    <row r="1183" spans="1:7" x14ac:dyDescent="0.3">
      <c r="A1183" s="26"/>
      <c r="B1183" s="27"/>
      <c r="C1183" s="27"/>
      <c r="D1183" s="26"/>
      <c r="E1183" s="27"/>
      <c r="F1183" s="27"/>
      <c r="G1183" s="27"/>
    </row>
    <row r="1184" spans="1:7" x14ac:dyDescent="0.3">
      <c r="A1184" s="26"/>
      <c r="B1184" s="27"/>
      <c r="C1184" s="27"/>
      <c r="D1184" s="26"/>
      <c r="E1184" s="27"/>
      <c r="F1184" s="27"/>
      <c r="G1184" s="27"/>
    </row>
    <row r="1185" spans="1:7" x14ac:dyDescent="0.3">
      <c r="A1185" s="26"/>
      <c r="B1185" s="27"/>
      <c r="C1185" s="27"/>
      <c r="D1185" s="26"/>
      <c r="E1185" s="27"/>
      <c r="F1185" s="27"/>
      <c r="G1185" s="27"/>
    </row>
    <row r="1186" spans="1:7" x14ac:dyDescent="0.3">
      <c r="A1186" s="26"/>
      <c r="B1186" s="27"/>
      <c r="C1186" s="27"/>
      <c r="D1186" s="26"/>
      <c r="E1186" s="27"/>
      <c r="F1186" s="27"/>
      <c r="G1186" s="27"/>
    </row>
    <row r="1187" spans="1:7" x14ac:dyDescent="0.3">
      <c r="A1187" s="26"/>
      <c r="B1187" s="27"/>
      <c r="C1187" s="27"/>
      <c r="D1187" s="26"/>
      <c r="E1187" s="27"/>
      <c r="F1187" s="27"/>
      <c r="G1187" s="27"/>
    </row>
    <row r="1188" spans="1:7" x14ac:dyDescent="0.3">
      <c r="A1188" s="26"/>
      <c r="B1188" s="27"/>
      <c r="C1188" s="27"/>
      <c r="D1188" s="26"/>
      <c r="E1188" s="27"/>
      <c r="F1188" s="27"/>
      <c r="G1188" s="27"/>
    </row>
    <row r="1189" spans="1:7" x14ac:dyDescent="0.3">
      <c r="A1189" s="26"/>
      <c r="B1189" s="27"/>
      <c r="C1189" s="27"/>
      <c r="D1189" s="26"/>
      <c r="E1189" s="27"/>
      <c r="F1189" s="27"/>
      <c r="G1189" s="27"/>
    </row>
    <row r="1190" spans="1:7" x14ac:dyDescent="0.3">
      <c r="A1190" s="26"/>
      <c r="B1190" s="27"/>
      <c r="C1190" s="27"/>
      <c r="D1190" s="26"/>
      <c r="E1190" s="27"/>
      <c r="F1190" s="27"/>
      <c r="G1190" s="27"/>
    </row>
    <row r="1191" spans="1:7" x14ac:dyDescent="0.3">
      <c r="A1191" s="26"/>
      <c r="B1191" s="27"/>
      <c r="C1191" s="27"/>
      <c r="D1191" s="26"/>
      <c r="E1191" s="27"/>
      <c r="F1191" s="27"/>
      <c r="G1191" s="27"/>
    </row>
    <row r="1192" spans="1:7" x14ac:dyDescent="0.3">
      <c r="A1192" s="26"/>
      <c r="B1192" s="27"/>
      <c r="C1192" s="27"/>
      <c r="D1192" s="26"/>
      <c r="E1192" s="27"/>
      <c r="F1192" s="27"/>
      <c r="G1192" s="27"/>
    </row>
    <row r="1193" spans="1:7" x14ac:dyDescent="0.3">
      <c r="A1193" s="26"/>
      <c r="B1193" s="27"/>
      <c r="C1193" s="27"/>
      <c r="D1193" s="26"/>
      <c r="E1193" s="27"/>
      <c r="F1193" s="27"/>
      <c r="G1193" s="27"/>
    </row>
    <row r="1194" spans="1:7" x14ac:dyDescent="0.3">
      <c r="A1194" s="26"/>
      <c r="B1194" s="27"/>
      <c r="C1194" s="27"/>
      <c r="D1194" s="26"/>
      <c r="E1194" s="27"/>
      <c r="F1194" s="27"/>
      <c r="G1194" s="27"/>
    </row>
    <row r="1195" spans="1:7" x14ac:dyDescent="0.3">
      <c r="A1195" s="26"/>
      <c r="B1195" s="27"/>
      <c r="C1195" s="27"/>
      <c r="D1195" s="26"/>
      <c r="E1195" s="27"/>
      <c r="F1195" s="27"/>
      <c r="G1195" s="27"/>
    </row>
    <row r="1196" spans="1:7" x14ac:dyDescent="0.3">
      <c r="A1196" s="26"/>
      <c r="B1196" s="27"/>
      <c r="C1196" s="27"/>
      <c r="D1196" s="26"/>
      <c r="E1196" s="27"/>
      <c r="F1196" s="27"/>
      <c r="G1196" s="27"/>
    </row>
    <row r="1197" spans="1:7" x14ac:dyDescent="0.3">
      <c r="A1197" s="26"/>
      <c r="B1197" s="27"/>
      <c r="C1197" s="27"/>
      <c r="D1197" s="26"/>
      <c r="E1197" s="27"/>
      <c r="F1197" s="27"/>
      <c r="G1197" s="27"/>
    </row>
    <row r="1198" spans="1:7" x14ac:dyDescent="0.3">
      <c r="A1198" s="26"/>
      <c r="B1198" s="27"/>
      <c r="C1198" s="27"/>
      <c r="D1198" s="26"/>
      <c r="E1198" s="27"/>
      <c r="F1198" s="27"/>
      <c r="G1198" s="27"/>
    </row>
    <row r="1199" spans="1:7" x14ac:dyDescent="0.3">
      <c r="A1199" s="26"/>
      <c r="B1199" s="27"/>
      <c r="C1199" s="27"/>
      <c r="D1199" s="26"/>
      <c r="E1199" s="27"/>
      <c r="F1199" s="27"/>
      <c r="G1199" s="27"/>
    </row>
    <row r="1200" spans="1:7" x14ac:dyDescent="0.3">
      <c r="A1200" s="26"/>
      <c r="B1200" s="27"/>
      <c r="C1200" s="27"/>
      <c r="D1200" s="26"/>
      <c r="E1200" s="27"/>
      <c r="F1200" s="27"/>
      <c r="G1200" s="27"/>
    </row>
    <row r="1201" spans="1:7" x14ac:dyDescent="0.3">
      <c r="A1201" s="26"/>
      <c r="B1201" s="27"/>
      <c r="C1201" s="27"/>
      <c r="D1201" s="26"/>
      <c r="E1201" s="27"/>
      <c r="F1201" s="27"/>
      <c r="G1201" s="27"/>
    </row>
    <row r="1202" spans="1:7" x14ac:dyDescent="0.3">
      <c r="A1202" s="26"/>
      <c r="B1202" s="27"/>
      <c r="C1202" s="27"/>
      <c r="D1202" s="26"/>
      <c r="E1202" s="27"/>
      <c r="F1202" s="27"/>
      <c r="G1202" s="27"/>
    </row>
    <row r="1203" spans="1:7" x14ac:dyDescent="0.3">
      <c r="A1203" s="26"/>
      <c r="B1203" s="27"/>
      <c r="C1203" s="27"/>
      <c r="D1203" s="26"/>
      <c r="E1203" s="27"/>
      <c r="F1203" s="27"/>
      <c r="G1203" s="27"/>
    </row>
    <row r="1204" spans="1:7" x14ac:dyDescent="0.3">
      <c r="A1204" s="26"/>
      <c r="B1204" s="27"/>
      <c r="C1204" s="27"/>
      <c r="D1204" s="26"/>
      <c r="E1204" s="27"/>
      <c r="F1204" s="27"/>
      <c r="G1204" s="27"/>
    </row>
    <row r="1205" spans="1:7" x14ac:dyDescent="0.3">
      <c r="A1205" s="26"/>
      <c r="B1205" s="27"/>
      <c r="C1205" s="27"/>
      <c r="D1205" s="26"/>
      <c r="E1205" s="27"/>
      <c r="F1205" s="27"/>
      <c r="G1205" s="27"/>
    </row>
    <row r="1206" spans="1:7" x14ac:dyDescent="0.3">
      <c r="A1206" s="26"/>
      <c r="B1206" s="27"/>
      <c r="C1206" s="27"/>
      <c r="D1206" s="26"/>
      <c r="E1206" s="27"/>
      <c r="F1206" s="27"/>
      <c r="G1206" s="27"/>
    </row>
    <row r="1207" spans="1:7" x14ac:dyDescent="0.3">
      <c r="A1207" s="26"/>
      <c r="B1207" s="27"/>
      <c r="C1207" s="27"/>
      <c r="D1207" s="26"/>
      <c r="E1207" s="27"/>
      <c r="F1207" s="27"/>
      <c r="G1207" s="27"/>
    </row>
    <row r="1208" spans="1:7" x14ac:dyDescent="0.3">
      <c r="A1208" s="26"/>
      <c r="B1208" s="27"/>
      <c r="C1208" s="27"/>
      <c r="D1208" s="26"/>
      <c r="E1208" s="27"/>
      <c r="F1208" s="27"/>
      <c r="G1208" s="27"/>
    </row>
    <row r="1209" spans="1:7" x14ac:dyDescent="0.3">
      <c r="A1209" s="26"/>
      <c r="B1209" s="27"/>
      <c r="C1209" s="27"/>
      <c r="D1209" s="26"/>
      <c r="E1209" s="27"/>
      <c r="F1209" s="27"/>
      <c r="G1209" s="27"/>
    </row>
    <row r="1210" spans="1:7" x14ac:dyDescent="0.3">
      <c r="A1210" s="26"/>
      <c r="B1210" s="27"/>
      <c r="C1210" s="27"/>
      <c r="D1210" s="26"/>
      <c r="E1210" s="27"/>
      <c r="F1210" s="27"/>
      <c r="G1210" s="27"/>
    </row>
    <row r="1211" spans="1:7" x14ac:dyDescent="0.3">
      <c r="A1211" s="26"/>
      <c r="B1211" s="27"/>
      <c r="C1211" s="27"/>
      <c r="D1211" s="26"/>
      <c r="E1211" s="27"/>
      <c r="F1211" s="27"/>
      <c r="G1211" s="27"/>
    </row>
    <row r="1212" spans="1:7" x14ac:dyDescent="0.3">
      <c r="A1212" s="26"/>
      <c r="B1212" s="27"/>
      <c r="C1212" s="27"/>
      <c r="D1212" s="26"/>
      <c r="E1212" s="27"/>
      <c r="F1212" s="27"/>
      <c r="G1212" s="27"/>
    </row>
    <row r="1213" spans="1:7" x14ac:dyDescent="0.3">
      <c r="A1213" s="26"/>
      <c r="B1213" s="27"/>
      <c r="C1213" s="27"/>
      <c r="D1213" s="26"/>
      <c r="E1213" s="27"/>
      <c r="F1213" s="27"/>
      <c r="G1213" s="27"/>
    </row>
    <row r="1214" spans="1:7" x14ac:dyDescent="0.3">
      <c r="A1214" s="26"/>
      <c r="B1214" s="27"/>
      <c r="C1214" s="27"/>
      <c r="D1214" s="26"/>
      <c r="E1214" s="27"/>
      <c r="F1214" s="27"/>
      <c r="G1214" s="27"/>
    </row>
    <row r="1215" spans="1:7" x14ac:dyDescent="0.3">
      <c r="A1215" s="26"/>
      <c r="B1215" s="27"/>
      <c r="C1215" s="27"/>
      <c r="D1215" s="26"/>
      <c r="E1215" s="27"/>
      <c r="F1215" s="27"/>
      <c r="G1215" s="27"/>
    </row>
    <row r="1216" spans="1:7" x14ac:dyDescent="0.3">
      <c r="A1216" s="26"/>
      <c r="B1216" s="27"/>
      <c r="C1216" s="27"/>
      <c r="D1216" s="26"/>
      <c r="E1216" s="27"/>
      <c r="F1216" s="27"/>
      <c r="G1216" s="27"/>
    </row>
    <row r="1217" spans="1:7" x14ac:dyDescent="0.3">
      <c r="A1217" s="26"/>
      <c r="B1217" s="27"/>
      <c r="C1217" s="27"/>
      <c r="D1217" s="26"/>
      <c r="E1217" s="27"/>
      <c r="F1217" s="27"/>
      <c r="G1217" s="27"/>
    </row>
    <row r="1218" spans="1:7" x14ac:dyDescent="0.3">
      <c r="A1218" s="26"/>
      <c r="B1218" s="27"/>
      <c r="C1218" s="27"/>
      <c r="D1218" s="26"/>
      <c r="E1218" s="27"/>
      <c r="F1218" s="27"/>
      <c r="G1218" s="27"/>
    </row>
    <row r="1219" spans="1:7" x14ac:dyDescent="0.3">
      <c r="A1219" s="26"/>
      <c r="B1219" s="27"/>
      <c r="C1219" s="27"/>
      <c r="D1219" s="26"/>
      <c r="E1219" s="27"/>
      <c r="F1219" s="27"/>
      <c r="G1219" s="27"/>
    </row>
    <row r="1220" spans="1:7" x14ac:dyDescent="0.3">
      <c r="A1220" s="26"/>
      <c r="B1220" s="27"/>
      <c r="C1220" s="27"/>
      <c r="D1220" s="26"/>
      <c r="E1220" s="27"/>
      <c r="F1220" s="27"/>
      <c r="G1220" s="27"/>
    </row>
    <row r="1221" spans="1:7" x14ac:dyDescent="0.3">
      <c r="A1221" s="26"/>
      <c r="B1221" s="27"/>
      <c r="C1221" s="27"/>
      <c r="D1221" s="26"/>
      <c r="E1221" s="27"/>
      <c r="F1221" s="27"/>
      <c r="G1221" s="27"/>
    </row>
    <row r="1222" spans="1:7" x14ac:dyDescent="0.3">
      <c r="A1222" s="26"/>
      <c r="B1222" s="27"/>
      <c r="C1222" s="27"/>
      <c r="D1222" s="26"/>
      <c r="E1222" s="27"/>
      <c r="F1222" s="27"/>
      <c r="G1222" s="27"/>
    </row>
    <row r="1223" spans="1:7" x14ac:dyDescent="0.3">
      <c r="A1223" s="26"/>
      <c r="B1223" s="27"/>
      <c r="C1223" s="27"/>
      <c r="D1223" s="26"/>
      <c r="E1223" s="27"/>
      <c r="F1223" s="27"/>
      <c r="G1223" s="27"/>
    </row>
    <row r="1224" spans="1:7" x14ac:dyDescent="0.3">
      <c r="A1224" s="26"/>
      <c r="B1224" s="27"/>
      <c r="C1224" s="27"/>
      <c r="D1224" s="26"/>
      <c r="E1224" s="27"/>
      <c r="F1224" s="27"/>
      <c r="G1224" s="27"/>
    </row>
    <row r="1225" spans="1:7" x14ac:dyDescent="0.3">
      <c r="A1225" s="26"/>
      <c r="B1225" s="27"/>
      <c r="C1225" s="27"/>
      <c r="D1225" s="26"/>
      <c r="E1225" s="27"/>
      <c r="F1225" s="27"/>
      <c r="G1225" s="27"/>
    </row>
    <row r="1226" spans="1:7" x14ac:dyDescent="0.3">
      <c r="A1226" s="26"/>
      <c r="B1226" s="27"/>
      <c r="C1226" s="27"/>
      <c r="D1226" s="26"/>
      <c r="E1226" s="27"/>
      <c r="F1226" s="27"/>
      <c r="G1226" s="27"/>
    </row>
    <row r="1227" spans="1:7" x14ac:dyDescent="0.3">
      <c r="A1227" s="26"/>
      <c r="B1227" s="27"/>
      <c r="C1227" s="27"/>
      <c r="D1227" s="26"/>
      <c r="E1227" s="27"/>
      <c r="F1227" s="27"/>
      <c r="G1227" s="27"/>
    </row>
    <row r="1228" spans="1:7" x14ac:dyDescent="0.3">
      <c r="A1228" s="26"/>
      <c r="B1228" s="27"/>
      <c r="C1228" s="27"/>
      <c r="D1228" s="26"/>
      <c r="E1228" s="27"/>
      <c r="F1228" s="27"/>
      <c r="G1228" s="27"/>
    </row>
    <row r="1229" spans="1:7" x14ac:dyDescent="0.3">
      <c r="A1229" s="26"/>
      <c r="B1229" s="27"/>
      <c r="C1229" s="27"/>
      <c r="D1229" s="26"/>
      <c r="E1229" s="27"/>
      <c r="F1229" s="27"/>
      <c r="G1229" s="27"/>
    </row>
    <row r="1230" spans="1:7" x14ac:dyDescent="0.3">
      <c r="A1230" s="26"/>
      <c r="B1230" s="27"/>
      <c r="C1230" s="27"/>
      <c r="D1230" s="26"/>
      <c r="E1230" s="27"/>
      <c r="F1230" s="27"/>
      <c r="G1230" s="27"/>
    </row>
    <row r="1231" spans="1:7" x14ac:dyDescent="0.3">
      <c r="A1231" s="26"/>
      <c r="B1231" s="27"/>
      <c r="C1231" s="27"/>
      <c r="D1231" s="26"/>
      <c r="E1231" s="27"/>
      <c r="F1231" s="27"/>
      <c r="G1231" s="27"/>
    </row>
    <row r="1232" spans="1:7" x14ac:dyDescent="0.3">
      <c r="A1232" s="26"/>
      <c r="B1232" s="27"/>
      <c r="C1232" s="27"/>
      <c r="D1232" s="26"/>
      <c r="E1232" s="27"/>
      <c r="F1232" s="27"/>
      <c r="G1232" s="27"/>
    </row>
    <row r="1233" spans="1:7" x14ac:dyDescent="0.3">
      <c r="A1233" s="26"/>
      <c r="B1233" s="27"/>
      <c r="C1233" s="27"/>
      <c r="D1233" s="26"/>
      <c r="E1233" s="27"/>
      <c r="F1233" s="27"/>
      <c r="G1233" s="27"/>
    </row>
    <row r="1234" spans="1:7" x14ac:dyDescent="0.3">
      <c r="A1234" s="26"/>
      <c r="B1234" s="27"/>
      <c r="C1234" s="27"/>
      <c r="D1234" s="26"/>
      <c r="E1234" s="27"/>
      <c r="F1234" s="27"/>
      <c r="G1234" s="27"/>
    </row>
    <row r="1235" spans="1:7" x14ac:dyDescent="0.3">
      <c r="A1235" s="26"/>
      <c r="B1235" s="27"/>
      <c r="C1235" s="27"/>
      <c r="D1235" s="26"/>
      <c r="E1235" s="27"/>
      <c r="F1235" s="27"/>
      <c r="G1235" s="27"/>
    </row>
    <row r="1236" spans="1:7" x14ac:dyDescent="0.3">
      <c r="A1236" s="26"/>
      <c r="B1236" s="27"/>
      <c r="C1236" s="27"/>
      <c r="D1236" s="26"/>
      <c r="E1236" s="27"/>
      <c r="F1236" s="27"/>
      <c r="G1236" s="27"/>
    </row>
    <row r="1237" spans="1:7" x14ac:dyDescent="0.3">
      <c r="A1237" s="26"/>
      <c r="B1237" s="27"/>
      <c r="C1237" s="27"/>
      <c r="D1237" s="26"/>
      <c r="E1237" s="27"/>
      <c r="F1237" s="27"/>
      <c r="G1237" s="27"/>
    </row>
    <row r="1238" spans="1:7" x14ac:dyDescent="0.3">
      <c r="A1238" s="26"/>
      <c r="B1238" s="27"/>
      <c r="C1238" s="27"/>
      <c r="D1238" s="26"/>
      <c r="E1238" s="27"/>
      <c r="F1238" s="27"/>
      <c r="G1238" s="27"/>
    </row>
    <row r="1239" spans="1:7" x14ac:dyDescent="0.3">
      <c r="A1239" s="26"/>
      <c r="B1239" s="27"/>
      <c r="C1239" s="27"/>
      <c r="D1239" s="26"/>
      <c r="E1239" s="27"/>
      <c r="F1239" s="27"/>
      <c r="G1239" s="27"/>
    </row>
    <row r="1240" spans="1:7" x14ac:dyDescent="0.3">
      <c r="A1240" s="26"/>
      <c r="B1240" s="27"/>
      <c r="C1240" s="27"/>
      <c r="D1240" s="26"/>
      <c r="E1240" s="27"/>
      <c r="F1240" s="27"/>
      <c r="G1240" s="27"/>
    </row>
    <row r="1241" spans="1:7" x14ac:dyDescent="0.3">
      <c r="A1241" s="26"/>
      <c r="B1241" s="27"/>
      <c r="C1241" s="27"/>
      <c r="D1241" s="26"/>
      <c r="E1241" s="27"/>
      <c r="F1241" s="27"/>
      <c r="G1241" s="27"/>
    </row>
    <row r="1242" spans="1:7" x14ac:dyDescent="0.3">
      <c r="A1242" s="26"/>
      <c r="B1242" s="27"/>
      <c r="C1242" s="27"/>
      <c r="D1242" s="26"/>
      <c r="E1242" s="27"/>
      <c r="F1242" s="27"/>
      <c r="G1242" s="27"/>
    </row>
    <row r="1243" spans="1:7" x14ac:dyDescent="0.3">
      <c r="A1243" s="26"/>
      <c r="B1243" s="27"/>
      <c r="C1243" s="27"/>
      <c r="D1243" s="26"/>
      <c r="E1243" s="27"/>
      <c r="F1243" s="27"/>
      <c r="G1243" s="27"/>
    </row>
    <row r="1244" spans="1:7" x14ac:dyDescent="0.3">
      <c r="A1244" s="26"/>
      <c r="B1244" s="27"/>
      <c r="C1244" s="27"/>
      <c r="D1244" s="26"/>
      <c r="E1244" s="27"/>
      <c r="F1244" s="27"/>
      <c r="G1244" s="27"/>
    </row>
    <row r="1245" spans="1:7" x14ac:dyDescent="0.3">
      <c r="A1245" s="26"/>
      <c r="B1245" s="27"/>
      <c r="C1245" s="27"/>
      <c r="D1245" s="26"/>
      <c r="E1245" s="27"/>
      <c r="F1245" s="27"/>
      <c r="G1245" s="27"/>
    </row>
    <row r="1246" spans="1:7" x14ac:dyDescent="0.3">
      <c r="A1246" s="26"/>
      <c r="B1246" s="27"/>
      <c r="C1246" s="27"/>
      <c r="D1246" s="26"/>
      <c r="E1246" s="27"/>
      <c r="F1246" s="27"/>
      <c r="G1246" s="27"/>
    </row>
    <row r="1247" spans="1:7" x14ac:dyDescent="0.3">
      <c r="A1247" s="26"/>
      <c r="B1247" s="27"/>
      <c r="C1247" s="27"/>
      <c r="D1247" s="26"/>
      <c r="E1247" s="27"/>
      <c r="F1247" s="27"/>
      <c r="G1247" s="27"/>
    </row>
    <row r="1248" spans="1:7" x14ac:dyDescent="0.3">
      <c r="A1248" s="26"/>
      <c r="B1248" s="27"/>
      <c r="C1248" s="27"/>
      <c r="D1248" s="26"/>
      <c r="E1248" s="27"/>
      <c r="F1248" s="27"/>
      <c r="G1248" s="27"/>
    </row>
    <row r="1249" spans="1:7" x14ac:dyDescent="0.3">
      <c r="A1249" s="26"/>
      <c r="B1249" s="27"/>
      <c r="C1249" s="27"/>
      <c r="D1249" s="26"/>
      <c r="E1249" s="27"/>
      <c r="F1249" s="27"/>
      <c r="G1249" s="27"/>
    </row>
    <row r="1250" spans="1:7" x14ac:dyDescent="0.3">
      <c r="A1250" s="26"/>
      <c r="B1250" s="27"/>
      <c r="C1250" s="27"/>
      <c r="D1250" s="26"/>
      <c r="E1250" s="27"/>
      <c r="F1250" s="27"/>
      <c r="G1250" s="27"/>
    </row>
    <row r="1251" spans="1:7" x14ac:dyDescent="0.3">
      <c r="A1251" s="26"/>
      <c r="B1251" s="27"/>
      <c r="C1251" s="27"/>
      <c r="D1251" s="26"/>
      <c r="E1251" s="27"/>
      <c r="F1251" s="27"/>
      <c r="G1251" s="27"/>
    </row>
    <row r="1252" spans="1:7" x14ac:dyDescent="0.3">
      <c r="A1252" s="26"/>
      <c r="B1252" s="27"/>
      <c r="C1252" s="27"/>
      <c r="D1252" s="26"/>
      <c r="E1252" s="27"/>
      <c r="F1252" s="27"/>
      <c r="G1252" s="27"/>
    </row>
    <row r="1253" spans="1:7" x14ac:dyDescent="0.3">
      <c r="A1253" s="26"/>
      <c r="B1253" s="27"/>
      <c r="C1253" s="27"/>
      <c r="D1253" s="26"/>
      <c r="E1253" s="27"/>
      <c r="F1253" s="27"/>
      <c r="G1253" s="27"/>
    </row>
    <row r="1254" spans="1:7" x14ac:dyDescent="0.3">
      <c r="A1254" s="26"/>
      <c r="B1254" s="27"/>
      <c r="C1254" s="27"/>
      <c r="D1254" s="26"/>
      <c r="E1254" s="27"/>
      <c r="F1254" s="27"/>
      <c r="G1254" s="27"/>
    </row>
    <row r="1255" spans="1:7" x14ac:dyDescent="0.3">
      <c r="A1255" s="26"/>
      <c r="B1255" s="27"/>
      <c r="C1255" s="27"/>
      <c r="D1255" s="26"/>
      <c r="E1255" s="27"/>
      <c r="F1255" s="27"/>
      <c r="G1255" s="27"/>
    </row>
    <row r="1256" spans="1:7" x14ac:dyDescent="0.3">
      <c r="A1256" s="26"/>
      <c r="B1256" s="27"/>
      <c r="C1256" s="27"/>
      <c r="D1256" s="26"/>
      <c r="E1256" s="27"/>
      <c r="F1256" s="27"/>
      <c r="G1256" s="27"/>
    </row>
    <row r="1257" spans="1:7" x14ac:dyDescent="0.3">
      <c r="A1257" s="26"/>
      <c r="B1257" s="27"/>
      <c r="C1257" s="27"/>
      <c r="D1257" s="26"/>
      <c r="E1257" s="27"/>
      <c r="F1257" s="27"/>
      <c r="G1257" s="27"/>
    </row>
    <row r="1258" spans="1:7" x14ac:dyDescent="0.3">
      <c r="A1258" s="26"/>
      <c r="B1258" s="27"/>
      <c r="C1258" s="27"/>
      <c r="D1258" s="26"/>
      <c r="E1258" s="27"/>
      <c r="F1258" s="27"/>
      <c r="G1258" s="27"/>
    </row>
    <row r="1259" spans="1:7" x14ac:dyDescent="0.3">
      <c r="A1259" s="26"/>
      <c r="B1259" s="27"/>
      <c r="C1259" s="27"/>
      <c r="D1259" s="26"/>
      <c r="E1259" s="27"/>
      <c r="F1259" s="27"/>
      <c r="G1259" s="27"/>
    </row>
    <row r="1260" spans="1:7" x14ac:dyDescent="0.3">
      <c r="A1260" s="26"/>
      <c r="B1260" s="27"/>
      <c r="C1260" s="27"/>
      <c r="D1260" s="26"/>
      <c r="E1260" s="27"/>
      <c r="F1260" s="27"/>
      <c r="G1260" s="27"/>
    </row>
    <row r="1261" spans="1:7" x14ac:dyDescent="0.3">
      <c r="A1261" s="26"/>
      <c r="B1261" s="27"/>
      <c r="C1261" s="27"/>
      <c r="D1261" s="26"/>
      <c r="E1261" s="27"/>
      <c r="F1261" s="27"/>
      <c r="G1261" s="27"/>
    </row>
    <row r="1262" spans="1:7" x14ac:dyDescent="0.3">
      <c r="A1262" s="26"/>
      <c r="B1262" s="27"/>
      <c r="C1262" s="27"/>
      <c r="D1262" s="26"/>
      <c r="E1262" s="27"/>
      <c r="F1262" s="27"/>
      <c r="G1262" s="27"/>
    </row>
    <row r="1263" spans="1:7" x14ac:dyDescent="0.3">
      <c r="A1263" s="26"/>
      <c r="B1263" s="27"/>
      <c r="C1263" s="27"/>
      <c r="D1263" s="26"/>
      <c r="E1263" s="27"/>
      <c r="F1263" s="27"/>
      <c r="G1263" s="27"/>
    </row>
    <row r="1264" spans="1:7" x14ac:dyDescent="0.3">
      <c r="A1264" s="26"/>
      <c r="B1264" s="27"/>
      <c r="C1264" s="27"/>
      <c r="D1264" s="26"/>
      <c r="E1264" s="27"/>
      <c r="F1264" s="27"/>
      <c r="G1264" s="27"/>
    </row>
    <row r="1265" spans="1:7" x14ac:dyDescent="0.3">
      <c r="A1265" s="26"/>
      <c r="B1265" s="27"/>
      <c r="C1265" s="27"/>
      <c r="D1265" s="26"/>
      <c r="E1265" s="27"/>
      <c r="F1265" s="27"/>
      <c r="G1265" s="27"/>
    </row>
    <row r="1266" spans="1:7" x14ac:dyDescent="0.3">
      <c r="A1266" s="26"/>
      <c r="B1266" s="27"/>
      <c r="C1266" s="27"/>
      <c r="D1266" s="26"/>
      <c r="E1266" s="27"/>
      <c r="F1266" s="27"/>
      <c r="G1266" s="27"/>
    </row>
    <row r="1267" spans="1:7" x14ac:dyDescent="0.3">
      <c r="A1267" s="26"/>
      <c r="B1267" s="27"/>
      <c r="C1267" s="27"/>
      <c r="D1267" s="26"/>
      <c r="E1267" s="27"/>
      <c r="F1267" s="27"/>
      <c r="G1267" s="27"/>
    </row>
    <row r="1268" spans="1:7" x14ac:dyDescent="0.3">
      <c r="A1268" s="26"/>
      <c r="B1268" s="27"/>
      <c r="C1268" s="27"/>
      <c r="D1268" s="26"/>
      <c r="E1268" s="27"/>
      <c r="F1268" s="27"/>
      <c r="G1268" s="27"/>
    </row>
    <row r="1269" spans="1:7" x14ac:dyDescent="0.3">
      <c r="A1269" s="26"/>
      <c r="B1269" s="27"/>
      <c r="C1269" s="27"/>
      <c r="D1269" s="26"/>
      <c r="E1269" s="27"/>
      <c r="F1269" s="27"/>
      <c r="G1269" s="27"/>
    </row>
    <row r="1270" spans="1:7" x14ac:dyDescent="0.3">
      <c r="A1270" s="26"/>
      <c r="B1270" s="27"/>
      <c r="C1270" s="27"/>
      <c r="D1270" s="26"/>
      <c r="E1270" s="27"/>
      <c r="F1270" s="27"/>
      <c r="G1270" s="27"/>
    </row>
    <row r="1271" spans="1:7" x14ac:dyDescent="0.3">
      <c r="A1271" s="26"/>
      <c r="B1271" s="27"/>
      <c r="C1271" s="27"/>
      <c r="D1271" s="26"/>
      <c r="E1271" s="27"/>
      <c r="F1271" s="27"/>
      <c r="G1271" s="27"/>
    </row>
    <row r="1272" spans="1:7" x14ac:dyDescent="0.3">
      <c r="A1272" s="26"/>
      <c r="B1272" s="27"/>
      <c r="C1272" s="27"/>
      <c r="D1272" s="26"/>
      <c r="E1272" s="27"/>
      <c r="F1272" s="27"/>
      <c r="G1272" s="27"/>
    </row>
    <row r="1273" spans="1:7" x14ac:dyDescent="0.3">
      <c r="A1273" s="26"/>
      <c r="B1273" s="27"/>
      <c r="C1273" s="27"/>
      <c r="D1273" s="26"/>
      <c r="E1273" s="27"/>
      <c r="F1273" s="27"/>
      <c r="G1273" s="27"/>
    </row>
    <row r="1274" spans="1:7" x14ac:dyDescent="0.3">
      <c r="A1274" s="26"/>
      <c r="B1274" s="27"/>
      <c r="C1274" s="27"/>
      <c r="D1274" s="26"/>
      <c r="E1274" s="27"/>
      <c r="F1274" s="27"/>
      <c r="G1274" s="27"/>
    </row>
    <row r="1275" spans="1:7" x14ac:dyDescent="0.3">
      <c r="A1275" s="26"/>
      <c r="B1275" s="27"/>
      <c r="C1275" s="27"/>
      <c r="D1275" s="26"/>
      <c r="E1275" s="27"/>
      <c r="F1275" s="27"/>
      <c r="G1275" s="27"/>
    </row>
    <row r="1276" spans="1:7" x14ac:dyDescent="0.3">
      <c r="A1276" s="26"/>
      <c r="B1276" s="27"/>
      <c r="C1276" s="27"/>
      <c r="D1276" s="26"/>
      <c r="E1276" s="27"/>
      <c r="F1276" s="27"/>
      <c r="G1276" s="27"/>
    </row>
    <row r="1277" spans="1:7" x14ac:dyDescent="0.3">
      <c r="A1277" s="26"/>
      <c r="B1277" s="27"/>
      <c r="C1277" s="27"/>
      <c r="D1277" s="26"/>
      <c r="E1277" s="27"/>
      <c r="F1277" s="27"/>
      <c r="G1277" s="27"/>
    </row>
    <row r="1278" spans="1:7" x14ac:dyDescent="0.3">
      <c r="A1278" s="26"/>
      <c r="B1278" s="27"/>
      <c r="C1278" s="27"/>
      <c r="D1278" s="26"/>
      <c r="E1278" s="27"/>
      <c r="F1278" s="27"/>
      <c r="G1278" s="27"/>
    </row>
    <row r="1279" spans="1:7" x14ac:dyDescent="0.3">
      <c r="A1279" s="26"/>
      <c r="B1279" s="27"/>
      <c r="C1279" s="27"/>
      <c r="D1279" s="26"/>
      <c r="E1279" s="27"/>
      <c r="F1279" s="27"/>
      <c r="G1279" s="27"/>
    </row>
    <row r="1280" spans="1:7" x14ac:dyDescent="0.3">
      <c r="A1280" s="26"/>
      <c r="B1280" s="27"/>
      <c r="C1280" s="27"/>
      <c r="D1280" s="26"/>
      <c r="E1280" s="27"/>
      <c r="F1280" s="27"/>
      <c r="G1280" s="27"/>
    </row>
    <row r="1281" spans="1:7" x14ac:dyDescent="0.3">
      <c r="A1281" s="26"/>
      <c r="B1281" s="27"/>
      <c r="C1281" s="27"/>
      <c r="D1281" s="26"/>
      <c r="E1281" s="27"/>
      <c r="F1281" s="27"/>
      <c r="G1281" s="27"/>
    </row>
    <row r="1282" spans="1:7" x14ac:dyDescent="0.3">
      <c r="A1282" s="26"/>
      <c r="B1282" s="27"/>
      <c r="C1282" s="27"/>
      <c r="D1282" s="26"/>
      <c r="E1282" s="27"/>
      <c r="F1282" s="27"/>
      <c r="G1282" s="27"/>
    </row>
    <row r="1283" spans="1:7" x14ac:dyDescent="0.3">
      <c r="A1283" s="26"/>
      <c r="B1283" s="27"/>
      <c r="C1283" s="27"/>
      <c r="D1283" s="26"/>
      <c r="E1283" s="27"/>
      <c r="F1283" s="27"/>
      <c r="G1283" s="27"/>
    </row>
    <row r="1284" spans="1:7" x14ac:dyDescent="0.3">
      <c r="A1284" s="26"/>
      <c r="B1284" s="27"/>
      <c r="C1284" s="27"/>
      <c r="D1284" s="26"/>
      <c r="E1284" s="27"/>
      <c r="F1284" s="27"/>
      <c r="G1284" s="27"/>
    </row>
    <row r="1285" spans="1:7" x14ac:dyDescent="0.3">
      <c r="A1285" s="26"/>
      <c r="B1285" s="27"/>
      <c r="C1285" s="27"/>
      <c r="D1285" s="26"/>
      <c r="E1285" s="27"/>
      <c r="F1285" s="27"/>
      <c r="G1285" s="27"/>
    </row>
    <row r="1286" spans="1:7" x14ac:dyDescent="0.3">
      <c r="A1286" s="26"/>
      <c r="B1286" s="27"/>
      <c r="C1286" s="27"/>
      <c r="D1286" s="26"/>
      <c r="E1286" s="27"/>
      <c r="F1286" s="27"/>
      <c r="G1286" s="27"/>
    </row>
    <row r="1287" spans="1:7" x14ac:dyDescent="0.3">
      <c r="A1287" s="26"/>
      <c r="B1287" s="27"/>
      <c r="C1287" s="27"/>
      <c r="D1287" s="26"/>
      <c r="E1287" s="27"/>
      <c r="F1287" s="27"/>
      <c r="G1287" s="27"/>
    </row>
    <row r="1288" spans="1:7" x14ac:dyDescent="0.3">
      <c r="A1288" s="26"/>
      <c r="B1288" s="27"/>
      <c r="C1288" s="27"/>
      <c r="D1288" s="26"/>
      <c r="E1288" s="27"/>
      <c r="F1288" s="27"/>
      <c r="G1288" s="27"/>
    </row>
    <row r="1289" spans="1:7" x14ac:dyDescent="0.3">
      <c r="A1289" s="26"/>
      <c r="B1289" s="27"/>
      <c r="C1289" s="27"/>
      <c r="D1289" s="26"/>
      <c r="E1289" s="27"/>
      <c r="F1289" s="27"/>
      <c r="G1289" s="27"/>
    </row>
    <row r="1290" spans="1:7" x14ac:dyDescent="0.3">
      <c r="A1290" s="26"/>
      <c r="B1290" s="27"/>
      <c r="C1290" s="27"/>
      <c r="D1290" s="26"/>
      <c r="E1290" s="27"/>
      <c r="F1290" s="27"/>
      <c r="G1290" s="27"/>
    </row>
    <row r="1291" spans="1:7" x14ac:dyDescent="0.3">
      <c r="A1291" s="26"/>
      <c r="B1291" s="27"/>
      <c r="C1291" s="27"/>
      <c r="D1291" s="26"/>
      <c r="E1291" s="27"/>
      <c r="F1291" s="27"/>
      <c r="G1291" s="27"/>
    </row>
    <row r="1292" spans="1:7" x14ac:dyDescent="0.3">
      <c r="A1292" s="26"/>
      <c r="B1292" s="27"/>
      <c r="C1292" s="27"/>
      <c r="D1292" s="26"/>
      <c r="E1292" s="27"/>
      <c r="F1292" s="27"/>
      <c r="G1292" s="27"/>
    </row>
    <row r="1293" spans="1:7" x14ac:dyDescent="0.3">
      <c r="A1293" s="26"/>
      <c r="B1293" s="27"/>
      <c r="C1293" s="27"/>
      <c r="D1293" s="26"/>
      <c r="E1293" s="27"/>
      <c r="F1293" s="27"/>
      <c r="G1293" s="27"/>
    </row>
    <row r="1294" spans="1:7" x14ac:dyDescent="0.3">
      <c r="A1294" s="26"/>
      <c r="B1294" s="27"/>
      <c r="C1294" s="27"/>
      <c r="D1294" s="26"/>
      <c r="E1294" s="27"/>
      <c r="F1294" s="27"/>
      <c r="G1294" s="27"/>
    </row>
    <row r="1295" spans="1:7" x14ac:dyDescent="0.3">
      <c r="A1295" s="26"/>
      <c r="B1295" s="27"/>
      <c r="C1295" s="27"/>
      <c r="D1295" s="26"/>
      <c r="E1295" s="27"/>
      <c r="F1295" s="27"/>
      <c r="G1295" s="27"/>
    </row>
    <row r="1296" spans="1:7" x14ac:dyDescent="0.3">
      <c r="A1296" s="26"/>
      <c r="B1296" s="27"/>
      <c r="C1296" s="27"/>
      <c r="D1296" s="26"/>
      <c r="E1296" s="27"/>
      <c r="F1296" s="27"/>
      <c r="G1296" s="27"/>
    </row>
    <row r="1297" spans="1:7" x14ac:dyDescent="0.3">
      <c r="A1297" s="26"/>
      <c r="B1297" s="27"/>
      <c r="C1297" s="27"/>
      <c r="D1297" s="26"/>
      <c r="E1297" s="27"/>
      <c r="F1297" s="27"/>
      <c r="G1297" s="27"/>
    </row>
    <row r="1298" spans="1:7" x14ac:dyDescent="0.3">
      <c r="A1298" s="26"/>
      <c r="B1298" s="27"/>
      <c r="C1298" s="27"/>
      <c r="D1298" s="26"/>
      <c r="E1298" s="27"/>
      <c r="F1298" s="27"/>
      <c r="G1298" s="27"/>
    </row>
    <row r="1299" spans="1:7" x14ac:dyDescent="0.3">
      <c r="A1299" s="26"/>
      <c r="B1299" s="27"/>
      <c r="C1299" s="27"/>
      <c r="D1299" s="26"/>
      <c r="E1299" s="27"/>
      <c r="F1299" s="27"/>
      <c r="G1299" s="27"/>
    </row>
    <row r="1300" spans="1:7" x14ac:dyDescent="0.3">
      <c r="A1300" s="26"/>
      <c r="B1300" s="27"/>
      <c r="C1300" s="27"/>
      <c r="D1300" s="26"/>
      <c r="E1300" s="27"/>
      <c r="F1300" s="27"/>
      <c r="G1300" s="27"/>
    </row>
    <row r="1301" spans="1:7" x14ac:dyDescent="0.3">
      <c r="A1301" s="26"/>
      <c r="B1301" s="27"/>
      <c r="C1301" s="27"/>
      <c r="D1301" s="26"/>
      <c r="E1301" s="27"/>
      <c r="F1301" s="27"/>
      <c r="G1301" s="27"/>
    </row>
    <row r="1302" spans="1:7" x14ac:dyDescent="0.3">
      <c r="A1302" s="26"/>
      <c r="B1302" s="27"/>
      <c r="C1302" s="27"/>
      <c r="D1302" s="26"/>
      <c r="E1302" s="27"/>
      <c r="F1302" s="27"/>
      <c r="G1302" s="27"/>
    </row>
    <row r="1303" spans="1:7" x14ac:dyDescent="0.3">
      <c r="A1303" s="26"/>
      <c r="B1303" s="27"/>
      <c r="C1303" s="27"/>
      <c r="D1303" s="26"/>
      <c r="E1303" s="27"/>
      <c r="F1303" s="27"/>
      <c r="G1303" s="27"/>
    </row>
    <row r="1304" spans="1:7" x14ac:dyDescent="0.3">
      <c r="A1304" s="26"/>
      <c r="B1304" s="27"/>
      <c r="C1304" s="27"/>
      <c r="D1304" s="26"/>
      <c r="E1304" s="27"/>
      <c r="F1304" s="27"/>
      <c r="G1304" s="27"/>
    </row>
    <row r="1305" spans="1:7" x14ac:dyDescent="0.3">
      <c r="A1305" s="26"/>
      <c r="B1305" s="27"/>
      <c r="C1305" s="27"/>
      <c r="D1305" s="26"/>
      <c r="E1305" s="27"/>
      <c r="F1305" s="27"/>
      <c r="G1305" s="27"/>
    </row>
    <row r="1306" spans="1:7" x14ac:dyDescent="0.3">
      <c r="A1306" s="26"/>
      <c r="B1306" s="27"/>
      <c r="C1306" s="27"/>
      <c r="D1306" s="26"/>
      <c r="E1306" s="27"/>
      <c r="F1306" s="27"/>
      <c r="G1306" s="27"/>
    </row>
    <row r="1307" spans="1:7" x14ac:dyDescent="0.3">
      <c r="A1307" s="26"/>
      <c r="B1307" s="27"/>
      <c r="C1307" s="27"/>
      <c r="D1307" s="26"/>
      <c r="E1307" s="27"/>
      <c r="F1307" s="27"/>
      <c r="G1307" s="27"/>
    </row>
    <row r="1308" spans="1:7" x14ac:dyDescent="0.3">
      <c r="A1308" s="26"/>
      <c r="B1308" s="27"/>
      <c r="C1308" s="27"/>
      <c r="D1308" s="26"/>
      <c r="E1308" s="27"/>
      <c r="F1308" s="27"/>
      <c r="G1308" s="27"/>
    </row>
    <row r="1309" spans="1:7" x14ac:dyDescent="0.3">
      <c r="A1309" s="26"/>
      <c r="B1309" s="27"/>
      <c r="C1309" s="27"/>
      <c r="D1309" s="26"/>
      <c r="E1309" s="27"/>
      <c r="F1309" s="27"/>
      <c r="G1309" s="27"/>
    </row>
    <row r="1310" spans="1:7" x14ac:dyDescent="0.3">
      <c r="A1310" s="26"/>
      <c r="B1310" s="27"/>
      <c r="C1310" s="27"/>
      <c r="D1310" s="26"/>
      <c r="E1310" s="27"/>
      <c r="F1310" s="27"/>
      <c r="G1310" s="27"/>
    </row>
    <row r="1311" spans="1:7" x14ac:dyDescent="0.3">
      <c r="A1311" s="26"/>
      <c r="B1311" s="27"/>
      <c r="C1311" s="27"/>
      <c r="D1311" s="26"/>
      <c r="E1311" s="27"/>
      <c r="F1311" s="27"/>
      <c r="G1311" s="27"/>
    </row>
    <row r="1312" spans="1:7" x14ac:dyDescent="0.3">
      <c r="A1312" s="26"/>
      <c r="B1312" s="27"/>
      <c r="C1312" s="27"/>
      <c r="D1312" s="26"/>
      <c r="E1312" s="27"/>
      <c r="F1312" s="27"/>
      <c r="G1312" s="27"/>
    </row>
    <row r="1313" spans="1:7" x14ac:dyDescent="0.3">
      <c r="A1313" s="26"/>
      <c r="B1313" s="27"/>
      <c r="C1313" s="27"/>
      <c r="D1313" s="26"/>
      <c r="E1313" s="27"/>
      <c r="F1313" s="27"/>
      <c r="G1313" s="27"/>
    </row>
    <row r="1314" spans="1:7" x14ac:dyDescent="0.3">
      <c r="A1314" s="26"/>
      <c r="B1314" s="27"/>
      <c r="C1314" s="27"/>
      <c r="D1314" s="26"/>
      <c r="E1314" s="27"/>
      <c r="F1314" s="27"/>
      <c r="G1314" s="27"/>
    </row>
    <row r="1315" spans="1:7" x14ac:dyDescent="0.3">
      <c r="A1315" s="26"/>
      <c r="B1315" s="27"/>
      <c r="C1315" s="27"/>
      <c r="D1315" s="26"/>
      <c r="E1315" s="27"/>
      <c r="F1315" s="27"/>
      <c r="G1315" s="27"/>
    </row>
    <row r="1316" spans="1:7" x14ac:dyDescent="0.3">
      <c r="A1316" s="26"/>
      <c r="B1316" s="27"/>
      <c r="C1316" s="27"/>
      <c r="D1316" s="26"/>
      <c r="E1316" s="27"/>
      <c r="F1316" s="27"/>
      <c r="G1316" s="27"/>
    </row>
    <row r="1317" spans="1:7" x14ac:dyDescent="0.3">
      <c r="A1317" s="26"/>
      <c r="B1317" s="27"/>
      <c r="C1317" s="27"/>
      <c r="D1317" s="26"/>
      <c r="E1317" s="27"/>
      <c r="F1317" s="27"/>
      <c r="G1317" s="27"/>
    </row>
    <row r="1318" spans="1:7" x14ac:dyDescent="0.3">
      <c r="A1318" s="26"/>
      <c r="B1318" s="27"/>
      <c r="C1318" s="27"/>
      <c r="D1318" s="26"/>
      <c r="E1318" s="27"/>
      <c r="F1318" s="27"/>
      <c r="G1318" s="27"/>
    </row>
    <row r="1319" spans="1:7" x14ac:dyDescent="0.3">
      <c r="A1319" s="26"/>
      <c r="B1319" s="27"/>
      <c r="C1319" s="27"/>
      <c r="D1319" s="26"/>
      <c r="E1319" s="27"/>
      <c r="F1319" s="27"/>
      <c r="G1319" s="27"/>
    </row>
    <row r="1320" spans="1:7" x14ac:dyDescent="0.3">
      <c r="A1320" s="26"/>
      <c r="B1320" s="27"/>
      <c r="C1320" s="27"/>
      <c r="D1320" s="26"/>
      <c r="E1320" s="27"/>
      <c r="F1320" s="27"/>
      <c r="G1320" s="27"/>
    </row>
    <row r="1321" spans="1:7" x14ac:dyDescent="0.3">
      <c r="A1321" s="26"/>
      <c r="B1321" s="27"/>
      <c r="C1321" s="27"/>
      <c r="D1321" s="26"/>
      <c r="E1321" s="27"/>
      <c r="F1321" s="27"/>
      <c r="G1321" s="27"/>
    </row>
    <row r="1322" spans="1:7" x14ac:dyDescent="0.3">
      <c r="A1322" s="26"/>
      <c r="B1322" s="27"/>
      <c r="C1322" s="27"/>
      <c r="D1322" s="26"/>
      <c r="E1322" s="27"/>
      <c r="F1322" s="27"/>
      <c r="G1322" s="27"/>
    </row>
    <row r="1323" spans="1:7" x14ac:dyDescent="0.3">
      <c r="A1323" s="26"/>
      <c r="B1323" s="27"/>
      <c r="C1323" s="27"/>
      <c r="D1323" s="26"/>
      <c r="E1323" s="27"/>
      <c r="F1323" s="27"/>
      <c r="G1323" s="27"/>
    </row>
    <row r="1324" spans="1:7" x14ac:dyDescent="0.3">
      <c r="A1324" s="26"/>
      <c r="B1324" s="27"/>
      <c r="C1324" s="27"/>
      <c r="D1324" s="26"/>
      <c r="E1324" s="27"/>
      <c r="F1324" s="27"/>
      <c r="G1324" s="27"/>
    </row>
    <row r="1325" spans="1:7" x14ac:dyDescent="0.3">
      <c r="A1325" s="26"/>
      <c r="B1325" s="27"/>
      <c r="C1325" s="27"/>
      <c r="D1325" s="26"/>
      <c r="E1325" s="27"/>
      <c r="F1325" s="27"/>
      <c r="G1325" s="27"/>
    </row>
    <row r="1326" spans="1:7" x14ac:dyDescent="0.3">
      <c r="A1326" s="26"/>
      <c r="B1326" s="27"/>
      <c r="C1326" s="27"/>
      <c r="D1326" s="26"/>
      <c r="E1326" s="27"/>
      <c r="F1326" s="27"/>
      <c r="G1326" s="27"/>
    </row>
    <row r="1327" spans="1:7" x14ac:dyDescent="0.3">
      <c r="A1327" s="26"/>
      <c r="B1327" s="27"/>
      <c r="C1327" s="27"/>
      <c r="D1327" s="26"/>
      <c r="E1327" s="27"/>
      <c r="F1327" s="27"/>
      <c r="G1327" s="27"/>
    </row>
    <row r="1328" spans="1:7" x14ac:dyDescent="0.3">
      <c r="A1328" s="26"/>
      <c r="B1328" s="27"/>
      <c r="C1328" s="27"/>
      <c r="D1328" s="26"/>
      <c r="E1328" s="27"/>
      <c r="F1328" s="27"/>
      <c r="G1328" s="27"/>
    </row>
    <row r="1329" spans="1:7" x14ac:dyDescent="0.3">
      <c r="A1329" s="26"/>
      <c r="B1329" s="27"/>
      <c r="C1329" s="27"/>
      <c r="D1329" s="26"/>
      <c r="E1329" s="27"/>
      <c r="F1329" s="27"/>
      <c r="G1329" s="27"/>
    </row>
    <row r="1330" spans="1:7" x14ac:dyDescent="0.3">
      <c r="A1330" s="26"/>
      <c r="B1330" s="27"/>
      <c r="C1330" s="27"/>
      <c r="D1330" s="26"/>
      <c r="E1330" s="27"/>
      <c r="F1330" s="27"/>
      <c r="G1330" s="27"/>
    </row>
    <row r="1331" spans="1:7" x14ac:dyDescent="0.3">
      <c r="A1331" s="26"/>
      <c r="B1331" s="27"/>
      <c r="C1331" s="27"/>
      <c r="D1331" s="26"/>
      <c r="E1331" s="27"/>
      <c r="F1331" s="27"/>
      <c r="G1331" s="27"/>
    </row>
    <row r="1332" spans="1:7" x14ac:dyDescent="0.3">
      <c r="A1332" s="26"/>
      <c r="B1332" s="27"/>
      <c r="C1332" s="27"/>
      <c r="D1332" s="26"/>
      <c r="E1332" s="27"/>
      <c r="F1332" s="27"/>
      <c r="G1332" s="27"/>
    </row>
    <row r="1333" spans="1:7" x14ac:dyDescent="0.3">
      <c r="A1333" s="26"/>
      <c r="B1333" s="27"/>
      <c r="C1333" s="27"/>
      <c r="D1333" s="26"/>
      <c r="E1333" s="27"/>
      <c r="F1333" s="27"/>
      <c r="G1333" s="27"/>
    </row>
    <row r="1334" spans="1:7" x14ac:dyDescent="0.3">
      <c r="A1334" s="26"/>
      <c r="B1334" s="27"/>
      <c r="C1334" s="27"/>
      <c r="D1334" s="26"/>
      <c r="E1334" s="27"/>
      <c r="F1334" s="27"/>
      <c r="G1334" s="27"/>
    </row>
    <row r="1335" spans="1:7" x14ac:dyDescent="0.3">
      <c r="A1335" s="26"/>
      <c r="B1335" s="27"/>
      <c r="C1335" s="27"/>
      <c r="D1335" s="26"/>
      <c r="E1335" s="27"/>
      <c r="F1335" s="27"/>
      <c r="G1335" s="27"/>
    </row>
    <row r="1336" spans="1:7" x14ac:dyDescent="0.3">
      <c r="A1336" s="26"/>
      <c r="B1336" s="27"/>
      <c r="C1336" s="27"/>
      <c r="D1336" s="26"/>
      <c r="E1336" s="27"/>
      <c r="F1336" s="27"/>
      <c r="G1336" s="27"/>
    </row>
    <row r="1337" spans="1:7" x14ac:dyDescent="0.3">
      <c r="A1337" s="26"/>
      <c r="B1337" s="27"/>
      <c r="C1337" s="27"/>
      <c r="D1337" s="26"/>
      <c r="E1337" s="27"/>
      <c r="F1337" s="27"/>
      <c r="G1337" s="27"/>
    </row>
    <row r="1338" spans="1:7" x14ac:dyDescent="0.3">
      <c r="A1338" s="26"/>
      <c r="B1338" s="27"/>
      <c r="C1338" s="27"/>
      <c r="D1338" s="26"/>
      <c r="E1338" s="27"/>
      <c r="F1338" s="27"/>
      <c r="G1338" s="27"/>
    </row>
    <row r="1339" spans="1:7" x14ac:dyDescent="0.3">
      <c r="A1339" s="26"/>
      <c r="B1339" s="27"/>
      <c r="C1339" s="27"/>
      <c r="D1339" s="26"/>
      <c r="E1339" s="27"/>
      <c r="F1339" s="27"/>
      <c r="G1339" s="27"/>
    </row>
    <row r="1340" spans="1:7" x14ac:dyDescent="0.3">
      <c r="A1340" s="26"/>
      <c r="B1340" s="27"/>
      <c r="C1340" s="27"/>
      <c r="D1340" s="26"/>
      <c r="E1340" s="27"/>
      <c r="F1340" s="27"/>
      <c r="G1340" s="27"/>
    </row>
    <row r="1341" spans="1:7" x14ac:dyDescent="0.3">
      <c r="A1341" s="26"/>
      <c r="B1341" s="27"/>
      <c r="C1341" s="27"/>
      <c r="D1341" s="26"/>
      <c r="E1341" s="27"/>
      <c r="F1341" s="27"/>
      <c r="G1341" s="27"/>
    </row>
    <row r="1342" spans="1:7" x14ac:dyDescent="0.3">
      <c r="A1342" s="26"/>
      <c r="B1342" s="27"/>
      <c r="C1342" s="27"/>
      <c r="D1342" s="26"/>
      <c r="E1342" s="27"/>
      <c r="F1342" s="27"/>
      <c r="G1342" s="27"/>
    </row>
    <row r="1343" spans="1:7" x14ac:dyDescent="0.3">
      <c r="A1343" s="26"/>
      <c r="B1343" s="27"/>
      <c r="C1343" s="27"/>
      <c r="D1343" s="26"/>
      <c r="E1343" s="27"/>
      <c r="F1343" s="27"/>
      <c r="G1343" s="27"/>
    </row>
    <row r="1344" spans="1:7" x14ac:dyDescent="0.3">
      <c r="A1344" s="26"/>
      <c r="B1344" s="27"/>
      <c r="C1344" s="27"/>
      <c r="D1344" s="26"/>
      <c r="E1344" s="27"/>
      <c r="F1344" s="27"/>
      <c r="G1344" s="27"/>
    </row>
    <row r="1345" spans="1:7" x14ac:dyDescent="0.3">
      <c r="A1345" s="26"/>
      <c r="B1345" s="27"/>
      <c r="C1345" s="27"/>
      <c r="D1345" s="26"/>
      <c r="E1345" s="27"/>
      <c r="F1345" s="27"/>
      <c r="G1345" s="27"/>
    </row>
    <row r="1346" spans="1:7" x14ac:dyDescent="0.3">
      <c r="A1346" s="26"/>
      <c r="B1346" s="27"/>
      <c r="C1346" s="27"/>
      <c r="D1346" s="26"/>
      <c r="E1346" s="27"/>
      <c r="F1346" s="27"/>
      <c r="G1346" s="27"/>
    </row>
    <row r="1347" spans="1:7" x14ac:dyDescent="0.3">
      <c r="A1347" s="26"/>
      <c r="B1347" s="27"/>
      <c r="C1347" s="27"/>
      <c r="D1347" s="26"/>
      <c r="E1347" s="27"/>
      <c r="F1347" s="27"/>
      <c r="G1347" s="27"/>
    </row>
    <row r="1348" spans="1:7" x14ac:dyDescent="0.3">
      <c r="A1348" s="26"/>
      <c r="B1348" s="27"/>
      <c r="C1348" s="27"/>
      <c r="D1348" s="26"/>
      <c r="E1348" s="27"/>
      <c r="F1348" s="27"/>
      <c r="G1348" s="27"/>
    </row>
    <row r="1349" spans="1:7" x14ac:dyDescent="0.3">
      <c r="A1349" s="26"/>
      <c r="B1349" s="27"/>
      <c r="C1349" s="27"/>
      <c r="D1349" s="26"/>
      <c r="E1349" s="27"/>
      <c r="F1349" s="27"/>
      <c r="G1349" s="27"/>
    </row>
    <row r="1350" spans="1:7" x14ac:dyDescent="0.3">
      <c r="A1350" s="26"/>
      <c r="B1350" s="27"/>
      <c r="C1350" s="27"/>
      <c r="D1350" s="26"/>
      <c r="E1350" s="27"/>
      <c r="F1350" s="27"/>
      <c r="G1350" s="27"/>
    </row>
    <row r="1351" spans="1:7" x14ac:dyDescent="0.3">
      <c r="A1351" s="26"/>
      <c r="B1351" s="27"/>
      <c r="C1351" s="27"/>
      <c r="D1351" s="26"/>
      <c r="E1351" s="27"/>
      <c r="F1351" s="27"/>
      <c r="G1351" s="27"/>
    </row>
    <row r="1352" spans="1:7" x14ac:dyDescent="0.3">
      <c r="A1352" s="26"/>
      <c r="B1352" s="27"/>
      <c r="C1352" s="27"/>
      <c r="D1352" s="26"/>
      <c r="E1352" s="27"/>
      <c r="F1352" s="27"/>
      <c r="G1352" s="27"/>
    </row>
    <row r="1353" spans="1:7" x14ac:dyDescent="0.3">
      <c r="A1353" s="26"/>
      <c r="B1353" s="27"/>
      <c r="C1353" s="27"/>
      <c r="D1353" s="26"/>
      <c r="E1353" s="27"/>
      <c r="F1353" s="27"/>
      <c r="G1353" s="27"/>
    </row>
    <row r="1354" spans="1:7" x14ac:dyDescent="0.3">
      <c r="A1354" s="26"/>
      <c r="B1354" s="27"/>
      <c r="C1354" s="27"/>
      <c r="D1354" s="26"/>
      <c r="E1354" s="27"/>
      <c r="F1354" s="27"/>
      <c r="G1354" s="27"/>
    </row>
    <row r="1355" spans="1:7" x14ac:dyDescent="0.3">
      <c r="A1355" s="26"/>
      <c r="B1355" s="27"/>
      <c r="C1355" s="27"/>
      <c r="D1355" s="26"/>
      <c r="E1355" s="27"/>
      <c r="F1355" s="27"/>
      <c r="G1355" s="27"/>
    </row>
    <row r="1356" spans="1:7" x14ac:dyDescent="0.3">
      <c r="A1356" s="26"/>
      <c r="B1356" s="27"/>
      <c r="C1356" s="27"/>
      <c r="D1356" s="26"/>
      <c r="E1356" s="27"/>
      <c r="F1356" s="27"/>
      <c r="G1356" s="27"/>
    </row>
    <row r="1357" spans="1:7" x14ac:dyDescent="0.3">
      <c r="A1357" s="26"/>
      <c r="B1357" s="27"/>
      <c r="C1357" s="27"/>
      <c r="D1357" s="26"/>
      <c r="E1357" s="27"/>
      <c r="F1357" s="27"/>
      <c r="G1357" s="27"/>
    </row>
    <row r="1358" spans="1:7" x14ac:dyDescent="0.3">
      <c r="A1358" s="26"/>
      <c r="B1358" s="27"/>
      <c r="C1358" s="27"/>
      <c r="D1358" s="26"/>
      <c r="E1358" s="27"/>
      <c r="F1358" s="27"/>
      <c r="G1358" s="27"/>
    </row>
    <row r="1359" spans="1:7" x14ac:dyDescent="0.3">
      <c r="A1359" s="26"/>
      <c r="B1359" s="27"/>
      <c r="C1359" s="27"/>
      <c r="D1359" s="26"/>
      <c r="E1359" s="27"/>
      <c r="F1359" s="27"/>
      <c r="G1359" s="27"/>
    </row>
    <row r="1360" spans="1:7" x14ac:dyDescent="0.3">
      <c r="A1360" s="26"/>
      <c r="B1360" s="27"/>
      <c r="C1360" s="27"/>
      <c r="D1360" s="26"/>
      <c r="E1360" s="27"/>
      <c r="F1360" s="27"/>
      <c r="G1360" s="27"/>
    </row>
    <row r="1361" spans="1:7" x14ac:dyDescent="0.3">
      <c r="A1361" s="26"/>
      <c r="B1361" s="27"/>
      <c r="C1361" s="27"/>
      <c r="D1361" s="26"/>
      <c r="E1361" s="27"/>
      <c r="F1361" s="27"/>
      <c r="G1361" s="27"/>
    </row>
    <row r="1362" spans="1:7" x14ac:dyDescent="0.3">
      <c r="A1362" s="26"/>
      <c r="B1362" s="27"/>
      <c r="C1362" s="27"/>
      <c r="D1362" s="26"/>
      <c r="E1362" s="27"/>
      <c r="F1362" s="27"/>
      <c r="G1362" s="27"/>
    </row>
    <row r="1363" spans="1:7" x14ac:dyDescent="0.3">
      <c r="A1363" s="26"/>
      <c r="B1363" s="27"/>
      <c r="C1363" s="27"/>
      <c r="D1363" s="26"/>
      <c r="E1363" s="27"/>
      <c r="F1363" s="27"/>
      <c r="G1363" s="27"/>
    </row>
    <row r="1364" spans="1:7" x14ac:dyDescent="0.3">
      <c r="A1364" s="26"/>
      <c r="B1364" s="27"/>
      <c r="C1364" s="27"/>
      <c r="D1364" s="26"/>
      <c r="E1364" s="27"/>
      <c r="F1364" s="27"/>
      <c r="G1364" s="27"/>
    </row>
    <row r="1365" spans="1:7" x14ac:dyDescent="0.3">
      <c r="A1365" s="26"/>
      <c r="B1365" s="27"/>
      <c r="C1365" s="27"/>
      <c r="D1365" s="26"/>
      <c r="E1365" s="27"/>
      <c r="F1365" s="27"/>
      <c r="G1365" s="27"/>
    </row>
    <row r="1366" spans="1:7" x14ac:dyDescent="0.3">
      <c r="A1366" s="26"/>
      <c r="B1366" s="27"/>
      <c r="C1366" s="27"/>
      <c r="D1366" s="26"/>
      <c r="E1366" s="27"/>
      <c r="F1366" s="27"/>
      <c r="G1366" s="27"/>
    </row>
    <row r="1367" spans="1:7" x14ac:dyDescent="0.3">
      <c r="A1367" s="26"/>
      <c r="B1367" s="27"/>
      <c r="C1367" s="27"/>
      <c r="D1367" s="26"/>
      <c r="E1367" s="27"/>
      <c r="F1367" s="27"/>
      <c r="G1367" s="27"/>
    </row>
    <row r="1368" spans="1:7" x14ac:dyDescent="0.3">
      <c r="A1368" s="26"/>
      <c r="B1368" s="27"/>
      <c r="C1368" s="27"/>
      <c r="D1368" s="26"/>
      <c r="E1368" s="27"/>
      <c r="F1368" s="27"/>
      <c r="G1368" s="27"/>
    </row>
    <row r="1369" spans="1:7" x14ac:dyDescent="0.3">
      <c r="A1369" s="26"/>
      <c r="B1369" s="27"/>
      <c r="C1369" s="27"/>
      <c r="D1369" s="26"/>
      <c r="E1369" s="27"/>
      <c r="F1369" s="27"/>
      <c r="G1369" s="27"/>
    </row>
    <row r="1370" spans="1:7" x14ac:dyDescent="0.3">
      <c r="A1370" s="26"/>
      <c r="B1370" s="27"/>
      <c r="C1370" s="27"/>
      <c r="D1370" s="26"/>
      <c r="E1370" s="27"/>
      <c r="F1370" s="27"/>
      <c r="G1370" s="27"/>
    </row>
    <row r="1371" spans="1:7" x14ac:dyDescent="0.3">
      <c r="A1371" s="26"/>
      <c r="B1371" s="27"/>
      <c r="C1371" s="27"/>
      <c r="D1371" s="26"/>
      <c r="E1371" s="27"/>
      <c r="F1371" s="27"/>
      <c r="G1371" s="27"/>
    </row>
    <row r="1372" spans="1:7" x14ac:dyDescent="0.3">
      <c r="A1372" s="26"/>
      <c r="B1372" s="27"/>
      <c r="C1372" s="27"/>
      <c r="D1372" s="26"/>
      <c r="E1372" s="27"/>
      <c r="F1372" s="27"/>
      <c r="G1372" s="27"/>
    </row>
    <row r="1373" spans="1:7" x14ac:dyDescent="0.3">
      <c r="A1373" s="26"/>
      <c r="B1373" s="27"/>
      <c r="C1373" s="27"/>
      <c r="D1373" s="26"/>
      <c r="E1373" s="27"/>
      <c r="F1373" s="27"/>
      <c r="G1373" s="27"/>
    </row>
    <row r="1374" spans="1:7" x14ac:dyDescent="0.3">
      <c r="A1374" s="26"/>
      <c r="B1374" s="27"/>
      <c r="C1374" s="27"/>
      <c r="D1374" s="26"/>
      <c r="E1374" s="27"/>
      <c r="F1374" s="27"/>
      <c r="G1374" s="27"/>
    </row>
    <row r="1375" spans="1:7" x14ac:dyDescent="0.3">
      <c r="A1375" s="26"/>
      <c r="B1375" s="27"/>
      <c r="C1375" s="27"/>
      <c r="D1375" s="26"/>
      <c r="E1375" s="27"/>
      <c r="F1375" s="27"/>
      <c r="G1375" s="27"/>
    </row>
    <row r="1376" spans="1:7" x14ac:dyDescent="0.3">
      <c r="A1376" s="26"/>
      <c r="B1376" s="27"/>
      <c r="C1376" s="27"/>
      <c r="D1376" s="26"/>
      <c r="E1376" s="27"/>
      <c r="F1376" s="27"/>
      <c r="G1376" s="27"/>
    </row>
    <row r="1377" spans="1:7" x14ac:dyDescent="0.3">
      <c r="A1377" s="26"/>
      <c r="B1377" s="27"/>
      <c r="C1377" s="27"/>
      <c r="D1377" s="26"/>
      <c r="E1377" s="27"/>
      <c r="F1377" s="27"/>
      <c r="G1377" s="27"/>
    </row>
    <row r="1378" spans="1:7" x14ac:dyDescent="0.3">
      <c r="A1378" s="26"/>
      <c r="B1378" s="27"/>
      <c r="C1378" s="27"/>
      <c r="D1378" s="26"/>
      <c r="E1378" s="27"/>
      <c r="F1378" s="27"/>
      <c r="G1378" s="27"/>
    </row>
    <row r="1379" spans="1:7" x14ac:dyDescent="0.3">
      <c r="A1379" s="26"/>
      <c r="B1379" s="27"/>
      <c r="C1379" s="27"/>
      <c r="D1379" s="26"/>
      <c r="E1379" s="27"/>
      <c r="F1379" s="27"/>
      <c r="G1379" s="27"/>
    </row>
    <row r="1380" spans="1:7" x14ac:dyDescent="0.3">
      <c r="A1380" s="26"/>
      <c r="B1380" s="27"/>
      <c r="C1380" s="27"/>
      <c r="D1380" s="26"/>
      <c r="E1380" s="27"/>
      <c r="F1380" s="27"/>
      <c r="G1380" s="27"/>
    </row>
    <row r="1381" spans="1:7" x14ac:dyDescent="0.3">
      <c r="A1381" s="26"/>
      <c r="B1381" s="27"/>
      <c r="C1381" s="27"/>
      <c r="D1381" s="26"/>
      <c r="E1381" s="27"/>
      <c r="F1381" s="27"/>
      <c r="G1381" s="27"/>
    </row>
    <row r="1382" spans="1:7" x14ac:dyDescent="0.3">
      <c r="A1382" s="26"/>
      <c r="B1382" s="27"/>
      <c r="C1382" s="27"/>
      <c r="D1382" s="26"/>
      <c r="E1382" s="27"/>
      <c r="F1382" s="27"/>
      <c r="G1382" s="27"/>
    </row>
    <row r="1383" spans="1:7" x14ac:dyDescent="0.3">
      <c r="A1383" s="26"/>
      <c r="B1383" s="27"/>
      <c r="C1383" s="27"/>
      <c r="D1383" s="26"/>
      <c r="E1383" s="27"/>
      <c r="F1383" s="27"/>
      <c r="G1383" s="27"/>
    </row>
    <row r="1384" spans="1:7" x14ac:dyDescent="0.3">
      <c r="A1384" s="26"/>
      <c r="B1384" s="27"/>
      <c r="C1384" s="27"/>
      <c r="D1384" s="26"/>
      <c r="E1384" s="27"/>
      <c r="F1384" s="27"/>
      <c r="G1384" s="27"/>
    </row>
    <row r="1385" spans="1:7" x14ac:dyDescent="0.3">
      <c r="A1385" s="26"/>
      <c r="B1385" s="27"/>
      <c r="C1385" s="27"/>
      <c r="D1385" s="26"/>
      <c r="E1385" s="27"/>
      <c r="F1385" s="27"/>
      <c r="G1385" s="27"/>
    </row>
    <row r="1386" spans="1:7" x14ac:dyDescent="0.3">
      <c r="A1386" s="26"/>
      <c r="B1386" s="27"/>
      <c r="C1386" s="27"/>
      <c r="D1386" s="26"/>
      <c r="E1386" s="27"/>
      <c r="F1386" s="27"/>
      <c r="G1386" s="27"/>
    </row>
    <row r="1387" spans="1:7" x14ac:dyDescent="0.3">
      <c r="A1387" s="26"/>
      <c r="B1387" s="27"/>
      <c r="C1387" s="27"/>
      <c r="D1387" s="26"/>
      <c r="E1387" s="27"/>
      <c r="F1387" s="27"/>
      <c r="G1387" s="27"/>
    </row>
    <row r="1388" spans="1:7" x14ac:dyDescent="0.3">
      <c r="A1388" s="26"/>
      <c r="B1388" s="27"/>
      <c r="C1388" s="27"/>
      <c r="D1388" s="26"/>
      <c r="E1388" s="27"/>
      <c r="F1388" s="27"/>
      <c r="G1388" s="27"/>
    </row>
    <row r="1389" spans="1:7" x14ac:dyDescent="0.3">
      <c r="A1389" s="26"/>
      <c r="B1389" s="27"/>
      <c r="C1389" s="27"/>
      <c r="D1389" s="26"/>
      <c r="E1389" s="27"/>
      <c r="F1389" s="27"/>
      <c r="G1389" s="27"/>
    </row>
    <row r="1390" spans="1:7" x14ac:dyDescent="0.3">
      <c r="A1390" s="26"/>
      <c r="B1390" s="27"/>
      <c r="C1390" s="27"/>
      <c r="D1390" s="26"/>
      <c r="E1390" s="27"/>
      <c r="F1390" s="27"/>
      <c r="G1390" s="27"/>
    </row>
    <row r="1391" spans="1:7" x14ac:dyDescent="0.3">
      <c r="A1391" s="26"/>
      <c r="B1391" s="27"/>
      <c r="C1391" s="27"/>
      <c r="D1391" s="26"/>
      <c r="E1391" s="27"/>
      <c r="F1391" s="27"/>
      <c r="G1391" s="27"/>
    </row>
    <row r="1392" spans="1:7" x14ac:dyDescent="0.3">
      <c r="A1392" s="26"/>
      <c r="B1392" s="27"/>
      <c r="C1392" s="27"/>
      <c r="D1392" s="26"/>
      <c r="E1392" s="27"/>
      <c r="F1392" s="27"/>
      <c r="G1392" s="27"/>
    </row>
    <row r="1393" spans="1:7" x14ac:dyDescent="0.3">
      <c r="A1393" s="26"/>
      <c r="B1393" s="27"/>
      <c r="C1393" s="27"/>
      <c r="D1393" s="26"/>
      <c r="E1393" s="27"/>
      <c r="F1393" s="27"/>
      <c r="G1393" s="27"/>
    </row>
    <row r="1394" spans="1:7" x14ac:dyDescent="0.3">
      <c r="A1394" s="26"/>
      <c r="B1394" s="27"/>
      <c r="C1394" s="27"/>
      <c r="D1394" s="26"/>
      <c r="E1394" s="27"/>
      <c r="F1394" s="27"/>
      <c r="G1394" s="27"/>
    </row>
    <row r="1395" spans="1:7" x14ac:dyDescent="0.3">
      <c r="A1395" s="26"/>
      <c r="B1395" s="27"/>
      <c r="C1395" s="27"/>
      <c r="D1395" s="26"/>
      <c r="E1395" s="27"/>
      <c r="F1395" s="27"/>
      <c r="G1395" s="27"/>
    </row>
    <row r="1396" spans="1:7" x14ac:dyDescent="0.3">
      <c r="A1396" s="26"/>
      <c r="B1396" s="27"/>
      <c r="C1396" s="27"/>
      <c r="D1396" s="26"/>
      <c r="E1396" s="27"/>
      <c r="F1396" s="27"/>
      <c r="G1396" s="27"/>
    </row>
    <row r="1397" spans="1:7" x14ac:dyDescent="0.3">
      <c r="A1397" s="26"/>
      <c r="B1397" s="27"/>
      <c r="C1397" s="27"/>
      <c r="D1397" s="26"/>
      <c r="E1397" s="27"/>
      <c r="F1397" s="27"/>
      <c r="G1397" s="27"/>
    </row>
    <row r="1398" spans="1:7" x14ac:dyDescent="0.3">
      <c r="A1398" s="26"/>
      <c r="B1398" s="27"/>
      <c r="C1398" s="27"/>
      <c r="D1398" s="26"/>
      <c r="E1398" s="27"/>
      <c r="F1398" s="27"/>
      <c r="G1398" s="27"/>
    </row>
    <row r="1399" spans="1:7" x14ac:dyDescent="0.3">
      <c r="A1399" s="26"/>
      <c r="B1399" s="27"/>
      <c r="C1399" s="27"/>
      <c r="D1399" s="26"/>
      <c r="E1399" s="27"/>
      <c r="F1399" s="27"/>
      <c r="G1399" s="27"/>
    </row>
    <row r="1400" spans="1:7" x14ac:dyDescent="0.3">
      <c r="A1400" s="26"/>
      <c r="B1400" s="27"/>
      <c r="C1400" s="27"/>
      <c r="D1400" s="26"/>
      <c r="E1400" s="27"/>
      <c r="F1400" s="27"/>
      <c r="G1400" s="27"/>
    </row>
    <row r="1401" spans="1:7" x14ac:dyDescent="0.3">
      <c r="A1401" s="26"/>
      <c r="B1401" s="27"/>
      <c r="C1401" s="27"/>
      <c r="D1401" s="26"/>
      <c r="E1401" s="27"/>
      <c r="F1401" s="27"/>
      <c r="G1401" s="27"/>
    </row>
    <row r="1402" spans="1:7" x14ac:dyDescent="0.3">
      <c r="A1402" s="26"/>
      <c r="B1402" s="27"/>
      <c r="C1402" s="27"/>
      <c r="D1402" s="26"/>
      <c r="E1402" s="27"/>
      <c r="F1402" s="27"/>
      <c r="G1402" s="27"/>
    </row>
    <row r="1403" spans="1:7" x14ac:dyDescent="0.3">
      <c r="A1403" s="26"/>
      <c r="B1403" s="27"/>
      <c r="C1403" s="27"/>
      <c r="D1403" s="26"/>
      <c r="E1403" s="27"/>
      <c r="F1403" s="27"/>
      <c r="G1403" s="27"/>
    </row>
    <row r="1404" spans="1:7" x14ac:dyDescent="0.3">
      <c r="A1404" s="26"/>
      <c r="B1404" s="27"/>
      <c r="C1404" s="27"/>
      <c r="D1404" s="26"/>
      <c r="E1404" s="27"/>
      <c r="F1404" s="27"/>
      <c r="G1404" s="27"/>
    </row>
    <row r="1405" spans="1:7" x14ac:dyDescent="0.3">
      <c r="A1405" s="26"/>
      <c r="B1405" s="27"/>
      <c r="C1405" s="27"/>
      <c r="D1405" s="26"/>
      <c r="E1405" s="27"/>
      <c r="F1405" s="27"/>
      <c r="G1405" s="27"/>
    </row>
    <row r="1406" spans="1:7" x14ac:dyDescent="0.3">
      <c r="A1406" s="26"/>
      <c r="B1406" s="27"/>
      <c r="C1406" s="27"/>
      <c r="D1406" s="26"/>
      <c r="E1406" s="27"/>
      <c r="F1406" s="27"/>
      <c r="G1406" s="27"/>
    </row>
    <row r="1407" spans="1:7" x14ac:dyDescent="0.3">
      <c r="A1407" s="26"/>
      <c r="B1407" s="27"/>
      <c r="C1407" s="27"/>
      <c r="D1407" s="26"/>
      <c r="E1407" s="27"/>
      <c r="F1407" s="27"/>
      <c r="G1407" s="27"/>
    </row>
    <row r="1408" spans="1:7" x14ac:dyDescent="0.3">
      <c r="A1408" s="26"/>
      <c r="B1408" s="27"/>
      <c r="C1408" s="27"/>
      <c r="D1408" s="26"/>
      <c r="E1408" s="27"/>
      <c r="F1408" s="27"/>
      <c r="G1408" s="27"/>
    </row>
    <row r="1409" spans="1:7" x14ac:dyDescent="0.3">
      <c r="A1409" s="26"/>
      <c r="B1409" s="27"/>
      <c r="C1409" s="27"/>
      <c r="D1409" s="26"/>
      <c r="E1409" s="27"/>
      <c r="F1409" s="27"/>
      <c r="G1409" s="27"/>
    </row>
    <row r="1410" spans="1:7" x14ac:dyDescent="0.3">
      <c r="A1410" s="26"/>
      <c r="B1410" s="27"/>
      <c r="C1410" s="27"/>
      <c r="D1410" s="26"/>
      <c r="E1410" s="27"/>
      <c r="F1410" s="27"/>
      <c r="G1410" s="27"/>
    </row>
    <row r="1411" spans="1:7" x14ac:dyDescent="0.3">
      <c r="A1411" s="26"/>
      <c r="B1411" s="27"/>
      <c r="C1411" s="27"/>
      <c r="D1411" s="26"/>
      <c r="E1411" s="27"/>
      <c r="F1411" s="27"/>
      <c r="G1411" s="27"/>
    </row>
    <row r="1412" spans="1:7" x14ac:dyDescent="0.3">
      <c r="A1412" s="26"/>
      <c r="B1412" s="27"/>
      <c r="C1412" s="27"/>
      <c r="D1412" s="26"/>
      <c r="E1412" s="27"/>
      <c r="F1412" s="27"/>
      <c r="G1412" s="27"/>
    </row>
    <row r="1413" spans="1:7" x14ac:dyDescent="0.3">
      <c r="A1413" s="26"/>
      <c r="B1413" s="27"/>
      <c r="C1413" s="27"/>
      <c r="D1413" s="26"/>
      <c r="E1413" s="27"/>
      <c r="F1413" s="27"/>
      <c r="G1413" s="27"/>
    </row>
    <row r="1414" spans="1:7" x14ac:dyDescent="0.3">
      <c r="A1414" s="26"/>
      <c r="B1414" s="27"/>
      <c r="C1414" s="27"/>
      <c r="D1414" s="26"/>
      <c r="E1414" s="27"/>
      <c r="F1414" s="27"/>
      <c r="G1414" s="27"/>
    </row>
    <row r="1415" spans="1:7" x14ac:dyDescent="0.3">
      <c r="A1415" s="26"/>
      <c r="B1415" s="27"/>
      <c r="C1415" s="27"/>
      <c r="D1415" s="26"/>
      <c r="E1415" s="27"/>
      <c r="F1415" s="27"/>
      <c r="G1415" s="27"/>
    </row>
    <row r="1416" spans="1:7" x14ac:dyDescent="0.3">
      <c r="A1416" s="26"/>
      <c r="B1416" s="27"/>
      <c r="C1416" s="27"/>
      <c r="D1416" s="26"/>
      <c r="E1416" s="27"/>
      <c r="F1416" s="27"/>
      <c r="G1416" s="27"/>
    </row>
    <row r="1417" spans="1:7" x14ac:dyDescent="0.3">
      <c r="A1417" s="26"/>
      <c r="B1417" s="27"/>
      <c r="C1417" s="27"/>
      <c r="D1417" s="26"/>
      <c r="E1417" s="27"/>
      <c r="F1417" s="27"/>
      <c r="G1417" s="27"/>
    </row>
    <row r="1418" spans="1:7" x14ac:dyDescent="0.3">
      <c r="A1418" s="26"/>
      <c r="B1418" s="27"/>
      <c r="C1418" s="27"/>
      <c r="D1418" s="26"/>
      <c r="E1418" s="27"/>
      <c r="F1418" s="27"/>
      <c r="G1418" s="27"/>
    </row>
    <row r="1419" spans="1:7" x14ac:dyDescent="0.3">
      <c r="A1419" s="26"/>
      <c r="B1419" s="27"/>
      <c r="C1419" s="27"/>
      <c r="D1419" s="26"/>
      <c r="E1419" s="27"/>
      <c r="F1419" s="27"/>
      <c r="G1419" s="27"/>
    </row>
    <row r="1420" spans="1:7" x14ac:dyDescent="0.3">
      <c r="A1420" s="26"/>
      <c r="B1420" s="27"/>
      <c r="C1420" s="27"/>
      <c r="D1420" s="26"/>
      <c r="E1420" s="27"/>
      <c r="F1420" s="27"/>
      <c r="G1420" s="27"/>
    </row>
    <row r="1421" spans="1:7" x14ac:dyDescent="0.3">
      <c r="A1421" s="26"/>
      <c r="B1421" s="27"/>
      <c r="C1421" s="27"/>
      <c r="D1421" s="26"/>
      <c r="E1421" s="27"/>
      <c r="F1421" s="27"/>
      <c r="G1421" s="27"/>
    </row>
    <row r="1422" spans="1:7" x14ac:dyDescent="0.3">
      <c r="A1422" s="26"/>
      <c r="B1422" s="27"/>
      <c r="C1422" s="27"/>
      <c r="D1422" s="26"/>
      <c r="E1422" s="27"/>
      <c r="F1422" s="27"/>
      <c r="G1422" s="27"/>
    </row>
    <row r="1423" spans="1:7" x14ac:dyDescent="0.3">
      <c r="A1423" s="26"/>
      <c r="B1423" s="27"/>
      <c r="C1423" s="27"/>
      <c r="D1423" s="26"/>
      <c r="E1423" s="27"/>
      <c r="F1423" s="27"/>
      <c r="G1423" s="27"/>
    </row>
    <row r="1424" spans="1:7" x14ac:dyDescent="0.3">
      <c r="A1424" s="26"/>
      <c r="B1424" s="27"/>
      <c r="C1424" s="27"/>
      <c r="D1424" s="26"/>
      <c r="E1424" s="27"/>
      <c r="F1424" s="27"/>
      <c r="G1424" s="27"/>
    </row>
    <row r="1425" spans="1:7" x14ac:dyDescent="0.3">
      <c r="A1425" s="26"/>
      <c r="B1425" s="27"/>
      <c r="C1425" s="27"/>
      <c r="D1425" s="26"/>
      <c r="E1425" s="27"/>
      <c r="F1425" s="27"/>
      <c r="G1425" s="27"/>
    </row>
    <row r="1426" spans="1:7" x14ac:dyDescent="0.3">
      <c r="A1426" s="26"/>
      <c r="B1426" s="27"/>
      <c r="C1426" s="27"/>
      <c r="D1426" s="26"/>
      <c r="E1426" s="27"/>
      <c r="F1426" s="27"/>
      <c r="G1426" s="27"/>
    </row>
    <row r="1427" spans="1:7" x14ac:dyDescent="0.3">
      <c r="A1427" s="26"/>
      <c r="B1427" s="27"/>
      <c r="C1427" s="27"/>
      <c r="D1427" s="26"/>
      <c r="E1427" s="27"/>
      <c r="F1427" s="27"/>
      <c r="G1427" s="27"/>
    </row>
    <row r="1428" spans="1:7" x14ac:dyDescent="0.3">
      <c r="A1428" s="26"/>
      <c r="B1428" s="27"/>
      <c r="C1428" s="27"/>
      <c r="D1428" s="26"/>
      <c r="E1428" s="27"/>
      <c r="F1428" s="27"/>
      <c r="G1428" s="27"/>
    </row>
    <row r="1429" spans="1:7" x14ac:dyDescent="0.3">
      <c r="A1429" s="26"/>
      <c r="B1429" s="27"/>
      <c r="C1429" s="27"/>
      <c r="D1429" s="26"/>
      <c r="E1429" s="27"/>
      <c r="F1429" s="27"/>
      <c r="G1429" s="27"/>
    </row>
    <row r="1430" spans="1:7" x14ac:dyDescent="0.3">
      <c r="A1430" s="26"/>
      <c r="B1430" s="27"/>
      <c r="C1430" s="27"/>
      <c r="D1430" s="26"/>
      <c r="E1430" s="27"/>
      <c r="F1430" s="27"/>
      <c r="G1430" s="27"/>
    </row>
    <row r="1431" spans="1:7" x14ac:dyDescent="0.3">
      <c r="A1431" s="26"/>
      <c r="B1431" s="27"/>
      <c r="C1431" s="27"/>
      <c r="D1431" s="26"/>
      <c r="E1431" s="27"/>
      <c r="F1431" s="27"/>
      <c r="G1431" s="27"/>
    </row>
    <row r="1432" spans="1:7" x14ac:dyDescent="0.3">
      <c r="A1432" s="26"/>
      <c r="B1432" s="27"/>
      <c r="C1432" s="27"/>
      <c r="D1432" s="26"/>
      <c r="E1432" s="27"/>
      <c r="F1432" s="27"/>
      <c r="G1432" s="27"/>
    </row>
    <row r="1433" spans="1:7" x14ac:dyDescent="0.3">
      <c r="A1433" s="26"/>
      <c r="B1433" s="27"/>
      <c r="C1433" s="27"/>
      <c r="D1433" s="26"/>
      <c r="E1433" s="27"/>
      <c r="F1433" s="27"/>
      <c r="G1433" s="27"/>
    </row>
    <row r="1434" spans="1:7" x14ac:dyDescent="0.3">
      <c r="A1434" s="26"/>
      <c r="B1434" s="27"/>
      <c r="C1434" s="27"/>
      <c r="D1434" s="26"/>
      <c r="E1434" s="27"/>
      <c r="F1434" s="27"/>
      <c r="G1434" s="27"/>
    </row>
    <row r="1435" spans="1:7" x14ac:dyDescent="0.3">
      <c r="A1435" s="26"/>
      <c r="B1435" s="27"/>
      <c r="C1435" s="27"/>
      <c r="D1435" s="26"/>
      <c r="E1435" s="27"/>
      <c r="F1435" s="27"/>
      <c r="G1435" s="27"/>
    </row>
    <row r="1436" spans="1:7" x14ac:dyDescent="0.3">
      <c r="A1436" s="26"/>
      <c r="B1436" s="27"/>
      <c r="C1436" s="27"/>
      <c r="D1436" s="26"/>
      <c r="E1436" s="27"/>
      <c r="F1436" s="27"/>
      <c r="G1436" s="27"/>
    </row>
    <row r="1437" spans="1:7" x14ac:dyDescent="0.3">
      <c r="A1437" s="26"/>
      <c r="B1437" s="27"/>
      <c r="C1437" s="27"/>
      <c r="D1437" s="26"/>
      <c r="E1437" s="27"/>
      <c r="F1437" s="27"/>
      <c r="G1437" s="27"/>
    </row>
    <row r="1438" spans="1:7" x14ac:dyDescent="0.3">
      <c r="A1438" s="26"/>
      <c r="B1438" s="27"/>
      <c r="C1438" s="27"/>
      <c r="D1438" s="26"/>
      <c r="E1438" s="27"/>
      <c r="F1438" s="27"/>
      <c r="G1438" s="27"/>
    </row>
    <row r="1439" spans="1:7" x14ac:dyDescent="0.3">
      <c r="A1439" s="26"/>
      <c r="B1439" s="27"/>
      <c r="C1439" s="27"/>
      <c r="D1439" s="26"/>
      <c r="E1439" s="27"/>
      <c r="F1439" s="27"/>
      <c r="G1439" s="27"/>
    </row>
    <row r="1440" spans="1:7" x14ac:dyDescent="0.3">
      <c r="A1440" s="26"/>
      <c r="B1440" s="27"/>
      <c r="C1440" s="27"/>
      <c r="D1440" s="26"/>
      <c r="E1440" s="27"/>
      <c r="F1440" s="27"/>
      <c r="G1440" s="27"/>
    </row>
    <row r="1441" spans="1:7" x14ac:dyDescent="0.3">
      <c r="A1441" s="26"/>
      <c r="B1441" s="27"/>
      <c r="C1441" s="27"/>
      <c r="D1441" s="26"/>
      <c r="E1441" s="27"/>
      <c r="F1441" s="27"/>
      <c r="G1441" s="27"/>
    </row>
    <row r="1442" spans="1:7" x14ac:dyDescent="0.3">
      <c r="A1442" s="26"/>
      <c r="B1442" s="27"/>
      <c r="C1442" s="27"/>
      <c r="D1442" s="26"/>
      <c r="E1442" s="27"/>
      <c r="F1442" s="27"/>
      <c r="G1442" s="27"/>
    </row>
    <row r="1443" spans="1:7" x14ac:dyDescent="0.3">
      <c r="A1443" s="26"/>
      <c r="B1443" s="27"/>
      <c r="C1443" s="27"/>
      <c r="D1443" s="26"/>
      <c r="E1443" s="27"/>
      <c r="F1443" s="27"/>
      <c r="G1443" s="27"/>
    </row>
    <row r="1444" spans="1:7" x14ac:dyDescent="0.3">
      <c r="A1444" s="26"/>
      <c r="B1444" s="27"/>
      <c r="C1444" s="27"/>
      <c r="D1444" s="26"/>
      <c r="E1444" s="27"/>
      <c r="F1444" s="27"/>
      <c r="G1444" s="27"/>
    </row>
    <row r="1445" spans="1:7" x14ac:dyDescent="0.3">
      <c r="A1445" s="26"/>
      <c r="B1445" s="27"/>
      <c r="C1445" s="27"/>
      <c r="D1445" s="26"/>
      <c r="E1445" s="27"/>
      <c r="F1445" s="27"/>
      <c r="G1445" s="27"/>
    </row>
    <row r="1446" spans="1:7" x14ac:dyDescent="0.3">
      <c r="A1446" s="26"/>
      <c r="B1446" s="27"/>
      <c r="C1446" s="27"/>
      <c r="D1446" s="26"/>
      <c r="E1446" s="27"/>
      <c r="F1446" s="27"/>
      <c r="G1446" s="27"/>
    </row>
    <row r="1447" spans="1:7" x14ac:dyDescent="0.3">
      <c r="A1447" s="26"/>
      <c r="B1447" s="27"/>
      <c r="C1447" s="27"/>
      <c r="D1447" s="26"/>
      <c r="E1447" s="27"/>
      <c r="F1447" s="27"/>
      <c r="G1447" s="27"/>
    </row>
    <row r="1448" spans="1:7" x14ac:dyDescent="0.3">
      <c r="A1448" s="26"/>
      <c r="B1448" s="27"/>
      <c r="C1448" s="27"/>
      <c r="D1448" s="26"/>
      <c r="E1448" s="27"/>
      <c r="F1448" s="27"/>
      <c r="G1448" s="27"/>
    </row>
    <row r="1449" spans="1:7" x14ac:dyDescent="0.3">
      <c r="A1449" s="26"/>
      <c r="B1449" s="27"/>
      <c r="C1449" s="27"/>
      <c r="D1449" s="26"/>
      <c r="E1449" s="27"/>
      <c r="F1449" s="27"/>
      <c r="G1449" s="27"/>
    </row>
    <row r="1450" spans="1:7" x14ac:dyDescent="0.3">
      <c r="A1450" s="26"/>
      <c r="B1450" s="27"/>
      <c r="C1450" s="27"/>
      <c r="D1450" s="26"/>
      <c r="E1450" s="27"/>
      <c r="F1450" s="27"/>
      <c r="G1450" s="27"/>
    </row>
    <row r="1451" spans="1:7" x14ac:dyDescent="0.3">
      <c r="A1451" s="26"/>
      <c r="B1451" s="27"/>
      <c r="C1451" s="27"/>
      <c r="D1451" s="26"/>
      <c r="E1451" s="27"/>
      <c r="F1451" s="27"/>
      <c r="G1451" s="27"/>
    </row>
    <row r="1452" spans="1:7" x14ac:dyDescent="0.3">
      <c r="A1452" s="26"/>
      <c r="B1452" s="27"/>
      <c r="C1452" s="27"/>
      <c r="D1452" s="26"/>
      <c r="E1452" s="27"/>
      <c r="F1452" s="27"/>
      <c r="G1452" s="27"/>
    </row>
    <row r="1453" spans="1:7" x14ac:dyDescent="0.3">
      <c r="A1453" s="26"/>
      <c r="B1453" s="27"/>
      <c r="C1453" s="27"/>
      <c r="D1453" s="26"/>
      <c r="E1453" s="27"/>
      <c r="F1453" s="27"/>
      <c r="G1453" s="27"/>
    </row>
    <row r="1454" spans="1:7" x14ac:dyDescent="0.3">
      <c r="A1454" s="26"/>
      <c r="B1454" s="27"/>
      <c r="C1454" s="27"/>
      <c r="D1454" s="26"/>
      <c r="E1454" s="27"/>
      <c r="F1454" s="27"/>
      <c r="G1454" s="27"/>
    </row>
    <row r="1455" spans="1:7" x14ac:dyDescent="0.3">
      <c r="A1455" s="26"/>
      <c r="B1455" s="27"/>
      <c r="C1455" s="27"/>
      <c r="D1455" s="26"/>
      <c r="E1455" s="27"/>
      <c r="F1455" s="27"/>
      <c r="G1455" s="27"/>
    </row>
    <row r="1456" spans="1:7" x14ac:dyDescent="0.3">
      <c r="A1456" s="26"/>
      <c r="B1456" s="27"/>
      <c r="C1456" s="27"/>
      <c r="D1456" s="26"/>
      <c r="E1456" s="27"/>
      <c r="F1456" s="27"/>
      <c r="G1456" s="27"/>
    </row>
    <row r="1457" spans="1:7" x14ac:dyDescent="0.3">
      <c r="A1457" s="26"/>
      <c r="B1457" s="27"/>
      <c r="C1457" s="27"/>
      <c r="D1457" s="26"/>
      <c r="E1457" s="27"/>
      <c r="F1457" s="27"/>
      <c r="G1457" s="27"/>
    </row>
    <row r="1458" spans="1:7" x14ac:dyDescent="0.3">
      <c r="A1458" s="26"/>
      <c r="B1458" s="27"/>
      <c r="C1458" s="27"/>
      <c r="D1458" s="26"/>
      <c r="E1458" s="27"/>
      <c r="F1458" s="27"/>
      <c r="G1458" s="27"/>
    </row>
    <row r="1459" spans="1:7" x14ac:dyDescent="0.3">
      <c r="A1459" s="26"/>
      <c r="B1459" s="27"/>
      <c r="C1459" s="27"/>
      <c r="D1459" s="26"/>
      <c r="E1459" s="27"/>
      <c r="F1459" s="27"/>
      <c r="G1459" s="27"/>
    </row>
    <row r="1460" spans="1:7" x14ac:dyDescent="0.3">
      <c r="A1460" s="26"/>
      <c r="B1460" s="27"/>
      <c r="C1460" s="27"/>
      <c r="D1460" s="26"/>
      <c r="E1460" s="27"/>
      <c r="F1460" s="27"/>
      <c r="G1460" s="27"/>
    </row>
    <row r="1461" spans="1:7" x14ac:dyDescent="0.3">
      <c r="A1461" s="26"/>
      <c r="B1461" s="27"/>
      <c r="C1461" s="27"/>
      <c r="D1461" s="26"/>
      <c r="E1461" s="27"/>
      <c r="F1461" s="27"/>
      <c r="G1461" s="27"/>
    </row>
    <row r="1462" spans="1:7" x14ac:dyDescent="0.3">
      <c r="A1462" s="26"/>
      <c r="B1462" s="27"/>
      <c r="C1462" s="27"/>
      <c r="D1462" s="26"/>
      <c r="E1462" s="27"/>
      <c r="F1462" s="27"/>
      <c r="G1462" s="27"/>
    </row>
    <row r="1463" spans="1:7" x14ac:dyDescent="0.3">
      <c r="A1463" s="26"/>
      <c r="B1463" s="27"/>
      <c r="C1463" s="27"/>
      <c r="D1463" s="26"/>
      <c r="E1463" s="27"/>
      <c r="F1463" s="27"/>
      <c r="G1463" s="27"/>
    </row>
    <row r="1464" spans="1:7" x14ac:dyDescent="0.3">
      <c r="A1464" s="26"/>
      <c r="B1464" s="27"/>
      <c r="C1464" s="27"/>
      <c r="D1464" s="26"/>
      <c r="E1464" s="27"/>
      <c r="F1464" s="27"/>
      <c r="G1464" s="27"/>
    </row>
    <row r="1465" spans="1:7" x14ac:dyDescent="0.3">
      <c r="A1465" s="26"/>
      <c r="B1465" s="27"/>
      <c r="C1465" s="27"/>
      <c r="D1465" s="26"/>
      <c r="E1465" s="27"/>
      <c r="F1465" s="27"/>
      <c r="G1465" s="27"/>
    </row>
    <row r="1466" spans="1:7" x14ac:dyDescent="0.3">
      <c r="A1466" s="26"/>
      <c r="B1466" s="27"/>
      <c r="C1466" s="27"/>
      <c r="D1466" s="26"/>
      <c r="E1466" s="27"/>
      <c r="F1466" s="27"/>
      <c r="G1466" s="27"/>
    </row>
    <row r="1467" spans="1:7" x14ac:dyDescent="0.3">
      <c r="A1467" s="26"/>
      <c r="B1467" s="27"/>
      <c r="C1467" s="27"/>
      <c r="D1467" s="26"/>
      <c r="E1467" s="27"/>
      <c r="F1467" s="27"/>
      <c r="G1467" s="27"/>
    </row>
    <row r="1468" spans="1:7" x14ac:dyDescent="0.3">
      <c r="A1468" s="26"/>
      <c r="B1468" s="27"/>
      <c r="C1468" s="27"/>
      <c r="D1468" s="26"/>
      <c r="E1468" s="27"/>
      <c r="F1468" s="27"/>
      <c r="G1468" s="27"/>
    </row>
    <row r="1469" spans="1:7" x14ac:dyDescent="0.3">
      <c r="A1469" s="26"/>
      <c r="B1469" s="27"/>
      <c r="C1469" s="27"/>
      <c r="D1469" s="26"/>
      <c r="E1469" s="27"/>
      <c r="F1469" s="27"/>
      <c r="G1469" s="27"/>
    </row>
    <row r="1470" spans="1:7" x14ac:dyDescent="0.3">
      <c r="A1470" s="26"/>
      <c r="B1470" s="27"/>
      <c r="C1470" s="27"/>
      <c r="D1470" s="26"/>
      <c r="E1470" s="27"/>
      <c r="F1470" s="27"/>
      <c r="G1470" s="27"/>
    </row>
    <row r="1471" spans="1:7" x14ac:dyDescent="0.3">
      <c r="A1471" s="26"/>
      <c r="B1471" s="27"/>
      <c r="C1471" s="27"/>
      <c r="D1471" s="26"/>
      <c r="E1471" s="27"/>
      <c r="F1471" s="27"/>
      <c r="G1471" s="27"/>
    </row>
    <row r="1472" spans="1:7" x14ac:dyDescent="0.3">
      <c r="A1472" s="26"/>
      <c r="B1472" s="27"/>
      <c r="C1472" s="27"/>
      <c r="D1472" s="26"/>
      <c r="E1472" s="27"/>
      <c r="F1472" s="27"/>
      <c r="G1472" s="27"/>
    </row>
    <row r="1473" spans="1:7" x14ac:dyDescent="0.3">
      <c r="A1473" s="26"/>
      <c r="B1473" s="27"/>
      <c r="C1473" s="27"/>
      <c r="D1473" s="26"/>
      <c r="E1473" s="27"/>
      <c r="F1473" s="27"/>
      <c r="G1473" s="27"/>
    </row>
    <row r="1474" spans="1:7" x14ac:dyDescent="0.3">
      <c r="A1474" s="26"/>
      <c r="B1474" s="27"/>
      <c r="C1474" s="27"/>
      <c r="D1474" s="26"/>
      <c r="E1474" s="27"/>
      <c r="F1474" s="27"/>
      <c r="G1474" s="27"/>
    </row>
    <row r="1475" spans="1:7" x14ac:dyDescent="0.3">
      <c r="A1475" s="26"/>
      <c r="B1475" s="27"/>
      <c r="C1475" s="27"/>
      <c r="D1475" s="26"/>
      <c r="E1475" s="27"/>
      <c r="F1475" s="27"/>
      <c r="G1475" s="27"/>
    </row>
    <row r="1476" spans="1:7" x14ac:dyDescent="0.3">
      <c r="A1476" s="26"/>
      <c r="B1476" s="27"/>
      <c r="C1476" s="27"/>
      <c r="D1476" s="26"/>
      <c r="E1476" s="27"/>
      <c r="F1476" s="27"/>
      <c r="G1476" s="27"/>
    </row>
    <row r="1477" spans="1:7" x14ac:dyDescent="0.3">
      <c r="A1477" s="26"/>
      <c r="B1477" s="27"/>
      <c r="C1477" s="27"/>
      <c r="D1477" s="26"/>
      <c r="E1477" s="27"/>
      <c r="F1477" s="27"/>
      <c r="G1477" s="27"/>
    </row>
    <row r="1478" spans="1:7" x14ac:dyDescent="0.3">
      <c r="A1478" s="26"/>
      <c r="B1478" s="27"/>
      <c r="C1478" s="27"/>
      <c r="D1478" s="26"/>
      <c r="E1478" s="27"/>
      <c r="F1478" s="27"/>
      <c r="G1478" s="27"/>
    </row>
    <row r="1479" spans="1:7" x14ac:dyDescent="0.3">
      <c r="A1479" s="26"/>
      <c r="B1479" s="27"/>
      <c r="C1479" s="27"/>
      <c r="D1479" s="26"/>
      <c r="E1479" s="27"/>
      <c r="F1479" s="27"/>
      <c r="G1479" s="27"/>
    </row>
    <row r="1480" spans="1:7" x14ac:dyDescent="0.3">
      <c r="A1480" s="26"/>
      <c r="B1480" s="27"/>
      <c r="C1480" s="27"/>
      <c r="D1480" s="26"/>
      <c r="E1480" s="27"/>
      <c r="F1480" s="27"/>
      <c r="G1480" s="27"/>
    </row>
    <row r="1481" spans="1:7" x14ac:dyDescent="0.3">
      <c r="A1481" s="26"/>
      <c r="B1481" s="27"/>
      <c r="C1481" s="27"/>
      <c r="D1481" s="26"/>
      <c r="E1481" s="27"/>
      <c r="F1481" s="27"/>
      <c r="G1481" s="27"/>
    </row>
    <row r="1482" spans="1:7" x14ac:dyDescent="0.3">
      <c r="A1482" s="26"/>
      <c r="B1482" s="27"/>
      <c r="C1482" s="27"/>
      <c r="D1482" s="26"/>
      <c r="E1482" s="27"/>
      <c r="F1482" s="27"/>
      <c r="G1482" s="27"/>
    </row>
    <row r="1483" spans="1:7" x14ac:dyDescent="0.3">
      <c r="A1483" s="26"/>
      <c r="B1483" s="27"/>
      <c r="C1483" s="27"/>
      <c r="D1483" s="26"/>
      <c r="E1483" s="27"/>
      <c r="F1483" s="27"/>
      <c r="G1483" s="27"/>
    </row>
    <row r="1484" spans="1:7" x14ac:dyDescent="0.3">
      <c r="A1484" s="26"/>
      <c r="B1484" s="27"/>
      <c r="C1484" s="27"/>
      <c r="D1484" s="26"/>
      <c r="E1484" s="27"/>
      <c r="F1484" s="27"/>
      <c r="G1484" s="27"/>
    </row>
    <row r="1485" spans="1:7" x14ac:dyDescent="0.3">
      <c r="A1485" s="26"/>
      <c r="B1485" s="27"/>
      <c r="C1485" s="27"/>
      <c r="D1485" s="26"/>
      <c r="E1485" s="27"/>
      <c r="F1485" s="27"/>
      <c r="G1485" s="27"/>
    </row>
    <row r="1486" spans="1:7" x14ac:dyDescent="0.3">
      <c r="A1486" s="26"/>
      <c r="B1486" s="27"/>
      <c r="C1486" s="27"/>
      <c r="D1486" s="26"/>
      <c r="E1486" s="27"/>
      <c r="F1486" s="27"/>
      <c r="G1486" s="27"/>
    </row>
    <row r="1487" spans="1:7" x14ac:dyDescent="0.3">
      <c r="A1487" s="26"/>
      <c r="B1487" s="27"/>
      <c r="C1487" s="27"/>
      <c r="D1487" s="26"/>
      <c r="E1487" s="27"/>
      <c r="F1487" s="27"/>
      <c r="G1487" s="27"/>
    </row>
    <row r="1488" spans="1:7" x14ac:dyDescent="0.3">
      <c r="A1488" s="26"/>
      <c r="B1488" s="27"/>
      <c r="C1488" s="27"/>
      <c r="D1488" s="26"/>
      <c r="E1488" s="27"/>
      <c r="F1488" s="27"/>
      <c r="G1488" s="27"/>
    </row>
    <row r="1489" spans="1:7" x14ac:dyDescent="0.3">
      <c r="A1489" s="26"/>
      <c r="B1489" s="27"/>
      <c r="C1489" s="27"/>
      <c r="D1489" s="26"/>
      <c r="E1489" s="27"/>
      <c r="F1489" s="27"/>
      <c r="G1489" s="27"/>
    </row>
    <row r="1490" spans="1:7" x14ac:dyDescent="0.3">
      <c r="A1490" s="26"/>
      <c r="B1490" s="27"/>
      <c r="C1490" s="27"/>
      <c r="D1490" s="26"/>
      <c r="E1490" s="27"/>
      <c r="F1490" s="27"/>
      <c r="G1490" s="27"/>
    </row>
    <row r="1491" spans="1:7" x14ac:dyDescent="0.3">
      <c r="A1491" s="26"/>
      <c r="B1491" s="27"/>
      <c r="C1491" s="27"/>
      <c r="D1491" s="26"/>
      <c r="E1491" s="27"/>
      <c r="F1491" s="27"/>
      <c r="G1491" s="27"/>
    </row>
    <row r="1492" spans="1:7" x14ac:dyDescent="0.3">
      <c r="A1492" s="26"/>
      <c r="B1492" s="27"/>
      <c r="C1492" s="27"/>
      <c r="D1492" s="26"/>
      <c r="E1492" s="27"/>
      <c r="F1492" s="27"/>
      <c r="G1492" s="27"/>
    </row>
    <row r="1493" spans="1:7" x14ac:dyDescent="0.3">
      <c r="A1493" s="26"/>
      <c r="B1493" s="27"/>
      <c r="C1493" s="27"/>
      <c r="D1493" s="26"/>
      <c r="E1493" s="27"/>
      <c r="F1493" s="27"/>
      <c r="G1493" s="27"/>
    </row>
    <row r="1494" spans="1:7" x14ac:dyDescent="0.3">
      <c r="A1494" s="26"/>
      <c r="B1494" s="27"/>
      <c r="C1494" s="27"/>
      <c r="D1494" s="26"/>
      <c r="E1494" s="27"/>
      <c r="F1494" s="27"/>
      <c r="G1494" s="27"/>
    </row>
    <row r="1495" spans="1:7" x14ac:dyDescent="0.3">
      <c r="A1495" s="26"/>
      <c r="B1495" s="27"/>
      <c r="C1495" s="27"/>
      <c r="D1495" s="26"/>
      <c r="E1495" s="27"/>
      <c r="F1495" s="27"/>
      <c r="G1495" s="27"/>
    </row>
    <row r="1496" spans="1:7" x14ac:dyDescent="0.3">
      <c r="A1496" s="26"/>
      <c r="B1496" s="27"/>
      <c r="C1496" s="27"/>
      <c r="D1496" s="26"/>
      <c r="E1496" s="27"/>
      <c r="F1496" s="27"/>
      <c r="G1496" s="27"/>
    </row>
    <row r="1497" spans="1:7" x14ac:dyDescent="0.3">
      <c r="A1497" s="26"/>
      <c r="B1497" s="27"/>
      <c r="C1497" s="27"/>
      <c r="D1497" s="26"/>
      <c r="E1497" s="27"/>
      <c r="F1497" s="27"/>
      <c r="G1497" s="27"/>
    </row>
    <row r="1498" spans="1:7" x14ac:dyDescent="0.3">
      <c r="A1498" s="26"/>
      <c r="B1498" s="27"/>
      <c r="C1498" s="27"/>
      <c r="D1498" s="26"/>
      <c r="E1498" s="27"/>
      <c r="F1498" s="27"/>
      <c r="G1498" s="27"/>
    </row>
    <row r="1499" spans="1:7" x14ac:dyDescent="0.3">
      <c r="A1499" s="26"/>
      <c r="B1499" s="27"/>
      <c r="C1499" s="27"/>
      <c r="D1499" s="26"/>
      <c r="E1499" s="27"/>
      <c r="F1499" s="27"/>
      <c r="G1499" s="27"/>
    </row>
    <row r="1500" spans="1:7" x14ac:dyDescent="0.3">
      <c r="A1500" s="26"/>
      <c r="B1500" s="27"/>
      <c r="C1500" s="27"/>
      <c r="D1500" s="26"/>
      <c r="E1500" s="27"/>
      <c r="F1500" s="27"/>
      <c r="G1500" s="27"/>
    </row>
    <row r="1501" spans="1:7" x14ac:dyDescent="0.3">
      <c r="A1501" s="26"/>
      <c r="B1501" s="27"/>
      <c r="C1501" s="27"/>
      <c r="D1501" s="26"/>
      <c r="E1501" s="27"/>
      <c r="F1501" s="27"/>
      <c r="G1501" s="27"/>
    </row>
    <row r="1502" spans="1:7" x14ac:dyDescent="0.3">
      <c r="A1502" s="26"/>
      <c r="B1502" s="27"/>
      <c r="C1502" s="27"/>
      <c r="D1502" s="26"/>
      <c r="E1502" s="27"/>
      <c r="F1502" s="27"/>
      <c r="G1502" s="27"/>
    </row>
    <row r="1503" spans="1:7" x14ac:dyDescent="0.3">
      <c r="A1503" s="26"/>
      <c r="B1503" s="27"/>
      <c r="C1503" s="27"/>
      <c r="D1503" s="26"/>
      <c r="E1503" s="27"/>
      <c r="F1503" s="27"/>
      <c r="G1503" s="27"/>
    </row>
    <row r="1504" spans="1:7" x14ac:dyDescent="0.3">
      <c r="A1504" s="26"/>
      <c r="B1504" s="27"/>
      <c r="C1504" s="27"/>
      <c r="D1504" s="26"/>
      <c r="E1504" s="27"/>
      <c r="F1504" s="27"/>
      <c r="G1504" s="27"/>
    </row>
    <row r="1505" spans="1:7" x14ac:dyDescent="0.3">
      <c r="A1505" s="26"/>
      <c r="B1505" s="27"/>
      <c r="C1505" s="27"/>
      <c r="D1505" s="26"/>
      <c r="E1505" s="27"/>
      <c r="F1505" s="27"/>
      <c r="G1505" s="27"/>
    </row>
    <row r="1506" spans="1:7" x14ac:dyDescent="0.3">
      <c r="A1506" s="26"/>
      <c r="B1506" s="27"/>
      <c r="C1506" s="27"/>
      <c r="D1506" s="26"/>
      <c r="E1506" s="27"/>
      <c r="F1506" s="27"/>
      <c r="G1506" s="27"/>
    </row>
    <row r="1507" spans="1:7" x14ac:dyDescent="0.3">
      <c r="A1507" s="26"/>
      <c r="B1507" s="27"/>
      <c r="C1507" s="27"/>
      <c r="D1507" s="26"/>
      <c r="E1507" s="27"/>
      <c r="F1507" s="27"/>
      <c r="G1507" s="27"/>
    </row>
    <row r="1508" spans="1:7" x14ac:dyDescent="0.3">
      <c r="A1508" s="26"/>
      <c r="B1508" s="27"/>
      <c r="C1508" s="27"/>
      <c r="D1508" s="26"/>
      <c r="E1508" s="27"/>
      <c r="F1508" s="27"/>
      <c r="G1508" s="27"/>
    </row>
    <row r="1509" spans="1:7" x14ac:dyDescent="0.3">
      <c r="A1509" s="26"/>
      <c r="B1509" s="27"/>
      <c r="C1509" s="27"/>
      <c r="D1509" s="26"/>
      <c r="E1509" s="27"/>
      <c r="F1509" s="27"/>
      <c r="G1509" s="27"/>
    </row>
    <row r="1510" spans="1:7" x14ac:dyDescent="0.3">
      <c r="A1510" s="26"/>
      <c r="B1510" s="27"/>
      <c r="C1510" s="27"/>
      <c r="D1510" s="26"/>
      <c r="E1510" s="27"/>
      <c r="F1510" s="27"/>
      <c r="G1510" s="27"/>
    </row>
    <row r="1511" spans="1:7" x14ac:dyDescent="0.3">
      <c r="A1511" s="26"/>
      <c r="B1511" s="27"/>
      <c r="C1511" s="27"/>
      <c r="D1511" s="26"/>
      <c r="E1511" s="27"/>
      <c r="F1511" s="27"/>
      <c r="G1511" s="27"/>
    </row>
    <row r="1512" spans="1:7" x14ac:dyDescent="0.3">
      <c r="A1512" s="26"/>
      <c r="B1512" s="27"/>
      <c r="C1512" s="27"/>
      <c r="D1512" s="26"/>
      <c r="E1512" s="27"/>
      <c r="F1512" s="27"/>
      <c r="G1512" s="27"/>
    </row>
    <row r="1513" spans="1:7" x14ac:dyDescent="0.3">
      <c r="A1513" s="26"/>
      <c r="B1513" s="27"/>
      <c r="C1513" s="27"/>
      <c r="D1513" s="26"/>
      <c r="E1513" s="27"/>
      <c r="F1513" s="27"/>
      <c r="G1513" s="27"/>
    </row>
    <row r="1514" spans="1:7" x14ac:dyDescent="0.3">
      <c r="A1514" s="26"/>
      <c r="B1514" s="27"/>
      <c r="C1514" s="27"/>
      <c r="D1514" s="26"/>
      <c r="E1514" s="27"/>
      <c r="F1514" s="27"/>
      <c r="G1514" s="27"/>
    </row>
    <row r="1515" spans="1:7" x14ac:dyDescent="0.3">
      <c r="A1515" s="26"/>
      <c r="B1515" s="27"/>
      <c r="C1515" s="27"/>
      <c r="D1515" s="26"/>
      <c r="E1515" s="27"/>
      <c r="F1515" s="27"/>
      <c r="G1515" s="27"/>
    </row>
    <row r="1516" spans="1:7" x14ac:dyDescent="0.3">
      <c r="A1516" s="26"/>
      <c r="B1516" s="27"/>
      <c r="C1516" s="27"/>
      <c r="D1516" s="26"/>
      <c r="E1516" s="27"/>
      <c r="F1516" s="27"/>
      <c r="G1516" s="27"/>
    </row>
    <row r="1517" spans="1:7" x14ac:dyDescent="0.3">
      <c r="A1517" s="26"/>
      <c r="B1517" s="27"/>
      <c r="C1517" s="27"/>
      <c r="D1517" s="26"/>
      <c r="E1517" s="27"/>
      <c r="F1517" s="27"/>
      <c r="G1517" s="27"/>
    </row>
    <row r="1518" spans="1:7" x14ac:dyDescent="0.3">
      <c r="A1518" s="26"/>
      <c r="B1518" s="27"/>
      <c r="C1518" s="27"/>
      <c r="D1518" s="26"/>
      <c r="E1518" s="27"/>
      <c r="F1518" s="27"/>
      <c r="G1518" s="27"/>
    </row>
    <row r="1519" spans="1:7" x14ac:dyDescent="0.3">
      <c r="A1519" s="26"/>
      <c r="B1519" s="27"/>
      <c r="C1519" s="27"/>
      <c r="D1519" s="26"/>
      <c r="E1519" s="27"/>
      <c r="F1519" s="27"/>
      <c r="G1519" s="27"/>
    </row>
    <row r="1520" spans="1:7" x14ac:dyDescent="0.3">
      <c r="A1520" s="26"/>
      <c r="B1520" s="27"/>
      <c r="C1520" s="27"/>
      <c r="D1520" s="26"/>
      <c r="E1520" s="27"/>
      <c r="F1520" s="27"/>
      <c r="G1520" s="27"/>
    </row>
    <row r="1521" spans="1:7" x14ac:dyDescent="0.3">
      <c r="A1521" s="26"/>
      <c r="B1521" s="27"/>
      <c r="C1521" s="27"/>
      <c r="D1521" s="26"/>
      <c r="E1521" s="27"/>
      <c r="F1521" s="27"/>
      <c r="G1521" s="27"/>
    </row>
    <row r="1522" spans="1:7" x14ac:dyDescent="0.3">
      <c r="A1522" s="26"/>
      <c r="B1522" s="27"/>
      <c r="C1522" s="27"/>
      <c r="D1522" s="26"/>
      <c r="E1522" s="27"/>
      <c r="F1522" s="27"/>
      <c r="G1522" s="27"/>
    </row>
    <row r="1523" spans="1:7" x14ac:dyDescent="0.3">
      <c r="A1523" s="26"/>
      <c r="B1523" s="27"/>
      <c r="C1523" s="27"/>
      <c r="D1523" s="26"/>
      <c r="E1523" s="27"/>
      <c r="F1523" s="27"/>
      <c r="G1523" s="27"/>
    </row>
    <row r="1524" spans="1:7" x14ac:dyDescent="0.3">
      <c r="A1524" s="26"/>
      <c r="B1524" s="27"/>
      <c r="C1524" s="27"/>
      <c r="D1524" s="26"/>
      <c r="E1524" s="27"/>
      <c r="F1524" s="27"/>
      <c r="G1524" s="27"/>
    </row>
    <row r="1525" spans="1:7" x14ac:dyDescent="0.3">
      <c r="A1525" s="26"/>
      <c r="B1525" s="27"/>
      <c r="C1525" s="27"/>
      <c r="D1525" s="26"/>
      <c r="E1525" s="27"/>
      <c r="F1525" s="27"/>
      <c r="G1525" s="27"/>
    </row>
    <row r="1526" spans="1:7" x14ac:dyDescent="0.3">
      <c r="A1526" s="26"/>
      <c r="B1526" s="27"/>
      <c r="C1526" s="27"/>
      <c r="D1526" s="26"/>
      <c r="E1526" s="27"/>
      <c r="F1526" s="27"/>
      <c r="G1526" s="27"/>
    </row>
    <row r="1527" spans="1:7" x14ac:dyDescent="0.3">
      <c r="A1527" s="26"/>
      <c r="B1527" s="27"/>
      <c r="C1527" s="27"/>
      <c r="D1527" s="26"/>
      <c r="E1527" s="27"/>
      <c r="F1527" s="27"/>
      <c r="G1527" s="27"/>
    </row>
    <row r="1528" spans="1:7" x14ac:dyDescent="0.3">
      <c r="A1528" s="26"/>
      <c r="B1528" s="27"/>
      <c r="C1528" s="27"/>
      <c r="D1528" s="26"/>
      <c r="E1528" s="27"/>
      <c r="F1528" s="27"/>
      <c r="G1528" s="27"/>
    </row>
    <row r="1529" spans="1:7" x14ac:dyDescent="0.3">
      <c r="A1529" s="26"/>
      <c r="B1529" s="27"/>
      <c r="C1529" s="27"/>
      <c r="D1529" s="26"/>
      <c r="E1529" s="27"/>
      <c r="F1529" s="27"/>
      <c r="G1529" s="27"/>
    </row>
    <row r="1530" spans="1:7" x14ac:dyDescent="0.3">
      <c r="A1530" s="26"/>
      <c r="B1530" s="27"/>
      <c r="C1530" s="27"/>
      <c r="D1530" s="26"/>
      <c r="E1530" s="27"/>
      <c r="F1530" s="27"/>
      <c r="G1530" s="27"/>
    </row>
    <row r="1531" spans="1:7" x14ac:dyDescent="0.3">
      <c r="A1531" s="26"/>
      <c r="B1531" s="27"/>
      <c r="C1531" s="27"/>
      <c r="D1531" s="26"/>
      <c r="E1531" s="27"/>
      <c r="F1531" s="27"/>
      <c r="G1531" s="27"/>
    </row>
    <row r="1532" spans="1:7" x14ac:dyDescent="0.3">
      <c r="A1532" s="26"/>
      <c r="B1532" s="27"/>
      <c r="C1532" s="27"/>
      <c r="D1532" s="26"/>
      <c r="E1532" s="27"/>
      <c r="F1532" s="27"/>
      <c r="G1532" s="27"/>
    </row>
    <row r="1533" spans="1:7" x14ac:dyDescent="0.3">
      <c r="A1533" s="26"/>
      <c r="B1533" s="27"/>
      <c r="C1533" s="27"/>
      <c r="D1533" s="26"/>
      <c r="E1533" s="27"/>
      <c r="F1533" s="27"/>
      <c r="G1533" s="27"/>
    </row>
    <row r="1534" spans="1:7" x14ac:dyDescent="0.3">
      <c r="A1534" s="26"/>
      <c r="B1534" s="27"/>
      <c r="C1534" s="27"/>
      <c r="D1534" s="26"/>
      <c r="E1534" s="27"/>
      <c r="F1534" s="27"/>
      <c r="G1534" s="27"/>
    </row>
    <row r="1535" spans="1:7" x14ac:dyDescent="0.3">
      <c r="A1535" s="26"/>
      <c r="B1535" s="27"/>
      <c r="C1535" s="27"/>
      <c r="D1535" s="26"/>
      <c r="E1535" s="27"/>
      <c r="F1535" s="27"/>
      <c r="G1535" s="27"/>
    </row>
    <row r="1536" spans="1:7" x14ac:dyDescent="0.3">
      <c r="A1536" s="26"/>
      <c r="B1536" s="27"/>
      <c r="C1536" s="27"/>
      <c r="D1536" s="26"/>
      <c r="E1536" s="27"/>
      <c r="F1536" s="27"/>
      <c r="G1536" s="27"/>
    </row>
    <row r="1537" spans="1:7" x14ac:dyDescent="0.3">
      <c r="A1537" s="26"/>
      <c r="B1537" s="27"/>
      <c r="C1537" s="27"/>
      <c r="D1537" s="26"/>
      <c r="E1537" s="27"/>
      <c r="F1537" s="27"/>
      <c r="G1537" s="27"/>
    </row>
    <row r="1538" spans="1:7" x14ac:dyDescent="0.3">
      <c r="A1538" s="26"/>
      <c r="B1538" s="27"/>
      <c r="C1538" s="27"/>
      <c r="D1538" s="26"/>
      <c r="E1538" s="27"/>
      <c r="F1538" s="27"/>
      <c r="G1538" s="27"/>
    </row>
    <row r="1539" spans="1:7" x14ac:dyDescent="0.3">
      <c r="A1539" s="26"/>
      <c r="B1539" s="27"/>
      <c r="C1539" s="27"/>
      <c r="D1539" s="26"/>
      <c r="E1539" s="27"/>
      <c r="F1539" s="27"/>
      <c r="G1539" s="27"/>
    </row>
    <row r="1540" spans="1:7" x14ac:dyDescent="0.3">
      <c r="A1540" s="26"/>
      <c r="B1540" s="27"/>
      <c r="C1540" s="27"/>
      <c r="D1540" s="26"/>
      <c r="E1540" s="27"/>
      <c r="F1540" s="27"/>
      <c r="G1540" s="27"/>
    </row>
    <row r="1541" spans="1:7" x14ac:dyDescent="0.3">
      <c r="A1541" s="26"/>
      <c r="B1541" s="27"/>
      <c r="C1541" s="27"/>
      <c r="D1541" s="26"/>
      <c r="E1541" s="27"/>
      <c r="F1541" s="27"/>
      <c r="G1541" s="27"/>
    </row>
    <row r="1542" spans="1:7" x14ac:dyDescent="0.3">
      <c r="A1542" s="26"/>
      <c r="B1542" s="27"/>
      <c r="C1542" s="27"/>
      <c r="D1542" s="26"/>
      <c r="E1542" s="27"/>
      <c r="F1542" s="27"/>
      <c r="G1542" s="27"/>
    </row>
    <row r="1543" spans="1:7" x14ac:dyDescent="0.3">
      <c r="A1543" s="26"/>
      <c r="B1543" s="27"/>
      <c r="C1543" s="27"/>
      <c r="D1543" s="26"/>
      <c r="E1543" s="27"/>
      <c r="F1543" s="27"/>
      <c r="G1543" s="27"/>
    </row>
    <row r="1544" spans="1:7" x14ac:dyDescent="0.3">
      <c r="A1544" s="26"/>
      <c r="B1544" s="27"/>
      <c r="C1544" s="27"/>
      <c r="D1544" s="26"/>
      <c r="E1544" s="27"/>
      <c r="F1544" s="27"/>
      <c r="G1544" s="27"/>
    </row>
    <row r="1545" spans="1:7" x14ac:dyDescent="0.3">
      <c r="A1545" s="26"/>
      <c r="B1545" s="27"/>
      <c r="C1545" s="27"/>
      <c r="D1545" s="26"/>
      <c r="E1545" s="27"/>
      <c r="F1545" s="27"/>
      <c r="G1545" s="27"/>
    </row>
    <row r="1546" spans="1:7" x14ac:dyDescent="0.3">
      <c r="A1546" s="26"/>
      <c r="B1546" s="27"/>
      <c r="C1546" s="27"/>
      <c r="D1546" s="26"/>
      <c r="E1546" s="27"/>
      <c r="F1546" s="27"/>
      <c r="G1546" s="27"/>
    </row>
    <row r="1547" spans="1:7" x14ac:dyDescent="0.3">
      <c r="A1547" s="26"/>
      <c r="B1547" s="27"/>
      <c r="C1547" s="27"/>
      <c r="D1547" s="26"/>
      <c r="E1547" s="27"/>
      <c r="F1547" s="27"/>
      <c r="G1547" s="27"/>
    </row>
    <row r="1548" spans="1:7" x14ac:dyDescent="0.3">
      <c r="A1548" s="26"/>
      <c r="B1548" s="27"/>
      <c r="C1548" s="27"/>
      <c r="D1548" s="26"/>
      <c r="E1548" s="27"/>
      <c r="F1548" s="27"/>
      <c r="G1548" s="27"/>
    </row>
    <row r="1549" spans="1:7" x14ac:dyDescent="0.3">
      <c r="A1549" s="26"/>
      <c r="B1549" s="27"/>
      <c r="C1549" s="27"/>
      <c r="D1549" s="26"/>
      <c r="E1549" s="27"/>
      <c r="F1549" s="27"/>
      <c r="G1549" s="27"/>
    </row>
    <row r="1550" spans="1:7" x14ac:dyDescent="0.3">
      <c r="A1550" s="26"/>
      <c r="B1550" s="27"/>
      <c r="C1550" s="27"/>
      <c r="D1550" s="26"/>
      <c r="E1550" s="27"/>
      <c r="F1550" s="27"/>
      <c r="G1550" s="27"/>
    </row>
    <row r="1551" spans="1:7" x14ac:dyDescent="0.3">
      <c r="A1551" s="26"/>
      <c r="B1551" s="27"/>
      <c r="C1551" s="27"/>
      <c r="D1551" s="26"/>
      <c r="E1551" s="27"/>
      <c r="F1551" s="27"/>
      <c r="G1551" s="27"/>
    </row>
    <row r="1552" spans="1:7" x14ac:dyDescent="0.3">
      <c r="A1552" s="26"/>
      <c r="B1552" s="27"/>
      <c r="C1552" s="27"/>
      <c r="D1552" s="26"/>
      <c r="E1552" s="27"/>
      <c r="F1552" s="27"/>
      <c r="G1552" s="27"/>
    </row>
    <row r="1553" spans="1:7" x14ac:dyDescent="0.3">
      <c r="A1553" s="26"/>
      <c r="B1553" s="27"/>
      <c r="C1553" s="27"/>
      <c r="D1553" s="26"/>
      <c r="E1553" s="27"/>
      <c r="F1553" s="27"/>
      <c r="G1553" s="27"/>
    </row>
    <row r="1554" spans="1:7" x14ac:dyDescent="0.3">
      <c r="A1554" s="26"/>
      <c r="B1554" s="27"/>
      <c r="C1554" s="27"/>
      <c r="D1554" s="26"/>
      <c r="E1554" s="27"/>
      <c r="F1554" s="27"/>
      <c r="G1554" s="27"/>
    </row>
    <row r="1555" spans="1:7" x14ac:dyDescent="0.3">
      <c r="A1555" s="26"/>
      <c r="B1555" s="27"/>
      <c r="C1555" s="27"/>
      <c r="D1555" s="26"/>
      <c r="E1555" s="27"/>
      <c r="F1555" s="27"/>
      <c r="G1555" s="27"/>
    </row>
    <row r="1556" spans="1:7" x14ac:dyDescent="0.3">
      <c r="A1556" s="26"/>
      <c r="B1556" s="27"/>
      <c r="C1556" s="27"/>
      <c r="D1556" s="26"/>
      <c r="E1556" s="27"/>
      <c r="F1556" s="27"/>
      <c r="G1556" s="27"/>
    </row>
    <row r="1557" spans="1:7" x14ac:dyDescent="0.3">
      <c r="A1557" s="26"/>
      <c r="B1557" s="27"/>
      <c r="C1557" s="27"/>
      <c r="D1557" s="26"/>
      <c r="E1557" s="27"/>
      <c r="F1557" s="27"/>
      <c r="G1557" s="27"/>
    </row>
    <row r="1558" spans="1:7" x14ac:dyDescent="0.3">
      <c r="A1558" s="26"/>
      <c r="B1558" s="27"/>
      <c r="C1558" s="27"/>
      <c r="D1558" s="26"/>
      <c r="E1558" s="27"/>
      <c r="F1558" s="27"/>
      <c r="G1558" s="27"/>
    </row>
    <row r="1559" spans="1:7" x14ac:dyDescent="0.3">
      <c r="A1559" s="26"/>
      <c r="B1559" s="27"/>
      <c r="C1559" s="27"/>
      <c r="D1559" s="26"/>
      <c r="E1559" s="27"/>
      <c r="F1559" s="27"/>
      <c r="G1559" s="27"/>
    </row>
    <row r="1560" spans="1:7" x14ac:dyDescent="0.3">
      <c r="A1560" s="26"/>
      <c r="B1560" s="27"/>
      <c r="C1560" s="27"/>
      <c r="D1560" s="26"/>
      <c r="E1560" s="27"/>
      <c r="F1560" s="27"/>
      <c r="G1560" s="27"/>
    </row>
    <row r="1561" spans="1:7" x14ac:dyDescent="0.3">
      <c r="A1561" s="26"/>
      <c r="B1561" s="27"/>
      <c r="C1561" s="27"/>
      <c r="D1561" s="26"/>
      <c r="E1561" s="27"/>
      <c r="F1561" s="27"/>
      <c r="G1561" s="27"/>
    </row>
    <row r="1562" spans="1:7" x14ac:dyDescent="0.3">
      <c r="A1562" s="26"/>
      <c r="B1562" s="27"/>
      <c r="C1562" s="27"/>
      <c r="D1562" s="26"/>
      <c r="E1562" s="27"/>
      <c r="F1562" s="27"/>
      <c r="G1562" s="27"/>
    </row>
    <row r="1563" spans="1:7" x14ac:dyDescent="0.3">
      <c r="A1563" s="26"/>
      <c r="B1563" s="27"/>
      <c r="C1563" s="27"/>
      <c r="D1563" s="26"/>
      <c r="E1563" s="27"/>
      <c r="F1563" s="27"/>
      <c r="G1563" s="27"/>
    </row>
    <row r="1564" spans="1:7" x14ac:dyDescent="0.3">
      <c r="A1564" s="26"/>
      <c r="B1564" s="27"/>
      <c r="C1564" s="27"/>
      <c r="D1564" s="26"/>
      <c r="E1564" s="27"/>
      <c r="F1564" s="27"/>
      <c r="G1564" s="27"/>
    </row>
    <row r="1565" spans="1:7" x14ac:dyDescent="0.3">
      <c r="A1565" s="26"/>
      <c r="B1565" s="27"/>
      <c r="C1565" s="27"/>
      <c r="D1565" s="26"/>
      <c r="E1565" s="27"/>
      <c r="F1565" s="27"/>
      <c r="G1565" s="27"/>
    </row>
    <row r="1566" spans="1:7" x14ac:dyDescent="0.3">
      <c r="A1566" s="26"/>
      <c r="B1566" s="27"/>
      <c r="C1566" s="27"/>
      <c r="D1566" s="26"/>
      <c r="E1566" s="27"/>
      <c r="F1566" s="27"/>
      <c r="G1566" s="27"/>
    </row>
    <row r="1567" spans="1:7" x14ac:dyDescent="0.3">
      <c r="A1567" s="26"/>
      <c r="B1567" s="27"/>
      <c r="C1567" s="27"/>
      <c r="D1567" s="26"/>
      <c r="E1567" s="27"/>
      <c r="F1567" s="27"/>
      <c r="G1567" s="27"/>
    </row>
    <row r="1568" spans="1:7" x14ac:dyDescent="0.3">
      <c r="A1568" s="26"/>
      <c r="B1568" s="27"/>
      <c r="C1568" s="27"/>
      <c r="D1568" s="26"/>
      <c r="E1568" s="27"/>
      <c r="F1568" s="27"/>
      <c r="G1568" s="27"/>
    </row>
    <row r="1569" spans="1:7" x14ac:dyDescent="0.3">
      <c r="A1569" s="26"/>
      <c r="B1569" s="27"/>
      <c r="C1569" s="27"/>
      <c r="D1569" s="26"/>
      <c r="E1569" s="27"/>
      <c r="F1569" s="27"/>
      <c r="G1569" s="27"/>
    </row>
    <row r="1570" spans="1:7" x14ac:dyDescent="0.3">
      <c r="A1570" s="26"/>
      <c r="B1570" s="27"/>
      <c r="C1570" s="27"/>
      <c r="D1570" s="26"/>
      <c r="E1570" s="27"/>
      <c r="F1570" s="27"/>
      <c r="G1570" s="27"/>
    </row>
    <row r="1571" spans="1:7" x14ac:dyDescent="0.3">
      <c r="A1571" s="26"/>
      <c r="B1571" s="27"/>
      <c r="C1571" s="27"/>
      <c r="D1571" s="26"/>
      <c r="E1571" s="27"/>
      <c r="F1571" s="27"/>
      <c r="G1571" s="27"/>
    </row>
    <row r="1572" spans="1:7" x14ac:dyDescent="0.3">
      <c r="A1572" s="26"/>
      <c r="B1572" s="27"/>
      <c r="C1572" s="27"/>
      <c r="D1572" s="26"/>
      <c r="E1572" s="27"/>
      <c r="F1572" s="27"/>
      <c r="G1572" s="27"/>
    </row>
    <row r="1573" spans="1:7" x14ac:dyDescent="0.3">
      <c r="A1573" s="26"/>
      <c r="B1573" s="27"/>
      <c r="C1573" s="27"/>
      <c r="D1573" s="26"/>
      <c r="E1573" s="27"/>
      <c r="F1573" s="27"/>
      <c r="G1573" s="27"/>
    </row>
    <row r="1574" spans="1:7" x14ac:dyDescent="0.3">
      <c r="A1574" s="26"/>
      <c r="B1574" s="27"/>
      <c r="C1574" s="27"/>
      <c r="D1574" s="26"/>
      <c r="E1574" s="27"/>
      <c r="F1574" s="27"/>
      <c r="G1574" s="27"/>
    </row>
    <row r="1575" spans="1:7" x14ac:dyDescent="0.3">
      <c r="A1575" s="26"/>
      <c r="B1575" s="27"/>
      <c r="C1575" s="27"/>
      <c r="D1575" s="26"/>
      <c r="E1575" s="27"/>
      <c r="F1575" s="27"/>
      <c r="G1575" s="27"/>
    </row>
    <row r="1576" spans="1:7" x14ac:dyDescent="0.3">
      <c r="A1576" s="26"/>
      <c r="B1576" s="27"/>
      <c r="C1576" s="27"/>
      <c r="D1576" s="26"/>
      <c r="E1576" s="27"/>
      <c r="F1576" s="27"/>
      <c r="G1576" s="27"/>
    </row>
    <row r="1577" spans="1:7" x14ac:dyDescent="0.3">
      <c r="A1577" s="26"/>
      <c r="B1577" s="27"/>
      <c r="C1577" s="27"/>
      <c r="D1577" s="26"/>
      <c r="E1577" s="27"/>
      <c r="F1577" s="27"/>
      <c r="G1577" s="27"/>
    </row>
    <row r="1578" spans="1:7" x14ac:dyDescent="0.3">
      <c r="A1578" s="26"/>
      <c r="B1578" s="27"/>
      <c r="C1578" s="27"/>
      <c r="D1578" s="26"/>
      <c r="E1578" s="27"/>
      <c r="F1578" s="27"/>
      <c r="G1578" s="27"/>
    </row>
    <row r="1579" spans="1:7" x14ac:dyDescent="0.3">
      <c r="A1579" s="26"/>
      <c r="B1579" s="27"/>
      <c r="C1579" s="27"/>
      <c r="D1579" s="26"/>
      <c r="E1579" s="27"/>
      <c r="F1579" s="27"/>
      <c r="G1579" s="27"/>
    </row>
    <row r="1580" spans="1:7" x14ac:dyDescent="0.3">
      <c r="A1580" s="26"/>
      <c r="B1580" s="27"/>
      <c r="C1580" s="27"/>
      <c r="D1580" s="26"/>
      <c r="E1580" s="27"/>
      <c r="F1580" s="27"/>
      <c r="G1580" s="27"/>
    </row>
    <row r="1581" spans="1:7" x14ac:dyDescent="0.3">
      <c r="A1581" s="26"/>
      <c r="B1581" s="27"/>
      <c r="C1581" s="27"/>
      <c r="D1581" s="26"/>
      <c r="E1581" s="27"/>
      <c r="F1581" s="27"/>
      <c r="G1581" s="27"/>
    </row>
    <row r="1582" spans="1:7" x14ac:dyDescent="0.3">
      <c r="A1582" s="26"/>
      <c r="B1582" s="27"/>
      <c r="C1582" s="27"/>
      <c r="D1582" s="26"/>
      <c r="E1582" s="27"/>
      <c r="F1582" s="27"/>
      <c r="G1582" s="27"/>
    </row>
    <row r="1583" spans="1:7" x14ac:dyDescent="0.3">
      <c r="A1583" s="26"/>
      <c r="B1583" s="27"/>
      <c r="C1583" s="27"/>
      <c r="D1583" s="26"/>
      <c r="E1583" s="27"/>
      <c r="F1583" s="27"/>
      <c r="G1583" s="27"/>
    </row>
    <row r="1584" spans="1:7" x14ac:dyDescent="0.3">
      <c r="A1584" s="26"/>
      <c r="B1584" s="27"/>
      <c r="C1584" s="27"/>
      <c r="D1584" s="26"/>
      <c r="E1584" s="27"/>
      <c r="F1584" s="27"/>
      <c r="G1584" s="27"/>
    </row>
    <row r="1585" spans="1:7" x14ac:dyDescent="0.3">
      <c r="A1585" s="26"/>
      <c r="B1585" s="27"/>
      <c r="C1585" s="27"/>
      <c r="D1585" s="26"/>
      <c r="E1585" s="27"/>
      <c r="F1585" s="27"/>
      <c r="G1585" s="27"/>
    </row>
    <row r="1586" spans="1:7" x14ac:dyDescent="0.3">
      <c r="A1586" s="26"/>
      <c r="B1586" s="27"/>
      <c r="C1586" s="27"/>
      <c r="D1586" s="26"/>
      <c r="E1586" s="27"/>
      <c r="F1586" s="27"/>
      <c r="G1586" s="27"/>
    </row>
    <row r="1587" spans="1:7" x14ac:dyDescent="0.3">
      <c r="A1587" s="26"/>
      <c r="B1587" s="27"/>
      <c r="C1587" s="27"/>
      <c r="D1587" s="26"/>
      <c r="E1587" s="27"/>
      <c r="F1587" s="27"/>
      <c r="G1587" s="27"/>
    </row>
    <row r="1588" spans="1:7" x14ac:dyDescent="0.3">
      <c r="A1588" s="26"/>
      <c r="B1588" s="27"/>
      <c r="C1588" s="27"/>
      <c r="D1588" s="26"/>
      <c r="E1588" s="27"/>
      <c r="F1588" s="27"/>
      <c r="G1588" s="27"/>
    </row>
    <row r="1589" spans="1:7" x14ac:dyDescent="0.3">
      <c r="A1589" s="26"/>
      <c r="B1589" s="27"/>
      <c r="C1589" s="27"/>
      <c r="D1589" s="26"/>
      <c r="E1589" s="27"/>
      <c r="F1589" s="27"/>
      <c r="G1589" s="27"/>
    </row>
    <row r="1590" spans="1:7" x14ac:dyDescent="0.3">
      <c r="A1590" s="26"/>
      <c r="B1590" s="27"/>
      <c r="C1590" s="27"/>
      <c r="D1590" s="26"/>
      <c r="E1590" s="27"/>
      <c r="F1590" s="27"/>
      <c r="G1590" s="27"/>
    </row>
    <row r="1591" spans="1:7" x14ac:dyDescent="0.3">
      <c r="A1591" s="26"/>
      <c r="B1591" s="27"/>
      <c r="C1591" s="27"/>
      <c r="D1591" s="26"/>
      <c r="E1591" s="27"/>
      <c r="F1591" s="27"/>
      <c r="G1591" s="27"/>
    </row>
    <row r="1592" spans="1:7" x14ac:dyDescent="0.3">
      <c r="A1592" s="26"/>
      <c r="B1592" s="27"/>
      <c r="C1592" s="27"/>
      <c r="D1592" s="26"/>
      <c r="E1592" s="27"/>
      <c r="F1592" s="27"/>
      <c r="G1592" s="27"/>
    </row>
    <row r="1593" spans="1:7" x14ac:dyDescent="0.3">
      <c r="A1593" s="26"/>
      <c r="B1593" s="27"/>
      <c r="C1593" s="27"/>
      <c r="D1593" s="26"/>
      <c r="E1593" s="27"/>
      <c r="F1593" s="27"/>
      <c r="G1593" s="27"/>
    </row>
    <row r="1594" spans="1:7" x14ac:dyDescent="0.3">
      <c r="A1594" s="26"/>
      <c r="B1594" s="27"/>
      <c r="C1594" s="27"/>
      <c r="D1594" s="26"/>
      <c r="E1594" s="27"/>
      <c r="F1594" s="27"/>
      <c r="G1594" s="27"/>
    </row>
    <row r="1595" spans="1:7" x14ac:dyDescent="0.3">
      <c r="A1595" s="26"/>
      <c r="B1595" s="27"/>
      <c r="C1595" s="27"/>
      <c r="D1595" s="26"/>
      <c r="E1595" s="27"/>
      <c r="F1595" s="27"/>
      <c r="G1595" s="27"/>
    </row>
    <row r="1596" spans="1:7" x14ac:dyDescent="0.3">
      <c r="A1596" s="26"/>
      <c r="B1596" s="27"/>
      <c r="C1596" s="27"/>
      <c r="D1596" s="26"/>
      <c r="E1596" s="27"/>
      <c r="F1596" s="27"/>
      <c r="G1596" s="27"/>
    </row>
    <row r="1597" spans="1:7" x14ac:dyDescent="0.3">
      <c r="A1597" s="26"/>
      <c r="B1597" s="27"/>
      <c r="C1597" s="27"/>
      <c r="D1597" s="26"/>
      <c r="E1597" s="27"/>
      <c r="F1597" s="27"/>
      <c r="G1597" s="27"/>
    </row>
    <row r="1598" spans="1:7" x14ac:dyDescent="0.3">
      <c r="A1598" s="26"/>
      <c r="B1598" s="27"/>
      <c r="C1598" s="27"/>
      <c r="D1598" s="26"/>
      <c r="E1598" s="27"/>
      <c r="F1598" s="27"/>
      <c r="G1598" s="27"/>
    </row>
    <row r="1599" spans="1:7" x14ac:dyDescent="0.3">
      <c r="A1599" s="26"/>
      <c r="B1599" s="27"/>
      <c r="C1599" s="27"/>
      <c r="D1599" s="26"/>
      <c r="E1599" s="27"/>
      <c r="F1599" s="27"/>
      <c r="G1599" s="27"/>
    </row>
    <row r="1600" spans="1:7" x14ac:dyDescent="0.3">
      <c r="A1600" s="26"/>
      <c r="B1600" s="27"/>
      <c r="C1600" s="27"/>
      <c r="D1600" s="26"/>
      <c r="E1600" s="27"/>
      <c r="F1600" s="27"/>
      <c r="G1600" s="27"/>
    </row>
    <row r="1601" spans="1:7" x14ac:dyDescent="0.3">
      <c r="A1601" s="26"/>
      <c r="B1601" s="27"/>
      <c r="C1601" s="27"/>
      <c r="D1601" s="26"/>
      <c r="E1601" s="27"/>
      <c r="F1601" s="27"/>
      <c r="G1601" s="27"/>
    </row>
    <row r="1602" spans="1:7" x14ac:dyDescent="0.3">
      <c r="A1602" s="26"/>
      <c r="B1602" s="27"/>
      <c r="C1602" s="27"/>
      <c r="D1602" s="26"/>
      <c r="E1602" s="27"/>
      <c r="F1602" s="27"/>
      <c r="G1602" s="27"/>
    </row>
    <row r="1603" spans="1:7" x14ac:dyDescent="0.3">
      <c r="A1603" s="26"/>
      <c r="B1603" s="27"/>
      <c r="C1603" s="27"/>
      <c r="D1603" s="26"/>
      <c r="E1603" s="27"/>
      <c r="F1603" s="27"/>
      <c r="G1603" s="27"/>
    </row>
    <row r="1604" spans="1:7" x14ac:dyDescent="0.3">
      <c r="A1604" s="26"/>
      <c r="B1604" s="27"/>
      <c r="C1604" s="27"/>
      <c r="D1604" s="26"/>
      <c r="E1604" s="27"/>
      <c r="F1604" s="27"/>
      <c r="G1604" s="27"/>
    </row>
    <row r="1605" spans="1:7" x14ac:dyDescent="0.3">
      <c r="A1605" s="26"/>
      <c r="B1605" s="27"/>
      <c r="C1605" s="27"/>
      <c r="D1605" s="26"/>
      <c r="E1605" s="27"/>
      <c r="F1605" s="27"/>
      <c r="G1605" s="27"/>
    </row>
    <row r="1606" spans="1:7" x14ac:dyDescent="0.3">
      <c r="A1606" s="26"/>
      <c r="B1606" s="27"/>
      <c r="C1606" s="27"/>
      <c r="D1606" s="26"/>
      <c r="E1606" s="27"/>
      <c r="F1606" s="27"/>
      <c r="G1606" s="27"/>
    </row>
    <row r="1607" spans="1:7" x14ac:dyDescent="0.3">
      <c r="A1607" s="26"/>
      <c r="B1607" s="27"/>
      <c r="C1607" s="27"/>
      <c r="D1607" s="26"/>
      <c r="E1607" s="27"/>
      <c r="F1607" s="27"/>
      <c r="G1607" s="27"/>
    </row>
    <row r="1608" spans="1:7" x14ac:dyDescent="0.3">
      <c r="A1608" s="26"/>
      <c r="B1608" s="27"/>
      <c r="C1608" s="27"/>
      <c r="D1608" s="26"/>
      <c r="E1608" s="27"/>
      <c r="F1608" s="27"/>
      <c r="G1608" s="27"/>
    </row>
    <row r="1609" spans="1:7" x14ac:dyDescent="0.3">
      <c r="A1609" s="26"/>
      <c r="B1609" s="27"/>
      <c r="C1609" s="27"/>
      <c r="D1609" s="26"/>
      <c r="E1609" s="27"/>
      <c r="F1609" s="27"/>
      <c r="G1609" s="27"/>
    </row>
    <row r="1610" spans="1:7" x14ac:dyDescent="0.3">
      <c r="A1610" s="26"/>
      <c r="B1610" s="27"/>
      <c r="C1610" s="27"/>
      <c r="D1610" s="26"/>
      <c r="E1610" s="27"/>
      <c r="F1610" s="27"/>
      <c r="G1610" s="27"/>
    </row>
    <row r="1611" spans="1:7" x14ac:dyDescent="0.3">
      <c r="A1611" s="26"/>
      <c r="B1611" s="27"/>
      <c r="C1611" s="27"/>
      <c r="D1611" s="26"/>
      <c r="E1611" s="27"/>
      <c r="F1611" s="27"/>
      <c r="G1611" s="27"/>
    </row>
    <row r="1612" spans="1:7" x14ac:dyDescent="0.3">
      <c r="A1612" s="26"/>
      <c r="B1612" s="27"/>
      <c r="C1612" s="27"/>
      <c r="D1612" s="26"/>
      <c r="E1612" s="27"/>
      <c r="F1612" s="27"/>
      <c r="G1612" s="27"/>
    </row>
    <row r="1613" spans="1:7" x14ac:dyDescent="0.3">
      <c r="A1613" s="26"/>
      <c r="B1613" s="27"/>
      <c r="C1613" s="27"/>
      <c r="D1613" s="26"/>
      <c r="E1613" s="27"/>
      <c r="F1613" s="27"/>
      <c r="G1613" s="27"/>
    </row>
    <row r="1614" spans="1:7" x14ac:dyDescent="0.3">
      <c r="A1614" s="26"/>
      <c r="B1614" s="27"/>
      <c r="C1614" s="27"/>
      <c r="D1614" s="26"/>
      <c r="E1614" s="27"/>
      <c r="F1614" s="27"/>
      <c r="G1614" s="27"/>
    </row>
    <row r="1615" spans="1:7" x14ac:dyDescent="0.3">
      <c r="A1615" s="26"/>
      <c r="B1615" s="27"/>
      <c r="C1615" s="27"/>
      <c r="D1615" s="26"/>
      <c r="E1615" s="27"/>
      <c r="F1615" s="27"/>
      <c r="G1615" s="27"/>
    </row>
    <row r="1616" spans="1:7" x14ac:dyDescent="0.3">
      <c r="A1616" s="26"/>
      <c r="B1616" s="27"/>
      <c r="C1616" s="27"/>
      <c r="D1616" s="26"/>
      <c r="E1616" s="27"/>
      <c r="F1616" s="27"/>
      <c r="G1616" s="27"/>
    </row>
    <row r="1617" spans="1:7" x14ac:dyDescent="0.3">
      <c r="A1617" s="26"/>
      <c r="B1617" s="27"/>
      <c r="C1617" s="27"/>
      <c r="D1617" s="26"/>
      <c r="E1617" s="27"/>
      <c r="F1617" s="27"/>
      <c r="G1617" s="27"/>
    </row>
    <row r="1618" spans="1:7" x14ac:dyDescent="0.3">
      <c r="A1618" s="26"/>
      <c r="B1618" s="27"/>
      <c r="C1618" s="27"/>
      <c r="D1618" s="26"/>
      <c r="E1618" s="27"/>
      <c r="F1618" s="27"/>
      <c r="G1618" s="27"/>
    </row>
    <row r="1619" spans="1:7" x14ac:dyDescent="0.3">
      <c r="A1619" s="26"/>
      <c r="B1619" s="27"/>
      <c r="C1619" s="27"/>
      <c r="D1619" s="26"/>
      <c r="E1619" s="27"/>
      <c r="F1619" s="27"/>
      <c r="G1619" s="27"/>
    </row>
    <row r="1620" spans="1:7" x14ac:dyDescent="0.3">
      <c r="A1620" s="26"/>
      <c r="B1620" s="27"/>
      <c r="C1620" s="27"/>
      <c r="D1620" s="26"/>
      <c r="E1620" s="27"/>
      <c r="F1620" s="27"/>
      <c r="G1620" s="27"/>
    </row>
    <row r="1621" spans="1:7" x14ac:dyDescent="0.3">
      <c r="A1621" s="26"/>
      <c r="B1621" s="27"/>
      <c r="C1621" s="27"/>
      <c r="D1621" s="26"/>
      <c r="E1621" s="27"/>
      <c r="F1621" s="27"/>
      <c r="G1621" s="27"/>
    </row>
    <row r="1622" spans="1:7" x14ac:dyDescent="0.3">
      <c r="A1622" s="26"/>
      <c r="B1622" s="27"/>
      <c r="C1622" s="27"/>
      <c r="D1622" s="26"/>
      <c r="E1622" s="27"/>
      <c r="F1622" s="27"/>
      <c r="G1622" s="27"/>
    </row>
    <row r="1623" spans="1:7" x14ac:dyDescent="0.3">
      <c r="A1623" s="26"/>
      <c r="B1623" s="27"/>
      <c r="C1623" s="27"/>
      <c r="D1623" s="26"/>
      <c r="E1623" s="27"/>
      <c r="F1623" s="27"/>
      <c r="G1623" s="27"/>
    </row>
    <row r="1624" spans="1:7" x14ac:dyDescent="0.3">
      <c r="A1624" s="26"/>
      <c r="B1624" s="27"/>
      <c r="C1624" s="27"/>
      <c r="D1624" s="26"/>
      <c r="E1624" s="27"/>
      <c r="F1624" s="27"/>
      <c r="G1624" s="27"/>
    </row>
    <row r="1625" spans="1:7" x14ac:dyDescent="0.3">
      <c r="A1625" s="26"/>
      <c r="B1625" s="27"/>
      <c r="C1625" s="27"/>
      <c r="D1625" s="26"/>
      <c r="E1625" s="27"/>
      <c r="F1625" s="27"/>
      <c r="G1625" s="27"/>
    </row>
    <row r="1626" spans="1:7" x14ac:dyDescent="0.3">
      <c r="A1626" s="26"/>
      <c r="B1626" s="27"/>
      <c r="C1626" s="27"/>
      <c r="D1626" s="26"/>
      <c r="E1626" s="27"/>
      <c r="F1626" s="27"/>
      <c r="G1626" s="27"/>
    </row>
    <row r="1627" spans="1:7" x14ac:dyDescent="0.3">
      <c r="A1627" s="26"/>
      <c r="B1627" s="27"/>
      <c r="C1627" s="27"/>
      <c r="D1627" s="26"/>
      <c r="E1627" s="27"/>
      <c r="F1627" s="27"/>
      <c r="G1627" s="27"/>
    </row>
    <row r="1628" spans="1:7" x14ac:dyDescent="0.3">
      <c r="A1628" s="26"/>
      <c r="B1628" s="27"/>
      <c r="C1628" s="27"/>
      <c r="D1628" s="26"/>
      <c r="E1628" s="27"/>
      <c r="F1628" s="27"/>
      <c r="G1628" s="27"/>
    </row>
    <row r="1629" spans="1:7" x14ac:dyDescent="0.3">
      <c r="A1629" s="26"/>
      <c r="B1629" s="27"/>
      <c r="C1629" s="27"/>
      <c r="D1629" s="26"/>
      <c r="E1629" s="27"/>
      <c r="F1629" s="27"/>
      <c r="G1629" s="27"/>
    </row>
    <row r="1630" spans="1:7" x14ac:dyDescent="0.3">
      <c r="A1630" s="26"/>
      <c r="B1630" s="27"/>
      <c r="C1630" s="27"/>
      <c r="D1630" s="26"/>
      <c r="E1630" s="27"/>
      <c r="F1630" s="27"/>
      <c r="G1630" s="27"/>
    </row>
    <row r="1631" spans="1:7" x14ac:dyDescent="0.3">
      <c r="A1631" s="26"/>
      <c r="B1631" s="27"/>
      <c r="C1631" s="27"/>
      <c r="D1631" s="26"/>
      <c r="E1631" s="27"/>
      <c r="F1631" s="27"/>
      <c r="G1631" s="27"/>
    </row>
    <row r="1632" spans="1:7" x14ac:dyDescent="0.3">
      <c r="A1632" s="26"/>
      <c r="B1632" s="27"/>
      <c r="C1632" s="27"/>
      <c r="D1632" s="26"/>
      <c r="E1632" s="27"/>
      <c r="F1632" s="27"/>
      <c r="G1632" s="27"/>
    </row>
    <row r="1633" spans="1:7" x14ac:dyDescent="0.3">
      <c r="A1633" s="26"/>
      <c r="B1633" s="27"/>
      <c r="C1633" s="27"/>
      <c r="D1633" s="26"/>
      <c r="E1633" s="27"/>
      <c r="F1633" s="27"/>
      <c r="G1633" s="27"/>
    </row>
    <row r="1634" spans="1:7" x14ac:dyDescent="0.3">
      <c r="A1634" s="26"/>
      <c r="B1634" s="27"/>
      <c r="C1634" s="27"/>
      <c r="D1634" s="26"/>
      <c r="E1634" s="27"/>
      <c r="F1634" s="27"/>
      <c r="G1634" s="27"/>
    </row>
    <row r="1635" spans="1:7" x14ac:dyDescent="0.3">
      <c r="A1635" s="26"/>
      <c r="B1635" s="27"/>
      <c r="C1635" s="27"/>
      <c r="D1635" s="26"/>
      <c r="E1635" s="27"/>
      <c r="F1635" s="27"/>
      <c r="G1635" s="27"/>
    </row>
    <row r="1636" spans="1:7" x14ac:dyDescent="0.3">
      <c r="A1636" s="26"/>
      <c r="B1636" s="27"/>
      <c r="C1636" s="27"/>
      <c r="D1636" s="26"/>
      <c r="E1636" s="27"/>
      <c r="F1636" s="27"/>
      <c r="G1636" s="27"/>
    </row>
    <row r="1637" spans="1:7" x14ac:dyDescent="0.3">
      <c r="A1637" s="26"/>
      <c r="B1637" s="27"/>
      <c r="C1637" s="27"/>
      <c r="D1637" s="26"/>
      <c r="E1637" s="27"/>
      <c r="F1637" s="27"/>
      <c r="G1637" s="27"/>
    </row>
    <row r="1638" spans="1:7" x14ac:dyDescent="0.3">
      <c r="A1638" s="26"/>
      <c r="B1638" s="27"/>
      <c r="C1638" s="27"/>
      <c r="D1638" s="26"/>
      <c r="E1638" s="27"/>
      <c r="F1638" s="27"/>
      <c r="G1638" s="27"/>
    </row>
    <row r="1639" spans="1:7" x14ac:dyDescent="0.3">
      <c r="A1639" s="26"/>
      <c r="B1639" s="27"/>
      <c r="C1639" s="27"/>
      <c r="D1639" s="26"/>
      <c r="E1639" s="27"/>
      <c r="F1639" s="27"/>
      <c r="G1639" s="27"/>
    </row>
    <row r="1640" spans="1:7" x14ac:dyDescent="0.3">
      <c r="A1640" s="26"/>
      <c r="B1640" s="27"/>
      <c r="C1640" s="27"/>
      <c r="D1640" s="26"/>
      <c r="E1640" s="27"/>
      <c r="F1640" s="27"/>
      <c r="G1640" s="27"/>
    </row>
    <row r="1641" spans="1:7" x14ac:dyDescent="0.3">
      <c r="A1641" s="26"/>
      <c r="B1641" s="27"/>
      <c r="C1641" s="27"/>
      <c r="D1641" s="26"/>
      <c r="E1641" s="27"/>
      <c r="F1641" s="27"/>
      <c r="G1641" s="27"/>
    </row>
    <row r="1642" spans="1:7" x14ac:dyDescent="0.3">
      <c r="A1642" s="26"/>
      <c r="B1642" s="27"/>
      <c r="C1642" s="27"/>
      <c r="D1642" s="26"/>
      <c r="E1642" s="27"/>
      <c r="F1642" s="27"/>
      <c r="G1642" s="27"/>
    </row>
    <row r="1643" spans="1:7" x14ac:dyDescent="0.3">
      <c r="A1643" s="26"/>
      <c r="B1643" s="27"/>
      <c r="C1643" s="27"/>
      <c r="D1643" s="26"/>
      <c r="E1643" s="27"/>
      <c r="F1643" s="27"/>
      <c r="G1643" s="27"/>
    </row>
    <row r="1644" spans="1:7" x14ac:dyDescent="0.3">
      <c r="A1644" s="26"/>
      <c r="B1644" s="27"/>
      <c r="C1644" s="27"/>
      <c r="D1644" s="26"/>
      <c r="E1644" s="27"/>
      <c r="F1644" s="27"/>
      <c r="G1644" s="27"/>
    </row>
    <row r="1645" spans="1:7" x14ac:dyDescent="0.3">
      <c r="A1645" s="26"/>
      <c r="B1645" s="27"/>
      <c r="C1645" s="27"/>
      <c r="D1645" s="26"/>
      <c r="E1645" s="27"/>
      <c r="F1645" s="27"/>
      <c r="G1645" s="27"/>
    </row>
    <row r="1646" spans="1:7" x14ac:dyDescent="0.3">
      <c r="A1646" s="26"/>
      <c r="B1646" s="27"/>
      <c r="C1646" s="27"/>
      <c r="D1646" s="26"/>
      <c r="E1646" s="27"/>
      <c r="F1646" s="27"/>
      <c r="G1646" s="27"/>
    </row>
    <row r="1647" spans="1:7" x14ac:dyDescent="0.3">
      <c r="A1647" s="26"/>
      <c r="B1647" s="27"/>
      <c r="C1647" s="27"/>
      <c r="D1647" s="26"/>
      <c r="E1647" s="27"/>
      <c r="F1647" s="27"/>
      <c r="G1647" s="27"/>
    </row>
    <row r="1648" spans="1:7" x14ac:dyDescent="0.3">
      <c r="A1648" s="26"/>
      <c r="B1648" s="27"/>
      <c r="C1648" s="27"/>
      <c r="D1648" s="26"/>
      <c r="E1648" s="27"/>
      <c r="F1648" s="27"/>
      <c r="G1648" s="27"/>
    </row>
    <row r="1649" spans="1:7" x14ac:dyDescent="0.3">
      <c r="A1649" s="26"/>
      <c r="B1649" s="27"/>
      <c r="C1649" s="27"/>
      <c r="D1649" s="26"/>
      <c r="E1649" s="27"/>
      <c r="F1649" s="27"/>
      <c r="G1649" s="27"/>
    </row>
    <row r="1650" spans="1:7" x14ac:dyDescent="0.3">
      <c r="A1650" s="26"/>
      <c r="B1650" s="27"/>
      <c r="C1650" s="27"/>
      <c r="D1650" s="26"/>
      <c r="E1650" s="27"/>
      <c r="F1650" s="27"/>
      <c r="G1650" s="27"/>
    </row>
    <row r="1651" spans="1:7" x14ac:dyDescent="0.3">
      <c r="A1651" s="26"/>
      <c r="B1651" s="27"/>
      <c r="C1651" s="27"/>
      <c r="D1651" s="26"/>
      <c r="E1651" s="27"/>
      <c r="F1651" s="27"/>
      <c r="G1651" s="27"/>
    </row>
    <row r="1652" spans="1:7" x14ac:dyDescent="0.3">
      <c r="A1652" s="26"/>
      <c r="B1652" s="27"/>
      <c r="C1652" s="27"/>
      <c r="D1652" s="26"/>
      <c r="E1652" s="27"/>
      <c r="F1652" s="27"/>
      <c r="G1652" s="27"/>
    </row>
    <row r="1653" spans="1:7" x14ac:dyDescent="0.3">
      <c r="A1653" s="26"/>
      <c r="B1653" s="27"/>
      <c r="C1653" s="27"/>
      <c r="D1653" s="26"/>
      <c r="E1653" s="27"/>
      <c r="F1653" s="27"/>
      <c r="G1653" s="27"/>
    </row>
    <row r="1654" spans="1:7" x14ac:dyDescent="0.3">
      <c r="A1654" s="26"/>
      <c r="B1654" s="27"/>
      <c r="C1654" s="27"/>
      <c r="D1654" s="26"/>
      <c r="E1654" s="27"/>
      <c r="F1654" s="27"/>
      <c r="G1654" s="27"/>
    </row>
    <row r="1655" spans="1:7" x14ac:dyDescent="0.3">
      <c r="A1655" s="26"/>
      <c r="B1655" s="27"/>
      <c r="C1655" s="27"/>
      <c r="D1655" s="26"/>
      <c r="E1655" s="27"/>
      <c r="F1655" s="27"/>
      <c r="G1655" s="27"/>
    </row>
    <row r="1656" spans="1:7" x14ac:dyDescent="0.3">
      <c r="A1656" s="26"/>
      <c r="B1656" s="27"/>
      <c r="C1656" s="27"/>
      <c r="D1656" s="26"/>
      <c r="E1656" s="27"/>
      <c r="F1656" s="27"/>
      <c r="G1656" s="27"/>
    </row>
    <row r="1657" spans="1:7" x14ac:dyDescent="0.3">
      <c r="A1657" s="26"/>
      <c r="B1657" s="27"/>
      <c r="C1657" s="27"/>
      <c r="D1657" s="26"/>
      <c r="E1657" s="27"/>
      <c r="F1657" s="27"/>
      <c r="G1657" s="27"/>
    </row>
    <row r="1658" spans="1:7" x14ac:dyDescent="0.3">
      <c r="A1658" s="26"/>
      <c r="B1658" s="27"/>
      <c r="C1658" s="27"/>
      <c r="D1658" s="26"/>
      <c r="E1658" s="27"/>
      <c r="F1658" s="27"/>
      <c r="G1658" s="27"/>
    </row>
    <row r="1659" spans="1:7" x14ac:dyDescent="0.3">
      <c r="A1659" s="26"/>
      <c r="B1659" s="27"/>
      <c r="C1659" s="27"/>
      <c r="D1659" s="26"/>
      <c r="E1659" s="27"/>
      <c r="F1659" s="27"/>
      <c r="G1659" s="27"/>
    </row>
    <row r="1660" spans="1:7" x14ac:dyDescent="0.3">
      <c r="A1660" s="26"/>
      <c r="B1660" s="27"/>
      <c r="C1660" s="27"/>
      <c r="D1660" s="26"/>
      <c r="E1660" s="27"/>
      <c r="F1660" s="27"/>
      <c r="G1660" s="27"/>
    </row>
    <row r="1661" spans="1:7" x14ac:dyDescent="0.3">
      <c r="A1661" s="26"/>
      <c r="B1661" s="27"/>
      <c r="C1661" s="27"/>
      <c r="D1661" s="26"/>
      <c r="E1661" s="27"/>
      <c r="F1661" s="27"/>
      <c r="G1661" s="27"/>
    </row>
    <row r="1662" spans="1:7" x14ac:dyDescent="0.3">
      <c r="A1662" s="26"/>
      <c r="B1662" s="27"/>
      <c r="C1662" s="27"/>
      <c r="D1662" s="26"/>
      <c r="E1662" s="27"/>
      <c r="F1662" s="27"/>
      <c r="G1662" s="27"/>
    </row>
    <row r="1663" spans="1:7" x14ac:dyDescent="0.3">
      <c r="A1663" s="26"/>
      <c r="B1663" s="27"/>
      <c r="C1663" s="27"/>
      <c r="D1663" s="26"/>
      <c r="E1663" s="27"/>
      <c r="F1663" s="27"/>
      <c r="G1663" s="27"/>
    </row>
    <row r="1664" spans="1:7" x14ac:dyDescent="0.3">
      <c r="A1664" s="26"/>
      <c r="B1664" s="27"/>
      <c r="C1664" s="27"/>
      <c r="D1664" s="26"/>
      <c r="E1664" s="27"/>
      <c r="F1664" s="27"/>
      <c r="G1664" s="27"/>
    </row>
    <row r="1665" spans="1:7" x14ac:dyDescent="0.3">
      <c r="A1665" s="26"/>
      <c r="B1665" s="27"/>
      <c r="C1665" s="27"/>
      <c r="D1665" s="26"/>
      <c r="E1665" s="27"/>
      <c r="F1665" s="27"/>
      <c r="G1665" s="27"/>
    </row>
    <row r="1666" spans="1:7" x14ac:dyDescent="0.3">
      <c r="A1666" s="26"/>
      <c r="B1666" s="27"/>
      <c r="C1666" s="27"/>
      <c r="D1666" s="26"/>
      <c r="E1666" s="27"/>
      <c r="F1666" s="27"/>
      <c r="G1666" s="27"/>
    </row>
    <row r="1667" spans="1:7" x14ac:dyDescent="0.3">
      <c r="A1667" s="26"/>
      <c r="B1667" s="27"/>
      <c r="C1667" s="27"/>
      <c r="D1667" s="26"/>
      <c r="E1667" s="27"/>
      <c r="F1667" s="27"/>
      <c r="G1667" s="27"/>
    </row>
    <row r="1668" spans="1:7" x14ac:dyDescent="0.3">
      <c r="A1668" s="26"/>
      <c r="B1668" s="27"/>
      <c r="C1668" s="27"/>
      <c r="D1668" s="26"/>
      <c r="E1668" s="27"/>
      <c r="F1668" s="27"/>
      <c r="G1668" s="27"/>
    </row>
    <row r="1669" spans="1:7" x14ac:dyDescent="0.3">
      <c r="A1669" s="26"/>
      <c r="B1669" s="27"/>
      <c r="C1669" s="27"/>
      <c r="D1669" s="26"/>
      <c r="E1669" s="27"/>
      <c r="F1669" s="27"/>
      <c r="G1669" s="27"/>
    </row>
    <row r="1670" spans="1:7" x14ac:dyDescent="0.3">
      <c r="A1670" s="26"/>
      <c r="B1670" s="27"/>
      <c r="C1670" s="27"/>
      <c r="D1670" s="26"/>
      <c r="E1670" s="27"/>
      <c r="F1670" s="27"/>
      <c r="G1670" s="27"/>
    </row>
    <row r="1671" spans="1:7" x14ac:dyDescent="0.3">
      <c r="A1671" s="26"/>
      <c r="B1671" s="27"/>
      <c r="C1671" s="27"/>
      <c r="D1671" s="26"/>
      <c r="E1671" s="27"/>
      <c r="F1671" s="27"/>
      <c r="G1671" s="27"/>
    </row>
    <row r="1672" spans="1:7" x14ac:dyDescent="0.3">
      <c r="A1672" s="26"/>
      <c r="B1672" s="27"/>
      <c r="C1672" s="27"/>
      <c r="D1672" s="26"/>
      <c r="E1672" s="27"/>
      <c r="F1672" s="27"/>
      <c r="G1672" s="27"/>
    </row>
    <row r="1673" spans="1:7" x14ac:dyDescent="0.3">
      <c r="A1673" s="26"/>
      <c r="B1673" s="27"/>
      <c r="C1673" s="27"/>
      <c r="D1673" s="26"/>
      <c r="E1673" s="27"/>
      <c r="F1673" s="27"/>
      <c r="G1673" s="27"/>
    </row>
    <row r="1674" spans="1:7" x14ac:dyDescent="0.3">
      <c r="A1674" s="26"/>
      <c r="B1674" s="27"/>
      <c r="C1674" s="27"/>
      <c r="D1674" s="26"/>
      <c r="E1674" s="27"/>
      <c r="F1674" s="27"/>
      <c r="G1674" s="27"/>
    </row>
    <row r="1675" spans="1:7" x14ac:dyDescent="0.3">
      <c r="A1675" s="26"/>
      <c r="B1675" s="27"/>
      <c r="C1675" s="27"/>
      <c r="D1675" s="26"/>
      <c r="E1675" s="27"/>
      <c r="F1675" s="27"/>
      <c r="G1675" s="27"/>
    </row>
    <row r="1676" spans="1:7" x14ac:dyDescent="0.3">
      <c r="A1676" s="26"/>
      <c r="B1676" s="27"/>
      <c r="C1676" s="27"/>
      <c r="D1676" s="26"/>
      <c r="E1676" s="27"/>
      <c r="F1676" s="27"/>
      <c r="G1676" s="27"/>
    </row>
    <row r="1677" spans="1:7" x14ac:dyDescent="0.3">
      <c r="A1677" s="26"/>
      <c r="B1677" s="27"/>
      <c r="C1677" s="27"/>
      <c r="D1677" s="26"/>
      <c r="E1677" s="27"/>
      <c r="F1677" s="27"/>
      <c r="G1677" s="27"/>
    </row>
    <row r="1678" spans="1:7" x14ac:dyDescent="0.3">
      <c r="A1678" s="26"/>
      <c r="B1678" s="27"/>
      <c r="C1678" s="27"/>
      <c r="D1678" s="26"/>
      <c r="E1678" s="27"/>
      <c r="F1678" s="27"/>
      <c r="G1678" s="27"/>
    </row>
    <row r="1679" spans="1:7" x14ac:dyDescent="0.3">
      <c r="A1679" s="26"/>
      <c r="B1679" s="27"/>
      <c r="C1679" s="27"/>
      <c r="D1679" s="26"/>
      <c r="E1679" s="27"/>
      <c r="F1679" s="27"/>
      <c r="G1679" s="27"/>
    </row>
    <row r="1680" spans="1:7" x14ac:dyDescent="0.3">
      <c r="A1680" s="26"/>
      <c r="B1680" s="27"/>
      <c r="C1680" s="27"/>
      <c r="D1680" s="26"/>
      <c r="E1680" s="27"/>
      <c r="F1680" s="27"/>
      <c r="G1680" s="27"/>
    </row>
    <row r="1681" spans="1:7" x14ac:dyDescent="0.3">
      <c r="A1681" s="26"/>
      <c r="B1681" s="27"/>
      <c r="C1681" s="27"/>
      <c r="D1681" s="26"/>
      <c r="E1681" s="27"/>
      <c r="F1681" s="27"/>
      <c r="G1681" s="27"/>
    </row>
    <row r="1682" spans="1:7" x14ac:dyDescent="0.3">
      <c r="A1682" s="26"/>
      <c r="B1682" s="27"/>
      <c r="C1682" s="27"/>
      <c r="D1682" s="26"/>
      <c r="E1682" s="27"/>
      <c r="F1682" s="27"/>
      <c r="G1682" s="27"/>
    </row>
    <row r="1683" spans="1:7" x14ac:dyDescent="0.3">
      <c r="A1683" s="26"/>
      <c r="B1683" s="27"/>
      <c r="C1683" s="27"/>
      <c r="D1683" s="26"/>
      <c r="E1683" s="27"/>
      <c r="F1683" s="27"/>
      <c r="G1683" s="27"/>
    </row>
    <row r="1684" spans="1:7" x14ac:dyDescent="0.3">
      <c r="A1684" s="26"/>
      <c r="B1684" s="27"/>
      <c r="C1684" s="27"/>
      <c r="D1684" s="26"/>
      <c r="E1684" s="27"/>
      <c r="F1684" s="27"/>
      <c r="G1684" s="27"/>
    </row>
    <row r="1685" spans="1:7" x14ac:dyDescent="0.3">
      <c r="A1685" s="26"/>
      <c r="B1685" s="27"/>
      <c r="C1685" s="27"/>
      <c r="D1685" s="26"/>
      <c r="E1685" s="27"/>
      <c r="F1685" s="27"/>
      <c r="G1685" s="27"/>
    </row>
    <row r="1686" spans="1:7" x14ac:dyDescent="0.3">
      <c r="A1686" s="26"/>
      <c r="B1686" s="27"/>
      <c r="C1686" s="27"/>
      <c r="D1686" s="26"/>
      <c r="E1686" s="27"/>
      <c r="F1686" s="27"/>
      <c r="G1686" s="27"/>
    </row>
    <row r="1687" spans="1:7" x14ac:dyDescent="0.3">
      <c r="A1687" s="26"/>
      <c r="B1687" s="27"/>
      <c r="C1687" s="27"/>
      <c r="D1687" s="26"/>
      <c r="E1687" s="27"/>
      <c r="F1687" s="27"/>
      <c r="G1687" s="27"/>
    </row>
    <row r="1688" spans="1:7" x14ac:dyDescent="0.3">
      <c r="A1688" s="26"/>
      <c r="B1688" s="27"/>
      <c r="C1688" s="27"/>
      <c r="D1688" s="26"/>
      <c r="E1688" s="27"/>
      <c r="F1688" s="27"/>
      <c r="G1688" s="27"/>
    </row>
    <row r="1689" spans="1:7" x14ac:dyDescent="0.3">
      <c r="A1689" s="26"/>
      <c r="B1689" s="27"/>
      <c r="C1689" s="27"/>
      <c r="D1689" s="26"/>
      <c r="E1689" s="27"/>
      <c r="F1689" s="27"/>
      <c r="G1689" s="27"/>
    </row>
    <row r="1690" spans="1:7" x14ac:dyDescent="0.3">
      <c r="A1690" s="26"/>
      <c r="B1690" s="27"/>
      <c r="C1690" s="27"/>
      <c r="D1690" s="26"/>
      <c r="E1690" s="27"/>
      <c r="F1690" s="27"/>
      <c r="G1690" s="27"/>
    </row>
    <row r="1691" spans="1:7" x14ac:dyDescent="0.3">
      <c r="A1691" s="26"/>
      <c r="B1691" s="27"/>
      <c r="C1691" s="27"/>
      <c r="D1691" s="26"/>
      <c r="E1691" s="27"/>
      <c r="F1691" s="27"/>
      <c r="G1691" s="27"/>
    </row>
    <row r="1692" spans="1:7" x14ac:dyDescent="0.3">
      <c r="A1692" s="26"/>
      <c r="B1692" s="27"/>
      <c r="C1692" s="27"/>
      <c r="D1692" s="26"/>
      <c r="E1692" s="27"/>
      <c r="F1692" s="27"/>
      <c r="G1692" s="27"/>
    </row>
    <row r="1693" spans="1:7" x14ac:dyDescent="0.3">
      <c r="A1693" s="26"/>
      <c r="B1693" s="27"/>
      <c r="C1693" s="27"/>
      <c r="D1693" s="26"/>
      <c r="E1693" s="27"/>
      <c r="F1693" s="27"/>
      <c r="G1693" s="27"/>
    </row>
    <row r="1694" spans="1:7" x14ac:dyDescent="0.3">
      <c r="A1694" s="26"/>
      <c r="B1694" s="27"/>
      <c r="C1694" s="27"/>
      <c r="D1694" s="26"/>
      <c r="E1694" s="27"/>
      <c r="F1694" s="27"/>
      <c r="G1694" s="27"/>
    </row>
    <row r="1695" spans="1:7" x14ac:dyDescent="0.3">
      <c r="A1695" s="26"/>
      <c r="B1695" s="27"/>
      <c r="C1695" s="27"/>
      <c r="D1695" s="26"/>
      <c r="E1695" s="27"/>
      <c r="F1695" s="27"/>
      <c r="G1695" s="27"/>
    </row>
    <row r="1696" spans="1:7" x14ac:dyDescent="0.3">
      <c r="A1696" s="26"/>
      <c r="B1696" s="27"/>
      <c r="C1696" s="27"/>
      <c r="D1696" s="26"/>
      <c r="E1696" s="27"/>
      <c r="F1696" s="27"/>
      <c r="G1696" s="27"/>
    </row>
    <row r="1697" spans="1:7" x14ac:dyDescent="0.3">
      <c r="A1697" s="26"/>
      <c r="B1697" s="27"/>
      <c r="C1697" s="27"/>
      <c r="D1697" s="26"/>
      <c r="E1697" s="27"/>
      <c r="F1697" s="27"/>
      <c r="G1697" s="27"/>
    </row>
    <row r="1698" spans="1:7" x14ac:dyDescent="0.3">
      <c r="A1698" s="26"/>
      <c r="B1698" s="27"/>
      <c r="C1698" s="27"/>
      <c r="D1698" s="26"/>
      <c r="E1698" s="27"/>
      <c r="F1698" s="27"/>
      <c r="G1698" s="27"/>
    </row>
    <row r="1699" spans="1:7" x14ac:dyDescent="0.3">
      <c r="A1699" s="26"/>
      <c r="B1699" s="27"/>
      <c r="C1699" s="27"/>
      <c r="D1699" s="26"/>
      <c r="E1699" s="27"/>
      <c r="F1699" s="27"/>
      <c r="G1699" s="27"/>
    </row>
    <row r="1700" spans="1:7" x14ac:dyDescent="0.3">
      <c r="A1700" s="26"/>
      <c r="B1700" s="27"/>
      <c r="C1700" s="27"/>
      <c r="D1700" s="26"/>
      <c r="E1700" s="27"/>
      <c r="F1700" s="27"/>
      <c r="G1700" s="27"/>
    </row>
    <row r="1701" spans="1:7" x14ac:dyDescent="0.3">
      <c r="A1701" s="26"/>
      <c r="B1701" s="27"/>
      <c r="C1701" s="27"/>
      <c r="D1701" s="26"/>
      <c r="E1701" s="27"/>
      <c r="F1701" s="27"/>
      <c r="G1701" s="27"/>
    </row>
    <row r="1702" spans="1:7" x14ac:dyDescent="0.3">
      <c r="A1702" s="26"/>
      <c r="B1702" s="27"/>
      <c r="C1702" s="27"/>
      <c r="D1702" s="26"/>
      <c r="E1702" s="27"/>
      <c r="F1702" s="27"/>
      <c r="G1702" s="27"/>
    </row>
    <row r="1703" spans="1:7" x14ac:dyDescent="0.3">
      <c r="A1703" s="26"/>
      <c r="B1703" s="27"/>
      <c r="C1703" s="27"/>
      <c r="D1703" s="26"/>
      <c r="E1703" s="27"/>
      <c r="F1703" s="27"/>
      <c r="G1703" s="27"/>
    </row>
    <row r="1704" spans="1:7" x14ac:dyDescent="0.3">
      <c r="A1704" s="26"/>
      <c r="B1704" s="27"/>
      <c r="C1704" s="27"/>
      <c r="D1704" s="26"/>
      <c r="E1704" s="27"/>
      <c r="F1704" s="27"/>
      <c r="G1704" s="27"/>
    </row>
    <row r="1705" spans="1:7" x14ac:dyDescent="0.3">
      <c r="A1705" s="26"/>
      <c r="B1705" s="27"/>
      <c r="C1705" s="27"/>
      <c r="D1705" s="26"/>
      <c r="E1705" s="27"/>
      <c r="F1705" s="27"/>
      <c r="G1705" s="27"/>
    </row>
    <row r="1706" spans="1:7" x14ac:dyDescent="0.3">
      <c r="A1706" s="26"/>
      <c r="B1706" s="27"/>
      <c r="C1706" s="27"/>
      <c r="D1706" s="26"/>
      <c r="E1706" s="27"/>
      <c r="F1706" s="27"/>
      <c r="G1706" s="27"/>
    </row>
    <row r="1707" spans="1:7" x14ac:dyDescent="0.3">
      <c r="A1707" s="26"/>
      <c r="B1707" s="27"/>
      <c r="C1707" s="27"/>
      <c r="D1707" s="26"/>
      <c r="E1707" s="27"/>
      <c r="F1707" s="27"/>
      <c r="G1707" s="27"/>
    </row>
    <row r="1708" spans="1:7" x14ac:dyDescent="0.3">
      <c r="A1708" s="26"/>
      <c r="B1708" s="27"/>
      <c r="C1708" s="27"/>
      <c r="D1708" s="26"/>
      <c r="E1708" s="27"/>
      <c r="F1708" s="27"/>
      <c r="G1708" s="27"/>
    </row>
    <row r="1709" spans="1:7" x14ac:dyDescent="0.3">
      <c r="A1709" s="26"/>
      <c r="B1709" s="27"/>
      <c r="C1709" s="27"/>
      <c r="D1709" s="26"/>
      <c r="E1709" s="27"/>
      <c r="F1709" s="27"/>
      <c r="G1709" s="27"/>
    </row>
    <row r="1710" spans="1:7" x14ac:dyDescent="0.3">
      <c r="A1710" s="26"/>
      <c r="B1710" s="27"/>
      <c r="C1710" s="27"/>
      <c r="D1710" s="26"/>
      <c r="E1710" s="27"/>
      <c r="F1710" s="27"/>
      <c r="G1710" s="27"/>
    </row>
    <row r="1711" spans="1:7" x14ac:dyDescent="0.3">
      <c r="A1711" s="26"/>
      <c r="B1711" s="27"/>
      <c r="C1711" s="27"/>
      <c r="D1711" s="26"/>
      <c r="E1711" s="27"/>
      <c r="F1711" s="27"/>
      <c r="G1711" s="27"/>
    </row>
    <row r="1712" spans="1:7" x14ac:dyDescent="0.3">
      <c r="A1712" s="26"/>
      <c r="B1712" s="27"/>
      <c r="C1712" s="27"/>
      <c r="D1712" s="26"/>
      <c r="E1712" s="27"/>
      <c r="F1712" s="27"/>
      <c r="G1712" s="27"/>
    </row>
    <row r="1713" spans="1:7" x14ac:dyDescent="0.3">
      <c r="A1713" s="26"/>
      <c r="B1713" s="27"/>
      <c r="C1713" s="27"/>
      <c r="D1713" s="26"/>
      <c r="E1713" s="27"/>
      <c r="F1713" s="27"/>
      <c r="G1713" s="27"/>
    </row>
    <row r="1714" spans="1:7" x14ac:dyDescent="0.3">
      <c r="A1714" s="26"/>
      <c r="B1714" s="27"/>
      <c r="C1714" s="27"/>
      <c r="D1714" s="26"/>
      <c r="E1714" s="27"/>
      <c r="F1714" s="27"/>
      <c r="G1714" s="27"/>
    </row>
    <row r="1715" spans="1:7" x14ac:dyDescent="0.3">
      <c r="A1715" s="26"/>
      <c r="B1715" s="27"/>
      <c r="C1715" s="27"/>
      <c r="D1715" s="26"/>
      <c r="E1715" s="27"/>
      <c r="F1715" s="27"/>
      <c r="G1715" s="27"/>
    </row>
    <row r="1716" spans="1:7" x14ac:dyDescent="0.3">
      <c r="A1716" s="26"/>
      <c r="B1716" s="27"/>
      <c r="C1716" s="27"/>
      <c r="D1716" s="26"/>
      <c r="E1716" s="27"/>
      <c r="F1716" s="27"/>
      <c r="G1716" s="27"/>
    </row>
    <row r="1717" spans="1:7" x14ac:dyDescent="0.3">
      <c r="A1717" s="26"/>
      <c r="B1717" s="27"/>
      <c r="C1717" s="27"/>
      <c r="D1717" s="26"/>
      <c r="E1717" s="27"/>
      <c r="F1717" s="27"/>
      <c r="G1717" s="27"/>
    </row>
    <row r="1718" spans="1:7" x14ac:dyDescent="0.3">
      <c r="A1718" s="26"/>
      <c r="B1718" s="27"/>
      <c r="C1718" s="27"/>
      <c r="D1718" s="26"/>
      <c r="E1718" s="27"/>
      <c r="F1718" s="27"/>
      <c r="G1718" s="27"/>
    </row>
    <row r="1719" spans="1:7" x14ac:dyDescent="0.3">
      <c r="A1719" s="26"/>
      <c r="B1719" s="27"/>
      <c r="C1719" s="27"/>
      <c r="D1719" s="26"/>
      <c r="E1719" s="27"/>
      <c r="F1719" s="27"/>
      <c r="G1719" s="27"/>
    </row>
    <row r="1720" spans="1:7" x14ac:dyDescent="0.3">
      <c r="A1720" s="26"/>
      <c r="B1720" s="27"/>
      <c r="C1720" s="27"/>
      <c r="D1720" s="26"/>
      <c r="E1720" s="27"/>
      <c r="F1720" s="27"/>
      <c r="G1720" s="27"/>
    </row>
    <row r="1721" spans="1:7" x14ac:dyDescent="0.3">
      <c r="A1721" s="26"/>
      <c r="B1721" s="27"/>
      <c r="C1721" s="27"/>
      <c r="D1721" s="26"/>
      <c r="E1721" s="27"/>
      <c r="F1721" s="27"/>
      <c r="G1721" s="27"/>
    </row>
    <row r="1722" spans="1:7" x14ac:dyDescent="0.3">
      <c r="A1722" s="26"/>
      <c r="B1722" s="27"/>
      <c r="C1722" s="27"/>
      <c r="D1722" s="26"/>
      <c r="E1722" s="27"/>
      <c r="F1722" s="27"/>
      <c r="G1722" s="27"/>
    </row>
    <row r="1723" spans="1:7" x14ac:dyDescent="0.3">
      <c r="A1723" s="26"/>
      <c r="B1723" s="27"/>
      <c r="C1723" s="27"/>
      <c r="D1723" s="26"/>
      <c r="E1723" s="27"/>
      <c r="F1723" s="27"/>
      <c r="G1723" s="27"/>
    </row>
    <row r="1724" spans="1:7" x14ac:dyDescent="0.3">
      <c r="A1724" s="26"/>
      <c r="B1724" s="27"/>
      <c r="C1724" s="27"/>
      <c r="D1724" s="26"/>
      <c r="E1724" s="27"/>
      <c r="F1724" s="27"/>
      <c r="G1724" s="27"/>
    </row>
    <row r="1725" spans="1:7" x14ac:dyDescent="0.3">
      <c r="A1725" s="26"/>
      <c r="B1725" s="27"/>
      <c r="C1725" s="27"/>
      <c r="D1725" s="26"/>
      <c r="E1725" s="27"/>
      <c r="F1725" s="27"/>
      <c r="G1725" s="27"/>
    </row>
    <row r="1726" spans="1:7" x14ac:dyDescent="0.3">
      <c r="A1726" s="26"/>
      <c r="B1726" s="27"/>
      <c r="C1726" s="27"/>
      <c r="D1726" s="26"/>
      <c r="E1726" s="27"/>
      <c r="F1726" s="27"/>
      <c r="G1726" s="27"/>
    </row>
    <row r="1727" spans="1:7" x14ac:dyDescent="0.3">
      <c r="A1727" s="26"/>
      <c r="B1727" s="27"/>
      <c r="C1727" s="27"/>
      <c r="D1727" s="26"/>
      <c r="E1727" s="27"/>
      <c r="F1727" s="27"/>
      <c r="G1727" s="27"/>
    </row>
    <row r="1728" spans="1:7" x14ac:dyDescent="0.3">
      <c r="A1728" s="26"/>
      <c r="B1728" s="27"/>
      <c r="C1728" s="27"/>
      <c r="D1728" s="26"/>
      <c r="E1728" s="27"/>
      <c r="F1728" s="27"/>
      <c r="G1728" s="27"/>
    </row>
    <row r="1729" spans="1:7" x14ac:dyDescent="0.3">
      <c r="A1729" s="26"/>
      <c r="B1729" s="27"/>
      <c r="C1729" s="27"/>
      <c r="D1729" s="26"/>
      <c r="E1729" s="27"/>
      <c r="F1729" s="27"/>
      <c r="G1729" s="27"/>
    </row>
    <row r="1730" spans="1:7" x14ac:dyDescent="0.3">
      <c r="A1730" s="26"/>
      <c r="B1730" s="27"/>
      <c r="C1730" s="27"/>
      <c r="D1730" s="26"/>
      <c r="E1730" s="27"/>
      <c r="F1730" s="27"/>
      <c r="G1730" s="27"/>
    </row>
    <row r="1731" spans="1:7" x14ac:dyDescent="0.3">
      <c r="A1731" s="26"/>
      <c r="B1731" s="27"/>
      <c r="C1731" s="27"/>
      <c r="D1731" s="26"/>
      <c r="E1731" s="27"/>
      <c r="F1731" s="27"/>
      <c r="G1731" s="27"/>
    </row>
    <row r="1732" spans="1:7" x14ac:dyDescent="0.3">
      <c r="A1732" s="26"/>
      <c r="B1732" s="27"/>
      <c r="C1732" s="27"/>
      <c r="D1732" s="26"/>
      <c r="E1732" s="27"/>
      <c r="F1732" s="27"/>
      <c r="G1732" s="27"/>
    </row>
    <row r="1733" spans="1:7" x14ac:dyDescent="0.3">
      <c r="A1733" s="26"/>
      <c r="B1733" s="27"/>
      <c r="C1733" s="27"/>
      <c r="D1733" s="26"/>
      <c r="E1733" s="27"/>
      <c r="F1733" s="27"/>
      <c r="G1733" s="27"/>
    </row>
    <row r="1734" spans="1:7" x14ac:dyDescent="0.3">
      <c r="A1734" s="26"/>
      <c r="B1734" s="27"/>
      <c r="C1734" s="27"/>
      <c r="D1734" s="26"/>
      <c r="E1734" s="27"/>
      <c r="F1734" s="27"/>
      <c r="G1734" s="27"/>
    </row>
    <row r="1735" spans="1:7" x14ac:dyDescent="0.3">
      <c r="A1735" s="26"/>
      <c r="B1735" s="27"/>
      <c r="C1735" s="27"/>
      <c r="D1735" s="26"/>
      <c r="E1735" s="27"/>
      <c r="F1735" s="27"/>
      <c r="G1735" s="27"/>
    </row>
    <row r="1736" spans="1:7" x14ac:dyDescent="0.3">
      <c r="A1736" s="26"/>
      <c r="B1736" s="27"/>
      <c r="C1736" s="27"/>
      <c r="D1736" s="26"/>
      <c r="E1736" s="27"/>
      <c r="F1736" s="27"/>
      <c r="G1736" s="27"/>
    </row>
    <row r="1737" spans="1:7" x14ac:dyDescent="0.3">
      <c r="A1737" s="26"/>
      <c r="B1737" s="27"/>
      <c r="C1737" s="27"/>
      <c r="D1737" s="26"/>
      <c r="E1737" s="27"/>
      <c r="F1737" s="27"/>
      <c r="G1737" s="27"/>
    </row>
    <row r="1738" spans="1:7" x14ac:dyDescent="0.3">
      <c r="A1738" s="26"/>
      <c r="B1738" s="27"/>
      <c r="C1738" s="27"/>
      <c r="D1738" s="26"/>
      <c r="E1738" s="27"/>
      <c r="F1738" s="27"/>
      <c r="G1738" s="27"/>
    </row>
    <row r="1739" spans="1:7" x14ac:dyDescent="0.3">
      <c r="A1739" s="26"/>
      <c r="B1739" s="27"/>
      <c r="C1739" s="27"/>
      <c r="D1739" s="26"/>
      <c r="E1739" s="27"/>
      <c r="F1739" s="27"/>
      <c r="G1739" s="27"/>
    </row>
    <row r="1740" spans="1:7" x14ac:dyDescent="0.3">
      <c r="A1740" s="26"/>
      <c r="B1740" s="27"/>
      <c r="C1740" s="27"/>
      <c r="D1740" s="26"/>
      <c r="E1740" s="27"/>
      <c r="F1740" s="27"/>
      <c r="G1740" s="27"/>
    </row>
    <row r="1741" spans="1:7" x14ac:dyDescent="0.3">
      <c r="A1741" s="26"/>
      <c r="B1741" s="27"/>
      <c r="C1741" s="27"/>
      <c r="D1741" s="26"/>
      <c r="E1741" s="27"/>
      <c r="F1741" s="27"/>
      <c r="G1741" s="27"/>
    </row>
    <row r="1742" spans="1:7" x14ac:dyDescent="0.3">
      <c r="A1742" s="26"/>
      <c r="B1742" s="27"/>
      <c r="C1742" s="27"/>
      <c r="D1742" s="26"/>
      <c r="E1742" s="27"/>
      <c r="F1742" s="27"/>
      <c r="G1742" s="27"/>
    </row>
    <row r="1743" spans="1:7" x14ac:dyDescent="0.3">
      <c r="A1743" s="26"/>
      <c r="B1743" s="27"/>
      <c r="C1743" s="27"/>
      <c r="D1743" s="26"/>
      <c r="E1743" s="27"/>
      <c r="F1743" s="27"/>
      <c r="G1743" s="27"/>
    </row>
    <row r="1744" spans="1:7" x14ac:dyDescent="0.3">
      <c r="A1744" s="26"/>
      <c r="B1744" s="27"/>
      <c r="C1744" s="27"/>
      <c r="D1744" s="26"/>
      <c r="E1744" s="27"/>
      <c r="F1744" s="27"/>
      <c r="G1744" s="27"/>
    </row>
    <row r="1745" spans="1:7" x14ac:dyDescent="0.3">
      <c r="A1745" s="26"/>
      <c r="B1745" s="27"/>
      <c r="C1745" s="27"/>
      <c r="D1745" s="26"/>
      <c r="E1745" s="27"/>
      <c r="F1745" s="27"/>
      <c r="G1745" s="27"/>
    </row>
    <row r="1746" spans="1:7" x14ac:dyDescent="0.3">
      <c r="A1746" s="26"/>
      <c r="B1746" s="27"/>
      <c r="C1746" s="27"/>
      <c r="D1746" s="26"/>
      <c r="E1746" s="27"/>
      <c r="F1746" s="27"/>
      <c r="G1746" s="27"/>
    </row>
    <row r="1747" spans="1:7" x14ac:dyDescent="0.3">
      <c r="A1747" s="26"/>
      <c r="B1747" s="27"/>
      <c r="C1747" s="27"/>
      <c r="D1747" s="26"/>
      <c r="E1747" s="27"/>
      <c r="F1747" s="27"/>
      <c r="G1747" s="27"/>
    </row>
    <row r="1748" spans="1:7" x14ac:dyDescent="0.3">
      <c r="A1748" s="26"/>
      <c r="B1748" s="27"/>
      <c r="C1748" s="27"/>
      <c r="D1748" s="26"/>
      <c r="E1748" s="27"/>
      <c r="F1748" s="27"/>
      <c r="G1748" s="27"/>
    </row>
    <row r="1749" spans="1:7" x14ac:dyDescent="0.3">
      <c r="A1749" s="26"/>
      <c r="B1749" s="27"/>
      <c r="C1749" s="27"/>
      <c r="D1749" s="26"/>
      <c r="E1749" s="27"/>
      <c r="F1749" s="27"/>
      <c r="G1749" s="27"/>
    </row>
    <row r="1750" spans="1:7" x14ac:dyDescent="0.3">
      <c r="A1750" s="26"/>
      <c r="B1750" s="27"/>
      <c r="C1750" s="27"/>
      <c r="D1750" s="26"/>
      <c r="E1750" s="27"/>
      <c r="F1750" s="27"/>
      <c r="G1750" s="27"/>
    </row>
    <row r="1751" spans="1:7" x14ac:dyDescent="0.3">
      <c r="A1751" s="26"/>
      <c r="B1751" s="27"/>
      <c r="C1751" s="27"/>
      <c r="D1751" s="26"/>
      <c r="E1751" s="27"/>
      <c r="F1751" s="27"/>
      <c r="G1751" s="27"/>
    </row>
    <row r="1752" spans="1:7" x14ac:dyDescent="0.3">
      <c r="A1752" s="26"/>
      <c r="B1752" s="27"/>
      <c r="C1752" s="27"/>
      <c r="D1752" s="26"/>
      <c r="E1752" s="27"/>
      <c r="F1752" s="27"/>
      <c r="G1752" s="27"/>
    </row>
    <row r="1753" spans="1:7" x14ac:dyDescent="0.3">
      <c r="A1753" s="26"/>
      <c r="B1753" s="27"/>
      <c r="C1753" s="27"/>
      <c r="D1753" s="26"/>
      <c r="E1753" s="27"/>
      <c r="F1753" s="27"/>
      <c r="G1753" s="27"/>
    </row>
    <row r="1754" spans="1:7" x14ac:dyDescent="0.3">
      <c r="A1754" s="26"/>
      <c r="B1754" s="27"/>
      <c r="C1754" s="27"/>
      <c r="D1754" s="26"/>
      <c r="E1754" s="27"/>
      <c r="F1754" s="27"/>
      <c r="G1754" s="27"/>
    </row>
    <row r="1755" spans="1:7" x14ac:dyDescent="0.3">
      <c r="A1755" s="26"/>
      <c r="B1755" s="27"/>
      <c r="C1755" s="27"/>
      <c r="D1755" s="26"/>
      <c r="E1755" s="27"/>
      <c r="F1755" s="27"/>
      <c r="G1755" s="27"/>
    </row>
    <row r="1756" spans="1:7" x14ac:dyDescent="0.3">
      <c r="A1756" s="26"/>
      <c r="B1756" s="27"/>
      <c r="C1756" s="27"/>
      <c r="D1756" s="26"/>
      <c r="E1756" s="27"/>
      <c r="F1756" s="27"/>
      <c r="G1756" s="27"/>
    </row>
    <row r="1757" spans="1:7" x14ac:dyDescent="0.3">
      <c r="A1757" s="26"/>
      <c r="B1757" s="27"/>
      <c r="C1757" s="27"/>
      <c r="D1757" s="26"/>
      <c r="E1757" s="27"/>
      <c r="F1757" s="27"/>
      <c r="G1757" s="27"/>
    </row>
    <row r="1758" spans="1:7" x14ac:dyDescent="0.3">
      <c r="A1758" s="26"/>
      <c r="B1758" s="27"/>
      <c r="C1758" s="27"/>
      <c r="D1758" s="26"/>
      <c r="E1758" s="27"/>
      <c r="F1758" s="27"/>
      <c r="G1758" s="27"/>
    </row>
    <row r="1759" spans="1:7" x14ac:dyDescent="0.3">
      <c r="A1759" s="26"/>
      <c r="B1759" s="27"/>
      <c r="C1759" s="27"/>
      <c r="D1759" s="26"/>
      <c r="E1759" s="27"/>
      <c r="F1759" s="27"/>
      <c r="G1759" s="27"/>
    </row>
    <row r="1760" spans="1:7" x14ac:dyDescent="0.3">
      <c r="A1760" s="26"/>
      <c r="B1760" s="27"/>
      <c r="C1760" s="27"/>
      <c r="D1760" s="26"/>
      <c r="E1760" s="27"/>
      <c r="F1760" s="27"/>
      <c r="G1760" s="27"/>
    </row>
    <row r="1761" spans="1:7" x14ac:dyDescent="0.3">
      <c r="A1761" s="26"/>
      <c r="B1761" s="27"/>
      <c r="C1761" s="27"/>
      <c r="D1761" s="26"/>
      <c r="E1761" s="27"/>
      <c r="F1761" s="27"/>
      <c r="G1761" s="27"/>
    </row>
    <row r="1762" spans="1:7" x14ac:dyDescent="0.3">
      <c r="A1762" s="26"/>
      <c r="B1762" s="27"/>
      <c r="C1762" s="27"/>
      <c r="D1762" s="26"/>
      <c r="E1762" s="27"/>
      <c r="F1762" s="27"/>
      <c r="G1762" s="27"/>
    </row>
    <row r="1763" spans="1:7" x14ac:dyDescent="0.3">
      <c r="A1763" s="26"/>
      <c r="B1763" s="27"/>
      <c r="C1763" s="27"/>
      <c r="D1763" s="26"/>
      <c r="E1763" s="27"/>
      <c r="F1763" s="27"/>
      <c r="G1763" s="27"/>
    </row>
    <row r="1764" spans="1:7" x14ac:dyDescent="0.3">
      <c r="A1764" s="26"/>
      <c r="B1764" s="27"/>
      <c r="C1764" s="27"/>
      <c r="D1764" s="26"/>
      <c r="E1764" s="27"/>
      <c r="F1764" s="27"/>
      <c r="G1764" s="27"/>
    </row>
    <row r="1765" spans="1:7" x14ac:dyDescent="0.3">
      <c r="A1765" s="26"/>
      <c r="B1765" s="27"/>
      <c r="C1765" s="27"/>
      <c r="D1765" s="26"/>
      <c r="E1765" s="27"/>
      <c r="F1765" s="27"/>
      <c r="G1765" s="27"/>
    </row>
    <row r="1766" spans="1:7" x14ac:dyDescent="0.3">
      <c r="A1766" s="26"/>
      <c r="B1766" s="27"/>
      <c r="C1766" s="27"/>
      <c r="D1766" s="26"/>
      <c r="E1766" s="27"/>
      <c r="F1766" s="27"/>
      <c r="G1766" s="27"/>
    </row>
    <row r="1767" spans="1:7" x14ac:dyDescent="0.3">
      <c r="A1767" s="26"/>
      <c r="B1767" s="27"/>
      <c r="C1767" s="27"/>
      <c r="D1767" s="26"/>
      <c r="E1767" s="27"/>
      <c r="F1767" s="27"/>
      <c r="G1767" s="27"/>
    </row>
    <row r="1768" spans="1:7" x14ac:dyDescent="0.3">
      <c r="A1768" s="26"/>
      <c r="B1768" s="27"/>
      <c r="C1768" s="27"/>
      <c r="D1768" s="26"/>
      <c r="E1768" s="27"/>
      <c r="F1768" s="27"/>
      <c r="G1768" s="27"/>
    </row>
    <row r="1769" spans="1:7" x14ac:dyDescent="0.3">
      <c r="A1769" s="26"/>
      <c r="B1769" s="27"/>
      <c r="C1769" s="27"/>
      <c r="D1769" s="26"/>
      <c r="E1769" s="27"/>
      <c r="F1769" s="27"/>
      <c r="G1769" s="27"/>
    </row>
    <row r="1770" spans="1:7" x14ac:dyDescent="0.3">
      <c r="A1770" s="26"/>
      <c r="B1770" s="27"/>
      <c r="C1770" s="27"/>
      <c r="D1770" s="26"/>
      <c r="E1770" s="27"/>
      <c r="F1770" s="27"/>
      <c r="G1770" s="27"/>
    </row>
    <row r="1771" spans="1:7" x14ac:dyDescent="0.3">
      <c r="A1771" s="26"/>
      <c r="B1771" s="27"/>
      <c r="C1771" s="27"/>
      <c r="D1771" s="26"/>
      <c r="E1771" s="27"/>
      <c r="F1771" s="27"/>
      <c r="G1771" s="27"/>
    </row>
    <row r="1772" spans="1:7" x14ac:dyDescent="0.3">
      <c r="A1772" s="26"/>
      <c r="B1772" s="27"/>
      <c r="C1772" s="27"/>
      <c r="D1772" s="26"/>
      <c r="E1772" s="27"/>
      <c r="F1772" s="27"/>
      <c r="G1772" s="27"/>
    </row>
    <row r="1773" spans="1:7" x14ac:dyDescent="0.3">
      <c r="A1773" s="26"/>
      <c r="B1773" s="27"/>
      <c r="C1773" s="27"/>
      <c r="D1773" s="26"/>
      <c r="E1773" s="27"/>
      <c r="F1773" s="27"/>
      <c r="G1773" s="27"/>
    </row>
    <row r="1774" spans="1:7" x14ac:dyDescent="0.3">
      <c r="A1774" s="26"/>
      <c r="B1774" s="27"/>
      <c r="C1774" s="27"/>
      <c r="D1774" s="26"/>
      <c r="E1774" s="27"/>
      <c r="F1774" s="27"/>
      <c r="G1774" s="27"/>
    </row>
    <row r="1775" spans="1:7" x14ac:dyDescent="0.3">
      <c r="A1775" s="26"/>
      <c r="B1775" s="27"/>
      <c r="C1775" s="27"/>
      <c r="D1775" s="26"/>
      <c r="E1775" s="27"/>
      <c r="F1775" s="27"/>
      <c r="G1775" s="27"/>
    </row>
    <row r="1776" spans="1:7" x14ac:dyDescent="0.3">
      <c r="A1776" s="26"/>
      <c r="B1776" s="27"/>
      <c r="C1776" s="27"/>
      <c r="D1776" s="26"/>
      <c r="E1776" s="27"/>
      <c r="F1776" s="27"/>
      <c r="G1776" s="27"/>
    </row>
    <row r="1777" spans="1:7" x14ac:dyDescent="0.3">
      <c r="A1777" s="26"/>
      <c r="B1777" s="27"/>
      <c r="C1777" s="27"/>
      <c r="D1777" s="26"/>
      <c r="E1777" s="27"/>
      <c r="F1777" s="27"/>
      <c r="G1777" s="27"/>
    </row>
    <row r="1778" spans="1:7" x14ac:dyDescent="0.3">
      <c r="A1778" s="26"/>
      <c r="B1778" s="27"/>
      <c r="C1778" s="27"/>
      <c r="D1778" s="26"/>
      <c r="E1778" s="27"/>
      <c r="F1778" s="27"/>
      <c r="G1778" s="27"/>
    </row>
    <row r="1779" spans="1:7" x14ac:dyDescent="0.3">
      <c r="A1779" s="26"/>
      <c r="B1779" s="27"/>
      <c r="C1779" s="27"/>
      <c r="D1779" s="26"/>
      <c r="E1779" s="27"/>
      <c r="F1779" s="27"/>
      <c r="G1779" s="27"/>
    </row>
    <row r="1780" spans="1:7" x14ac:dyDescent="0.3">
      <c r="A1780" s="26"/>
      <c r="B1780" s="27"/>
      <c r="C1780" s="27"/>
      <c r="D1780" s="26"/>
      <c r="E1780" s="27"/>
      <c r="F1780" s="27"/>
      <c r="G1780" s="27"/>
    </row>
    <row r="1781" spans="1:7" x14ac:dyDescent="0.3">
      <c r="A1781" s="26"/>
      <c r="B1781" s="27"/>
      <c r="C1781" s="27"/>
      <c r="D1781" s="26"/>
      <c r="E1781" s="27"/>
      <c r="F1781" s="27"/>
      <c r="G1781" s="27"/>
    </row>
    <row r="1782" spans="1:7" x14ac:dyDescent="0.3">
      <c r="A1782" s="26"/>
      <c r="B1782" s="27"/>
      <c r="C1782" s="27"/>
      <c r="D1782" s="26"/>
      <c r="E1782" s="27"/>
      <c r="F1782" s="27"/>
      <c r="G1782" s="27"/>
    </row>
    <row r="1783" spans="1:7" x14ac:dyDescent="0.3">
      <c r="A1783" s="26"/>
      <c r="B1783" s="27"/>
      <c r="C1783" s="27"/>
      <c r="D1783" s="26"/>
      <c r="E1783" s="27"/>
      <c r="F1783" s="27"/>
      <c r="G1783" s="27"/>
    </row>
    <row r="1784" spans="1:7" x14ac:dyDescent="0.3">
      <c r="A1784" s="26"/>
      <c r="B1784" s="27"/>
      <c r="C1784" s="27"/>
      <c r="D1784" s="26"/>
      <c r="E1784" s="27"/>
      <c r="F1784" s="27"/>
      <c r="G1784" s="27"/>
    </row>
    <row r="1785" spans="1:7" x14ac:dyDescent="0.3">
      <c r="A1785" s="26"/>
      <c r="B1785" s="27"/>
      <c r="C1785" s="27"/>
      <c r="D1785" s="26"/>
      <c r="E1785" s="27"/>
      <c r="F1785" s="27"/>
      <c r="G1785" s="27"/>
    </row>
    <row r="1786" spans="1:7" x14ac:dyDescent="0.3">
      <c r="A1786" s="26"/>
      <c r="B1786" s="27"/>
      <c r="C1786" s="27"/>
      <c r="D1786" s="26"/>
      <c r="E1786" s="27"/>
      <c r="F1786" s="27"/>
      <c r="G1786" s="27"/>
    </row>
    <row r="1787" spans="1:7" x14ac:dyDescent="0.3">
      <c r="A1787" s="26"/>
      <c r="B1787" s="27"/>
      <c r="C1787" s="27"/>
      <c r="D1787" s="26"/>
      <c r="E1787" s="27"/>
      <c r="F1787" s="27"/>
      <c r="G1787" s="27"/>
    </row>
    <row r="1788" spans="1:7" x14ac:dyDescent="0.3">
      <c r="A1788" s="26"/>
      <c r="B1788" s="27"/>
      <c r="C1788" s="27"/>
      <c r="D1788" s="26"/>
      <c r="E1788" s="27"/>
      <c r="F1788" s="27"/>
      <c r="G1788" s="27"/>
    </row>
    <row r="1789" spans="1:7" x14ac:dyDescent="0.3">
      <c r="A1789" s="26"/>
      <c r="B1789" s="27"/>
      <c r="C1789" s="27"/>
      <c r="D1789" s="26"/>
      <c r="E1789" s="27"/>
      <c r="F1789" s="27"/>
      <c r="G1789" s="27"/>
    </row>
    <row r="1790" spans="1:7" x14ac:dyDescent="0.3">
      <c r="A1790" s="26"/>
      <c r="B1790" s="27"/>
      <c r="C1790" s="27"/>
      <c r="D1790" s="26"/>
      <c r="E1790" s="27"/>
      <c r="F1790" s="27"/>
      <c r="G1790" s="27"/>
    </row>
    <row r="1791" spans="1:7" x14ac:dyDescent="0.3">
      <c r="A1791" s="26"/>
      <c r="B1791" s="27"/>
      <c r="C1791" s="27"/>
      <c r="D1791" s="26"/>
      <c r="E1791" s="27"/>
      <c r="F1791" s="27"/>
      <c r="G1791" s="27"/>
    </row>
    <row r="1792" spans="1:7" x14ac:dyDescent="0.3">
      <c r="A1792" s="26"/>
      <c r="B1792" s="27"/>
      <c r="C1792" s="27"/>
      <c r="D1792" s="26"/>
      <c r="E1792" s="27"/>
      <c r="F1792" s="27"/>
      <c r="G1792" s="27"/>
    </row>
    <row r="1793" spans="1:7" x14ac:dyDescent="0.3">
      <c r="A1793" s="26"/>
      <c r="B1793" s="27"/>
      <c r="C1793" s="27"/>
      <c r="D1793" s="26"/>
      <c r="E1793" s="27"/>
      <c r="F1793" s="27"/>
      <c r="G1793" s="27"/>
    </row>
    <row r="1794" spans="1:7" x14ac:dyDescent="0.3">
      <c r="A1794" s="26"/>
      <c r="B1794" s="27"/>
      <c r="C1794" s="27"/>
      <c r="D1794" s="26"/>
      <c r="E1794" s="27"/>
      <c r="F1794" s="27"/>
      <c r="G1794" s="27"/>
    </row>
    <row r="1795" spans="1:7" x14ac:dyDescent="0.3">
      <c r="A1795" s="26"/>
      <c r="B1795" s="27"/>
      <c r="C1795" s="27"/>
      <c r="D1795" s="26"/>
      <c r="E1795" s="27"/>
      <c r="F1795" s="27"/>
      <c r="G1795" s="27"/>
    </row>
    <row r="1796" spans="1:7" x14ac:dyDescent="0.3">
      <c r="A1796" s="26"/>
      <c r="B1796" s="27"/>
      <c r="C1796" s="27"/>
      <c r="D1796" s="26"/>
      <c r="E1796" s="27"/>
      <c r="F1796" s="27"/>
      <c r="G1796" s="27"/>
    </row>
    <row r="1797" spans="1:7" x14ac:dyDescent="0.3">
      <c r="A1797" s="26"/>
      <c r="B1797" s="27"/>
      <c r="C1797" s="27"/>
      <c r="D1797" s="26"/>
      <c r="E1797" s="27"/>
      <c r="F1797" s="27"/>
      <c r="G1797" s="27"/>
    </row>
    <row r="1798" spans="1:7" x14ac:dyDescent="0.3">
      <c r="A1798" s="26"/>
      <c r="B1798" s="27"/>
      <c r="C1798" s="27"/>
      <c r="D1798" s="26"/>
      <c r="E1798" s="27"/>
      <c r="F1798" s="27"/>
      <c r="G1798" s="27"/>
    </row>
    <row r="1799" spans="1:7" x14ac:dyDescent="0.3">
      <c r="A1799" s="26"/>
      <c r="B1799" s="27"/>
      <c r="C1799" s="27"/>
      <c r="D1799" s="26"/>
      <c r="E1799" s="27"/>
      <c r="F1799" s="27"/>
      <c r="G1799" s="27"/>
    </row>
    <row r="1800" spans="1:7" x14ac:dyDescent="0.3">
      <c r="A1800" s="26"/>
      <c r="B1800" s="27"/>
      <c r="C1800" s="27"/>
      <c r="D1800" s="26"/>
      <c r="E1800" s="27"/>
      <c r="F1800" s="27"/>
      <c r="G1800" s="27"/>
    </row>
    <row r="1801" spans="1:7" x14ac:dyDescent="0.3">
      <c r="A1801" s="26"/>
      <c r="B1801" s="27"/>
      <c r="C1801" s="27"/>
      <c r="D1801" s="26"/>
      <c r="E1801" s="27"/>
      <c r="F1801" s="27"/>
      <c r="G1801" s="27"/>
    </row>
    <row r="1802" spans="1:7" x14ac:dyDescent="0.3">
      <c r="A1802" s="26"/>
      <c r="B1802" s="27"/>
      <c r="C1802" s="27"/>
      <c r="D1802" s="26"/>
      <c r="E1802" s="27"/>
      <c r="F1802" s="27"/>
      <c r="G1802" s="27"/>
    </row>
    <row r="1803" spans="1:7" x14ac:dyDescent="0.3">
      <c r="A1803" s="26"/>
      <c r="B1803" s="27"/>
      <c r="C1803" s="27"/>
      <c r="D1803" s="26"/>
      <c r="E1803" s="27"/>
      <c r="F1803" s="27"/>
      <c r="G1803" s="27"/>
    </row>
    <row r="1804" spans="1:7" x14ac:dyDescent="0.3">
      <c r="A1804" s="26"/>
      <c r="B1804" s="27"/>
      <c r="C1804" s="27"/>
      <c r="D1804" s="26"/>
      <c r="E1804" s="27"/>
      <c r="F1804" s="27"/>
      <c r="G1804" s="27"/>
    </row>
    <row r="1805" spans="1:7" x14ac:dyDescent="0.3">
      <c r="A1805" s="26"/>
      <c r="B1805" s="27"/>
      <c r="C1805" s="27"/>
      <c r="D1805" s="26"/>
      <c r="E1805" s="27"/>
      <c r="F1805" s="27"/>
      <c r="G1805" s="27"/>
    </row>
    <row r="1806" spans="1:7" x14ac:dyDescent="0.3">
      <c r="A1806" s="26"/>
      <c r="B1806" s="27"/>
      <c r="C1806" s="27"/>
      <c r="D1806" s="26"/>
      <c r="E1806" s="27"/>
      <c r="F1806" s="27"/>
      <c r="G1806" s="27"/>
    </row>
    <row r="1807" spans="1:7" x14ac:dyDescent="0.3">
      <c r="A1807" s="26"/>
      <c r="B1807" s="27"/>
      <c r="C1807" s="27"/>
      <c r="D1807" s="26"/>
      <c r="E1807" s="27"/>
      <c r="F1807" s="27"/>
      <c r="G1807" s="27"/>
    </row>
    <row r="1808" spans="1:7" x14ac:dyDescent="0.3">
      <c r="A1808" s="26"/>
      <c r="B1808" s="27"/>
      <c r="C1808" s="27"/>
      <c r="D1808" s="26"/>
      <c r="E1808" s="27"/>
      <c r="F1808" s="27"/>
      <c r="G1808" s="27"/>
    </row>
    <row r="1809" spans="1:7" x14ac:dyDescent="0.3">
      <c r="A1809" s="26"/>
      <c r="B1809" s="27"/>
      <c r="C1809" s="27"/>
      <c r="D1809" s="26"/>
      <c r="E1809" s="27"/>
      <c r="F1809" s="27"/>
      <c r="G1809" s="27"/>
    </row>
    <row r="1810" spans="1:7" x14ac:dyDescent="0.3">
      <c r="A1810" s="26"/>
      <c r="B1810" s="27"/>
      <c r="C1810" s="27"/>
      <c r="D1810" s="26"/>
      <c r="E1810" s="27"/>
      <c r="F1810" s="27"/>
      <c r="G1810" s="27"/>
    </row>
    <row r="1811" spans="1:7" x14ac:dyDescent="0.3">
      <c r="A1811" s="26"/>
      <c r="B1811" s="27"/>
      <c r="C1811" s="27"/>
      <c r="D1811" s="26"/>
      <c r="E1811" s="27"/>
      <c r="F1811" s="27"/>
      <c r="G1811" s="27"/>
    </row>
    <row r="1812" spans="1:7" x14ac:dyDescent="0.3">
      <c r="A1812" s="26"/>
      <c r="B1812" s="27"/>
      <c r="C1812" s="27"/>
      <c r="D1812" s="26"/>
      <c r="E1812" s="27"/>
      <c r="F1812" s="27"/>
      <c r="G1812" s="27"/>
    </row>
    <row r="1813" spans="1:7" x14ac:dyDescent="0.3">
      <c r="A1813" s="26"/>
      <c r="B1813" s="27"/>
      <c r="C1813" s="27"/>
      <c r="D1813" s="26"/>
      <c r="E1813" s="27"/>
      <c r="F1813" s="27"/>
      <c r="G1813" s="27"/>
    </row>
    <row r="1814" spans="1:7" x14ac:dyDescent="0.3">
      <c r="A1814" s="26"/>
      <c r="B1814" s="27"/>
      <c r="C1814" s="27"/>
      <c r="D1814" s="26"/>
      <c r="E1814" s="27"/>
      <c r="F1814" s="27"/>
      <c r="G1814" s="27"/>
    </row>
    <row r="1815" spans="1:7" x14ac:dyDescent="0.3">
      <c r="A1815" s="26"/>
      <c r="B1815" s="27"/>
      <c r="C1815" s="27"/>
      <c r="D1815" s="26"/>
      <c r="E1815" s="27"/>
      <c r="F1815" s="27"/>
      <c r="G1815" s="27"/>
    </row>
    <row r="1816" spans="1:7" x14ac:dyDescent="0.3">
      <c r="A1816" s="26"/>
      <c r="B1816" s="27"/>
      <c r="C1816" s="27"/>
      <c r="D1816" s="26"/>
      <c r="E1816" s="27"/>
      <c r="F1816" s="27"/>
      <c r="G1816" s="27"/>
    </row>
    <row r="1817" spans="1:7" x14ac:dyDescent="0.3">
      <c r="A1817" s="26"/>
      <c r="B1817" s="27"/>
      <c r="C1817" s="27"/>
      <c r="D1817" s="26"/>
      <c r="E1817" s="27"/>
      <c r="F1817" s="27"/>
      <c r="G1817" s="27"/>
    </row>
    <row r="1818" spans="1:7" x14ac:dyDescent="0.3">
      <c r="A1818" s="26"/>
      <c r="B1818" s="27"/>
      <c r="C1818" s="27"/>
      <c r="D1818" s="26"/>
      <c r="E1818" s="27"/>
      <c r="F1818" s="27"/>
      <c r="G1818" s="27"/>
    </row>
    <row r="1819" spans="1:7" x14ac:dyDescent="0.3">
      <c r="A1819" s="26"/>
      <c r="B1819" s="27"/>
      <c r="C1819" s="27"/>
      <c r="D1819" s="26"/>
      <c r="E1819" s="27"/>
      <c r="F1819" s="27"/>
      <c r="G1819" s="27"/>
    </row>
    <row r="1820" spans="1:7" x14ac:dyDescent="0.3">
      <c r="A1820" s="26"/>
      <c r="B1820" s="27"/>
      <c r="C1820" s="27"/>
      <c r="D1820" s="26"/>
      <c r="E1820" s="27"/>
      <c r="F1820" s="27"/>
      <c r="G1820" s="27"/>
    </row>
    <row r="1821" spans="1:7" x14ac:dyDescent="0.3">
      <c r="A1821" s="26"/>
      <c r="B1821" s="27"/>
      <c r="C1821" s="27"/>
      <c r="D1821" s="26"/>
      <c r="E1821" s="27"/>
      <c r="F1821" s="27"/>
      <c r="G1821" s="27"/>
    </row>
    <row r="1822" spans="1:7" x14ac:dyDescent="0.3">
      <c r="A1822" s="26"/>
      <c r="B1822" s="27"/>
      <c r="C1822" s="27"/>
      <c r="D1822" s="26"/>
      <c r="E1822" s="27"/>
      <c r="F1822" s="27"/>
      <c r="G1822" s="27"/>
    </row>
    <row r="1823" spans="1:7" x14ac:dyDescent="0.3">
      <c r="A1823" s="26"/>
      <c r="B1823" s="27"/>
      <c r="C1823" s="27"/>
      <c r="D1823" s="26"/>
      <c r="E1823" s="27"/>
      <c r="F1823" s="27"/>
      <c r="G1823" s="27"/>
    </row>
    <row r="1824" spans="1:7" x14ac:dyDescent="0.3">
      <c r="A1824" s="26"/>
      <c r="B1824" s="27"/>
      <c r="C1824" s="27"/>
      <c r="D1824" s="26"/>
      <c r="E1824" s="27"/>
      <c r="F1824" s="27"/>
      <c r="G1824" s="27"/>
    </row>
    <row r="1825" spans="1:7" x14ac:dyDescent="0.3">
      <c r="A1825" s="26"/>
      <c r="B1825" s="27"/>
      <c r="C1825" s="27"/>
      <c r="D1825" s="26"/>
      <c r="E1825" s="27"/>
      <c r="F1825" s="27"/>
      <c r="G1825" s="27"/>
    </row>
    <row r="1826" spans="1:7" x14ac:dyDescent="0.3">
      <c r="A1826" s="26"/>
      <c r="B1826" s="27"/>
      <c r="C1826" s="27"/>
      <c r="D1826" s="26"/>
      <c r="E1826" s="27"/>
      <c r="F1826" s="27"/>
      <c r="G1826" s="27"/>
    </row>
    <row r="1827" spans="1:7" x14ac:dyDescent="0.3">
      <c r="A1827" s="26"/>
      <c r="B1827" s="27"/>
      <c r="C1827" s="27"/>
      <c r="D1827" s="26"/>
      <c r="E1827" s="27"/>
      <c r="F1827" s="27"/>
      <c r="G1827" s="27"/>
    </row>
    <row r="1828" spans="1:7" x14ac:dyDescent="0.3">
      <c r="A1828" s="26"/>
      <c r="B1828" s="27"/>
      <c r="C1828" s="27"/>
      <c r="D1828" s="26"/>
      <c r="E1828" s="27"/>
      <c r="F1828" s="27"/>
      <c r="G1828" s="27"/>
    </row>
    <row r="1829" spans="1:7" x14ac:dyDescent="0.3">
      <c r="A1829" s="26"/>
      <c r="B1829" s="27"/>
      <c r="C1829" s="27"/>
      <c r="D1829" s="26"/>
      <c r="E1829" s="27"/>
      <c r="F1829" s="27"/>
      <c r="G1829" s="27"/>
    </row>
    <row r="1830" spans="1:7" x14ac:dyDescent="0.3">
      <c r="A1830" s="26"/>
      <c r="B1830" s="27"/>
      <c r="C1830" s="27"/>
      <c r="D1830" s="26"/>
      <c r="E1830" s="27"/>
      <c r="F1830" s="27"/>
      <c r="G1830" s="27"/>
    </row>
    <row r="1831" spans="1:7" x14ac:dyDescent="0.3">
      <c r="A1831" s="26"/>
      <c r="B1831" s="27"/>
      <c r="C1831" s="27"/>
      <c r="D1831" s="26"/>
      <c r="E1831" s="27"/>
      <c r="F1831" s="27"/>
      <c r="G1831" s="27"/>
    </row>
    <row r="1832" spans="1:7" x14ac:dyDescent="0.3">
      <c r="A1832" s="26"/>
      <c r="B1832" s="27"/>
      <c r="C1832" s="27"/>
      <c r="D1832" s="26"/>
      <c r="E1832" s="27"/>
      <c r="F1832" s="27"/>
      <c r="G1832" s="27"/>
    </row>
    <row r="1833" spans="1:7" x14ac:dyDescent="0.3">
      <c r="A1833" s="26"/>
      <c r="B1833" s="27"/>
      <c r="C1833" s="27"/>
      <c r="D1833" s="26"/>
      <c r="E1833" s="27"/>
      <c r="F1833" s="27"/>
      <c r="G1833" s="27"/>
    </row>
    <row r="1834" spans="1:7" x14ac:dyDescent="0.3">
      <c r="A1834" s="26"/>
      <c r="B1834" s="27"/>
      <c r="C1834" s="27"/>
      <c r="D1834" s="26"/>
      <c r="E1834" s="27"/>
      <c r="F1834" s="27"/>
      <c r="G1834" s="27"/>
    </row>
    <row r="1835" spans="1:7" x14ac:dyDescent="0.3">
      <c r="A1835" s="26"/>
      <c r="B1835" s="27"/>
      <c r="C1835" s="27"/>
      <c r="D1835" s="26"/>
      <c r="E1835" s="27"/>
      <c r="F1835" s="27"/>
      <c r="G1835" s="27"/>
    </row>
    <row r="1836" spans="1:7" x14ac:dyDescent="0.3">
      <c r="A1836" s="26"/>
      <c r="B1836" s="27"/>
      <c r="C1836" s="27"/>
      <c r="D1836" s="26"/>
      <c r="E1836" s="27"/>
      <c r="F1836" s="27"/>
      <c r="G1836" s="27"/>
    </row>
    <row r="1837" spans="1:7" x14ac:dyDescent="0.3">
      <c r="A1837" s="26"/>
      <c r="B1837" s="27"/>
      <c r="C1837" s="27"/>
      <c r="D1837" s="26"/>
      <c r="E1837" s="27"/>
      <c r="F1837" s="27"/>
      <c r="G1837" s="27"/>
    </row>
    <row r="1838" spans="1:7" x14ac:dyDescent="0.3">
      <c r="A1838" s="26"/>
      <c r="B1838" s="27"/>
      <c r="C1838" s="27"/>
      <c r="D1838" s="26"/>
      <c r="E1838" s="27"/>
      <c r="F1838" s="27"/>
      <c r="G1838" s="27"/>
    </row>
    <row r="1839" spans="1:7" x14ac:dyDescent="0.3">
      <c r="A1839" s="26"/>
      <c r="B1839" s="27"/>
      <c r="C1839" s="27"/>
      <c r="D1839" s="26"/>
      <c r="E1839" s="27"/>
      <c r="F1839" s="27"/>
      <c r="G1839" s="27"/>
    </row>
    <row r="1840" spans="1:7" x14ac:dyDescent="0.3">
      <c r="A1840" s="26"/>
      <c r="B1840" s="27"/>
      <c r="C1840" s="27"/>
      <c r="D1840" s="26"/>
      <c r="E1840" s="27"/>
      <c r="F1840" s="27"/>
      <c r="G1840" s="27"/>
    </row>
    <row r="1841" spans="1:7" x14ac:dyDescent="0.3">
      <c r="A1841" s="26"/>
      <c r="B1841" s="27"/>
      <c r="C1841" s="27"/>
      <c r="D1841" s="26"/>
      <c r="E1841" s="27"/>
      <c r="F1841" s="27"/>
      <c r="G1841" s="27"/>
    </row>
    <row r="1842" spans="1:7" x14ac:dyDescent="0.3">
      <c r="A1842" s="26"/>
      <c r="B1842" s="27"/>
      <c r="C1842" s="27"/>
      <c r="D1842" s="26"/>
      <c r="E1842" s="27"/>
      <c r="F1842" s="27"/>
      <c r="G1842" s="27"/>
    </row>
    <row r="1843" spans="1:7" x14ac:dyDescent="0.3">
      <c r="A1843" s="26"/>
      <c r="B1843" s="27"/>
      <c r="C1843" s="27"/>
      <c r="D1843" s="26"/>
      <c r="E1843" s="27"/>
      <c r="F1843" s="27"/>
      <c r="G1843" s="27"/>
    </row>
    <row r="1844" spans="1:7" x14ac:dyDescent="0.3">
      <c r="A1844" s="26"/>
      <c r="B1844" s="27"/>
      <c r="C1844" s="27"/>
      <c r="D1844" s="26"/>
      <c r="E1844" s="27"/>
      <c r="F1844" s="27"/>
      <c r="G1844" s="27"/>
    </row>
    <row r="1845" spans="1:7" x14ac:dyDescent="0.3">
      <c r="A1845" s="26"/>
      <c r="B1845" s="27"/>
      <c r="C1845" s="27"/>
      <c r="D1845" s="26"/>
      <c r="E1845" s="27"/>
      <c r="F1845" s="27"/>
      <c r="G1845" s="27"/>
    </row>
    <row r="1846" spans="1:7" x14ac:dyDescent="0.3">
      <c r="A1846" s="26"/>
      <c r="B1846" s="27"/>
      <c r="C1846" s="27"/>
      <c r="D1846" s="26"/>
      <c r="E1846" s="27"/>
      <c r="F1846" s="27"/>
      <c r="G1846" s="27"/>
    </row>
    <row r="1847" spans="1:7" x14ac:dyDescent="0.3">
      <c r="A1847" s="26"/>
      <c r="B1847" s="27"/>
      <c r="C1847" s="27"/>
      <c r="D1847" s="26"/>
      <c r="E1847" s="27"/>
      <c r="F1847" s="27"/>
      <c r="G1847" s="27"/>
    </row>
    <row r="1848" spans="1:7" x14ac:dyDescent="0.3">
      <c r="A1848" s="26"/>
      <c r="B1848" s="27"/>
      <c r="C1848" s="27"/>
      <c r="D1848" s="26"/>
      <c r="E1848" s="27"/>
      <c r="F1848" s="27"/>
      <c r="G1848" s="27"/>
    </row>
    <row r="1849" spans="1:7" x14ac:dyDescent="0.3">
      <c r="A1849" s="26"/>
      <c r="B1849" s="27"/>
      <c r="C1849" s="27"/>
      <c r="D1849" s="26"/>
      <c r="E1849" s="27"/>
      <c r="F1849" s="27"/>
      <c r="G1849" s="27"/>
    </row>
    <row r="1850" spans="1:7" x14ac:dyDescent="0.3">
      <c r="A1850" s="26"/>
      <c r="B1850" s="27"/>
      <c r="C1850" s="27"/>
      <c r="D1850" s="26"/>
      <c r="E1850" s="27"/>
      <c r="F1850" s="27"/>
      <c r="G1850" s="27"/>
    </row>
    <row r="1851" spans="1:7" x14ac:dyDescent="0.3">
      <c r="A1851" s="26"/>
      <c r="B1851" s="27"/>
      <c r="C1851" s="27"/>
      <c r="D1851" s="26"/>
      <c r="E1851" s="27"/>
      <c r="F1851" s="27"/>
      <c r="G1851" s="27"/>
    </row>
    <row r="1852" spans="1:7" x14ac:dyDescent="0.3">
      <c r="A1852" s="26"/>
      <c r="B1852" s="27"/>
      <c r="C1852" s="27"/>
      <c r="D1852" s="26"/>
      <c r="E1852" s="27"/>
      <c r="F1852" s="27"/>
      <c r="G1852" s="27"/>
    </row>
    <row r="1853" spans="1:7" x14ac:dyDescent="0.3">
      <c r="A1853" s="26"/>
      <c r="B1853" s="27"/>
      <c r="C1853" s="27"/>
      <c r="D1853" s="26"/>
      <c r="E1853" s="27"/>
      <c r="F1853" s="27"/>
      <c r="G1853" s="27"/>
    </row>
    <row r="1854" spans="1:7" x14ac:dyDescent="0.3">
      <c r="A1854" s="26"/>
      <c r="B1854" s="27"/>
      <c r="C1854" s="27"/>
      <c r="D1854" s="26"/>
      <c r="E1854" s="27"/>
      <c r="F1854" s="27"/>
      <c r="G1854" s="27"/>
    </row>
    <row r="1855" spans="1:7" x14ac:dyDescent="0.3">
      <c r="A1855" s="26"/>
      <c r="B1855" s="27"/>
      <c r="C1855" s="27"/>
      <c r="D1855" s="26"/>
      <c r="E1855" s="27"/>
      <c r="F1855" s="27"/>
      <c r="G1855" s="27"/>
    </row>
    <row r="1856" spans="1:7" x14ac:dyDescent="0.3">
      <c r="A1856" s="26"/>
      <c r="B1856" s="27"/>
      <c r="C1856" s="27"/>
      <c r="D1856" s="26"/>
      <c r="E1856" s="27"/>
      <c r="F1856" s="27"/>
      <c r="G1856" s="27"/>
    </row>
    <row r="1857" spans="1:7" x14ac:dyDescent="0.3">
      <c r="A1857" s="26"/>
      <c r="B1857" s="27"/>
      <c r="C1857" s="27"/>
      <c r="D1857" s="26"/>
      <c r="E1857" s="27"/>
      <c r="F1857" s="27"/>
      <c r="G1857" s="27"/>
    </row>
    <row r="1858" spans="1:7" x14ac:dyDescent="0.3">
      <c r="A1858" s="26"/>
      <c r="B1858" s="27"/>
      <c r="C1858" s="27"/>
      <c r="D1858" s="26"/>
      <c r="E1858" s="27"/>
      <c r="F1858" s="27"/>
      <c r="G1858" s="27"/>
    </row>
    <row r="1859" spans="1:7" x14ac:dyDescent="0.3">
      <c r="A1859" s="26"/>
      <c r="B1859" s="27"/>
      <c r="C1859" s="27"/>
      <c r="D1859" s="26"/>
      <c r="E1859" s="27"/>
      <c r="F1859" s="27"/>
      <c r="G1859" s="27"/>
    </row>
    <row r="1860" spans="1:7" x14ac:dyDescent="0.3">
      <c r="A1860" s="26"/>
      <c r="B1860" s="27"/>
      <c r="C1860" s="27"/>
      <c r="D1860" s="26"/>
      <c r="E1860" s="27"/>
      <c r="F1860" s="27"/>
      <c r="G1860" s="27"/>
    </row>
    <row r="1861" spans="1:7" x14ac:dyDescent="0.3">
      <c r="A1861" s="26"/>
      <c r="B1861" s="27"/>
      <c r="C1861" s="27"/>
      <c r="D1861" s="26"/>
      <c r="E1861" s="27"/>
      <c r="F1861" s="27"/>
      <c r="G1861" s="27"/>
    </row>
    <row r="1862" spans="1:7" x14ac:dyDescent="0.3">
      <c r="A1862" s="26"/>
      <c r="B1862" s="27"/>
      <c r="C1862" s="27"/>
      <c r="D1862" s="26"/>
      <c r="E1862" s="27"/>
      <c r="F1862" s="27"/>
      <c r="G1862" s="27"/>
    </row>
    <row r="1863" spans="1:7" x14ac:dyDescent="0.3">
      <c r="A1863" s="26"/>
      <c r="B1863" s="27"/>
      <c r="C1863" s="27"/>
      <c r="D1863" s="26"/>
      <c r="E1863" s="27"/>
      <c r="F1863" s="27"/>
      <c r="G1863" s="27"/>
    </row>
    <row r="1864" spans="1:7" x14ac:dyDescent="0.3">
      <c r="A1864" s="26"/>
      <c r="B1864" s="27"/>
      <c r="C1864" s="27"/>
      <c r="D1864" s="26"/>
      <c r="E1864" s="27"/>
      <c r="F1864" s="27"/>
      <c r="G1864" s="27"/>
    </row>
    <row r="1865" spans="1:7" x14ac:dyDescent="0.3">
      <c r="A1865" s="26"/>
      <c r="B1865" s="27"/>
      <c r="C1865" s="27"/>
      <c r="D1865" s="26"/>
      <c r="E1865" s="27"/>
      <c r="F1865" s="27"/>
      <c r="G1865" s="27"/>
    </row>
    <row r="1866" spans="1:7" x14ac:dyDescent="0.3">
      <c r="A1866" s="26"/>
      <c r="B1866" s="27"/>
      <c r="C1866" s="27"/>
      <c r="D1866" s="26"/>
      <c r="E1866" s="27"/>
      <c r="F1866" s="27"/>
      <c r="G1866" s="27"/>
    </row>
    <row r="1867" spans="1:7" x14ac:dyDescent="0.3">
      <c r="A1867" s="26"/>
      <c r="B1867" s="27"/>
      <c r="C1867" s="27"/>
      <c r="D1867" s="26"/>
      <c r="E1867" s="27"/>
      <c r="F1867" s="27"/>
      <c r="G1867" s="27"/>
    </row>
    <row r="1868" spans="1:7" x14ac:dyDescent="0.3">
      <c r="A1868" s="26"/>
      <c r="B1868" s="27"/>
      <c r="C1868" s="27"/>
      <c r="D1868" s="26"/>
      <c r="E1868" s="27"/>
      <c r="F1868" s="27"/>
      <c r="G1868" s="27"/>
    </row>
    <row r="1869" spans="1:7" x14ac:dyDescent="0.3">
      <c r="A1869" s="26"/>
      <c r="B1869" s="27"/>
      <c r="C1869" s="27"/>
      <c r="D1869" s="26"/>
      <c r="E1869" s="27"/>
      <c r="F1869" s="27"/>
      <c r="G1869" s="27"/>
    </row>
    <row r="1870" spans="1:7" x14ac:dyDescent="0.3">
      <c r="A1870" s="26"/>
      <c r="B1870" s="27"/>
      <c r="C1870" s="27"/>
      <c r="D1870" s="26"/>
      <c r="E1870" s="27"/>
      <c r="F1870" s="27"/>
      <c r="G1870" s="27"/>
    </row>
    <row r="1871" spans="1:7" x14ac:dyDescent="0.3">
      <c r="A1871" s="26"/>
      <c r="B1871" s="27"/>
      <c r="C1871" s="27"/>
      <c r="D1871" s="26"/>
      <c r="E1871" s="27"/>
      <c r="F1871" s="27"/>
      <c r="G1871" s="27"/>
    </row>
    <row r="1872" spans="1:7" x14ac:dyDescent="0.3">
      <c r="A1872" s="26"/>
      <c r="B1872" s="27"/>
      <c r="C1872" s="27"/>
      <c r="D1872" s="26"/>
      <c r="E1872" s="27"/>
      <c r="F1872" s="27"/>
      <c r="G1872" s="27"/>
    </row>
    <row r="1873" spans="1:7" x14ac:dyDescent="0.3">
      <c r="A1873" s="26"/>
      <c r="B1873" s="27"/>
      <c r="C1873" s="27"/>
      <c r="D1873" s="26"/>
      <c r="E1873" s="27"/>
      <c r="F1873" s="27"/>
      <c r="G1873" s="27"/>
    </row>
    <row r="1874" spans="1:7" x14ac:dyDescent="0.3">
      <c r="A1874" s="26"/>
      <c r="B1874" s="27"/>
      <c r="C1874" s="27"/>
      <c r="D1874" s="26"/>
      <c r="E1874" s="27"/>
      <c r="F1874" s="27"/>
      <c r="G1874" s="27"/>
    </row>
    <row r="1875" spans="1:7" x14ac:dyDescent="0.3">
      <c r="A1875" s="26"/>
      <c r="B1875" s="27"/>
      <c r="C1875" s="27"/>
      <c r="D1875" s="26"/>
      <c r="E1875" s="27"/>
      <c r="F1875" s="27"/>
      <c r="G1875" s="27"/>
    </row>
    <row r="1876" spans="1:7" x14ac:dyDescent="0.3">
      <c r="A1876" s="26"/>
      <c r="B1876" s="27"/>
      <c r="C1876" s="27"/>
      <c r="D1876" s="26"/>
      <c r="E1876" s="27"/>
      <c r="F1876" s="27"/>
      <c r="G1876" s="27"/>
    </row>
    <row r="1877" spans="1:7" x14ac:dyDescent="0.3">
      <c r="A1877" s="26"/>
      <c r="B1877" s="27"/>
      <c r="C1877" s="27"/>
      <c r="D1877" s="26"/>
      <c r="E1877" s="27"/>
      <c r="F1877" s="27"/>
      <c r="G1877" s="27"/>
    </row>
    <row r="1878" spans="1:7" x14ac:dyDescent="0.3">
      <c r="A1878" s="26"/>
      <c r="B1878" s="27"/>
      <c r="C1878" s="27"/>
      <c r="D1878" s="26"/>
      <c r="E1878" s="27"/>
      <c r="F1878" s="27"/>
      <c r="G1878" s="27"/>
    </row>
    <row r="1879" spans="1:7" x14ac:dyDescent="0.3">
      <c r="A1879" s="26"/>
      <c r="B1879" s="27"/>
      <c r="C1879" s="27"/>
      <c r="D1879" s="26"/>
      <c r="E1879" s="27"/>
      <c r="F1879" s="27"/>
      <c r="G1879" s="27"/>
    </row>
    <row r="1880" spans="1:7" x14ac:dyDescent="0.3">
      <c r="A1880" s="26"/>
      <c r="B1880" s="27"/>
      <c r="C1880" s="27"/>
      <c r="D1880" s="26"/>
      <c r="E1880" s="27"/>
      <c r="F1880" s="27"/>
      <c r="G1880" s="27"/>
    </row>
    <row r="1881" spans="1:7" x14ac:dyDescent="0.3">
      <c r="A1881" s="26"/>
      <c r="B1881" s="27"/>
      <c r="C1881" s="27"/>
      <c r="D1881" s="26"/>
      <c r="E1881" s="27"/>
      <c r="F1881" s="27"/>
      <c r="G1881" s="27"/>
    </row>
    <row r="1882" spans="1:7" x14ac:dyDescent="0.3">
      <c r="A1882" s="26"/>
      <c r="B1882" s="27"/>
      <c r="C1882" s="27"/>
      <c r="D1882" s="26"/>
      <c r="E1882" s="27"/>
      <c r="F1882" s="27"/>
      <c r="G1882" s="27"/>
    </row>
    <row r="1883" spans="1:7" x14ac:dyDescent="0.3">
      <c r="A1883" s="26"/>
      <c r="B1883" s="27"/>
      <c r="C1883" s="27"/>
      <c r="D1883" s="26"/>
      <c r="E1883" s="27"/>
      <c r="F1883" s="27"/>
      <c r="G1883" s="27"/>
    </row>
    <row r="1884" spans="1:7" x14ac:dyDescent="0.3">
      <c r="A1884" s="26"/>
      <c r="B1884" s="27"/>
      <c r="C1884" s="27"/>
      <c r="D1884" s="26"/>
      <c r="E1884" s="27"/>
      <c r="F1884" s="27"/>
      <c r="G1884" s="27"/>
    </row>
    <row r="1885" spans="1:7" x14ac:dyDescent="0.3">
      <c r="A1885" s="26"/>
      <c r="B1885" s="27"/>
      <c r="C1885" s="27"/>
      <c r="D1885" s="26"/>
      <c r="E1885" s="27"/>
      <c r="F1885" s="27"/>
      <c r="G1885" s="27"/>
    </row>
    <row r="1886" spans="1:7" x14ac:dyDescent="0.3">
      <c r="A1886" s="26"/>
      <c r="B1886" s="27"/>
      <c r="C1886" s="27"/>
      <c r="D1886" s="26"/>
      <c r="E1886" s="27"/>
      <c r="F1886" s="27"/>
      <c r="G1886" s="27"/>
    </row>
    <row r="1887" spans="1:7" x14ac:dyDescent="0.3">
      <c r="A1887" s="26"/>
      <c r="B1887" s="27"/>
      <c r="C1887" s="27"/>
      <c r="D1887" s="26"/>
      <c r="E1887" s="27"/>
      <c r="F1887" s="27"/>
      <c r="G1887" s="27"/>
    </row>
    <row r="1888" spans="1:7" x14ac:dyDescent="0.3">
      <c r="A1888" s="26"/>
      <c r="B1888" s="27"/>
      <c r="C1888" s="27"/>
      <c r="D1888" s="26"/>
      <c r="E1888" s="27"/>
      <c r="F1888" s="27"/>
      <c r="G1888" s="27"/>
    </row>
    <row r="1889" spans="1:7" x14ac:dyDescent="0.3">
      <c r="A1889" s="26"/>
      <c r="B1889" s="27"/>
      <c r="C1889" s="27"/>
      <c r="D1889" s="26"/>
      <c r="E1889" s="27"/>
      <c r="F1889" s="27"/>
      <c r="G1889" s="27"/>
    </row>
    <row r="1890" spans="1:7" x14ac:dyDescent="0.3">
      <c r="A1890" s="26"/>
      <c r="B1890" s="27"/>
      <c r="C1890" s="27"/>
      <c r="D1890" s="26"/>
      <c r="E1890" s="27"/>
      <c r="F1890" s="27"/>
      <c r="G1890" s="27"/>
    </row>
    <row r="1891" spans="1:7" x14ac:dyDescent="0.3">
      <c r="A1891" s="26"/>
      <c r="B1891" s="27"/>
      <c r="C1891" s="27"/>
      <c r="D1891" s="26"/>
      <c r="E1891" s="27"/>
      <c r="F1891" s="27"/>
      <c r="G1891" s="27"/>
    </row>
    <row r="1892" spans="1:7" x14ac:dyDescent="0.3">
      <c r="A1892" s="26"/>
      <c r="B1892" s="27"/>
      <c r="C1892" s="27"/>
      <c r="D1892" s="26"/>
      <c r="E1892" s="27"/>
      <c r="F1892" s="27"/>
      <c r="G1892" s="27"/>
    </row>
    <row r="1893" spans="1:7" x14ac:dyDescent="0.3">
      <c r="A1893" s="26"/>
      <c r="B1893" s="27"/>
      <c r="C1893" s="27"/>
      <c r="D1893" s="26"/>
      <c r="E1893" s="27"/>
      <c r="F1893" s="27"/>
      <c r="G1893" s="27"/>
    </row>
    <row r="1894" spans="1:7" x14ac:dyDescent="0.3">
      <c r="A1894" s="26"/>
      <c r="B1894" s="27"/>
      <c r="C1894" s="27"/>
      <c r="D1894" s="26"/>
      <c r="E1894" s="27"/>
      <c r="F1894" s="27"/>
      <c r="G1894" s="27"/>
    </row>
    <row r="1895" spans="1:7" x14ac:dyDescent="0.3">
      <c r="A1895" s="26"/>
      <c r="B1895" s="27"/>
      <c r="C1895" s="27"/>
      <c r="D1895" s="26"/>
      <c r="E1895" s="27"/>
      <c r="F1895" s="27"/>
      <c r="G1895" s="27"/>
    </row>
    <row r="1896" spans="1:7" x14ac:dyDescent="0.3">
      <c r="A1896" s="26"/>
      <c r="B1896" s="27"/>
      <c r="C1896" s="27"/>
      <c r="D1896" s="26"/>
      <c r="E1896" s="27"/>
      <c r="F1896" s="27"/>
      <c r="G1896" s="27"/>
    </row>
    <row r="1897" spans="1:7" x14ac:dyDescent="0.3">
      <c r="A1897" s="26"/>
      <c r="B1897" s="27"/>
      <c r="C1897" s="27"/>
      <c r="D1897" s="26"/>
      <c r="E1897" s="27"/>
      <c r="F1897" s="27"/>
      <c r="G1897" s="27"/>
    </row>
    <row r="1898" spans="1:7" x14ac:dyDescent="0.3">
      <c r="A1898" s="26"/>
      <c r="B1898" s="27"/>
      <c r="C1898" s="27"/>
      <c r="D1898" s="26"/>
      <c r="E1898" s="27"/>
      <c r="F1898" s="27"/>
      <c r="G1898" s="27"/>
    </row>
    <row r="1899" spans="1:7" x14ac:dyDescent="0.3">
      <c r="A1899" s="26"/>
      <c r="B1899" s="27"/>
      <c r="C1899" s="27"/>
      <c r="D1899" s="26"/>
      <c r="E1899" s="27"/>
      <c r="F1899" s="27"/>
      <c r="G1899" s="27"/>
    </row>
    <row r="1900" spans="1:7" x14ac:dyDescent="0.3">
      <c r="A1900" s="26"/>
      <c r="B1900" s="27"/>
      <c r="C1900" s="27"/>
      <c r="D1900" s="26"/>
      <c r="E1900" s="27"/>
      <c r="F1900" s="27"/>
      <c r="G1900" s="27"/>
    </row>
    <row r="1901" spans="1:7" x14ac:dyDescent="0.3">
      <c r="A1901" s="26"/>
      <c r="B1901" s="27"/>
      <c r="C1901" s="27"/>
      <c r="D1901" s="26"/>
      <c r="E1901" s="27"/>
      <c r="F1901" s="27"/>
      <c r="G1901" s="27"/>
    </row>
    <row r="1902" spans="1:7" x14ac:dyDescent="0.3">
      <c r="A1902" s="26"/>
      <c r="B1902" s="27"/>
      <c r="C1902" s="27"/>
      <c r="D1902" s="26"/>
      <c r="E1902" s="27"/>
      <c r="F1902" s="27"/>
      <c r="G1902" s="27"/>
    </row>
    <row r="1903" spans="1:7" x14ac:dyDescent="0.3">
      <c r="A1903" s="26"/>
      <c r="B1903" s="27"/>
      <c r="C1903" s="27"/>
      <c r="D1903" s="26"/>
      <c r="E1903" s="27"/>
      <c r="F1903" s="27"/>
      <c r="G1903" s="27"/>
    </row>
    <row r="1904" spans="1:7" x14ac:dyDescent="0.3">
      <c r="A1904" s="26"/>
      <c r="B1904" s="27"/>
      <c r="C1904" s="27"/>
      <c r="D1904" s="26"/>
      <c r="E1904" s="27"/>
      <c r="F1904" s="27"/>
      <c r="G1904" s="27"/>
    </row>
    <row r="1905" spans="1:7" x14ac:dyDescent="0.3">
      <c r="A1905" s="26"/>
      <c r="B1905" s="27"/>
      <c r="C1905" s="27"/>
      <c r="D1905" s="26"/>
      <c r="E1905" s="27"/>
      <c r="F1905" s="27"/>
      <c r="G1905" s="27"/>
    </row>
    <row r="1906" spans="1:7" x14ac:dyDescent="0.3">
      <c r="A1906" s="26"/>
      <c r="B1906" s="27"/>
      <c r="C1906" s="27"/>
      <c r="D1906" s="26"/>
      <c r="E1906" s="27"/>
      <c r="F1906" s="27"/>
      <c r="G1906" s="27"/>
    </row>
    <row r="1907" spans="1:7" x14ac:dyDescent="0.3">
      <c r="A1907" s="26"/>
      <c r="B1907" s="27"/>
      <c r="C1907" s="27"/>
      <c r="D1907" s="26"/>
      <c r="E1907" s="27"/>
      <c r="F1907" s="27"/>
      <c r="G1907" s="27"/>
    </row>
    <row r="1908" spans="1:7" x14ac:dyDescent="0.3">
      <c r="A1908" s="26"/>
      <c r="B1908" s="27"/>
      <c r="C1908" s="27"/>
      <c r="D1908" s="26"/>
      <c r="E1908" s="27"/>
      <c r="F1908" s="27"/>
      <c r="G1908" s="27"/>
    </row>
    <row r="1909" spans="1:7" x14ac:dyDescent="0.3">
      <c r="A1909" s="26"/>
      <c r="B1909" s="27"/>
      <c r="C1909" s="27"/>
      <c r="D1909" s="26"/>
      <c r="E1909" s="27"/>
      <c r="F1909" s="27"/>
      <c r="G1909" s="27"/>
    </row>
    <row r="1910" spans="1:7" x14ac:dyDescent="0.3">
      <c r="A1910" s="26"/>
      <c r="B1910" s="27"/>
      <c r="C1910" s="27"/>
      <c r="D1910" s="26"/>
      <c r="E1910" s="27"/>
      <c r="F1910" s="27"/>
      <c r="G1910" s="27"/>
    </row>
    <row r="1911" spans="1:7" x14ac:dyDescent="0.3">
      <c r="A1911" s="26"/>
      <c r="B1911" s="27"/>
      <c r="C1911" s="27"/>
      <c r="D1911" s="26"/>
      <c r="E1911" s="27"/>
      <c r="F1911" s="27"/>
      <c r="G1911" s="27"/>
    </row>
    <row r="1912" spans="1:7" x14ac:dyDescent="0.3">
      <c r="A1912" s="26"/>
      <c r="B1912" s="27"/>
      <c r="C1912" s="27"/>
      <c r="D1912" s="26"/>
      <c r="E1912" s="27"/>
      <c r="F1912" s="27"/>
      <c r="G1912" s="27"/>
    </row>
    <row r="1913" spans="1:7" x14ac:dyDescent="0.3">
      <c r="A1913" s="26"/>
      <c r="B1913" s="27"/>
      <c r="C1913" s="27"/>
      <c r="D1913" s="26"/>
      <c r="E1913" s="27"/>
      <c r="F1913" s="27"/>
      <c r="G1913" s="27"/>
    </row>
    <row r="1914" spans="1:7" x14ac:dyDescent="0.3">
      <c r="A1914" s="26"/>
      <c r="B1914" s="27"/>
      <c r="C1914" s="27"/>
      <c r="D1914" s="26"/>
      <c r="E1914" s="27"/>
      <c r="F1914" s="27"/>
      <c r="G1914" s="27"/>
    </row>
    <row r="1915" spans="1:7" x14ac:dyDescent="0.3">
      <c r="A1915" s="26"/>
      <c r="B1915" s="27"/>
      <c r="C1915" s="27"/>
      <c r="D1915" s="26"/>
      <c r="E1915" s="27"/>
      <c r="F1915" s="27"/>
      <c r="G1915" s="27"/>
    </row>
    <row r="1916" spans="1:7" x14ac:dyDescent="0.3">
      <c r="A1916" s="26"/>
      <c r="B1916" s="27"/>
      <c r="C1916" s="27"/>
      <c r="D1916" s="26"/>
      <c r="E1916" s="27"/>
      <c r="F1916" s="27"/>
      <c r="G1916" s="27"/>
    </row>
    <row r="1917" spans="1:7" x14ac:dyDescent="0.3">
      <c r="A1917" s="26"/>
      <c r="B1917" s="27"/>
      <c r="C1917" s="27"/>
      <c r="D1917" s="26"/>
      <c r="E1917" s="27"/>
      <c r="F1917" s="27"/>
      <c r="G1917" s="27"/>
    </row>
    <row r="1918" spans="1:7" x14ac:dyDescent="0.3">
      <c r="A1918" s="26"/>
      <c r="B1918" s="27"/>
      <c r="C1918" s="27"/>
      <c r="D1918" s="26"/>
      <c r="E1918" s="27"/>
      <c r="F1918" s="27"/>
      <c r="G1918" s="27"/>
    </row>
    <row r="1919" spans="1:7" x14ac:dyDescent="0.3">
      <c r="A1919" s="26"/>
      <c r="B1919" s="27"/>
      <c r="C1919" s="27"/>
      <c r="D1919" s="26"/>
      <c r="E1919" s="27"/>
      <c r="F1919" s="27"/>
      <c r="G1919" s="27"/>
    </row>
    <row r="1920" spans="1:7" x14ac:dyDescent="0.3">
      <c r="A1920" s="26"/>
      <c r="B1920" s="27"/>
      <c r="C1920" s="27"/>
      <c r="D1920" s="26"/>
      <c r="E1920" s="27"/>
      <c r="F1920" s="27"/>
      <c r="G1920" s="27"/>
    </row>
    <row r="1921" spans="1:7" x14ac:dyDescent="0.3">
      <c r="A1921" s="26"/>
      <c r="B1921" s="27"/>
      <c r="C1921" s="27"/>
      <c r="D1921" s="26"/>
      <c r="E1921" s="27"/>
      <c r="F1921" s="27"/>
      <c r="G1921" s="27"/>
    </row>
    <row r="1922" spans="1:7" x14ac:dyDescent="0.3">
      <c r="A1922" s="26"/>
      <c r="B1922" s="27"/>
      <c r="C1922" s="27"/>
      <c r="D1922" s="26"/>
      <c r="E1922" s="27"/>
      <c r="F1922" s="27"/>
      <c r="G1922" s="27"/>
    </row>
    <row r="1923" spans="1:7" x14ac:dyDescent="0.3">
      <c r="A1923" s="26"/>
      <c r="B1923" s="27"/>
      <c r="C1923" s="27"/>
      <c r="D1923" s="26"/>
      <c r="E1923" s="27"/>
      <c r="F1923" s="27"/>
      <c r="G1923" s="27"/>
    </row>
    <row r="1924" spans="1:7" x14ac:dyDescent="0.3">
      <c r="A1924" s="26"/>
      <c r="B1924" s="27"/>
      <c r="C1924" s="27"/>
      <c r="D1924" s="26"/>
      <c r="E1924" s="27"/>
      <c r="F1924" s="27"/>
      <c r="G1924" s="27"/>
    </row>
    <row r="1925" spans="1:7" x14ac:dyDescent="0.3">
      <c r="A1925" s="26"/>
      <c r="B1925" s="27"/>
      <c r="C1925" s="27"/>
      <c r="D1925" s="26"/>
      <c r="E1925" s="27"/>
      <c r="F1925" s="27"/>
      <c r="G1925" s="27"/>
    </row>
    <row r="1926" spans="1:7" x14ac:dyDescent="0.3">
      <c r="A1926" s="26"/>
      <c r="B1926" s="27"/>
      <c r="C1926" s="27"/>
      <c r="D1926" s="26"/>
      <c r="E1926" s="27"/>
      <c r="F1926" s="27"/>
      <c r="G1926" s="27"/>
    </row>
    <row r="1927" spans="1:7" x14ac:dyDescent="0.3">
      <c r="A1927" s="26"/>
      <c r="B1927" s="27"/>
      <c r="C1927" s="27"/>
      <c r="D1927" s="26"/>
      <c r="E1927" s="27"/>
      <c r="F1927" s="27"/>
      <c r="G1927" s="27"/>
    </row>
    <row r="1928" spans="1:7" x14ac:dyDescent="0.3">
      <c r="A1928" s="26"/>
      <c r="B1928" s="27"/>
      <c r="C1928" s="27"/>
      <c r="D1928" s="26"/>
      <c r="E1928" s="27"/>
      <c r="F1928" s="27"/>
      <c r="G1928" s="27"/>
    </row>
    <row r="1929" spans="1:7" x14ac:dyDescent="0.3">
      <c r="A1929" s="26"/>
      <c r="B1929" s="27"/>
      <c r="C1929" s="27"/>
      <c r="D1929" s="26"/>
      <c r="E1929" s="27"/>
      <c r="F1929" s="27"/>
      <c r="G1929" s="27"/>
    </row>
    <row r="1930" spans="1:7" x14ac:dyDescent="0.3">
      <c r="A1930" s="26"/>
      <c r="B1930" s="27"/>
      <c r="C1930" s="27"/>
      <c r="D1930" s="26"/>
      <c r="E1930" s="27"/>
      <c r="F1930" s="27"/>
      <c r="G1930" s="27"/>
    </row>
    <row r="1931" spans="1:7" x14ac:dyDescent="0.3">
      <c r="A1931" s="26"/>
      <c r="B1931" s="27"/>
      <c r="C1931" s="27"/>
      <c r="D1931" s="26"/>
      <c r="E1931" s="27"/>
      <c r="F1931" s="27"/>
      <c r="G1931" s="27"/>
    </row>
    <row r="1932" spans="1:7" x14ac:dyDescent="0.3">
      <c r="A1932" s="26"/>
      <c r="B1932" s="27"/>
      <c r="C1932" s="27"/>
      <c r="D1932" s="26"/>
      <c r="E1932" s="27"/>
      <c r="F1932" s="27"/>
      <c r="G1932" s="27"/>
    </row>
    <row r="1933" spans="1:7" x14ac:dyDescent="0.3">
      <c r="A1933" s="26"/>
      <c r="B1933" s="27"/>
      <c r="C1933" s="27"/>
      <c r="D1933" s="26"/>
      <c r="E1933" s="27"/>
      <c r="F1933" s="27"/>
      <c r="G1933" s="27"/>
    </row>
    <row r="1934" spans="1:7" x14ac:dyDescent="0.3">
      <c r="A1934" s="26"/>
      <c r="B1934" s="27"/>
      <c r="C1934" s="27"/>
      <c r="D1934" s="26"/>
      <c r="E1934" s="27"/>
      <c r="F1934" s="27"/>
      <c r="G1934" s="27"/>
    </row>
    <row r="1935" spans="1:7" x14ac:dyDescent="0.3">
      <c r="A1935" s="26"/>
      <c r="B1935" s="27"/>
      <c r="C1935" s="27"/>
      <c r="D1935" s="26"/>
      <c r="E1935" s="27"/>
      <c r="F1935" s="27"/>
      <c r="G1935" s="27"/>
    </row>
    <row r="1936" spans="1:7" x14ac:dyDescent="0.3">
      <c r="A1936" s="26"/>
      <c r="B1936" s="27"/>
      <c r="C1936" s="27"/>
      <c r="D1936" s="26"/>
      <c r="E1936" s="27"/>
      <c r="F1936" s="27"/>
      <c r="G1936" s="27"/>
    </row>
    <row r="1937" spans="1:7" x14ac:dyDescent="0.3">
      <c r="A1937" s="26"/>
      <c r="B1937" s="27"/>
      <c r="C1937" s="27"/>
      <c r="D1937" s="26"/>
      <c r="E1937" s="27"/>
      <c r="F1937" s="27"/>
      <c r="G1937" s="27"/>
    </row>
    <row r="1938" spans="1:7" x14ac:dyDescent="0.3">
      <c r="A1938" s="26"/>
      <c r="B1938" s="27"/>
      <c r="C1938" s="27"/>
      <c r="D1938" s="26"/>
      <c r="E1938" s="27"/>
      <c r="F1938" s="27"/>
      <c r="G1938" s="27"/>
    </row>
    <row r="1939" spans="1:7" x14ac:dyDescent="0.3">
      <c r="A1939" s="26"/>
      <c r="B1939" s="27"/>
      <c r="C1939" s="27"/>
      <c r="D1939" s="26"/>
      <c r="E1939" s="27"/>
      <c r="F1939" s="27"/>
      <c r="G1939" s="27"/>
    </row>
    <row r="1940" spans="1:7" x14ac:dyDescent="0.3">
      <c r="A1940" s="26"/>
      <c r="B1940" s="27"/>
      <c r="C1940" s="27"/>
      <c r="D1940" s="26"/>
      <c r="E1940" s="27"/>
      <c r="F1940" s="27"/>
      <c r="G1940" s="27"/>
    </row>
    <row r="1941" spans="1:7" x14ac:dyDescent="0.3">
      <c r="A1941" s="26"/>
      <c r="B1941" s="27"/>
      <c r="C1941" s="27"/>
      <c r="D1941" s="26"/>
      <c r="E1941" s="27"/>
      <c r="F1941" s="27"/>
      <c r="G1941" s="27"/>
    </row>
    <row r="1942" spans="1:7" x14ac:dyDescent="0.3">
      <c r="A1942" s="26"/>
      <c r="B1942" s="27"/>
      <c r="C1942" s="27"/>
      <c r="D1942" s="26"/>
      <c r="E1942" s="27"/>
      <c r="F1942" s="27"/>
      <c r="G1942" s="27"/>
    </row>
    <row r="1943" spans="1:7" x14ac:dyDescent="0.3">
      <c r="A1943" s="26"/>
      <c r="B1943" s="27"/>
      <c r="C1943" s="27"/>
      <c r="D1943" s="26"/>
      <c r="E1943" s="27"/>
      <c r="F1943" s="27"/>
      <c r="G1943" s="27"/>
    </row>
    <row r="1944" spans="1:7" x14ac:dyDescent="0.3">
      <c r="A1944" s="26"/>
      <c r="B1944" s="27"/>
      <c r="C1944" s="27"/>
      <c r="D1944" s="26"/>
      <c r="E1944" s="27"/>
      <c r="F1944" s="27"/>
      <c r="G1944" s="27"/>
    </row>
    <row r="1945" spans="1:7" x14ac:dyDescent="0.3">
      <c r="A1945" s="26"/>
      <c r="B1945" s="27"/>
      <c r="C1945" s="27"/>
      <c r="D1945" s="26"/>
      <c r="E1945" s="27"/>
      <c r="F1945" s="27"/>
      <c r="G1945" s="27"/>
    </row>
    <row r="1946" spans="1:7" x14ac:dyDescent="0.3">
      <c r="A1946" s="26"/>
      <c r="B1946" s="27"/>
      <c r="C1946" s="27"/>
      <c r="D1946" s="26"/>
      <c r="E1946" s="27"/>
      <c r="F1946" s="27"/>
      <c r="G1946" s="27"/>
    </row>
    <row r="1947" spans="1:7" x14ac:dyDescent="0.3">
      <c r="A1947" s="26"/>
      <c r="B1947" s="27"/>
      <c r="C1947" s="27"/>
      <c r="D1947" s="26"/>
      <c r="E1947" s="27"/>
      <c r="F1947" s="27"/>
      <c r="G1947" s="27"/>
    </row>
    <row r="1948" spans="1:7" x14ac:dyDescent="0.3">
      <c r="A1948" s="26"/>
      <c r="B1948" s="27"/>
      <c r="C1948" s="27"/>
      <c r="D1948" s="26"/>
      <c r="E1948" s="27"/>
      <c r="F1948" s="27"/>
      <c r="G1948" s="27"/>
    </row>
    <row r="1949" spans="1:7" x14ac:dyDescent="0.3">
      <c r="A1949" s="26"/>
      <c r="B1949" s="27"/>
      <c r="C1949" s="27"/>
      <c r="D1949" s="26"/>
      <c r="E1949" s="27"/>
      <c r="F1949" s="27"/>
      <c r="G1949" s="27"/>
    </row>
    <row r="1950" spans="1:7" x14ac:dyDescent="0.3">
      <c r="A1950" s="26"/>
      <c r="B1950" s="27"/>
      <c r="C1950" s="27"/>
      <c r="D1950" s="26"/>
      <c r="E1950" s="27"/>
      <c r="F1950" s="27"/>
      <c r="G1950" s="27"/>
    </row>
    <row r="1951" spans="1:7" x14ac:dyDescent="0.3">
      <c r="A1951" s="26"/>
      <c r="B1951" s="27"/>
      <c r="C1951" s="27"/>
      <c r="D1951" s="26"/>
      <c r="E1951" s="27"/>
      <c r="F1951" s="27"/>
      <c r="G1951" s="27"/>
    </row>
    <row r="1952" spans="1:7" x14ac:dyDescent="0.3">
      <c r="A1952" s="26"/>
      <c r="B1952" s="27"/>
      <c r="C1952" s="27"/>
      <c r="D1952" s="26"/>
      <c r="E1952" s="27"/>
      <c r="F1952" s="27"/>
      <c r="G1952" s="27"/>
    </row>
    <row r="1953" spans="1:7" x14ac:dyDescent="0.3">
      <c r="A1953" s="26"/>
      <c r="B1953" s="27"/>
      <c r="C1953" s="27"/>
      <c r="D1953" s="26"/>
      <c r="E1953" s="27"/>
      <c r="F1953" s="27"/>
      <c r="G1953" s="27"/>
    </row>
    <row r="1954" spans="1:7" x14ac:dyDescent="0.3">
      <c r="A1954" s="26"/>
      <c r="B1954" s="27"/>
      <c r="C1954" s="27"/>
      <c r="D1954" s="26"/>
      <c r="E1954" s="27"/>
      <c r="F1954" s="27"/>
      <c r="G1954" s="27"/>
    </row>
    <row r="1955" spans="1:7" x14ac:dyDescent="0.3">
      <c r="A1955" s="26"/>
      <c r="B1955" s="27"/>
      <c r="C1955" s="27"/>
      <c r="D1955" s="26"/>
      <c r="E1955" s="27"/>
      <c r="F1955" s="27"/>
      <c r="G1955" s="27"/>
    </row>
    <row r="1956" spans="1:7" x14ac:dyDescent="0.3">
      <c r="A1956" s="26"/>
      <c r="B1956" s="27"/>
      <c r="C1956" s="27"/>
      <c r="D1956" s="26"/>
      <c r="E1956" s="27"/>
      <c r="F1956" s="27"/>
      <c r="G1956" s="27"/>
    </row>
    <row r="1957" spans="1:7" x14ac:dyDescent="0.3">
      <c r="A1957" s="26"/>
      <c r="B1957" s="27"/>
      <c r="C1957" s="27"/>
      <c r="D1957" s="26"/>
      <c r="E1957" s="27"/>
      <c r="F1957" s="27"/>
      <c r="G1957" s="27"/>
    </row>
    <row r="1958" spans="1:7" x14ac:dyDescent="0.3">
      <c r="A1958" s="26"/>
      <c r="B1958" s="27"/>
      <c r="C1958" s="27"/>
      <c r="D1958" s="26"/>
      <c r="E1958" s="27"/>
      <c r="F1958" s="27"/>
      <c r="G1958" s="27"/>
    </row>
    <row r="1959" spans="1:7" x14ac:dyDescent="0.3">
      <c r="A1959" s="26"/>
      <c r="B1959" s="27"/>
      <c r="C1959" s="27"/>
      <c r="D1959" s="26"/>
      <c r="E1959" s="27"/>
      <c r="F1959" s="27"/>
      <c r="G1959" s="27"/>
    </row>
    <row r="1960" spans="1:7" x14ac:dyDescent="0.3">
      <c r="A1960" s="26"/>
      <c r="B1960" s="27"/>
      <c r="C1960" s="27"/>
      <c r="D1960" s="26"/>
      <c r="E1960" s="27"/>
      <c r="F1960" s="27"/>
      <c r="G1960" s="27"/>
    </row>
    <row r="1961" spans="1:7" x14ac:dyDescent="0.3">
      <c r="A1961" s="26"/>
      <c r="B1961" s="27"/>
      <c r="C1961" s="27"/>
      <c r="D1961" s="26"/>
      <c r="E1961" s="27"/>
      <c r="F1961" s="27"/>
      <c r="G1961" s="27"/>
    </row>
    <row r="1962" spans="1:7" x14ac:dyDescent="0.3">
      <c r="A1962" s="26"/>
      <c r="B1962" s="27"/>
      <c r="C1962" s="27"/>
      <c r="D1962" s="26"/>
      <c r="E1962" s="27"/>
      <c r="F1962" s="27"/>
      <c r="G1962" s="27"/>
    </row>
    <row r="1963" spans="1:7" x14ac:dyDescent="0.3">
      <c r="A1963" s="26"/>
      <c r="B1963" s="27"/>
      <c r="C1963" s="27"/>
      <c r="D1963" s="26"/>
      <c r="E1963" s="27"/>
      <c r="F1963" s="27"/>
      <c r="G1963" s="27"/>
    </row>
    <row r="1964" spans="1:7" x14ac:dyDescent="0.3">
      <c r="A1964" s="26"/>
      <c r="B1964" s="27"/>
      <c r="C1964" s="27"/>
      <c r="D1964" s="26"/>
      <c r="E1964" s="27"/>
      <c r="F1964" s="27"/>
      <c r="G1964" s="27"/>
    </row>
    <row r="1965" spans="1:7" x14ac:dyDescent="0.3">
      <c r="A1965" s="26"/>
      <c r="B1965" s="27"/>
      <c r="C1965" s="27"/>
      <c r="D1965" s="26"/>
      <c r="E1965" s="27"/>
      <c r="F1965" s="27"/>
      <c r="G1965" s="27"/>
    </row>
    <row r="1966" spans="1:7" x14ac:dyDescent="0.3">
      <c r="A1966" s="26"/>
      <c r="B1966" s="27"/>
      <c r="C1966" s="27"/>
      <c r="D1966" s="26"/>
      <c r="E1966" s="27"/>
      <c r="F1966" s="27"/>
      <c r="G1966" s="27"/>
    </row>
    <row r="1967" spans="1:7" x14ac:dyDescent="0.3">
      <c r="A1967" s="26"/>
      <c r="B1967" s="27"/>
      <c r="C1967" s="27"/>
      <c r="D1967" s="26"/>
      <c r="E1967" s="27"/>
      <c r="F1967" s="27"/>
      <c r="G1967" s="27"/>
    </row>
    <row r="1968" spans="1:7" x14ac:dyDescent="0.3">
      <c r="A1968" s="26"/>
      <c r="B1968" s="27"/>
      <c r="C1968" s="27"/>
      <c r="D1968" s="26"/>
      <c r="E1968" s="27"/>
      <c r="F1968" s="27"/>
      <c r="G1968" s="27"/>
    </row>
    <row r="1969" spans="1:7" x14ac:dyDescent="0.3">
      <c r="A1969" s="26"/>
      <c r="B1969" s="27"/>
      <c r="C1969" s="27"/>
      <c r="D1969" s="26"/>
      <c r="E1969" s="27"/>
      <c r="F1969" s="27"/>
      <c r="G1969" s="27"/>
    </row>
    <row r="1970" spans="1:7" x14ac:dyDescent="0.3">
      <c r="A1970" s="26"/>
      <c r="B1970" s="27"/>
      <c r="C1970" s="27"/>
      <c r="D1970" s="26"/>
      <c r="E1970" s="27"/>
      <c r="F1970" s="27"/>
      <c r="G1970" s="27"/>
    </row>
    <row r="1971" spans="1:7" x14ac:dyDescent="0.3">
      <c r="A1971" s="26"/>
      <c r="B1971" s="27"/>
      <c r="C1971" s="27"/>
      <c r="D1971" s="26"/>
      <c r="E1971" s="27"/>
      <c r="F1971" s="27"/>
      <c r="G1971" s="27"/>
    </row>
    <row r="1972" spans="1:7" x14ac:dyDescent="0.3">
      <c r="A1972" s="26"/>
      <c r="B1972" s="27"/>
      <c r="C1972" s="27"/>
      <c r="D1972" s="26"/>
      <c r="E1972" s="27"/>
      <c r="F1972" s="27"/>
      <c r="G1972" s="27"/>
    </row>
    <row r="1973" spans="1:7" x14ac:dyDescent="0.3">
      <c r="A1973" s="26"/>
      <c r="B1973" s="27"/>
      <c r="C1973" s="27"/>
      <c r="D1973" s="26"/>
      <c r="E1973" s="27"/>
      <c r="F1973" s="27"/>
      <c r="G1973" s="27"/>
    </row>
    <row r="1974" spans="1:7" x14ac:dyDescent="0.3">
      <c r="A1974" s="26"/>
      <c r="B1974" s="27"/>
      <c r="C1974" s="27"/>
      <c r="D1974" s="26"/>
      <c r="E1974" s="27"/>
      <c r="F1974" s="27"/>
      <c r="G1974" s="27"/>
    </row>
    <row r="1975" spans="1:7" x14ac:dyDescent="0.3">
      <c r="A1975" s="26"/>
      <c r="B1975" s="27"/>
      <c r="C1975" s="27"/>
      <c r="D1975" s="26"/>
      <c r="E1975" s="27"/>
      <c r="F1975" s="27"/>
      <c r="G1975" s="27"/>
    </row>
    <row r="1976" spans="1:7" x14ac:dyDescent="0.3">
      <c r="A1976" s="26"/>
      <c r="B1976" s="27"/>
      <c r="C1976" s="27"/>
      <c r="D1976" s="26"/>
      <c r="E1976" s="27"/>
      <c r="F1976" s="27"/>
      <c r="G1976" s="27"/>
    </row>
    <row r="1977" spans="1:7" x14ac:dyDescent="0.3">
      <c r="A1977" s="26"/>
      <c r="B1977" s="27"/>
      <c r="C1977" s="27"/>
      <c r="D1977" s="26"/>
      <c r="E1977" s="27"/>
      <c r="F1977" s="27"/>
      <c r="G1977" s="27"/>
    </row>
    <row r="1978" spans="1:7" x14ac:dyDescent="0.3">
      <c r="A1978" s="26"/>
      <c r="B1978" s="27"/>
      <c r="C1978" s="27"/>
      <c r="D1978" s="26"/>
      <c r="E1978" s="27"/>
      <c r="F1978" s="27"/>
      <c r="G1978" s="27"/>
    </row>
    <row r="1979" spans="1:7" x14ac:dyDescent="0.3">
      <c r="A1979" s="26"/>
      <c r="B1979" s="27"/>
      <c r="C1979" s="27"/>
      <c r="D1979" s="26"/>
      <c r="E1979" s="27"/>
      <c r="F1979" s="27"/>
      <c r="G1979" s="27"/>
    </row>
    <row r="1980" spans="1:7" x14ac:dyDescent="0.3">
      <c r="A1980" s="26"/>
      <c r="B1980" s="27"/>
      <c r="C1980" s="27"/>
      <c r="D1980" s="26"/>
      <c r="E1980" s="27"/>
      <c r="F1980" s="27"/>
      <c r="G1980" s="27"/>
    </row>
    <row r="1981" spans="1:7" x14ac:dyDescent="0.3">
      <c r="A1981" s="26"/>
      <c r="B1981" s="27"/>
      <c r="C1981" s="27"/>
      <c r="D1981" s="26"/>
      <c r="E1981" s="27"/>
      <c r="F1981" s="27"/>
      <c r="G1981" s="27"/>
    </row>
    <row r="1982" spans="1:7" x14ac:dyDescent="0.3">
      <c r="A1982" s="26"/>
      <c r="B1982" s="27"/>
      <c r="C1982" s="27"/>
      <c r="D1982" s="26"/>
      <c r="E1982" s="27"/>
      <c r="F1982" s="27"/>
      <c r="G1982" s="27"/>
    </row>
    <row r="1983" spans="1:7" x14ac:dyDescent="0.3">
      <c r="A1983" s="26"/>
      <c r="B1983" s="27"/>
      <c r="C1983" s="27"/>
      <c r="D1983" s="26"/>
      <c r="E1983" s="27"/>
      <c r="F1983" s="27"/>
      <c r="G1983" s="27"/>
    </row>
    <row r="1984" spans="1:7" x14ac:dyDescent="0.3">
      <c r="A1984" s="26"/>
      <c r="B1984" s="27"/>
      <c r="C1984" s="27"/>
      <c r="D1984" s="26"/>
      <c r="E1984" s="27"/>
      <c r="F1984" s="27"/>
      <c r="G1984" s="27"/>
    </row>
    <row r="1985" spans="1:7" x14ac:dyDescent="0.3">
      <c r="A1985" s="26"/>
      <c r="B1985" s="27"/>
      <c r="C1985" s="27"/>
      <c r="D1985" s="26"/>
      <c r="E1985" s="27"/>
      <c r="F1985" s="27"/>
      <c r="G1985" s="27"/>
    </row>
    <row r="1986" spans="1:7" x14ac:dyDescent="0.3">
      <c r="A1986" s="26"/>
      <c r="B1986" s="27"/>
      <c r="C1986" s="27"/>
      <c r="D1986" s="26"/>
      <c r="E1986" s="27"/>
      <c r="F1986" s="27"/>
      <c r="G1986" s="27"/>
    </row>
    <row r="1987" spans="1:7" x14ac:dyDescent="0.3">
      <c r="A1987" s="26"/>
      <c r="B1987" s="27"/>
      <c r="C1987" s="27"/>
      <c r="D1987" s="26"/>
      <c r="E1987" s="27"/>
      <c r="F1987" s="27"/>
      <c r="G1987" s="27"/>
    </row>
    <row r="1988" spans="1:7" x14ac:dyDescent="0.3">
      <c r="A1988" s="26"/>
      <c r="B1988" s="27"/>
      <c r="C1988" s="27"/>
      <c r="D1988" s="26"/>
      <c r="E1988" s="27"/>
      <c r="F1988" s="27"/>
      <c r="G1988" s="27"/>
    </row>
    <row r="1989" spans="1:7" x14ac:dyDescent="0.3">
      <c r="A1989" s="26"/>
      <c r="B1989" s="27"/>
      <c r="C1989" s="27"/>
      <c r="D1989" s="26"/>
      <c r="E1989" s="27"/>
      <c r="F1989" s="27"/>
      <c r="G1989" s="27"/>
    </row>
    <row r="1990" spans="1:7" x14ac:dyDescent="0.3">
      <c r="A1990" s="26"/>
      <c r="B1990" s="27"/>
      <c r="C1990" s="27"/>
      <c r="D1990" s="26"/>
      <c r="E1990" s="27"/>
      <c r="F1990" s="27"/>
      <c r="G1990" s="27"/>
    </row>
    <row r="1991" spans="1:7" x14ac:dyDescent="0.3">
      <c r="A1991" s="26"/>
      <c r="B1991" s="27"/>
      <c r="C1991" s="27"/>
      <c r="D1991" s="26"/>
      <c r="E1991" s="27"/>
      <c r="F1991" s="27"/>
      <c r="G1991" s="27"/>
    </row>
    <row r="1992" spans="1:7" x14ac:dyDescent="0.3">
      <c r="A1992" s="26"/>
      <c r="B1992" s="27"/>
      <c r="C1992" s="27"/>
      <c r="D1992" s="26"/>
      <c r="E1992" s="27"/>
      <c r="F1992" s="27"/>
      <c r="G1992" s="27"/>
    </row>
    <row r="1993" spans="1:7" x14ac:dyDescent="0.3">
      <c r="A1993" s="26"/>
      <c r="B1993" s="27"/>
      <c r="C1993" s="27"/>
      <c r="D1993" s="26"/>
      <c r="E1993" s="27"/>
      <c r="F1993" s="27"/>
      <c r="G1993" s="27"/>
    </row>
    <row r="1994" spans="1:7" x14ac:dyDescent="0.3">
      <c r="A1994" s="26"/>
      <c r="B1994" s="27"/>
      <c r="C1994" s="27"/>
      <c r="D1994" s="26"/>
      <c r="E1994" s="27"/>
      <c r="F1994" s="27"/>
      <c r="G1994" s="27"/>
    </row>
    <row r="1995" spans="1:7" x14ac:dyDescent="0.3">
      <c r="A1995" s="26"/>
      <c r="B1995" s="27"/>
      <c r="C1995" s="27"/>
      <c r="D1995" s="26"/>
      <c r="E1995" s="27"/>
      <c r="F1995" s="27"/>
      <c r="G1995" s="27"/>
    </row>
    <row r="1996" spans="1:7" x14ac:dyDescent="0.3">
      <c r="A1996" s="26"/>
      <c r="B1996" s="27"/>
      <c r="C1996" s="27"/>
      <c r="D1996" s="26"/>
      <c r="E1996" s="27"/>
      <c r="F1996" s="27"/>
      <c r="G1996" s="27"/>
    </row>
    <row r="1997" spans="1:7" x14ac:dyDescent="0.3">
      <c r="A1997" s="26"/>
      <c r="B1997" s="27"/>
      <c r="C1997" s="27"/>
      <c r="D1997" s="26"/>
      <c r="E1997" s="27"/>
      <c r="F1997" s="27"/>
      <c r="G1997" s="27"/>
    </row>
    <row r="1998" spans="1:7" x14ac:dyDescent="0.3">
      <c r="A1998" s="26"/>
      <c r="B1998" s="27"/>
      <c r="C1998" s="27"/>
      <c r="D1998" s="26"/>
      <c r="E1998" s="27"/>
      <c r="F1998" s="27"/>
      <c r="G1998" s="27"/>
    </row>
    <row r="1999" spans="1:7" x14ac:dyDescent="0.3">
      <c r="A1999" s="26"/>
      <c r="B1999" s="27"/>
      <c r="C1999" s="27"/>
      <c r="D1999" s="26"/>
      <c r="E1999" s="27"/>
      <c r="F1999" s="27"/>
      <c r="G1999" s="27"/>
    </row>
    <row r="2000" spans="1:7" x14ac:dyDescent="0.3">
      <c r="A2000" s="26"/>
      <c r="B2000" s="27"/>
      <c r="C2000" s="27"/>
      <c r="D2000" s="26"/>
      <c r="E2000" s="27"/>
      <c r="F2000" s="27"/>
      <c r="G2000" s="27"/>
    </row>
    <row r="2001" spans="1:7" x14ac:dyDescent="0.3">
      <c r="A2001" s="26"/>
      <c r="B2001" s="27"/>
      <c r="C2001" s="27"/>
      <c r="D2001" s="26"/>
      <c r="E2001" s="27"/>
      <c r="F2001" s="27"/>
      <c r="G2001" s="27"/>
    </row>
    <row r="2002" spans="1:7" x14ac:dyDescent="0.3">
      <c r="A2002" s="26"/>
      <c r="B2002" s="27"/>
      <c r="C2002" s="27"/>
      <c r="D2002" s="26"/>
      <c r="E2002" s="27"/>
      <c r="F2002" s="27"/>
      <c r="G2002" s="27"/>
    </row>
    <row r="2003" spans="1:7" x14ac:dyDescent="0.3">
      <c r="A2003" s="26"/>
      <c r="B2003" s="27"/>
      <c r="C2003" s="27"/>
      <c r="D2003" s="26"/>
      <c r="E2003" s="27"/>
      <c r="F2003" s="27"/>
      <c r="G2003" s="27"/>
    </row>
    <row r="2004" spans="1:7" x14ac:dyDescent="0.3">
      <c r="A2004" s="26"/>
      <c r="B2004" s="27"/>
      <c r="C2004" s="27"/>
      <c r="D2004" s="26"/>
      <c r="E2004" s="27"/>
      <c r="F2004" s="27"/>
      <c r="G2004" s="27"/>
    </row>
    <row r="2005" spans="1:7" x14ac:dyDescent="0.3">
      <c r="A2005" s="26"/>
      <c r="B2005" s="27"/>
      <c r="C2005" s="27"/>
      <c r="D2005" s="26"/>
      <c r="E2005" s="27"/>
      <c r="F2005" s="27"/>
      <c r="G2005" s="27"/>
    </row>
    <row r="2006" spans="1:7" x14ac:dyDescent="0.3">
      <c r="A2006" s="26"/>
      <c r="B2006" s="27"/>
      <c r="C2006" s="27"/>
      <c r="D2006" s="26"/>
      <c r="E2006" s="27"/>
      <c r="F2006" s="27"/>
      <c r="G2006" s="27"/>
    </row>
    <row r="2007" spans="1:7" x14ac:dyDescent="0.3">
      <c r="A2007" s="26"/>
      <c r="B2007" s="27"/>
      <c r="C2007" s="27"/>
      <c r="D2007" s="26"/>
      <c r="E2007" s="27"/>
      <c r="F2007" s="27"/>
      <c r="G2007" s="27"/>
    </row>
    <row r="2008" spans="1:7" x14ac:dyDescent="0.3">
      <c r="A2008" s="26"/>
      <c r="B2008" s="27"/>
      <c r="C2008" s="27"/>
      <c r="D2008" s="26"/>
      <c r="E2008" s="27"/>
      <c r="F2008" s="27"/>
      <c r="G2008" s="27"/>
    </row>
    <row r="2009" spans="1:7" x14ac:dyDescent="0.3">
      <c r="A2009" s="26"/>
      <c r="B2009" s="27"/>
      <c r="C2009" s="27"/>
      <c r="D2009" s="26"/>
      <c r="E2009" s="27"/>
      <c r="F2009" s="27"/>
      <c r="G2009" s="27"/>
    </row>
    <row r="2010" spans="1:7" x14ac:dyDescent="0.3">
      <c r="A2010" s="26"/>
      <c r="B2010" s="27"/>
      <c r="C2010" s="27"/>
      <c r="D2010" s="26"/>
      <c r="E2010" s="27"/>
      <c r="F2010" s="27"/>
      <c r="G2010" s="27"/>
    </row>
    <row r="2011" spans="1:7" x14ac:dyDescent="0.3">
      <c r="A2011" s="26"/>
      <c r="B2011" s="27"/>
      <c r="C2011" s="27"/>
      <c r="D2011" s="26"/>
      <c r="E2011" s="27"/>
      <c r="F2011" s="27"/>
      <c r="G2011" s="27"/>
    </row>
    <row r="2012" spans="1:7" x14ac:dyDescent="0.3">
      <c r="A2012" s="26"/>
      <c r="B2012" s="27"/>
      <c r="C2012" s="27"/>
      <c r="D2012" s="26"/>
      <c r="E2012" s="27"/>
      <c r="F2012" s="27"/>
      <c r="G2012" s="27"/>
    </row>
    <row r="2013" spans="1:7" x14ac:dyDescent="0.3">
      <c r="A2013" s="26"/>
      <c r="B2013" s="27"/>
      <c r="C2013" s="27"/>
      <c r="D2013" s="26"/>
      <c r="E2013" s="27"/>
      <c r="F2013" s="27"/>
      <c r="G2013" s="27"/>
    </row>
    <row r="2014" spans="1:7" x14ac:dyDescent="0.3">
      <c r="A2014" s="26"/>
      <c r="B2014" s="27"/>
      <c r="C2014" s="27"/>
      <c r="D2014" s="26"/>
      <c r="E2014" s="27"/>
      <c r="F2014" s="27"/>
      <c r="G2014" s="27"/>
    </row>
    <row r="2015" spans="1:7" x14ac:dyDescent="0.3">
      <c r="A2015" s="26"/>
      <c r="B2015" s="27"/>
      <c r="C2015" s="27"/>
      <c r="D2015" s="26"/>
      <c r="E2015" s="27"/>
      <c r="F2015" s="27"/>
      <c r="G2015" s="27"/>
    </row>
    <row r="2016" spans="1:7" x14ac:dyDescent="0.3">
      <c r="A2016" s="26"/>
      <c r="B2016" s="27"/>
      <c r="C2016" s="27"/>
      <c r="D2016" s="26"/>
      <c r="E2016" s="27"/>
      <c r="F2016" s="27"/>
      <c r="G2016" s="27"/>
    </row>
    <row r="2017" spans="1:7" x14ac:dyDescent="0.3">
      <c r="A2017" s="26"/>
      <c r="B2017" s="27"/>
      <c r="C2017" s="27"/>
      <c r="D2017" s="26"/>
      <c r="E2017" s="27"/>
      <c r="F2017" s="27"/>
      <c r="G2017" s="27"/>
    </row>
    <row r="2018" spans="1:7" x14ac:dyDescent="0.3">
      <c r="A2018" s="26"/>
      <c r="B2018" s="27"/>
      <c r="C2018" s="27"/>
      <c r="D2018" s="26"/>
      <c r="E2018" s="27"/>
      <c r="F2018" s="27"/>
      <c r="G2018" s="27"/>
    </row>
    <row r="2019" spans="1:7" x14ac:dyDescent="0.3">
      <c r="A2019" s="26"/>
      <c r="B2019" s="27"/>
      <c r="C2019" s="27"/>
      <c r="D2019" s="26"/>
      <c r="E2019" s="27"/>
      <c r="F2019" s="27"/>
      <c r="G2019" s="27"/>
    </row>
    <row r="2020" spans="1:7" x14ac:dyDescent="0.3">
      <c r="A2020" s="26"/>
      <c r="B2020" s="27"/>
      <c r="C2020" s="27"/>
      <c r="D2020" s="26"/>
      <c r="E2020" s="27"/>
      <c r="F2020" s="27"/>
      <c r="G2020" s="27"/>
    </row>
    <row r="2021" spans="1:7" x14ac:dyDescent="0.3">
      <c r="A2021" s="26"/>
      <c r="B2021" s="27"/>
      <c r="C2021" s="27"/>
      <c r="D2021" s="26"/>
      <c r="E2021" s="27"/>
      <c r="F2021" s="27"/>
      <c r="G2021" s="27"/>
    </row>
    <row r="2022" spans="1:7" x14ac:dyDescent="0.3">
      <c r="A2022" s="26"/>
      <c r="B2022" s="27"/>
      <c r="C2022" s="27"/>
      <c r="D2022" s="26"/>
      <c r="E2022" s="27"/>
      <c r="F2022" s="27"/>
      <c r="G2022" s="27"/>
    </row>
    <row r="2023" spans="1:7" x14ac:dyDescent="0.3">
      <c r="A2023" s="26"/>
      <c r="B2023" s="27"/>
      <c r="C2023" s="27"/>
      <c r="D2023" s="26"/>
      <c r="E2023" s="27"/>
      <c r="F2023" s="27"/>
      <c r="G2023" s="27"/>
    </row>
    <row r="2024" spans="1:7" x14ac:dyDescent="0.3">
      <c r="A2024" s="26"/>
      <c r="B2024" s="27"/>
      <c r="C2024" s="27"/>
      <c r="D2024" s="26"/>
      <c r="E2024" s="27"/>
      <c r="F2024" s="27"/>
      <c r="G2024" s="27"/>
    </row>
    <row r="2025" spans="1:7" x14ac:dyDescent="0.3">
      <c r="A2025" s="26"/>
      <c r="B2025" s="27"/>
      <c r="C2025" s="27"/>
      <c r="D2025" s="26"/>
      <c r="E2025" s="27"/>
      <c r="F2025" s="27"/>
      <c r="G2025" s="27"/>
    </row>
    <row r="2026" spans="1:7" x14ac:dyDescent="0.3">
      <c r="A2026" s="26"/>
      <c r="B2026" s="27"/>
      <c r="C2026" s="27"/>
      <c r="D2026" s="26"/>
      <c r="E2026" s="27"/>
      <c r="F2026" s="27"/>
      <c r="G2026" s="27"/>
    </row>
    <row r="2027" spans="1:7" x14ac:dyDescent="0.3">
      <c r="A2027" s="26"/>
      <c r="B2027" s="27"/>
      <c r="C2027" s="27"/>
      <c r="D2027" s="26"/>
      <c r="E2027" s="27"/>
      <c r="F2027" s="27"/>
      <c r="G2027" s="27"/>
    </row>
    <row r="2028" spans="1:7" x14ac:dyDescent="0.3">
      <c r="A2028" s="26"/>
      <c r="B2028" s="27"/>
      <c r="C2028" s="27"/>
      <c r="D2028" s="26"/>
      <c r="E2028" s="27"/>
      <c r="F2028" s="27"/>
      <c r="G2028" s="27"/>
    </row>
    <row r="2029" spans="1:7" x14ac:dyDescent="0.3">
      <c r="A2029" s="26"/>
      <c r="B2029" s="27"/>
      <c r="C2029" s="27"/>
      <c r="D2029" s="26"/>
      <c r="E2029" s="27"/>
      <c r="F2029" s="27"/>
      <c r="G2029" s="27"/>
    </row>
    <row r="2030" spans="1:7" x14ac:dyDescent="0.3">
      <c r="A2030" s="26"/>
      <c r="B2030" s="27"/>
      <c r="C2030" s="27"/>
      <c r="D2030" s="26"/>
      <c r="E2030" s="27"/>
      <c r="F2030" s="27"/>
      <c r="G2030" s="27"/>
    </row>
    <row r="2031" spans="1:7" x14ac:dyDescent="0.3">
      <c r="A2031" s="26"/>
      <c r="B2031" s="27"/>
      <c r="C2031" s="27"/>
      <c r="D2031" s="26"/>
      <c r="E2031" s="27"/>
      <c r="F2031" s="27"/>
      <c r="G2031" s="27"/>
    </row>
    <row r="2032" spans="1:7" x14ac:dyDescent="0.3">
      <c r="A2032" s="26"/>
      <c r="B2032" s="27"/>
      <c r="C2032" s="27"/>
      <c r="D2032" s="26"/>
      <c r="E2032" s="27"/>
      <c r="F2032" s="27"/>
      <c r="G2032" s="27"/>
    </row>
    <row r="2033" spans="1:7" x14ac:dyDescent="0.3">
      <c r="A2033" s="26"/>
      <c r="B2033" s="27"/>
      <c r="C2033" s="27"/>
      <c r="D2033" s="26"/>
      <c r="E2033" s="27"/>
      <c r="F2033" s="27"/>
      <c r="G2033" s="27"/>
    </row>
    <row r="2034" spans="1:7" x14ac:dyDescent="0.3">
      <c r="A2034" s="26"/>
      <c r="B2034" s="27"/>
      <c r="C2034" s="27"/>
      <c r="D2034" s="26"/>
      <c r="E2034" s="27"/>
      <c r="F2034" s="27"/>
      <c r="G2034" s="27"/>
    </row>
    <row r="2035" spans="1:7" x14ac:dyDescent="0.3">
      <c r="A2035" s="26"/>
      <c r="B2035" s="27"/>
      <c r="C2035" s="27"/>
      <c r="D2035" s="26"/>
      <c r="E2035" s="27"/>
      <c r="F2035" s="27"/>
      <c r="G2035" s="27"/>
    </row>
    <row r="2036" spans="1:7" x14ac:dyDescent="0.3">
      <c r="A2036" s="26"/>
      <c r="B2036" s="27"/>
      <c r="C2036" s="27"/>
      <c r="D2036" s="26"/>
      <c r="E2036" s="27"/>
      <c r="F2036" s="27"/>
      <c r="G2036" s="27"/>
    </row>
    <row r="2037" spans="1:7" x14ac:dyDescent="0.3">
      <c r="A2037" s="26"/>
      <c r="B2037" s="27"/>
      <c r="C2037" s="27"/>
      <c r="D2037" s="26"/>
      <c r="E2037" s="27"/>
      <c r="F2037" s="27"/>
      <c r="G2037" s="27"/>
    </row>
    <row r="2038" spans="1:7" x14ac:dyDescent="0.3">
      <c r="A2038" s="26"/>
      <c r="B2038" s="27"/>
      <c r="C2038" s="27"/>
      <c r="D2038" s="26"/>
      <c r="E2038" s="27"/>
      <c r="F2038" s="27"/>
      <c r="G2038" s="27"/>
    </row>
    <row r="2039" spans="1:7" x14ac:dyDescent="0.3">
      <c r="A2039" s="26"/>
      <c r="B2039" s="27"/>
      <c r="C2039" s="27"/>
      <c r="D2039" s="26"/>
      <c r="E2039" s="27"/>
      <c r="F2039" s="27"/>
      <c r="G2039" s="27"/>
    </row>
    <row r="2040" spans="1:7" x14ac:dyDescent="0.3">
      <c r="A2040" s="26"/>
      <c r="B2040" s="27"/>
      <c r="C2040" s="27"/>
      <c r="D2040" s="26"/>
      <c r="E2040" s="27"/>
      <c r="F2040" s="27"/>
      <c r="G2040" s="27"/>
    </row>
    <row r="2041" spans="1:7" x14ac:dyDescent="0.3">
      <c r="A2041" s="26"/>
      <c r="B2041" s="27"/>
      <c r="C2041" s="27"/>
      <c r="D2041" s="26"/>
      <c r="E2041" s="27"/>
      <c r="F2041" s="27"/>
      <c r="G2041" s="27"/>
    </row>
    <row r="2042" spans="1:7" x14ac:dyDescent="0.3">
      <c r="A2042" s="26"/>
      <c r="B2042" s="27"/>
      <c r="C2042" s="27"/>
      <c r="D2042" s="26"/>
      <c r="E2042" s="27"/>
      <c r="F2042" s="27"/>
      <c r="G2042" s="27"/>
    </row>
    <row r="2043" spans="1:7" x14ac:dyDescent="0.3">
      <c r="A2043" s="26"/>
      <c r="B2043" s="27"/>
      <c r="C2043" s="27"/>
      <c r="D2043" s="26"/>
      <c r="E2043" s="27"/>
      <c r="F2043" s="27"/>
      <c r="G2043" s="27"/>
    </row>
    <row r="2044" spans="1:7" x14ac:dyDescent="0.3">
      <c r="A2044" s="26"/>
      <c r="B2044" s="27"/>
      <c r="C2044" s="27"/>
      <c r="D2044" s="26"/>
      <c r="E2044" s="27"/>
      <c r="F2044" s="27"/>
      <c r="G2044" s="27"/>
    </row>
    <row r="2045" spans="1:7" x14ac:dyDescent="0.3">
      <c r="A2045" s="26"/>
      <c r="B2045" s="27"/>
      <c r="C2045" s="27"/>
      <c r="D2045" s="26"/>
      <c r="E2045" s="27"/>
      <c r="F2045" s="27"/>
      <c r="G2045" s="27"/>
    </row>
    <row r="2046" spans="1:7" x14ac:dyDescent="0.3">
      <c r="A2046" s="26"/>
      <c r="B2046" s="27"/>
      <c r="C2046" s="27"/>
      <c r="D2046" s="26"/>
      <c r="E2046" s="27"/>
      <c r="F2046" s="27"/>
      <c r="G2046" s="27"/>
    </row>
    <row r="2047" spans="1:7" x14ac:dyDescent="0.3">
      <c r="A2047" s="26"/>
      <c r="B2047" s="27"/>
      <c r="C2047" s="27"/>
      <c r="D2047" s="26"/>
      <c r="E2047" s="27"/>
      <c r="F2047" s="27"/>
      <c r="G2047" s="27"/>
    </row>
    <row r="2048" spans="1:7" x14ac:dyDescent="0.3">
      <c r="A2048" s="26"/>
      <c r="B2048" s="27"/>
      <c r="C2048" s="27"/>
      <c r="D2048" s="26"/>
      <c r="E2048" s="27"/>
      <c r="F2048" s="27"/>
      <c r="G2048" s="27"/>
    </row>
    <row r="2049" spans="1:7" x14ac:dyDescent="0.3">
      <c r="A2049" s="26"/>
      <c r="B2049" s="27"/>
      <c r="C2049" s="27"/>
      <c r="D2049" s="26"/>
      <c r="E2049" s="27"/>
      <c r="F2049" s="27"/>
      <c r="G2049" s="27"/>
    </row>
    <row r="2050" spans="1:7" x14ac:dyDescent="0.3">
      <c r="A2050" s="26"/>
      <c r="B2050" s="27"/>
      <c r="C2050" s="27"/>
      <c r="D2050" s="26"/>
      <c r="E2050" s="27"/>
      <c r="F2050" s="27"/>
      <c r="G2050" s="27"/>
    </row>
    <row r="2051" spans="1:7" x14ac:dyDescent="0.3">
      <c r="A2051" s="26"/>
      <c r="B2051" s="27"/>
      <c r="C2051" s="27"/>
      <c r="D2051" s="26"/>
      <c r="E2051" s="27"/>
      <c r="F2051" s="27"/>
      <c r="G2051" s="27"/>
    </row>
    <row r="2052" spans="1:7" x14ac:dyDescent="0.3">
      <c r="A2052" s="26"/>
      <c r="B2052" s="27"/>
      <c r="C2052" s="27"/>
      <c r="D2052" s="26"/>
      <c r="E2052" s="27"/>
      <c r="F2052" s="27"/>
      <c r="G2052" s="27"/>
    </row>
    <row r="2053" spans="1:7" x14ac:dyDescent="0.3">
      <c r="A2053" s="26"/>
      <c r="B2053" s="27"/>
      <c r="C2053" s="27"/>
      <c r="D2053" s="26"/>
      <c r="E2053" s="27"/>
      <c r="F2053" s="27"/>
      <c r="G2053" s="27"/>
    </row>
    <row r="2054" spans="1:7" x14ac:dyDescent="0.3">
      <c r="A2054" s="26"/>
      <c r="B2054" s="27"/>
      <c r="C2054" s="27"/>
      <c r="D2054" s="26"/>
      <c r="E2054" s="27"/>
      <c r="F2054" s="27"/>
      <c r="G2054" s="27"/>
    </row>
    <row r="2055" spans="1:7" x14ac:dyDescent="0.3">
      <c r="A2055" s="26"/>
      <c r="B2055" s="27"/>
      <c r="C2055" s="27"/>
      <c r="D2055" s="26"/>
      <c r="E2055" s="27"/>
      <c r="F2055" s="27"/>
      <c r="G2055" s="27"/>
    </row>
    <row r="2056" spans="1:7" x14ac:dyDescent="0.3">
      <c r="A2056" s="26"/>
      <c r="B2056" s="27"/>
      <c r="C2056" s="27"/>
      <c r="D2056" s="26"/>
      <c r="E2056" s="27"/>
      <c r="F2056" s="27"/>
      <c r="G2056" s="27"/>
    </row>
    <row r="2057" spans="1:7" x14ac:dyDescent="0.3">
      <c r="A2057" s="26"/>
      <c r="B2057" s="27"/>
      <c r="C2057" s="27"/>
      <c r="D2057" s="26"/>
      <c r="E2057" s="27"/>
      <c r="F2057" s="27"/>
      <c r="G2057" s="27"/>
    </row>
    <row r="2058" spans="1:7" x14ac:dyDescent="0.3">
      <c r="A2058" s="26"/>
      <c r="B2058" s="27"/>
      <c r="C2058" s="27"/>
      <c r="D2058" s="26"/>
      <c r="E2058" s="27"/>
      <c r="F2058" s="27"/>
      <c r="G2058" s="27"/>
    </row>
    <row r="2059" spans="1:7" x14ac:dyDescent="0.3">
      <c r="A2059" s="26"/>
      <c r="B2059" s="27"/>
      <c r="C2059" s="27"/>
      <c r="D2059" s="26"/>
      <c r="E2059" s="27"/>
      <c r="F2059" s="27"/>
      <c r="G2059" s="27"/>
    </row>
    <row r="2060" spans="1:7" x14ac:dyDescent="0.3">
      <c r="A2060" s="26"/>
      <c r="B2060" s="27"/>
      <c r="C2060" s="27"/>
      <c r="D2060" s="26"/>
      <c r="E2060" s="27"/>
      <c r="F2060" s="27"/>
      <c r="G2060" s="27"/>
    </row>
    <row r="2061" spans="1:7" x14ac:dyDescent="0.3">
      <c r="A2061" s="26"/>
      <c r="B2061" s="27"/>
      <c r="C2061" s="27"/>
      <c r="D2061" s="26"/>
      <c r="E2061" s="27"/>
      <c r="F2061" s="27"/>
      <c r="G2061" s="27"/>
    </row>
    <row r="2062" spans="1:7" x14ac:dyDescent="0.3">
      <c r="A2062" s="26"/>
      <c r="B2062" s="27"/>
      <c r="C2062" s="27"/>
      <c r="D2062" s="26"/>
      <c r="E2062" s="27"/>
      <c r="F2062" s="27"/>
      <c r="G2062" s="27"/>
    </row>
    <row r="2063" spans="1:7" x14ac:dyDescent="0.3">
      <c r="A2063" s="26"/>
      <c r="B2063" s="27"/>
      <c r="C2063" s="27"/>
      <c r="D2063" s="26"/>
      <c r="E2063" s="27"/>
      <c r="F2063" s="27"/>
      <c r="G2063" s="27"/>
    </row>
    <row r="2064" spans="1:7" x14ac:dyDescent="0.3">
      <c r="A2064" s="26"/>
      <c r="B2064" s="27"/>
      <c r="C2064" s="27"/>
      <c r="D2064" s="26"/>
      <c r="E2064" s="27"/>
      <c r="F2064" s="27"/>
      <c r="G2064" s="27"/>
    </row>
    <row r="2065" spans="1:7" x14ac:dyDescent="0.3">
      <c r="A2065" s="26"/>
      <c r="B2065" s="27"/>
      <c r="C2065" s="27"/>
      <c r="D2065" s="26"/>
      <c r="E2065" s="27"/>
      <c r="F2065" s="27"/>
      <c r="G2065" s="27"/>
    </row>
    <row r="2066" spans="1:7" x14ac:dyDescent="0.3">
      <c r="A2066" s="26"/>
      <c r="B2066" s="27"/>
      <c r="C2066" s="27"/>
      <c r="D2066" s="26"/>
      <c r="E2066" s="27"/>
      <c r="F2066" s="27"/>
      <c r="G2066" s="27"/>
    </row>
    <row r="2067" spans="1:7" x14ac:dyDescent="0.3">
      <c r="A2067" s="26"/>
      <c r="B2067" s="27"/>
      <c r="C2067" s="27"/>
      <c r="D2067" s="26"/>
      <c r="E2067" s="27"/>
      <c r="F2067" s="27"/>
      <c r="G2067" s="27"/>
    </row>
    <row r="2068" spans="1:7" x14ac:dyDescent="0.3">
      <c r="A2068" s="26"/>
      <c r="B2068" s="27"/>
      <c r="C2068" s="27"/>
      <c r="D2068" s="26"/>
      <c r="E2068" s="27"/>
      <c r="F2068" s="27"/>
      <c r="G2068" s="27"/>
    </row>
    <row r="2069" spans="1:7" x14ac:dyDescent="0.3">
      <c r="A2069" s="26"/>
      <c r="B2069" s="27"/>
      <c r="C2069" s="27"/>
      <c r="D2069" s="26"/>
      <c r="E2069" s="27"/>
      <c r="F2069" s="27"/>
      <c r="G2069" s="27"/>
    </row>
    <row r="2070" spans="1:7" x14ac:dyDescent="0.3">
      <c r="A2070" s="26"/>
      <c r="B2070" s="27"/>
      <c r="C2070" s="27"/>
      <c r="D2070" s="26"/>
      <c r="E2070" s="27"/>
      <c r="F2070" s="27"/>
      <c r="G2070" s="27"/>
    </row>
    <row r="2071" spans="1:7" x14ac:dyDescent="0.3">
      <c r="A2071" s="26"/>
      <c r="B2071" s="27"/>
      <c r="C2071" s="27"/>
      <c r="D2071" s="26"/>
      <c r="E2071" s="27"/>
      <c r="F2071" s="27"/>
      <c r="G2071" s="27"/>
    </row>
    <row r="2072" spans="1:7" x14ac:dyDescent="0.3">
      <c r="A2072" s="26"/>
      <c r="B2072" s="27"/>
      <c r="C2072" s="27"/>
      <c r="D2072" s="26"/>
      <c r="E2072" s="27"/>
      <c r="F2072" s="27"/>
      <c r="G2072" s="27"/>
    </row>
    <row r="2073" spans="1:7" x14ac:dyDescent="0.3">
      <c r="A2073" s="26"/>
      <c r="B2073" s="27"/>
      <c r="C2073" s="27"/>
      <c r="D2073" s="26"/>
      <c r="E2073" s="27"/>
      <c r="F2073" s="27"/>
      <c r="G2073" s="27"/>
    </row>
    <row r="2074" spans="1:7" x14ac:dyDescent="0.3">
      <c r="A2074" s="26"/>
      <c r="B2074" s="27"/>
      <c r="C2074" s="27"/>
      <c r="D2074" s="26"/>
      <c r="E2074" s="27"/>
      <c r="F2074" s="27"/>
      <c r="G2074" s="27"/>
    </row>
    <row r="2075" spans="1:7" x14ac:dyDescent="0.3">
      <c r="A2075" s="26"/>
      <c r="B2075" s="27"/>
      <c r="C2075" s="27"/>
      <c r="D2075" s="26"/>
      <c r="E2075" s="27"/>
      <c r="F2075" s="27"/>
      <c r="G2075" s="27"/>
    </row>
    <row r="2076" spans="1:7" x14ac:dyDescent="0.3">
      <c r="A2076" s="26"/>
      <c r="B2076" s="27"/>
      <c r="C2076" s="27"/>
      <c r="D2076" s="26"/>
      <c r="E2076" s="27"/>
      <c r="F2076" s="27"/>
      <c r="G2076" s="27"/>
    </row>
    <row r="2077" spans="1:7" x14ac:dyDescent="0.3">
      <c r="A2077" s="26"/>
      <c r="B2077" s="27"/>
      <c r="C2077" s="27"/>
      <c r="D2077" s="26"/>
      <c r="E2077" s="27"/>
      <c r="F2077" s="27"/>
      <c r="G2077" s="27"/>
    </row>
    <row r="2078" spans="1:7" x14ac:dyDescent="0.3">
      <c r="A2078" s="26"/>
      <c r="B2078" s="27"/>
      <c r="C2078" s="27"/>
      <c r="D2078" s="26"/>
      <c r="E2078" s="27"/>
      <c r="F2078" s="27"/>
      <c r="G2078" s="27"/>
    </row>
    <row r="2079" spans="1:7" x14ac:dyDescent="0.3">
      <c r="A2079" s="26"/>
      <c r="B2079" s="27"/>
      <c r="C2079" s="27"/>
      <c r="D2079" s="26"/>
      <c r="E2079" s="27"/>
      <c r="F2079" s="27"/>
      <c r="G2079" s="27"/>
    </row>
    <row r="2080" spans="1:7" x14ac:dyDescent="0.3">
      <c r="A2080" s="26"/>
      <c r="B2080" s="27"/>
      <c r="C2080" s="27"/>
      <c r="D2080" s="26"/>
      <c r="E2080" s="27"/>
      <c r="F2080" s="27"/>
      <c r="G2080" s="27"/>
    </row>
    <row r="2081" spans="1:7" x14ac:dyDescent="0.3">
      <c r="A2081" s="26"/>
      <c r="B2081" s="27"/>
      <c r="C2081" s="27"/>
      <c r="D2081" s="26"/>
      <c r="E2081" s="27"/>
      <c r="F2081" s="27"/>
      <c r="G2081" s="27"/>
    </row>
    <row r="2082" spans="1:7" x14ac:dyDescent="0.3">
      <c r="A2082" s="26"/>
      <c r="B2082" s="27"/>
      <c r="C2082" s="27"/>
      <c r="D2082" s="26"/>
      <c r="E2082" s="27"/>
      <c r="F2082" s="27"/>
      <c r="G2082" s="27"/>
    </row>
    <row r="2083" spans="1:7" x14ac:dyDescent="0.3">
      <c r="A2083" s="26"/>
      <c r="B2083" s="27"/>
      <c r="C2083" s="27"/>
      <c r="D2083" s="26"/>
      <c r="E2083" s="27"/>
      <c r="F2083" s="27"/>
      <c r="G2083" s="27"/>
    </row>
    <row r="2084" spans="1:7" x14ac:dyDescent="0.3">
      <c r="A2084" s="26"/>
      <c r="B2084" s="27"/>
      <c r="C2084" s="27"/>
      <c r="D2084" s="26"/>
      <c r="E2084" s="27"/>
      <c r="F2084" s="27"/>
      <c r="G2084" s="27"/>
    </row>
    <row r="2085" spans="1:7" x14ac:dyDescent="0.3">
      <c r="A2085" s="26"/>
      <c r="B2085" s="27"/>
      <c r="C2085" s="27"/>
      <c r="D2085" s="26"/>
      <c r="E2085" s="27"/>
      <c r="F2085" s="27"/>
      <c r="G2085" s="27"/>
    </row>
    <row r="2086" spans="1:7" x14ac:dyDescent="0.3">
      <c r="A2086" s="26"/>
      <c r="B2086" s="27"/>
      <c r="C2086" s="27"/>
      <c r="D2086" s="26"/>
      <c r="E2086" s="27"/>
      <c r="F2086" s="27"/>
      <c r="G2086" s="27"/>
    </row>
    <row r="2087" spans="1:7" x14ac:dyDescent="0.3">
      <c r="A2087" s="26"/>
      <c r="B2087" s="27"/>
      <c r="C2087" s="27"/>
      <c r="D2087" s="26"/>
      <c r="E2087" s="27"/>
      <c r="F2087" s="27"/>
      <c r="G2087" s="27"/>
    </row>
    <row r="2088" spans="1:7" x14ac:dyDescent="0.3">
      <c r="A2088" s="26"/>
      <c r="B2088" s="27"/>
      <c r="C2088" s="27"/>
      <c r="D2088" s="26"/>
      <c r="E2088" s="27"/>
      <c r="F2088" s="27"/>
      <c r="G2088" s="27"/>
    </row>
    <row r="2089" spans="1:7" x14ac:dyDescent="0.3">
      <c r="A2089" s="26"/>
      <c r="B2089" s="27"/>
      <c r="C2089" s="27"/>
      <c r="D2089" s="26"/>
      <c r="E2089" s="27"/>
      <c r="F2089" s="27"/>
      <c r="G2089" s="27"/>
    </row>
    <row r="2090" spans="1:7" x14ac:dyDescent="0.3">
      <c r="A2090" s="26"/>
      <c r="B2090" s="27"/>
      <c r="C2090" s="27"/>
      <c r="D2090" s="26"/>
      <c r="E2090" s="27"/>
      <c r="F2090" s="27"/>
      <c r="G2090" s="27"/>
    </row>
    <row r="2091" spans="1:7" x14ac:dyDescent="0.3">
      <c r="A2091" s="26"/>
      <c r="B2091" s="27"/>
      <c r="C2091" s="27"/>
      <c r="D2091" s="26"/>
      <c r="E2091" s="27"/>
      <c r="F2091" s="27"/>
      <c r="G2091" s="27"/>
    </row>
    <row r="2092" spans="1:7" x14ac:dyDescent="0.3">
      <c r="A2092" s="26"/>
      <c r="B2092" s="27"/>
      <c r="C2092" s="27"/>
      <c r="D2092" s="26"/>
      <c r="E2092" s="27"/>
      <c r="F2092" s="27"/>
      <c r="G2092" s="27"/>
    </row>
    <row r="2093" spans="1:7" x14ac:dyDescent="0.3">
      <c r="A2093" s="26"/>
      <c r="B2093" s="27"/>
      <c r="C2093" s="27"/>
      <c r="D2093" s="26"/>
      <c r="E2093" s="27"/>
      <c r="F2093" s="27"/>
      <c r="G2093" s="27"/>
    </row>
    <row r="2094" spans="1:7" x14ac:dyDescent="0.3">
      <c r="A2094" s="26"/>
      <c r="B2094" s="27"/>
      <c r="C2094" s="27"/>
      <c r="D2094" s="26"/>
      <c r="E2094" s="27"/>
      <c r="F2094" s="27"/>
      <c r="G2094" s="27"/>
    </row>
    <row r="2095" spans="1:7" x14ac:dyDescent="0.3">
      <c r="A2095" s="26"/>
      <c r="B2095" s="27"/>
      <c r="C2095" s="27"/>
      <c r="D2095" s="26"/>
      <c r="E2095" s="27"/>
      <c r="F2095" s="27"/>
      <c r="G2095" s="27"/>
    </row>
    <row r="2096" spans="1:7" x14ac:dyDescent="0.3">
      <c r="A2096" s="26"/>
      <c r="B2096" s="27"/>
      <c r="C2096" s="27"/>
      <c r="D2096" s="26"/>
      <c r="E2096" s="27"/>
      <c r="F2096" s="27"/>
      <c r="G2096" s="27"/>
    </row>
    <row r="2097" spans="1:7" x14ac:dyDescent="0.3">
      <c r="A2097" s="26"/>
      <c r="B2097" s="27"/>
      <c r="C2097" s="27"/>
      <c r="D2097" s="26"/>
      <c r="E2097" s="27"/>
      <c r="F2097" s="27"/>
      <c r="G2097" s="27"/>
    </row>
    <row r="2098" spans="1:7" x14ac:dyDescent="0.3">
      <c r="A2098" s="26"/>
      <c r="B2098" s="27"/>
      <c r="C2098" s="27"/>
      <c r="D2098" s="26"/>
      <c r="E2098" s="27"/>
      <c r="F2098" s="27"/>
      <c r="G2098" s="27"/>
    </row>
    <row r="2099" spans="1:7" x14ac:dyDescent="0.3">
      <c r="A2099" s="26"/>
      <c r="B2099" s="27"/>
      <c r="C2099" s="27"/>
      <c r="D2099" s="26"/>
      <c r="E2099" s="27"/>
      <c r="F2099" s="27"/>
      <c r="G2099" s="27"/>
    </row>
    <row r="2100" spans="1:7" x14ac:dyDescent="0.3">
      <c r="A2100" s="26"/>
      <c r="B2100" s="27"/>
      <c r="C2100" s="27"/>
      <c r="D2100" s="26"/>
      <c r="E2100" s="27"/>
      <c r="F2100" s="27"/>
      <c r="G2100" s="27"/>
    </row>
    <row r="2101" spans="1:7" x14ac:dyDescent="0.3">
      <c r="A2101" s="26"/>
      <c r="B2101" s="27"/>
      <c r="C2101" s="27"/>
      <c r="D2101" s="26"/>
      <c r="E2101" s="27"/>
      <c r="F2101" s="27"/>
      <c r="G2101" s="27"/>
    </row>
    <row r="2102" spans="1:7" x14ac:dyDescent="0.3">
      <c r="A2102" s="26"/>
      <c r="B2102" s="27"/>
      <c r="C2102" s="27"/>
      <c r="D2102" s="26"/>
      <c r="E2102" s="27"/>
      <c r="F2102" s="27"/>
      <c r="G2102" s="27"/>
    </row>
    <row r="2103" spans="1:7" x14ac:dyDescent="0.3">
      <c r="A2103" s="26"/>
      <c r="B2103" s="27"/>
      <c r="C2103" s="27"/>
      <c r="D2103" s="26"/>
      <c r="E2103" s="27"/>
      <c r="F2103" s="27"/>
      <c r="G2103" s="27"/>
    </row>
    <row r="2104" spans="1:7" x14ac:dyDescent="0.3">
      <c r="A2104" s="26"/>
      <c r="B2104" s="27"/>
      <c r="C2104" s="27"/>
      <c r="D2104" s="26"/>
      <c r="E2104" s="27"/>
      <c r="F2104" s="27"/>
      <c r="G2104" s="27"/>
    </row>
    <row r="2105" spans="1:7" x14ac:dyDescent="0.3">
      <c r="A2105" s="26"/>
      <c r="B2105" s="27"/>
      <c r="C2105" s="27"/>
      <c r="D2105" s="26"/>
      <c r="E2105" s="27"/>
      <c r="F2105" s="27"/>
      <c r="G2105" s="27"/>
    </row>
    <row r="2106" spans="1:7" x14ac:dyDescent="0.3">
      <c r="A2106" s="26"/>
      <c r="B2106" s="27"/>
      <c r="C2106" s="27"/>
      <c r="D2106" s="26"/>
      <c r="E2106" s="27"/>
      <c r="F2106" s="27"/>
      <c r="G2106" s="27"/>
    </row>
    <row r="2107" spans="1:7" x14ac:dyDescent="0.3">
      <c r="A2107" s="26"/>
      <c r="B2107" s="27"/>
      <c r="C2107" s="27"/>
      <c r="D2107" s="26"/>
      <c r="E2107" s="27"/>
      <c r="F2107" s="27"/>
      <c r="G2107" s="27"/>
    </row>
    <row r="2108" spans="1:7" x14ac:dyDescent="0.3">
      <c r="A2108" s="26"/>
      <c r="B2108" s="27"/>
      <c r="C2108" s="27"/>
      <c r="D2108" s="26"/>
      <c r="E2108" s="27"/>
      <c r="F2108" s="27"/>
      <c r="G2108" s="27"/>
    </row>
    <row r="2109" spans="1:7" x14ac:dyDescent="0.3">
      <c r="A2109" s="26"/>
      <c r="B2109" s="27"/>
      <c r="C2109" s="27"/>
      <c r="D2109" s="26"/>
      <c r="E2109" s="27"/>
      <c r="F2109" s="27"/>
      <c r="G2109" s="27"/>
    </row>
    <row r="2110" spans="1:7" x14ac:dyDescent="0.3">
      <c r="A2110" s="26"/>
      <c r="B2110" s="27"/>
      <c r="C2110" s="27"/>
      <c r="D2110" s="26"/>
      <c r="E2110" s="27"/>
      <c r="F2110" s="27"/>
      <c r="G2110" s="27"/>
    </row>
    <row r="2111" spans="1:7" x14ac:dyDescent="0.3">
      <c r="A2111" s="26"/>
      <c r="B2111" s="27"/>
      <c r="C2111" s="27"/>
      <c r="D2111" s="26"/>
      <c r="E2111" s="27"/>
      <c r="F2111" s="27"/>
      <c r="G2111" s="27"/>
    </row>
    <row r="2112" spans="1:7" x14ac:dyDescent="0.3">
      <c r="A2112" s="26"/>
      <c r="B2112" s="27"/>
      <c r="C2112" s="27"/>
      <c r="D2112" s="26"/>
      <c r="E2112" s="27"/>
      <c r="F2112" s="27"/>
      <c r="G2112" s="27"/>
    </row>
    <row r="2113" spans="1:7" x14ac:dyDescent="0.3">
      <c r="A2113" s="26"/>
      <c r="B2113" s="27"/>
      <c r="C2113" s="27"/>
      <c r="D2113" s="26"/>
      <c r="E2113" s="27"/>
      <c r="F2113" s="27"/>
      <c r="G2113" s="27"/>
    </row>
    <row r="2114" spans="1:7" x14ac:dyDescent="0.3">
      <c r="A2114" s="26"/>
      <c r="B2114" s="27"/>
      <c r="C2114" s="27"/>
      <c r="D2114" s="26"/>
      <c r="E2114" s="27"/>
      <c r="F2114" s="27"/>
      <c r="G2114" s="27"/>
    </row>
    <row r="2115" spans="1:7" x14ac:dyDescent="0.3">
      <c r="A2115" s="26"/>
      <c r="B2115" s="27"/>
      <c r="C2115" s="27"/>
      <c r="D2115" s="26"/>
      <c r="E2115" s="27"/>
      <c r="F2115" s="27"/>
      <c r="G2115" s="27"/>
    </row>
    <row r="2116" spans="1:7" x14ac:dyDescent="0.3">
      <c r="A2116" s="26"/>
      <c r="B2116" s="27"/>
      <c r="C2116" s="27"/>
      <c r="D2116" s="26"/>
      <c r="E2116" s="27"/>
      <c r="F2116" s="27"/>
      <c r="G2116" s="27"/>
    </row>
    <row r="2117" spans="1:7" x14ac:dyDescent="0.3">
      <c r="A2117" s="26"/>
      <c r="B2117" s="27"/>
      <c r="C2117" s="27"/>
      <c r="D2117" s="26"/>
      <c r="E2117" s="27"/>
      <c r="F2117" s="27"/>
      <c r="G2117" s="27"/>
    </row>
    <row r="2118" spans="1:7" x14ac:dyDescent="0.3">
      <c r="A2118" s="26"/>
      <c r="B2118" s="27"/>
      <c r="C2118" s="27"/>
      <c r="D2118" s="26"/>
      <c r="E2118" s="27"/>
      <c r="F2118" s="27"/>
      <c r="G2118" s="27"/>
    </row>
    <row r="2119" spans="1:7" x14ac:dyDescent="0.3">
      <c r="A2119" s="26"/>
      <c r="B2119" s="27"/>
      <c r="C2119" s="27"/>
      <c r="D2119" s="26"/>
      <c r="E2119" s="27"/>
      <c r="F2119" s="27"/>
      <c r="G2119" s="27"/>
    </row>
    <row r="2120" spans="1:7" x14ac:dyDescent="0.3">
      <c r="A2120" s="26"/>
      <c r="B2120" s="27"/>
      <c r="C2120" s="27"/>
      <c r="D2120" s="26"/>
      <c r="E2120" s="27"/>
      <c r="F2120" s="27"/>
      <c r="G2120" s="27"/>
    </row>
    <row r="2121" spans="1:7" x14ac:dyDescent="0.3">
      <c r="A2121" s="26"/>
      <c r="B2121" s="27"/>
      <c r="C2121" s="27"/>
      <c r="D2121" s="26"/>
      <c r="E2121" s="27"/>
      <c r="F2121" s="27"/>
      <c r="G2121" s="27"/>
    </row>
    <row r="2122" spans="1:7" x14ac:dyDescent="0.3">
      <c r="A2122" s="26"/>
      <c r="B2122" s="27"/>
      <c r="C2122" s="27"/>
      <c r="D2122" s="26"/>
      <c r="E2122" s="27"/>
      <c r="F2122" s="27"/>
      <c r="G2122" s="27"/>
    </row>
    <row r="2123" spans="1:7" x14ac:dyDescent="0.3">
      <c r="A2123" s="26"/>
      <c r="B2123" s="27"/>
      <c r="C2123" s="27"/>
      <c r="D2123" s="26"/>
      <c r="E2123" s="27"/>
      <c r="F2123" s="27"/>
      <c r="G2123" s="27"/>
    </row>
    <row r="2124" spans="1:7" x14ac:dyDescent="0.3">
      <c r="A2124" s="26"/>
      <c r="B2124" s="27"/>
      <c r="C2124" s="27"/>
      <c r="D2124" s="26"/>
      <c r="E2124" s="27"/>
      <c r="F2124" s="27"/>
      <c r="G2124" s="27"/>
    </row>
    <row r="2125" spans="1:7" x14ac:dyDescent="0.3">
      <c r="A2125" s="26"/>
      <c r="B2125" s="27"/>
      <c r="C2125" s="27"/>
      <c r="D2125" s="26"/>
      <c r="E2125" s="27"/>
      <c r="F2125" s="27"/>
      <c r="G2125" s="27"/>
    </row>
    <row r="2126" spans="1:7" x14ac:dyDescent="0.3">
      <c r="A2126" s="26"/>
      <c r="B2126" s="27"/>
      <c r="C2126" s="27"/>
      <c r="D2126" s="26"/>
      <c r="E2126" s="27"/>
      <c r="F2126" s="27"/>
      <c r="G2126" s="27"/>
    </row>
    <row r="2127" spans="1:7" x14ac:dyDescent="0.3">
      <c r="A2127" s="26"/>
      <c r="B2127" s="27"/>
      <c r="C2127" s="27"/>
      <c r="D2127" s="26"/>
      <c r="E2127" s="27"/>
      <c r="F2127" s="27"/>
      <c r="G2127" s="27"/>
    </row>
    <row r="2128" spans="1:7" x14ac:dyDescent="0.3">
      <c r="A2128" s="26"/>
      <c r="B2128" s="27"/>
      <c r="C2128" s="27"/>
      <c r="D2128" s="26"/>
      <c r="E2128" s="27"/>
      <c r="F2128" s="27"/>
      <c r="G2128" s="27"/>
    </row>
    <row r="2129" spans="1:7" x14ac:dyDescent="0.3">
      <c r="A2129" s="26"/>
      <c r="B2129" s="27"/>
      <c r="C2129" s="27"/>
      <c r="D2129" s="26"/>
      <c r="E2129" s="27"/>
      <c r="F2129" s="27"/>
      <c r="G2129" s="27"/>
    </row>
    <row r="2130" spans="1:7" x14ac:dyDescent="0.3">
      <c r="A2130" s="26"/>
      <c r="B2130" s="27"/>
      <c r="C2130" s="27"/>
      <c r="D2130" s="26"/>
      <c r="E2130" s="27"/>
      <c r="F2130" s="27"/>
      <c r="G2130" s="27"/>
    </row>
    <row r="2131" spans="1:7" x14ac:dyDescent="0.3">
      <c r="A2131" s="26"/>
      <c r="B2131" s="27"/>
      <c r="C2131" s="27"/>
      <c r="D2131" s="26"/>
      <c r="E2131" s="27"/>
      <c r="F2131" s="27"/>
      <c r="G2131" s="27"/>
    </row>
    <row r="2132" spans="1:7" x14ac:dyDescent="0.3">
      <c r="A2132" s="26"/>
      <c r="B2132" s="27"/>
      <c r="C2132" s="27"/>
      <c r="D2132" s="26"/>
      <c r="E2132" s="27"/>
      <c r="F2132" s="27"/>
      <c r="G2132" s="27"/>
    </row>
    <row r="2133" spans="1:7" x14ac:dyDescent="0.3">
      <c r="A2133" s="26"/>
      <c r="B2133" s="27"/>
      <c r="C2133" s="27"/>
      <c r="D2133" s="26"/>
      <c r="E2133" s="27"/>
      <c r="F2133" s="27"/>
      <c r="G2133" s="27"/>
    </row>
    <row r="2134" spans="1:7" x14ac:dyDescent="0.3">
      <c r="A2134" s="26"/>
      <c r="B2134" s="27"/>
      <c r="C2134" s="27"/>
      <c r="D2134" s="26"/>
      <c r="E2134" s="27"/>
      <c r="F2134" s="27"/>
      <c r="G2134" s="27"/>
    </row>
    <row r="2135" spans="1:7" x14ac:dyDescent="0.3">
      <c r="A2135" s="26"/>
      <c r="B2135" s="27"/>
      <c r="C2135" s="27"/>
      <c r="D2135" s="26"/>
      <c r="E2135" s="27"/>
      <c r="F2135" s="27"/>
      <c r="G2135" s="27"/>
    </row>
    <row r="2136" spans="1:7" x14ac:dyDescent="0.3">
      <c r="A2136" s="26"/>
      <c r="B2136" s="27"/>
      <c r="C2136" s="27"/>
      <c r="D2136" s="26"/>
      <c r="E2136" s="27"/>
      <c r="F2136" s="27"/>
      <c r="G2136" s="27"/>
    </row>
    <row r="2137" spans="1:7" x14ac:dyDescent="0.3">
      <c r="A2137" s="26"/>
      <c r="B2137" s="27"/>
      <c r="C2137" s="27"/>
      <c r="D2137" s="26"/>
      <c r="E2137" s="27"/>
      <c r="F2137" s="27"/>
      <c r="G2137" s="27"/>
    </row>
    <row r="2138" spans="1:7" x14ac:dyDescent="0.3">
      <c r="A2138" s="26"/>
      <c r="B2138" s="27"/>
      <c r="C2138" s="27"/>
      <c r="D2138" s="26"/>
      <c r="E2138" s="27"/>
      <c r="F2138" s="27"/>
      <c r="G2138" s="27"/>
    </row>
    <row r="2139" spans="1:7" x14ac:dyDescent="0.3">
      <c r="A2139" s="26"/>
      <c r="B2139" s="27"/>
      <c r="C2139" s="27"/>
      <c r="D2139" s="26"/>
      <c r="E2139" s="27"/>
      <c r="F2139" s="27"/>
      <c r="G2139" s="27"/>
    </row>
    <row r="2140" spans="1:7" x14ac:dyDescent="0.3">
      <c r="A2140" s="26"/>
      <c r="B2140" s="27"/>
      <c r="C2140" s="27"/>
      <c r="D2140" s="26"/>
      <c r="E2140" s="27"/>
      <c r="F2140" s="27"/>
      <c r="G2140" s="27"/>
    </row>
    <row r="2141" spans="1:7" x14ac:dyDescent="0.3">
      <c r="A2141" s="26"/>
      <c r="B2141" s="27"/>
      <c r="C2141" s="27"/>
      <c r="D2141" s="26"/>
      <c r="E2141" s="27"/>
      <c r="F2141" s="27"/>
      <c r="G2141" s="27"/>
    </row>
    <row r="2142" spans="1:7" x14ac:dyDescent="0.3">
      <c r="A2142" s="26"/>
      <c r="B2142" s="27"/>
      <c r="C2142" s="27"/>
      <c r="D2142" s="26"/>
      <c r="E2142" s="27"/>
      <c r="F2142" s="27"/>
      <c r="G2142" s="27"/>
    </row>
    <row r="2143" spans="1:7" x14ac:dyDescent="0.3">
      <c r="A2143" s="26"/>
      <c r="B2143" s="27"/>
      <c r="C2143" s="27"/>
      <c r="D2143" s="26"/>
      <c r="E2143" s="27"/>
      <c r="F2143" s="27"/>
      <c r="G2143" s="27"/>
    </row>
    <row r="2144" spans="1:7" x14ac:dyDescent="0.3">
      <c r="A2144" s="26"/>
      <c r="B2144" s="27"/>
      <c r="C2144" s="27"/>
      <c r="D2144" s="26"/>
      <c r="E2144" s="27"/>
      <c r="F2144" s="27"/>
      <c r="G2144" s="27"/>
    </row>
    <row r="2145" spans="1:7" x14ac:dyDescent="0.3">
      <c r="A2145" s="26"/>
      <c r="B2145" s="27"/>
      <c r="C2145" s="27"/>
      <c r="D2145" s="26"/>
      <c r="E2145" s="27"/>
      <c r="F2145" s="27"/>
      <c r="G2145" s="27"/>
    </row>
    <row r="2146" spans="1:7" x14ac:dyDescent="0.3">
      <c r="A2146" s="26"/>
      <c r="B2146" s="27"/>
      <c r="C2146" s="27"/>
      <c r="D2146" s="26"/>
      <c r="E2146" s="27"/>
      <c r="F2146" s="27"/>
      <c r="G2146" s="27"/>
    </row>
    <row r="2147" spans="1:7" x14ac:dyDescent="0.3">
      <c r="A2147" s="26"/>
      <c r="B2147" s="27"/>
      <c r="C2147" s="27"/>
      <c r="D2147" s="26"/>
      <c r="E2147" s="27"/>
      <c r="F2147" s="27"/>
      <c r="G2147" s="27"/>
    </row>
    <row r="2148" spans="1:7" x14ac:dyDescent="0.3">
      <c r="A2148" s="26"/>
      <c r="B2148" s="27"/>
      <c r="C2148" s="27"/>
      <c r="D2148" s="26"/>
      <c r="E2148" s="27"/>
      <c r="F2148" s="27"/>
      <c r="G2148" s="27"/>
    </row>
    <row r="2149" spans="1:7" x14ac:dyDescent="0.3">
      <c r="A2149" s="26"/>
      <c r="B2149" s="27"/>
      <c r="C2149" s="27"/>
      <c r="D2149" s="26"/>
      <c r="E2149" s="27"/>
      <c r="F2149" s="27"/>
      <c r="G2149" s="27"/>
    </row>
    <row r="2150" spans="1:7" x14ac:dyDescent="0.3">
      <c r="A2150" s="26"/>
      <c r="B2150" s="27"/>
      <c r="C2150" s="27"/>
      <c r="D2150" s="26"/>
      <c r="E2150" s="27"/>
      <c r="F2150" s="27"/>
      <c r="G2150" s="27"/>
    </row>
    <row r="2151" spans="1:7" x14ac:dyDescent="0.3">
      <c r="A2151" s="26"/>
      <c r="B2151" s="27"/>
      <c r="C2151" s="27"/>
      <c r="D2151" s="26"/>
      <c r="E2151" s="27"/>
      <c r="F2151" s="27"/>
      <c r="G2151" s="27"/>
    </row>
    <row r="2152" spans="1:7" x14ac:dyDescent="0.3">
      <c r="A2152" s="26"/>
      <c r="B2152" s="27"/>
      <c r="C2152" s="27"/>
      <c r="D2152" s="26"/>
      <c r="E2152" s="27"/>
      <c r="F2152" s="27"/>
      <c r="G2152" s="27"/>
    </row>
    <row r="2153" spans="1:7" x14ac:dyDescent="0.3">
      <c r="A2153" s="26"/>
      <c r="B2153" s="27"/>
      <c r="C2153" s="27"/>
      <c r="D2153" s="26"/>
      <c r="E2153" s="27"/>
      <c r="F2153" s="27"/>
      <c r="G2153" s="27"/>
    </row>
    <row r="2154" spans="1:7" x14ac:dyDescent="0.3">
      <c r="A2154" s="26"/>
      <c r="B2154" s="27"/>
      <c r="C2154" s="27"/>
      <c r="D2154" s="26"/>
      <c r="E2154" s="27"/>
      <c r="F2154" s="27"/>
      <c r="G2154" s="27"/>
    </row>
    <row r="2155" spans="1:7" x14ac:dyDescent="0.3">
      <c r="A2155" s="26"/>
      <c r="B2155" s="27"/>
      <c r="C2155" s="27"/>
      <c r="D2155" s="26"/>
      <c r="E2155" s="27"/>
      <c r="F2155" s="27"/>
      <c r="G2155" s="27"/>
    </row>
    <row r="2156" spans="1:7" x14ac:dyDescent="0.3">
      <c r="A2156" s="26"/>
      <c r="B2156" s="27"/>
      <c r="C2156" s="27"/>
      <c r="D2156" s="26"/>
      <c r="E2156" s="27"/>
      <c r="F2156" s="27"/>
      <c r="G2156" s="27"/>
    </row>
    <row r="2157" spans="1:7" x14ac:dyDescent="0.3">
      <c r="A2157" s="26"/>
      <c r="B2157" s="27"/>
      <c r="C2157" s="27"/>
      <c r="D2157" s="26"/>
      <c r="E2157" s="27"/>
      <c r="F2157" s="27"/>
      <c r="G2157" s="27"/>
    </row>
    <row r="2158" spans="1:7" x14ac:dyDescent="0.3">
      <c r="A2158" s="26"/>
      <c r="B2158" s="27"/>
      <c r="C2158" s="27"/>
      <c r="D2158" s="26"/>
      <c r="E2158" s="27"/>
      <c r="F2158" s="27"/>
      <c r="G2158" s="27"/>
    </row>
    <row r="2159" spans="1:7" x14ac:dyDescent="0.3">
      <c r="A2159" s="26"/>
      <c r="B2159" s="27"/>
      <c r="C2159" s="27"/>
      <c r="D2159" s="26"/>
      <c r="E2159" s="27"/>
      <c r="F2159" s="27"/>
      <c r="G2159" s="27"/>
    </row>
    <row r="2160" spans="1:7" x14ac:dyDescent="0.3">
      <c r="A2160" s="26"/>
      <c r="B2160" s="27"/>
      <c r="C2160" s="27"/>
      <c r="D2160" s="26"/>
      <c r="E2160" s="27"/>
      <c r="F2160" s="27"/>
      <c r="G2160" s="27"/>
    </row>
    <row r="2161" spans="1:7" x14ac:dyDescent="0.3">
      <c r="A2161" s="26"/>
      <c r="B2161" s="27"/>
      <c r="C2161" s="27"/>
      <c r="D2161" s="26"/>
      <c r="E2161" s="27"/>
      <c r="F2161" s="27"/>
      <c r="G2161" s="27"/>
    </row>
    <row r="2162" spans="1:7" x14ac:dyDescent="0.3">
      <c r="A2162" s="26"/>
      <c r="B2162" s="27"/>
      <c r="C2162" s="27"/>
      <c r="D2162" s="26"/>
      <c r="E2162" s="27"/>
      <c r="F2162" s="27"/>
      <c r="G2162" s="27"/>
    </row>
    <row r="2163" spans="1:7" x14ac:dyDescent="0.3">
      <c r="A2163" s="26"/>
      <c r="B2163" s="27"/>
      <c r="C2163" s="27"/>
      <c r="D2163" s="26"/>
      <c r="E2163" s="27"/>
      <c r="F2163" s="27"/>
      <c r="G2163" s="27"/>
    </row>
    <row r="2164" spans="1:7" x14ac:dyDescent="0.3">
      <c r="A2164" s="26"/>
      <c r="B2164" s="27"/>
      <c r="C2164" s="27"/>
      <c r="D2164" s="26"/>
      <c r="E2164" s="27"/>
      <c r="F2164" s="27"/>
      <c r="G2164" s="27"/>
    </row>
    <row r="2165" spans="1:7" x14ac:dyDescent="0.3">
      <c r="A2165" s="26"/>
      <c r="B2165" s="27"/>
      <c r="C2165" s="27"/>
      <c r="D2165" s="26"/>
      <c r="E2165" s="27"/>
      <c r="F2165" s="27"/>
      <c r="G2165" s="27"/>
    </row>
    <row r="2166" spans="1:7" x14ac:dyDescent="0.3">
      <c r="A2166" s="26"/>
      <c r="B2166" s="27"/>
      <c r="C2166" s="27"/>
      <c r="D2166" s="26"/>
      <c r="E2166" s="27"/>
      <c r="F2166" s="27"/>
      <c r="G2166" s="27"/>
    </row>
    <row r="2167" spans="1:7" x14ac:dyDescent="0.3">
      <c r="A2167" s="26"/>
      <c r="B2167" s="27"/>
      <c r="C2167" s="27"/>
      <c r="D2167" s="26"/>
      <c r="E2167" s="27"/>
      <c r="F2167" s="27"/>
      <c r="G2167" s="27"/>
    </row>
    <row r="2168" spans="1:7" x14ac:dyDescent="0.3">
      <c r="A2168" s="26"/>
      <c r="B2168" s="27"/>
      <c r="C2168" s="27"/>
      <c r="D2168" s="26"/>
      <c r="E2168" s="27"/>
      <c r="F2168" s="27"/>
      <c r="G2168" s="27"/>
    </row>
    <row r="2169" spans="1:7" x14ac:dyDescent="0.3">
      <c r="A2169" s="26"/>
      <c r="B2169" s="27"/>
      <c r="C2169" s="27"/>
      <c r="D2169" s="26"/>
      <c r="E2169" s="27"/>
      <c r="F2169" s="27"/>
      <c r="G2169" s="27"/>
    </row>
    <row r="2170" spans="1:7" x14ac:dyDescent="0.3">
      <c r="A2170" s="26"/>
      <c r="B2170" s="27"/>
      <c r="C2170" s="27"/>
      <c r="D2170" s="26"/>
      <c r="E2170" s="27"/>
      <c r="F2170" s="27"/>
      <c r="G2170" s="27"/>
    </row>
    <row r="2171" spans="1:7" x14ac:dyDescent="0.3">
      <c r="A2171" s="26"/>
      <c r="B2171" s="27"/>
      <c r="C2171" s="27"/>
      <c r="D2171" s="26"/>
      <c r="E2171" s="27"/>
      <c r="F2171" s="27"/>
      <c r="G2171" s="27"/>
    </row>
    <row r="2172" spans="1:7" x14ac:dyDescent="0.3">
      <c r="A2172" s="26"/>
      <c r="B2172" s="27"/>
      <c r="C2172" s="27"/>
      <c r="D2172" s="26"/>
      <c r="E2172" s="27"/>
      <c r="F2172" s="27"/>
      <c r="G2172" s="27"/>
    </row>
    <row r="2173" spans="1:7" x14ac:dyDescent="0.3">
      <c r="A2173" s="26"/>
      <c r="B2173" s="27"/>
      <c r="C2173" s="27"/>
      <c r="D2173" s="26"/>
      <c r="E2173" s="27"/>
      <c r="F2173" s="27"/>
      <c r="G2173" s="27"/>
    </row>
    <row r="2174" spans="1:7" x14ac:dyDescent="0.3">
      <c r="A2174" s="26"/>
      <c r="B2174" s="27"/>
      <c r="C2174" s="27"/>
      <c r="D2174" s="26"/>
      <c r="E2174" s="27"/>
      <c r="F2174" s="27"/>
      <c r="G2174" s="27"/>
    </row>
    <row r="2175" spans="1:7" x14ac:dyDescent="0.3">
      <c r="A2175" s="26"/>
      <c r="B2175" s="27"/>
      <c r="C2175" s="27"/>
      <c r="D2175" s="26"/>
      <c r="E2175" s="27"/>
      <c r="F2175" s="27"/>
      <c r="G2175" s="27"/>
    </row>
    <row r="2176" spans="1:7" x14ac:dyDescent="0.3">
      <c r="A2176" s="26"/>
      <c r="B2176" s="27"/>
      <c r="C2176" s="27"/>
      <c r="D2176" s="26"/>
      <c r="E2176" s="27"/>
      <c r="F2176" s="27"/>
      <c r="G2176" s="27"/>
    </row>
    <row r="2177" spans="1:7" x14ac:dyDescent="0.3">
      <c r="A2177" s="26"/>
      <c r="B2177" s="27"/>
      <c r="C2177" s="27"/>
      <c r="D2177" s="26"/>
      <c r="E2177" s="27"/>
      <c r="F2177" s="27"/>
      <c r="G2177" s="27"/>
    </row>
    <row r="2178" spans="1:7" x14ac:dyDescent="0.3">
      <c r="A2178" s="26"/>
      <c r="B2178" s="27"/>
      <c r="C2178" s="27"/>
      <c r="D2178" s="26"/>
      <c r="E2178" s="27"/>
      <c r="F2178" s="27"/>
      <c r="G2178" s="27"/>
    </row>
    <row r="2179" spans="1:7" x14ac:dyDescent="0.3">
      <c r="A2179" s="26"/>
      <c r="B2179" s="27"/>
      <c r="C2179" s="27"/>
      <c r="D2179" s="26"/>
      <c r="E2179" s="27"/>
      <c r="F2179" s="27"/>
      <c r="G2179" s="27"/>
    </row>
    <row r="2180" spans="1:7" x14ac:dyDescent="0.3">
      <c r="A2180" s="26"/>
      <c r="B2180" s="27"/>
      <c r="C2180" s="27"/>
      <c r="D2180" s="26"/>
      <c r="E2180" s="27"/>
      <c r="F2180" s="27"/>
      <c r="G2180" s="27"/>
    </row>
    <row r="2181" spans="1:7" x14ac:dyDescent="0.3">
      <c r="A2181" s="26"/>
      <c r="B2181" s="27"/>
      <c r="C2181" s="27"/>
      <c r="D2181" s="26"/>
      <c r="E2181" s="27"/>
      <c r="F2181" s="27"/>
      <c r="G2181" s="27"/>
    </row>
    <row r="2182" spans="1:7" x14ac:dyDescent="0.3">
      <c r="A2182" s="26"/>
      <c r="B2182" s="27"/>
      <c r="C2182" s="27"/>
      <c r="D2182" s="26"/>
      <c r="E2182" s="27"/>
      <c r="F2182" s="27"/>
      <c r="G2182" s="27"/>
    </row>
    <row r="2183" spans="1:7" x14ac:dyDescent="0.3">
      <c r="A2183" s="26"/>
      <c r="B2183" s="27"/>
      <c r="C2183" s="27"/>
      <c r="D2183" s="26"/>
      <c r="E2183" s="27"/>
      <c r="F2183" s="27"/>
      <c r="G2183" s="27"/>
    </row>
    <row r="2184" spans="1:7" x14ac:dyDescent="0.3">
      <c r="A2184" s="26"/>
      <c r="B2184" s="27"/>
      <c r="C2184" s="27"/>
      <c r="D2184" s="26"/>
      <c r="E2184" s="27"/>
      <c r="F2184" s="27"/>
      <c r="G2184" s="27"/>
    </row>
    <row r="2185" spans="1:7" x14ac:dyDescent="0.3">
      <c r="A2185" s="26"/>
      <c r="B2185" s="27"/>
      <c r="C2185" s="27"/>
      <c r="D2185" s="26"/>
      <c r="E2185" s="27"/>
      <c r="F2185" s="27"/>
      <c r="G2185" s="27"/>
    </row>
    <row r="2186" spans="1:7" x14ac:dyDescent="0.3">
      <c r="A2186" s="26"/>
      <c r="B2186" s="27"/>
      <c r="C2186" s="27"/>
      <c r="D2186" s="26"/>
      <c r="E2186" s="27"/>
      <c r="F2186" s="27"/>
      <c r="G2186" s="27"/>
    </row>
    <row r="2187" spans="1:7" x14ac:dyDescent="0.3">
      <c r="A2187" s="26"/>
      <c r="B2187" s="27"/>
      <c r="C2187" s="27"/>
      <c r="D2187" s="26"/>
      <c r="E2187" s="27"/>
      <c r="F2187" s="27"/>
      <c r="G2187" s="27"/>
    </row>
    <row r="2188" spans="1:7" x14ac:dyDescent="0.3">
      <c r="A2188" s="26"/>
      <c r="B2188" s="27"/>
      <c r="C2188" s="27"/>
      <c r="D2188" s="26"/>
      <c r="E2188" s="27"/>
      <c r="F2188" s="27"/>
      <c r="G2188" s="27"/>
    </row>
    <row r="2189" spans="1:7" x14ac:dyDescent="0.3">
      <c r="A2189" s="26"/>
      <c r="B2189" s="27"/>
      <c r="C2189" s="27"/>
      <c r="D2189" s="26"/>
      <c r="E2189" s="27"/>
      <c r="F2189" s="27"/>
      <c r="G2189" s="27"/>
    </row>
    <row r="2190" spans="1:7" x14ac:dyDescent="0.3">
      <c r="A2190" s="26"/>
      <c r="B2190" s="27"/>
      <c r="C2190" s="27"/>
      <c r="D2190" s="26"/>
      <c r="E2190" s="27"/>
      <c r="F2190" s="27"/>
      <c r="G2190" s="27"/>
    </row>
    <row r="2191" spans="1:7" x14ac:dyDescent="0.3">
      <c r="A2191" s="26"/>
      <c r="B2191" s="27"/>
      <c r="C2191" s="27"/>
      <c r="D2191" s="26"/>
      <c r="E2191" s="27"/>
      <c r="F2191" s="27"/>
      <c r="G2191" s="27"/>
    </row>
    <row r="2192" spans="1:7" x14ac:dyDescent="0.3">
      <c r="A2192" s="26"/>
      <c r="B2192" s="27"/>
      <c r="C2192" s="27"/>
      <c r="D2192" s="26"/>
      <c r="E2192" s="27"/>
      <c r="F2192" s="27"/>
      <c r="G2192" s="27"/>
    </row>
    <row r="2193" spans="1:7" x14ac:dyDescent="0.3">
      <c r="A2193" s="26"/>
      <c r="B2193" s="27"/>
      <c r="C2193" s="27"/>
      <c r="D2193" s="26"/>
      <c r="E2193" s="27"/>
      <c r="F2193" s="27"/>
      <c r="G2193" s="27"/>
    </row>
    <row r="2194" spans="1:7" x14ac:dyDescent="0.3">
      <c r="A2194" s="26"/>
      <c r="B2194" s="27"/>
      <c r="C2194" s="27"/>
      <c r="D2194" s="26"/>
      <c r="E2194" s="27"/>
      <c r="F2194" s="27"/>
      <c r="G2194" s="27"/>
    </row>
    <row r="2195" spans="1:7" x14ac:dyDescent="0.3">
      <c r="A2195" s="26"/>
      <c r="B2195" s="27"/>
      <c r="C2195" s="27"/>
      <c r="D2195" s="26"/>
      <c r="E2195" s="27"/>
      <c r="F2195" s="27"/>
      <c r="G2195" s="27"/>
    </row>
    <row r="2196" spans="1:7" x14ac:dyDescent="0.3">
      <c r="A2196" s="26"/>
      <c r="B2196" s="27"/>
      <c r="C2196" s="27"/>
      <c r="D2196" s="26"/>
      <c r="E2196" s="27"/>
      <c r="F2196" s="27"/>
      <c r="G2196" s="27"/>
    </row>
    <row r="2197" spans="1:7" x14ac:dyDescent="0.3">
      <c r="A2197" s="26"/>
      <c r="B2197" s="27"/>
      <c r="C2197" s="27"/>
      <c r="D2197" s="26"/>
      <c r="E2197" s="27"/>
      <c r="F2197" s="27"/>
      <c r="G2197" s="27"/>
    </row>
    <row r="2198" spans="1:7" x14ac:dyDescent="0.3">
      <c r="A2198" s="26"/>
      <c r="B2198" s="27"/>
      <c r="C2198" s="27"/>
      <c r="D2198" s="26"/>
      <c r="E2198" s="27"/>
      <c r="F2198" s="27"/>
      <c r="G2198" s="27"/>
    </row>
    <row r="2199" spans="1:7" x14ac:dyDescent="0.3">
      <c r="A2199" s="26"/>
      <c r="B2199" s="27"/>
      <c r="C2199" s="27"/>
      <c r="D2199" s="26"/>
      <c r="E2199" s="27"/>
      <c r="F2199" s="27"/>
      <c r="G2199" s="27"/>
    </row>
    <row r="2200" spans="1:7" x14ac:dyDescent="0.3">
      <c r="A2200" s="26"/>
      <c r="B2200" s="27"/>
      <c r="C2200" s="27"/>
      <c r="D2200" s="26"/>
      <c r="E2200" s="27"/>
      <c r="F2200" s="27"/>
      <c r="G2200" s="27"/>
    </row>
    <row r="2201" spans="1:7" x14ac:dyDescent="0.3">
      <c r="A2201" s="26"/>
      <c r="B2201" s="27"/>
      <c r="C2201" s="27"/>
      <c r="D2201" s="26"/>
      <c r="E2201" s="27"/>
      <c r="F2201" s="27"/>
      <c r="G2201" s="27"/>
    </row>
    <row r="2202" spans="1:7" x14ac:dyDescent="0.3">
      <c r="A2202" s="26"/>
      <c r="B2202" s="27"/>
      <c r="C2202" s="27"/>
      <c r="D2202" s="26"/>
      <c r="E2202" s="27"/>
      <c r="F2202" s="27"/>
      <c r="G2202" s="27"/>
    </row>
    <row r="2203" spans="1:7" x14ac:dyDescent="0.3">
      <c r="A2203" s="26"/>
      <c r="B2203" s="27"/>
      <c r="C2203" s="27"/>
      <c r="D2203" s="26"/>
      <c r="E2203" s="27"/>
      <c r="F2203" s="27"/>
      <c r="G2203" s="27"/>
    </row>
    <row r="2204" spans="1:7" x14ac:dyDescent="0.3">
      <c r="A2204" s="26"/>
      <c r="B2204" s="27"/>
      <c r="C2204" s="27"/>
      <c r="D2204" s="26"/>
      <c r="E2204" s="27"/>
      <c r="F2204" s="27"/>
      <c r="G2204" s="27"/>
    </row>
    <row r="2205" spans="1:7" x14ac:dyDescent="0.3">
      <c r="A2205" s="26"/>
      <c r="B2205" s="27"/>
      <c r="C2205" s="27"/>
      <c r="D2205" s="26"/>
      <c r="E2205" s="27"/>
      <c r="F2205" s="27"/>
      <c r="G2205" s="27"/>
    </row>
    <row r="2206" spans="1:7" x14ac:dyDescent="0.3">
      <c r="A2206" s="26"/>
      <c r="B2206" s="27"/>
      <c r="C2206" s="27"/>
      <c r="D2206" s="26"/>
      <c r="E2206" s="27"/>
      <c r="F2206" s="27"/>
      <c r="G2206" s="27"/>
    </row>
    <row r="2207" spans="1:7" x14ac:dyDescent="0.3">
      <c r="A2207" s="26"/>
      <c r="B2207" s="27"/>
      <c r="C2207" s="27"/>
      <c r="D2207" s="26"/>
      <c r="E2207" s="27"/>
      <c r="F2207" s="27"/>
      <c r="G2207" s="27"/>
    </row>
    <row r="2208" spans="1:7" x14ac:dyDescent="0.3">
      <c r="A2208" s="26"/>
      <c r="B2208" s="27"/>
      <c r="C2208" s="27"/>
      <c r="D2208" s="26"/>
      <c r="E2208" s="27"/>
      <c r="F2208" s="27"/>
      <c r="G2208" s="27"/>
    </row>
    <row r="2209" spans="1:7" x14ac:dyDescent="0.3">
      <c r="A2209" s="26"/>
      <c r="B2209" s="27"/>
      <c r="C2209" s="27"/>
      <c r="D2209" s="26"/>
      <c r="E2209" s="27"/>
      <c r="F2209" s="27"/>
      <c r="G2209" s="27"/>
    </row>
    <row r="2210" spans="1:7" x14ac:dyDescent="0.3">
      <c r="A2210" s="26"/>
      <c r="B2210" s="27"/>
      <c r="C2210" s="27"/>
      <c r="D2210" s="26"/>
      <c r="E2210" s="27"/>
      <c r="F2210" s="27"/>
      <c r="G2210" s="27"/>
    </row>
    <row r="2211" spans="1:7" x14ac:dyDescent="0.3">
      <c r="A2211" s="26"/>
      <c r="B2211" s="27"/>
      <c r="C2211" s="27"/>
      <c r="D2211" s="26"/>
      <c r="E2211" s="27"/>
      <c r="F2211" s="27"/>
      <c r="G2211" s="27"/>
    </row>
    <row r="2212" spans="1:7" x14ac:dyDescent="0.3">
      <c r="A2212" s="26"/>
      <c r="B2212" s="27"/>
      <c r="C2212" s="27"/>
      <c r="D2212" s="26"/>
      <c r="E2212" s="27"/>
      <c r="F2212" s="27"/>
      <c r="G2212" s="27"/>
    </row>
    <row r="2213" spans="1:7" x14ac:dyDescent="0.3">
      <c r="A2213" s="26"/>
      <c r="B2213" s="27"/>
      <c r="C2213" s="27"/>
      <c r="D2213" s="26"/>
      <c r="E2213" s="27"/>
      <c r="F2213" s="27"/>
      <c r="G2213" s="27"/>
    </row>
    <row r="2214" spans="1:7" x14ac:dyDescent="0.3">
      <c r="A2214" s="26"/>
      <c r="B2214" s="27"/>
      <c r="C2214" s="27"/>
      <c r="D2214" s="26"/>
      <c r="E2214" s="27"/>
      <c r="F2214" s="27"/>
      <c r="G2214" s="27"/>
    </row>
    <row r="2215" spans="1:7" x14ac:dyDescent="0.3">
      <c r="A2215" s="26"/>
      <c r="B2215" s="27"/>
      <c r="C2215" s="27"/>
      <c r="D2215" s="26"/>
      <c r="E2215" s="27"/>
      <c r="F2215" s="27"/>
      <c r="G2215" s="27"/>
    </row>
    <row r="2216" spans="1:7" x14ac:dyDescent="0.3">
      <c r="A2216" s="26"/>
      <c r="B2216" s="27"/>
      <c r="C2216" s="27"/>
      <c r="D2216" s="26"/>
      <c r="E2216" s="27"/>
      <c r="F2216" s="27"/>
      <c r="G2216" s="27"/>
    </row>
    <row r="2217" spans="1:7" x14ac:dyDescent="0.3">
      <c r="A2217" s="26"/>
      <c r="B2217" s="27"/>
      <c r="C2217" s="27"/>
      <c r="D2217" s="26"/>
      <c r="E2217" s="27"/>
      <c r="F2217" s="27"/>
      <c r="G2217" s="27"/>
    </row>
    <row r="2218" spans="1:7" x14ac:dyDescent="0.3">
      <c r="A2218" s="26"/>
      <c r="B2218" s="27"/>
      <c r="C2218" s="27"/>
      <c r="D2218" s="26"/>
      <c r="E2218" s="27"/>
      <c r="F2218" s="27"/>
      <c r="G2218" s="27"/>
    </row>
    <row r="2219" spans="1:7" x14ac:dyDescent="0.3">
      <c r="A2219" s="26"/>
      <c r="B2219" s="27"/>
      <c r="C2219" s="27"/>
      <c r="D2219" s="26"/>
      <c r="E2219" s="27"/>
      <c r="F2219" s="27"/>
      <c r="G2219" s="27"/>
    </row>
    <row r="2220" spans="1:7" x14ac:dyDescent="0.3">
      <c r="A2220" s="26"/>
      <c r="B2220" s="27"/>
      <c r="C2220" s="27"/>
      <c r="D2220" s="26"/>
      <c r="E2220" s="27"/>
      <c r="F2220" s="27"/>
      <c r="G2220" s="27"/>
    </row>
    <row r="2221" spans="1:7" x14ac:dyDescent="0.3">
      <c r="A2221" s="26"/>
      <c r="B2221" s="27"/>
      <c r="C2221" s="27"/>
      <c r="D2221" s="26"/>
      <c r="E2221" s="27"/>
      <c r="F2221" s="27"/>
      <c r="G2221" s="27"/>
    </row>
    <row r="2222" spans="1:7" x14ac:dyDescent="0.3">
      <c r="A2222" s="26"/>
      <c r="B2222" s="27"/>
      <c r="C2222" s="27"/>
      <c r="D2222" s="26"/>
      <c r="E2222" s="27"/>
      <c r="F2222" s="27"/>
      <c r="G2222" s="27"/>
    </row>
    <row r="2223" spans="1:7" x14ac:dyDescent="0.3">
      <c r="A2223" s="26"/>
      <c r="B2223" s="27"/>
      <c r="C2223" s="27"/>
      <c r="D2223" s="26"/>
      <c r="E2223" s="27"/>
      <c r="F2223" s="27"/>
      <c r="G2223" s="27"/>
    </row>
    <row r="2224" spans="1:7" x14ac:dyDescent="0.3">
      <c r="A2224" s="26"/>
      <c r="B2224" s="27"/>
      <c r="C2224" s="27"/>
      <c r="D2224" s="26"/>
      <c r="E2224" s="27"/>
      <c r="F2224" s="27"/>
      <c r="G2224" s="27"/>
    </row>
    <row r="2225" spans="1:7" x14ac:dyDescent="0.3">
      <c r="A2225" s="26"/>
      <c r="B2225" s="27"/>
      <c r="C2225" s="27"/>
      <c r="D2225" s="26"/>
      <c r="E2225" s="27"/>
      <c r="F2225" s="27"/>
      <c r="G2225" s="27"/>
    </row>
    <row r="2226" spans="1:7" x14ac:dyDescent="0.3">
      <c r="A2226" s="26"/>
      <c r="B2226" s="27"/>
      <c r="C2226" s="27"/>
      <c r="D2226" s="26"/>
      <c r="E2226" s="27"/>
      <c r="F2226" s="27"/>
      <c r="G2226" s="27"/>
    </row>
    <row r="2227" spans="1:7" x14ac:dyDescent="0.3">
      <c r="A2227" s="26"/>
      <c r="B2227" s="27"/>
      <c r="C2227" s="27"/>
      <c r="D2227" s="26"/>
      <c r="E2227" s="27"/>
      <c r="F2227" s="27"/>
      <c r="G2227" s="27"/>
    </row>
    <row r="2228" spans="1:7" x14ac:dyDescent="0.3">
      <c r="A2228" s="26"/>
      <c r="B2228" s="27"/>
      <c r="C2228" s="27"/>
      <c r="D2228" s="26"/>
      <c r="E2228" s="27"/>
      <c r="F2228" s="27"/>
      <c r="G2228" s="27"/>
    </row>
    <row r="2229" spans="1:7" x14ac:dyDescent="0.3">
      <c r="A2229" s="26"/>
      <c r="B2229" s="27"/>
      <c r="C2229" s="27"/>
      <c r="D2229" s="26"/>
      <c r="E2229" s="27"/>
      <c r="F2229" s="27"/>
      <c r="G2229" s="27"/>
    </row>
    <row r="2230" spans="1:7" x14ac:dyDescent="0.3">
      <c r="A2230" s="26"/>
      <c r="B2230" s="27"/>
      <c r="C2230" s="27"/>
      <c r="D2230" s="26"/>
      <c r="E2230" s="27"/>
      <c r="F2230" s="27"/>
      <c r="G2230" s="27"/>
    </row>
    <row r="2231" spans="1:7" x14ac:dyDescent="0.3">
      <c r="A2231" s="26"/>
      <c r="B2231" s="27"/>
      <c r="C2231" s="27"/>
      <c r="D2231" s="26"/>
      <c r="E2231" s="27"/>
      <c r="F2231" s="27"/>
      <c r="G2231" s="27"/>
    </row>
    <row r="2232" spans="1:7" x14ac:dyDescent="0.3">
      <c r="A2232" s="26"/>
      <c r="B2232" s="27"/>
      <c r="C2232" s="27"/>
      <c r="D2232" s="26"/>
      <c r="E2232" s="27"/>
      <c r="F2232" s="27"/>
      <c r="G2232" s="27"/>
    </row>
    <row r="2233" spans="1:7" x14ac:dyDescent="0.3">
      <c r="A2233" s="26"/>
      <c r="B2233" s="27"/>
      <c r="C2233" s="27"/>
      <c r="D2233" s="26"/>
      <c r="E2233" s="27"/>
      <c r="F2233" s="27"/>
      <c r="G2233" s="27"/>
    </row>
    <row r="2234" spans="1:7" x14ac:dyDescent="0.3">
      <c r="A2234" s="26"/>
      <c r="B2234" s="27"/>
      <c r="C2234" s="27"/>
      <c r="D2234" s="26"/>
      <c r="E2234" s="27"/>
      <c r="F2234" s="27"/>
      <c r="G2234" s="27"/>
    </row>
    <row r="2235" spans="1:7" x14ac:dyDescent="0.3">
      <c r="A2235" s="26"/>
      <c r="B2235" s="27"/>
      <c r="C2235" s="27"/>
      <c r="D2235" s="26"/>
      <c r="E2235" s="27"/>
      <c r="F2235" s="27"/>
      <c r="G2235" s="27"/>
    </row>
    <row r="2236" spans="1:7" x14ac:dyDescent="0.3">
      <c r="A2236" s="26"/>
      <c r="B2236" s="27"/>
      <c r="C2236" s="27"/>
      <c r="D2236" s="26"/>
      <c r="E2236" s="27"/>
      <c r="F2236" s="27"/>
      <c r="G2236" s="27"/>
    </row>
    <row r="2237" spans="1:7" x14ac:dyDescent="0.3">
      <c r="A2237" s="26"/>
      <c r="B2237" s="27"/>
      <c r="C2237" s="27"/>
      <c r="D2237" s="26"/>
      <c r="E2237" s="27"/>
      <c r="F2237" s="27"/>
      <c r="G2237" s="27"/>
    </row>
    <row r="2238" spans="1:7" x14ac:dyDescent="0.3">
      <c r="A2238" s="26"/>
      <c r="B2238" s="27"/>
      <c r="C2238" s="27"/>
      <c r="D2238" s="26"/>
      <c r="E2238" s="27"/>
      <c r="F2238" s="27"/>
      <c r="G2238" s="27"/>
    </row>
    <row r="2239" spans="1:7" x14ac:dyDescent="0.3">
      <c r="A2239" s="26"/>
      <c r="B2239" s="27"/>
      <c r="C2239" s="27"/>
      <c r="D2239" s="26"/>
      <c r="E2239" s="27"/>
      <c r="F2239" s="27"/>
      <c r="G2239" s="27"/>
    </row>
    <row r="2240" spans="1:7" x14ac:dyDescent="0.3">
      <c r="A2240" s="26"/>
      <c r="B2240" s="27"/>
      <c r="C2240" s="27"/>
      <c r="D2240" s="26"/>
      <c r="E2240" s="27"/>
      <c r="F2240" s="27"/>
      <c r="G2240" s="27"/>
    </row>
    <row r="2241" spans="1:7" x14ac:dyDescent="0.3">
      <c r="A2241" s="26"/>
      <c r="B2241" s="27"/>
      <c r="C2241" s="27"/>
      <c r="D2241" s="26"/>
      <c r="E2241" s="27"/>
      <c r="F2241" s="27"/>
      <c r="G2241" s="27"/>
    </row>
    <row r="2242" spans="1:7" x14ac:dyDescent="0.3">
      <c r="A2242" s="26"/>
      <c r="B2242" s="27"/>
      <c r="C2242" s="27"/>
      <c r="D2242" s="26"/>
      <c r="E2242" s="27"/>
      <c r="F2242" s="27"/>
      <c r="G2242" s="27"/>
    </row>
    <row r="2243" spans="1:7" x14ac:dyDescent="0.3">
      <c r="A2243" s="26"/>
      <c r="B2243" s="27"/>
      <c r="C2243" s="27"/>
      <c r="D2243" s="26"/>
      <c r="E2243" s="27"/>
      <c r="F2243" s="27"/>
      <c r="G2243" s="27"/>
    </row>
    <row r="2244" spans="1:7" x14ac:dyDescent="0.3">
      <c r="A2244" s="26"/>
      <c r="B2244" s="27"/>
      <c r="C2244" s="27"/>
      <c r="D2244" s="26"/>
      <c r="E2244" s="27"/>
      <c r="F2244" s="27"/>
      <c r="G2244" s="27"/>
    </row>
    <row r="2245" spans="1:7" x14ac:dyDescent="0.3">
      <c r="A2245" s="26"/>
      <c r="B2245" s="27"/>
      <c r="C2245" s="27"/>
      <c r="D2245" s="26"/>
      <c r="E2245" s="27"/>
      <c r="F2245" s="27"/>
      <c r="G2245" s="27"/>
    </row>
    <row r="2246" spans="1:7" x14ac:dyDescent="0.3">
      <c r="A2246" s="26"/>
      <c r="B2246" s="27"/>
      <c r="C2246" s="27"/>
      <c r="D2246" s="26"/>
      <c r="E2246" s="27"/>
      <c r="F2246" s="27"/>
      <c r="G2246" s="27"/>
    </row>
    <row r="2247" spans="1:7" x14ac:dyDescent="0.3">
      <c r="A2247" s="26"/>
      <c r="B2247" s="27"/>
      <c r="C2247" s="27"/>
      <c r="D2247" s="26"/>
      <c r="E2247" s="27"/>
      <c r="F2247" s="27"/>
      <c r="G2247" s="27"/>
    </row>
    <row r="2248" spans="1:7" x14ac:dyDescent="0.3">
      <c r="A2248" s="26"/>
      <c r="B2248" s="27"/>
      <c r="C2248" s="27"/>
      <c r="D2248" s="26"/>
      <c r="E2248" s="27"/>
      <c r="F2248" s="27"/>
      <c r="G2248" s="27"/>
    </row>
    <row r="2249" spans="1:7" x14ac:dyDescent="0.3">
      <c r="A2249" s="26"/>
      <c r="B2249" s="27"/>
      <c r="C2249" s="27"/>
      <c r="D2249" s="26"/>
      <c r="E2249" s="27"/>
      <c r="F2249" s="27"/>
      <c r="G2249" s="27"/>
    </row>
    <row r="2250" spans="1:7" x14ac:dyDescent="0.3">
      <c r="A2250" s="26"/>
      <c r="B2250" s="27"/>
      <c r="C2250" s="27"/>
      <c r="D2250" s="26"/>
      <c r="E2250" s="27"/>
      <c r="F2250" s="27"/>
      <c r="G2250" s="27"/>
    </row>
    <row r="2251" spans="1:7" x14ac:dyDescent="0.3">
      <c r="A2251" s="26"/>
      <c r="B2251" s="27"/>
      <c r="C2251" s="27"/>
      <c r="D2251" s="26"/>
      <c r="E2251" s="27"/>
      <c r="F2251" s="27"/>
      <c r="G2251" s="27"/>
    </row>
    <row r="2252" spans="1:7" x14ac:dyDescent="0.3">
      <c r="A2252" s="26"/>
      <c r="B2252" s="27"/>
      <c r="C2252" s="27"/>
      <c r="D2252" s="26"/>
      <c r="E2252" s="27"/>
      <c r="F2252" s="27"/>
      <c r="G2252" s="27"/>
    </row>
    <row r="2253" spans="1:7" x14ac:dyDescent="0.3">
      <c r="A2253" s="26"/>
      <c r="B2253" s="27"/>
      <c r="C2253" s="27"/>
      <c r="D2253" s="26"/>
      <c r="E2253" s="27"/>
      <c r="F2253" s="27"/>
      <c r="G2253" s="27"/>
    </row>
    <row r="2254" spans="1:7" x14ac:dyDescent="0.3">
      <c r="A2254" s="26"/>
      <c r="B2254" s="27"/>
      <c r="C2254" s="27"/>
      <c r="D2254" s="26"/>
      <c r="E2254" s="27"/>
      <c r="F2254" s="27"/>
      <c r="G2254" s="27"/>
    </row>
    <row r="2255" spans="1:7" x14ac:dyDescent="0.3">
      <c r="A2255" s="26"/>
      <c r="B2255" s="27"/>
      <c r="C2255" s="27"/>
      <c r="D2255" s="26"/>
      <c r="E2255" s="27"/>
      <c r="F2255" s="27"/>
      <c r="G2255" s="27"/>
    </row>
    <row r="2256" spans="1:7" x14ac:dyDescent="0.3">
      <c r="A2256" s="26"/>
      <c r="B2256" s="27"/>
      <c r="C2256" s="27"/>
      <c r="D2256" s="26"/>
      <c r="E2256" s="27"/>
      <c r="F2256" s="27"/>
      <c r="G2256" s="27"/>
    </row>
    <row r="2257" spans="1:7" x14ac:dyDescent="0.3">
      <c r="A2257" s="26"/>
      <c r="B2257" s="27"/>
      <c r="C2257" s="27"/>
      <c r="D2257" s="26"/>
      <c r="E2257" s="27"/>
      <c r="F2257" s="27"/>
      <c r="G2257" s="27"/>
    </row>
    <row r="2258" spans="1:7" x14ac:dyDescent="0.3">
      <c r="A2258" s="26"/>
      <c r="B2258" s="27"/>
      <c r="C2258" s="27"/>
      <c r="D2258" s="26"/>
      <c r="E2258" s="27"/>
      <c r="F2258" s="27"/>
      <c r="G2258" s="27"/>
    </row>
    <row r="2259" spans="1:7" x14ac:dyDescent="0.3">
      <c r="A2259" s="26"/>
      <c r="B2259" s="27"/>
      <c r="C2259" s="27"/>
      <c r="D2259" s="26"/>
      <c r="E2259" s="27"/>
      <c r="F2259" s="27"/>
      <c r="G2259" s="27"/>
    </row>
    <row r="2260" spans="1:7" x14ac:dyDescent="0.3">
      <c r="A2260" s="26"/>
      <c r="B2260" s="27"/>
      <c r="C2260" s="27"/>
      <c r="D2260" s="26"/>
      <c r="E2260" s="27"/>
      <c r="F2260" s="27"/>
      <c r="G2260" s="27"/>
    </row>
    <row r="2261" spans="1:7" x14ac:dyDescent="0.3">
      <c r="A2261" s="26"/>
      <c r="B2261" s="27"/>
      <c r="C2261" s="27"/>
      <c r="D2261" s="26"/>
      <c r="E2261" s="27"/>
      <c r="F2261" s="27"/>
      <c r="G2261" s="27"/>
    </row>
    <row r="2262" spans="1:7" x14ac:dyDescent="0.3">
      <c r="A2262" s="26"/>
      <c r="B2262" s="27"/>
      <c r="C2262" s="27"/>
      <c r="D2262" s="26"/>
      <c r="E2262" s="27"/>
      <c r="F2262" s="27"/>
      <c r="G2262" s="27"/>
    </row>
    <row r="2263" spans="1:7" x14ac:dyDescent="0.3">
      <c r="A2263" s="26"/>
      <c r="B2263" s="27"/>
      <c r="C2263" s="27"/>
      <c r="D2263" s="26"/>
      <c r="E2263" s="27"/>
      <c r="F2263" s="27"/>
      <c r="G2263" s="27"/>
    </row>
    <row r="2264" spans="1:7" x14ac:dyDescent="0.3">
      <c r="A2264" s="26"/>
      <c r="B2264" s="27"/>
      <c r="C2264" s="27"/>
      <c r="D2264" s="26"/>
      <c r="E2264" s="27"/>
      <c r="F2264" s="27"/>
      <c r="G2264" s="27"/>
    </row>
    <row r="2265" spans="1:7" x14ac:dyDescent="0.3">
      <c r="A2265" s="26"/>
      <c r="B2265" s="27"/>
      <c r="C2265" s="27"/>
      <c r="D2265" s="26"/>
      <c r="E2265" s="27"/>
      <c r="F2265" s="27"/>
      <c r="G2265" s="27"/>
    </row>
    <row r="2266" spans="1:7" x14ac:dyDescent="0.3">
      <c r="A2266" s="26"/>
      <c r="B2266" s="27"/>
      <c r="C2266" s="27"/>
      <c r="D2266" s="26"/>
      <c r="E2266" s="27"/>
      <c r="F2266" s="27"/>
      <c r="G2266" s="27"/>
    </row>
    <row r="2267" spans="1:7" x14ac:dyDescent="0.3">
      <c r="A2267" s="26"/>
      <c r="B2267" s="27"/>
      <c r="C2267" s="27"/>
      <c r="D2267" s="26"/>
      <c r="E2267" s="27"/>
      <c r="F2267" s="27"/>
      <c r="G2267" s="27"/>
    </row>
    <row r="2268" spans="1:7" x14ac:dyDescent="0.3">
      <c r="A2268" s="26"/>
      <c r="B2268" s="27"/>
      <c r="C2268" s="27"/>
      <c r="D2268" s="26"/>
      <c r="E2268" s="27"/>
      <c r="F2268" s="27"/>
      <c r="G2268" s="27"/>
    </row>
    <row r="2269" spans="1:7" x14ac:dyDescent="0.3">
      <c r="A2269" s="26"/>
      <c r="B2269" s="27"/>
      <c r="C2269" s="27"/>
      <c r="D2269" s="26"/>
      <c r="E2269" s="27"/>
      <c r="F2269" s="27"/>
      <c r="G2269" s="27"/>
    </row>
    <row r="2270" spans="1:7" x14ac:dyDescent="0.3">
      <c r="A2270" s="26"/>
      <c r="B2270" s="27"/>
      <c r="C2270" s="27"/>
      <c r="D2270" s="26"/>
      <c r="E2270" s="27"/>
      <c r="F2270" s="27"/>
      <c r="G2270" s="27"/>
    </row>
    <row r="2271" spans="1:7" x14ac:dyDescent="0.3">
      <c r="A2271" s="26"/>
      <c r="B2271" s="27"/>
      <c r="C2271" s="27"/>
      <c r="D2271" s="26"/>
      <c r="E2271" s="27"/>
      <c r="F2271" s="27"/>
      <c r="G2271" s="27"/>
    </row>
    <row r="2272" spans="1:7" x14ac:dyDescent="0.3">
      <c r="A2272" s="26"/>
      <c r="B2272" s="27"/>
      <c r="C2272" s="27"/>
      <c r="D2272" s="26"/>
      <c r="E2272" s="27"/>
      <c r="F2272" s="27"/>
      <c r="G2272" s="27"/>
    </row>
    <row r="2273" spans="1:7" x14ac:dyDescent="0.3">
      <c r="A2273" s="26"/>
      <c r="B2273" s="27"/>
      <c r="C2273" s="27"/>
      <c r="D2273" s="26"/>
      <c r="E2273" s="27"/>
      <c r="F2273" s="27"/>
      <c r="G2273" s="27"/>
    </row>
    <row r="2274" spans="1:7" x14ac:dyDescent="0.3">
      <c r="A2274" s="26"/>
      <c r="B2274" s="27"/>
      <c r="C2274" s="27"/>
      <c r="D2274" s="26"/>
      <c r="E2274" s="27"/>
      <c r="F2274" s="27"/>
      <c r="G2274" s="27"/>
    </row>
    <row r="2275" spans="1:7" x14ac:dyDescent="0.3">
      <c r="A2275" s="26"/>
      <c r="B2275" s="27"/>
      <c r="C2275" s="27"/>
      <c r="D2275" s="26"/>
      <c r="E2275" s="27"/>
      <c r="F2275" s="27"/>
      <c r="G2275" s="27"/>
    </row>
    <row r="2276" spans="1:7" x14ac:dyDescent="0.3">
      <c r="A2276" s="26"/>
      <c r="B2276" s="27"/>
      <c r="C2276" s="27"/>
      <c r="D2276" s="26"/>
      <c r="E2276" s="27"/>
      <c r="F2276" s="27"/>
      <c r="G2276" s="27"/>
    </row>
    <row r="2277" spans="1:7" x14ac:dyDescent="0.3">
      <c r="A2277" s="26"/>
      <c r="B2277" s="27"/>
      <c r="C2277" s="27"/>
      <c r="D2277" s="26"/>
      <c r="E2277" s="27"/>
      <c r="F2277" s="27"/>
      <c r="G2277" s="27"/>
    </row>
    <row r="2278" spans="1:7" x14ac:dyDescent="0.3">
      <c r="A2278" s="26"/>
      <c r="B2278" s="27"/>
      <c r="C2278" s="27"/>
      <c r="D2278" s="26"/>
      <c r="E2278" s="27"/>
      <c r="F2278" s="27"/>
      <c r="G2278" s="27"/>
    </row>
    <row r="2279" spans="1:7" x14ac:dyDescent="0.3">
      <c r="A2279" s="26"/>
      <c r="B2279" s="27"/>
      <c r="C2279" s="27"/>
      <c r="D2279" s="26"/>
      <c r="E2279" s="27"/>
      <c r="F2279" s="27"/>
      <c r="G2279" s="27"/>
    </row>
    <row r="2280" spans="1:7" x14ac:dyDescent="0.3">
      <c r="A2280" s="26"/>
      <c r="B2280" s="27"/>
      <c r="C2280" s="27"/>
      <c r="D2280" s="26"/>
      <c r="E2280" s="27"/>
      <c r="F2280" s="27"/>
      <c r="G2280" s="27"/>
    </row>
    <row r="2281" spans="1:7" x14ac:dyDescent="0.3">
      <c r="A2281" s="26"/>
      <c r="B2281" s="27"/>
      <c r="C2281" s="27"/>
      <c r="D2281" s="26"/>
      <c r="E2281" s="27"/>
      <c r="F2281" s="27"/>
      <c r="G2281" s="27"/>
    </row>
    <row r="2282" spans="1:7" x14ac:dyDescent="0.3">
      <c r="A2282" s="26"/>
      <c r="B2282" s="27"/>
      <c r="C2282" s="27"/>
      <c r="D2282" s="26"/>
      <c r="E2282" s="27"/>
      <c r="F2282" s="27"/>
      <c r="G2282" s="27"/>
    </row>
    <row r="2283" spans="1:7" x14ac:dyDescent="0.3">
      <c r="A2283" s="26"/>
      <c r="B2283" s="27"/>
      <c r="C2283" s="27"/>
      <c r="D2283" s="26"/>
      <c r="E2283" s="27"/>
      <c r="F2283" s="27"/>
      <c r="G2283" s="27"/>
    </row>
    <row r="2284" spans="1:7" x14ac:dyDescent="0.3">
      <c r="A2284" s="26"/>
      <c r="B2284" s="27"/>
      <c r="C2284" s="27"/>
      <c r="D2284" s="26"/>
      <c r="E2284" s="27"/>
      <c r="F2284" s="27"/>
      <c r="G2284" s="27"/>
    </row>
    <row r="2285" spans="1:7" x14ac:dyDescent="0.3">
      <c r="A2285" s="26"/>
      <c r="B2285" s="27"/>
      <c r="C2285" s="27"/>
      <c r="D2285" s="26"/>
      <c r="E2285" s="27"/>
      <c r="F2285" s="27"/>
      <c r="G2285" s="27"/>
    </row>
    <row r="2286" spans="1:7" x14ac:dyDescent="0.3">
      <c r="A2286" s="26"/>
      <c r="B2286" s="27"/>
      <c r="C2286" s="27"/>
      <c r="D2286" s="26"/>
      <c r="E2286" s="27"/>
      <c r="F2286" s="27"/>
      <c r="G2286" s="27"/>
    </row>
    <row r="2287" spans="1:7" x14ac:dyDescent="0.3">
      <c r="A2287" s="26"/>
      <c r="B2287" s="27"/>
      <c r="C2287" s="27"/>
      <c r="D2287" s="26"/>
      <c r="E2287" s="27"/>
      <c r="F2287" s="27"/>
      <c r="G2287" s="27"/>
    </row>
    <row r="2288" spans="1:7" x14ac:dyDescent="0.3">
      <c r="A2288" s="26"/>
      <c r="B2288" s="27"/>
      <c r="C2288" s="27"/>
      <c r="D2288" s="26"/>
      <c r="E2288" s="27"/>
      <c r="F2288" s="27"/>
      <c r="G2288" s="27"/>
    </row>
    <row r="2289" spans="1:7" x14ac:dyDescent="0.3">
      <c r="A2289" s="26"/>
      <c r="B2289" s="27"/>
      <c r="C2289" s="27"/>
      <c r="D2289" s="26"/>
      <c r="E2289" s="27"/>
      <c r="F2289" s="27"/>
      <c r="G2289" s="27"/>
    </row>
    <row r="2290" spans="1:7" x14ac:dyDescent="0.3">
      <c r="A2290" s="26"/>
      <c r="B2290" s="27"/>
      <c r="C2290" s="27"/>
      <c r="D2290" s="26"/>
      <c r="E2290" s="27"/>
      <c r="F2290" s="27"/>
      <c r="G2290" s="27"/>
    </row>
    <row r="2291" spans="1:7" x14ac:dyDescent="0.3">
      <c r="A2291" s="26"/>
      <c r="B2291" s="27"/>
      <c r="C2291" s="27"/>
      <c r="D2291" s="26"/>
      <c r="E2291" s="27"/>
      <c r="F2291" s="27"/>
      <c r="G2291" s="27"/>
    </row>
    <row r="2292" spans="1:7" x14ac:dyDescent="0.3">
      <c r="A2292" s="26"/>
      <c r="B2292" s="27"/>
      <c r="C2292" s="27"/>
      <c r="D2292" s="26"/>
      <c r="E2292" s="27"/>
      <c r="F2292" s="27"/>
      <c r="G2292" s="27"/>
    </row>
    <row r="2293" spans="1:7" x14ac:dyDescent="0.3">
      <c r="A2293" s="26"/>
      <c r="B2293" s="27"/>
      <c r="C2293" s="27"/>
      <c r="D2293" s="26"/>
      <c r="E2293" s="27"/>
      <c r="F2293" s="27"/>
      <c r="G2293" s="27"/>
    </row>
    <row r="2294" spans="1:7" x14ac:dyDescent="0.3">
      <c r="A2294" s="26"/>
      <c r="B2294" s="27"/>
      <c r="C2294" s="27"/>
      <c r="D2294" s="26"/>
      <c r="E2294" s="27"/>
      <c r="F2294" s="27"/>
      <c r="G2294" s="27"/>
    </row>
    <row r="2295" spans="1:7" x14ac:dyDescent="0.3">
      <c r="A2295" s="26"/>
      <c r="B2295" s="27"/>
      <c r="C2295" s="27"/>
      <c r="D2295" s="26"/>
      <c r="E2295" s="27"/>
      <c r="F2295" s="27"/>
      <c r="G2295" s="27"/>
    </row>
    <row r="2296" spans="1:7" x14ac:dyDescent="0.3">
      <c r="A2296" s="26"/>
      <c r="B2296" s="27"/>
      <c r="C2296" s="27"/>
      <c r="D2296" s="26"/>
      <c r="E2296" s="27"/>
      <c r="F2296" s="27"/>
      <c r="G2296" s="27"/>
    </row>
    <row r="2297" spans="1:7" x14ac:dyDescent="0.3">
      <c r="A2297" s="26"/>
      <c r="B2297" s="27"/>
      <c r="C2297" s="27"/>
      <c r="D2297" s="26"/>
      <c r="E2297" s="27"/>
      <c r="F2297" s="27"/>
      <c r="G2297" s="27"/>
    </row>
    <row r="2298" spans="1:7" x14ac:dyDescent="0.3">
      <c r="A2298" s="26"/>
      <c r="B2298" s="27"/>
      <c r="C2298" s="27"/>
      <c r="D2298" s="26"/>
      <c r="E2298" s="27"/>
      <c r="F2298" s="27"/>
      <c r="G2298" s="27"/>
    </row>
    <row r="2299" spans="1:7" x14ac:dyDescent="0.3">
      <c r="A2299" s="26"/>
      <c r="B2299" s="27"/>
      <c r="C2299" s="27"/>
      <c r="D2299" s="26"/>
      <c r="E2299" s="27"/>
      <c r="F2299" s="27"/>
      <c r="G2299" s="27"/>
    </row>
    <row r="2300" spans="1:7" x14ac:dyDescent="0.3">
      <c r="A2300" s="26"/>
      <c r="B2300" s="27"/>
      <c r="C2300" s="27"/>
      <c r="D2300" s="26"/>
      <c r="E2300" s="27"/>
      <c r="F2300" s="27"/>
      <c r="G2300" s="27"/>
    </row>
    <row r="2301" spans="1:7" x14ac:dyDescent="0.3">
      <c r="A2301" s="26"/>
      <c r="B2301" s="27"/>
      <c r="C2301" s="27"/>
      <c r="D2301" s="26"/>
      <c r="E2301" s="27"/>
      <c r="F2301" s="27"/>
      <c r="G2301" s="27"/>
    </row>
    <row r="2302" spans="1:7" x14ac:dyDescent="0.3">
      <c r="A2302" s="26"/>
      <c r="B2302" s="27"/>
      <c r="C2302" s="27"/>
      <c r="D2302" s="26"/>
      <c r="E2302" s="27"/>
      <c r="F2302" s="27"/>
      <c r="G2302" s="27"/>
    </row>
    <row r="2303" spans="1:7" x14ac:dyDescent="0.3">
      <c r="A2303" s="26"/>
      <c r="B2303" s="27"/>
      <c r="C2303" s="27"/>
      <c r="D2303" s="26"/>
      <c r="E2303" s="27"/>
      <c r="F2303" s="27"/>
      <c r="G2303" s="27"/>
    </row>
    <row r="2304" spans="1:7" x14ac:dyDescent="0.3">
      <c r="A2304" s="26"/>
      <c r="B2304" s="27"/>
      <c r="C2304" s="27"/>
      <c r="D2304" s="26"/>
      <c r="E2304" s="27"/>
      <c r="F2304" s="27"/>
      <c r="G2304" s="27"/>
    </row>
    <row r="2305" spans="1:7" x14ac:dyDescent="0.3">
      <c r="A2305" s="26"/>
      <c r="B2305" s="27"/>
      <c r="C2305" s="27"/>
      <c r="D2305" s="26"/>
      <c r="E2305" s="27"/>
      <c r="F2305" s="27"/>
      <c r="G2305" s="27"/>
    </row>
    <row r="2306" spans="1:7" x14ac:dyDescent="0.3">
      <c r="A2306" s="26"/>
      <c r="B2306" s="27"/>
      <c r="C2306" s="27"/>
      <c r="D2306" s="26"/>
      <c r="E2306" s="27"/>
      <c r="F2306" s="27"/>
      <c r="G2306" s="27"/>
    </row>
    <row r="2307" spans="1:7" x14ac:dyDescent="0.3">
      <c r="A2307" s="26"/>
      <c r="B2307" s="27"/>
      <c r="C2307" s="27"/>
      <c r="D2307" s="26"/>
      <c r="E2307" s="27"/>
      <c r="F2307" s="27"/>
      <c r="G2307" s="27"/>
    </row>
    <row r="2308" spans="1:7" x14ac:dyDescent="0.3">
      <c r="A2308" s="26"/>
      <c r="B2308" s="27"/>
      <c r="C2308" s="27"/>
      <c r="D2308" s="26"/>
      <c r="E2308" s="27"/>
      <c r="F2308" s="27"/>
      <c r="G2308" s="27"/>
    </row>
    <row r="2309" spans="1:7" x14ac:dyDescent="0.3">
      <c r="A2309" s="26"/>
      <c r="B2309" s="27"/>
      <c r="C2309" s="27"/>
      <c r="D2309" s="26"/>
      <c r="E2309" s="27"/>
      <c r="F2309" s="27"/>
      <c r="G2309" s="27"/>
    </row>
    <row r="2310" spans="1:7" x14ac:dyDescent="0.3">
      <c r="A2310" s="26"/>
      <c r="B2310" s="27"/>
      <c r="C2310" s="27"/>
      <c r="D2310" s="26"/>
      <c r="E2310" s="27"/>
      <c r="F2310" s="27"/>
      <c r="G2310" s="27"/>
    </row>
    <row r="2311" spans="1:7" x14ac:dyDescent="0.3">
      <c r="A2311" s="26"/>
      <c r="B2311" s="27"/>
      <c r="C2311" s="27"/>
      <c r="D2311" s="26"/>
      <c r="E2311" s="27"/>
      <c r="F2311" s="27"/>
      <c r="G2311" s="27"/>
    </row>
    <row r="2312" spans="1:7" x14ac:dyDescent="0.3">
      <c r="A2312" s="26"/>
      <c r="B2312" s="27"/>
      <c r="C2312" s="27"/>
      <c r="D2312" s="26"/>
      <c r="E2312" s="27"/>
      <c r="F2312" s="27"/>
      <c r="G2312" s="27"/>
    </row>
    <row r="2313" spans="1:7" x14ac:dyDescent="0.3">
      <c r="A2313" s="26"/>
      <c r="B2313" s="27"/>
      <c r="C2313" s="27"/>
      <c r="D2313" s="26"/>
      <c r="E2313" s="27"/>
      <c r="F2313" s="27"/>
      <c r="G2313" s="27"/>
    </row>
    <row r="2314" spans="1:7" x14ac:dyDescent="0.3">
      <c r="A2314" s="26"/>
      <c r="B2314" s="27"/>
      <c r="C2314" s="27"/>
      <c r="D2314" s="26"/>
      <c r="E2314" s="27"/>
      <c r="F2314" s="27"/>
      <c r="G2314" s="27"/>
    </row>
    <row r="2315" spans="1:7" x14ac:dyDescent="0.3">
      <c r="A2315" s="26"/>
      <c r="B2315" s="27"/>
      <c r="C2315" s="27"/>
      <c r="D2315" s="26"/>
      <c r="E2315" s="27"/>
      <c r="F2315" s="27"/>
      <c r="G2315" s="27"/>
    </row>
    <row r="2316" spans="1:7" x14ac:dyDescent="0.3">
      <c r="A2316" s="26"/>
      <c r="B2316" s="27"/>
      <c r="C2316" s="27"/>
      <c r="D2316" s="26"/>
      <c r="E2316" s="27"/>
      <c r="F2316" s="27"/>
      <c r="G2316" s="27"/>
    </row>
    <row r="2317" spans="1:7" x14ac:dyDescent="0.3">
      <c r="A2317" s="26"/>
      <c r="B2317" s="27"/>
      <c r="C2317" s="27"/>
      <c r="D2317" s="26"/>
      <c r="E2317" s="27"/>
      <c r="F2317" s="27"/>
      <c r="G2317" s="27"/>
    </row>
    <row r="2318" spans="1:7" x14ac:dyDescent="0.3">
      <c r="A2318" s="26"/>
      <c r="B2318" s="27"/>
      <c r="C2318" s="27"/>
      <c r="D2318" s="26"/>
      <c r="E2318" s="27"/>
      <c r="F2318" s="27"/>
      <c r="G2318" s="27"/>
    </row>
    <row r="2319" spans="1:7" x14ac:dyDescent="0.3">
      <c r="A2319" s="26"/>
      <c r="B2319" s="27"/>
      <c r="C2319" s="27"/>
      <c r="D2319" s="26"/>
      <c r="E2319" s="27"/>
      <c r="F2319" s="27"/>
      <c r="G2319" s="27"/>
    </row>
    <row r="2320" spans="1:7" x14ac:dyDescent="0.3">
      <c r="A2320" s="26"/>
      <c r="B2320" s="27"/>
      <c r="C2320" s="27"/>
      <c r="D2320" s="26"/>
      <c r="E2320" s="27"/>
      <c r="F2320" s="27"/>
      <c r="G2320" s="27"/>
    </row>
    <row r="2321" spans="1:7" x14ac:dyDescent="0.3">
      <c r="A2321" s="26"/>
      <c r="B2321" s="27"/>
      <c r="C2321" s="27"/>
      <c r="D2321" s="26"/>
      <c r="E2321" s="27"/>
      <c r="F2321" s="27"/>
      <c r="G2321" s="27"/>
    </row>
    <row r="2322" spans="1:7" x14ac:dyDescent="0.3">
      <c r="A2322" s="26"/>
      <c r="B2322" s="27"/>
      <c r="C2322" s="27"/>
      <c r="D2322" s="26"/>
      <c r="E2322" s="27"/>
      <c r="F2322" s="27"/>
      <c r="G2322" s="27"/>
    </row>
    <row r="2323" spans="1:7" x14ac:dyDescent="0.3">
      <c r="A2323" s="26"/>
      <c r="B2323" s="27"/>
      <c r="C2323" s="27"/>
      <c r="D2323" s="26"/>
      <c r="E2323" s="27"/>
      <c r="F2323" s="27"/>
      <c r="G2323" s="27"/>
    </row>
    <row r="2324" spans="1:7" x14ac:dyDescent="0.3">
      <c r="A2324" s="26"/>
      <c r="B2324" s="27"/>
      <c r="C2324" s="27"/>
      <c r="D2324" s="26"/>
      <c r="E2324" s="27"/>
      <c r="F2324" s="27"/>
      <c r="G2324" s="27"/>
    </row>
    <row r="2325" spans="1:7" x14ac:dyDescent="0.3">
      <c r="A2325" s="26"/>
      <c r="B2325" s="27"/>
      <c r="C2325" s="27"/>
      <c r="D2325" s="26"/>
      <c r="E2325" s="27"/>
      <c r="F2325" s="27"/>
      <c r="G2325" s="27"/>
    </row>
    <row r="2326" spans="1:7" x14ac:dyDescent="0.3">
      <c r="A2326" s="26"/>
      <c r="B2326" s="27"/>
      <c r="C2326" s="27"/>
      <c r="D2326" s="26"/>
      <c r="E2326" s="27"/>
      <c r="F2326" s="27"/>
      <c r="G2326" s="27"/>
    </row>
    <row r="2327" spans="1:7" x14ac:dyDescent="0.3">
      <c r="A2327" s="26"/>
      <c r="B2327" s="27"/>
      <c r="C2327" s="27"/>
      <c r="D2327" s="26"/>
      <c r="E2327" s="27"/>
      <c r="F2327" s="27"/>
      <c r="G2327" s="27"/>
    </row>
    <row r="2328" spans="1:7" x14ac:dyDescent="0.3">
      <c r="A2328" s="26"/>
      <c r="B2328" s="27"/>
      <c r="C2328" s="27"/>
      <c r="D2328" s="26"/>
      <c r="E2328" s="27"/>
      <c r="F2328" s="27"/>
      <c r="G2328" s="27"/>
    </row>
    <row r="2329" spans="1:7" x14ac:dyDescent="0.3">
      <c r="A2329" s="26"/>
      <c r="B2329" s="27"/>
      <c r="C2329" s="27"/>
      <c r="D2329" s="26"/>
      <c r="E2329" s="27"/>
      <c r="F2329" s="27"/>
      <c r="G2329" s="27"/>
    </row>
    <row r="2330" spans="1:7" x14ac:dyDescent="0.3">
      <c r="A2330" s="26"/>
      <c r="B2330" s="27"/>
      <c r="C2330" s="27"/>
      <c r="D2330" s="26"/>
      <c r="E2330" s="27"/>
      <c r="F2330" s="27"/>
      <c r="G2330" s="27"/>
    </row>
    <row r="2331" spans="1:7" x14ac:dyDescent="0.3">
      <c r="A2331" s="26"/>
      <c r="B2331" s="27"/>
      <c r="C2331" s="27"/>
      <c r="D2331" s="26"/>
      <c r="E2331" s="27"/>
      <c r="F2331" s="27"/>
      <c r="G2331" s="27"/>
    </row>
    <row r="2332" spans="1:7" x14ac:dyDescent="0.3">
      <c r="A2332" s="26"/>
      <c r="B2332" s="27"/>
      <c r="C2332" s="27"/>
      <c r="D2332" s="26"/>
      <c r="E2332" s="27"/>
      <c r="F2332" s="27"/>
      <c r="G2332" s="27"/>
    </row>
    <row r="2333" spans="1:7" x14ac:dyDescent="0.3">
      <c r="A2333" s="26"/>
      <c r="B2333" s="27"/>
      <c r="C2333" s="27"/>
      <c r="D2333" s="26"/>
      <c r="E2333" s="27"/>
      <c r="F2333" s="27"/>
      <c r="G2333" s="27"/>
    </row>
    <row r="2334" spans="1:7" x14ac:dyDescent="0.3">
      <c r="A2334" s="26"/>
      <c r="B2334" s="27"/>
      <c r="C2334" s="27"/>
      <c r="D2334" s="26"/>
      <c r="E2334" s="27"/>
      <c r="F2334" s="27"/>
      <c r="G2334" s="27"/>
    </row>
    <row r="2335" spans="1:7" x14ac:dyDescent="0.3">
      <c r="A2335" s="26"/>
      <c r="B2335" s="27"/>
      <c r="C2335" s="27"/>
      <c r="D2335" s="26"/>
      <c r="E2335" s="27"/>
      <c r="F2335" s="27"/>
      <c r="G2335" s="27"/>
    </row>
    <row r="2336" spans="1:7" x14ac:dyDescent="0.3">
      <c r="A2336" s="26"/>
      <c r="B2336" s="27"/>
      <c r="C2336" s="27"/>
      <c r="D2336" s="26"/>
      <c r="E2336" s="27"/>
      <c r="F2336" s="27"/>
      <c r="G2336" s="27"/>
    </row>
    <row r="2337" spans="1:7" x14ac:dyDescent="0.3">
      <c r="A2337" s="26"/>
      <c r="B2337" s="27"/>
      <c r="C2337" s="27"/>
      <c r="D2337" s="26"/>
      <c r="E2337" s="27"/>
      <c r="F2337" s="27"/>
      <c r="G2337" s="27"/>
    </row>
    <row r="2338" spans="1:7" x14ac:dyDescent="0.3">
      <c r="A2338" s="26"/>
      <c r="B2338" s="27"/>
      <c r="C2338" s="27"/>
      <c r="D2338" s="26"/>
      <c r="E2338" s="27"/>
      <c r="F2338" s="27"/>
      <c r="G2338" s="27"/>
    </row>
    <row r="2339" spans="1:7" x14ac:dyDescent="0.3">
      <c r="A2339" s="26"/>
      <c r="B2339" s="27"/>
      <c r="C2339" s="27"/>
      <c r="D2339" s="26"/>
      <c r="E2339" s="27"/>
      <c r="F2339" s="27"/>
      <c r="G2339" s="27"/>
    </row>
    <row r="2340" spans="1:7" x14ac:dyDescent="0.3">
      <c r="A2340" s="26"/>
      <c r="B2340" s="27"/>
      <c r="C2340" s="27"/>
      <c r="D2340" s="26"/>
      <c r="E2340" s="27"/>
      <c r="F2340" s="27"/>
      <c r="G2340" s="27"/>
    </row>
    <row r="2341" spans="1:7" x14ac:dyDescent="0.3">
      <c r="A2341" s="26"/>
      <c r="B2341" s="27"/>
      <c r="C2341" s="27"/>
      <c r="D2341" s="26"/>
      <c r="E2341" s="27"/>
      <c r="F2341" s="27"/>
      <c r="G2341" s="27"/>
    </row>
    <row r="2342" spans="1:7" x14ac:dyDescent="0.3">
      <c r="A2342" s="26"/>
      <c r="B2342" s="27"/>
      <c r="C2342" s="27"/>
      <c r="D2342" s="26"/>
      <c r="E2342" s="27"/>
      <c r="F2342" s="27"/>
      <c r="G2342" s="27"/>
    </row>
    <row r="2343" spans="1:7" x14ac:dyDescent="0.3">
      <c r="A2343" s="26"/>
      <c r="B2343" s="27"/>
      <c r="C2343" s="27"/>
      <c r="D2343" s="26"/>
      <c r="E2343" s="27"/>
      <c r="F2343" s="27"/>
      <c r="G2343" s="27"/>
    </row>
    <row r="2344" spans="1:7" x14ac:dyDescent="0.3">
      <c r="A2344" s="26"/>
      <c r="B2344" s="27"/>
      <c r="C2344" s="27"/>
      <c r="D2344" s="26"/>
      <c r="E2344" s="27"/>
      <c r="F2344" s="27"/>
      <c r="G2344" s="27"/>
    </row>
    <row r="2345" spans="1:7" x14ac:dyDescent="0.3">
      <c r="A2345" s="26"/>
      <c r="B2345" s="27"/>
      <c r="C2345" s="27"/>
      <c r="D2345" s="26"/>
      <c r="E2345" s="27"/>
      <c r="F2345" s="27"/>
      <c r="G2345" s="27"/>
    </row>
    <row r="2346" spans="1:7" x14ac:dyDescent="0.3">
      <c r="A2346" s="26"/>
      <c r="B2346" s="27"/>
      <c r="C2346" s="27"/>
      <c r="D2346" s="26"/>
      <c r="E2346" s="27"/>
      <c r="F2346" s="27"/>
      <c r="G2346" s="27"/>
    </row>
    <row r="2347" spans="1:7" x14ac:dyDescent="0.3">
      <c r="A2347" s="26"/>
      <c r="B2347" s="27"/>
      <c r="C2347" s="27"/>
      <c r="D2347" s="26"/>
      <c r="E2347" s="27"/>
      <c r="F2347" s="27"/>
      <c r="G2347" s="27"/>
    </row>
    <row r="2348" spans="1:7" x14ac:dyDescent="0.3">
      <c r="A2348" s="26"/>
      <c r="B2348" s="27"/>
      <c r="C2348" s="27"/>
      <c r="D2348" s="26"/>
      <c r="E2348" s="27"/>
      <c r="F2348" s="27"/>
      <c r="G2348" s="27"/>
    </row>
    <row r="2349" spans="1:7" x14ac:dyDescent="0.3">
      <c r="A2349" s="26"/>
      <c r="B2349" s="27"/>
      <c r="C2349" s="27"/>
      <c r="D2349" s="26"/>
      <c r="E2349" s="27"/>
      <c r="F2349" s="27"/>
      <c r="G2349" s="27"/>
    </row>
    <row r="2350" spans="1:7" x14ac:dyDescent="0.3">
      <c r="A2350" s="26"/>
      <c r="B2350" s="27"/>
      <c r="C2350" s="27"/>
      <c r="D2350" s="26"/>
      <c r="E2350" s="27"/>
      <c r="F2350" s="27"/>
      <c r="G2350" s="27"/>
    </row>
    <row r="2351" spans="1:7" x14ac:dyDescent="0.3">
      <c r="A2351" s="26"/>
      <c r="B2351" s="27"/>
      <c r="C2351" s="27"/>
      <c r="D2351" s="26"/>
      <c r="E2351" s="27"/>
      <c r="F2351" s="27"/>
      <c r="G2351" s="27"/>
    </row>
    <row r="2352" spans="1:7" x14ac:dyDescent="0.3">
      <c r="A2352" s="26"/>
      <c r="B2352" s="27"/>
      <c r="C2352" s="27"/>
      <c r="D2352" s="26"/>
      <c r="E2352" s="27"/>
      <c r="F2352" s="27"/>
      <c r="G2352" s="27"/>
    </row>
    <row r="2353" spans="1:7" x14ac:dyDescent="0.3">
      <c r="A2353" s="26"/>
      <c r="B2353" s="27"/>
      <c r="C2353" s="27"/>
      <c r="D2353" s="26"/>
      <c r="E2353" s="27"/>
      <c r="F2353" s="27"/>
      <c r="G2353" s="27"/>
    </row>
    <row r="2354" spans="1:7" x14ac:dyDescent="0.3">
      <c r="A2354" s="26"/>
      <c r="B2354" s="27"/>
      <c r="C2354" s="27"/>
      <c r="D2354" s="26"/>
      <c r="E2354" s="27"/>
      <c r="F2354" s="27"/>
      <c r="G2354" s="27"/>
    </row>
    <row r="2355" spans="1:7" x14ac:dyDescent="0.3">
      <c r="A2355" s="26"/>
      <c r="B2355" s="27"/>
      <c r="C2355" s="27"/>
      <c r="D2355" s="26"/>
      <c r="E2355" s="27"/>
      <c r="F2355" s="27"/>
      <c r="G2355" s="27"/>
    </row>
    <row r="2356" spans="1:7" x14ac:dyDescent="0.3">
      <c r="A2356" s="26"/>
      <c r="B2356" s="27"/>
      <c r="C2356" s="27"/>
      <c r="D2356" s="26"/>
      <c r="E2356" s="27"/>
      <c r="F2356" s="27"/>
      <c r="G2356" s="27"/>
    </row>
    <row r="2357" spans="1:7" x14ac:dyDescent="0.3">
      <c r="A2357" s="26"/>
      <c r="B2357" s="27"/>
      <c r="C2357" s="27"/>
      <c r="D2357" s="26"/>
      <c r="E2357" s="27"/>
      <c r="F2357" s="27"/>
      <c r="G2357" s="27"/>
    </row>
    <row r="2358" spans="1:7" x14ac:dyDescent="0.3">
      <c r="A2358" s="26"/>
      <c r="B2358" s="27"/>
      <c r="C2358" s="27"/>
      <c r="D2358" s="26"/>
      <c r="E2358" s="27"/>
      <c r="F2358" s="27"/>
      <c r="G2358" s="27"/>
    </row>
    <row r="2359" spans="1:7" x14ac:dyDescent="0.3">
      <c r="A2359" s="26"/>
      <c r="B2359" s="27"/>
      <c r="C2359" s="27"/>
      <c r="D2359" s="26"/>
      <c r="E2359" s="27"/>
      <c r="F2359" s="27"/>
      <c r="G2359" s="27"/>
    </row>
    <row r="2360" spans="1:7" x14ac:dyDescent="0.3">
      <c r="A2360" s="26"/>
      <c r="B2360" s="27"/>
      <c r="C2360" s="27"/>
      <c r="D2360" s="26"/>
      <c r="E2360" s="27"/>
      <c r="F2360" s="27"/>
      <c r="G2360" s="27"/>
    </row>
    <row r="2361" spans="1:7" x14ac:dyDescent="0.3">
      <c r="A2361" s="26"/>
      <c r="B2361" s="27"/>
      <c r="C2361" s="27"/>
      <c r="D2361" s="26"/>
      <c r="E2361" s="27"/>
      <c r="F2361" s="27"/>
      <c r="G2361" s="27"/>
    </row>
    <row r="2362" spans="1:7" x14ac:dyDescent="0.3">
      <c r="A2362" s="26"/>
      <c r="B2362" s="27"/>
      <c r="C2362" s="27"/>
      <c r="D2362" s="26"/>
      <c r="E2362" s="27"/>
      <c r="F2362" s="27"/>
      <c r="G2362" s="27"/>
    </row>
    <row r="2363" spans="1:7" x14ac:dyDescent="0.3">
      <c r="A2363" s="26"/>
      <c r="B2363" s="27"/>
      <c r="C2363" s="27"/>
      <c r="D2363" s="26"/>
      <c r="E2363" s="27"/>
      <c r="F2363" s="27"/>
      <c r="G2363" s="27"/>
    </row>
    <row r="2364" spans="1:7" x14ac:dyDescent="0.3">
      <c r="A2364" s="26"/>
      <c r="B2364" s="27"/>
      <c r="C2364" s="27"/>
      <c r="D2364" s="26"/>
      <c r="E2364" s="27"/>
      <c r="F2364" s="27"/>
      <c r="G2364" s="27"/>
    </row>
    <row r="2365" spans="1:7" x14ac:dyDescent="0.3">
      <c r="A2365" s="26"/>
      <c r="B2365" s="27"/>
      <c r="C2365" s="27"/>
      <c r="D2365" s="26"/>
      <c r="E2365" s="27"/>
      <c r="F2365" s="27"/>
      <c r="G2365" s="27"/>
    </row>
    <row r="2366" spans="1:7" x14ac:dyDescent="0.3">
      <c r="A2366" s="26"/>
      <c r="B2366" s="27"/>
      <c r="C2366" s="27"/>
      <c r="D2366" s="26"/>
      <c r="E2366" s="27"/>
      <c r="F2366" s="27"/>
      <c r="G2366" s="27"/>
    </row>
    <row r="2367" spans="1:7" x14ac:dyDescent="0.3">
      <c r="A2367" s="26"/>
      <c r="B2367" s="27"/>
      <c r="C2367" s="27"/>
      <c r="D2367" s="26"/>
      <c r="E2367" s="27"/>
      <c r="F2367" s="27"/>
      <c r="G2367" s="27"/>
    </row>
    <row r="2368" spans="1:7" x14ac:dyDescent="0.3">
      <c r="A2368" s="26"/>
      <c r="B2368" s="27"/>
      <c r="C2368" s="27"/>
      <c r="D2368" s="26"/>
      <c r="E2368" s="27"/>
      <c r="F2368" s="27"/>
      <c r="G2368" s="27"/>
    </row>
    <row r="2369" spans="1:7" x14ac:dyDescent="0.3">
      <c r="A2369" s="26"/>
      <c r="B2369" s="27"/>
      <c r="C2369" s="27"/>
      <c r="D2369" s="26"/>
      <c r="E2369" s="27"/>
      <c r="F2369" s="27"/>
      <c r="G2369" s="27"/>
    </row>
    <row r="2370" spans="1:7" x14ac:dyDescent="0.3">
      <c r="A2370" s="26"/>
      <c r="B2370" s="27"/>
      <c r="C2370" s="27"/>
      <c r="D2370" s="26"/>
      <c r="E2370" s="27"/>
      <c r="F2370" s="27"/>
      <c r="G2370" s="27"/>
    </row>
    <row r="2371" spans="1:7" x14ac:dyDescent="0.3">
      <c r="A2371" s="26"/>
      <c r="B2371" s="27"/>
      <c r="C2371" s="27"/>
      <c r="D2371" s="26"/>
      <c r="E2371" s="27"/>
      <c r="F2371" s="27"/>
      <c r="G2371" s="27"/>
    </row>
    <row r="2372" spans="1:7" x14ac:dyDescent="0.3">
      <c r="A2372" s="26"/>
      <c r="B2372" s="27"/>
      <c r="C2372" s="27"/>
      <c r="D2372" s="26"/>
      <c r="E2372" s="27"/>
      <c r="F2372" s="27"/>
      <c r="G2372" s="27"/>
    </row>
    <row r="2373" spans="1:7" x14ac:dyDescent="0.3">
      <c r="A2373" s="26"/>
      <c r="B2373" s="27"/>
      <c r="C2373" s="27"/>
      <c r="D2373" s="26"/>
      <c r="E2373" s="27"/>
      <c r="F2373" s="27"/>
      <c r="G2373" s="27"/>
    </row>
    <row r="2374" spans="1:7" x14ac:dyDescent="0.3">
      <c r="A2374" s="26"/>
      <c r="B2374" s="27"/>
      <c r="C2374" s="27"/>
      <c r="D2374" s="26"/>
      <c r="E2374" s="27"/>
      <c r="F2374" s="27"/>
      <c r="G2374" s="27"/>
    </row>
    <row r="2375" spans="1:7" x14ac:dyDescent="0.3">
      <c r="A2375" s="26"/>
      <c r="B2375" s="27"/>
      <c r="C2375" s="27"/>
      <c r="D2375" s="26"/>
      <c r="E2375" s="27"/>
      <c r="F2375" s="27"/>
      <c r="G2375" s="27"/>
    </row>
    <row r="2376" spans="1:7" x14ac:dyDescent="0.3">
      <c r="A2376" s="26"/>
      <c r="B2376" s="27"/>
      <c r="C2376" s="27"/>
      <c r="D2376" s="26"/>
      <c r="E2376" s="27"/>
      <c r="F2376" s="27"/>
      <c r="G2376" s="27"/>
    </row>
    <row r="2377" spans="1:7" x14ac:dyDescent="0.3">
      <c r="A2377" s="26"/>
      <c r="B2377" s="27"/>
      <c r="C2377" s="27"/>
      <c r="D2377" s="26"/>
      <c r="E2377" s="27"/>
      <c r="F2377" s="27"/>
      <c r="G2377" s="27"/>
    </row>
    <row r="2378" spans="1:7" x14ac:dyDescent="0.3">
      <c r="A2378" s="26"/>
      <c r="B2378" s="27"/>
      <c r="C2378" s="27"/>
      <c r="D2378" s="26"/>
      <c r="E2378" s="27"/>
      <c r="F2378" s="27"/>
      <c r="G2378" s="27"/>
    </row>
    <row r="2379" spans="1:7" x14ac:dyDescent="0.3">
      <c r="A2379" s="26"/>
      <c r="B2379" s="27"/>
      <c r="C2379" s="27"/>
      <c r="D2379" s="26"/>
      <c r="E2379" s="27"/>
      <c r="F2379" s="27"/>
      <c r="G2379" s="27"/>
    </row>
    <row r="2380" spans="1:7" x14ac:dyDescent="0.3">
      <c r="A2380" s="26"/>
      <c r="B2380" s="27"/>
      <c r="C2380" s="27"/>
      <c r="D2380" s="26"/>
      <c r="E2380" s="27"/>
      <c r="F2380" s="27"/>
      <c r="G2380" s="27"/>
    </row>
    <row r="2381" spans="1:7" x14ac:dyDescent="0.3">
      <c r="A2381" s="26"/>
      <c r="B2381" s="27"/>
      <c r="C2381" s="27"/>
      <c r="D2381" s="26"/>
      <c r="E2381" s="27"/>
      <c r="F2381" s="27"/>
      <c r="G2381" s="27"/>
    </row>
    <row r="2382" spans="1:7" x14ac:dyDescent="0.3">
      <c r="A2382" s="26"/>
      <c r="B2382" s="27"/>
      <c r="C2382" s="27"/>
      <c r="D2382" s="26"/>
      <c r="E2382" s="27"/>
      <c r="F2382" s="27"/>
      <c r="G2382" s="27"/>
    </row>
    <row r="2383" spans="1:7" x14ac:dyDescent="0.3">
      <c r="A2383" s="26"/>
      <c r="B2383" s="27"/>
      <c r="C2383" s="27"/>
      <c r="D2383" s="26"/>
      <c r="E2383" s="27"/>
      <c r="F2383" s="27"/>
      <c r="G2383" s="27"/>
    </row>
    <row r="2384" spans="1:7" x14ac:dyDescent="0.3">
      <c r="A2384" s="26"/>
      <c r="B2384" s="27"/>
      <c r="C2384" s="27"/>
      <c r="D2384" s="26"/>
      <c r="E2384" s="27"/>
      <c r="F2384" s="27"/>
      <c r="G2384" s="27"/>
    </row>
    <row r="2385" spans="1:7" x14ac:dyDescent="0.3">
      <c r="A2385" s="26"/>
      <c r="B2385" s="27"/>
      <c r="C2385" s="27"/>
      <c r="D2385" s="26"/>
      <c r="E2385" s="27"/>
      <c r="F2385" s="27"/>
      <c r="G2385" s="27"/>
    </row>
    <row r="2386" spans="1:7" x14ac:dyDescent="0.3">
      <c r="A2386" s="26"/>
      <c r="B2386" s="27"/>
      <c r="C2386" s="27"/>
      <c r="D2386" s="26"/>
      <c r="E2386" s="27"/>
      <c r="F2386" s="27"/>
      <c r="G2386" s="27"/>
    </row>
    <row r="2387" spans="1:7" x14ac:dyDescent="0.3">
      <c r="A2387" s="26"/>
      <c r="B2387" s="27"/>
      <c r="C2387" s="27"/>
      <c r="D2387" s="26"/>
      <c r="E2387" s="27"/>
      <c r="F2387" s="27"/>
      <c r="G2387" s="27"/>
    </row>
    <row r="2388" spans="1:7" x14ac:dyDescent="0.3">
      <c r="A2388" s="26"/>
      <c r="B2388" s="27"/>
      <c r="C2388" s="27"/>
      <c r="D2388" s="26"/>
      <c r="E2388" s="27"/>
      <c r="F2388" s="27"/>
      <c r="G2388" s="27"/>
    </row>
    <row r="2389" spans="1:7" x14ac:dyDescent="0.3">
      <c r="A2389" s="26"/>
      <c r="B2389" s="27"/>
      <c r="C2389" s="27"/>
      <c r="D2389" s="26"/>
      <c r="E2389" s="27"/>
      <c r="F2389" s="27"/>
      <c r="G2389" s="27"/>
    </row>
    <row r="2390" spans="1:7" x14ac:dyDescent="0.3">
      <c r="A2390" s="26"/>
      <c r="B2390" s="27"/>
      <c r="C2390" s="27"/>
      <c r="D2390" s="26"/>
      <c r="E2390" s="27"/>
      <c r="F2390" s="27"/>
      <c r="G2390" s="27"/>
    </row>
    <row r="2391" spans="1:7" x14ac:dyDescent="0.3">
      <c r="A2391" s="26"/>
      <c r="B2391" s="27"/>
      <c r="C2391" s="27"/>
      <c r="D2391" s="26"/>
      <c r="E2391" s="27"/>
      <c r="F2391" s="27"/>
      <c r="G2391" s="27"/>
    </row>
    <row r="2392" spans="1:7" x14ac:dyDescent="0.3">
      <c r="A2392" s="26"/>
      <c r="B2392" s="27"/>
      <c r="C2392" s="27"/>
      <c r="D2392" s="26"/>
      <c r="E2392" s="27"/>
      <c r="F2392" s="27"/>
      <c r="G2392" s="27"/>
    </row>
    <row r="2393" spans="1:7" x14ac:dyDescent="0.3">
      <c r="A2393" s="26"/>
      <c r="B2393" s="27"/>
      <c r="C2393" s="27"/>
      <c r="D2393" s="26"/>
      <c r="E2393" s="27"/>
      <c r="F2393" s="27"/>
      <c r="G2393" s="27"/>
    </row>
    <row r="2394" spans="1:7" x14ac:dyDescent="0.3">
      <c r="A2394" s="26"/>
      <c r="B2394" s="27"/>
      <c r="C2394" s="27"/>
      <c r="D2394" s="26"/>
      <c r="E2394" s="27"/>
      <c r="F2394" s="27"/>
      <c r="G2394" s="27"/>
    </row>
    <row r="2395" spans="1:7" x14ac:dyDescent="0.3">
      <c r="A2395" s="26"/>
      <c r="B2395" s="27"/>
      <c r="C2395" s="27"/>
      <c r="D2395" s="26"/>
      <c r="E2395" s="27"/>
      <c r="F2395" s="27"/>
      <c r="G2395" s="27"/>
    </row>
    <row r="2396" spans="1:7" x14ac:dyDescent="0.3">
      <c r="A2396" s="26"/>
      <c r="B2396" s="27"/>
      <c r="C2396" s="27"/>
      <c r="D2396" s="26"/>
      <c r="E2396" s="27"/>
      <c r="F2396" s="27"/>
      <c r="G2396" s="27"/>
    </row>
    <row r="2397" spans="1:7" x14ac:dyDescent="0.3">
      <c r="A2397" s="26"/>
      <c r="B2397" s="27"/>
      <c r="C2397" s="27"/>
      <c r="D2397" s="26"/>
      <c r="E2397" s="27"/>
      <c r="F2397" s="27"/>
      <c r="G2397" s="27"/>
    </row>
    <row r="2398" spans="1:7" x14ac:dyDescent="0.3">
      <c r="A2398" s="26"/>
      <c r="B2398" s="27"/>
      <c r="C2398" s="27"/>
      <c r="D2398" s="26"/>
      <c r="E2398" s="27"/>
      <c r="F2398" s="27"/>
      <c r="G2398" s="27"/>
    </row>
    <row r="2399" spans="1:7" x14ac:dyDescent="0.3">
      <c r="A2399" s="26"/>
      <c r="B2399" s="27"/>
      <c r="C2399" s="27"/>
      <c r="D2399" s="26"/>
      <c r="E2399" s="27"/>
      <c r="F2399" s="27"/>
      <c r="G2399" s="27"/>
    </row>
    <row r="2400" spans="1:7" x14ac:dyDescent="0.3">
      <c r="A2400" s="26"/>
      <c r="B2400" s="27"/>
      <c r="C2400" s="27"/>
      <c r="D2400" s="26"/>
      <c r="E2400" s="27"/>
      <c r="F2400" s="27"/>
      <c r="G2400" s="27"/>
    </row>
    <row r="2401" spans="1:7" x14ac:dyDescent="0.3">
      <c r="A2401" s="26"/>
      <c r="B2401" s="27"/>
      <c r="C2401" s="27"/>
      <c r="D2401" s="26"/>
      <c r="E2401" s="27"/>
      <c r="F2401" s="27"/>
      <c r="G2401" s="27"/>
    </row>
    <row r="2402" spans="1:7" x14ac:dyDescent="0.3">
      <c r="A2402" s="26"/>
      <c r="B2402" s="27"/>
      <c r="C2402" s="27"/>
      <c r="D2402" s="26"/>
      <c r="E2402" s="27"/>
      <c r="F2402" s="27"/>
      <c r="G2402" s="27"/>
    </row>
    <row r="2403" spans="1:7" x14ac:dyDescent="0.3">
      <c r="A2403" s="26"/>
      <c r="B2403" s="27"/>
      <c r="C2403" s="27"/>
      <c r="D2403" s="26"/>
      <c r="E2403" s="27"/>
      <c r="F2403" s="27"/>
      <c r="G2403" s="27"/>
    </row>
    <row r="2404" spans="1:7" x14ac:dyDescent="0.3">
      <c r="A2404" s="26"/>
      <c r="B2404" s="27"/>
      <c r="C2404" s="27"/>
      <c r="D2404" s="26"/>
      <c r="E2404" s="27"/>
      <c r="F2404" s="27"/>
      <c r="G2404" s="27"/>
    </row>
    <row r="2405" spans="1:7" x14ac:dyDescent="0.3">
      <c r="A2405" s="26"/>
      <c r="B2405" s="27"/>
      <c r="C2405" s="27"/>
      <c r="D2405" s="26"/>
      <c r="E2405" s="27"/>
      <c r="F2405" s="27"/>
      <c r="G2405" s="27"/>
    </row>
    <row r="2406" spans="1:7" x14ac:dyDescent="0.3">
      <c r="A2406" s="26"/>
      <c r="B2406" s="27"/>
      <c r="C2406" s="27"/>
      <c r="D2406" s="26"/>
      <c r="E2406" s="27"/>
      <c r="F2406" s="27"/>
      <c r="G2406" s="27"/>
    </row>
    <row r="2407" spans="1:7" x14ac:dyDescent="0.3">
      <c r="A2407" s="26"/>
      <c r="B2407" s="27"/>
      <c r="C2407" s="27"/>
      <c r="D2407" s="26"/>
      <c r="E2407" s="27"/>
      <c r="F2407" s="27"/>
      <c r="G2407" s="27"/>
    </row>
    <row r="2408" spans="1:7" x14ac:dyDescent="0.3">
      <c r="A2408" s="26"/>
      <c r="B2408" s="27"/>
      <c r="C2408" s="27"/>
      <c r="D2408" s="26"/>
      <c r="E2408" s="27"/>
      <c r="F2408" s="27"/>
      <c r="G2408" s="27"/>
    </row>
    <row r="2409" spans="1:7" x14ac:dyDescent="0.3">
      <c r="A2409" s="26"/>
      <c r="B2409" s="27"/>
      <c r="C2409" s="27"/>
      <c r="D2409" s="26"/>
      <c r="E2409" s="27"/>
      <c r="F2409" s="27"/>
      <c r="G2409" s="27"/>
    </row>
    <row r="2410" spans="1:7" x14ac:dyDescent="0.3">
      <c r="A2410" s="26"/>
      <c r="B2410" s="27"/>
      <c r="C2410" s="27"/>
      <c r="D2410" s="26"/>
      <c r="E2410" s="27"/>
      <c r="F2410" s="27"/>
      <c r="G2410" s="27"/>
    </row>
    <row r="2411" spans="1:7" x14ac:dyDescent="0.3">
      <c r="A2411" s="26"/>
      <c r="B2411" s="27"/>
      <c r="C2411" s="27"/>
      <c r="D2411" s="26"/>
      <c r="E2411" s="27"/>
      <c r="F2411" s="27"/>
      <c r="G2411" s="27"/>
    </row>
    <row r="2412" spans="1:7" x14ac:dyDescent="0.3">
      <c r="A2412" s="26"/>
      <c r="B2412" s="27"/>
      <c r="C2412" s="27"/>
      <c r="D2412" s="26"/>
      <c r="E2412" s="27"/>
      <c r="F2412" s="27"/>
      <c r="G2412" s="27"/>
    </row>
    <row r="2413" spans="1:7" x14ac:dyDescent="0.3">
      <c r="A2413" s="26"/>
      <c r="B2413" s="27"/>
      <c r="C2413" s="27"/>
      <c r="D2413" s="26"/>
      <c r="E2413" s="27"/>
      <c r="F2413" s="27"/>
      <c r="G2413" s="27"/>
    </row>
    <row r="2414" spans="1:7" x14ac:dyDescent="0.3">
      <c r="A2414" s="26"/>
      <c r="B2414" s="27"/>
      <c r="C2414" s="27"/>
      <c r="D2414" s="26"/>
      <c r="E2414" s="27"/>
      <c r="F2414" s="27"/>
      <c r="G2414" s="27"/>
    </row>
    <row r="2415" spans="1:7" x14ac:dyDescent="0.3">
      <c r="A2415" s="26"/>
      <c r="B2415" s="27"/>
      <c r="C2415" s="27"/>
      <c r="D2415" s="26"/>
      <c r="E2415" s="27"/>
      <c r="F2415" s="27"/>
      <c r="G2415" s="27"/>
    </row>
    <row r="2416" spans="1:7" x14ac:dyDescent="0.3">
      <c r="A2416" s="26"/>
      <c r="B2416" s="27"/>
      <c r="C2416" s="27"/>
      <c r="D2416" s="26"/>
      <c r="E2416" s="27"/>
      <c r="F2416" s="27"/>
      <c r="G2416" s="27"/>
    </row>
    <row r="2417" spans="1:7" x14ac:dyDescent="0.3">
      <c r="A2417" s="26"/>
      <c r="B2417" s="27"/>
      <c r="C2417" s="27"/>
      <c r="D2417" s="26"/>
      <c r="E2417" s="27"/>
      <c r="F2417" s="27"/>
      <c r="G2417" s="27"/>
    </row>
    <row r="2418" spans="1:7" x14ac:dyDescent="0.3">
      <c r="A2418" s="26"/>
      <c r="B2418" s="27"/>
      <c r="C2418" s="27"/>
      <c r="D2418" s="26"/>
      <c r="E2418" s="27"/>
      <c r="F2418" s="27"/>
      <c r="G2418" s="27"/>
    </row>
    <row r="2419" spans="1:7" x14ac:dyDescent="0.3">
      <c r="A2419" s="26"/>
      <c r="B2419" s="27"/>
      <c r="C2419" s="27"/>
      <c r="D2419" s="26"/>
      <c r="E2419" s="27"/>
      <c r="F2419" s="27"/>
      <c r="G2419" s="27"/>
    </row>
    <row r="2420" spans="1:7" x14ac:dyDescent="0.3">
      <c r="A2420" s="26"/>
      <c r="B2420" s="27"/>
      <c r="C2420" s="27"/>
      <c r="D2420" s="26"/>
      <c r="E2420" s="27"/>
      <c r="F2420" s="27"/>
      <c r="G2420" s="27"/>
    </row>
    <row r="2421" spans="1:7" x14ac:dyDescent="0.3">
      <c r="A2421" s="26"/>
      <c r="B2421" s="27"/>
      <c r="C2421" s="27"/>
      <c r="D2421" s="26"/>
      <c r="E2421" s="27"/>
      <c r="F2421" s="27"/>
      <c r="G2421" s="27"/>
    </row>
    <row r="2422" spans="1:7" x14ac:dyDescent="0.3">
      <c r="A2422" s="26"/>
      <c r="B2422" s="27"/>
      <c r="C2422" s="27"/>
      <c r="D2422" s="26"/>
      <c r="E2422" s="27"/>
      <c r="F2422" s="27"/>
      <c r="G2422" s="27"/>
    </row>
    <row r="2423" spans="1:7" x14ac:dyDescent="0.3">
      <c r="A2423" s="26"/>
      <c r="B2423" s="27"/>
      <c r="C2423" s="27"/>
      <c r="D2423" s="26"/>
      <c r="E2423" s="27"/>
      <c r="F2423" s="27"/>
      <c r="G2423" s="27"/>
    </row>
    <row r="2424" spans="1:7" x14ac:dyDescent="0.3">
      <c r="A2424" s="26"/>
      <c r="B2424" s="27"/>
      <c r="C2424" s="27"/>
      <c r="D2424" s="26"/>
      <c r="E2424" s="27"/>
      <c r="F2424" s="27"/>
      <c r="G2424" s="27"/>
    </row>
    <row r="2425" spans="1:7" x14ac:dyDescent="0.3">
      <c r="A2425" s="26"/>
      <c r="B2425" s="27"/>
      <c r="C2425" s="27"/>
      <c r="D2425" s="26"/>
      <c r="E2425" s="27"/>
      <c r="F2425" s="27"/>
      <c r="G2425" s="27"/>
    </row>
    <row r="2426" spans="1:7" x14ac:dyDescent="0.3">
      <c r="A2426" s="26"/>
      <c r="B2426" s="27"/>
      <c r="C2426" s="27"/>
      <c r="D2426" s="26"/>
      <c r="E2426" s="27"/>
      <c r="F2426" s="27"/>
      <c r="G2426" s="27"/>
    </row>
    <row r="2427" spans="1:7" x14ac:dyDescent="0.3">
      <c r="A2427" s="26"/>
      <c r="B2427" s="27"/>
      <c r="C2427" s="27"/>
      <c r="D2427" s="26"/>
      <c r="E2427" s="27"/>
      <c r="F2427" s="27"/>
      <c r="G2427" s="27"/>
    </row>
    <row r="2428" spans="1:7" x14ac:dyDescent="0.3">
      <c r="A2428" s="26"/>
      <c r="B2428" s="27"/>
      <c r="C2428" s="27"/>
      <c r="D2428" s="26"/>
      <c r="E2428" s="27"/>
      <c r="F2428" s="27"/>
      <c r="G2428" s="27"/>
    </row>
    <row r="2429" spans="1:7" x14ac:dyDescent="0.3">
      <c r="A2429" s="26"/>
      <c r="B2429" s="27"/>
      <c r="C2429" s="27"/>
      <c r="D2429" s="26"/>
      <c r="E2429" s="27"/>
      <c r="F2429" s="27"/>
      <c r="G2429" s="27"/>
    </row>
    <row r="2430" spans="1:7" x14ac:dyDescent="0.3">
      <c r="A2430" s="26"/>
      <c r="B2430" s="27"/>
      <c r="C2430" s="27"/>
      <c r="D2430" s="26"/>
      <c r="E2430" s="27"/>
      <c r="F2430" s="27"/>
      <c r="G2430" s="27"/>
    </row>
    <row r="2431" spans="1:7" x14ac:dyDescent="0.3">
      <c r="A2431" s="26"/>
      <c r="B2431" s="27"/>
      <c r="C2431" s="27"/>
      <c r="D2431" s="26"/>
      <c r="E2431" s="27"/>
      <c r="F2431" s="27"/>
      <c r="G2431" s="27"/>
    </row>
    <row r="2432" spans="1:7" x14ac:dyDescent="0.3">
      <c r="A2432" s="26"/>
      <c r="B2432" s="27"/>
      <c r="C2432" s="27"/>
      <c r="D2432" s="26"/>
      <c r="E2432" s="27"/>
      <c r="F2432" s="27"/>
      <c r="G2432" s="27"/>
    </row>
    <row r="2433" spans="1:7" x14ac:dyDescent="0.3">
      <c r="A2433" s="26"/>
      <c r="B2433" s="27"/>
      <c r="C2433" s="27"/>
      <c r="D2433" s="26"/>
      <c r="E2433" s="27"/>
      <c r="F2433" s="27"/>
      <c r="G2433" s="27"/>
    </row>
    <row r="2434" spans="1:7" x14ac:dyDescent="0.3">
      <c r="A2434" s="26"/>
      <c r="B2434" s="27"/>
      <c r="C2434" s="27"/>
      <c r="D2434" s="26"/>
      <c r="E2434" s="27"/>
      <c r="F2434" s="27"/>
      <c r="G2434" s="27"/>
    </row>
    <row r="2435" spans="1:7" x14ac:dyDescent="0.3">
      <c r="A2435" s="26"/>
      <c r="B2435" s="27"/>
      <c r="C2435" s="27"/>
      <c r="D2435" s="26"/>
      <c r="E2435" s="27"/>
      <c r="F2435" s="27"/>
      <c r="G2435" s="27"/>
    </row>
    <row r="2436" spans="1:7" x14ac:dyDescent="0.3">
      <c r="A2436" s="26"/>
      <c r="B2436" s="27"/>
      <c r="C2436" s="27"/>
      <c r="D2436" s="26"/>
      <c r="E2436" s="27"/>
      <c r="F2436" s="27"/>
      <c r="G2436" s="27"/>
    </row>
    <row r="2437" spans="1:7" x14ac:dyDescent="0.3">
      <c r="A2437" s="26"/>
      <c r="B2437" s="27"/>
      <c r="C2437" s="27"/>
      <c r="D2437" s="26"/>
      <c r="E2437" s="27"/>
      <c r="F2437" s="27"/>
      <c r="G2437" s="27"/>
    </row>
    <row r="2438" spans="1:7" x14ac:dyDescent="0.3">
      <c r="A2438" s="26"/>
      <c r="B2438" s="27"/>
      <c r="C2438" s="27"/>
      <c r="D2438" s="26"/>
      <c r="E2438" s="27"/>
      <c r="F2438" s="27"/>
      <c r="G2438" s="27"/>
    </row>
    <row r="2439" spans="1:7" x14ac:dyDescent="0.3">
      <c r="A2439" s="26"/>
      <c r="B2439" s="27"/>
      <c r="C2439" s="27"/>
      <c r="D2439" s="26"/>
      <c r="E2439" s="27"/>
      <c r="F2439" s="27"/>
      <c r="G2439" s="27"/>
    </row>
    <row r="2440" spans="1:7" x14ac:dyDescent="0.3">
      <c r="A2440" s="26"/>
      <c r="B2440" s="27"/>
      <c r="C2440" s="27"/>
      <c r="D2440" s="26"/>
      <c r="E2440" s="27"/>
      <c r="F2440" s="27"/>
      <c r="G2440" s="27"/>
    </row>
    <row r="2441" spans="1:7" x14ac:dyDescent="0.3">
      <c r="A2441" s="26"/>
      <c r="B2441" s="27"/>
      <c r="C2441" s="27"/>
      <c r="D2441" s="26"/>
      <c r="E2441" s="27"/>
      <c r="F2441" s="27"/>
      <c r="G2441" s="27"/>
    </row>
    <row r="2442" spans="1:7" x14ac:dyDescent="0.3">
      <c r="A2442" s="26"/>
      <c r="B2442" s="27"/>
      <c r="C2442" s="27"/>
      <c r="D2442" s="26"/>
      <c r="E2442" s="27"/>
      <c r="F2442" s="27"/>
      <c r="G2442" s="27"/>
    </row>
    <row r="2443" spans="1:7" x14ac:dyDescent="0.3">
      <c r="A2443" s="26"/>
      <c r="B2443" s="27"/>
      <c r="C2443" s="27"/>
      <c r="D2443" s="26"/>
      <c r="E2443" s="27"/>
      <c r="F2443" s="27"/>
      <c r="G2443" s="27"/>
    </row>
    <row r="2444" spans="1:7" x14ac:dyDescent="0.3">
      <c r="A2444" s="26"/>
      <c r="B2444" s="27"/>
      <c r="C2444" s="27"/>
      <c r="D2444" s="26"/>
      <c r="E2444" s="27"/>
      <c r="F2444" s="27"/>
      <c r="G2444" s="27"/>
    </row>
    <row r="2445" spans="1:7" x14ac:dyDescent="0.3">
      <c r="A2445" s="26"/>
      <c r="B2445" s="27"/>
      <c r="C2445" s="27"/>
      <c r="D2445" s="26"/>
      <c r="E2445" s="27"/>
      <c r="F2445" s="27"/>
      <c r="G2445" s="27"/>
    </row>
    <row r="2446" spans="1:7" x14ac:dyDescent="0.3">
      <c r="A2446" s="26"/>
      <c r="B2446" s="27"/>
      <c r="C2446" s="27"/>
      <c r="D2446" s="26"/>
      <c r="E2446" s="27"/>
      <c r="F2446" s="27"/>
      <c r="G2446" s="27"/>
    </row>
    <row r="2447" spans="1:7" x14ac:dyDescent="0.3">
      <c r="A2447" s="26"/>
      <c r="B2447" s="27"/>
      <c r="C2447" s="27"/>
      <c r="D2447" s="26"/>
      <c r="E2447" s="27"/>
      <c r="F2447" s="27"/>
      <c r="G2447" s="27"/>
    </row>
    <row r="2448" spans="1:7" x14ac:dyDescent="0.3">
      <c r="A2448" s="26"/>
      <c r="B2448" s="27"/>
      <c r="C2448" s="27"/>
      <c r="D2448" s="26"/>
      <c r="E2448" s="27"/>
      <c r="F2448" s="27"/>
      <c r="G2448" s="27"/>
    </row>
    <row r="2449" spans="1:7" x14ac:dyDescent="0.3">
      <c r="A2449" s="26"/>
      <c r="B2449" s="27"/>
      <c r="C2449" s="27"/>
      <c r="D2449" s="26"/>
      <c r="E2449" s="27"/>
      <c r="F2449" s="27"/>
      <c r="G2449" s="27"/>
    </row>
    <row r="2450" spans="1:7" x14ac:dyDescent="0.3">
      <c r="A2450" s="26"/>
      <c r="B2450" s="27"/>
      <c r="C2450" s="27"/>
      <c r="D2450" s="26"/>
      <c r="E2450" s="27"/>
      <c r="F2450" s="27"/>
      <c r="G2450" s="27"/>
    </row>
    <row r="2451" spans="1:7" x14ac:dyDescent="0.3">
      <c r="A2451" s="26"/>
      <c r="B2451" s="27"/>
      <c r="C2451" s="27"/>
      <c r="D2451" s="26"/>
      <c r="E2451" s="27"/>
      <c r="F2451" s="27"/>
      <c r="G2451" s="27"/>
    </row>
    <row r="2452" spans="1:7" x14ac:dyDescent="0.3">
      <c r="A2452" s="26"/>
      <c r="B2452" s="27"/>
      <c r="C2452" s="27"/>
      <c r="D2452" s="26"/>
      <c r="E2452" s="27"/>
      <c r="F2452" s="27"/>
      <c r="G2452" s="27"/>
    </row>
    <row r="2453" spans="1:7" x14ac:dyDescent="0.3">
      <c r="A2453" s="26"/>
      <c r="B2453" s="27"/>
      <c r="C2453" s="27"/>
      <c r="D2453" s="26"/>
      <c r="E2453" s="27"/>
      <c r="F2453" s="27"/>
      <c r="G2453" s="27"/>
    </row>
    <row r="2454" spans="1:7" x14ac:dyDescent="0.3">
      <c r="A2454" s="26"/>
      <c r="B2454" s="27"/>
      <c r="C2454" s="27"/>
      <c r="D2454" s="26"/>
      <c r="E2454" s="27"/>
      <c r="F2454" s="27"/>
      <c r="G2454" s="27"/>
    </row>
    <row r="2455" spans="1:7" x14ac:dyDescent="0.3">
      <c r="A2455" s="26"/>
      <c r="B2455" s="27"/>
      <c r="C2455" s="27"/>
      <c r="D2455" s="26"/>
      <c r="E2455" s="27"/>
      <c r="F2455" s="27"/>
      <c r="G2455" s="27"/>
    </row>
    <row r="2456" spans="1:7" x14ac:dyDescent="0.3">
      <c r="A2456" s="26"/>
      <c r="B2456" s="27"/>
      <c r="C2456" s="27"/>
      <c r="D2456" s="26"/>
      <c r="E2456" s="27"/>
      <c r="F2456" s="27"/>
      <c r="G2456" s="27"/>
    </row>
    <row r="2457" spans="1:7" x14ac:dyDescent="0.3">
      <c r="A2457" s="26"/>
      <c r="B2457" s="27"/>
      <c r="C2457" s="27"/>
      <c r="D2457" s="26"/>
      <c r="E2457" s="27"/>
      <c r="F2457" s="27"/>
      <c r="G2457" s="27"/>
    </row>
    <row r="2458" spans="1:7" x14ac:dyDescent="0.3">
      <c r="A2458" s="26"/>
      <c r="B2458" s="27"/>
      <c r="C2458" s="27"/>
      <c r="D2458" s="26"/>
      <c r="E2458" s="27"/>
      <c r="F2458" s="27"/>
      <c r="G2458" s="27"/>
    </row>
    <row r="2459" spans="1:7" x14ac:dyDescent="0.3">
      <c r="A2459" s="26"/>
      <c r="B2459" s="27"/>
      <c r="C2459" s="27"/>
      <c r="D2459" s="26"/>
      <c r="E2459" s="27"/>
      <c r="F2459" s="27"/>
      <c r="G2459" s="27"/>
    </row>
    <row r="2460" spans="1:7" x14ac:dyDescent="0.3">
      <c r="A2460" s="26"/>
      <c r="B2460" s="27"/>
      <c r="C2460" s="27"/>
      <c r="D2460" s="26"/>
      <c r="E2460" s="27"/>
      <c r="F2460" s="27"/>
      <c r="G2460" s="27"/>
    </row>
    <row r="2461" spans="1:7" x14ac:dyDescent="0.3">
      <c r="A2461" s="26"/>
      <c r="B2461" s="27"/>
      <c r="C2461" s="27"/>
      <c r="D2461" s="26"/>
      <c r="E2461" s="27"/>
      <c r="F2461" s="27"/>
      <c r="G2461" s="27"/>
    </row>
    <row r="2462" spans="1:7" x14ac:dyDescent="0.3">
      <c r="A2462" s="26"/>
      <c r="B2462" s="27"/>
      <c r="C2462" s="27"/>
      <c r="D2462" s="26"/>
      <c r="E2462" s="27"/>
      <c r="F2462" s="27"/>
      <c r="G2462" s="27"/>
    </row>
    <row r="2463" spans="1:7" x14ac:dyDescent="0.3">
      <c r="A2463" s="26"/>
      <c r="B2463" s="27"/>
      <c r="C2463" s="27"/>
      <c r="D2463" s="26"/>
      <c r="E2463" s="27"/>
      <c r="F2463" s="27"/>
      <c r="G2463" s="27"/>
    </row>
    <row r="2464" spans="1:7" x14ac:dyDescent="0.3">
      <c r="A2464" s="26"/>
      <c r="B2464" s="27"/>
      <c r="C2464" s="27"/>
      <c r="D2464" s="26"/>
      <c r="E2464" s="27"/>
      <c r="F2464" s="27"/>
      <c r="G2464" s="27"/>
    </row>
    <row r="2465" spans="1:7" x14ac:dyDescent="0.3">
      <c r="A2465" s="26"/>
      <c r="B2465" s="27"/>
      <c r="C2465" s="27"/>
      <c r="D2465" s="26"/>
      <c r="E2465" s="27"/>
      <c r="F2465" s="27"/>
      <c r="G2465" s="27"/>
    </row>
    <row r="2466" spans="1:7" x14ac:dyDescent="0.3">
      <c r="A2466" s="26"/>
      <c r="B2466" s="27"/>
      <c r="C2466" s="27"/>
      <c r="D2466" s="26"/>
      <c r="E2466" s="27"/>
      <c r="F2466" s="27"/>
      <c r="G2466" s="27"/>
    </row>
    <row r="2467" spans="1:7" x14ac:dyDescent="0.3">
      <c r="A2467" s="26"/>
      <c r="B2467" s="27"/>
      <c r="C2467" s="27"/>
      <c r="D2467" s="26"/>
      <c r="E2467" s="27"/>
      <c r="F2467" s="27"/>
      <c r="G2467" s="27"/>
    </row>
    <row r="2468" spans="1:7" x14ac:dyDescent="0.3">
      <c r="A2468" s="26"/>
      <c r="B2468" s="27"/>
      <c r="C2468" s="27"/>
      <c r="D2468" s="26"/>
      <c r="E2468" s="27"/>
      <c r="F2468" s="27"/>
      <c r="G2468" s="27"/>
    </row>
    <row r="2469" spans="1:7" x14ac:dyDescent="0.3">
      <c r="A2469" s="26"/>
      <c r="B2469" s="27"/>
      <c r="C2469" s="27"/>
      <c r="D2469" s="26"/>
      <c r="E2469" s="27"/>
      <c r="F2469" s="27"/>
      <c r="G2469" s="27"/>
    </row>
    <row r="2470" spans="1:7" x14ac:dyDescent="0.3">
      <c r="A2470" s="26"/>
      <c r="B2470" s="27"/>
      <c r="C2470" s="27"/>
      <c r="D2470" s="26"/>
      <c r="E2470" s="27"/>
      <c r="F2470" s="27"/>
      <c r="G2470" s="27"/>
    </row>
    <row r="2471" spans="1:7" x14ac:dyDescent="0.3">
      <c r="A2471" s="26"/>
      <c r="B2471" s="27"/>
      <c r="C2471" s="27"/>
      <c r="D2471" s="26"/>
      <c r="E2471" s="27"/>
      <c r="F2471" s="27"/>
      <c r="G2471" s="27"/>
    </row>
    <row r="2472" spans="1:7" x14ac:dyDescent="0.3">
      <c r="A2472" s="26"/>
      <c r="B2472" s="27"/>
      <c r="C2472" s="27"/>
      <c r="D2472" s="26"/>
      <c r="E2472" s="27"/>
      <c r="F2472" s="27"/>
      <c r="G2472" s="27"/>
    </row>
    <row r="2473" spans="1:7" x14ac:dyDescent="0.3">
      <c r="A2473" s="26"/>
      <c r="B2473" s="27"/>
      <c r="C2473" s="27"/>
      <c r="D2473" s="26"/>
      <c r="E2473" s="27"/>
      <c r="F2473" s="27"/>
      <c r="G2473" s="27"/>
    </row>
    <row r="2474" spans="1:7" x14ac:dyDescent="0.3">
      <c r="A2474" s="26"/>
      <c r="B2474" s="27"/>
      <c r="C2474" s="27"/>
      <c r="D2474" s="26"/>
      <c r="E2474" s="27"/>
      <c r="F2474" s="27"/>
      <c r="G2474" s="27"/>
    </row>
    <row r="2475" spans="1:7" x14ac:dyDescent="0.3">
      <c r="A2475" s="26"/>
      <c r="B2475" s="27"/>
      <c r="C2475" s="27"/>
      <c r="D2475" s="26"/>
      <c r="E2475" s="27"/>
      <c r="F2475" s="27"/>
      <c r="G2475" s="27"/>
    </row>
    <row r="2476" spans="1:7" x14ac:dyDescent="0.3">
      <c r="A2476" s="26"/>
      <c r="B2476" s="27"/>
      <c r="C2476" s="27"/>
      <c r="D2476" s="26"/>
      <c r="E2476" s="27"/>
      <c r="F2476" s="27"/>
      <c r="G2476" s="27"/>
    </row>
    <row r="2477" spans="1:7" x14ac:dyDescent="0.3">
      <c r="A2477" s="26"/>
      <c r="B2477" s="27"/>
      <c r="C2477" s="27"/>
      <c r="D2477" s="26"/>
      <c r="E2477" s="27"/>
      <c r="F2477" s="27"/>
      <c r="G2477" s="27"/>
    </row>
    <row r="2478" spans="1:7" x14ac:dyDescent="0.3">
      <c r="A2478" s="26"/>
      <c r="B2478" s="27"/>
      <c r="C2478" s="27"/>
      <c r="D2478" s="26"/>
      <c r="E2478" s="27"/>
      <c r="F2478" s="27"/>
      <c r="G2478" s="27"/>
    </row>
    <row r="2479" spans="1:7" x14ac:dyDescent="0.3">
      <c r="A2479" s="26"/>
      <c r="B2479" s="27"/>
      <c r="C2479" s="27"/>
      <c r="D2479" s="26"/>
      <c r="E2479" s="27"/>
      <c r="F2479" s="27"/>
      <c r="G2479" s="27"/>
    </row>
    <row r="2480" spans="1:7" x14ac:dyDescent="0.3">
      <c r="A2480" s="26"/>
      <c r="B2480" s="27"/>
      <c r="C2480" s="27"/>
      <c r="D2480" s="26"/>
      <c r="E2480" s="27"/>
      <c r="F2480" s="27"/>
      <c r="G2480" s="27"/>
    </row>
    <row r="2481" spans="1:7" x14ac:dyDescent="0.3">
      <c r="A2481" s="26"/>
      <c r="B2481" s="27"/>
      <c r="C2481" s="27"/>
      <c r="D2481" s="26"/>
      <c r="E2481" s="27"/>
      <c r="F2481" s="27"/>
      <c r="G2481" s="27"/>
    </row>
    <row r="2482" spans="1:7" x14ac:dyDescent="0.3">
      <c r="A2482" s="26"/>
      <c r="B2482" s="27"/>
      <c r="C2482" s="27"/>
      <c r="D2482" s="26"/>
      <c r="E2482" s="27"/>
      <c r="F2482" s="27"/>
      <c r="G2482" s="27"/>
    </row>
    <row r="2483" spans="1:7" x14ac:dyDescent="0.3">
      <c r="A2483" s="26"/>
      <c r="B2483" s="27"/>
      <c r="C2483" s="27"/>
      <c r="D2483" s="26"/>
      <c r="E2483" s="27"/>
      <c r="F2483" s="27"/>
      <c r="G2483" s="27"/>
    </row>
    <row r="2484" spans="1:7" x14ac:dyDescent="0.3">
      <c r="A2484" s="26"/>
      <c r="B2484" s="27"/>
      <c r="C2484" s="27"/>
      <c r="D2484" s="26"/>
      <c r="E2484" s="27"/>
      <c r="F2484" s="27"/>
      <c r="G2484" s="27"/>
    </row>
    <row r="2485" spans="1:7" x14ac:dyDescent="0.3">
      <c r="A2485" s="26"/>
      <c r="B2485" s="27"/>
      <c r="C2485" s="27"/>
      <c r="D2485" s="26"/>
      <c r="E2485" s="27"/>
      <c r="F2485" s="27"/>
      <c r="G2485" s="27"/>
    </row>
    <row r="2486" spans="1:7" x14ac:dyDescent="0.3">
      <c r="A2486" s="26"/>
      <c r="B2486" s="27"/>
      <c r="C2486" s="27"/>
      <c r="D2486" s="26"/>
      <c r="E2486" s="27"/>
      <c r="F2486" s="27"/>
      <c r="G2486" s="27"/>
    </row>
    <row r="2487" spans="1:7" x14ac:dyDescent="0.3">
      <c r="A2487" s="26"/>
      <c r="B2487" s="27"/>
      <c r="C2487" s="27"/>
      <c r="D2487" s="26"/>
      <c r="E2487" s="27"/>
      <c r="F2487" s="27"/>
      <c r="G2487" s="27"/>
    </row>
    <row r="2488" spans="1:7" x14ac:dyDescent="0.3">
      <c r="A2488" s="26"/>
      <c r="B2488" s="27"/>
      <c r="C2488" s="27"/>
      <c r="D2488" s="26"/>
      <c r="E2488" s="27"/>
      <c r="F2488" s="27"/>
      <c r="G2488" s="27"/>
    </row>
    <row r="2489" spans="1:7" x14ac:dyDescent="0.3">
      <c r="A2489" s="26"/>
      <c r="B2489" s="27"/>
      <c r="C2489" s="27"/>
      <c r="D2489" s="26"/>
      <c r="E2489" s="27"/>
      <c r="F2489" s="27"/>
      <c r="G2489" s="27"/>
    </row>
    <row r="2490" spans="1:7" x14ac:dyDescent="0.3">
      <c r="A2490" s="26"/>
      <c r="B2490" s="27"/>
      <c r="C2490" s="27"/>
      <c r="D2490" s="26"/>
      <c r="E2490" s="27"/>
      <c r="F2490" s="27"/>
      <c r="G2490" s="27"/>
    </row>
    <row r="2491" spans="1:7" x14ac:dyDescent="0.3">
      <c r="A2491" s="26"/>
      <c r="B2491" s="27"/>
      <c r="C2491" s="27"/>
      <c r="D2491" s="26"/>
      <c r="E2491" s="27"/>
      <c r="F2491" s="27"/>
      <c r="G2491" s="27"/>
    </row>
    <row r="2492" spans="1:7" x14ac:dyDescent="0.3">
      <c r="A2492" s="26"/>
      <c r="B2492" s="27"/>
      <c r="C2492" s="27"/>
      <c r="D2492" s="26"/>
      <c r="E2492" s="27"/>
      <c r="F2492" s="27"/>
      <c r="G2492" s="27"/>
    </row>
    <row r="2493" spans="1:7" x14ac:dyDescent="0.3">
      <c r="A2493" s="26"/>
      <c r="B2493" s="27"/>
      <c r="C2493" s="27"/>
      <c r="D2493" s="26"/>
      <c r="E2493" s="27"/>
      <c r="F2493" s="27"/>
      <c r="G2493" s="27"/>
    </row>
    <row r="2494" spans="1:7" x14ac:dyDescent="0.3">
      <c r="A2494" s="26"/>
      <c r="B2494" s="27"/>
      <c r="C2494" s="27"/>
      <c r="D2494" s="26"/>
      <c r="E2494" s="27"/>
      <c r="F2494" s="27"/>
      <c r="G2494" s="27"/>
    </row>
    <row r="2495" spans="1:7" x14ac:dyDescent="0.3">
      <c r="A2495" s="26"/>
      <c r="B2495" s="27"/>
      <c r="C2495" s="27"/>
      <c r="D2495" s="26"/>
      <c r="E2495" s="27"/>
      <c r="F2495" s="27"/>
      <c r="G2495" s="27"/>
    </row>
    <row r="2496" spans="1:7" x14ac:dyDescent="0.3">
      <c r="A2496" s="26"/>
      <c r="B2496" s="27"/>
      <c r="C2496" s="27"/>
      <c r="D2496" s="26"/>
      <c r="E2496" s="27"/>
      <c r="F2496" s="27"/>
      <c r="G2496" s="27"/>
    </row>
    <row r="2497" spans="1:7" x14ac:dyDescent="0.3">
      <c r="A2497" s="26"/>
      <c r="B2497" s="27"/>
      <c r="C2497" s="27"/>
      <c r="D2497" s="26"/>
      <c r="E2497" s="27"/>
      <c r="F2497" s="27"/>
      <c r="G2497" s="27"/>
    </row>
    <row r="2498" spans="1:7" x14ac:dyDescent="0.3">
      <c r="A2498" s="26"/>
      <c r="B2498" s="27"/>
      <c r="C2498" s="27"/>
      <c r="D2498" s="26"/>
      <c r="E2498" s="27"/>
      <c r="F2498" s="27"/>
      <c r="G2498" s="27"/>
    </row>
    <row r="2499" spans="1:7" x14ac:dyDescent="0.3">
      <c r="A2499" s="26"/>
      <c r="B2499" s="27"/>
      <c r="C2499" s="27"/>
      <c r="D2499" s="26"/>
      <c r="E2499" s="27"/>
      <c r="F2499" s="27"/>
      <c r="G2499" s="27"/>
    </row>
    <row r="2500" spans="1:7" x14ac:dyDescent="0.3">
      <c r="A2500" s="26"/>
      <c r="B2500" s="27"/>
      <c r="C2500" s="27"/>
      <c r="D2500" s="26"/>
      <c r="E2500" s="27"/>
      <c r="F2500" s="27"/>
      <c r="G2500" s="27"/>
    </row>
    <row r="2501" spans="1:7" x14ac:dyDescent="0.3">
      <c r="A2501" s="26"/>
      <c r="B2501" s="27"/>
      <c r="C2501" s="27"/>
      <c r="D2501" s="26"/>
      <c r="E2501" s="27"/>
      <c r="F2501" s="27"/>
      <c r="G2501" s="27"/>
    </row>
    <row r="2502" spans="1:7" x14ac:dyDescent="0.3">
      <c r="A2502" s="26"/>
      <c r="B2502" s="27"/>
      <c r="C2502" s="27"/>
      <c r="D2502" s="26"/>
      <c r="E2502" s="27"/>
      <c r="F2502" s="27"/>
      <c r="G2502" s="27"/>
    </row>
    <row r="2503" spans="1:7" x14ac:dyDescent="0.3">
      <c r="A2503" s="26"/>
      <c r="B2503" s="27"/>
      <c r="C2503" s="27"/>
      <c r="D2503" s="26"/>
      <c r="E2503" s="27"/>
      <c r="F2503" s="27"/>
      <c r="G2503" s="27"/>
    </row>
    <row r="2504" spans="1:7" x14ac:dyDescent="0.3">
      <c r="A2504" s="26"/>
      <c r="B2504" s="27"/>
      <c r="C2504" s="27"/>
      <c r="D2504" s="26"/>
      <c r="E2504" s="27"/>
      <c r="F2504" s="27"/>
      <c r="G2504" s="27"/>
    </row>
    <row r="2505" spans="1:7" x14ac:dyDescent="0.3">
      <c r="A2505" s="26"/>
      <c r="B2505" s="27"/>
      <c r="C2505" s="27"/>
      <c r="D2505" s="26"/>
      <c r="E2505" s="27"/>
      <c r="F2505" s="27"/>
      <c r="G2505" s="27"/>
    </row>
    <row r="2506" spans="1:7" x14ac:dyDescent="0.3">
      <c r="A2506" s="26"/>
      <c r="B2506" s="27"/>
      <c r="C2506" s="27"/>
      <c r="D2506" s="26"/>
      <c r="E2506" s="27"/>
      <c r="F2506" s="27"/>
      <c r="G2506" s="27"/>
    </row>
    <row r="2507" spans="1:7" x14ac:dyDescent="0.3">
      <c r="A2507" s="26"/>
      <c r="B2507" s="27"/>
      <c r="C2507" s="27"/>
      <c r="D2507" s="26"/>
      <c r="E2507" s="27"/>
      <c r="F2507" s="27"/>
      <c r="G2507" s="27"/>
    </row>
    <row r="2508" spans="1:7" x14ac:dyDescent="0.3">
      <c r="A2508" s="26"/>
      <c r="B2508" s="27"/>
      <c r="C2508" s="27"/>
      <c r="D2508" s="26"/>
      <c r="E2508" s="27"/>
      <c r="F2508" s="27"/>
      <c r="G2508" s="27"/>
    </row>
    <row r="2509" spans="1:7" x14ac:dyDescent="0.3">
      <c r="A2509" s="26"/>
      <c r="B2509" s="27"/>
      <c r="C2509" s="27"/>
      <c r="D2509" s="26"/>
      <c r="E2509" s="27"/>
      <c r="F2509" s="27"/>
      <c r="G2509" s="27"/>
    </row>
    <row r="2510" spans="1:7" x14ac:dyDescent="0.3">
      <c r="A2510" s="26"/>
      <c r="B2510" s="27"/>
      <c r="C2510" s="27"/>
      <c r="D2510" s="26"/>
      <c r="E2510" s="27"/>
      <c r="F2510" s="27"/>
      <c r="G2510" s="27"/>
    </row>
    <row r="2511" spans="1:7" x14ac:dyDescent="0.3">
      <c r="A2511" s="26"/>
      <c r="B2511" s="27"/>
      <c r="C2511" s="27"/>
      <c r="D2511" s="26"/>
      <c r="E2511" s="27"/>
      <c r="F2511" s="27"/>
      <c r="G2511" s="27"/>
    </row>
    <row r="2512" spans="1:7" x14ac:dyDescent="0.3">
      <c r="A2512" s="26"/>
      <c r="B2512" s="27"/>
      <c r="C2512" s="27"/>
      <c r="D2512" s="26"/>
      <c r="E2512" s="27"/>
      <c r="F2512" s="27"/>
      <c r="G2512" s="27"/>
    </row>
    <row r="2513" spans="1:7" x14ac:dyDescent="0.3">
      <c r="A2513" s="26"/>
      <c r="B2513" s="27"/>
      <c r="C2513" s="27"/>
      <c r="D2513" s="26"/>
      <c r="E2513" s="27"/>
      <c r="F2513" s="27"/>
      <c r="G2513" s="27"/>
    </row>
    <row r="2514" spans="1:7" x14ac:dyDescent="0.3">
      <c r="A2514" s="26"/>
      <c r="B2514" s="27"/>
      <c r="C2514" s="27"/>
      <c r="D2514" s="26"/>
      <c r="E2514" s="27"/>
      <c r="F2514" s="27"/>
      <c r="G2514" s="27"/>
    </row>
    <row r="2515" spans="1:7" x14ac:dyDescent="0.3">
      <c r="A2515" s="26"/>
      <c r="B2515" s="27"/>
      <c r="C2515" s="27"/>
      <c r="D2515" s="26"/>
      <c r="E2515" s="27"/>
      <c r="F2515" s="27"/>
      <c r="G2515" s="27"/>
    </row>
    <row r="2516" spans="1:7" x14ac:dyDescent="0.3">
      <c r="A2516" s="26"/>
      <c r="B2516" s="27"/>
      <c r="C2516" s="27"/>
      <c r="D2516" s="26"/>
      <c r="E2516" s="27"/>
      <c r="F2516" s="27"/>
      <c r="G2516" s="27"/>
    </row>
    <row r="2517" spans="1:7" x14ac:dyDescent="0.3">
      <c r="A2517" s="26"/>
      <c r="B2517" s="27"/>
      <c r="C2517" s="27"/>
      <c r="D2517" s="26"/>
      <c r="E2517" s="27"/>
      <c r="F2517" s="27"/>
      <c r="G2517" s="27"/>
    </row>
    <row r="2518" spans="1:7" x14ac:dyDescent="0.3">
      <c r="A2518" s="26"/>
      <c r="B2518" s="27"/>
      <c r="C2518" s="27"/>
      <c r="D2518" s="26"/>
      <c r="E2518" s="27"/>
      <c r="F2518" s="27"/>
      <c r="G2518" s="27"/>
    </row>
    <row r="2519" spans="1:7" x14ac:dyDescent="0.3">
      <c r="A2519" s="26"/>
      <c r="B2519" s="27"/>
      <c r="C2519" s="27"/>
      <c r="D2519" s="26"/>
      <c r="E2519" s="27"/>
      <c r="F2519" s="27"/>
      <c r="G2519" s="27"/>
    </row>
    <row r="2520" spans="1:7" x14ac:dyDescent="0.3">
      <c r="A2520" s="26"/>
      <c r="B2520" s="27"/>
      <c r="C2520" s="27"/>
      <c r="D2520" s="26"/>
      <c r="E2520" s="27"/>
      <c r="F2520" s="27"/>
      <c r="G2520" s="27"/>
    </row>
    <row r="2521" spans="1:7" x14ac:dyDescent="0.3">
      <c r="A2521" s="26"/>
      <c r="B2521" s="27"/>
      <c r="C2521" s="27"/>
      <c r="D2521" s="26"/>
      <c r="E2521" s="27"/>
      <c r="F2521" s="27"/>
      <c r="G2521" s="27"/>
    </row>
    <row r="2522" spans="1:7" x14ac:dyDescent="0.3">
      <c r="A2522" s="26"/>
      <c r="B2522" s="27"/>
      <c r="C2522" s="27"/>
      <c r="D2522" s="26"/>
      <c r="E2522" s="27"/>
      <c r="F2522" s="27"/>
      <c r="G2522" s="27"/>
    </row>
    <row r="2523" spans="1:7" x14ac:dyDescent="0.3">
      <c r="A2523" s="26"/>
      <c r="B2523" s="27"/>
      <c r="C2523" s="27"/>
      <c r="D2523" s="26"/>
      <c r="E2523" s="27"/>
      <c r="F2523" s="27"/>
      <c r="G2523" s="27"/>
    </row>
    <row r="2524" spans="1:7" x14ac:dyDescent="0.3">
      <c r="A2524" s="26"/>
      <c r="B2524" s="27"/>
      <c r="C2524" s="27"/>
      <c r="D2524" s="26"/>
      <c r="E2524" s="27"/>
      <c r="F2524" s="27"/>
      <c r="G2524" s="27"/>
    </row>
    <row r="2525" spans="1:7" x14ac:dyDescent="0.3">
      <c r="A2525" s="26"/>
      <c r="B2525" s="27"/>
      <c r="C2525" s="27"/>
      <c r="D2525" s="26"/>
      <c r="E2525" s="27"/>
      <c r="F2525" s="27"/>
      <c r="G2525" s="27"/>
    </row>
    <row r="2526" spans="1:7" x14ac:dyDescent="0.3">
      <c r="A2526" s="26"/>
      <c r="B2526" s="27"/>
      <c r="C2526" s="27"/>
      <c r="D2526" s="26"/>
      <c r="E2526" s="27"/>
      <c r="F2526" s="27"/>
      <c r="G2526" s="27"/>
    </row>
    <row r="2527" spans="1:7" x14ac:dyDescent="0.3">
      <c r="A2527" s="26"/>
      <c r="B2527" s="27"/>
      <c r="C2527" s="27"/>
      <c r="D2527" s="26"/>
      <c r="E2527" s="27"/>
      <c r="F2527" s="27"/>
      <c r="G2527" s="27"/>
    </row>
    <row r="2528" spans="1:7" x14ac:dyDescent="0.3">
      <c r="A2528" s="26"/>
      <c r="B2528" s="27"/>
      <c r="C2528" s="27"/>
      <c r="D2528" s="26"/>
      <c r="E2528" s="27"/>
      <c r="F2528" s="27"/>
      <c r="G2528" s="27"/>
    </row>
    <row r="2529" spans="1:7" x14ac:dyDescent="0.3">
      <c r="A2529" s="26"/>
      <c r="B2529" s="27"/>
      <c r="C2529" s="27"/>
      <c r="D2529" s="26"/>
      <c r="E2529" s="27"/>
      <c r="F2529" s="27"/>
      <c r="G2529" s="27"/>
    </row>
    <row r="2530" spans="1:7" x14ac:dyDescent="0.3">
      <c r="A2530" s="26"/>
      <c r="B2530" s="27"/>
      <c r="C2530" s="27"/>
      <c r="D2530" s="26"/>
      <c r="E2530" s="27"/>
      <c r="F2530" s="27"/>
      <c r="G2530" s="27"/>
    </row>
    <row r="2531" spans="1:7" x14ac:dyDescent="0.3">
      <c r="A2531" s="26"/>
      <c r="B2531" s="27"/>
      <c r="C2531" s="27"/>
      <c r="D2531" s="26"/>
      <c r="E2531" s="27"/>
      <c r="F2531" s="27"/>
      <c r="G2531" s="27"/>
    </row>
    <row r="2532" spans="1:7" x14ac:dyDescent="0.3">
      <c r="A2532" s="26"/>
      <c r="B2532" s="27"/>
      <c r="C2532" s="27"/>
      <c r="D2532" s="26"/>
      <c r="E2532" s="27"/>
      <c r="F2532" s="27"/>
      <c r="G2532" s="27"/>
    </row>
    <row r="2533" spans="1:7" x14ac:dyDescent="0.3">
      <c r="A2533" s="26"/>
      <c r="B2533" s="27"/>
      <c r="C2533" s="27"/>
      <c r="D2533" s="26"/>
      <c r="E2533" s="27"/>
      <c r="F2533" s="27"/>
      <c r="G2533" s="27"/>
    </row>
    <row r="2534" spans="1:7" x14ac:dyDescent="0.3">
      <c r="A2534" s="26"/>
      <c r="B2534" s="27"/>
      <c r="C2534" s="27"/>
      <c r="D2534" s="26"/>
      <c r="E2534" s="27"/>
      <c r="F2534" s="27"/>
      <c r="G2534" s="27"/>
    </row>
    <row r="2535" spans="1:7" x14ac:dyDescent="0.3">
      <c r="A2535" s="26"/>
      <c r="B2535" s="27"/>
      <c r="C2535" s="27"/>
      <c r="D2535" s="26"/>
      <c r="E2535" s="27"/>
      <c r="F2535" s="27"/>
      <c r="G2535" s="27"/>
    </row>
    <row r="2536" spans="1:7" x14ac:dyDescent="0.3">
      <c r="A2536" s="26"/>
      <c r="B2536" s="27"/>
      <c r="C2536" s="27"/>
      <c r="D2536" s="26"/>
      <c r="E2536" s="27"/>
      <c r="F2536" s="27"/>
      <c r="G2536" s="27"/>
    </row>
    <row r="2537" spans="1:7" x14ac:dyDescent="0.3">
      <c r="A2537" s="26"/>
      <c r="B2537" s="27"/>
      <c r="C2537" s="27"/>
      <c r="D2537" s="26"/>
      <c r="E2537" s="27"/>
      <c r="F2537" s="27"/>
      <c r="G2537" s="27"/>
    </row>
    <row r="2538" spans="1:7" x14ac:dyDescent="0.3">
      <c r="A2538" s="26"/>
      <c r="B2538" s="27"/>
      <c r="C2538" s="27"/>
      <c r="D2538" s="26"/>
      <c r="E2538" s="27"/>
      <c r="F2538" s="27"/>
      <c r="G2538" s="27"/>
    </row>
    <row r="2539" spans="1:7" x14ac:dyDescent="0.3">
      <c r="A2539" s="26"/>
      <c r="B2539" s="27"/>
      <c r="C2539" s="27"/>
      <c r="D2539" s="26"/>
      <c r="E2539" s="27"/>
      <c r="F2539" s="27"/>
      <c r="G2539" s="27"/>
    </row>
    <row r="2540" spans="1:7" x14ac:dyDescent="0.3">
      <c r="A2540" s="26"/>
      <c r="B2540" s="27"/>
      <c r="C2540" s="27"/>
      <c r="D2540" s="26"/>
      <c r="E2540" s="27"/>
      <c r="F2540" s="27"/>
      <c r="G2540" s="27"/>
    </row>
    <row r="2541" spans="1:7" x14ac:dyDescent="0.3">
      <c r="A2541" s="26"/>
      <c r="B2541" s="27"/>
      <c r="C2541" s="27"/>
      <c r="D2541" s="26"/>
      <c r="E2541" s="27"/>
      <c r="F2541" s="27"/>
      <c r="G2541" s="27"/>
    </row>
    <row r="2542" spans="1:7" x14ac:dyDescent="0.3">
      <c r="A2542" s="26"/>
      <c r="B2542" s="27"/>
      <c r="C2542" s="27"/>
      <c r="D2542" s="26"/>
      <c r="E2542" s="27"/>
      <c r="F2542" s="27"/>
      <c r="G2542" s="27"/>
    </row>
    <row r="2543" spans="1:7" x14ac:dyDescent="0.3">
      <c r="A2543" s="26"/>
      <c r="B2543" s="27"/>
      <c r="C2543" s="27"/>
      <c r="D2543" s="26"/>
      <c r="E2543" s="27"/>
      <c r="F2543" s="27"/>
      <c r="G2543" s="27"/>
    </row>
    <row r="2544" spans="1:7" x14ac:dyDescent="0.3">
      <c r="A2544" s="26"/>
      <c r="B2544" s="27"/>
      <c r="C2544" s="27"/>
      <c r="D2544" s="26"/>
      <c r="E2544" s="27"/>
      <c r="F2544" s="27"/>
      <c r="G2544" s="27"/>
    </row>
    <row r="2545" spans="1:7" x14ac:dyDescent="0.3">
      <c r="A2545" s="26"/>
      <c r="B2545" s="27"/>
      <c r="C2545" s="27"/>
      <c r="D2545" s="26"/>
      <c r="E2545" s="27"/>
      <c r="F2545" s="27"/>
      <c r="G2545" s="27"/>
    </row>
    <row r="2546" spans="1:7" x14ac:dyDescent="0.3">
      <c r="A2546" s="26"/>
      <c r="B2546" s="27"/>
      <c r="C2546" s="27"/>
      <c r="D2546" s="26"/>
      <c r="E2546" s="27"/>
      <c r="F2546" s="27"/>
      <c r="G2546" s="27"/>
    </row>
    <row r="2547" spans="1:7" x14ac:dyDescent="0.3">
      <c r="A2547" s="26"/>
      <c r="B2547" s="27"/>
      <c r="C2547" s="27"/>
      <c r="D2547" s="26"/>
      <c r="E2547" s="27"/>
      <c r="F2547" s="27"/>
      <c r="G2547" s="27"/>
    </row>
    <row r="2548" spans="1:7" x14ac:dyDescent="0.3">
      <c r="A2548" s="26"/>
      <c r="B2548" s="27"/>
      <c r="C2548" s="27"/>
      <c r="D2548" s="26"/>
      <c r="E2548" s="27"/>
      <c r="F2548" s="27"/>
      <c r="G2548" s="27"/>
    </row>
    <row r="2549" spans="1:7" x14ac:dyDescent="0.3">
      <c r="A2549" s="26"/>
      <c r="B2549" s="27"/>
      <c r="C2549" s="27"/>
      <c r="D2549" s="26"/>
      <c r="E2549" s="27"/>
      <c r="F2549" s="27"/>
      <c r="G2549" s="27"/>
    </row>
    <row r="2550" spans="1:7" x14ac:dyDescent="0.3">
      <c r="A2550" s="26"/>
      <c r="B2550" s="27"/>
      <c r="C2550" s="27"/>
      <c r="D2550" s="26"/>
      <c r="E2550" s="27"/>
      <c r="F2550" s="27"/>
      <c r="G2550" s="27"/>
    </row>
    <row r="2551" spans="1:7" x14ac:dyDescent="0.3">
      <c r="A2551" s="26"/>
      <c r="B2551" s="27"/>
      <c r="C2551" s="27"/>
      <c r="D2551" s="26"/>
      <c r="E2551" s="27"/>
      <c r="F2551" s="27"/>
      <c r="G2551" s="27"/>
    </row>
    <row r="2552" spans="1:7" x14ac:dyDescent="0.3">
      <c r="A2552" s="26"/>
      <c r="B2552" s="27"/>
      <c r="C2552" s="27"/>
      <c r="D2552" s="26"/>
      <c r="E2552" s="27"/>
      <c r="F2552" s="27"/>
      <c r="G2552" s="27"/>
    </row>
    <row r="2553" spans="1:7" x14ac:dyDescent="0.3">
      <c r="A2553" s="26"/>
      <c r="B2553" s="27"/>
      <c r="C2553" s="27"/>
      <c r="D2553" s="26"/>
      <c r="E2553" s="27"/>
      <c r="F2553" s="27"/>
      <c r="G2553" s="27"/>
    </row>
    <row r="2554" spans="1:7" x14ac:dyDescent="0.3">
      <c r="A2554" s="26"/>
      <c r="B2554" s="27"/>
      <c r="C2554" s="27"/>
      <c r="D2554" s="26"/>
      <c r="E2554" s="27"/>
      <c r="F2554" s="27"/>
      <c r="G2554" s="27"/>
    </row>
    <row r="2555" spans="1:7" x14ac:dyDescent="0.3">
      <c r="A2555" s="26"/>
      <c r="B2555" s="27"/>
      <c r="C2555" s="27"/>
      <c r="D2555" s="26"/>
      <c r="E2555" s="27"/>
      <c r="F2555" s="27"/>
      <c r="G2555" s="27"/>
    </row>
    <row r="2556" spans="1:7" x14ac:dyDescent="0.3">
      <c r="A2556" s="26"/>
      <c r="B2556" s="27"/>
      <c r="C2556" s="27"/>
      <c r="D2556" s="26"/>
      <c r="E2556" s="27"/>
      <c r="F2556" s="27"/>
      <c r="G2556" s="27"/>
    </row>
    <row r="2557" spans="1:7" x14ac:dyDescent="0.3">
      <c r="A2557" s="26"/>
      <c r="B2557" s="27"/>
      <c r="C2557" s="27"/>
      <c r="D2557" s="26"/>
      <c r="E2557" s="27"/>
      <c r="F2557" s="27"/>
      <c r="G2557" s="27"/>
    </row>
    <row r="2558" spans="1:7" x14ac:dyDescent="0.3">
      <c r="A2558" s="26"/>
      <c r="B2558" s="27"/>
      <c r="C2558" s="27"/>
      <c r="D2558" s="26"/>
      <c r="E2558" s="27"/>
      <c r="F2558" s="27"/>
      <c r="G2558" s="27"/>
    </row>
    <row r="2559" spans="1:7" x14ac:dyDescent="0.3">
      <c r="A2559" s="26"/>
      <c r="B2559" s="27"/>
      <c r="C2559" s="27"/>
      <c r="D2559" s="26"/>
      <c r="E2559" s="27"/>
      <c r="F2559" s="27"/>
      <c r="G2559" s="27"/>
    </row>
    <row r="2560" spans="1:7" x14ac:dyDescent="0.3">
      <c r="A2560" s="26"/>
      <c r="B2560" s="27"/>
      <c r="C2560" s="27"/>
      <c r="D2560" s="26"/>
      <c r="E2560" s="27"/>
      <c r="F2560" s="27"/>
      <c r="G2560" s="27"/>
    </row>
    <row r="2561" spans="1:7" x14ac:dyDescent="0.3">
      <c r="A2561" s="26"/>
      <c r="B2561" s="27"/>
      <c r="C2561" s="27"/>
      <c r="D2561" s="26"/>
      <c r="E2561" s="27"/>
      <c r="F2561" s="27"/>
      <c r="G2561" s="27"/>
    </row>
    <row r="2562" spans="1:7" x14ac:dyDescent="0.3">
      <c r="A2562" s="26"/>
      <c r="B2562" s="27"/>
      <c r="C2562" s="27"/>
      <c r="D2562" s="26"/>
      <c r="E2562" s="27"/>
      <c r="F2562" s="27"/>
      <c r="G2562" s="27"/>
    </row>
    <row r="2563" spans="1:7" x14ac:dyDescent="0.3">
      <c r="A2563" s="26"/>
      <c r="B2563" s="27"/>
      <c r="C2563" s="27"/>
      <c r="D2563" s="26"/>
      <c r="E2563" s="27"/>
      <c r="F2563" s="27"/>
      <c r="G2563" s="27"/>
    </row>
    <row r="2564" spans="1:7" x14ac:dyDescent="0.3">
      <c r="A2564" s="26"/>
      <c r="B2564" s="27"/>
      <c r="C2564" s="27"/>
      <c r="D2564" s="26"/>
      <c r="E2564" s="27"/>
      <c r="F2564" s="27"/>
      <c r="G2564" s="27"/>
    </row>
    <row r="2565" spans="1:7" x14ac:dyDescent="0.3">
      <c r="A2565" s="26"/>
      <c r="B2565" s="27"/>
      <c r="C2565" s="27"/>
      <c r="D2565" s="26"/>
      <c r="E2565" s="27"/>
      <c r="F2565" s="27"/>
      <c r="G2565" s="27"/>
    </row>
    <row r="2566" spans="1:7" x14ac:dyDescent="0.3">
      <c r="A2566" s="26"/>
      <c r="B2566" s="27"/>
      <c r="C2566" s="27"/>
      <c r="D2566" s="26"/>
      <c r="E2566" s="27"/>
      <c r="F2566" s="27"/>
      <c r="G2566" s="27"/>
    </row>
    <row r="2567" spans="1:7" x14ac:dyDescent="0.3">
      <c r="A2567" s="26"/>
      <c r="B2567" s="27"/>
      <c r="C2567" s="27"/>
      <c r="D2567" s="26"/>
      <c r="E2567" s="27"/>
      <c r="F2567" s="27"/>
      <c r="G2567" s="27"/>
    </row>
    <row r="2568" spans="1:7" x14ac:dyDescent="0.3">
      <c r="A2568" s="26"/>
      <c r="B2568" s="27"/>
      <c r="C2568" s="27"/>
      <c r="D2568" s="26"/>
      <c r="E2568" s="27"/>
      <c r="F2568" s="27"/>
      <c r="G2568" s="27"/>
    </row>
    <row r="2569" spans="1:7" x14ac:dyDescent="0.3">
      <c r="A2569" s="26"/>
      <c r="B2569" s="27"/>
      <c r="C2569" s="27"/>
      <c r="D2569" s="26"/>
      <c r="E2569" s="27"/>
      <c r="F2569" s="27"/>
      <c r="G2569" s="27"/>
    </row>
    <row r="2570" spans="1:7" x14ac:dyDescent="0.3">
      <c r="A2570" s="26"/>
      <c r="B2570" s="27"/>
      <c r="C2570" s="27"/>
      <c r="D2570" s="26"/>
      <c r="E2570" s="27"/>
      <c r="F2570" s="27"/>
      <c r="G2570" s="27"/>
    </row>
    <row r="2571" spans="1:7" x14ac:dyDescent="0.3">
      <c r="A2571" s="26"/>
      <c r="B2571" s="27"/>
      <c r="C2571" s="27"/>
      <c r="D2571" s="26"/>
      <c r="E2571" s="27"/>
      <c r="F2571" s="27"/>
      <c r="G2571" s="27"/>
    </row>
    <row r="2572" spans="1:7" x14ac:dyDescent="0.3">
      <c r="A2572" s="26"/>
      <c r="B2572" s="27"/>
      <c r="C2572" s="27"/>
      <c r="D2572" s="26"/>
      <c r="E2572" s="27"/>
      <c r="F2572" s="27"/>
      <c r="G2572" s="27"/>
    </row>
    <row r="2573" spans="1:7" x14ac:dyDescent="0.3">
      <c r="A2573" s="26"/>
      <c r="B2573" s="27"/>
      <c r="C2573" s="27"/>
      <c r="D2573" s="26"/>
      <c r="E2573" s="27"/>
      <c r="F2573" s="27"/>
      <c r="G2573" s="27"/>
    </row>
    <row r="2574" spans="1:7" x14ac:dyDescent="0.3">
      <c r="A2574" s="26"/>
      <c r="B2574" s="27"/>
      <c r="C2574" s="27"/>
      <c r="D2574" s="26"/>
      <c r="E2574" s="27"/>
      <c r="F2574" s="27"/>
      <c r="G2574" s="27"/>
    </row>
    <row r="2575" spans="1:7" x14ac:dyDescent="0.3">
      <c r="A2575" s="26"/>
      <c r="B2575" s="27"/>
      <c r="C2575" s="27"/>
      <c r="D2575" s="26"/>
      <c r="E2575" s="27"/>
      <c r="F2575" s="27"/>
      <c r="G2575" s="27"/>
    </row>
    <row r="2576" spans="1:7" x14ac:dyDescent="0.3">
      <c r="A2576" s="26"/>
      <c r="B2576" s="27"/>
      <c r="C2576" s="27"/>
      <c r="D2576" s="26"/>
      <c r="E2576" s="27"/>
      <c r="F2576" s="27"/>
      <c r="G2576" s="27"/>
    </row>
    <row r="2577" spans="1:7" x14ac:dyDescent="0.3">
      <c r="A2577" s="26"/>
      <c r="B2577" s="27"/>
      <c r="C2577" s="27"/>
      <c r="D2577" s="26"/>
      <c r="E2577" s="27"/>
      <c r="F2577" s="27"/>
      <c r="G2577" s="27"/>
    </row>
    <row r="2578" spans="1:7" x14ac:dyDescent="0.3">
      <c r="A2578" s="26"/>
      <c r="B2578" s="27"/>
      <c r="C2578" s="27"/>
      <c r="D2578" s="26"/>
      <c r="E2578" s="27"/>
      <c r="F2578" s="27"/>
      <c r="G2578" s="27"/>
    </row>
    <row r="2579" spans="1:7" x14ac:dyDescent="0.3">
      <c r="A2579" s="26"/>
      <c r="B2579" s="27"/>
      <c r="C2579" s="27"/>
      <c r="D2579" s="26"/>
      <c r="E2579" s="27"/>
      <c r="F2579" s="27"/>
      <c r="G2579" s="27"/>
    </row>
    <row r="2580" spans="1:7" x14ac:dyDescent="0.3">
      <c r="A2580" s="26"/>
      <c r="B2580" s="27"/>
      <c r="C2580" s="27"/>
      <c r="D2580" s="26"/>
      <c r="E2580" s="27"/>
      <c r="F2580" s="27"/>
      <c r="G2580" s="27"/>
    </row>
    <row r="2581" spans="1:7" x14ac:dyDescent="0.3">
      <c r="A2581" s="26"/>
      <c r="B2581" s="27"/>
      <c r="C2581" s="27"/>
      <c r="D2581" s="26"/>
      <c r="E2581" s="27"/>
      <c r="F2581" s="27"/>
      <c r="G2581" s="27"/>
    </row>
    <row r="2582" spans="1:7" x14ac:dyDescent="0.3">
      <c r="A2582" s="26"/>
      <c r="B2582" s="27"/>
      <c r="C2582" s="27"/>
      <c r="D2582" s="26"/>
      <c r="E2582" s="27"/>
      <c r="F2582" s="27"/>
      <c r="G2582" s="27"/>
    </row>
    <row r="2583" spans="1:7" x14ac:dyDescent="0.3">
      <c r="A2583" s="26"/>
      <c r="B2583" s="27"/>
      <c r="C2583" s="27"/>
      <c r="D2583" s="26"/>
      <c r="E2583" s="27"/>
      <c r="F2583" s="27"/>
      <c r="G2583" s="27"/>
    </row>
    <row r="2584" spans="1:7" x14ac:dyDescent="0.3">
      <c r="A2584" s="26"/>
      <c r="B2584" s="27"/>
      <c r="C2584" s="27"/>
      <c r="D2584" s="26"/>
      <c r="E2584" s="27"/>
      <c r="F2584" s="27"/>
      <c r="G2584" s="27"/>
    </row>
    <row r="2585" spans="1:7" x14ac:dyDescent="0.3">
      <c r="A2585" s="26"/>
      <c r="B2585" s="27"/>
      <c r="C2585" s="27"/>
      <c r="D2585" s="26"/>
      <c r="E2585" s="27"/>
      <c r="F2585" s="27"/>
      <c r="G2585" s="27"/>
    </row>
    <row r="2586" spans="1:7" x14ac:dyDescent="0.3">
      <c r="A2586" s="26"/>
      <c r="B2586" s="27"/>
      <c r="C2586" s="27"/>
      <c r="D2586" s="26"/>
      <c r="E2586" s="27"/>
      <c r="F2586" s="27"/>
      <c r="G2586" s="27"/>
    </row>
    <row r="2587" spans="1:7" x14ac:dyDescent="0.3">
      <c r="A2587" s="26"/>
      <c r="B2587" s="27"/>
      <c r="C2587" s="27"/>
      <c r="D2587" s="26"/>
      <c r="E2587" s="27"/>
      <c r="F2587" s="27"/>
      <c r="G2587" s="27"/>
    </row>
    <row r="2588" spans="1:7" x14ac:dyDescent="0.3">
      <c r="A2588" s="26"/>
      <c r="B2588" s="27"/>
      <c r="C2588" s="27"/>
      <c r="D2588" s="26"/>
      <c r="E2588" s="27"/>
      <c r="F2588" s="27"/>
      <c r="G2588" s="27"/>
    </row>
    <row r="2589" spans="1:7" x14ac:dyDescent="0.3">
      <c r="A2589" s="26"/>
      <c r="B2589" s="27"/>
      <c r="C2589" s="27"/>
      <c r="D2589" s="26"/>
      <c r="E2589" s="27"/>
      <c r="F2589" s="27"/>
      <c r="G2589" s="27"/>
    </row>
    <row r="2590" spans="1:7" x14ac:dyDescent="0.3">
      <c r="A2590" s="26"/>
      <c r="B2590" s="27"/>
      <c r="C2590" s="27"/>
      <c r="D2590" s="26"/>
      <c r="E2590" s="27"/>
      <c r="F2590" s="27"/>
      <c r="G2590" s="27"/>
    </row>
    <row r="2591" spans="1:7" x14ac:dyDescent="0.3">
      <c r="A2591" s="26"/>
      <c r="B2591" s="27"/>
      <c r="C2591" s="27"/>
      <c r="D2591" s="26"/>
      <c r="E2591" s="27"/>
      <c r="F2591" s="27"/>
      <c r="G2591" s="27"/>
    </row>
    <row r="2592" spans="1:7" x14ac:dyDescent="0.3">
      <c r="A2592" s="26"/>
      <c r="B2592" s="27"/>
      <c r="C2592" s="27"/>
      <c r="D2592" s="26"/>
      <c r="E2592" s="27"/>
      <c r="F2592" s="27"/>
      <c r="G2592" s="27"/>
    </row>
    <row r="2593" spans="1:7" x14ac:dyDescent="0.3">
      <c r="A2593" s="26"/>
      <c r="B2593" s="27"/>
      <c r="C2593" s="27"/>
      <c r="D2593" s="26"/>
      <c r="E2593" s="27"/>
      <c r="F2593" s="27"/>
      <c r="G2593" s="27"/>
    </row>
    <row r="2594" spans="1:7" x14ac:dyDescent="0.3">
      <c r="A2594" s="26"/>
      <c r="B2594" s="27"/>
      <c r="C2594" s="27"/>
      <c r="D2594" s="26"/>
      <c r="E2594" s="27"/>
      <c r="F2594" s="27"/>
      <c r="G2594" s="27"/>
    </row>
    <row r="2595" spans="1:7" x14ac:dyDescent="0.3">
      <c r="A2595" s="26"/>
      <c r="B2595" s="27"/>
      <c r="C2595" s="27"/>
      <c r="D2595" s="26"/>
      <c r="E2595" s="27"/>
      <c r="F2595" s="27"/>
      <c r="G2595" s="27"/>
    </row>
    <row r="2596" spans="1:7" x14ac:dyDescent="0.3">
      <c r="A2596" s="26"/>
      <c r="B2596" s="27"/>
      <c r="C2596" s="27"/>
      <c r="D2596" s="26"/>
      <c r="E2596" s="27"/>
      <c r="F2596" s="27"/>
      <c r="G2596" s="27"/>
    </row>
    <row r="2597" spans="1:7" x14ac:dyDescent="0.3">
      <c r="A2597" s="26"/>
      <c r="B2597" s="27"/>
      <c r="C2597" s="27"/>
      <c r="D2597" s="26"/>
      <c r="E2597" s="27"/>
      <c r="F2597" s="27"/>
      <c r="G2597" s="27"/>
    </row>
    <row r="2598" spans="1:7" x14ac:dyDescent="0.3">
      <c r="A2598" s="26"/>
      <c r="B2598" s="27"/>
      <c r="C2598" s="27"/>
      <c r="D2598" s="26"/>
      <c r="E2598" s="27"/>
      <c r="F2598" s="27"/>
      <c r="G2598" s="27"/>
    </row>
    <row r="2599" spans="1:7" x14ac:dyDescent="0.3">
      <c r="A2599" s="26"/>
      <c r="B2599" s="27"/>
      <c r="C2599" s="27"/>
      <c r="D2599" s="26"/>
      <c r="E2599" s="27"/>
      <c r="F2599" s="27"/>
      <c r="G2599" s="27"/>
    </row>
    <row r="2600" spans="1:7" x14ac:dyDescent="0.3">
      <c r="A2600" s="26"/>
      <c r="B2600" s="27"/>
      <c r="C2600" s="27"/>
      <c r="D2600" s="26"/>
      <c r="E2600" s="27"/>
      <c r="F2600" s="27"/>
      <c r="G2600" s="27"/>
    </row>
    <row r="2601" spans="1:7" x14ac:dyDescent="0.3">
      <c r="A2601" s="26"/>
      <c r="B2601" s="27"/>
      <c r="C2601" s="27"/>
      <c r="D2601" s="26"/>
      <c r="E2601" s="27"/>
      <c r="F2601" s="27"/>
      <c r="G2601" s="27"/>
    </row>
    <row r="2602" spans="1:7" x14ac:dyDescent="0.3">
      <c r="A2602" s="26"/>
      <c r="B2602" s="27"/>
      <c r="C2602" s="27"/>
      <c r="D2602" s="26"/>
      <c r="E2602" s="27"/>
      <c r="F2602" s="27"/>
      <c r="G2602" s="27"/>
    </row>
    <row r="2603" spans="1:7" x14ac:dyDescent="0.3">
      <c r="A2603" s="26"/>
      <c r="B2603" s="27"/>
      <c r="C2603" s="27"/>
      <c r="D2603" s="26"/>
      <c r="E2603" s="27"/>
      <c r="F2603" s="27"/>
      <c r="G2603" s="27"/>
    </row>
    <row r="2604" spans="1:7" x14ac:dyDescent="0.3">
      <c r="A2604" s="26"/>
      <c r="B2604" s="27"/>
      <c r="C2604" s="27"/>
      <c r="D2604" s="26"/>
      <c r="E2604" s="27"/>
      <c r="F2604" s="27"/>
      <c r="G2604" s="27"/>
    </row>
    <row r="2605" spans="1:7" x14ac:dyDescent="0.3">
      <c r="A2605" s="26"/>
      <c r="B2605" s="27"/>
      <c r="C2605" s="27"/>
      <c r="D2605" s="26"/>
      <c r="E2605" s="27"/>
      <c r="F2605" s="27"/>
      <c r="G2605" s="27"/>
    </row>
    <row r="2606" spans="1:7" x14ac:dyDescent="0.3">
      <c r="A2606" s="26"/>
      <c r="B2606" s="27"/>
      <c r="C2606" s="27"/>
      <c r="D2606" s="26"/>
      <c r="E2606" s="27"/>
      <c r="F2606" s="27"/>
      <c r="G2606" s="27"/>
    </row>
    <row r="2607" spans="1:7" x14ac:dyDescent="0.3">
      <c r="A2607" s="26"/>
      <c r="B2607" s="27"/>
      <c r="C2607" s="27"/>
      <c r="D2607" s="26"/>
      <c r="E2607" s="27"/>
      <c r="F2607" s="27"/>
      <c r="G2607" s="27"/>
    </row>
    <row r="2608" spans="1:7" x14ac:dyDescent="0.3">
      <c r="A2608" s="26"/>
      <c r="B2608" s="27"/>
      <c r="C2608" s="27"/>
      <c r="D2608" s="26"/>
      <c r="E2608" s="27"/>
      <c r="F2608" s="27"/>
      <c r="G2608" s="27"/>
    </row>
    <row r="2609" spans="1:7" x14ac:dyDescent="0.3">
      <c r="A2609" s="26"/>
      <c r="B2609" s="27"/>
      <c r="C2609" s="27"/>
      <c r="D2609" s="26"/>
      <c r="E2609" s="27"/>
      <c r="F2609" s="27"/>
      <c r="G2609" s="27"/>
    </row>
    <row r="2610" spans="1:7" x14ac:dyDescent="0.3">
      <c r="A2610" s="26"/>
      <c r="B2610" s="27"/>
      <c r="C2610" s="27"/>
      <c r="D2610" s="26"/>
      <c r="E2610" s="27"/>
      <c r="F2610" s="27"/>
      <c r="G2610" s="27"/>
    </row>
    <row r="2611" spans="1:7" x14ac:dyDescent="0.3">
      <c r="A2611" s="26"/>
      <c r="B2611" s="27"/>
      <c r="C2611" s="27"/>
      <c r="D2611" s="26"/>
      <c r="E2611" s="27"/>
      <c r="F2611" s="27"/>
      <c r="G2611" s="27"/>
    </row>
    <row r="2612" spans="1:7" x14ac:dyDescent="0.3">
      <c r="A2612" s="26"/>
      <c r="B2612" s="27"/>
      <c r="C2612" s="27"/>
      <c r="D2612" s="26"/>
      <c r="E2612" s="27"/>
      <c r="F2612" s="27"/>
      <c r="G2612" s="27"/>
    </row>
    <row r="2613" spans="1:7" x14ac:dyDescent="0.3">
      <c r="A2613" s="26"/>
      <c r="B2613" s="27"/>
      <c r="C2613" s="27"/>
      <c r="D2613" s="26"/>
      <c r="E2613" s="27"/>
      <c r="F2613" s="27"/>
      <c r="G2613" s="27"/>
    </row>
    <row r="2614" spans="1:7" x14ac:dyDescent="0.3">
      <c r="A2614" s="26"/>
      <c r="B2614" s="27"/>
      <c r="C2614" s="27"/>
      <c r="D2614" s="26"/>
      <c r="E2614" s="27"/>
      <c r="F2614" s="27"/>
      <c r="G2614" s="27"/>
    </row>
    <row r="2615" spans="1:7" x14ac:dyDescent="0.3">
      <c r="A2615" s="26"/>
      <c r="B2615" s="27"/>
      <c r="C2615" s="27"/>
      <c r="D2615" s="26"/>
      <c r="E2615" s="27"/>
      <c r="F2615" s="27"/>
      <c r="G2615" s="27"/>
    </row>
    <row r="2616" spans="1:7" x14ac:dyDescent="0.3">
      <c r="A2616" s="26"/>
      <c r="B2616" s="27"/>
      <c r="C2616" s="27"/>
      <c r="D2616" s="26"/>
      <c r="E2616" s="27"/>
      <c r="F2616" s="27"/>
      <c r="G2616" s="27"/>
    </row>
    <row r="2617" spans="1:7" x14ac:dyDescent="0.3">
      <c r="A2617" s="26"/>
      <c r="B2617" s="27"/>
      <c r="C2617" s="27"/>
      <c r="D2617" s="26"/>
      <c r="E2617" s="27"/>
      <c r="F2617" s="27"/>
      <c r="G2617" s="27"/>
    </row>
    <row r="2618" spans="1:7" x14ac:dyDescent="0.3">
      <c r="A2618" s="26"/>
      <c r="B2618" s="27"/>
      <c r="C2618" s="27"/>
      <c r="D2618" s="26"/>
      <c r="E2618" s="27"/>
      <c r="F2618" s="27"/>
      <c r="G2618" s="27"/>
    </row>
    <row r="2619" spans="1:7" x14ac:dyDescent="0.3">
      <c r="A2619" s="26"/>
      <c r="B2619" s="27"/>
      <c r="C2619" s="27"/>
      <c r="D2619" s="26"/>
      <c r="E2619" s="27"/>
      <c r="F2619" s="27"/>
      <c r="G2619" s="27"/>
    </row>
    <row r="2620" spans="1:7" x14ac:dyDescent="0.3">
      <c r="A2620" s="26"/>
      <c r="B2620" s="27"/>
      <c r="C2620" s="27"/>
      <c r="D2620" s="26"/>
      <c r="E2620" s="27"/>
      <c r="F2620" s="27"/>
      <c r="G2620" s="27"/>
    </row>
    <row r="2621" spans="1:7" x14ac:dyDescent="0.3">
      <c r="A2621" s="26"/>
      <c r="B2621" s="27"/>
      <c r="C2621" s="27"/>
      <c r="D2621" s="26"/>
      <c r="E2621" s="27"/>
      <c r="F2621" s="27"/>
      <c r="G2621" s="27"/>
    </row>
    <row r="2622" spans="1:7" x14ac:dyDescent="0.3">
      <c r="A2622" s="26"/>
      <c r="B2622" s="27"/>
      <c r="C2622" s="27"/>
      <c r="D2622" s="26"/>
      <c r="E2622" s="27"/>
      <c r="F2622" s="27"/>
      <c r="G2622" s="27"/>
    </row>
    <row r="2623" spans="1:7" x14ac:dyDescent="0.3">
      <c r="A2623" s="26"/>
      <c r="B2623" s="27"/>
      <c r="C2623" s="27"/>
      <c r="D2623" s="26"/>
      <c r="E2623" s="27"/>
      <c r="F2623" s="27"/>
      <c r="G2623" s="27"/>
    </row>
    <row r="2624" spans="1:7" x14ac:dyDescent="0.3">
      <c r="A2624" s="26"/>
      <c r="B2624" s="27"/>
      <c r="C2624" s="27"/>
      <c r="D2624" s="26"/>
      <c r="E2624" s="27"/>
      <c r="F2624" s="27"/>
      <c r="G2624" s="27"/>
    </row>
    <row r="2625" spans="1:7" x14ac:dyDescent="0.3">
      <c r="A2625" s="26"/>
      <c r="B2625" s="27"/>
      <c r="C2625" s="27"/>
      <c r="D2625" s="26"/>
      <c r="E2625" s="27"/>
      <c r="F2625" s="27"/>
      <c r="G2625" s="27"/>
    </row>
    <row r="2626" spans="1:7" x14ac:dyDescent="0.3">
      <c r="A2626" s="26"/>
      <c r="B2626" s="27"/>
      <c r="C2626" s="27"/>
      <c r="D2626" s="26"/>
      <c r="E2626" s="27"/>
      <c r="F2626" s="27"/>
      <c r="G2626" s="27"/>
    </row>
    <row r="2627" spans="1:7" x14ac:dyDescent="0.3">
      <c r="A2627" s="26"/>
      <c r="B2627" s="27"/>
      <c r="C2627" s="27"/>
      <c r="D2627" s="26"/>
      <c r="E2627" s="27"/>
      <c r="F2627" s="27"/>
      <c r="G2627" s="27"/>
    </row>
    <row r="2628" spans="1:7" x14ac:dyDescent="0.3">
      <c r="A2628" s="26"/>
      <c r="B2628" s="27"/>
      <c r="C2628" s="27"/>
      <c r="D2628" s="26"/>
      <c r="E2628" s="27"/>
      <c r="F2628" s="27"/>
      <c r="G2628" s="27"/>
    </row>
    <row r="2629" spans="1:7" x14ac:dyDescent="0.3">
      <c r="A2629" s="26"/>
      <c r="B2629" s="27"/>
      <c r="C2629" s="27"/>
      <c r="D2629" s="26"/>
      <c r="E2629" s="27"/>
      <c r="F2629" s="27"/>
      <c r="G2629" s="27"/>
    </row>
    <row r="2630" spans="1:7" x14ac:dyDescent="0.3">
      <c r="A2630" s="26"/>
      <c r="B2630" s="27"/>
      <c r="C2630" s="27"/>
      <c r="D2630" s="26"/>
      <c r="E2630" s="27"/>
      <c r="F2630" s="27"/>
      <c r="G2630" s="27"/>
    </row>
    <row r="2631" spans="1:7" x14ac:dyDescent="0.3">
      <c r="A2631" s="26"/>
      <c r="B2631" s="27"/>
      <c r="C2631" s="27"/>
      <c r="D2631" s="26"/>
      <c r="E2631" s="27"/>
      <c r="F2631" s="27"/>
      <c r="G2631" s="27"/>
    </row>
    <row r="2632" spans="1:7" x14ac:dyDescent="0.3">
      <c r="A2632" s="26"/>
      <c r="B2632" s="27"/>
      <c r="C2632" s="27"/>
      <c r="D2632" s="26"/>
      <c r="E2632" s="27"/>
      <c r="F2632" s="27"/>
      <c r="G2632" s="27"/>
    </row>
    <row r="2633" spans="1:7" x14ac:dyDescent="0.3">
      <c r="A2633" s="26"/>
      <c r="B2633" s="27"/>
      <c r="C2633" s="27"/>
      <c r="D2633" s="26"/>
      <c r="E2633" s="27"/>
      <c r="F2633" s="27"/>
      <c r="G2633" s="27"/>
    </row>
    <row r="2634" spans="1:7" x14ac:dyDescent="0.3">
      <c r="A2634" s="26"/>
      <c r="B2634" s="27"/>
      <c r="C2634" s="27"/>
      <c r="D2634" s="26"/>
      <c r="E2634" s="27"/>
      <c r="F2634" s="27"/>
      <c r="G2634" s="27"/>
    </row>
    <row r="2635" spans="1:7" x14ac:dyDescent="0.3">
      <c r="A2635" s="26"/>
      <c r="B2635" s="27"/>
      <c r="C2635" s="27"/>
      <c r="D2635" s="26"/>
      <c r="E2635" s="27"/>
      <c r="F2635" s="27"/>
      <c r="G2635" s="27"/>
    </row>
    <row r="2636" spans="1:7" x14ac:dyDescent="0.3">
      <c r="A2636" s="26"/>
      <c r="B2636" s="27"/>
      <c r="C2636" s="27"/>
      <c r="D2636" s="26"/>
      <c r="E2636" s="27"/>
      <c r="F2636" s="27"/>
      <c r="G2636" s="27"/>
    </row>
    <row r="2637" spans="1:7" x14ac:dyDescent="0.3">
      <c r="A2637" s="26"/>
      <c r="B2637" s="27"/>
      <c r="C2637" s="27"/>
      <c r="D2637" s="26"/>
      <c r="E2637" s="27"/>
      <c r="F2637" s="27"/>
      <c r="G2637" s="27"/>
    </row>
    <row r="2638" spans="1:7" x14ac:dyDescent="0.3">
      <c r="A2638" s="26"/>
      <c r="B2638" s="27"/>
      <c r="C2638" s="27"/>
      <c r="D2638" s="26"/>
      <c r="E2638" s="27"/>
      <c r="F2638" s="27"/>
      <c r="G2638" s="27"/>
    </row>
    <row r="2639" spans="1:7" x14ac:dyDescent="0.3">
      <c r="A2639" s="26"/>
      <c r="B2639" s="27"/>
      <c r="C2639" s="27"/>
      <c r="D2639" s="26"/>
      <c r="E2639" s="27"/>
      <c r="F2639" s="27"/>
      <c r="G2639" s="27"/>
    </row>
    <row r="2640" spans="1:7" x14ac:dyDescent="0.3">
      <c r="A2640" s="26"/>
      <c r="B2640" s="27"/>
      <c r="C2640" s="27"/>
      <c r="D2640" s="26"/>
      <c r="E2640" s="27"/>
      <c r="F2640" s="27"/>
      <c r="G2640" s="27"/>
    </row>
    <row r="2641" spans="1:7" x14ac:dyDescent="0.3">
      <c r="A2641" s="26"/>
      <c r="B2641" s="27"/>
      <c r="C2641" s="27"/>
      <c r="D2641" s="26"/>
      <c r="E2641" s="27"/>
      <c r="F2641" s="27"/>
      <c r="G2641" s="27"/>
    </row>
    <row r="2642" spans="1:7" x14ac:dyDescent="0.3">
      <c r="A2642" s="26"/>
      <c r="B2642" s="27"/>
      <c r="C2642" s="27"/>
      <c r="D2642" s="26"/>
      <c r="E2642" s="27"/>
      <c r="F2642" s="27"/>
      <c r="G2642" s="27"/>
    </row>
    <row r="2643" spans="1:7" x14ac:dyDescent="0.3">
      <c r="A2643" s="26"/>
      <c r="B2643" s="27"/>
      <c r="C2643" s="27"/>
      <c r="D2643" s="26"/>
      <c r="E2643" s="27"/>
      <c r="F2643" s="27"/>
      <c r="G2643" s="27"/>
    </row>
    <row r="2644" spans="1:7" x14ac:dyDescent="0.3">
      <c r="A2644" s="26"/>
      <c r="B2644" s="27"/>
      <c r="C2644" s="27"/>
      <c r="D2644" s="26"/>
      <c r="E2644" s="27"/>
      <c r="F2644" s="27"/>
      <c r="G2644" s="27"/>
    </row>
    <row r="2645" spans="1:7" x14ac:dyDescent="0.3">
      <c r="A2645" s="26"/>
      <c r="B2645" s="27"/>
      <c r="C2645" s="27"/>
      <c r="D2645" s="26"/>
      <c r="E2645" s="27"/>
      <c r="F2645" s="27"/>
      <c r="G2645" s="27"/>
    </row>
    <row r="2646" spans="1:7" x14ac:dyDescent="0.3">
      <c r="A2646" s="26"/>
      <c r="B2646" s="27"/>
      <c r="C2646" s="27"/>
      <c r="D2646" s="26"/>
      <c r="E2646" s="27"/>
      <c r="F2646" s="27"/>
      <c r="G2646" s="27"/>
    </row>
    <row r="2647" spans="1:7" x14ac:dyDescent="0.3">
      <c r="A2647" s="26"/>
      <c r="B2647" s="27"/>
      <c r="C2647" s="27"/>
      <c r="D2647" s="26"/>
      <c r="E2647" s="27"/>
      <c r="F2647" s="27"/>
      <c r="G2647" s="27"/>
    </row>
    <row r="2648" spans="1:7" x14ac:dyDescent="0.3">
      <c r="A2648" s="26"/>
      <c r="B2648" s="27"/>
      <c r="C2648" s="27"/>
      <c r="D2648" s="26"/>
      <c r="E2648" s="27"/>
      <c r="F2648" s="27"/>
      <c r="G2648" s="27"/>
    </row>
    <row r="2649" spans="1:7" x14ac:dyDescent="0.3">
      <c r="A2649" s="26"/>
      <c r="B2649" s="27"/>
      <c r="C2649" s="27"/>
      <c r="D2649" s="26"/>
      <c r="E2649" s="27"/>
      <c r="F2649" s="27"/>
      <c r="G2649" s="27"/>
    </row>
    <row r="2650" spans="1:7" x14ac:dyDescent="0.3">
      <c r="A2650" s="26"/>
      <c r="B2650" s="27"/>
      <c r="C2650" s="27"/>
      <c r="D2650" s="26"/>
      <c r="E2650" s="27"/>
      <c r="F2650" s="27"/>
      <c r="G2650" s="27"/>
    </row>
    <row r="2651" spans="1:7" x14ac:dyDescent="0.3">
      <c r="A2651" s="26"/>
      <c r="B2651" s="27"/>
      <c r="C2651" s="27"/>
      <c r="D2651" s="26"/>
      <c r="E2651" s="27"/>
      <c r="F2651" s="27"/>
      <c r="G2651" s="27"/>
    </row>
    <row r="2652" spans="1:7" x14ac:dyDescent="0.3">
      <c r="A2652" s="26"/>
      <c r="B2652" s="27"/>
      <c r="C2652" s="27"/>
      <c r="D2652" s="26"/>
      <c r="E2652" s="27"/>
      <c r="F2652" s="27"/>
      <c r="G2652" s="27"/>
    </row>
    <row r="2653" spans="1:7" x14ac:dyDescent="0.3">
      <c r="A2653" s="26"/>
      <c r="B2653" s="27"/>
      <c r="C2653" s="27"/>
      <c r="D2653" s="26"/>
      <c r="E2653" s="27"/>
      <c r="F2653" s="27"/>
      <c r="G2653" s="27"/>
    </row>
    <row r="2654" spans="1:7" x14ac:dyDescent="0.3">
      <c r="A2654" s="26"/>
      <c r="B2654" s="27"/>
      <c r="C2654" s="27"/>
      <c r="D2654" s="26"/>
      <c r="E2654" s="27"/>
      <c r="F2654" s="27"/>
      <c r="G2654" s="27"/>
    </row>
    <row r="2655" spans="1:7" x14ac:dyDescent="0.3">
      <c r="A2655" s="26"/>
      <c r="B2655" s="27"/>
      <c r="C2655" s="27"/>
      <c r="D2655" s="26"/>
      <c r="E2655" s="27"/>
      <c r="F2655" s="27"/>
      <c r="G2655" s="27"/>
    </row>
    <row r="2656" spans="1:7" x14ac:dyDescent="0.3">
      <c r="A2656" s="26"/>
      <c r="B2656" s="27"/>
      <c r="C2656" s="27"/>
      <c r="D2656" s="26"/>
      <c r="E2656" s="27"/>
      <c r="F2656" s="27"/>
      <c r="G2656" s="27"/>
    </row>
    <row r="2657" spans="1:7" x14ac:dyDescent="0.3">
      <c r="A2657" s="26"/>
      <c r="B2657" s="27"/>
      <c r="C2657" s="27"/>
      <c r="D2657" s="26"/>
      <c r="E2657" s="27"/>
      <c r="F2657" s="27"/>
      <c r="G2657" s="27"/>
    </row>
    <row r="2658" spans="1:7" x14ac:dyDescent="0.3">
      <c r="A2658" s="26"/>
      <c r="B2658" s="27"/>
      <c r="C2658" s="27"/>
      <c r="D2658" s="26"/>
      <c r="E2658" s="27"/>
      <c r="F2658" s="27"/>
      <c r="G2658" s="27"/>
    </row>
    <row r="2659" spans="1:7" x14ac:dyDescent="0.3">
      <c r="A2659" s="26"/>
      <c r="B2659" s="27"/>
      <c r="C2659" s="27"/>
      <c r="D2659" s="26"/>
      <c r="E2659" s="27"/>
      <c r="F2659" s="27"/>
      <c r="G2659" s="27"/>
    </row>
    <row r="2660" spans="1:7" x14ac:dyDescent="0.3">
      <c r="A2660" s="26"/>
      <c r="B2660" s="27"/>
      <c r="C2660" s="27"/>
      <c r="D2660" s="26"/>
      <c r="E2660" s="27"/>
      <c r="F2660" s="27"/>
      <c r="G2660" s="27"/>
    </row>
    <row r="2661" spans="1:7" x14ac:dyDescent="0.3">
      <c r="A2661" s="26"/>
      <c r="B2661" s="27"/>
      <c r="C2661" s="27"/>
      <c r="D2661" s="26"/>
      <c r="E2661" s="27"/>
      <c r="F2661" s="27"/>
      <c r="G2661" s="27"/>
    </row>
    <row r="2662" spans="1:7" x14ac:dyDescent="0.3">
      <c r="A2662" s="26"/>
      <c r="B2662" s="27"/>
      <c r="C2662" s="27"/>
      <c r="D2662" s="26"/>
      <c r="E2662" s="27"/>
      <c r="F2662" s="27"/>
      <c r="G2662" s="27"/>
    </row>
    <row r="2663" spans="1:7" x14ac:dyDescent="0.3">
      <c r="A2663" s="26"/>
      <c r="B2663" s="27"/>
      <c r="C2663" s="27"/>
      <c r="D2663" s="26"/>
      <c r="E2663" s="27"/>
      <c r="F2663" s="27"/>
      <c r="G2663" s="27"/>
    </row>
    <row r="2664" spans="1:7" x14ac:dyDescent="0.3">
      <c r="A2664" s="26"/>
      <c r="B2664" s="27"/>
      <c r="C2664" s="27"/>
      <c r="D2664" s="26"/>
      <c r="E2664" s="27"/>
      <c r="F2664" s="27"/>
      <c r="G2664" s="27"/>
    </row>
    <row r="2665" spans="1:7" x14ac:dyDescent="0.3">
      <c r="A2665" s="26"/>
      <c r="B2665" s="27"/>
      <c r="C2665" s="27"/>
      <c r="D2665" s="26"/>
      <c r="E2665" s="27"/>
      <c r="F2665" s="27"/>
      <c r="G2665" s="27"/>
    </row>
    <row r="2666" spans="1:7" x14ac:dyDescent="0.3">
      <c r="A2666" s="26"/>
      <c r="B2666" s="27"/>
      <c r="C2666" s="27"/>
      <c r="D2666" s="26"/>
      <c r="E2666" s="27"/>
      <c r="F2666" s="27"/>
      <c r="G2666" s="27"/>
    </row>
    <row r="2667" spans="1:7" x14ac:dyDescent="0.3">
      <c r="A2667" s="26"/>
      <c r="B2667" s="27"/>
      <c r="C2667" s="27"/>
      <c r="D2667" s="26"/>
      <c r="E2667" s="27"/>
      <c r="F2667" s="27"/>
      <c r="G2667" s="27"/>
    </row>
    <row r="2668" spans="1:7" x14ac:dyDescent="0.3">
      <c r="A2668" s="26"/>
      <c r="B2668" s="27"/>
      <c r="C2668" s="27"/>
      <c r="D2668" s="26"/>
      <c r="E2668" s="27"/>
      <c r="F2668" s="27"/>
      <c r="G2668" s="27"/>
    </row>
    <row r="2669" spans="1:7" x14ac:dyDescent="0.3">
      <c r="A2669" s="26"/>
      <c r="B2669" s="27"/>
      <c r="C2669" s="27"/>
      <c r="D2669" s="26"/>
      <c r="E2669" s="27"/>
      <c r="F2669" s="27"/>
      <c r="G2669" s="27"/>
    </row>
    <row r="2670" spans="1:7" x14ac:dyDescent="0.3">
      <c r="A2670" s="26"/>
      <c r="B2670" s="27"/>
      <c r="C2670" s="27"/>
      <c r="D2670" s="26"/>
      <c r="E2670" s="27"/>
      <c r="F2670" s="27"/>
      <c r="G2670" s="27"/>
    </row>
    <row r="2671" spans="1:7" x14ac:dyDescent="0.3">
      <c r="A2671" s="26"/>
      <c r="B2671" s="27"/>
      <c r="C2671" s="27"/>
      <c r="D2671" s="26"/>
      <c r="E2671" s="27"/>
      <c r="F2671" s="27"/>
      <c r="G2671" s="27"/>
    </row>
    <row r="2672" spans="1:7" x14ac:dyDescent="0.3">
      <c r="A2672" s="26"/>
      <c r="B2672" s="27"/>
      <c r="C2672" s="27"/>
      <c r="D2672" s="26"/>
      <c r="E2672" s="27"/>
      <c r="F2672" s="27"/>
      <c r="G2672" s="27"/>
    </row>
    <row r="2673" spans="1:7" x14ac:dyDescent="0.3">
      <c r="A2673" s="26"/>
      <c r="B2673" s="27"/>
      <c r="C2673" s="27"/>
      <c r="D2673" s="26"/>
      <c r="E2673" s="27"/>
      <c r="F2673" s="27"/>
      <c r="G2673" s="27"/>
    </row>
    <row r="2674" spans="1:7" x14ac:dyDescent="0.3">
      <c r="A2674" s="26"/>
      <c r="B2674" s="27"/>
      <c r="C2674" s="27"/>
      <c r="D2674" s="26"/>
      <c r="E2674" s="27"/>
      <c r="F2674" s="27"/>
      <c r="G2674" s="27"/>
    </row>
    <row r="2675" spans="1:7" x14ac:dyDescent="0.3">
      <c r="A2675" s="26"/>
      <c r="B2675" s="27"/>
      <c r="C2675" s="27"/>
      <c r="D2675" s="26"/>
      <c r="E2675" s="27"/>
      <c r="F2675" s="27"/>
      <c r="G2675" s="27"/>
    </row>
    <row r="2676" spans="1:7" x14ac:dyDescent="0.3">
      <c r="A2676" s="26"/>
      <c r="B2676" s="27"/>
      <c r="C2676" s="27"/>
      <c r="D2676" s="26"/>
      <c r="E2676" s="27"/>
      <c r="F2676" s="27"/>
      <c r="G2676" s="27"/>
    </row>
    <row r="2677" spans="1:7" x14ac:dyDescent="0.3">
      <c r="A2677" s="26"/>
      <c r="B2677" s="27"/>
      <c r="C2677" s="27"/>
      <c r="D2677" s="26"/>
      <c r="E2677" s="27"/>
      <c r="F2677" s="27"/>
      <c r="G2677" s="27"/>
    </row>
    <row r="2678" spans="1:7" x14ac:dyDescent="0.3">
      <c r="A2678" s="26"/>
      <c r="B2678" s="27"/>
      <c r="C2678" s="27"/>
      <c r="D2678" s="26"/>
      <c r="E2678" s="27"/>
      <c r="F2678" s="27"/>
      <c r="G2678" s="27"/>
    </row>
    <row r="2679" spans="1:7" x14ac:dyDescent="0.3">
      <c r="A2679" s="26"/>
      <c r="B2679" s="27"/>
      <c r="C2679" s="27"/>
      <c r="D2679" s="26"/>
      <c r="E2679" s="27"/>
      <c r="F2679" s="27"/>
      <c r="G2679" s="27"/>
    </row>
    <row r="2680" spans="1:7" x14ac:dyDescent="0.3">
      <c r="A2680" s="26"/>
      <c r="B2680" s="27"/>
      <c r="C2680" s="27"/>
      <c r="D2680" s="26"/>
      <c r="E2680" s="27"/>
      <c r="F2680" s="27"/>
      <c r="G2680" s="27"/>
    </row>
    <row r="2681" spans="1:7" x14ac:dyDescent="0.3">
      <c r="A2681" s="26"/>
      <c r="B2681" s="27"/>
      <c r="C2681" s="27"/>
      <c r="D2681" s="26"/>
      <c r="E2681" s="27"/>
      <c r="F2681" s="27"/>
      <c r="G2681" s="27"/>
    </row>
    <row r="2682" spans="1:7" x14ac:dyDescent="0.3">
      <c r="A2682" s="26"/>
      <c r="B2682" s="27"/>
      <c r="C2682" s="27"/>
      <c r="D2682" s="26"/>
      <c r="E2682" s="27"/>
      <c r="F2682" s="27"/>
      <c r="G2682" s="27"/>
    </row>
    <row r="2683" spans="1:7" x14ac:dyDescent="0.3">
      <c r="A2683" s="26"/>
      <c r="B2683" s="27"/>
      <c r="C2683" s="27"/>
      <c r="D2683" s="26"/>
      <c r="E2683" s="27"/>
      <c r="F2683" s="27"/>
      <c r="G2683" s="27"/>
    </row>
    <row r="2684" spans="1:7" x14ac:dyDescent="0.3">
      <c r="A2684" s="26"/>
      <c r="B2684" s="27"/>
      <c r="C2684" s="27"/>
      <c r="D2684" s="26"/>
      <c r="E2684" s="27"/>
      <c r="F2684" s="27"/>
      <c r="G2684" s="27"/>
    </row>
    <row r="2685" spans="1:7" x14ac:dyDescent="0.3">
      <c r="A2685" s="26"/>
      <c r="B2685" s="27"/>
      <c r="C2685" s="27"/>
      <c r="D2685" s="26"/>
      <c r="E2685" s="27"/>
      <c r="F2685" s="27"/>
      <c r="G2685" s="27"/>
    </row>
    <row r="2686" spans="1:7" x14ac:dyDescent="0.3">
      <c r="A2686" s="26"/>
      <c r="B2686" s="27"/>
      <c r="C2686" s="27"/>
      <c r="D2686" s="26"/>
      <c r="E2686" s="27"/>
      <c r="F2686" s="27"/>
      <c r="G2686" s="27"/>
    </row>
    <row r="2687" spans="1:7" x14ac:dyDescent="0.3">
      <c r="A2687" s="26"/>
      <c r="B2687" s="27"/>
      <c r="C2687" s="27"/>
      <c r="D2687" s="26"/>
      <c r="E2687" s="27"/>
      <c r="F2687" s="27"/>
      <c r="G2687" s="27"/>
    </row>
    <row r="2688" spans="1:7" x14ac:dyDescent="0.3">
      <c r="A2688" s="26"/>
      <c r="B2688" s="27"/>
      <c r="C2688" s="27"/>
      <c r="D2688" s="26"/>
      <c r="E2688" s="27"/>
      <c r="F2688" s="27"/>
      <c r="G2688" s="27"/>
    </row>
    <row r="2689" spans="1:7" x14ac:dyDescent="0.3">
      <c r="A2689" s="26"/>
      <c r="B2689" s="27"/>
      <c r="C2689" s="27"/>
      <c r="D2689" s="26"/>
      <c r="E2689" s="27"/>
      <c r="F2689" s="27"/>
      <c r="G2689" s="27"/>
    </row>
    <row r="2690" spans="1:7" x14ac:dyDescent="0.3">
      <c r="A2690" s="26"/>
      <c r="B2690" s="27"/>
      <c r="C2690" s="27"/>
      <c r="D2690" s="26"/>
      <c r="E2690" s="27"/>
      <c r="F2690" s="27"/>
      <c r="G2690" s="27"/>
    </row>
    <row r="2691" spans="1:7" x14ac:dyDescent="0.3">
      <c r="A2691" s="26"/>
      <c r="B2691" s="27"/>
      <c r="C2691" s="27"/>
      <c r="D2691" s="26"/>
      <c r="E2691" s="27"/>
      <c r="F2691" s="27"/>
      <c r="G2691" s="27"/>
    </row>
    <row r="2692" spans="1:7" x14ac:dyDescent="0.3">
      <c r="A2692" s="26"/>
      <c r="B2692" s="27"/>
      <c r="C2692" s="27"/>
      <c r="D2692" s="26"/>
      <c r="E2692" s="27"/>
      <c r="F2692" s="27"/>
      <c r="G2692" s="27"/>
    </row>
    <row r="2693" spans="1:7" x14ac:dyDescent="0.3">
      <c r="A2693" s="26"/>
      <c r="B2693" s="27"/>
      <c r="C2693" s="27"/>
      <c r="D2693" s="26"/>
      <c r="E2693" s="27"/>
      <c r="F2693" s="27"/>
      <c r="G2693" s="27"/>
    </row>
    <row r="2694" spans="1:7" x14ac:dyDescent="0.3">
      <c r="A2694" s="26"/>
      <c r="B2694" s="27"/>
      <c r="C2694" s="27"/>
      <c r="D2694" s="26"/>
      <c r="E2694" s="27"/>
      <c r="F2694" s="27"/>
      <c r="G2694" s="27"/>
    </row>
    <row r="2695" spans="1:7" x14ac:dyDescent="0.3">
      <c r="A2695" s="26"/>
      <c r="B2695" s="27"/>
      <c r="C2695" s="27"/>
      <c r="D2695" s="26"/>
      <c r="E2695" s="27"/>
      <c r="F2695" s="27"/>
      <c r="G2695" s="27"/>
    </row>
    <row r="2696" spans="1:7" x14ac:dyDescent="0.3">
      <c r="A2696" s="26"/>
      <c r="B2696" s="27"/>
      <c r="C2696" s="27"/>
      <c r="D2696" s="26"/>
      <c r="E2696" s="27"/>
      <c r="F2696" s="27"/>
      <c r="G2696" s="27"/>
    </row>
    <row r="2697" spans="1:7" x14ac:dyDescent="0.3">
      <c r="A2697" s="26"/>
      <c r="B2697" s="27"/>
      <c r="C2697" s="27"/>
      <c r="D2697" s="26"/>
      <c r="E2697" s="27"/>
      <c r="F2697" s="27"/>
      <c r="G2697" s="27"/>
    </row>
    <row r="2698" spans="1:7" x14ac:dyDescent="0.3">
      <c r="A2698" s="26"/>
      <c r="B2698" s="27"/>
      <c r="C2698" s="27"/>
      <c r="D2698" s="26"/>
      <c r="E2698" s="27"/>
      <c r="F2698" s="27"/>
      <c r="G2698" s="27"/>
    </row>
    <row r="2699" spans="1:7" x14ac:dyDescent="0.3">
      <c r="A2699" s="26"/>
      <c r="B2699" s="27"/>
      <c r="C2699" s="27"/>
      <c r="D2699" s="26"/>
      <c r="E2699" s="27"/>
      <c r="F2699" s="27"/>
      <c r="G2699" s="27"/>
    </row>
    <row r="2700" spans="1:7" x14ac:dyDescent="0.3">
      <c r="A2700" s="26"/>
      <c r="B2700" s="27"/>
      <c r="C2700" s="27"/>
      <c r="D2700" s="26"/>
      <c r="E2700" s="27"/>
      <c r="F2700" s="27"/>
      <c r="G2700" s="27"/>
    </row>
    <row r="2701" spans="1:7" x14ac:dyDescent="0.3">
      <c r="A2701" s="26"/>
      <c r="B2701" s="27"/>
      <c r="C2701" s="27"/>
      <c r="D2701" s="26"/>
      <c r="E2701" s="27"/>
      <c r="F2701" s="27"/>
      <c r="G2701" s="27"/>
    </row>
    <row r="2702" spans="1:7" x14ac:dyDescent="0.3">
      <c r="A2702" s="26"/>
      <c r="B2702" s="27"/>
      <c r="C2702" s="27"/>
      <c r="D2702" s="26"/>
      <c r="E2702" s="27"/>
      <c r="F2702" s="27"/>
      <c r="G2702" s="27"/>
    </row>
    <row r="2703" spans="1:7" x14ac:dyDescent="0.3">
      <c r="A2703" s="26"/>
      <c r="B2703" s="27"/>
      <c r="C2703" s="27"/>
      <c r="D2703" s="26"/>
      <c r="E2703" s="27"/>
      <c r="F2703" s="27"/>
      <c r="G2703" s="27"/>
    </row>
    <row r="2704" spans="1:7" x14ac:dyDescent="0.3">
      <c r="A2704" s="26"/>
      <c r="B2704" s="27"/>
      <c r="C2704" s="27"/>
      <c r="D2704" s="26"/>
      <c r="E2704" s="27"/>
      <c r="F2704" s="27"/>
      <c r="G2704" s="27"/>
    </row>
    <row r="2705" spans="1:7" x14ac:dyDescent="0.3">
      <c r="A2705" s="26"/>
      <c r="B2705" s="27"/>
      <c r="C2705" s="27"/>
      <c r="D2705" s="26"/>
      <c r="E2705" s="27"/>
      <c r="F2705" s="27"/>
      <c r="G2705" s="27"/>
    </row>
    <row r="2706" spans="1:7" x14ac:dyDescent="0.3">
      <c r="A2706" s="26"/>
      <c r="B2706" s="27"/>
      <c r="C2706" s="27"/>
      <c r="D2706" s="26"/>
      <c r="E2706" s="27"/>
      <c r="F2706" s="27"/>
      <c r="G2706" s="27"/>
    </row>
    <row r="2707" spans="1:7" x14ac:dyDescent="0.3">
      <c r="A2707" s="26"/>
      <c r="B2707" s="27"/>
      <c r="C2707" s="27"/>
      <c r="D2707" s="26"/>
      <c r="E2707" s="27"/>
      <c r="F2707" s="27"/>
      <c r="G2707" s="27"/>
    </row>
    <row r="2708" spans="1:7" x14ac:dyDescent="0.3">
      <c r="A2708" s="26"/>
      <c r="B2708" s="27"/>
      <c r="C2708" s="27"/>
      <c r="D2708" s="26"/>
      <c r="E2708" s="27"/>
      <c r="F2708" s="27"/>
      <c r="G2708" s="27"/>
    </row>
    <row r="2709" spans="1:7" x14ac:dyDescent="0.3">
      <c r="A2709" s="26"/>
      <c r="B2709" s="27"/>
      <c r="C2709" s="27"/>
      <c r="D2709" s="26"/>
      <c r="E2709" s="27"/>
      <c r="F2709" s="27"/>
      <c r="G2709" s="27"/>
    </row>
    <row r="2710" spans="1:7" x14ac:dyDescent="0.3">
      <c r="A2710" s="26"/>
      <c r="B2710" s="27"/>
      <c r="C2710" s="27"/>
      <c r="D2710" s="26"/>
      <c r="E2710" s="27"/>
      <c r="F2710" s="27"/>
      <c r="G2710" s="27"/>
    </row>
    <row r="2711" spans="1:7" x14ac:dyDescent="0.3">
      <c r="A2711" s="26"/>
      <c r="B2711" s="27"/>
      <c r="C2711" s="27"/>
      <c r="D2711" s="26"/>
      <c r="E2711" s="27"/>
      <c r="F2711" s="27"/>
      <c r="G2711" s="27"/>
    </row>
    <row r="2712" spans="1:7" x14ac:dyDescent="0.3">
      <c r="A2712" s="26"/>
      <c r="B2712" s="27"/>
      <c r="C2712" s="27"/>
      <c r="D2712" s="26"/>
      <c r="E2712" s="27"/>
      <c r="F2712" s="27"/>
      <c r="G2712" s="27"/>
    </row>
    <row r="2713" spans="1:7" x14ac:dyDescent="0.3">
      <c r="A2713" s="26"/>
      <c r="B2713" s="27"/>
      <c r="C2713" s="27"/>
      <c r="D2713" s="26"/>
      <c r="E2713" s="27"/>
      <c r="F2713" s="27"/>
      <c r="G2713" s="27"/>
    </row>
    <row r="2714" spans="1:7" x14ac:dyDescent="0.3">
      <c r="A2714" s="26"/>
      <c r="B2714" s="27"/>
      <c r="C2714" s="27"/>
      <c r="D2714" s="26"/>
      <c r="E2714" s="27"/>
      <c r="F2714" s="27"/>
      <c r="G2714" s="27"/>
    </row>
    <row r="2715" spans="1:7" x14ac:dyDescent="0.3">
      <c r="A2715" s="26"/>
      <c r="B2715" s="27"/>
      <c r="C2715" s="27"/>
      <c r="D2715" s="26"/>
      <c r="E2715" s="27"/>
      <c r="F2715" s="27"/>
      <c r="G2715" s="27"/>
    </row>
    <row r="2716" spans="1:7" x14ac:dyDescent="0.3">
      <c r="A2716" s="26"/>
      <c r="B2716" s="27"/>
      <c r="C2716" s="27"/>
      <c r="D2716" s="26"/>
      <c r="E2716" s="27"/>
      <c r="F2716" s="27"/>
      <c r="G2716" s="27"/>
    </row>
    <row r="2717" spans="1:7" x14ac:dyDescent="0.3">
      <c r="A2717" s="26"/>
      <c r="B2717" s="27"/>
      <c r="C2717" s="27"/>
      <c r="D2717" s="26"/>
      <c r="E2717" s="27"/>
      <c r="F2717" s="27"/>
      <c r="G2717" s="27"/>
    </row>
    <row r="2718" spans="1:7" x14ac:dyDescent="0.3">
      <c r="A2718" s="26"/>
      <c r="B2718" s="27"/>
      <c r="C2718" s="27"/>
      <c r="D2718" s="26"/>
      <c r="E2718" s="27"/>
      <c r="F2718" s="27"/>
      <c r="G2718" s="27"/>
    </row>
    <row r="2719" spans="1:7" x14ac:dyDescent="0.3">
      <c r="A2719" s="26"/>
      <c r="B2719" s="27"/>
      <c r="C2719" s="27"/>
      <c r="D2719" s="26"/>
      <c r="E2719" s="27"/>
      <c r="F2719" s="27"/>
      <c r="G2719" s="27"/>
    </row>
    <row r="2720" spans="1:7" x14ac:dyDescent="0.3">
      <c r="A2720" s="26"/>
      <c r="B2720" s="27"/>
      <c r="C2720" s="27"/>
      <c r="D2720" s="26"/>
      <c r="E2720" s="27"/>
      <c r="F2720" s="27"/>
      <c r="G2720" s="27"/>
    </row>
    <row r="2721" spans="1:7" x14ac:dyDescent="0.3">
      <c r="A2721" s="26"/>
      <c r="B2721" s="27"/>
      <c r="C2721" s="27"/>
      <c r="D2721" s="26"/>
      <c r="E2721" s="27"/>
      <c r="F2721" s="27"/>
      <c r="G2721" s="27"/>
    </row>
  </sheetData>
  <sheetProtection algorithmName="SHA-512" hashValue="ecnUA7iUrLVEuGs54fNasHzCP4bipD5HRvGMZdo257JyCKJ/oVpdqkviVcjbOVAhIokVAM5PDVSJbBzcxoD94A==" saltValue="flykd9SmlMsjWmdJsPb9wg==" spinCount="100000" sheet="1" objects="1" scenarios="1"/>
  <sortState xmlns:xlrd2="http://schemas.microsoft.com/office/spreadsheetml/2017/richdata2" ref="A2:G1104">
    <sortCondition ref="A2:A1104"/>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G28"/>
  <sheetViews>
    <sheetView workbookViewId="0">
      <selection activeCell="D6" sqref="D6"/>
    </sheetView>
  </sheetViews>
  <sheetFormatPr defaultColWidth="9.109375" defaultRowHeight="14.4" x14ac:dyDescent="0.3"/>
  <cols>
    <col min="1" max="1" width="10.5546875" customWidth="1"/>
    <col min="2" max="2" width="9.44140625" bestFit="1" customWidth="1"/>
    <col min="3" max="3" width="10.6640625" bestFit="1" customWidth="1"/>
    <col min="4" max="4" width="15" bestFit="1" customWidth="1"/>
    <col min="7" max="7" width="10.109375" bestFit="1" customWidth="1"/>
  </cols>
  <sheetData>
    <row r="1" spans="1:7" x14ac:dyDescent="0.3">
      <c r="A1" s="1" t="s">
        <v>262</v>
      </c>
      <c r="B1" s="1"/>
    </row>
    <row r="2" spans="1:7" ht="6.75" customHeight="1" x14ac:dyDescent="0.3"/>
    <row r="3" spans="1:7" x14ac:dyDescent="0.3">
      <c r="A3" s="2">
        <v>44927</v>
      </c>
      <c r="B3" s="3" t="s">
        <v>263</v>
      </c>
      <c r="C3" s="4">
        <v>45291</v>
      </c>
      <c r="D3" s="24">
        <v>0.21</v>
      </c>
      <c r="E3" t="s">
        <v>264</v>
      </c>
    </row>
    <row r="4" spans="1:7" x14ac:dyDescent="0.3">
      <c r="A4" s="2">
        <v>44743</v>
      </c>
      <c r="B4" s="3" t="s">
        <v>263</v>
      </c>
      <c r="C4" s="4">
        <v>45107</v>
      </c>
      <c r="D4" s="92">
        <v>0.41699999999999998</v>
      </c>
      <c r="E4" t="s">
        <v>265</v>
      </c>
      <c r="F4" s="5"/>
      <c r="G4" s="5"/>
    </row>
    <row r="5" spans="1:7" x14ac:dyDescent="0.3">
      <c r="A5" s="2">
        <v>45108</v>
      </c>
      <c r="B5" s="3" t="s">
        <v>263</v>
      </c>
      <c r="C5" s="6">
        <v>45473</v>
      </c>
      <c r="D5" s="92">
        <v>0.42799999999999999</v>
      </c>
      <c r="E5" t="s">
        <v>265</v>
      </c>
      <c r="F5" s="5"/>
      <c r="G5" s="5"/>
    </row>
    <row r="9" spans="1:7" x14ac:dyDescent="0.3">
      <c r="A9">
        <v>1</v>
      </c>
    </row>
    <row r="10" spans="1:7" x14ac:dyDescent="0.3">
      <c r="A10">
        <v>2</v>
      </c>
    </row>
    <row r="11" spans="1:7" x14ac:dyDescent="0.3">
      <c r="A11">
        <v>3</v>
      </c>
    </row>
    <row r="12" spans="1:7" x14ac:dyDescent="0.3">
      <c r="A12">
        <v>4</v>
      </c>
    </row>
    <row r="13" spans="1:7" x14ac:dyDescent="0.3">
      <c r="A13">
        <v>5</v>
      </c>
    </row>
    <row r="14" spans="1:7" x14ac:dyDescent="0.3">
      <c r="A14">
        <v>6</v>
      </c>
    </row>
    <row r="15" spans="1:7" x14ac:dyDescent="0.3">
      <c r="A15">
        <v>7</v>
      </c>
    </row>
    <row r="16" spans="1:7" x14ac:dyDescent="0.3">
      <c r="A16">
        <v>8</v>
      </c>
    </row>
    <row r="17" spans="1:1" x14ac:dyDescent="0.3">
      <c r="A17">
        <v>9</v>
      </c>
    </row>
    <row r="18" spans="1:1" x14ac:dyDescent="0.3">
      <c r="A18">
        <v>10</v>
      </c>
    </row>
    <row r="19" spans="1:1" x14ac:dyDescent="0.3">
      <c r="A19">
        <v>11</v>
      </c>
    </row>
    <row r="20" spans="1:1" x14ac:dyDescent="0.3">
      <c r="A20">
        <v>12</v>
      </c>
    </row>
    <row r="21" spans="1:1" x14ac:dyDescent="0.3">
      <c r="A21">
        <v>13</v>
      </c>
    </row>
    <row r="22" spans="1:1" x14ac:dyDescent="0.3">
      <c r="A22">
        <v>14</v>
      </c>
    </row>
    <row r="23" spans="1:1" x14ac:dyDescent="0.3">
      <c r="A23">
        <v>15</v>
      </c>
    </row>
    <row r="24" spans="1:1" x14ac:dyDescent="0.3">
      <c r="A24">
        <v>16</v>
      </c>
    </row>
    <row r="25" spans="1:1" x14ac:dyDescent="0.3">
      <c r="A25">
        <v>17</v>
      </c>
    </row>
    <row r="26" spans="1:1" x14ac:dyDescent="0.3">
      <c r="A26">
        <v>18</v>
      </c>
    </row>
    <row r="27" spans="1:1" x14ac:dyDescent="0.3">
      <c r="A27">
        <v>19</v>
      </c>
    </row>
    <row r="28" spans="1:1" x14ac:dyDescent="0.3">
      <c r="A28">
        <v>20</v>
      </c>
    </row>
  </sheetData>
  <sheetProtection algorithmName="SHA-512" hashValue="S31DnaWZGNB/SD+QJ0K8jANW4+vle4W299xSvfPsC8+Byx8tmpN17cMnsRlR4ZSUsStivAV+TL36N7c3zOXW2g==" saltValue="IS5oAe/bzhwT/qKOrjVoag=="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55BB1-6ECB-422F-94F5-E0CFF4C99DDE}">
  <dimension ref="A1"/>
  <sheetViews>
    <sheetView workbookViewId="0"/>
  </sheetViews>
  <sheetFormatPr defaultRowHeight="14.4" x14ac:dyDescent="0.3"/>
  <cols>
    <col min="1" max="16384" width="8.88671875" style="46"/>
  </cols>
  <sheetData/>
  <sheetProtection algorithmName="SHA-512" hashValue="uHRBdb/6BUI3uqt5dmqKPzPEi/ilHsET07oCVLLXUdbVPYRhB5qZvwf4CwzrfjGXON2RmH0ClOUeNIAOyrR89w==" saltValue="s3vP1L0wIv8WQYnLdIFRe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EBD74-BCC4-47BD-84B9-9F77131AE34F}">
  <dimension ref="A1"/>
  <sheetViews>
    <sheetView workbookViewId="0"/>
  </sheetViews>
  <sheetFormatPr defaultRowHeight="14.4" x14ac:dyDescent="0.3"/>
  <cols>
    <col min="1" max="16384" width="8.88671875" style="46"/>
  </cols>
  <sheetData/>
  <sheetProtection algorithmName="SHA-512" hashValue="YrGiFe7rj29zTZadq7aYqmx8RnXlE3ScWuwzOAeTIlA1xHhnzMIewXfLNQNj4pHNiCL601aVqsLVap7XhduBBw==" saltValue="B4QyOaTnTQ3HbAEGEXbK7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97A0D-E0EA-415E-8848-5045F3E22EF9}">
  <dimension ref="A1"/>
  <sheetViews>
    <sheetView workbookViewId="0"/>
  </sheetViews>
  <sheetFormatPr defaultRowHeight="14.4" x14ac:dyDescent="0.3"/>
  <cols>
    <col min="1" max="16384" width="8.88671875" style="46"/>
  </cols>
  <sheetData/>
  <sheetProtection algorithmName="SHA-512" hashValue="FET481uzICGR19XzrMFB8km6hSy8oq+PkhDb6NgWb00dROJGDxECwNtHNMc2VtUOrLxH7OsPCyDPzXYF/cfYCA==" saltValue="dAb4TJvkZ6dVE332f+XKv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09B5E-4231-4A54-968F-DA10180F9D5C}">
  <dimension ref="A1"/>
  <sheetViews>
    <sheetView workbookViewId="0"/>
  </sheetViews>
  <sheetFormatPr defaultRowHeight="14.4" x14ac:dyDescent="0.3"/>
  <cols>
    <col min="1" max="16384" width="8.88671875" style="46"/>
  </cols>
  <sheetData/>
  <sheetProtection algorithmName="SHA-512" hashValue="bZ+1qPCtcd+rfKdDIy930uAZcUimtcE2FMmZhPvqpNWStgNAwk7QOhceHzxN2CtyiCzCfsYRO8+P7vQQ6MwrwQ==" saltValue="nZLQ35Yf07tPnX9BSlCmt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7761-7C57-4595-8827-F46F0963B63A}">
  <dimension ref="A1"/>
  <sheetViews>
    <sheetView workbookViewId="0"/>
  </sheetViews>
  <sheetFormatPr defaultRowHeight="14.4" x14ac:dyDescent="0.3"/>
  <cols>
    <col min="1" max="16384" width="8.88671875" style="46"/>
  </cols>
  <sheetData/>
  <sheetProtection algorithmName="SHA-512" hashValue="7mTi2ADbAuUS/fn4uvjaP6xSsmGphHkRFDtXkxB3uovxuQWNVUUA3C2xQYxuSGokjfXcAboMeD5tS22BErGnUg==" saltValue="LReL9z1wZHEeCXSAr55/F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EFE4C-D427-4A63-8BAE-4E00A20F1B17}">
  <dimension ref="A1"/>
  <sheetViews>
    <sheetView workbookViewId="0"/>
  </sheetViews>
  <sheetFormatPr defaultRowHeight="14.4" x14ac:dyDescent="0.3"/>
  <cols>
    <col min="1" max="16384" width="8.88671875" style="46"/>
  </cols>
  <sheetData/>
  <sheetProtection algorithmName="SHA-512" hashValue="zzxuMGuS1Nwaa8cTHEYPHNF8T4JdnTU3KwzBTpGRZgo0QfGNAE4q89nCi5p3HE0X6+NDCL1fc/jbYdSsVST4rg==" saltValue="HLTgWbGiLp2T6kGo2ijOXg=="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495DA-3C44-4665-90D5-DCFD3C2167EB}">
  <dimension ref="A1"/>
  <sheetViews>
    <sheetView workbookViewId="0"/>
  </sheetViews>
  <sheetFormatPr defaultRowHeight="14.4" x14ac:dyDescent="0.3"/>
  <cols>
    <col min="1" max="16384" width="8.88671875" style="46"/>
  </cols>
  <sheetData/>
  <sheetProtection algorithmName="SHA-512" hashValue="8aWRJchjcgLka3Rr6JxJGOWScXR6p9vjmGl6mO06C2I3zTX6oC2XJb0s93KiLGJ8SUofgBQsUDMqixob3hU2QQ==" saltValue="qm/sWCURjXeu1ryMSxhix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28</vt:i4>
      </vt:variant>
      <vt:variant>
        <vt:lpstr>Benoemde bereiken</vt:lpstr>
      </vt:variant>
      <vt:variant>
        <vt:i4>1</vt:i4>
      </vt:variant>
    </vt:vector>
  </HeadingPairs>
  <TitlesOfParts>
    <vt:vector size="29" baseType="lpstr">
      <vt:lpstr>Terugvordering reiskosten OAH</vt:lpstr>
      <vt:lpstr>Blad23</vt:lpstr>
      <vt:lpstr>Blad1</vt:lpstr>
      <vt:lpstr>Blad2</vt:lpstr>
      <vt:lpstr>Blad3</vt:lpstr>
      <vt:lpstr>Blad4</vt:lpstr>
      <vt:lpstr>Blad5</vt:lpstr>
      <vt:lpstr>Blad6</vt:lpstr>
      <vt:lpstr>Blad7</vt:lpstr>
      <vt:lpstr>Blad8</vt:lpstr>
      <vt:lpstr>Blad9</vt:lpstr>
      <vt:lpstr>Blad10</vt:lpstr>
      <vt:lpstr>Blad11</vt:lpstr>
      <vt:lpstr>Blad12</vt:lpstr>
      <vt:lpstr>Blad13</vt:lpstr>
      <vt:lpstr>Blad14</vt:lpstr>
      <vt:lpstr>Blad15</vt:lpstr>
      <vt:lpstr>Blad16</vt:lpstr>
      <vt:lpstr>Blad17</vt:lpstr>
      <vt:lpstr>Blad18</vt:lpstr>
      <vt:lpstr>Blad19</vt:lpstr>
      <vt:lpstr>Blad20</vt:lpstr>
      <vt:lpstr>Blad21</vt:lpstr>
      <vt:lpstr>Blad22</vt:lpstr>
      <vt:lpstr>gegevensblad samenvatting vord.</vt:lpstr>
      <vt:lpstr>gegevensblad detail terugvord.</vt:lpstr>
      <vt:lpstr>instellingsgegevens</vt:lpstr>
      <vt:lpstr>km-vergoeding</vt:lpstr>
      <vt:lpstr>'Terugvordering reiskosten OAH'!Afdrukbereik</vt:lpstr>
    </vt:vector>
  </TitlesOfParts>
  <Company>Vlaamse Overheid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Degrande Guy</cp:lastModifiedBy>
  <cp:lastPrinted>2023-08-02T14:37:47Z</cp:lastPrinted>
  <dcterms:created xsi:type="dcterms:W3CDTF">2014-01-14T13:19:10Z</dcterms:created>
  <dcterms:modified xsi:type="dcterms:W3CDTF">2024-03-13T10:20:55Z</dcterms:modified>
</cp:coreProperties>
</file>