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UBAO &amp; BUSO\3630 - aanvr.afwijk.lestijden, lesuren en uren\actuele versie\"/>
    </mc:Choice>
  </mc:AlternateContent>
  <xr:revisionPtr revIDLastSave="0" documentId="8_{129439AD-0057-49FF-B80A-BB18B7E47E11}" xr6:coauthVersionLast="47" xr6:coauthVersionMax="47" xr10:uidLastSave="{00000000-0000-0000-0000-000000000000}"/>
  <workbookProtection workbookAlgorithmName="SHA-512" workbookHashValue="vGp5fThxYsCWXuKeyGvNDK3HW/llx3YMBQedVoHdjxX1ciCMgEnQ3PNhP+Vvc4qcvAhCIGbv0GuhJykHz/LXfQ==" workbookSaltValue="Q1X+s6ebplyxTfsux3odnw==" workbookSpinCount="100000" lockStructure="1"/>
  <bookViews>
    <workbookView xWindow="-28920" yWindow="-120" windowWidth="29040" windowHeight="15840" tabRatio="930" xr2:uid="{00000000-000D-0000-FFFF-FFFF00000000}"/>
  </bookViews>
  <sheets>
    <sheet name="aanvraag afwijkingen" sheetId="14" r:id="rId1"/>
    <sheet name="Blad1" sheetId="24" state="hidden" r:id="rId2"/>
    <sheet name="dropdown list" sheetId="25" state="hidden" r:id="rId3"/>
    <sheet name="mailgegevens" sheetId="26" state="hidden" r:id="rId4"/>
    <sheet name="lijst instellingen" sheetId="16" state="hidden" r:id="rId5"/>
  </sheets>
  <definedNames>
    <definedName name="_xlnm._FilterDatabase" localSheetId="4" hidden="1">'lijst instellingen'!$K$1:$K$327</definedName>
    <definedName name="_xlnm.Print_Area" localSheetId="0">'aanvraag afwijkingen'!$A$1:$AT$164</definedName>
    <definedName name="BA">Tabel4[secundair basisaanbod]</definedName>
    <definedName name="kleuter">Tabel2[kleuter]</definedName>
    <definedName name="lager">Tabel3[lager]</definedName>
    <definedName name="niveau">Tabel1[niveau]</definedName>
    <definedName name="secundair">Tabel4[secundair]</definedName>
    <definedName name="type_2">'dropdown list'!$E$4:$E$5</definedName>
    <definedName name="type_3">'dropdown list'!$F$4:$F$7</definedName>
    <definedName name="type_4">'dropdown list'!$G$4:$G$7</definedName>
    <definedName name="type_5">'dropdown list'!$H$4</definedName>
    <definedName name="type_6">'dropdown list'!$I$4:$I$7</definedName>
    <definedName name="type_7">'dropdown list'!$J$4:$J$7</definedName>
    <definedName name="type_9">'dropdown list'!$K$4:$K$7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6" i="14" l="1"/>
  <c r="B15" i="24"/>
  <c r="B14" i="24"/>
  <c r="B13" i="24"/>
  <c r="H10" i="14" l="1"/>
  <c r="AA43" i="14" l="1"/>
  <c r="G148" i="14"/>
  <c r="A3" i="26" l="1"/>
  <c r="AV78" i="14" l="1"/>
  <c r="AW107" i="14"/>
  <c r="AW106" i="14"/>
  <c r="AW105" i="14"/>
  <c r="AW104" i="14"/>
  <c r="AW103" i="14"/>
  <c r="AW102" i="14"/>
  <c r="AW101" i="14"/>
  <c r="AW100" i="14"/>
  <c r="AW99" i="14"/>
  <c r="AW98" i="14"/>
  <c r="AW97" i="14"/>
  <c r="AW96" i="14"/>
  <c r="AW95" i="14"/>
  <c r="AW94" i="14"/>
  <c r="AW93" i="14"/>
  <c r="AW85" i="14"/>
  <c r="AW84" i="14"/>
  <c r="AW83" i="14"/>
  <c r="AW81" i="14"/>
  <c r="AW80" i="14"/>
  <c r="AW79" i="14"/>
  <c r="AW78" i="14"/>
  <c r="AW82" i="14"/>
  <c r="B74" i="25"/>
  <c r="B47" i="25"/>
  <c r="AV85" i="14"/>
  <c r="AV84" i="14"/>
  <c r="AV83" i="14"/>
  <c r="AV82" i="14"/>
  <c r="AV81" i="14"/>
  <c r="AV80" i="14"/>
  <c r="AV79" i="14"/>
  <c r="AV107" i="14"/>
  <c r="AV106" i="14"/>
  <c r="A106" i="14" s="1"/>
  <c r="AV105" i="14"/>
  <c r="A105" i="14" s="1"/>
  <c r="AV104" i="14"/>
  <c r="A104" i="14" s="1"/>
  <c r="AV103" i="14"/>
  <c r="A103" i="14" s="1"/>
  <c r="AV102" i="14"/>
  <c r="A102" i="14" s="1"/>
  <c r="AV101" i="14"/>
  <c r="AV100" i="14"/>
  <c r="AV99" i="14"/>
  <c r="A99" i="14" s="1"/>
  <c r="AV98" i="14"/>
  <c r="A98" i="14" s="1"/>
  <c r="AV96" i="14"/>
  <c r="AV95" i="14"/>
  <c r="AV94" i="14"/>
  <c r="AV93" i="14"/>
  <c r="AV97" i="14"/>
  <c r="A97" i="14" s="1"/>
  <c r="B107" i="14"/>
  <c r="B106" i="14"/>
  <c r="B105" i="14"/>
  <c r="B104" i="14"/>
  <c r="B103" i="14"/>
  <c r="B102" i="14"/>
  <c r="B101" i="14"/>
  <c r="B100" i="14"/>
  <c r="B99" i="14"/>
  <c r="B98" i="14"/>
  <c r="B97" i="14"/>
  <c r="B96" i="14"/>
  <c r="B95" i="14"/>
  <c r="B94" i="14"/>
  <c r="B93" i="14"/>
  <c r="AP85" i="14"/>
  <c r="AP84" i="14"/>
  <c r="AP83" i="14"/>
  <c r="AP82" i="14"/>
  <c r="AP81" i="14"/>
  <c r="AP80" i="14"/>
  <c r="AP79" i="14"/>
  <c r="B85" i="14"/>
  <c r="B84" i="14"/>
  <c r="B83" i="14"/>
  <c r="B82" i="14"/>
  <c r="B81" i="14"/>
  <c r="B80" i="14"/>
  <c r="B79" i="14"/>
  <c r="B78" i="14"/>
  <c r="AP78" i="14"/>
  <c r="F85" i="14"/>
  <c r="F84" i="14"/>
  <c r="F83" i="14"/>
  <c r="F82" i="14"/>
  <c r="F81" i="14"/>
  <c r="F80" i="14"/>
  <c r="F79" i="14"/>
  <c r="F78" i="14"/>
  <c r="E85" i="14"/>
  <c r="D85" i="14"/>
  <c r="E84" i="14"/>
  <c r="D84" i="14"/>
  <c r="E83" i="14"/>
  <c r="D83" i="14"/>
  <c r="E82" i="14"/>
  <c r="D82" i="14"/>
  <c r="E81" i="14"/>
  <c r="D81" i="14"/>
  <c r="E80" i="14"/>
  <c r="D80" i="14"/>
  <c r="E79" i="14"/>
  <c r="D79" i="14"/>
  <c r="E78" i="14"/>
  <c r="D78" i="14"/>
  <c r="F107" i="14"/>
  <c r="AU107" i="14" s="1"/>
  <c r="F106" i="14"/>
  <c r="AU106" i="14" s="1"/>
  <c r="F105" i="14"/>
  <c r="AU105" i="14" s="1"/>
  <c r="F104" i="14"/>
  <c r="AU104" i="14" s="1"/>
  <c r="F103" i="14"/>
  <c r="AU103" i="14" s="1"/>
  <c r="F102" i="14"/>
  <c r="AU102" i="14" s="1"/>
  <c r="F101" i="14"/>
  <c r="AU101" i="14" s="1"/>
  <c r="F100" i="14"/>
  <c r="AU100" i="14" s="1"/>
  <c r="F99" i="14"/>
  <c r="AU99" i="14" s="1"/>
  <c r="F98" i="14"/>
  <c r="AU98" i="14" s="1"/>
  <c r="F97" i="14"/>
  <c r="AU97" i="14" s="1"/>
  <c r="F96" i="14"/>
  <c r="AU96" i="14" s="1"/>
  <c r="F95" i="14"/>
  <c r="AU95" i="14" s="1"/>
  <c r="F94" i="14"/>
  <c r="AU94" i="14" s="1"/>
  <c r="F93" i="14"/>
  <c r="AU93" i="14" s="1"/>
  <c r="E107" i="14"/>
  <c r="E106" i="14"/>
  <c r="E105" i="14"/>
  <c r="E104" i="14"/>
  <c r="E103" i="14"/>
  <c r="E102" i="14"/>
  <c r="E101" i="14"/>
  <c r="E100" i="14"/>
  <c r="E99" i="14"/>
  <c r="E98" i="14"/>
  <c r="E97" i="14"/>
  <c r="E96" i="14"/>
  <c r="E95" i="14"/>
  <c r="E94" i="14"/>
  <c r="E93" i="14"/>
  <c r="AU87" i="14" l="1"/>
  <c r="A101" i="14"/>
  <c r="A107" i="14"/>
  <c r="AP77" i="14"/>
  <c r="A79" i="14"/>
  <c r="A83" i="14"/>
  <c r="A84" i="14"/>
  <c r="A80" i="14"/>
  <c r="A93" i="14"/>
  <c r="A96" i="14"/>
  <c r="A85" i="14"/>
  <c r="A94" i="14"/>
  <c r="A81" i="14"/>
  <c r="AU75" i="14"/>
  <c r="AU90" i="14"/>
  <c r="AU73" i="14"/>
  <c r="A100" i="14"/>
  <c r="AU92" i="14"/>
  <c r="A95" i="14"/>
  <c r="A78" i="14"/>
  <c r="A82" i="14"/>
  <c r="D107" i="14"/>
  <c r="D106" i="14"/>
  <c r="D105" i="14"/>
  <c r="D104" i="14"/>
  <c r="D103" i="14"/>
  <c r="D102" i="14"/>
  <c r="D101" i="14"/>
  <c r="D100" i="14"/>
  <c r="D99" i="14"/>
  <c r="D98" i="14"/>
  <c r="D97" i="14"/>
  <c r="D96" i="14"/>
  <c r="D95" i="14"/>
  <c r="D94" i="14"/>
  <c r="D93" i="14"/>
  <c r="AG63" i="14" l="1"/>
  <c r="AR89" i="14" l="1"/>
  <c r="G147" i="14" s="1"/>
  <c r="X71" i="14" l="1"/>
  <c r="G146" i="14" s="1"/>
  <c r="Z30" i="14"/>
  <c r="P53" i="14"/>
  <c r="V41" i="14"/>
  <c r="V39" i="14"/>
  <c r="Y37" i="14"/>
  <c r="V37" i="14"/>
  <c r="V35" i="14"/>
  <c r="V32" i="14"/>
  <c r="G61" i="14"/>
  <c r="G59" i="14"/>
  <c r="G10" i="14"/>
  <c r="G87" i="14"/>
  <c r="B12" i="24"/>
  <c r="B11" i="24"/>
  <c r="B10" i="24"/>
  <c r="B9" i="24"/>
  <c r="B8" i="24"/>
  <c r="B7" i="24"/>
  <c r="B6" i="24"/>
  <c r="G145" i="14" l="1"/>
</calcChain>
</file>

<file path=xl/sharedStrings.xml><?xml version="1.0" encoding="utf-8"?>
<sst xmlns="http://schemas.openxmlformats.org/spreadsheetml/2006/main" count="3752" uniqueCount="1542">
  <si>
    <t>DILSEN-STOKKEM</t>
  </si>
  <si>
    <t>DE HAAN</t>
  </si>
  <si>
    <t>WESTERLO</t>
  </si>
  <si>
    <t>DEINZE</t>
  </si>
  <si>
    <t>schooljaar 2017-2018</t>
  </si>
  <si>
    <t>Agentschap voor Onderwijsdiensten</t>
  </si>
  <si>
    <t>Waarvoor dient dit formulier?</t>
  </si>
  <si>
    <t>postnummer en gemeente</t>
  </si>
  <si>
    <t>Waar vindt u meer informatie over dit formulier?</t>
  </si>
  <si>
    <t>Waarom vult u dit formulier in Excel in?</t>
  </si>
  <si>
    <t>straat en nummer</t>
  </si>
  <si>
    <t>telefoonnummer</t>
  </si>
  <si>
    <t>TESSENDERLO</t>
  </si>
  <si>
    <t>DIEPENBEEK</t>
  </si>
  <si>
    <t>PEER</t>
  </si>
  <si>
    <t>LOMMEL</t>
  </si>
  <si>
    <t>BILZEN</t>
  </si>
  <si>
    <t>HASSELT</t>
  </si>
  <si>
    <t>GENK</t>
  </si>
  <si>
    <t>MAASEIK</t>
  </si>
  <si>
    <t>MAASMECHELEN</t>
  </si>
  <si>
    <t>BERINGEN</t>
  </si>
  <si>
    <t>LUMMEN</t>
  </si>
  <si>
    <t>TONGEREN</t>
  </si>
  <si>
    <t>HOUTHALEN-HELCHTEREN</t>
  </si>
  <si>
    <t>RUMBEKE</t>
  </si>
  <si>
    <t>VEURNE</t>
  </si>
  <si>
    <t>GEEL</t>
  </si>
  <si>
    <t>EVERGEM</t>
  </si>
  <si>
    <t>WEMMEL</t>
  </si>
  <si>
    <t>ANDERLECHT</t>
  </si>
  <si>
    <t>DUFFEL</t>
  </si>
  <si>
    <t>REET</t>
  </si>
  <si>
    <t>ZELE</t>
  </si>
  <si>
    <t>LOKEREN</t>
  </si>
  <si>
    <t>SINT-JANS-MOLENBEEK</t>
  </si>
  <si>
    <t>089-56.69.85</t>
  </si>
  <si>
    <t>TURNHOUT</t>
  </si>
  <si>
    <t>ZWEVEGEM</t>
  </si>
  <si>
    <t>OOSTENDE</t>
  </si>
  <si>
    <t>IZEGEM</t>
  </si>
  <si>
    <t>GAVERE</t>
  </si>
  <si>
    <t>MERKSPLAS</t>
  </si>
  <si>
    <t>OUD-TURNHOUT</t>
  </si>
  <si>
    <t>KURINGEN</t>
  </si>
  <si>
    <t>BRASSCHAAT</t>
  </si>
  <si>
    <t>KOKSIJDE</t>
  </si>
  <si>
    <t>KOEKELARE</t>
  </si>
  <si>
    <t>MECHELEN</t>
  </si>
  <si>
    <t>GERAARDSBERGEN</t>
  </si>
  <si>
    <t>HOVE</t>
  </si>
  <si>
    <t>03-460.11.51</t>
  </si>
  <si>
    <t>SINT-ANDRIES</t>
  </si>
  <si>
    <t>WUUSTWEZEL</t>
  </si>
  <si>
    <t>SINT-TRUIDEN</t>
  </si>
  <si>
    <t>ROOSDAAL</t>
  </si>
  <si>
    <t>OEDELEM</t>
  </si>
  <si>
    <t>TORHOUT</t>
  </si>
  <si>
    <t>KALMTHOUT</t>
  </si>
  <si>
    <t>ROESELARE</t>
  </si>
  <si>
    <t>WAREGEM</t>
  </si>
  <si>
    <t>BRUGGE</t>
  </si>
  <si>
    <t>KORTRIJK</t>
  </si>
  <si>
    <t>POPERINGE</t>
  </si>
  <si>
    <t>ZOTTEGEM</t>
  </si>
  <si>
    <t>ASSEBROEK</t>
  </si>
  <si>
    <t>BEERSE</t>
  </si>
  <si>
    <t>BLANKENBERGE</t>
  </si>
  <si>
    <t>GENT</t>
  </si>
  <si>
    <t>GROTENBERGE</t>
  </si>
  <si>
    <t>SINT-MICHIELS</t>
  </si>
  <si>
    <t>OPWIJK</t>
  </si>
  <si>
    <t>TIENEN</t>
  </si>
  <si>
    <t>IEPER</t>
  </si>
  <si>
    <t>SINT-NIKLAAS</t>
  </si>
  <si>
    <t>OOSTAKKER</t>
  </si>
  <si>
    <t>OUDENAARDE</t>
  </si>
  <si>
    <t>MARKE</t>
  </si>
  <si>
    <t>EEKLO</t>
  </si>
  <si>
    <t>WETTEREN</t>
  </si>
  <si>
    <t>HOBOKEN</t>
  </si>
  <si>
    <t>SCHOTEN</t>
  </si>
  <si>
    <t>MOL</t>
  </si>
  <si>
    <t>'S GRAVENWEZEL</t>
  </si>
  <si>
    <t>KASTERLEE</t>
  </si>
  <si>
    <t>BERCHEM</t>
  </si>
  <si>
    <t>DEURNE</t>
  </si>
  <si>
    <t>LIER</t>
  </si>
  <si>
    <t>HEVERLEE</t>
  </si>
  <si>
    <t>ZOUTLEEUW</t>
  </si>
  <si>
    <t>SINT-LAMBRECHTS-WOLUWE</t>
  </si>
  <si>
    <t>HALLE</t>
  </si>
  <si>
    <t>ALSEMBERG</t>
  </si>
  <si>
    <t>VILVOORDE</t>
  </si>
  <si>
    <t>DIEST</t>
  </si>
  <si>
    <t>WERVIK</t>
  </si>
  <si>
    <t>DEERLIJK</t>
  </si>
  <si>
    <t>LEUVEN</t>
  </si>
  <si>
    <t>////////////////////////////////////////////////////////////////////////////////////////////////////////////////////////////////////////////////////////////////////////////////////////////////////////////////////////////////////////////////////////////////////</t>
  </si>
  <si>
    <t>ANTWERPEN</t>
  </si>
  <si>
    <t>BREE</t>
  </si>
  <si>
    <t>03-292.21.10</t>
  </si>
  <si>
    <t>DENDERMONDE</t>
  </si>
  <si>
    <t>AALST</t>
  </si>
  <si>
    <t>09-269.92.70</t>
  </si>
  <si>
    <t>011-22.98.93</t>
  </si>
  <si>
    <t>SINT-AGATHA-BERCHEM</t>
  </si>
  <si>
    <t>03-828.97.76</t>
  </si>
  <si>
    <t>e-mailadres</t>
  </si>
  <si>
    <t>postnummer</t>
  </si>
  <si>
    <t>naam_gemeente</t>
  </si>
  <si>
    <t>telefoonnr</t>
  </si>
  <si>
    <t>e_mail</t>
  </si>
  <si>
    <t>BRUSSEL</t>
  </si>
  <si>
    <t>NEDER-OVER-HEEMBEEK</t>
  </si>
  <si>
    <t>LENNIK</t>
  </si>
  <si>
    <t>MACHELEN</t>
  </si>
  <si>
    <t>SINT-JOB-IN-'T-GOOR</t>
  </si>
  <si>
    <t>SCHILDE</t>
  </si>
  <si>
    <t>KESSEL</t>
  </si>
  <si>
    <t>BEVEREN-WAAS</t>
  </si>
  <si>
    <t>HEIST-OP-DEN-BERG</t>
  </si>
  <si>
    <t>TREMELO</t>
  </si>
  <si>
    <t>AARSCHOT</t>
  </si>
  <si>
    <t>ZOLDER</t>
  </si>
  <si>
    <t>HERK-DE-STAD</t>
  </si>
  <si>
    <t>DIKSMUIDE</t>
  </si>
  <si>
    <t>INGELMUNSTER</t>
  </si>
  <si>
    <t>TIELT</t>
  </si>
  <si>
    <t>GENTBRUGGE</t>
  </si>
  <si>
    <t>BUGGENHOUT</t>
  </si>
  <si>
    <t>NINOVE</t>
  </si>
  <si>
    <t>DRONGEN</t>
  </si>
  <si>
    <t>02-262.03.20</t>
  </si>
  <si>
    <t>02-460.43.62</t>
  </si>
  <si>
    <t>03-666.60.24</t>
  </si>
  <si>
    <t>03-680.12.60</t>
  </si>
  <si>
    <t>014-85.00.62</t>
  </si>
  <si>
    <t>basisonderwijs@de3master.be</t>
  </si>
  <si>
    <t>03-888.40.16</t>
  </si>
  <si>
    <t>03-776.50.18</t>
  </si>
  <si>
    <t>info@mpikompas.be</t>
  </si>
  <si>
    <t>016-38.06.66</t>
  </si>
  <si>
    <t>011-67.25.55</t>
  </si>
  <si>
    <t>011-42.66.64</t>
  </si>
  <si>
    <t>directie@bsboheideland.be</t>
  </si>
  <si>
    <t>089-50.00.50</t>
  </si>
  <si>
    <t>089-76.02.77</t>
  </si>
  <si>
    <t>KORTESSEM</t>
  </si>
  <si>
    <t>011-37.92.11</t>
  </si>
  <si>
    <t>011-55.02.00</t>
  </si>
  <si>
    <t>058-51.15.15</t>
  </si>
  <si>
    <t>directie@mpi-westhoek.be</t>
  </si>
  <si>
    <t>050-39.06.23</t>
  </si>
  <si>
    <t>mpi.dekaproenen@telenet.be</t>
  </si>
  <si>
    <t>050-79.91.91</t>
  </si>
  <si>
    <t>059-50.74.90</t>
  </si>
  <si>
    <t>directeur@devloedlijn.be</t>
  </si>
  <si>
    <t>056-22.66.86</t>
  </si>
  <si>
    <t>info@mpipottelberg.be</t>
  </si>
  <si>
    <t>056-51.29.44</t>
  </si>
  <si>
    <t>051-22.63.19</t>
  </si>
  <si>
    <t>09-220.18.30</t>
  </si>
  <si>
    <t>09-253.99.56</t>
  </si>
  <si>
    <t>09-348.53.58</t>
  </si>
  <si>
    <t>053-72.96.42</t>
  </si>
  <si>
    <t>directeur@bsbodehorizon.be</t>
  </si>
  <si>
    <t>ERPE</t>
  </si>
  <si>
    <t>053-80.07.77</t>
  </si>
  <si>
    <t>054-41.25.41</t>
  </si>
  <si>
    <t>055-31.39.64</t>
  </si>
  <si>
    <t>mpigo.oudenaarde@telenet.be</t>
  </si>
  <si>
    <t>VLEZENBEEK</t>
  </si>
  <si>
    <t>MALLE</t>
  </si>
  <si>
    <t>BERLAAR</t>
  </si>
  <si>
    <t>HULDENBERG</t>
  </si>
  <si>
    <t>HOEGAARDEN</t>
  </si>
  <si>
    <t>WIJCHMAAL</t>
  </si>
  <si>
    <t>KLERKEN</t>
  </si>
  <si>
    <t>AARTRIJKE</t>
  </si>
  <si>
    <t>HEIST-AAN-ZEE</t>
  </si>
  <si>
    <t>MIDDELKERKE</t>
  </si>
  <si>
    <t>OOSTDUINKERKE</t>
  </si>
  <si>
    <t>MENEN</t>
  </si>
  <si>
    <t>MOORSELE</t>
  </si>
  <si>
    <t>051-30.36.13</t>
  </si>
  <si>
    <t>EKE</t>
  </si>
  <si>
    <t>LANDEGEM</t>
  </si>
  <si>
    <t>02-426.61.23</t>
  </si>
  <si>
    <t>02-428.17.97</t>
  </si>
  <si>
    <t>buitengewone.jozef@telenet.be</t>
  </si>
  <si>
    <t>02-430.67.00</t>
  </si>
  <si>
    <t>02-739.43.02</t>
  </si>
  <si>
    <t>02-360.32.01</t>
  </si>
  <si>
    <t>02-381.09.28</t>
  </si>
  <si>
    <t>info@svbulo.be</t>
  </si>
  <si>
    <t>02-582.54.58</t>
  </si>
  <si>
    <t>02-309.28.82</t>
  </si>
  <si>
    <t>053-64.66.50</t>
  </si>
  <si>
    <t>02-251.33.57</t>
  </si>
  <si>
    <t>info.k4@kov.be</t>
  </si>
  <si>
    <t>02-255.47.93</t>
  </si>
  <si>
    <t>directie.oase@sovilvoorde.be</t>
  </si>
  <si>
    <t>052-35.41.95</t>
  </si>
  <si>
    <t>03-257.11.06</t>
  </si>
  <si>
    <t>bubao@katrinahofscholen.be</t>
  </si>
  <si>
    <t>03-230.24.44</t>
  </si>
  <si>
    <t>parcivalschool@parcivalschool.be</t>
  </si>
  <si>
    <t>03-244.94.94</t>
  </si>
  <si>
    <t>basisonderwijs@koca.be</t>
  </si>
  <si>
    <t>biekorfstraat@leerexpert.be</t>
  </si>
  <si>
    <t>03-280.49.07</t>
  </si>
  <si>
    <t>ziekenhuisschool.basis@leerexpert.be</t>
  </si>
  <si>
    <t>03-242.01.30</t>
  </si>
  <si>
    <t>03-242.01.40</t>
  </si>
  <si>
    <t>augustleyweg10@leerexpert.be</t>
  </si>
  <si>
    <t>03-242.01.20</t>
  </si>
  <si>
    <t>augustleyweg14@leerexpert.be</t>
  </si>
  <si>
    <t>03-541.32.64</t>
  </si>
  <si>
    <t>het.sas@cksa.be</t>
  </si>
  <si>
    <t>03-541.16.88</t>
  </si>
  <si>
    <t>03-250.16.40</t>
  </si>
  <si>
    <t>burchtseweel.basis@leerexpert.be</t>
  </si>
  <si>
    <t>03-291.18.20</t>
  </si>
  <si>
    <t>jozefvanpoppelstraat@leerexpert.be</t>
  </si>
  <si>
    <t>03-311.78.93</t>
  </si>
  <si>
    <t>directie@bulokk.be</t>
  </si>
  <si>
    <t>03-637.51.31</t>
  </si>
  <si>
    <t>st.raf@telenet.be</t>
  </si>
  <si>
    <t>03-217.26.30</t>
  </si>
  <si>
    <t>dullingen.basis@leerexpert.be</t>
  </si>
  <si>
    <t>03-633.25.70</t>
  </si>
  <si>
    <t>bubao@olo.be</t>
  </si>
  <si>
    <t>Nieuwmoerse Steenweg 113_B</t>
  </si>
  <si>
    <t>03-669.68.19</t>
  </si>
  <si>
    <t>erwin.v.nispen@berkenbeek.be</t>
  </si>
  <si>
    <t>03-298.28.80</t>
  </si>
  <si>
    <t>schotensesteenweg256@leerexpert.be</t>
  </si>
  <si>
    <t>03-383.11.43</t>
  </si>
  <si>
    <t>directie@openluchtschooldennenhof.be</t>
  </si>
  <si>
    <t>PULDERBOS</t>
  </si>
  <si>
    <t>014-42.69.45</t>
  </si>
  <si>
    <t>014-61.26.50</t>
  </si>
  <si>
    <t>014-45.07.37</t>
  </si>
  <si>
    <t>directiebklo@vibo-debrem.be</t>
  </si>
  <si>
    <t>014-31.36.96</t>
  </si>
  <si>
    <t>014-86.11.41</t>
  </si>
  <si>
    <t>secretariaat.blo@bkoblo-oosterlo.be</t>
  </si>
  <si>
    <t>014-56.64.20</t>
  </si>
  <si>
    <t>sbs.saio@geel.be</t>
  </si>
  <si>
    <t>03-480.28.58</t>
  </si>
  <si>
    <t>directie@bubaoderegenboog.be</t>
  </si>
  <si>
    <t>info@ritmica.be</t>
  </si>
  <si>
    <t>015-30.75.99</t>
  </si>
  <si>
    <t>info@schoolterelst.be</t>
  </si>
  <si>
    <t>03-230.97.86</t>
  </si>
  <si>
    <t>03-897.95.85</t>
  </si>
  <si>
    <t>03-776.75.21</t>
  </si>
  <si>
    <t>directie@jonatan.be</t>
  </si>
  <si>
    <t>03-775.45.32</t>
  </si>
  <si>
    <t>015-20.37.95</t>
  </si>
  <si>
    <t>015-21.99.30</t>
  </si>
  <si>
    <t>016-24.11.10</t>
  </si>
  <si>
    <t>016-34.39.62</t>
  </si>
  <si>
    <t>ziekenhuisschool@uzleuven.be</t>
  </si>
  <si>
    <t>016-29.01.81</t>
  </si>
  <si>
    <t>damiaan.ovaere@teb.ksleuven.be</t>
  </si>
  <si>
    <t>LOVENJOEL</t>
  </si>
  <si>
    <t>016-85.21.70</t>
  </si>
  <si>
    <t>directie@tendesselaer.be</t>
  </si>
  <si>
    <t>02-686.00.40</t>
  </si>
  <si>
    <t>015-24.07.24</t>
  </si>
  <si>
    <t>016-53.37.98</t>
  </si>
  <si>
    <t>info@damiaanschool.be</t>
  </si>
  <si>
    <t>014-53.81.82</t>
  </si>
  <si>
    <t>016-56.76.17</t>
  </si>
  <si>
    <t>schoolelzenhof@telenet.be</t>
  </si>
  <si>
    <t>warandeschool@ksdiest.be</t>
  </si>
  <si>
    <t>MOLENSTEDE</t>
  </si>
  <si>
    <t>013-33.38.86</t>
  </si>
  <si>
    <t>016-81.86.46</t>
  </si>
  <si>
    <t>liesbeth.costermans@vlaamsbrabant.be</t>
  </si>
  <si>
    <t>016-76.54.97</t>
  </si>
  <si>
    <t>directie@slomariadal.be</t>
  </si>
  <si>
    <t>011-78.12.29</t>
  </si>
  <si>
    <t>school@deberk.be</t>
  </si>
  <si>
    <t>011-22.25.93</t>
  </si>
  <si>
    <t>011-57.12.84</t>
  </si>
  <si>
    <t>school.delinde@scarlet.be</t>
  </si>
  <si>
    <t>011-52.57.17</t>
  </si>
  <si>
    <t>info@buidtelberg.be</t>
  </si>
  <si>
    <t>011-34.08.00</t>
  </si>
  <si>
    <t>info@st-elisabethschool.be</t>
  </si>
  <si>
    <t>011-64.35.00</t>
  </si>
  <si>
    <t>089-36.31.04</t>
  </si>
  <si>
    <t>info@sima-genk.be</t>
  </si>
  <si>
    <t>011-35.01.50</t>
  </si>
  <si>
    <t>liesbet.ruison@sintgerardus.be</t>
  </si>
  <si>
    <t>089-76.12.08</t>
  </si>
  <si>
    <t>directie@mozaiekplus.be</t>
  </si>
  <si>
    <t>089-79.08.72</t>
  </si>
  <si>
    <t>info@dewikkemaaseik.be</t>
  </si>
  <si>
    <t>089-46.34.14</t>
  </si>
  <si>
    <t>directie.deboemerang@dekubus-bree.be</t>
  </si>
  <si>
    <t>012-23.57.01</t>
  </si>
  <si>
    <t>directie@klimoptongeren.be</t>
  </si>
  <si>
    <t>012-23.70.23</t>
  </si>
  <si>
    <t>089-51.53.20</t>
  </si>
  <si>
    <t>klavertje3@klavertje3.net</t>
  </si>
  <si>
    <t>011-68.74.40</t>
  </si>
  <si>
    <t>011-54.03.25</t>
  </si>
  <si>
    <t>info@eymardschool.be</t>
  </si>
  <si>
    <t>013-55.25.55</t>
  </si>
  <si>
    <t>013-53.06.10</t>
  </si>
  <si>
    <t>011-42.63.28</t>
  </si>
  <si>
    <t>directie@debrugberingen.be</t>
  </si>
  <si>
    <t>050-47.19.84</t>
  </si>
  <si>
    <t>050-33.21.86</t>
  </si>
  <si>
    <t>administratie@ganzenveer.be</t>
  </si>
  <si>
    <t>050-23.15.12</t>
  </si>
  <si>
    <t>blo@sint-rembert.be</t>
  </si>
  <si>
    <t>Stokstraat 1_A</t>
  </si>
  <si>
    <t>051-50.55.58</t>
  </si>
  <si>
    <t>051-50.13.75</t>
  </si>
  <si>
    <t>050-31.69.60</t>
  </si>
  <si>
    <t>directie@noordveld.be</t>
  </si>
  <si>
    <t>050-39.09.35</t>
  </si>
  <si>
    <t>050-40.41.68</t>
  </si>
  <si>
    <t>050-54.84.35</t>
  </si>
  <si>
    <t>051-58.05.10</t>
  </si>
  <si>
    <t>regenboogkoekelare@telenet.be</t>
  </si>
  <si>
    <t>050-41.83.40</t>
  </si>
  <si>
    <t>050-51.10.20</t>
  </si>
  <si>
    <t>059-80.28.80</t>
  </si>
  <si>
    <t>059-23.43.36</t>
  </si>
  <si>
    <t>058-53.20.83</t>
  </si>
  <si>
    <t>058-31.30.02</t>
  </si>
  <si>
    <t>brugje@kustenpolder.be</t>
  </si>
  <si>
    <t>056-21.58.37</t>
  </si>
  <si>
    <t>school@bemok.be</t>
  </si>
  <si>
    <t>ROLLEGEM</t>
  </si>
  <si>
    <t>056-24.57.84</t>
  </si>
  <si>
    <t>056-51.31.91</t>
  </si>
  <si>
    <t>administratie@buloblijdhove.be</t>
  </si>
  <si>
    <t>056-41.77.23</t>
  </si>
  <si>
    <t>els.roelstraete@dewaterlelieschool.be</t>
  </si>
  <si>
    <t>051-30.63.08</t>
  </si>
  <si>
    <t>056-71.68.40</t>
  </si>
  <si>
    <t>056-60.05.50</t>
  </si>
  <si>
    <t>directie.zonneburcht@ko-dewegwijzer.be</t>
  </si>
  <si>
    <t>051-20.33.12</t>
  </si>
  <si>
    <t>GITS</t>
  </si>
  <si>
    <t>051-23.06.15</t>
  </si>
  <si>
    <t>051-40.15.90</t>
  </si>
  <si>
    <t>directie@blo-devlinder.be</t>
  </si>
  <si>
    <t>057-20.40.74</t>
  </si>
  <si>
    <t>hetvlot@cdi-ieper.be</t>
  </si>
  <si>
    <t>057-33.91.95</t>
  </si>
  <si>
    <t>klimrank@kbrp.be</t>
  </si>
  <si>
    <t>09-226.70.70</t>
  </si>
  <si>
    <t>09-282.09.34</t>
  </si>
  <si>
    <t>school@rozemarijn.org</t>
  </si>
  <si>
    <t>09-255.92.20</t>
  </si>
  <si>
    <t>info@ivio-salvator.be</t>
  </si>
  <si>
    <t>09-245.57.46</t>
  </si>
  <si>
    <t>09-268.26.50</t>
  </si>
  <si>
    <t>09-251.02.75</t>
  </si>
  <si>
    <t>Bevelandstraat 22_24</t>
  </si>
  <si>
    <t>09-233.36.58</t>
  </si>
  <si>
    <t>09-337.52.70</t>
  </si>
  <si>
    <t>lies.christiaens@devinderij.be</t>
  </si>
  <si>
    <t>052-44.88.32</t>
  </si>
  <si>
    <t>09-366.32.49</t>
  </si>
  <si>
    <t>directie@demeiroos.be</t>
  </si>
  <si>
    <t>09-272.52.44</t>
  </si>
  <si>
    <t>bubao@sintlodewijk.be</t>
  </si>
  <si>
    <t>09-210.01.60</t>
  </si>
  <si>
    <t>053-39.66.99</t>
  </si>
  <si>
    <t>052-21.52.13</t>
  </si>
  <si>
    <t>hetlaar@romerocollege.be</t>
  </si>
  <si>
    <t>052-39.99.90</t>
  </si>
  <si>
    <t>buggenhout@blijdorp.be</t>
  </si>
  <si>
    <t>052-39.70.29</t>
  </si>
  <si>
    <t>054-33.70.26</t>
  </si>
  <si>
    <t>054-41.83.50</t>
  </si>
  <si>
    <t>dirbubao@sint-jozefsinstituut.be</t>
  </si>
  <si>
    <t>09-360.29.21</t>
  </si>
  <si>
    <t>info@bernadetteschool.be</t>
  </si>
  <si>
    <t>055-31.52.00</t>
  </si>
  <si>
    <t>055-31.37.38</t>
  </si>
  <si>
    <t>09-386.38.65</t>
  </si>
  <si>
    <t>directie@vibloleieland.be</t>
  </si>
  <si>
    <t>09-386.55.80</t>
  </si>
  <si>
    <t>09-371.67.12</t>
  </si>
  <si>
    <t>bubao@tendries.be</t>
  </si>
  <si>
    <t>09-370.72.16</t>
  </si>
  <si>
    <t>nancy.deroo@dvcdetriangel.be</t>
  </si>
  <si>
    <t>Doelstraat 36_A1</t>
  </si>
  <si>
    <t>03-482.00.62</t>
  </si>
  <si>
    <t>ASSENEDE</t>
  </si>
  <si>
    <t>09-377.32.82</t>
  </si>
  <si>
    <t>011-25.53.16</t>
  </si>
  <si>
    <t>directeur@schakelschool.be</t>
  </si>
  <si>
    <t>03-334.44.70</t>
  </si>
  <si>
    <t>columbiastraat@leerexpert.be</t>
  </si>
  <si>
    <t>056-71.26.89</t>
  </si>
  <si>
    <t>03-218.43.43</t>
  </si>
  <si>
    <t>info@mijnoogappel.be</t>
  </si>
  <si>
    <t>014-61.05.49</t>
  </si>
  <si>
    <t>directie@deveerboot.be</t>
  </si>
  <si>
    <t>Nekkerspoelstraat 358_A</t>
  </si>
  <si>
    <t>015-20.25.38</t>
  </si>
  <si>
    <t>directie@buodesprankel.be</t>
  </si>
  <si>
    <t>Doorn 17_BI</t>
  </si>
  <si>
    <t>055-60.04.48</t>
  </si>
  <si>
    <t>greet.weyme@kbonet.be</t>
  </si>
  <si>
    <t>christel.loots@berkenbeek.be</t>
  </si>
  <si>
    <t>09-344.98.69</t>
  </si>
  <si>
    <t>056-35.28.90</t>
  </si>
  <si>
    <t>directie@desprongkortrijk.be</t>
  </si>
  <si>
    <t>03-680.12.50</t>
  </si>
  <si>
    <t>014-85.00.52</t>
  </si>
  <si>
    <t>secundair.onderwijs@de3master.be</t>
  </si>
  <si>
    <t>03-888.38.64</t>
  </si>
  <si>
    <t>03-776.46.65</t>
  </si>
  <si>
    <t>info@sbsobaken.be</t>
  </si>
  <si>
    <t>089-35.90.25</t>
  </si>
  <si>
    <t>011-34.34.47</t>
  </si>
  <si>
    <t>011-55.02.10</t>
  </si>
  <si>
    <t>050-38.86.60</t>
  </si>
  <si>
    <t>059-70.34.68</t>
  </si>
  <si>
    <t>056-22.59.20</t>
  </si>
  <si>
    <t>051-22.74.11</t>
  </si>
  <si>
    <t>09-253.13.57</t>
  </si>
  <si>
    <t>053-78.89.59</t>
  </si>
  <si>
    <t>02-512.14.75</t>
  </si>
  <si>
    <t>02-520.05.72</t>
  </si>
  <si>
    <t>administratie@cardijnschool.be</t>
  </si>
  <si>
    <t>02-735.40.85</t>
  </si>
  <si>
    <t>buso.woluwe@kiwoluwe.be</t>
  </si>
  <si>
    <t>02-363.09.85</t>
  </si>
  <si>
    <t>053-64.66.40</t>
  </si>
  <si>
    <t>info.buso@sintfranciscus.be</t>
  </si>
  <si>
    <t>02-251.27.03</t>
  </si>
  <si>
    <t>directie.devest@sovilvoorde.be</t>
  </si>
  <si>
    <t>052-35.65.64</t>
  </si>
  <si>
    <t>info@mai.vko.be</t>
  </si>
  <si>
    <t>052-35.71.16</t>
  </si>
  <si>
    <t>info@schoolhuis.be</t>
  </si>
  <si>
    <t>03-240.01.33</t>
  </si>
  <si>
    <t>secundaironderwijs@koca.be</t>
  </si>
  <si>
    <t>03-237.71.82</t>
  </si>
  <si>
    <t>03-235.40.00</t>
  </si>
  <si>
    <t>Buso Katrinahof</t>
  </si>
  <si>
    <t>03-248.53.54</t>
  </si>
  <si>
    <t>buso@katrinahofscholen.be</t>
  </si>
  <si>
    <t>03-201.67.60</t>
  </si>
  <si>
    <t>begijnenvest@leerexpert.be</t>
  </si>
  <si>
    <t>03-292.31.40</t>
  </si>
  <si>
    <t>schoolstraat@leerexpert.be</t>
  </si>
  <si>
    <t>03-541.32.80</t>
  </si>
  <si>
    <t>info@sintjozefov4.be</t>
  </si>
  <si>
    <t>burchtseweel.secundair@leerexpert.be</t>
  </si>
  <si>
    <t>03-328.05.70</t>
  </si>
  <si>
    <t>03-658.65.56</t>
  </si>
  <si>
    <t>mail@lommert.be</t>
  </si>
  <si>
    <t>03-217.03.50</t>
  </si>
  <si>
    <t>De Leerexpert Dullingen</t>
  </si>
  <si>
    <t>03-669.67.73</t>
  </si>
  <si>
    <t>secundaireschool@berkenbeek.be</t>
  </si>
  <si>
    <t>Pulderbos Secundair Onderwijs (BuSO)</t>
  </si>
  <si>
    <t>03-466.06.30</t>
  </si>
  <si>
    <t>014-31.87.42</t>
  </si>
  <si>
    <t>03-480.23.11</t>
  </si>
  <si>
    <t>03-897.96.70</t>
  </si>
  <si>
    <t>buso@sjabi.be</t>
  </si>
  <si>
    <t>03-780.53.61</t>
  </si>
  <si>
    <t>015-41.48.70</t>
  </si>
  <si>
    <t>015-20.27.61</t>
  </si>
  <si>
    <t>buso.directie@windekindleuven.be</t>
  </si>
  <si>
    <t>014-53.81.81</t>
  </si>
  <si>
    <t>016-56.74.15</t>
  </si>
  <si>
    <t>directeur@debrug-aarschot.be</t>
  </si>
  <si>
    <t>016-76.75.21</t>
  </si>
  <si>
    <t>Buso - KIDS</t>
  </si>
  <si>
    <t>buso@kids.be</t>
  </si>
  <si>
    <t>011-52.03.60</t>
  </si>
  <si>
    <t>info@elisa.be</t>
  </si>
  <si>
    <t>info@bbo.wico.be</t>
  </si>
  <si>
    <t>089-38.03.49</t>
  </si>
  <si>
    <t>089-79.08.76</t>
  </si>
  <si>
    <t>stebo@dilsen-stokkem.be</t>
  </si>
  <si>
    <t>089-50.28.22</t>
  </si>
  <si>
    <t>089-56.69.86</t>
  </si>
  <si>
    <t>info@busoterengelen.be</t>
  </si>
  <si>
    <t>089-56.49.83</t>
  </si>
  <si>
    <t>info@buso-sintjansberg.be</t>
  </si>
  <si>
    <t>012-26.03.70</t>
  </si>
  <si>
    <t>011-79.93.30</t>
  </si>
  <si>
    <t>013-53.06.30</t>
  </si>
  <si>
    <t>011-42.13.88</t>
  </si>
  <si>
    <t>info@vibosintbarbara.be</t>
  </si>
  <si>
    <t>09-292.40.89</t>
  </si>
  <si>
    <t>i.dehondt@sintrafael.be</t>
  </si>
  <si>
    <t>050-23.13.65</t>
  </si>
  <si>
    <t>050-38.07.03</t>
  </si>
  <si>
    <t>buso@ravelijn.be</t>
  </si>
  <si>
    <t>050-35.57.00</t>
  </si>
  <si>
    <t>info@haverlo.be</t>
  </si>
  <si>
    <t>059-31.99.30</t>
  </si>
  <si>
    <t>buso@terstrepe.be</t>
  </si>
  <si>
    <t>059-23.40.85</t>
  </si>
  <si>
    <t>058-53.20.80</t>
  </si>
  <si>
    <t>056-60.01.35</t>
  </si>
  <si>
    <t>051-26.43.26</t>
  </si>
  <si>
    <t>buso.st.idesbald@fracarita.org</t>
  </si>
  <si>
    <t>051-20.58.86</t>
  </si>
  <si>
    <t>051-42.75.10</t>
  </si>
  <si>
    <t>057-34.65.51</t>
  </si>
  <si>
    <t>057-33.49.69</t>
  </si>
  <si>
    <t>info@depinker.be</t>
  </si>
  <si>
    <t>09-222.15.84</t>
  </si>
  <si>
    <t>09-223.98.71</t>
  </si>
  <si>
    <t>09-222.86.23</t>
  </si>
  <si>
    <t>09-240.13.73</t>
  </si>
  <si>
    <t>09-348.67.86</t>
  </si>
  <si>
    <t>info@de-karwij.be</t>
  </si>
  <si>
    <t>09-348.37.96</t>
  </si>
  <si>
    <t>dir@buso.broeders.be</t>
  </si>
  <si>
    <t>09-272.53.00</t>
  </si>
  <si>
    <t>buso@sintlodewijk.be</t>
  </si>
  <si>
    <t>09-210.01.50</t>
  </si>
  <si>
    <t>donboscoaalst.buso@telenet.be</t>
  </si>
  <si>
    <t>052-33.68.60</t>
  </si>
  <si>
    <t>buso@capelderij.be</t>
  </si>
  <si>
    <t>052-40.94.40</t>
  </si>
  <si>
    <t>09-360.58.43</t>
  </si>
  <si>
    <t>055-30.19.99</t>
  </si>
  <si>
    <t>school@wagenschot.be</t>
  </si>
  <si>
    <t>09-371.98.66</t>
  </si>
  <si>
    <t>buso@tendries.be</t>
  </si>
  <si>
    <t>09-386.60.08</t>
  </si>
  <si>
    <t>09-370.72.15</t>
  </si>
  <si>
    <t>011-78.92.90</t>
  </si>
  <si>
    <t>050-47.19.85</t>
  </si>
  <si>
    <t>Buso De Regenboog</t>
  </si>
  <si>
    <t>011-68.09.47</t>
  </si>
  <si>
    <t>03-542.39.98</t>
  </si>
  <si>
    <t>056-23.07.80</t>
  </si>
  <si>
    <t>014-43.83.96</t>
  </si>
  <si>
    <t>directieov2-3@vibo-dering.be</t>
  </si>
  <si>
    <t>09-384.17.55</t>
  </si>
  <si>
    <t>info@egmontenhoorn.be</t>
  </si>
  <si>
    <t>GO! SBSO Nautica</t>
  </si>
  <si>
    <t>014-63.10.65</t>
  </si>
  <si>
    <t>info@go-nautica.be</t>
  </si>
  <si>
    <t>014-63.85.27</t>
  </si>
  <si>
    <t>directie@hetkasteelpark.be</t>
  </si>
  <si>
    <t>De Leerexpert Ziekenhuisschool</t>
  </si>
  <si>
    <t>ziekenhuisschool.secundair@leerexpert.be</t>
  </si>
  <si>
    <t>050-80.00.79</t>
  </si>
  <si>
    <t>BuSO Don Bosco Groenveld plus</t>
  </si>
  <si>
    <t>Afdeling Basisonderwijs, DKO en CLB en afdeling Secundair Onderwijs</t>
  </si>
  <si>
    <t>schooljaar 2011-2012</t>
  </si>
  <si>
    <t>schooljaar 2012-2013</t>
  </si>
  <si>
    <t>schooljaar 2013-2014</t>
  </si>
  <si>
    <t>schooljaar 2014-2015</t>
  </si>
  <si>
    <t>schooljaar 2015-2016</t>
  </si>
  <si>
    <t>schooljaar 2016-2017</t>
  </si>
  <si>
    <t>schooljaar 2018-2019</t>
  </si>
  <si>
    <t>schooljaar 2019-2020</t>
  </si>
  <si>
    <t>schooljaar 2020-2021</t>
  </si>
  <si>
    <t>schooljaar 2021-2022</t>
  </si>
  <si>
    <t>schooljaar 2022-2023</t>
  </si>
  <si>
    <t>schooljaar 2023-2024</t>
  </si>
  <si>
    <t>grensdatum 1</t>
  </si>
  <si>
    <t>grensdatum 2</t>
  </si>
  <si>
    <t>Aanvraag tot afwijking van lestijden, lesuren en uren</t>
  </si>
  <si>
    <t>Vul de gegevens in van de school waarvoor u de afwijking aanvraagt.</t>
  </si>
  <si>
    <t>instellingsnummer</t>
  </si>
  <si>
    <t>naam</t>
  </si>
  <si>
    <t>Als u het instellingnummer invult, verschijnen de andere gegevens van deze vraag automatisch.</t>
  </si>
  <si>
    <t xml:space="preserve"> buitengewoon basisonderwijs</t>
  </si>
  <si>
    <t xml:space="preserve"> GO!</t>
  </si>
  <si>
    <t xml:space="preserve"> Provinciaal Onderwijs Vlaanderen (POV)</t>
  </si>
  <si>
    <t xml:space="preserve"> Onderwijssecretariaat van de Steden en Gemeenten van de Vlaamse Gemeenschap (OVSG)</t>
  </si>
  <si>
    <t xml:space="preserve"> uren bestuurs- en onderwijzend personeel</t>
  </si>
  <si>
    <t xml:space="preserve"> uren paramedisch, medisch, sociaal, psychologisch en orthopedagogisch personeel</t>
  </si>
  <si>
    <t>niveau</t>
  </si>
  <si>
    <t>Beschrijf kort de omstandigheden die aanleiding geven tot de aanvraag.</t>
  </si>
  <si>
    <t>type</t>
  </si>
  <si>
    <t>aantal leerlingen</t>
  </si>
  <si>
    <t xml:space="preserve">Gegevens over de aangevraagde lestijden, lesuren en uren </t>
  </si>
  <si>
    <t>Motivering</t>
  </si>
  <si>
    <t>Naar welke instantie stuurt u een kopie van deze aanvraag?</t>
  </si>
  <si>
    <t>AV048</t>
  </si>
  <si>
    <t xml:space="preserve"> buitengewoon secundair onderwijs</t>
  </si>
  <si>
    <t>L</t>
  </si>
  <si>
    <t>S</t>
  </si>
  <si>
    <t>Hieronder wordt automatisch het niveau vermeld waarvoor u de afwijking aanvraagt.</t>
  </si>
  <si>
    <t>Vul het aantal uren in per personeelscategorie waarvoor u de afwijking aanvraagt.</t>
  </si>
  <si>
    <t xml:space="preserve"> uren of lestijden administratief personeel</t>
  </si>
  <si>
    <t>opleidingsvorm</t>
  </si>
  <si>
    <t>nummer_instelling</t>
  </si>
  <si>
    <t>Gemeenschapsonderwijs</t>
  </si>
  <si>
    <t>info@de-drempel.be</t>
  </si>
  <si>
    <t>Vrij gesubsidieerd onderwijs</t>
  </si>
  <si>
    <t>Officieel gesubsidieerd onderwijs</t>
  </si>
  <si>
    <t>Andere</t>
  </si>
  <si>
    <t>annabel.deneckere@dominiek-savio.be</t>
  </si>
  <si>
    <t>GO! SBSO Zonnebos</t>
  </si>
  <si>
    <t>GO! SBSO De 3master</t>
  </si>
  <si>
    <t>GO! SBSO Groenlaar</t>
  </si>
  <si>
    <t>GO! SBSO Baken</t>
  </si>
  <si>
    <t>GO! SSBO De Richter</t>
  </si>
  <si>
    <t>GO! SBSO De Varens</t>
  </si>
  <si>
    <t>GO! SBSO Aan Zee</t>
  </si>
  <si>
    <t>GO! SBSO Sterrebos</t>
  </si>
  <si>
    <t>GO! SBSO t Vurstjen</t>
  </si>
  <si>
    <t>GO! IBSO De Horizon</t>
  </si>
  <si>
    <t>Buso Zaveldal</t>
  </si>
  <si>
    <t>Buso Cardijnschool</t>
  </si>
  <si>
    <t>Buso Kasterlinden</t>
  </si>
  <si>
    <t>Koninklijk Instituut Woluwe - Buso</t>
  </si>
  <si>
    <t>Buso Don Bosco</t>
  </si>
  <si>
    <t>Buso Sint-Franciscus</t>
  </si>
  <si>
    <t>Stedelijke Buso De Vest</t>
  </si>
  <si>
    <t>Buso Maria Assumpta</t>
  </si>
  <si>
    <t>Buso - Parcival-Steinerschool</t>
  </si>
  <si>
    <t>BuSO KOCA Secundair Onderwijs(OV1t7&amp;OV3)</t>
  </si>
  <si>
    <t>Buso De Markgrave</t>
  </si>
  <si>
    <t>Buso Sint-Jozefinstituut</t>
  </si>
  <si>
    <t>De Leerexpert</t>
  </si>
  <si>
    <t>Buso t Lommert</t>
  </si>
  <si>
    <t>Buso Kristus-Koning</t>
  </si>
  <si>
    <t>Buso Berkenbeek</t>
  </si>
  <si>
    <t>Buso VIBO De Brem</t>
  </si>
  <si>
    <t>Buso Oosterlo</t>
  </si>
  <si>
    <t>Buso Sint-Jan Berchmansinstituut</t>
  </si>
  <si>
    <t>Buso Sint-Janshof</t>
  </si>
  <si>
    <t>Buso Windekind</t>
  </si>
  <si>
    <t>Buso Ter Bank</t>
  </si>
  <si>
    <t>Buso Mevrouw Govaerts instituut</t>
  </si>
  <si>
    <t>Stedelijke Buso De Brug</t>
  </si>
  <si>
    <t>Buso De Bremberg</t>
  </si>
  <si>
    <t>Buso Mariadal</t>
  </si>
  <si>
    <t>Buso Sint-Elisabeth (OV2 &amp; OV4)</t>
  </si>
  <si>
    <t>Buso Sint-Jozef</t>
  </si>
  <si>
    <t>Buso Sint-Gerardus</t>
  </si>
  <si>
    <t>Buso De Garve</t>
  </si>
  <si>
    <t>Buso Ter Engelen</t>
  </si>
  <si>
    <t>Buso Sint-Jansberg</t>
  </si>
  <si>
    <t>GO! SBSO Sibbo</t>
  </si>
  <si>
    <t>Provinciale Buso PROVIL ION</t>
  </si>
  <si>
    <t>Secundaire scholen St-Ferdinand OV3</t>
  </si>
  <si>
    <t>Buso Sint-Barbara</t>
  </si>
  <si>
    <t>Buso Sint-Rafael</t>
  </si>
  <si>
    <t>Buso Huize Tordale</t>
  </si>
  <si>
    <t>Buso Heuvelzicht</t>
  </si>
  <si>
    <t>Buso Ravelijn</t>
  </si>
  <si>
    <t>Buso Haverlo</t>
  </si>
  <si>
    <t>Buso Ter Strepe</t>
  </si>
  <si>
    <t>GO! SBSO Zeelyceum</t>
  </si>
  <si>
    <t>Buso Sint-Idesbald</t>
  </si>
  <si>
    <t>Buso Onze Jeugd</t>
  </si>
  <si>
    <t>Secundair Onderwijs Dominiek Savio(Buso)</t>
  </si>
  <si>
    <t>Buso De Ster</t>
  </si>
  <si>
    <t>Buso De Ast</t>
  </si>
  <si>
    <t>Buso De Pinker</t>
  </si>
  <si>
    <t>IVIO Binnenhof</t>
  </si>
  <si>
    <t>Stedelijke Buso Bert Carlier</t>
  </si>
  <si>
    <t>Buso De Karwij</t>
  </si>
  <si>
    <t>Buso Broederschool Lokeren</t>
  </si>
  <si>
    <t>Buso Sint-Lodewijk</t>
  </si>
  <si>
    <t>Buso Sint-Gregorius</t>
  </si>
  <si>
    <t>Buso Levensvreugde</t>
  </si>
  <si>
    <t>Buso Capelderij</t>
  </si>
  <si>
    <t>Buso Sint-Franciscusschool</t>
  </si>
  <si>
    <t>BuSO Bernardusscholen 7</t>
  </si>
  <si>
    <t>Buso Ten Dries</t>
  </si>
  <si>
    <t>Buso De Triangel</t>
  </si>
  <si>
    <t>Buso Blijdorp</t>
  </si>
  <si>
    <t>GO! SBSO Zonnegroen</t>
  </si>
  <si>
    <t>Buso De Ark</t>
  </si>
  <si>
    <t>Buso VIBO De Ring</t>
  </si>
  <si>
    <t>Buso VIBO Het Kasteelpark</t>
  </si>
  <si>
    <t>BuSO De Tjalk</t>
  </si>
  <si>
    <t>BuSO Bernardusscholen 8</t>
  </si>
  <si>
    <t>09-332.24.05</t>
  </si>
  <si>
    <t>GO! SBSO De Passer</t>
  </si>
  <si>
    <t>BuSO Sint-Elisabeth (OV1 &amp; OV3)</t>
  </si>
  <si>
    <t>BuSO KOCA Secundair Onderwijs(t9OV1&amp;OV4)</t>
  </si>
  <si>
    <t>Secundaire scholen St-Ferdinand OV4</t>
  </si>
  <si>
    <t xml:space="preserve">Met dit formulier dienen scholen voor buitengewoon onderwijs een aanvraag in voor bijkomende lestijden en uren of extra lesuren en uren in het kader van afwijkingen. </t>
  </si>
  <si>
    <r>
      <t>Het aantal uren van het opvoedend hulppersoneel</t>
    </r>
    <r>
      <rPr>
        <i/>
        <sz val="10"/>
        <rFont val="Calibri"/>
        <family val="2"/>
      </rPr>
      <t>en van het administratief personeel kunt u alleen vermelden als de school binnen het buitengewoon basisonderwijs tot het GO! behoort.</t>
    </r>
  </si>
  <si>
    <t>Vul het niveau, het type en de opleidingsvorm in waarvoor u de afwijking aanvraagt.</t>
  </si>
  <si>
    <t>Vermeld het totale aantal leerlingen op 1 september van het huidige schooljaar per niveau, type en opleidingsvorm.</t>
  </si>
  <si>
    <t xml:space="preserve"> Katholiek Onderwijs Vlaanderen</t>
  </si>
  <si>
    <t>Beizegemstraat 132</t>
  </si>
  <si>
    <t>Karel Keymolenstraat 35_B</t>
  </si>
  <si>
    <t>Vogelenzangstraat 115</t>
  </si>
  <si>
    <t>directie@wilgenduin.be</t>
  </si>
  <si>
    <t>Moerstraat 50_1</t>
  </si>
  <si>
    <t>Pater Damiaanstraat 10</t>
  </si>
  <si>
    <t>Predikherenhoevestraat 31</t>
  </si>
  <si>
    <t>info@bsbo.groenlaar.be</t>
  </si>
  <si>
    <t>GO! BSBO Woudlucht</t>
  </si>
  <si>
    <t>Prosperdreef 3</t>
  </si>
  <si>
    <t>Halmaalweg 31</t>
  </si>
  <si>
    <t>GO! Next BSBO Heideland</t>
  </si>
  <si>
    <t>Westlaan 191</t>
  </si>
  <si>
    <t>Richter 25</t>
  </si>
  <si>
    <t>Bosweg 71</t>
  </si>
  <si>
    <t>Tapstraat 12</t>
  </si>
  <si>
    <t>info@mpi-dedageraad.be</t>
  </si>
  <si>
    <t>GO! MPI Helix</t>
  </si>
  <si>
    <t>Speelpleinstraat 75</t>
  </si>
  <si>
    <t>directie@mpihelix.be</t>
  </si>
  <si>
    <t>Pylyserlaan 132</t>
  </si>
  <si>
    <t>Kaproenenhof 32</t>
  </si>
  <si>
    <t>Beernemstraat 4</t>
  </si>
  <si>
    <t>Maurits Sabbestraat 2</t>
  </si>
  <si>
    <t>Pottelberg 5</t>
  </si>
  <si>
    <t>Guido Gezellestraat 91</t>
  </si>
  <si>
    <t>Bornstraat 52</t>
  </si>
  <si>
    <t>Voskenslaan 362</t>
  </si>
  <si>
    <t>Vurstjen 25</t>
  </si>
  <si>
    <t>Krommestraat 7</t>
  </si>
  <si>
    <t>Molendreef 57</t>
  </si>
  <si>
    <t>Koebrugstraat 7</t>
  </si>
  <si>
    <t>Schillebeekstraat 20_A</t>
  </si>
  <si>
    <t>Serpentsstraat 63</t>
  </si>
  <si>
    <t>VBSBO SPES</t>
  </si>
  <si>
    <t>Verheydenstraat 39</t>
  </si>
  <si>
    <t>VLSBO Sint-Jozefschool</t>
  </si>
  <si>
    <t>Vandernootstraat 52</t>
  </si>
  <si>
    <t>Groot-Bijgaardenstraat 434</t>
  </si>
  <si>
    <t>secretariaat@kasterlinden-vgc.be</t>
  </si>
  <si>
    <t>Vrije Basisschool BuO</t>
  </si>
  <si>
    <t>Georges Henrilaan 278</t>
  </si>
  <si>
    <t>GLSBO Klim Op</t>
  </si>
  <si>
    <t>Heilige-Familieplein 1</t>
  </si>
  <si>
    <t>02-761.29.17</t>
  </si>
  <si>
    <t>VLSBO Don Bosco</t>
  </si>
  <si>
    <t>Lenniksesteenweg 2</t>
  </si>
  <si>
    <t>VLSBO Sint-Victor</t>
  </si>
  <si>
    <t>Brusselsesteenweg 20</t>
  </si>
  <si>
    <t>VLSBO Sint-Franciscus</t>
  </si>
  <si>
    <t>Luitenant Jacopsstraat 41</t>
  </si>
  <si>
    <t>VLSBO Levenslust</t>
  </si>
  <si>
    <t>Scheestraat 74</t>
  </si>
  <si>
    <t>VBSBO Inkendaal</t>
  </si>
  <si>
    <t>Inkendaalstraat 1</t>
  </si>
  <si>
    <t>VBSBO Sint-Franciscus</t>
  </si>
  <si>
    <t>Lostraat 175</t>
  </si>
  <si>
    <t>VLSBO Klavertje Vier</t>
  </si>
  <si>
    <t>Guldenschaapstraat 27</t>
  </si>
  <si>
    <t>GLSBO Oase</t>
  </si>
  <si>
    <t>de Bavaylei 130</t>
  </si>
  <si>
    <t>GBSBO MOZA-IK</t>
  </si>
  <si>
    <t>Heiveld 17</t>
  </si>
  <si>
    <t>VBSBO Katrinahof</t>
  </si>
  <si>
    <t>Van Schoonbekestraat 32</t>
  </si>
  <si>
    <t>Lamorinièrestraat 75</t>
  </si>
  <si>
    <t>VLSBO KOCA Basisonderwijs</t>
  </si>
  <si>
    <t>Rudolfstraat 40</t>
  </si>
  <si>
    <t>GLSBO De Leerexpert (25478)</t>
  </si>
  <si>
    <t>Biekorfstraat 21</t>
  </si>
  <si>
    <t>GBSBO De Leerexpert (25486) Ziekenh.sch.</t>
  </si>
  <si>
    <t>Lindendreef 1</t>
  </si>
  <si>
    <t>Solvynsstraat 75</t>
  </si>
  <si>
    <t>GBSBO De Leerexpert (25502)</t>
  </si>
  <si>
    <t>August Leyweg 4</t>
  </si>
  <si>
    <t>GBSBO De Leerexpert (25511)</t>
  </si>
  <si>
    <t>August Leyweg 10</t>
  </si>
  <si>
    <t>GLSBO De Leerexpert (25528)</t>
  </si>
  <si>
    <t>August Leyweg 14</t>
  </si>
  <si>
    <t>VBSBO Het Sas</t>
  </si>
  <si>
    <t>Canadalaan 252</t>
  </si>
  <si>
    <t>GBSBO De Leerexpert (25551)</t>
  </si>
  <si>
    <t>Burchtse Weel 102</t>
  </si>
  <si>
    <t>GLSBO De Leerexpert (25569)</t>
  </si>
  <si>
    <t>Jozef Van Poppelstraat 6</t>
  </si>
  <si>
    <t>VBSBO De Mostheuvel</t>
  </si>
  <si>
    <t>Mostheuvellaan 27</t>
  </si>
  <si>
    <t>Bethaniënlei 5</t>
  </si>
  <si>
    <t>03-217.03.13</t>
  </si>
  <si>
    <t>VBSBO Sint-Rafaël</t>
  </si>
  <si>
    <t>Kerklei 44</t>
  </si>
  <si>
    <t>GBSBO De Leerexpert (25619)</t>
  </si>
  <si>
    <t>Dullingen 46</t>
  </si>
  <si>
    <t>VBSBO Triolo</t>
  </si>
  <si>
    <t>VBSBO Berkenbeek 2/A</t>
  </si>
  <si>
    <t>GBSBO De Leerexpert (25643)</t>
  </si>
  <si>
    <t>Schotensesteenweg 256</t>
  </si>
  <si>
    <t>VBSBO Dennenhof</t>
  </si>
  <si>
    <t>De Rentfort 9</t>
  </si>
  <si>
    <t>Reebergenlaan 4</t>
  </si>
  <si>
    <t>03-466.06.29</t>
  </si>
  <si>
    <t>Vrije Lagere School BuO</t>
  </si>
  <si>
    <t>Noord-Brabantlaan 79</t>
  </si>
  <si>
    <t>directieblo@vibo-dering.be</t>
  </si>
  <si>
    <t>Schransdriesstraat 47</t>
  </si>
  <si>
    <t>Oude Arendonkse Baan 36</t>
  </si>
  <si>
    <t>GLSBO SAIGO STERRENBOS</t>
  </si>
  <si>
    <t>Don Boscostraat 37</t>
  </si>
  <si>
    <t>Eindhoutseweg 25</t>
  </si>
  <si>
    <t>SBSBO SAIO</t>
  </si>
  <si>
    <t>De-Billemontstraat 77</t>
  </si>
  <si>
    <t>VBSBO De Regenboog</t>
  </si>
  <si>
    <t>Oude Bevelsesteenweg 107</t>
  </si>
  <si>
    <t>VLSBO Ritmica</t>
  </si>
  <si>
    <t>Wouwstraat 44</t>
  </si>
  <si>
    <t>Zandstraat 30</t>
  </si>
  <si>
    <t>Frans Van Hombeeckplein 17</t>
  </si>
  <si>
    <t>Kleine Amer 20</t>
  </si>
  <si>
    <t>VBSBO Berkenboom Mozaïek</t>
  </si>
  <si>
    <t>VLSBO Berkenboom Jonatan</t>
  </si>
  <si>
    <t>VLSBO Klim-Op</t>
  </si>
  <si>
    <t>Mauroystraat 52</t>
  </si>
  <si>
    <t>klim-op@cksa.be</t>
  </si>
  <si>
    <t>Kallobaan 3</t>
  </si>
  <si>
    <t>GO! BSBO Den Anker</t>
  </si>
  <si>
    <t>Sint-Janstraat 4</t>
  </si>
  <si>
    <t>VLSBO De Vlinder</t>
  </si>
  <si>
    <t>Nekkerspoelstraat 391</t>
  </si>
  <si>
    <t>directie@bubaodevlinder.be</t>
  </si>
  <si>
    <t>VBSBO Windekind</t>
  </si>
  <si>
    <t>Schapenstraat 98</t>
  </si>
  <si>
    <t>Herestraat 49</t>
  </si>
  <si>
    <t>VBSBO Ter Bank</t>
  </si>
  <si>
    <t>Tervuursesteenweg 295</t>
  </si>
  <si>
    <t>VBSBO Ten Desselaer</t>
  </si>
  <si>
    <t>Klein Park 4</t>
  </si>
  <si>
    <t>VBSBO Centrum Ganspoel</t>
  </si>
  <si>
    <t>Ganspoel 2</t>
  </si>
  <si>
    <t>VBSBO Instituut Mevrouw Govaerts</t>
  </si>
  <si>
    <t>Kastanjedreef 12</t>
  </si>
  <si>
    <t>VBSBO Damiaanschool</t>
  </si>
  <si>
    <t>Baalsebaan 10</t>
  </si>
  <si>
    <t>VLSBO Tongelsbos</t>
  </si>
  <si>
    <t>Oevelse dreef 20</t>
  </si>
  <si>
    <t>GBSBO Elzenhof</t>
  </si>
  <si>
    <t>Nieuwland 1</t>
  </si>
  <si>
    <t>Rode Kruisstraat 13</t>
  </si>
  <si>
    <t>VBSBO De Bremberg</t>
  </si>
  <si>
    <t>Groenstraat 16</t>
  </si>
  <si>
    <t>PBSBO De Sterretjes</t>
  </si>
  <si>
    <t>Alexianenweg 30</t>
  </si>
  <si>
    <t>VLSBO SLO Mariadal</t>
  </si>
  <si>
    <t>Klein Overlaar 3</t>
  </si>
  <si>
    <t>VLSBO De Oogappel Sint-Leonardus</t>
  </si>
  <si>
    <t>Sint-Truidensestraat 14</t>
  </si>
  <si>
    <t>VBSBO De Berk</t>
  </si>
  <si>
    <t>VBSBO KIDS</t>
  </si>
  <si>
    <t>Borggravevijversstraat 9</t>
  </si>
  <si>
    <t>VLSBO De Linde</t>
  </si>
  <si>
    <t>Galgenbergstraat 45</t>
  </si>
  <si>
    <t>VBSBO Buidtelberg</t>
  </si>
  <si>
    <t>Wildrozenstraat 17</t>
  </si>
  <si>
    <t>VBSBO St.Elisabethschool voor BuBaO</t>
  </si>
  <si>
    <t>Steenovenstraat 20_A</t>
  </si>
  <si>
    <t>VBSBO Speciale Basisschool Pallieter</t>
  </si>
  <si>
    <t>Haspershovenstraat 28</t>
  </si>
  <si>
    <t>VBSBO Sint-Martinusschool</t>
  </si>
  <si>
    <t>Emiel Van Dorenlaan 145</t>
  </si>
  <si>
    <t>VBSBO Sint-Gerardus</t>
  </si>
  <si>
    <t>Sint-Gerardusdreef 1</t>
  </si>
  <si>
    <t>VLSBO Mozaïek-Plus</t>
  </si>
  <si>
    <t>Parklaan 3</t>
  </si>
  <si>
    <t>GLSBO 't Schakeltje</t>
  </si>
  <si>
    <t>Borreshoefstraat 10</t>
  </si>
  <si>
    <t>VBSBO De Wikke</t>
  </si>
  <si>
    <t>Burgemeester Philipslaan 15</t>
  </si>
  <si>
    <t>VLSBO De Boemerang</t>
  </si>
  <si>
    <t>Gerdingerpoort 20</t>
  </si>
  <si>
    <t>VLSBO Klimopschool</t>
  </si>
  <si>
    <t>Hasseltsesteenweg 135</t>
  </si>
  <si>
    <t>VBSBO Klavertje 3</t>
  </si>
  <si>
    <t>Schureveld 9</t>
  </si>
  <si>
    <t>Schepen Dejonghstraat 55</t>
  </si>
  <si>
    <t>VBSBO Eymardschool</t>
  </si>
  <si>
    <t>Oude Diestersebaan 5</t>
  </si>
  <si>
    <t>VLSBO De Olm</t>
  </si>
  <si>
    <t>Diestsesteenweg 5</t>
  </si>
  <si>
    <t>VLSBO De Blinker</t>
  </si>
  <si>
    <t>St.-Ferdinandstraat 1</t>
  </si>
  <si>
    <t>VBSBO De Brug</t>
  </si>
  <si>
    <t>Maasheide 17</t>
  </si>
  <si>
    <t>Stationsstraat 5</t>
  </si>
  <si>
    <t>VBSBO Spermalie</t>
  </si>
  <si>
    <t>Ganzenstraat 15</t>
  </si>
  <si>
    <t>VLSBO De Torretjes</t>
  </si>
  <si>
    <t>Bruggestraat 23</t>
  </si>
  <si>
    <t>VBSBO Heuvelzicht</t>
  </si>
  <si>
    <t>Pluimstraat 22</t>
  </si>
  <si>
    <t>VBSBO Het Noordveld</t>
  </si>
  <si>
    <t>Noordveldstraat 31</t>
  </si>
  <si>
    <t>VBSBO Het Anker</t>
  </si>
  <si>
    <t>Beisbroekdreef 12</t>
  </si>
  <si>
    <t>VBSBO De Berkjes</t>
  </si>
  <si>
    <t>VBSBO Ter Dreve Type 2</t>
  </si>
  <si>
    <t>Koning Albert I-laan 188</t>
  </si>
  <si>
    <t>VLSBO De Rietzang</t>
  </si>
  <si>
    <t>VBSBO Zonnehart</t>
  </si>
  <si>
    <t>Sportlaan 18</t>
  </si>
  <si>
    <t>VLSBO Regenboog</t>
  </si>
  <si>
    <t>Belhuttebaan 24_A</t>
  </si>
  <si>
    <t>VLSBO De Schuit</t>
  </si>
  <si>
    <t>Weststraat 115</t>
  </si>
  <si>
    <t>VLSBO De Vuurtoren</t>
  </si>
  <si>
    <t>VBSBO Heilig Hartschool</t>
  </si>
  <si>
    <t>Clivialaan 9</t>
  </si>
  <si>
    <t>GO! BSBO Aan Zee De Haan</t>
  </si>
  <si>
    <t>Koninklijke Baan 5</t>
  </si>
  <si>
    <t>Albert I Laan 56</t>
  </si>
  <si>
    <t>Dan. De Haenelaan 6</t>
  </si>
  <si>
    <t>Walle 115</t>
  </si>
  <si>
    <t>VBSBO De Kindervriend</t>
  </si>
  <si>
    <t>Rollegemkerkstraat 51</t>
  </si>
  <si>
    <t>GBSBO De Klim-Op</t>
  </si>
  <si>
    <t>Stedestraat 39</t>
  </si>
  <si>
    <t>056-28.54.00</t>
  </si>
  <si>
    <t>VLSBO Blijdhove</t>
  </si>
  <si>
    <t>Guido Gezellelaan 106</t>
  </si>
  <si>
    <t>VBSBO De Waterlelie</t>
  </si>
  <si>
    <t>Sint-Maartensplein 19</t>
  </si>
  <si>
    <t>Slabbaardstraat-Noord 90</t>
  </si>
  <si>
    <t>GBSBO De Kim</t>
  </si>
  <si>
    <t>Sint-Amandusstraat 28_A</t>
  </si>
  <si>
    <t>VLSBO Zonneburcht</t>
  </si>
  <si>
    <t>Sint-Jozefsstraat 3</t>
  </si>
  <si>
    <t>VBSBO Sint-Idesbald</t>
  </si>
  <si>
    <t>De Zilten 52</t>
  </si>
  <si>
    <t>VBSBO Arkorum 13 - De Hagewinde</t>
  </si>
  <si>
    <t>Vikingstraat 37</t>
  </si>
  <si>
    <t>VBSBO Dominiek Savio</t>
  </si>
  <si>
    <t>Koolskampstraat 37</t>
  </si>
  <si>
    <t>Oude Pittemstraat 1</t>
  </si>
  <si>
    <t>VBSBO Het Vlot</t>
  </si>
  <si>
    <t>Sint-Elisabethstraat 6</t>
  </si>
  <si>
    <t>VLSBO De Klimrank</t>
  </si>
  <si>
    <t>Deken De Bolaan 2</t>
  </si>
  <si>
    <t>VBSBO OCNIEUWEVAART</t>
  </si>
  <si>
    <t>Jozef Guislainstraat 47</t>
  </si>
  <si>
    <t>VBSBO Rozemarijn</t>
  </si>
  <si>
    <t>Kloosterstraat 6_D</t>
  </si>
  <si>
    <t>Meerhoutstraat 55</t>
  </si>
  <si>
    <t>VLSBO Macarius</t>
  </si>
  <si>
    <t>VLSBO Korenbloem</t>
  </si>
  <si>
    <t>Korenbloemstraat 17</t>
  </si>
  <si>
    <t>Ebergiste De Deynestraat 1</t>
  </si>
  <si>
    <t>VBSBO Sint-Lievenspoort</t>
  </si>
  <si>
    <t>Sint-Lievenspoortstraat 129</t>
  </si>
  <si>
    <t>bubao@sintlievenspoort.be</t>
  </si>
  <si>
    <t>Drongensesteenweg 146</t>
  </si>
  <si>
    <t>Ijskelderstraat 29</t>
  </si>
  <si>
    <t>VBSBO De Vinderij 2</t>
  </si>
  <si>
    <t>Bleekmeersstraat 17_B</t>
  </si>
  <si>
    <t>VBSBO De Vinderij 1</t>
  </si>
  <si>
    <t>Bleekmeersstraat 17_A</t>
  </si>
  <si>
    <t>VLSBO De Zonnewijzer</t>
  </si>
  <si>
    <t>Kouterstraat 108</t>
  </si>
  <si>
    <t>directie.dezonnewijzer@kaozele.be</t>
  </si>
  <si>
    <t>VLSBO De Meiroos</t>
  </si>
  <si>
    <t>Meidoornlaan 57</t>
  </si>
  <si>
    <t>VBSBO Sint Lodewijk</t>
  </si>
  <si>
    <t>Kwatrechtsteenweg 168</t>
  </si>
  <si>
    <t>Jules Destréelaan 67</t>
  </si>
  <si>
    <t>Bergemeersenstraat 106</t>
  </si>
  <si>
    <t>Botermelkstraat 201</t>
  </si>
  <si>
    <t>Zuidlaan 34</t>
  </si>
  <si>
    <t>VBSBO Blijdorp</t>
  </si>
  <si>
    <t>Blijdorpstraat 3</t>
  </si>
  <si>
    <t>Klaverveld 6</t>
  </si>
  <si>
    <t>Sint-Jorisstraat 45</t>
  </si>
  <si>
    <t>VBSBO De Mozaïek</t>
  </si>
  <si>
    <t>Boelarestraat 3</t>
  </si>
  <si>
    <t>Parkstraat 2</t>
  </si>
  <si>
    <t>VLSBO De Horizon</t>
  </si>
  <si>
    <t>Sint-Jozefsplein 10</t>
  </si>
  <si>
    <t>VBSBO Levensblij</t>
  </si>
  <si>
    <t>Galgestraat 2</t>
  </si>
  <si>
    <t>Kouter 93</t>
  </si>
  <si>
    <t>VBSBO Ter Leie</t>
  </si>
  <si>
    <t>Bachtekerkstraat 7</t>
  </si>
  <si>
    <t>VBSBO Ten Dries</t>
  </si>
  <si>
    <t>Dennendreef 62</t>
  </si>
  <si>
    <t>VBSBO De Triangel</t>
  </si>
  <si>
    <t>Molendreef 16_c</t>
  </si>
  <si>
    <t>GO! Next LSBO de Schakelschool</t>
  </si>
  <si>
    <t>Larestraat 15</t>
  </si>
  <si>
    <t>Columbiastraat 8</t>
  </si>
  <si>
    <t>GBSBO Sancta Maria</t>
  </si>
  <si>
    <t>Nieuwstraat 3_B</t>
  </si>
  <si>
    <t>VLSBO Lamdeni</t>
  </si>
  <si>
    <t>Isabellalei 69</t>
  </si>
  <si>
    <t>VLSBO School met de Bijbel Mijn Oogappel</t>
  </si>
  <si>
    <t>GBSBO De Schrieken</t>
  </si>
  <si>
    <t>Antwerpseweg 48_1</t>
  </si>
  <si>
    <t>Pontstraat 45</t>
  </si>
  <si>
    <t>09-386.03.58</t>
  </si>
  <si>
    <t>VBSBO De Sprankel</t>
  </si>
  <si>
    <t>VBSBO KBO Kameleon/Cocon</t>
  </si>
  <si>
    <t>VLSBO Berkenbeek 1/8</t>
  </si>
  <si>
    <t>Stoepestraat 40</t>
  </si>
  <si>
    <t>VLSBO Wonderwijs Brugge</t>
  </si>
  <si>
    <t>Sint-Kristoffelstraat 125_B</t>
  </si>
  <si>
    <t>VLSBO De Sprong</t>
  </si>
  <si>
    <t>Rekollettenstraat 48</t>
  </si>
  <si>
    <t>marion.declercq@ond.vlaanderen.be</t>
  </si>
  <si>
    <t>directeur@sbso.groenlaar.be</t>
  </si>
  <si>
    <t>info@devarens.be</t>
  </si>
  <si>
    <t>marijke.eeckhout@scholengroep.gent</t>
  </si>
  <si>
    <t>03-432.02.20</t>
  </si>
  <si>
    <t>GO! Busleyden Ath. De Beemden</t>
  </si>
  <si>
    <t>Tongelsbos BuSO</t>
  </si>
  <si>
    <t>buso@sintgerardus.be</t>
  </si>
  <si>
    <t>STEBO Dilsen</t>
  </si>
  <si>
    <t>directie.onzejeugd@sint-michiel.be</t>
  </si>
  <si>
    <t>Buso Emmaüs</t>
  </si>
  <si>
    <t>evelyn.quintyn@dvcdetriangel.be</t>
  </si>
  <si>
    <t>Buso Secundaire School Spermalie</t>
  </si>
  <si>
    <t>Buso Spermalie Secundaire School</t>
  </si>
  <si>
    <t>016-23.16.35</t>
  </si>
  <si>
    <t>Spermalie Secundair Onderwijs</t>
  </si>
  <si>
    <t>BuSO Cardijnschool - Anderlecht</t>
  </si>
  <si>
    <t>GO! Next MPI De Dageraad</t>
  </si>
  <si>
    <t>directie@mpigodebevertjes.be</t>
  </si>
  <si>
    <t>dir.mpideoase@scholengroep.gent</t>
  </si>
  <si>
    <t>info@mpi-hetvindingrijk.be</t>
  </si>
  <si>
    <t>GO! BSBO Klim Op</t>
  </si>
  <si>
    <t>augustleyweg4@leerexpert.be</t>
  </si>
  <si>
    <t>VBSBO Kristus Koning</t>
  </si>
  <si>
    <t>directie.saigosterrenbos@gemeentemol.be</t>
  </si>
  <si>
    <t>PUURS-SINT-AMANDS</t>
  </si>
  <si>
    <t>sintrafael@sgkei.be</t>
  </si>
  <si>
    <t>directie@denankerblo.be</t>
  </si>
  <si>
    <t>PELT</t>
  </si>
  <si>
    <t>noella.schildermans@pallieterschool.be</t>
  </si>
  <si>
    <t>Kanjelstraat 1_2</t>
  </si>
  <si>
    <t>directie@blo-hds.be</t>
  </si>
  <si>
    <t>buo@heuvelzicht.be</t>
  </si>
  <si>
    <t>VBSBO Klimop</t>
  </si>
  <si>
    <t>Torhoutse Steenweg 513_B</t>
  </si>
  <si>
    <t>directie@zonnehart.be</t>
  </si>
  <si>
    <t>directie.devuurtoren@sgsaeftinghe.be</t>
  </si>
  <si>
    <t>directie.dehagewinde@arkorum.be</t>
  </si>
  <si>
    <t>Corneel Heymanslaan 10</t>
  </si>
  <si>
    <t>ziekenhuisschool.bao.directeur@onderwijs.gent.be</t>
  </si>
  <si>
    <t>octopus.dir@onderwijs.gent.be</t>
  </si>
  <si>
    <t>SBSBO De Zonnepoort</t>
  </si>
  <si>
    <t>Sint-Lievenspoortstraat 2_-8</t>
  </si>
  <si>
    <t>09-323.52.20</t>
  </si>
  <si>
    <t>zonnepoort.dir@onderwijs.gent.be</t>
  </si>
  <si>
    <t>kompas.dir@onderwijs.gent.be</t>
  </si>
  <si>
    <t>directeur@zonnerooslevensvreugde.be</t>
  </si>
  <si>
    <t>LIEVEGEM</t>
  </si>
  <si>
    <t>GO! LSBO De Balderschool</t>
  </si>
  <si>
    <t>050-35.34.38</t>
  </si>
  <si>
    <t>directie@wonderwijsbrugge.be</t>
  </si>
  <si>
    <t>GO! Next SBSO De Dageraad</t>
  </si>
  <si>
    <t>GO! SBSO Helix</t>
  </si>
  <si>
    <t>info@sbsohelix.be</t>
  </si>
  <si>
    <t>GO! athena-campus Ter Bruyninge BuSO</t>
  </si>
  <si>
    <t>info@athena-terbruyninge.be</t>
  </si>
  <si>
    <t>info@ibsodehorizon.be</t>
  </si>
  <si>
    <t>Nieuwmoerse Steenweg 113_C</t>
  </si>
  <si>
    <t>info@buso-oosterlo.be</t>
  </si>
  <si>
    <t>info@BAdebeemden.be</t>
  </si>
  <si>
    <t>Nekkerspoelstraat 358_B</t>
  </si>
  <si>
    <t>Provinciale BuSO De Wissel</t>
  </si>
  <si>
    <t>sandra.simons@limburg.be</t>
  </si>
  <si>
    <t>directie@ivio-binnenhof.be</t>
  </si>
  <si>
    <t>Beekstraat 113_B</t>
  </si>
  <si>
    <t>GO! SBSO De Branding</t>
  </si>
  <si>
    <t>BuSO Ganspoel</t>
  </si>
  <si>
    <t>buso.ganspoel@kiwoluwe.be</t>
  </si>
  <si>
    <t>BuSO VTS 3 OV4A</t>
  </si>
  <si>
    <t>GO! SBSO Element</t>
  </si>
  <si>
    <t>directeur@element.be</t>
  </si>
  <si>
    <t>BuSO VTS 3 OV4B</t>
  </si>
  <si>
    <t>Gegevens van de school en van de koepel</t>
  </si>
  <si>
    <t>Scholen en leerlingen</t>
  </si>
  <si>
    <t>basisaanbod</t>
  </si>
  <si>
    <t>kleuter</t>
  </si>
  <si>
    <t>lager</t>
  </si>
  <si>
    <t>secundair</t>
  </si>
  <si>
    <t>OV1</t>
  </si>
  <si>
    <t>OV2</t>
  </si>
  <si>
    <t>OV3</t>
  </si>
  <si>
    <t>OV4</t>
  </si>
  <si>
    <t>secundair type 2</t>
  </si>
  <si>
    <t>basisaanbod (type 1 uitdovend)</t>
  </si>
  <si>
    <t>type_2</t>
  </si>
  <si>
    <t>type_3</t>
  </si>
  <si>
    <t>type_4</t>
  </si>
  <si>
    <t>type_5</t>
  </si>
  <si>
    <t>type_6</t>
  </si>
  <si>
    <t>type_7</t>
  </si>
  <si>
    <t>secundair type 3</t>
  </si>
  <si>
    <t>types en niveau's</t>
  </si>
  <si>
    <t>secundair type 4</t>
  </si>
  <si>
    <t>secundair type 5</t>
  </si>
  <si>
    <t>secundair type 6</t>
  </si>
  <si>
    <t>secundair type 7</t>
  </si>
  <si>
    <t>secundair type 9</t>
  </si>
  <si>
    <t>secundair basisaanbod</t>
  </si>
  <si>
    <t>type_9</t>
  </si>
  <si>
    <t>Vul elke rij van links naar rechts in.</t>
  </si>
  <si>
    <t>OK</t>
  </si>
  <si>
    <t>Hoe en aan wie bezorgt u dit formulier?</t>
  </si>
  <si>
    <t>BA</t>
  </si>
  <si>
    <t xml:space="preserve"> niet van toepassing</t>
  </si>
  <si>
    <t>Mailgegevens</t>
  </si>
  <si>
    <t>info.mpi@campusheemschool.be</t>
  </si>
  <si>
    <t>patrick.leppens@mpi-zonnebos.be</t>
  </si>
  <si>
    <t>stefanie@futurascholen.be</t>
  </si>
  <si>
    <t>directeur.t9@bsbodebrug.be</t>
  </si>
  <si>
    <t>directie@spesbubao.be</t>
  </si>
  <si>
    <t>Kasterlinden BUBAO</t>
  </si>
  <si>
    <t>bubao@kiwoluwe.broedersvanliefde.be</t>
  </si>
  <si>
    <t>koen.bellemans@inkendaal.be</t>
  </si>
  <si>
    <t>VLSBO Het Veer</t>
  </si>
  <si>
    <t>directie@bulohetveer.be</t>
  </si>
  <si>
    <t>Miksebaan 264_B</t>
  </si>
  <si>
    <t>bo@revapulderbos.be</t>
  </si>
  <si>
    <t>schooldemerode.info@ankerwijs.be</t>
  </si>
  <si>
    <t>katrien.strauven@ganspoel.be</t>
  </si>
  <si>
    <t>info@blo.tongelsbos.be</t>
  </si>
  <si>
    <t>013-31.13.26</t>
  </si>
  <si>
    <t>directie@bubaodeoogappel.be</t>
  </si>
  <si>
    <t>administratie@zonnestraal-tongeren.be</t>
  </si>
  <si>
    <t>secretariaat@berchmansschool.be</t>
  </si>
  <si>
    <t>karen.ollevier@klimopdiksmuide.be</t>
  </si>
  <si>
    <t>schooldeberkjes@de-kade.be</t>
  </si>
  <si>
    <t>VLSBO 't Brugje</t>
  </si>
  <si>
    <t>directie@kimsam.net</t>
  </si>
  <si>
    <t>Karel Lodewijk Dierickxstraat 28</t>
  </si>
  <si>
    <t>VLSBO Styrka Lager Onderwijs</t>
  </si>
  <si>
    <t>SBSBO Ziekenhuisschool Stad Gent</t>
  </si>
  <si>
    <t>SLSBO De Octopus</t>
  </si>
  <si>
    <t>SBSBO Sassepoort - Spoor 9</t>
  </si>
  <si>
    <t>sassepoort.directeur@onderwijs.gent.be</t>
  </si>
  <si>
    <t>VBSBO Óscar Romerocollege Het Laar</t>
  </si>
  <si>
    <t>VLSBO Hartencollege Buitengewoon LO</t>
  </si>
  <si>
    <t>info.bulo@hartencollege.be</t>
  </si>
  <si>
    <t>nathalie.kellens@kbonet.be</t>
  </si>
  <si>
    <t>VKSBO KOCA</t>
  </si>
  <si>
    <t/>
  </si>
  <si>
    <t>info.buso@campusheemschool.be</t>
  </si>
  <si>
    <t>machteld.aerts@zonnebos.eu</t>
  </si>
  <si>
    <t>secretariaat@busodedageraad.be</t>
  </si>
  <si>
    <t>sbso@campussterrebos.be</t>
  </si>
  <si>
    <t>farnoush.moradi@demarkgrave.be</t>
  </si>
  <si>
    <t>De Leerexpert Schotensestnwg 252</t>
  </si>
  <si>
    <t>info@busokristuskoning.be</t>
  </si>
  <si>
    <t>Buso VTS 3 - OV 3</t>
  </si>
  <si>
    <t>ov3@vts3.be</t>
  </si>
  <si>
    <t>info@buso.tongelsbos.be</t>
  </si>
  <si>
    <t>info@degarve.be</t>
  </si>
  <si>
    <t>info@zeelyceum.be</t>
  </si>
  <si>
    <t>Sint-Paulusschool campus VTI/VIBSO</t>
  </si>
  <si>
    <t>info.campusvti-vibso@sintpaulus.eu</t>
  </si>
  <si>
    <t>Buso Styrka Sec. Ond. @ Waterkant</t>
  </si>
  <si>
    <t>Buso Styrka Sec. Ond.</t>
  </si>
  <si>
    <t>directeur@busolevensvreugde.be</t>
  </si>
  <si>
    <t>info@zonnegroen.be</t>
  </si>
  <si>
    <t>BuSO Hasp-O 7</t>
  </si>
  <si>
    <t>info.zuid@hasp-o.be</t>
  </si>
  <si>
    <t>ziekenhuisschool@onderwijs.gent.be</t>
  </si>
  <si>
    <t>050-69.26.24</t>
  </si>
  <si>
    <t>ziekenhuisschool De Radar</t>
  </si>
  <si>
    <t>016-80.79.50</t>
  </si>
  <si>
    <t>info@deradar.be</t>
  </si>
  <si>
    <t>ov4@vts3.be</t>
  </si>
  <si>
    <t>050-711887</t>
  </si>
  <si>
    <t>Buso Het Kompas</t>
  </si>
  <si>
    <t>GO! BuSO Egmont &amp; Hoorn OV4</t>
  </si>
  <si>
    <t>09-3841755</t>
  </si>
  <si>
    <t>Prov. Buso Richtpunt campus Buggenhout</t>
  </si>
  <si>
    <t>IVIO Binnenhof 2</t>
  </si>
  <si>
    <t>Sec. Ond. Dominiek Savio (OV1 &amp; OV2)</t>
  </si>
  <si>
    <t>051-23.07.15</t>
  </si>
  <si>
    <t>RHIZO 8 BuSO De Hoge Kouter</t>
  </si>
  <si>
    <t>056-24.38.60</t>
  </si>
  <si>
    <t>02-478.03.33</t>
  </si>
  <si>
    <t>info@donboscobuso.be</t>
  </si>
  <si>
    <t>De Leerexpert_Burchtse Weel</t>
  </si>
  <si>
    <t>schotensesteenweg252@leerexpert.be</t>
  </si>
  <si>
    <t>so@revapulderbos.be</t>
  </si>
  <si>
    <t>Gemeentelijke Buso Galbergen</t>
  </si>
  <si>
    <t>info@busoderegenboog.com</t>
  </si>
  <si>
    <t>info.ov3@img-heist.be</t>
  </si>
  <si>
    <t>secretariaat@busodebremberg.com</t>
  </si>
  <si>
    <t>info@sibbo.be</t>
  </si>
  <si>
    <t>pieter.stock@dominiek-savio.be</t>
  </si>
  <si>
    <t>dester@molenland.be</t>
  </si>
  <si>
    <t>info@sintgregorius.be</t>
  </si>
  <si>
    <t>krista.verniest@op-weg.net</t>
  </si>
  <si>
    <t>RHIZO 7 BuSO De Lage Kouter</t>
  </si>
  <si>
    <t>lage@kouterkortrijk.be</t>
  </si>
  <si>
    <t>GO! BuSO Egmont &amp; Hoorn OV1</t>
  </si>
  <si>
    <t>mark.crombeen@ferdinand.broedersvanliefde.be</t>
  </si>
  <si>
    <t>bart.janssens@busokristuskoning.be</t>
  </si>
  <si>
    <t>09-228.45.90</t>
  </si>
  <si>
    <t>sarah.verslijcke@ivio-binnenhof.be</t>
  </si>
  <si>
    <t>PITTEM</t>
  </si>
  <si>
    <t>Berkenbeek SO 2 (buso)</t>
  </si>
  <si>
    <t>Foutmeldingen</t>
  </si>
  <si>
    <t>Als het formulier nog onlogische of onvolledige vermeldingen bevat, vindt u daarvan hieronder een korte samenvatting.</t>
  </si>
  <si>
    <r>
      <rPr>
        <i/>
        <u/>
        <sz val="10"/>
        <rFont val="Calibri"/>
        <family val="2"/>
        <scheme val="minor"/>
      </rPr>
      <t>Dien het formulier pas in als er geen foutmeldingen meer worden getoond</t>
    </r>
    <r>
      <rPr>
        <i/>
        <sz val="10"/>
        <rFont val="Calibri"/>
        <family val="2"/>
        <scheme val="minor"/>
      </rPr>
      <t>.</t>
    </r>
  </si>
  <si>
    <t>U kunt het formulier in Mijn Onderwijs opladen door de volgende stappen te doorlopen:</t>
  </si>
  <si>
    <t>-</t>
  </si>
  <si>
    <t>Kies 'Document versturen' en vul de verplichte velden in:</t>
  </si>
  <si>
    <t>In de vragen die u moet beantwoorden, hoeft u alleen de grijze vakken in te vullen. De overige berekeningen en controles worden automatisch uitgevoerd.</t>
  </si>
  <si>
    <r>
      <t>Bezorg ons het formulier</t>
    </r>
    <r>
      <rPr>
        <i/>
        <u/>
        <sz val="10"/>
        <rFont val="Calibri"/>
        <family val="2"/>
        <scheme val="minor"/>
      </rPr>
      <t>als pdf-bestand</t>
    </r>
    <r>
      <rPr>
        <i/>
        <sz val="10"/>
        <rFont val="Calibri"/>
        <family val="2"/>
        <scheme val="minor"/>
      </rPr>
      <t xml:space="preserve">via Mijn Onderwijs.
</t>
    </r>
    <r>
      <rPr>
        <b/>
        <i/>
        <sz val="10"/>
        <rFont val="Calibri"/>
        <family val="2"/>
        <scheme val="minor"/>
      </rPr>
      <t>Opgelet: om dit formulier te versturen, hebt u toegang nodig tot het thema 'Omkadering' in Mijn Onderwijs</t>
    </r>
    <r>
      <rPr>
        <i/>
        <sz val="10"/>
        <rFont val="Calibri"/>
        <family val="2"/>
        <scheme val="minor"/>
      </rPr>
      <t xml:space="preserve">. 
U kunt die rechten nakijken in Mijn Onderwijs onder het tabblad 'Mijn profiel' bij 'Mijn thema's'. </t>
    </r>
  </si>
  <si>
    <t>Log in op Mijn Onderwijs en ga naar het tabblad 'Documenten'.</t>
  </si>
  <si>
    <t>Selecteer de instelling waarvoor u een document wilt doorsturen.</t>
  </si>
  <si>
    <t>Als het document opgeladen is, vindt u het terug onder het tabblad 'Documenten' bij 'Verstuurd door instelling'.</t>
  </si>
  <si>
    <t>Aanvragen die in verschillende bestanden worden verstuurd of bestanden die geen pdf-bestanden zijn, kunnen niet worden verwerkt.</t>
  </si>
  <si>
    <t>Klik in hetzelfde scherm op de knop '+Bijlage toevoegen' en selecteer het opgeslagen bestand. Daar wordt de naam van het toegevoegde bestand onder de knop '+Bijlage toevoegen' weergegeven.</t>
  </si>
  <si>
    <r>
      <t>Voor een vlotte verwerking is het belangrijk de aanvraag</t>
    </r>
    <r>
      <rPr>
        <b/>
        <i/>
        <u/>
        <sz val="10"/>
        <rFont val="Calibri"/>
        <family val="2"/>
      </rPr>
      <t>in één pdf-bestand</t>
    </r>
    <r>
      <rPr>
        <b/>
        <i/>
        <sz val="10"/>
        <rFont val="Calibri"/>
        <family val="2"/>
      </rPr>
      <t>op te laden.</t>
    </r>
  </si>
  <si>
    <t>korte_naam_instell</t>
  </si>
  <si>
    <t>Adres</t>
  </si>
  <si>
    <t>sbtBeh_Tel</t>
  </si>
  <si>
    <t>sbtBeh_Email</t>
  </si>
  <si>
    <t>ko_im_net_code</t>
  </si>
  <si>
    <t>sbtBeh</t>
  </si>
  <si>
    <t>02-342.03.03.</t>
  </si>
  <si>
    <t>Diepestraat 50</t>
  </si>
  <si>
    <t>steffi.dejaeghere@ond.vlaanderen.be</t>
  </si>
  <si>
    <t>Steffi Dejaeghere</t>
  </si>
  <si>
    <t>bsbomikado@scholengroep14.be</t>
  </si>
  <si>
    <t>conny.wallyn@campussterrebos.be</t>
  </si>
  <si>
    <t>liselotte.botterman@hetleercollectief.be</t>
  </si>
  <si>
    <t>02-531.56.30</t>
  </si>
  <si>
    <t>kristy.van.den.eeckhout@sintfranciscus.be</t>
  </si>
  <si>
    <t>directie@moza-ik.be</t>
  </si>
  <si>
    <t>school@demostheuvel.be</t>
  </si>
  <si>
    <t>VBSBO De Ark Oosterlo</t>
  </si>
  <si>
    <t>VBSBO School de Merode</t>
  </si>
  <si>
    <t>directie@bubaodewissel.be</t>
  </si>
  <si>
    <t>directie@berkmoz.be</t>
  </si>
  <si>
    <t>VBSBO Sint-Rafael</t>
  </si>
  <si>
    <t>VBSBO Ziekenhuisschool UZ Leuven</t>
  </si>
  <si>
    <t>directie.blo@img-heist.be</t>
  </si>
  <si>
    <t>directie@bubaodebremberg.net</t>
  </si>
  <si>
    <t>nele.beckers@kids.be</t>
  </si>
  <si>
    <t>deblinker@ferdinand.broedersvanliefde.be</t>
  </si>
  <si>
    <t>013-66.27.36</t>
  </si>
  <si>
    <t>erika.tinlot@kabot.be</t>
  </si>
  <si>
    <t>Oliebaan 2_B</t>
  </si>
  <si>
    <t>jeroen.naesen@de-kade.be</t>
  </si>
  <si>
    <t>SBSBO De Ganzenveer</t>
  </si>
  <si>
    <t>050-39.01.24</t>
  </si>
  <si>
    <t>Westendelaan 39</t>
  </si>
  <si>
    <t>directie.rietzang@bewonderwijs.be</t>
  </si>
  <si>
    <t>Heistlaan 26 bus A</t>
  </si>
  <si>
    <t>directie.h2o@bewonderwijs.be</t>
  </si>
  <si>
    <t>emily.baert@basisschoolaanzee.be</t>
  </si>
  <si>
    <t>Vrije Basisschool BuO BEMOK</t>
  </si>
  <si>
    <t>lynn.moyaert@prizma.be</t>
  </si>
  <si>
    <t>GBSBO De Zon</t>
  </si>
  <si>
    <t>Bollewerpstraat 5_A</t>
  </si>
  <si>
    <t>directie@dezon-blo.be</t>
  </si>
  <si>
    <t>marie.boullart@sint-idesbald.broedersvanliefde.be</t>
  </si>
  <si>
    <t>VBSBO Salvator</t>
  </si>
  <si>
    <t>school@school-balans.be</t>
  </si>
  <si>
    <t>lageronderwijs@styrka.broedersvanliefde.be</t>
  </si>
  <si>
    <t>an.decoster@devinderij.be</t>
  </si>
  <si>
    <t>contact@donboscobuloaalst.be</t>
  </si>
  <si>
    <t>PLSBO Kiempunt campus Buggenhout</t>
  </si>
  <si>
    <t>info@kiempuntbuggenhout.net</t>
  </si>
  <si>
    <t>directie@balderschool.be</t>
  </si>
  <si>
    <t>PLSBO Kiempunt campus Eeklo</t>
  </si>
  <si>
    <t>Gentsesteenweg 82_84</t>
  </si>
  <si>
    <t>elien.heynssens@kiempunteeklo.be</t>
  </si>
  <si>
    <t>directeur@lamdeni.be</t>
  </si>
  <si>
    <t>PBSBO Kiempunt campus Assenede</t>
  </si>
  <si>
    <t>sabine.claeys@kiempuntassenede.be</t>
  </si>
  <si>
    <t>Rudolfstraat 16</t>
  </si>
  <si>
    <t>Sint-Hubertusstraat 12</t>
  </si>
  <si>
    <t>GO! BSBO 't Vestje</t>
  </si>
  <si>
    <t>Rederijkerslei 4</t>
  </si>
  <si>
    <t>03-480.65.85</t>
  </si>
  <si>
    <t>GO! SBSO Campus Heemschool</t>
  </si>
  <si>
    <t>02 553 88 86</t>
  </si>
  <si>
    <t>Marion De Clercq</t>
  </si>
  <si>
    <t>Moerstraat 50</t>
  </si>
  <si>
    <t>Kempenstraat 32</t>
  </si>
  <si>
    <t>Bellestraat 89</t>
  </si>
  <si>
    <t>Richter 27</t>
  </si>
  <si>
    <t>Speelpleinstraat 77</t>
  </si>
  <si>
    <t>Maurits Sabbestraat 8</t>
  </si>
  <si>
    <t>ann.van.riet@busoaanzee.be</t>
  </si>
  <si>
    <t>Bruyningstraat 52</t>
  </si>
  <si>
    <t>GO! SBSO Campus Impuls</t>
  </si>
  <si>
    <t>Wolfputstraat 42</t>
  </si>
  <si>
    <t>09 251 23 02</t>
  </si>
  <si>
    <t>Vurstjen 27</t>
  </si>
  <si>
    <t>info@buso-evergem.be</t>
  </si>
  <si>
    <t>Nieuwland 198</t>
  </si>
  <si>
    <t>02 430 67 00</t>
  </si>
  <si>
    <t>Vestenstraat 14</t>
  </si>
  <si>
    <t>Heiveld 15</t>
  </si>
  <si>
    <t>Schoolstraat 11</t>
  </si>
  <si>
    <t>Lamorinièrestraat 77</t>
  </si>
  <si>
    <t>Van Schoonbekestraat 131</t>
  </si>
  <si>
    <t>Markgravelei 81</t>
  </si>
  <si>
    <t>Kerkstraat 153</t>
  </si>
  <si>
    <t>info@sjikerkstraat.be</t>
  </si>
  <si>
    <t>Peter Benoitstraat 44</t>
  </si>
  <si>
    <t>Begijnenvest 35</t>
  </si>
  <si>
    <t>Schoolstraat 2</t>
  </si>
  <si>
    <t>Sint-Jacobsmarkt 38</t>
  </si>
  <si>
    <t>Schotensesteenweg 252</t>
  </si>
  <si>
    <t>Botermelkbaan 75</t>
  </si>
  <si>
    <t>Don Boscostraat 39</t>
  </si>
  <si>
    <t>Kapelstraat 33</t>
  </si>
  <si>
    <t>Hof-ten-Berglaan 8</t>
  </si>
  <si>
    <t>Breedstraat 104</t>
  </si>
  <si>
    <t>Stuivenbergbaan 135</t>
  </si>
  <si>
    <t>info@sint-janshof.be</t>
  </si>
  <si>
    <t>Amerstraat 3</t>
  </si>
  <si>
    <t>sven.lambrecht@busomariadal.be</t>
  </si>
  <si>
    <t>Steenovenstraat 20</t>
  </si>
  <si>
    <t>Arbeidsstraat 66</t>
  </si>
  <si>
    <t>011-35.01.42</t>
  </si>
  <si>
    <t>Rijksweg 454</t>
  </si>
  <si>
    <t>Langs de Graaf 11</t>
  </si>
  <si>
    <t>Burgemeester Philipslaan 15_A</t>
  </si>
  <si>
    <t>Weertersteenweg 135</t>
  </si>
  <si>
    <t>Corversstraat 33</t>
  </si>
  <si>
    <t>Duinenstraat 1</t>
  </si>
  <si>
    <t>info@provilion.be</t>
  </si>
  <si>
    <t>Mijnschoolstraat 63</t>
  </si>
  <si>
    <t>Maagdestraat 56</t>
  </si>
  <si>
    <t>Bruggestraat 39</t>
  </si>
  <si>
    <t>Barrièrestraat 4_A</t>
  </si>
  <si>
    <t>Weidestraat 156</t>
  </si>
  <si>
    <t>Toekomststraat 75</t>
  </si>
  <si>
    <t>Iepersestraat 245</t>
  </si>
  <si>
    <t>Koolskampstraat 24</t>
  </si>
  <si>
    <t>Steenstraat 42</t>
  </si>
  <si>
    <t>Boeschepestraat 46</t>
  </si>
  <si>
    <t>Krombeekseweg 82</t>
  </si>
  <si>
    <t>Stropkaai 38_A</t>
  </si>
  <si>
    <t>kika.carpentier@waterkant.be</t>
  </si>
  <si>
    <t>Peperstraat 27</t>
  </si>
  <si>
    <t>Oudenaardsesteenweg 74</t>
  </si>
  <si>
    <t>ibc.dir@onderwijs.gent.be</t>
  </si>
  <si>
    <t>buso@sint-jozef.org</t>
  </si>
  <si>
    <t>Durmelaan 118</t>
  </si>
  <si>
    <t>Molenstraat 38</t>
  </si>
  <si>
    <t>053-38.28.28</t>
  </si>
  <si>
    <t>Vekenstraat 1_A</t>
  </si>
  <si>
    <t>Penitentenlaan 1</t>
  </si>
  <si>
    <t>directie@sfsvelzeke.be</t>
  </si>
  <si>
    <t>Vlaanderenstraat 6</t>
  </si>
  <si>
    <t>frank.pieters@bernardusscholen.be</t>
  </si>
  <si>
    <t>GO! SBSO Wagenschot</t>
  </si>
  <si>
    <t>Steenweg 2</t>
  </si>
  <si>
    <t>Dennendreef 60</t>
  </si>
  <si>
    <t>Leihoekstraat 7_B</t>
  </si>
  <si>
    <t>Molendreef 16_C</t>
  </si>
  <si>
    <t>0491 72 23 62</t>
  </si>
  <si>
    <t>anke.dereuse@blijdorp.be</t>
  </si>
  <si>
    <t>Sint-Truidensesteenweg 44</t>
  </si>
  <si>
    <t>Potterierei 46</t>
  </si>
  <si>
    <t>buso-spermalie@de-kade.be</t>
  </si>
  <si>
    <t>Naamsesteenweg 167</t>
  </si>
  <si>
    <t>Manchesterlaan 50</t>
  </si>
  <si>
    <t>Broeckstraat 37</t>
  </si>
  <si>
    <t>Kleiryt 5</t>
  </si>
  <si>
    <t>Steenweg op Mol 154</t>
  </si>
  <si>
    <t>Tjalkstraat 11</t>
  </si>
  <si>
    <t>Potterierei 45</t>
  </si>
  <si>
    <t>Ziekenhuisschool UZ Leuven SO</t>
  </si>
  <si>
    <t>Vijverhoflaan 13</t>
  </si>
  <si>
    <t>onthaal@de-passer.be</t>
  </si>
  <si>
    <t>Groenveldstraat 44</t>
  </si>
  <si>
    <t>helene.melle@dbgroenveld.be</t>
  </si>
  <si>
    <t>059-29.54.45</t>
  </si>
  <si>
    <t>Liefdestraat 10</t>
  </si>
  <si>
    <t>02-735 40 85</t>
  </si>
  <si>
    <t>Oorlogsvrijwilligerslaan 2</t>
  </si>
  <si>
    <t>Platteput 4</t>
  </si>
  <si>
    <t>info@richtpuntbuggenhout.net</t>
  </si>
  <si>
    <t>Koningstraat 12</t>
  </si>
  <si>
    <t>Bad Godesberglaan 21</t>
  </si>
  <si>
    <t>hoge@kouterkortrijk.be</t>
  </si>
  <si>
    <t>Boterstraat 6</t>
  </si>
  <si>
    <t>GO! athena OV4</t>
  </si>
  <si>
    <t>Bruyningstraat 20</t>
  </si>
  <si>
    <t>info@athena-OV4.be</t>
  </si>
  <si>
    <t>Nieuwmoerse Steenweg 113 bus c</t>
  </si>
  <si>
    <t>GO! SBSO Atelier B</t>
  </si>
  <si>
    <t>Jeruzalemstraat 34</t>
  </si>
  <si>
    <t>050-17.01.70</t>
  </si>
  <si>
    <t>IVIO Binnenhof 3 (BuSO)</t>
  </si>
  <si>
    <t>02 553 18 19</t>
  </si>
  <si>
    <r>
      <rPr>
        <i/>
        <sz val="10"/>
        <rFont val="Calibri"/>
        <family val="2"/>
        <scheme val="minor"/>
      </rPr>
      <t>Meer informatie over de manier waarop u dit formulier moet invullen, is opgenomen in de</t>
    </r>
    <r>
      <rPr>
        <i/>
        <u/>
        <sz val="10"/>
        <color indexed="12"/>
        <rFont val="Calibri"/>
        <family val="2"/>
        <scheme val="minor"/>
      </rPr>
      <t>omzendbrief NO/2006/02</t>
    </r>
    <r>
      <rPr>
        <i/>
        <sz val="10"/>
        <rFont val="Calibri"/>
        <family val="2"/>
        <scheme val="minor"/>
      </rPr>
      <t>van 15 juni 2006 over de afwijkingslestijden, -lesuren en -uren in het buitengewoon basis- en secundair onderwijs.</t>
    </r>
  </si>
  <si>
    <r>
      <t xml:space="preserve">Selecteer het type formulier dat u wilt doorsturen. (Dit formulier is </t>
    </r>
    <r>
      <rPr>
        <b/>
        <i/>
        <sz val="10"/>
        <rFont val="Calibri"/>
        <family val="2"/>
        <scheme val="minor"/>
      </rPr>
      <t>OMK - AFW - Aanvraag afwijkingslestijden, -lesuren en -uren.</t>
    </r>
    <r>
      <rPr>
        <i/>
        <sz val="10"/>
        <rFont val="Calibri"/>
        <family val="2"/>
        <scheme val="minor"/>
      </rPr>
      <t>)</t>
    </r>
  </si>
  <si>
    <t>Klik op de knop 'Stuur document(en) door' om het bestand aan AGODI te bezorgen. Daarna verschijnt in het scherm 'Document versturen' een blauwe balk met de vermelding 'Uw document(en) zijn succesvol verstuurd'.</t>
  </si>
  <si>
    <r>
      <t xml:space="preserve">Selecteer het schooljaar </t>
    </r>
    <r>
      <rPr>
        <b/>
        <i/>
        <sz val="10"/>
        <rFont val="Calibri"/>
        <family val="2"/>
        <scheme val="minor"/>
      </rPr>
      <t>2023-2024</t>
    </r>
    <r>
      <rPr>
        <i/>
        <sz val="10"/>
        <rFont val="Calibri"/>
        <family val="2"/>
        <scheme val="minor"/>
      </rPr>
      <t>. Standaard staat dit op het lopende schooljaar.</t>
    </r>
  </si>
  <si>
    <t>schooljaar 2024-2025</t>
  </si>
  <si>
    <t>schooljaar 2025-2026</t>
  </si>
  <si>
    <t>schooljaar 2026-2027</t>
  </si>
  <si>
    <t>afdeling</t>
  </si>
  <si>
    <t>GO! MPI Heemschool_Neder-Over-Heembeek</t>
  </si>
  <si>
    <t>02 553 92 16</t>
  </si>
  <si>
    <t>delphine.strobbe@ond.vlaanderen.be</t>
  </si>
  <si>
    <t>Delphine Strobbe</t>
  </si>
  <si>
    <t>GO! LSBO Lentekind_Lennik</t>
  </si>
  <si>
    <t>andy.depetter@go-campuslennik.be</t>
  </si>
  <si>
    <t>GO! BSBO De Eekhoorn</t>
  </si>
  <si>
    <t>caroline.zimmer@go-inclusiecampuswemmel.be</t>
  </si>
  <si>
    <t>GO! BSBO Wilgenduin_Kalmthout</t>
  </si>
  <si>
    <t>GO! MPI Zonnebos_'s Gravenwezel</t>
  </si>
  <si>
    <t>GO! MPI De 3master Basisonderwijs</t>
  </si>
  <si>
    <t>GO! BSBO Groenlaar_Reet</t>
  </si>
  <si>
    <t>GO! MPI Kompas St-Niklaas</t>
  </si>
  <si>
    <t>Eekhoornstraat 1_</t>
  </si>
  <si>
    <t>secretariaat@bubao-woudlucht.be</t>
  </si>
  <si>
    <t>GO! BSBO De Bloesem_St-Truiden</t>
  </si>
  <si>
    <t>directie@debloesem.be</t>
  </si>
  <si>
    <t>GO! MPI Groeicampus Basis</t>
  </si>
  <si>
    <t>directie.basis@groeicampus.be</t>
  </si>
  <si>
    <t>GO! BSBO Mikado_Maasmechelen</t>
  </si>
  <si>
    <t>GO! MPI Westhoek_Koksijde</t>
  </si>
  <si>
    <t>GO! MPI De Kaproenen_St-Michiels</t>
  </si>
  <si>
    <t>GO! MPI De Bevertjes_Oedelem</t>
  </si>
  <si>
    <t>GO! BuBaO - De Vloedlijn</t>
  </si>
  <si>
    <t>GO! MPI Pottelberg_Kortrijk</t>
  </si>
  <si>
    <t>GO! Futura BSBO</t>
  </si>
  <si>
    <t>GO! MPI Sterrebos_Rumbeke</t>
  </si>
  <si>
    <t>GO! MPI De Oase_Gent</t>
  </si>
  <si>
    <t>GO! MPI Het Vindingrijk Evergem</t>
  </si>
  <si>
    <t>GO! BSBO De Horizon_Aalst</t>
  </si>
  <si>
    <t>GO! BSBO De Brug_Erpe</t>
  </si>
  <si>
    <t>GO! BSBO De Drempel_Geraardsbergen</t>
  </si>
  <si>
    <t>GO! MPI 't Craeneveld_Oudenaarde</t>
  </si>
  <si>
    <t>VBSBO KI Woluwe</t>
  </si>
  <si>
    <t>info@klimop.woluwe1200.be</t>
  </si>
  <si>
    <t>agnes.luyckx@telenet.be</t>
  </si>
  <si>
    <t>info.bulo@sintfranciscus.be</t>
  </si>
  <si>
    <t>sofie@bubao.be</t>
  </si>
  <si>
    <t>VLSBO Steinerschool Parcival Antwerpen</t>
  </si>
  <si>
    <t>Leo Baekelandstraat 10</t>
  </si>
  <si>
    <t>EKEREN</t>
  </si>
  <si>
    <t>VBSBO Pulderbos</t>
  </si>
  <si>
    <t>Gemeentelijke Basisschool voor BuO</t>
  </si>
  <si>
    <t>inge.deswert@beerse.be</t>
  </si>
  <si>
    <t>VBSBO Ter Elst</t>
  </si>
  <si>
    <t>VBSBuO De Wissel</t>
  </si>
  <si>
    <t>Kasteelstraat 6_A</t>
  </si>
  <si>
    <t>03-201.88.70.</t>
  </si>
  <si>
    <t>Kasteelstraat 6_B</t>
  </si>
  <si>
    <t>bubao.directie@windekindleuven.be</t>
  </si>
  <si>
    <t>VBSBO BuO KSD Warandeschool</t>
  </si>
  <si>
    <t>Kloosterbeekstraat 3</t>
  </si>
  <si>
    <t>robin.swennen@dilsen-stokkem.be</t>
  </si>
  <si>
    <t>GO! LSBO De Zonnestraal_Tongeren</t>
  </si>
  <si>
    <t>VBSBO Sint-Jan Berchmansschool</t>
  </si>
  <si>
    <t>bubao-hetanker@de-kade.be</t>
  </si>
  <si>
    <t>directie@bubaoterdreve.be</t>
  </si>
  <si>
    <t>joke.boydens@atotzee.be</t>
  </si>
  <si>
    <t>VBSBO INSPIRANT aan zee-De Strandloper</t>
  </si>
  <si>
    <t>strandloper@inspirant.be</t>
  </si>
  <si>
    <t>directie@bo-kindervriend.be</t>
  </si>
  <si>
    <t>lieve.duyck@klimopzwevegem.be</t>
  </si>
  <si>
    <t>VBSBO Prizma-De Zonnebloem</t>
  </si>
  <si>
    <t>franky.doosterlinck@oc-nieuwevaart.be</t>
  </si>
  <si>
    <t>SLSBO Het Kompas</t>
  </si>
  <si>
    <t>09-323.58.10.</t>
  </si>
  <si>
    <t>VBSBO Sint-Gregorius</t>
  </si>
  <si>
    <t>nadine.vandesompel@greg.broedersvanliefde.be</t>
  </si>
  <si>
    <t>VBS BuO De Zonneroos</t>
  </si>
  <si>
    <t>053-38.28.20</t>
  </si>
  <si>
    <t>VBSBO Bernadetteschool</t>
  </si>
  <si>
    <t>ellen.desmet@kbonet.be</t>
  </si>
  <si>
    <t>directie@bo-terleie.be</t>
  </si>
  <si>
    <t>GBSBO De Leerexpert_(117903)</t>
  </si>
  <si>
    <t>Peter Benoitstraat 17</t>
  </si>
  <si>
    <t>ANZEGEM</t>
  </si>
  <si>
    <t>056-18.57.60</t>
  </si>
  <si>
    <t>GO! BSBO De Veerboot_Astene</t>
  </si>
  <si>
    <t>VBSBO-school de Merode</t>
  </si>
  <si>
    <t>directie@tvestje.be</t>
  </si>
  <si>
    <t>GBSBO De Ruimtevaarder</t>
  </si>
  <si>
    <t>Statiestraat 53</t>
  </si>
  <si>
    <t>DENTERGEM</t>
  </si>
  <si>
    <t>0477-27.06.73</t>
  </si>
  <si>
    <t>info@bubaoderuimtevaarder.be</t>
  </si>
  <si>
    <t>VBSBO De Brug 2</t>
  </si>
  <si>
    <t>VLSBO De Polder</t>
  </si>
  <si>
    <t>Polderstraat 78</t>
  </si>
  <si>
    <t>SINT-KRUIS</t>
  </si>
  <si>
    <t>VBSBO Darkenoe</t>
  </si>
  <si>
    <t>Haringrodestraat 84</t>
  </si>
  <si>
    <t>03-230.07.76</t>
  </si>
  <si>
    <t>gisele.konig@tikvatenoe.be</t>
  </si>
  <si>
    <t>GBSBO De leerexpert Columbiastraat 5</t>
  </si>
  <si>
    <t>Columbiastraat 5</t>
  </si>
  <si>
    <t>03-334.40.77</t>
  </si>
  <si>
    <t>GO!SBSO Woudlucht</t>
  </si>
  <si>
    <t>fme.buso@woudlucht.be</t>
  </si>
  <si>
    <t>directie.secundair@groeicampus.be</t>
  </si>
  <si>
    <t>Nieuwe Sint-Annadreef 27</t>
  </si>
  <si>
    <t>onthaal@zaveldal-vgc.be</t>
  </si>
  <si>
    <t>GO! SBSO Schoolhuis</t>
  </si>
  <si>
    <t>leerexpert.kokoen.secundair@stedelijkonderwijs.be</t>
  </si>
  <si>
    <t>014-84.90.00</t>
  </si>
  <si>
    <t>info@gibbo.be</t>
  </si>
  <si>
    <t>014-86.11.47</t>
  </si>
  <si>
    <t>Stationsstraat 74</t>
  </si>
  <si>
    <t>011-64.21.13</t>
  </si>
  <si>
    <t>secundairescholen@ferdinand.broedersvanliefde.be</t>
  </si>
  <si>
    <t>school@tordale-dewissel.be</t>
  </si>
  <si>
    <t>Inspirant aan zee BuSO</t>
  </si>
  <si>
    <t>buso@inspirant.be</t>
  </si>
  <si>
    <t>deast@bcpop.be</t>
  </si>
  <si>
    <t>053 78 85 25</t>
  </si>
  <si>
    <t>09-280.89.77</t>
  </si>
  <si>
    <t>directie@busodeark.be</t>
  </si>
  <si>
    <t>directie@busodetjalk.be</t>
  </si>
  <si>
    <t>050-47.19.60</t>
  </si>
  <si>
    <t>ZIEKENHUISSCHOOL STAD GENT</t>
  </si>
  <si>
    <t>bram.de.wasch@ov4debranding.be</t>
  </si>
  <si>
    <t>Penta Connect</t>
  </si>
  <si>
    <t>051 46 70 41</t>
  </si>
  <si>
    <t>info@penta-groep.be</t>
  </si>
  <si>
    <t>directeur@atelierb.be</t>
  </si>
  <si>
    <t>De Leerexpert Columbiastraat</t>
  </si>
  <si>
    <t>Ponton43</t>
  </si>
  <si>
    <t>BIERBEEK</t>
  </si>
  <si>
    <t>0492 09 63 79</t>
  </si>
  <si>
    <t>david.bruyninckx@ponton43.be</t>
  </si>
  <si>
    <t>09-223. 98.71</t>
  </si>
  <si>
    <t>1F3C8E-3630-02-230626</t>
  </si>
  <si>
    <t>Koning Albert II-laan 15 bus 138, 1210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</si>
</sst>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3" x14ac:knownFonts="1">
    <font>
      <sz val="10"/>
      <name val="Arial"/>
    </font>
    <font>
      <sz val="10"/>
      <name val="Arial"/>
      <family val="2"/>
    </font>
    <font>
      <sz val="8"/>
      <name val="Arial"/>
      <family val="2"/>
    </font>
    <font>
      <u/>
      <sz val="7.5"/>
      <color indexed="12"/>
      <name val="Arial"/>
      <family val="2"/>
    </font>
    <font>
      <i/>
      <sz val="10"/>
      <name val="Calibri"/>
      <family val="2"/>
    </font>
    <font>
      <b/>
      <sz val="10"/>
      <name val="Arial"/>
      <family val="2"/>
    </font>
    <font>
      <sz val="10"/>
      <color indexed="8"/>
      <name val="Arial"/>
      <family val="2"/>
    </font>
    <font>
      <sz val="11"/>
      <color indexed="8"/>
      <name val="Segoe UI"/>
      <family val="2"/>
    </font>
    <font>
      <sz val="11"/>
      <color indexed="8"/>
      <name val="Segoe UI"/>
      <family val="2"/>
    </font>
    <font>
      <sz val="11"/>
      <name val="Segoe UI"/>
      <family val="2"/>
    </font>
    <font>
      <sz val="11"/>
      <color rgb="FFFF0000"/>
      <name val="Calibri"/>
      <family val="2"/>
      <scheme val="minor"/>
    </font>
    <font>
      <sz val="11"/>
      <name val="Calibri"/>
      <family val="2"/>
      <scheme val="minor"/>
    </font>
    <font>
      <sz val="11"/>
      <color indexed="10"/>
      <name val="Calibri"/>
      <family val="2"/>
      <scheme val="minor"/>
    </font>
    <font>
      <i/>
      <sz val="9"/>
      <color indexed="10"/>
      <name val="Calibri"/>
      <family val="2"/>
      <scheme val="minor"/>
    </font>
    <font>
      <i/>
      <sz val="9"/>
      <name val="Calibri"/>
      <family val="2"/>
      <scheme val="minor"/>
    </font>
    <font>
      <b/>
      <sz val="11"/>
      <color indexed="9"/>
      <name val="Calibri"/>
      <family val="2"/>
      <scheme val="minor"/>
    </font>
    <font>
      <sz val="10"/>
      <name val="Calibri"/>
      <family val="2"/>
      <scheme val="minor"/>
    </font>
    <font>
      <b/>
      <sz val="10"/>
      <name val="Calibri"/>
      <family val="2"/>
      <scheme val="minor"/>
    </font>
    <font>
      <sz val="9"/>
      <color indexed="10"/>
      <name val="Calibri"/>
      <family val="2"/>
      <scheme val="minor"/>
    </font>
    <font>
      <b/>
      <i/>
      <sz val="10"/>
      <name val="Calibri"/>
      <family val="2"/>
      <scheme val="minor"/>
    </font>
    <font>
      <i/>
      <sz val="10"/>
      <name val="Calibri"/>
      <family val="2"/>
      <scheme val="minor"/>
    </font>
    <font>
      <i/>
      <sz val="10"/>
      <color indexed="10"/>
      <name val="Calibri"/>
      <family val="2"/>
      <scheme val="minor"/>
    </font>
    <font>
      <u/>
      <sz val="10"/>
      <color indexed="12"/>
      <name val="Calibri"/>
      <family val="2"/>
      <scheme val="minor"/>
    </font>
    <font>
      <sz val="10"/>
      <color indexed="10"/>
      <name val="Calibri"/>
      <family val="2"/>
      <scheme val="minor"/>
    </font>
    <font>
      <b/>
      <sz val="10"/>
      <color indexed="10"/>
      <name val="Calibri"/>
      <family val="2"/>
      <scheme val="minor"/>
    </font>
    <font>
      <sz val="10"/>
      <color rgb="FFFF0000"/>
      <name val="Calibri"/>
      <family val="2"/>
      <scheme val="minor"/>
    </font>
    <font>
      <b/>
      <sz val="10"/>
      <color rgb="FFFF0000"/>
      <name val="Calibri"/>
      <family val="2"/>
      <scheme val="minor"/>
    </font>
    <font>
      <b/>
      <sz val="9"/>
      <color indexed="10"/>
      <name val="Calibri"/>
      <family val="2"/>
      <scheme val="minor"/>
    </font>
    <font>
      <b/>
      <sz val="12"/>
      <color theme="0"/>
      <name val="Calibri"/>
      <family val="2"/>
      <scheme val="minor"/>
    </font>
    <font>
      <sz val="10"/>
      <color rgb="FFFF0000"/>
      <name val="Arial"/>
      <family val="2"/>
    </font>
    <font>
      <i/>
      <u/>
      <sz val="10"/>
      <color indexed="12"/>
      <name val="Calibri"/>
      <family val="2"/>
      <scheme val="minor"/>
    </font>
    <font>
      <b/>
      <sz val="9.5"/>
      <color rgb="FFFF0000"/>
      <name val="Calibri"/>
      <family val="2"/>
      <scheme val="minor"/>
    </font>
    <font>
      <b/>
      <sz val="18"/>
      <name val="Calibri"/>
      <family val="2"/>
      <scheme val="minor"/>
    </font>
    <font>
      <sz val="18"/>
      <name val="Calibri"/>
      <family val="2"/>
      <scheme val="minor"/>
    </font>
    <font>
      <sz val="6"/>
      <name val="Calibri"/>
      <family val="2"/>
      <scheme val="minor"/>
    </font>
    <font>
      <b/>
      <sz val="8"/>
      <name val="Calibri"/>
      <family val="2"/>
      <scheme val="minor"/>
    </font>
    <font>
      <b/>
      <sz val="12"/>
      <color rgb="FFFF0000"/>
      <name val="Calibri"/>
      <family val="2"/>
      <scheme val="minor"/>
    </font>
    <font>
      <i/>
      <sz val="10"/>
      <name val="Arial"/>
      <family val="2"/>
    </font>
    <font>
      <b/>
      <u/>
      <sz val="10"/>
      <name val="Arial"/>
      <family val="2"/>
    </font>
    <font>
      <sz val="11"/>
      <name val="Arial"/>
      <family val="2"/>
    </font>
    <font>
      <i/>
      <u/>
      <sz val="10"/>
      <name val="Calibri"/>
      <family val="2"/>
      <scheme val="minor"/>
    </font>
    <font>
      <b/>
      <i/>
      <sz val="10"/>
      <name val="Calibri"/>
      <family val="2"/>
    </font>
    <font>
      <b/>
      <i/>
      <u/>
      <sz val="10"/>
      <name val="Calibri"/>
      <family val="2"/>
    </font>
  </fonts>
  <fills count="6">
    <fill>
      <patternFill patternType="none"/>
    </fill>
    <fill>
      <patternFill patternType="gray125"/>
    </fill>
    <fill>
      <patternFill patternType="solid">
        <fgColor indexed="47"/>
        <bgColor indexed="64"/>
      </patternFill>
    </fill>
    <fill>
      <patternFill patternType="solid">
        <fgColor indexed="22"/>
        <bgColor indexed="0"/>
      </patternFill>
    </fill>
    <fill>
      <patternFill patternType="solid">
        <fgColor theme="0" tint="-0.14996795556505021"/>
        <bgColor indexed="64"/>
      </patternFill>
    </fill>
    <fill>
      <patternFill patternType="solid">
        <fgColor theme="1"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6" fillId="0" borderId="0"/>
  </cellStyleXfs>
  <cellXfs count="199">
    <xf numFmtId="0" fontId="0" fillId="0" borderId="0" xfId="0"/>
    <xf numFmtId="0" fontId="11" fillId="0" borderId="0" xfId="0" applyFont="1" applyBorder="1" applyProtection="1">
      <protection hidden="1"/>
    </xf>
    <xf numFmtId="0" fontId="11" fillId="0" borderId="0" xfId="0" applyFont="1" applyProtection="1">
      <protection hidden="1"/>
    </xf>
    <xf numFmtId="0" fontId="12" fillId="0" borderId="0" xfId="0" applyFont="1" applyProtection="1">
      <protection hidden="1"/>
    </xf>
    <xf numFmtId="0" fontId="12" fillId="0" borderId="0" xfId="0" applyFont="1" applyBorder="1" applyProtection="1">
      <protection hidden="1"/>
    </xf>
    <xf numFmtId="0" fontId="13" fillId="0" borderId="0" xfId="0" applyFont="1" applyAlignment="1" applyProtection="1">
      <alignment horizontal="left"/>
      <protection hidden="1"/>
    </xf>
    <xf numFmtId="0" fontId="13" fillId="0" borderId="0" xfId="0" applyFont="1" applyBorder="1" applyAlignment="1" applyProtection="1">
      <alignment horizontal="left"/>
      <protection hidden="1"/>
    </xf>
    <xf numFmtId="0" fontId="14" fillId="0" borderId="0" xfId="0" applyFont="1" applyAlignment="1" applyProtection="1">
      <alignment vertical="top"/>
      <protection hidden="1"/>
    </xf>
    <xf numFmtId="0" fontId="11" fillId="0" borderId="0" xfId="0" applyFont="1" applyFill="1" applyBorder="1" applyProtection="1">
      <protection hidden="1"/>
    </xf>
    <xf numFmtId="0" fontId="15" fillId="0" borderId="0" xfId="0" applyFont="1" applyFill="1" applyProtection="1">
      <protection hidden="1"/>
    </xf>
    <xf numFmtId="0" fontId="11" fillId="0" borderId="0" xfId="0" applyFont="1" applyFill="1" applyProtection="1">
      <protection hidden="1"/>
    </xf>
    <xf numFmtId="0" fontId="16" fillId="0" borderId="0" xfId="0" applyFont="1" applyBorder="1" applyAlignment="1" applyProtection="1">
      <alignment horizontal="center"/>
      <protection hidden="1"/>
    </xf>
    <xf numFmtId="0" fontId="16" fillId="0" borderId="0" xfId="0" applyFont="1" applyBorder="1" applyAlignment="1" applyProtection="1">
      <protection hidden="1"/>
    </xf>
    <xf numFmtId="0" fontId="16" fillId="0" borderId="0" xfId="0" applyFont="1" applyBorder="1" applyProtection="1">
      <protection hidden="1"/>
    </xf>
    <xf numFmtId="0" fontId="17" fillId="0" borderId="0" xfId="0" applyFont="1" applyBorder="1" applyProtection="1">
      <protection hidden="1"/>
    </xf>
    <xf numFmtId="0" fontId="18" fillId="0" borderId="0" xfId="0" applyFont="1" applyProtection="1">
      <protection hidden="1"/>
    </xf>
    <xf numFmtId="0" fontId="16" fillId="0" borderId="0" xfId="0" applyFont="1" applyProtection="1">
      <protection hidden="1"/>
    </xf>
    <xf numFmtId="0" fontId="17" fillId="0" borderId="0" xfId="0" applyFont="1" applyProtection="1">
      <protection hidden="1"/>
    </xf>
    <xf numFmtId="0" fontId="19" fillId="0" borderId="0" xfId="0" applyFont="1" applyAlignment="1" applyProtection="1">
      <alignment vertical="top"/>
      <protection hidden="1"/>
    </xf>
    <xf numFmtId="0" fontId="20" fillId="0" borderId="0" xfId="0" applyFont="1" applyAlignment="1" applyProtection="1">
      <alignment horizontal="justify" vertical="top"/>
      <protection hidden="1"/>
    </xf>
    <xf numFmtId="0" fontId="21" fillId="0" borderId="0" xfId="0" applyFont="1" applyAlignment="1" applyProtection="1">
      <alignment horizontal="left"/>
      <protection hidden="1"/>
    </xf>
    <xf numFmtId="0" fontId="20" fillId="0" borderId="0" xfId="0" applyFont="1" applyAlignment="1" applyProtection="1">
      <alignment horizontal="left" vertical="center"/>
      <protection hidden="1"/>
    </xf>
    <xf numFmtId="0" fontId="22" fillId="0" borderId="0" xfId="1" applyFont="1" applyAlignment="1" applyProtection="1">
      <alignment horizontal="left" vertical="top" wrapText="1"/>
      <protection hidden="1"/>
    </xf>
    <xf numFmtId="0" fontId="17" fillId="0" borderId="0" xfId="0" applyFont="1" applyBorder="1" applyAlignment="1" applyProtection="1">
      <alignment horizontal="right"/>
      <protection hidden="1"/>
    </xf>
    <xf numFmtId="0" fontId="16" fillId="0" borderId="0" xfId="0" applyFont="1" applyAlignment="1" applyProtection="1">
      <alignment horizontal="right"/>
      <protection hidden="1"/>
    </xf>
    <xf numFmtId="0" fontId="16" fillId="0" borderId="0" xfId="0" applyFont="1" applyFill="1" applyProtection="1">
      <protection hidden="1"/>
    </xf>
    <xf numFmtId="0" fontId="16" fillId="0" borderId="0" xfId="0" applyFont="1" applyFill="1" applyAlignment="1" applyProtection="1">
      <alignment horizontal="right"/>
      <protection hidden="1"/>
    </xf>
    <xf numFmtId="0" fontId="16" fillId="0" borderId="0" xfId="0" applyFont="1" applyFill="1" applyAlignment="1" applyProtection="1">
      <alignment horizontal="left" vertical="justify"/>
      <protection hidden="1"/>
    </xf>
    <xf numFmtId="0" fontId="16" fillId="0" borderId="0" xfId="0" quotePrefix="1" applyFont="1" applyBorder="1" applyProtection="1">
      <protection hidden="1"/>
    </xf>
    <xf numFmtId="0" fontId="16" fillId="0" borderId="0" xfId="0" applyFont="1" applyFill="1" applyAlignment="1" applyProtection="1">
      <alignment horizontal="center"/>
      <protection hidden="1"/>
    </xf>
    <xf numFmtId="0" fontId="17" fillId="0" borderId="0" xfId="0" applyFont="1" applyFill="1" applyProtection="1">
      <protection hidden="1"/>
    </xf>
    <xf numFmtId="0" fontId="20" fillId="0" borderId="0" xfId="0" quotePrefix="1" applyFont="1" applyFill="1" applyBorder="1" applyProtection="1">
      <protection hidden="1"/>
    </xf>
    <xf numFmtId="0" fontId="16" fillId="0" borderId="0" xfId="0" applyFont="1" applyBorder="1" applyAlignment="1" applyProtection="1">
      <alignment vertical="center"/>
      <protection hidden="1"/>
    </xf>
    <xf numFmtId="0" fontId="16" fillId="0" borderId="0" xfId="0" applyFont="1" applyBorder="1" applyAlignment="1" applyProtection="1">
      <alignment horizontal="center" vertical="center"/>
      <protection hidden="1"/>
    </xf>
    <xf numFmtId="0" fontId="17" fillId="0" borderId="0" xfId="0" applyFont="1" applyFill="1" applyBorder="1" applyAlignment="1" applyProtection="1">
      <protection hidden="1"/>
    </xf>
    <xf numFmtId="0" fontId="16" fillId="0" borderId="0" xfId="0" applyFont="1" applyBorder="1" applyAlignment="1" applyProtection="1">
      <alignment horizontal="justify" vertical="justify"/>
      <protection hidden="1"/>
    </xf>
    <xf numFmtId="0" fontId="17" fillId="0" borderId="0" xfId="0" applyFont="1" applyAlignment="1" applyProtection="1">
      <protection hidden="1"/>
    </xf>
    <xf numFmtId="0" fontId="23" fillId="0" borderId="0" xfId="0" applyFont="1" applyProtection="1">
      <protection hidden="1"/>
    </xf>
    <xf numFmtId="0" fontId="23" fillId="0" borderId="0" xfId="0" applyFont="1" applyBorder="1" applyProtection="1">
      <protection hidden="1"/>
    </xf>
    <xf numFmtId="0" fontId="17" fillId="0" borderId="0" xfId="0" applyFont="1" applyAlignment="1" applyProtection="1">
      <alignment vertical="top"/>
      <protection hidden="1"/>
    </xf>
    <xf numFmtId="0" fontId="16" fillId="0" borderId="0" xfId="0" applyFont="1" applyAlignment="1" applyProtection="1">
      <alignment horizontal="left" vertical="top"/>
      <protection hidden="1"/>
    </xf>
    <xf numFmtId="0" fontId="16" fillId="0" borderId="0" xfId="0" applyFont="1" applyAlignment="1" applyProtection="1">
      <alignment horizontal="left"/>
      <protection hidden="1"/>
    </xf>
    <xf numFmtId="0" fontId="20" fillId="0" borderId="0" xfId="0" applyFont="1" applyAlignment="1" applyProtection="1">
      <alignment horizontal="justify" vertical="top" wrapText="1"/>
      <protection hidden="1"/>
    </xf>
    <xf numFmtId="0" fontId="24" fillId="0" borderId="0" xfId="0" applyFont="1" applyAlignment="1" applyProtection="1">
      <alignment horizontal="center" vertical="center"/>
      <protection hidden="1"/>
    </xf>
    <xf numFmtId="0" fontId="16" fillId="0" borderId="0" xfId="0" applyFont="1" applyFill="1" applyAlignment="1" applyProtection="1">
      <alignment horizontal="left"/>
      <protection hidden="1"/>
    </xf>
    <xf numFmtId="0" fontId="16" fillId="0" borderId="0" xfId="0" applyFont="1" applyFill="1" applyBorder="1" applyAlignment="1" applyProtection="1">
      <alignment horizontal="center"/>
      <protection hidden="1"/>
    </xf>
    <xf numFmtId="0" fontId="20" fillId="0" borderId="0" xfId="0" applyFont="1" applyBorder="1" applyProtection="1">
      <protection hidden="1"/>
    </xf>
    <xf numFmtId="0" fontId="25" fillId="0" borderId="0" xfId="0" applyFont="1" applyFill="1" applyAlignment="1" applyProtection="1">
      <alignment horizontal="left"/>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0" fontId="16" fillId="0" borderId="0" xfId="0" applyFont="1" applyAlignment="1" applyProtection="1">
      <alignment vertical="center"/>
      <protection hidden="1"/>
    </xf>
    <xf numFmtId="0" fontId="16" fillId="0" borderId="0" xfId="0" applyFont="1" applyFill="1" applyBorder="1" applyAlignment="1" applyProtection="1">
      <alignment horizontal="left"/>
      <protection hidden="1"/>
    </xf>
    <xf numFmtId="0" fontId="16" fillId="0" borderId="0" xfId="0" applyFont="1" applyFill="1" applyBorder="1" applyAlignment="1" applyProtection="1">
      <protection hidden="1"/>
    </xf>
    <xf numFmtId="0" fontId="16" fillId="0" borderId="0" xfId="0" applyFont="1" applyAlignment="1" applyProtection="1">
      <protection hidden="1"/>
    </xf>
    <xf numFmtId="0" fontId="11" fillId="0" borderId="0" xfId="0" applyFont="1" applyBorder="1" applyAlignment="1" applyProtection="1">
      <alignment vertical="center"/>
      <protection hidden="1"/>
    </xf>
    <xf numFmtId="0" fontId="11" fillId="0" borderId="0" xfId="0" applyFont="1" applyAlignment="1" applyProtection="1">
      <alignment vertical="center"/>
      <protection hidden="1"/>
    </xf>
    <xf numFmtId="0" fontId="16" fillId="0" borderId="0" xfId="0" quotePrefix="1" applyFont="1" applyBorder="1" applyAlignment="1" applyProtection="1">
      <alignment vertical="center"/>
      <protection hidden="1"/>
    </xf>
    <xf numFmtId="0" fontId="20" fillId="0" borderId="0" xfId="0" quotePrefix="1" applyFont="1" applyFill="1" applyBorder="1" applyAlignment="1" applyProtection="1">
      <alignment vertical="center"/>
      <protection hidden="1"/>
    </xf>
    <xf numFmtId="0" fontId="11" fillId="0" borderId="0" xfId="0" applyFont="1" applyFill="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16" fillId="4" borderId="4" xfId="0" applyFont="1" applyFill="1" applyBorder="1" applyAlignment="1" applyProtection="1">
      <alignment horizontal="center" vertical="center"/>
      <protection locked="0"/>
    </xf>
    <xf numFmtId="0" fontId="16" fillId="0" borderId="0" xfId="0" applyFont="1" applyFill="1" applyBorder="1" applyAlignment="1" applyProtection="1">
      <protection hidden="1"/>
    </xf>
    <xf numFmtId="0" fontId="16"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6" fillId="0" borderId="0" xfId="0" applyFont="1" applyFill="1" applyBorder="1" applyAlignment="1" applyProtection="1">
      <alignment horizontal="left"/>
      <protection hidden="1"/>
    </xf>
    <xf numFmtId="0" fontId="16" fillId="0" borderId="4" xfId="0" applyFont="1" applyBorder="1" applyAlignment="1" applyProtection="1">
      <alignment horizontal="center" vertical="center"/>
      <protection hidden="1"/>
    </xf>
    <xf numFmtId="0" fontId="25" fillId="0" borderId="0" xfId="0" applyFont="1" applyProtection="1">
      <protection hidden="1"/>
    </xf>
    <xf numFmtId="0" fontId="7" fillId="3" borderId="2" xfId="2" applyFont="1" applyFill="1" applyBorder="1" applyAlignment="1">
      <alignment horizontal="center"/>
    </xf>
    <xf numFmtId="0" fontId="7" fillId="0" borderId="1" xfId="2" applyFont="1" applyFill="1" applyBorder="1" applyAlignment="1">
      <alignment horizontal="right" wrapText="1"/>
    </xf>
    <xf numFmtId="0" fontId="7" fillId="0" borderId="1" xfId="2" applyFont="1" applyFill="1" applyBorder="1" applyAlignment="1">
      <alignment wrapText="1"/>
    </xf>
    <xf numFmtId="0" fontId="10" fillId="0" borderId="0" xfId="0" applyFont="1"/>
    <xf numFmtId="0" fontId="7" fillId="0" borderId="1" xfId="2" applyFont="1" applyFill="1" applyBorder="1" applyAlignment="1">
      <alignment horizontal="right"/>
    </xf>
    <xf numFmtId="0" fontId="7" fillId="0" borderId="1" xfId="2" applyFont="1" applyFill="1" applyBorder="1" applyAlignment="1"/>
    <xf numFmtId="1" fontId="7" fillId="0" borderId="1" xfId="2" applyNumberFormat="1" applyFont="1" applyFill="1" applyBorder="1" applyAlignment="1"/>
    <xf numFmtId="0" fontId="8" fillId="0" borderId="1" xfId="2" applyFont="1" applyFill="1" applyBorder="1" applyAlignment="1"/>
    <xf numFmtId="0" fontId="7" fillId="0" borderId="1" xfId="2" quotePrefix="1" applyFont="1" applyFill="1" applyBorder="1" applyAlignment="1"/>
    <xf numFmtId="1" fontId="8" fillId="0" borderId="1" xfId="2" applyNumberFormat="1" applyFont="1" applyFill="1" applyBorder="1" applyAlignment="1"/>
    <xf numFmtId="0" fontId="7" fillId="0" borderId="3" xfId="2" applyFont="1" applyFill="1" applyBorder="1" applyAlignment="1">
      <alignment horizontal="right"/>
    </xf>
    <xf numFmtId="0" fontId="7" fillId="0" borderId="3" xfId="2" applyFont="1" applyFill="1" applyBorder="1" applyAlignment="1"/>
    <xf numFmtId="1" fontId="7" fillId="0" borderId="3" xfId="2" applyNumberFormat="1" applyFont="1" applyFill="1" applyBorder="1" applyAlignment="1"/>
    <xf numFmtId="0" fontId="26" fillId="0" borderId="0" xfId="0" applyFont="1" applyAlignment="1" applyProtection="1">
      <alignment vertical="center"/>
      <protection hidden="1"/>
    </xf>
    <xf numFmtId="0" fontId="9" fillId="0" borderId="1" xfId="2" applyFont="1" applyFill="1" applyBorder="1" applyAlignment="1">
      <alignment horizontal="right" wrapText="1"/>
    </xf>
    <xf numFmtId="0" fontId="9" fillId="0" borderId="1" xfId="2" applyFont="1" applyFill="1" applyBorder="1" applyAlignment="1">
      <alignment wrapText="1"/>
    </xf>
    <xf numFmtId="0" fontId="9" fillId="0" borderId="0" xfId="0" applyFont="1"/>
    <xf numFmtId="0" fontId="26" fillId="0" borderId="0" xfId="0" quotePrefix="1" applyFont="1" applyBorder="1" applyAlignment="1" applyProtection="1">
      <alignment horizontal="center" vertical="center"/>
      <protection hidden="1"/>
    </xf>
    <xf numFmtId="0" fontId="0" fillId="0" borderId="0" xfId="0" applyAlignment="1" applyProtection="1">
      <alignment vertical="center"/>
      <protection hidden="1"/>
    </xf>
    <xf numFmtId="0" fontId="36" fillId="0" borderId="5" xfId="0" quotePrefix="1" applyFont="1" applyBorder="1" applyAlignment="1" applyProtection="1">
      <alignment horizontal="center" vertical="center"/>
      <protection hidden="1"/>
    </xf>
    <xf numFmtId="0" fontId="26" fillId="0" borderId="0" xfId="0" applyFont="1" applyProtection="1">
      <protection hidden="1"/>
    </xf>
    <xf numFmtId="0" fontId="36" fillId="0" borderId="0" xfId="0" quotePrefix="1" applyFont="1" applyBorder="1" applyAlignment="1" applyProtection="1">
      <alignment horizontal="center" vertical="center"/>
      <protection hidden="1"/>
    </xf>
    <xf numFmtId="0" fontId="26" fillId="0" borderId="0" xfId="0" applyFont="1" applyFill="1" applyProtection="1">
      <protection hidden="1"/>
    </xf>
    <xf numFmtId="0" fontId="36" fillId="0" borderId="0" xfId="0" applyFont="1" applyAlignment="1" applyProtection="1">
      <alignment horizontal="center" vertical="center"/>
      <protection hidden="1"/>
    </xf>
    <xf numFmtId="0" fontId="26" fillId="0" borderId="0" xfId="0" applyFont="1" applyFill="1" applyAlignment="1" applyProtection="1">
      <alignment vertical="center"/>
      <protection hidden="1"/>
    </xf>
    <xf numFmtId="0" fontId="25" fillId="0" borderId="0" xfId="0" applyFont="1" applyAlignment="1">
      <alignment horizontal="center" vertical="center"/>
    </xf>
    <xf numFmtId="0" fontId="38" fillId="0" borderId="0" xfId="0" applyFont="1"/>
    <xf numFmtId="0" fontId="5" fillId="0" borderId="0" xfId="0" applyFont="1" applyAlignment="1" applyProtection="1">
      <protection hidden="1"/>
    </xf>
    <xf numFmtId="0" fontId="39" fillId="0" borderId="0" xfId="0" applyFont="1"/>
    <xf numFmtId="0" fontId="25" fillId="0" borderId="0" xfId="0" applyFont="1" applyAlignment="1" applyProtection="1">
      <alignment horizontal="left" vertical="center"/>
      <protection hidden="1"/>
    </xf>
    <xf numFmtId="0" fontId="0" fillId="0" borderId="0" xfId="0" applyAlignment="1" applyProtection="1">
      <protection hidden="1"/>
    </xf>
    <xf numFmtId="0" fontId="20" fillId="0" borderId="0" xfId="0" applyFont="1" applyAlignment="1" applyProtection="1">
      <alignment horizontal="left" vertical="top"/>
      <protection hidden="1"/>
    </xf>
    <xf numFmtId="0" fontId="20" fillId="0" borderId="0" xfId="0" applyFont="1" applyProtection="1">
      <protection hidden="1"/>
    </xf>
    <xf numFmtId="0" fontId="20" fillId="0" borderId="0" xfId="0" applyFont="1" applyAlignment="1" applyProtection="1">
      <alignment vertical="top"/>
      <protection hidden="1"/>
    </xf>
    <xf numFmtId="0" fontId="20" fillId="0" borderId="0" xfId="0" quotePrefix="1" applyFont="1" applyAlignment="1" applyProtection="1">
      <alignment horizontal="right"/>
      <protection hidden="1"/>
    </xf>
    <xf numFmtId="0" fontId="20" fillId="0" borderId="0" xfId="0" quotePrefix="1" applyFont="1" applyProtection="1">
      <protection hidden="1"/>
    </xf>
    <xf numFmtId="0" fontId="20" fillId="0" borderId="0" xfId="0" quotePrefix="1" applyFont="1" applyAlignment="1" applyProtection="1">
      <alignment horizontal="right" vertical="top"/>
      <protection hidden="1"/>
    </xf>
    <xf numFmtId="0" fontId="41" fillId="0" borderId="0" xfId="0" applyFont="1" applyAlignment="1" applyProtection="1">
      <alignment horizontal="left" vertical="top"/>
      <protection hidden="1"/>
    </xf>
    <xf numFmtId="0" fontId="0" fillId="0" borderId="0" xfId="0" applyProtection="1">
      <protection hidden="1"/>
    </xf>
    <xf numFmtId="0" fontId="37" fillId="0" borderId="0" xfId="0" applyFont="1" applyProtection="1">
      <protection hidden="1"/>
    </xf>
    <xf numFmtId="0" fontId="0" fillId="0" borderId="0" xfId="0" applyFill="1" applyAlignment="1" applyProtection="1">
      <alignment vertical="center"/>
      <protection hidden="1"/>
    </xf>
    <xf numFmtId="0" fontId="0" fillId="0" borderId="0" xfId="0" applyFill="1" applyAlignment="1" applyProtection="1">
      <protection hidden="1"/>
    </xf>
    <xf numFmtId="0" fontId="20" fillId="0" borderId="0" xfId="0" applyFont="1" applyFill="1" applyAlignment="1" applyProtection="1">
      <alignment vertical="center"/>
      <protection hidden="1"/>
    </xf>
    <xf numFmtId="0" fontId="42" fillId="0" borderId="0" xfId="0" applyFont="1" applyAlignment="1" applyProtection="1">
      <alignment horizontal="left" vertical="top"/>
      <protection hidden="1"/>
    </xf>
    <xf numFmtId="0" fontId="11" fillId="0" borderId="0" xfId="0" applyFont="1" applyAlignment="1" applyProtection="1">
      <alignment vertical="top"/>
      <protection hidden="1"/>
    </xf>
    <xf numFmtId="0" fontId="24" fillId="0" borderId="11" xfId="0" applyFont="1" applyFill="1" applyBorder="1" applyAlignment="1" applyProtection="1">
      <alignment vertical="center" wrapText="1"/>
      <protection hidden="1"/>
    </xf>
    <xf numFmtId="0" fontId="0" fillId="0" borderId="0" xfId="0" applyFill="1" applyBorder="1" applyAlignment="1" applyProtection="1">
      <alignment wrapText="1"/>
      <protection hidden="1"/>
    </xf>
    <xf numFmtId="0" fontId="0" fillId="0" borderId="5" xfId="0" applyFill="1" applyBorder="1" applyAlignment="1" applyProtection="1">
      <alignment wrapText="1"/>
      <protection hidden="1"/>
    </xf>
    <xf numFmtId="0" fontId="24" fillId="0" borderId="11" xfId="0" applyFont="1" applyFill="1" applyBorder="1" applyAlignment="1" applyProtection="1">
      <alignment vertical="top" wrapText="1"/>
      <protection hidden="1"/>
    </xf>
    <xf numFmtId="0" fontId="0" fillId="0" borderId="0" xfId="0" applyFill="1" applyAlignment="1" applyProtection="1">
      <alignment wrapText="1"/>
      <protection hidden="1"/>
    </xf>
    <xf numFmtId="0" fontId="24" fillId="0" borderId="12" xfId="0" applyFont="1" applyFill="1" applyBorder="1" applyAlignment="1" applyProtection="1">
      <alignment vertical="center" wrapText="1"/>
      <protection hidden="1"/>
    </xf>
    <xf numFmtId="0" fontId="0" fillId="0" borderId="13" xfId="0" applyFill="1" applyBorder="1" applyAlignment="1" applyProtection="1">
      <alignment wrapText="1"/>
      <protection hidden="1"/>
    </xf>
    <xf numFmtId="0" fontId="0" fillId="0" borderId="14" xfId="0" applyFill="1" applyBorder="1" applyAlignment="1" applyProtection="1">
      <alignment wrapText="1"/>
      <protection hidden="1"/>
    </xf>
    <xf numFmtId="0" fontId="16" fillId="0" borderId="0" xfId="0" applyFont="1" applyAlignment="1" applyProtection="1">
      <protection hidden="1"/>
    </xf>
    <xf numFmtId="0" fontId="0" fillId="0" borderId="0" xfId="0" applyAlignment="1" applyProtection="1">
      <protection hidden="1"/>
    </xf>
    <xf numFmtId="0" fontId="28" fillId="5" borderId="0" xfId="0" applyFont="1" applyFill="1" applyAlignment="1" applyProtection="1">
      <protection hidden="1"/>
    </xf>
    <xf numFmtId="0" fontId="16" fillId="4" borderId="4" xfId="0" applyFont="1"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20" fillId="0" borderId="0" xfId="0" applyFont="1" applyBorder="1" applyAlignment="1" applyProtection="1">
      <alignment vertical="top" wrapText="1"/>
      <protection hidden="1"/>
    </xf>
    <xf numFmtId="0" fontId="1" fillId="0" borderId="0" xfId="0" applyFont="1" applyAlignment="1" applyProtection="1">
      <alignment vertical="top" wrapText="1"/>
      <protection hidden="1"/>
    </xf>
    <xf numFmtId="0" fontId="16" fillId="4" borderId="6" xfId="0" applyFont="1" applyFill="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16" fillId="0" borderId="0" xfId="0" applyFont="1" applyFill="1" applyBorder="1" applyAlignment="1" applyProtection="1">
      <protection hidden="1"/>
    </xf>
    <xf numFmtId="0" fontId="16" fillId="4" borderId="6" xfId="0" applyFont="1" applyFill="1" applyBorder="1" applyAlignment="1" applyProtection="1">
      <alignment horizontal="left" vertical="center"/>
      <protection locked="0"/>
    </xf>
    <xf numFmtId="0" fontId="0" fillId="4" borderId="15"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25" fillId="0" borderId="0" xfId="0" applyFont="1" applyFill="1" applyAlignment="1" applyProtection="1">
      <alignment horizontal="center"/>
      <protection hidden="1"/>
    </xf>
    <xf numFmtId="0" fontId="29" fillId="0" borderId="0" xfId="0" applyFont="1" applyAlignment="1">
      <alignment horizontal="center"/>
    </xf>
    <xf numFmtId="0" fontId="16"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6" fillId="0" borderId="11" xfId="0" applyFont="1" applyBorder="1" applyAlignment="1" applyProtection="1">
      <alignment vertical="center"/>
      <protection hidden="1"/>
    </xf>
    <xf numFmtId="0" fontId="0" fillId="0" borderId="0" xfId="0" applyAlignment="1" applyProtection="1">
      <alignment vertical="center"/>
      <protection hidden="1"/>
    </xf>
    <xf numFmtId="0" fontId="16"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protection hidden="1"/>
    </xf>
    <xf numFmtId="0" fontId="30" fillId="0" borderId="0" xfId="1" applyFont="1" applyAlignment="1" applyProtection="1"/>
    <xf numFmtId="0" fontId="20" fillId="0" borderId="0" xfId="0" applyFont="1" applyAlignment="1"/>
    <xf numFmtId="0" fontId="20" fillId="0" borderId="0" xfId="0" applyFont="1" applyAlignment="1" applyProtection="1">
      <alignment vertical="top" wrapText="1"/>
      <protection hidden="1"/>
    </xf>
    <xf numFmtId="0" fontId="0" fillId="0" borderId="0" xfId="0" applyAlignment="1" applyProtection="1">
      <alignment vertical="top" wrapText="1"/>
      <protection hidden="1"/>
    </xf>
    <xf numFmtId="0" fontId="28" fillId="5"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17" fillId="0" borderId="6" xfId="0" applyFont="1" applyBorder="1" applyAlignment="1" applyProtection="1">
      <alignment horizontal="justify" vertical="center"/>
      <protection hidden="1"/>
    </xf>
    <xf numFmtId="0" fontId="5" fillId="0" borderId="15" xfId="0" applyFont="1" applyBorder="1" applyAlignment="1" applyProtection="1">
      <alignment vertical="center"/>
      <protection hidden="1"/>
    </xf>
    <xf numFmtId="0" fontId="5" fillId="0" borderId="7" xfId="0" applyFont="1" applyBorder="1" applyAlignment="1" applyProtection="1">
      <alignment vertical="center"/>
      <protection hidden="1"/>
    </xf>
    <xf numFmtId="0" fontId="0" fillId="0" borderId="0" xfId="0" applyAlignment="1" applyProtection="1">
      <alignment wrapText="1"/>
      <protection hidden="1"/>
    </xf>
    <xf numFmtId="0" fontId="28" fillId="5" borderId="0" xfId="0" applyFont="1" applyFill="1" applyAlignment="1" applyProtection="1">
      <alignment vertical="center"/>
      <protection hidden="1"/>
    </xf>
    <xf numFmtId="1" fontId="16" fillId="4" borderId="4" xfId="0" applyNumberFormat="1" applyFont="1" applyFill="1" applyBorder="1" applyAlignment="1" applyProtection="1">
      <alignment horizontal="right" vertical="center"/>
      <protection locked="0"/>
    </xf>
    <xf numFmtId="1" fontId="0" fillId="4" borderId="4" xfId="0" applyNumberFormat="1" applyFill="1" applyBorder="1" applyAlignment="1" applyProtection="1">
      <alignment horizontal="right" vertical="center"/>
      <protection locked="0"/>
    </xf>
    <xf numFmtId="0" fontId="16" fillId="4" borderId="8"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4" fillId="0" borderId="8" xfId="0" applyFont="1" applyFill="1" applyBorder="1" applyAlignment="1" applyProtection="1">
      <alignment vertical="center" wrapText="1"/>
      <protection hidden="1"/>
    </xf>
    <xf numFmtId="0" fontId="0" fillId="0" borderId="9" xfId="0" applyFill="1" applyBorder="1" applyAlignment="1" applyProtection="1">
      <alignment wrapText="1"/>
      <protection hidden="1"/>
    </xf>
    <xf numFmtId="0" fontId="0" fillId="0" borderId="10" xfId="0" applyFill="1" applyBorder="1" applyAlignment="1" applyProtection="1">
      <alignment wrapText="1"/>
      <protection hidden="1"/>
    </xf>
    <xf numFmtId="0" fontId="5" fillId="0" borderId="15" xfId="0" applyFont="1" applyBorder="1" applyAlignment="1" applyProtection="1">
      <alignment horizontal="justify" vertical="center"/>
      <protection hidden="1"/>
    </xf>
    <xf numFmtId="0" fontId="20" fillId="0" borderId="0" xfId="0" applyFont="1" applyBorder="1" applyAlignment="1" applyProtection="1">
      <alignment horizontal="left" vertical="center" wrapText="1"/>
      <protection hidden="1"/>
    </xf>
    <xf numFmtId="0" fontId="37" fillId="0" borderId="0" xfId="0" applyFont="1" applyAlignment="1">
      <alignment horizontal="left" vertical="center" wrapText="1"/>
    </xf>
    <xf numFmtId="0" fontId="16" fillId="0" borderId="11" xfId="0" applyFont="1" applyBorder="1" applyAlignment="1" applyProtection="1">
      <alignment horizontal="justify" vertical="center"/>
      <protection hidden="1"/>
    </xf>
    <xf numFmtId="0" fontId="0" fillId="0" borderId="0" xfId="0" applyAlignment="1">
      <alignment vertical="center"/>
    </xf>
    <xf numFmtId="0" fontId="31" fillId="0" borderId="0" xfId="0" applyFont="1" applyAlignment="1" applyProtection="1">
      <alignment vertical="center"/>
      <protection hidden="1"/>
    </xf>
    <xf numFmtId="0" fontId="31" fillId="0" borderId="0" xfId="0" applyFont="1" applyAlignment="1">
      <alignment vertical="center"/>
    </xf>
    <xf numFmtId="0" fontId="25" fillId="0" borderId="0" xfId="0" applyFont="1" applyFill="1" applyAlignment="1" applyProtection="1">
      <alignment horizontal="center" vertical="justify"/>
      <protection hidden="1"/>
    </xf>
    <xf numFmtId="0" fontId="17" fillId="0" borderId="4" xfId="0" applyFont="1" applyBorder="1" applyAlignment="1" applyProtection="1">
      <alignment horizontal="justify" vertical="center"/>
      <protection hidden="1"/>
    </xf>
    <xf numFmtId="0" fontId="5" fillId="0" borderId="4" xfId="0" applyFont="1" applyBorder="1" applyAlignment="1" applyProtection="1">
      <alignment vertical="center"/>
      <protection hidden="1"/>
    </xf>
    <xf numFmtId="0" fontId="16" fillId="2"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5" fillId="0" borderId="4" xfId="0" applyFont="1" applyBorder="1" applyAlignment="1" applyProtection="1">
      <alignment horizontal="justify" vertical="center"/>
      <protection hidden="1"/>
    </xf>
    <xf numFmtId="0" fontId="20" fillId="0" borderId="0" xfId="0" applyFont="1" applyBorder="1" applyAlignment="1" applyProtection="1">
      <alignment vertical="center" wrapText="1"/>
      <protection hidden="1"/>
    </xf>
    <xf numFmtId="0" fontId="32" fillId="0" borderId="0" xfId="0" applyFont="1" applyBorder="1" applyAlignment="1" applyProtection="1">
      <alignment horizontal="left" vertical="top" wrapText="1"/>
      <protection hidden="1"/>
    </xf>
    <xf numFmtId="0" fontId="32" fillId="0" borderId="0" xfId="0" applyFont="1" applyBorder="1" applyAlignment="1" applyProtection="1">
      <alignment vertical="top"/>
      <protection hidden="1"/>
    </xf>
    <xf numFmtId="0" fontId="33" fillId="0" borderId="0" xfId="0" applyFont="1" applyBorder="1" applyAlignment="1" applyProtection="1">
      <alignment vertical="top"/>
      <protection hidden="1"/>
    </xf>
    <xf numFmtId="0" fontId="34" fillId="0" borderId="0" xfId="0" applyFont="1" applyBorder="1" applyAlignment="1" applyProtection="1">
      <alignment horizontal="right" vertical="center"/>
      <protection hidden="1"/>
    </xf>
    <xf numFmtId="0" fontId="35" fillId="0" borderId="0" xfId="0" quotePrefix="1" applyFont="1" applyBorder="1" applyAlignment="1" applyProtection="1">
      <alignment vertical="center"/>
      <protection hidden="1"/>
    </xf>
    <xf numFmtId="0" fontId="30" fillId="0" borderId="0" xfId="1" applyFont="1" applyAlignment="1" applyProtection="1">
      <alignment horizontal="left" vertical="top" wrapText="1"/>
      <protection hidden="1"/>
    </xf>
    <xf numFmtId="0" fontId="20" fillId="0" borderId="0" xfId="0" applyFont="1" applyAlignment="1" applyProtection="1">
      <alignment horizontal="justify" vertical="top" wrapText="1"/>
      <protection hidden="1"/>
    </xf>
    <xf numFmtId="0" fontId="1" fillId="0" borderId="0" xfId="0" applyFont="1" applyAlignment="1" applyProtection="1">
      <alignment horizontal="justify" vertical="top" wrapText="1"/>
      <protection hidden="1"/>
    </xf>
    <xf numFmtId="0" fontId="17" fillId="0" borderId="4" xfId="0" applyFont="1" applyBorder="1" applyAlignment="1" applyProtection="1">
      <alignment vertical="center"/>
      <protection hidden="1"/>
    </xf>
    <xf numFmtId="0" fontId="20" fillId="0" borderId="0" xfId="0" applyFont="1" applyBorder="1" applyAlignment="1" applyProtection="1">
      <protection hidden="1"/>
    </xf>
    <xf numFmtId="0" fontId="27" fillId="0" borderId="0" xfId="0" applyFont="1" applyBorder="1" applyAlignment="1" applyProtection="1">
      <alignment horizontal="center" vertical="center" wrapText="1"/>
      <protection hidden="1"/>
    </xf>
    <xf numFmtId="0" fontId="0" fillId="0" borderId="0" xfId="0" applyAlignment="1">
      <alignment vertical="top" wrapText="1"/>
    </xf>
    <xf numFmtId="0" fontId="20" fillId="0" borderId="0" xfId="0" applyFont="1" applyAlignment="1" applyProtection="1">
      <alignment vertical="center" wrapText="1"/>
      <protection hidden="1"/>
    </xf>
    <xf numFmtId="0" fontId="0" fillId="0" borderId="0" xfId="0" applyAlignment="1">
      <alignment wrapText="1"/>
    </xf>
    <xf numFmtId="0" fontId="1" fillId="0" borderId="0" xfId="0" applyFont="1" applyAlignment="1" applyProtection="1">
      <protection hidden="1"/>
    </xf>
  </cellXfs>
  <cellStyles count="3">
    <cellStyle name="Hyperlink" xfId="1" builtinId="8"/>
    <cellStyle name="Standaard" xfId="0" builtinId="0"/>
    <cellStyle name="Standaard_Blad1" xfId="2" xr:uid="{00000000-0005-0000-0000-000002000000}"/>
  </cellStyles>
  <dxfs count="16">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8A4D4C-C397-4A2F-9169-2D9C6D13C006}" name="Tabel1" displayName="Tabel1" ref="A3:A6" totalsRowShown="0" headerRowDxfId="15" dataDxfId="14">
  <autoFilter ref="A3:A6" xr:uid="{885C6E2F-202F-4805-9B57-9D284192E9F6}"/>
  <tableColumns count="1">
    <tableColumn id="1" xr3:uid="{BC081543-B959-45DB-B514-674DEB9BD1C0}" name="niveau" dataDxfId="13"/>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5AF5B7-38D2-4D47-8E48-67B7740EF9AB}" name="Tabel2" displayName="Tabel2" ref="B3:B10" totalsRowShown="0" headerRowDxfId="12">
  <autoFilter ref="B3:B10" xr:uid="{CA4D08E6-63E6-462D-8E57-59022E57D2F2}"/>
  <tableColumns count="1">
    <tableColumn id="1" xr3:uid="{1703DBDD-1471-40DD-8547-21D44E16C070}" name="kleuter"/>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E3157A-59A5-4D8C-8FE7-241A1A5C1024}" name="Tabel3" displayName="Tabel3" ref="C3:C13" totalsRowShown="0" headerRowDxfId="11">
  <autoFilter ref="C3:C13" xr:uid="{8E8C6BC2-E271-40BD-9722-0C9C90C73A29}"/>
  <tableColumns count="1">
    <tableColumn id="1" xr3:uid="{C41BA0C2-4E9F-4F72-BA86-AEDDC62E0AAB}" name="lager"/>
  </tableColumns>
  <tableStyleInfo name="TableStyleDark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DB5AF2-BC57-478C-BC5C-D69B7BA12182}" name="Tabel4" displayName="Tabel4" ref="D3:L11" totalsRowShown="0" headerRowDxfId="10" dataDxfId="9">
  <autoFilter ref="D3:L11" xr:uid="{80824519-6C98-40ED-B740-7AB60E8C5468}"/>
  <tableColumns count="9">
    <tableColumn id="1" xr3:uid="{B5A6C7F9-3BAB-41B3-94DD-DD61C9066105}" name="secundair" dataDxfId="8"/>
    <tableColumn id="2" xr3:uid="{98CE0753-97B6-432D-851A-49AB0F687F82}" name="secundair type 2" dataDxfId="7"/>
    <tableColumn id="3" xr3:uid="{01840005-874F-4D4E-AA4C-F612CA25642D}" name="secundair type 3" dataDxfId="6"/>
    <tableColumn id="4" xr3:uid="{56DFB65E-B17C-4047-9CC5-EFA82BA5A940}" name="secundair type 4" dataDxfId="5"/>
    <tableColumn id="5" xr3:uid="{CEDA50F0-F49B-4466-A05A-E81C8D0C81D9}" name="secundair type 5" dataDxfId="4"/>
    <tableColumn id="6" xr3:uid="{C949424F-FCB4-43D9-AD66-2B264572AEB2}" name="secundair type 6" dataDxfId="3"/>
    <tableColumn id="7" xr3:uid="{6131C32D-B43F-4317-A56E-0380C8E661E2}" name="secundair type 7" dataDxfId="2"/>
    <tableColumn id="8" xr3:uid="{DE0A88C6-90F6-42F6-8FB1-057FF93D7170}" name="secundair type 9" dataDxfId="1"/>
    <tableColumn id="9" xr3:uid="{872077F3-28A8-4CAB-AA15-1324E8AC51D9}" name="secundair basisaanbod" dataDxfId="0"/>
  </tableColumns>
  <tableStyleInfo name="TableStyleDark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ata-onderwijs.vlaanderen.be/edulex/document.aspx?docid=137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63"/>
  <sheetViews>
    <sheetView showGridLines="0" showZeros="0" tabSelected="1" showWhiteSpace="0" zoomScale="120" zoomScaleNormal="120" zoomScaleSheetLayoutView="100" workbookViewId="0">
      <selection activeCell="V30" sqref="V30:Y30"/>
    </sheetView>
  </sheetViews>
  <sheetFormatPr defaultColWidth="2.109375" defaultRowHeight="14.4" x14ac:dyDescent="0.3"/>
  <cols>
    <col min="1" max="1" width="2.109375" style="2"/>
    <col min="2" max="2" width="2.88671875" style="2" customWidth="1"/>
    <col min="3" max="4" width="2.88671875" style="2" hidden="1" customWidth="1"/>
    <col min="5" max="5" width="11.44140625" style="2" hidden="1" customWidth="1"/>
    <col min="6" max="6" width="4.21875" style="2" hidden="1" customWidth="1"/>
    <col min="7" max="7" width="2.6640625" style="2" customWidth="1"/>
    <col min="8" max="9" width="2.109375" style="2" customWidth="1"/>
    <col min="10" max="11" width="1.44140625" style="2" customWidth="1"/>
    <col min="12" max="12" width="2.33203125" style="2" customWidth="1"/>
    <col min="13" max="13" width="2.21875" style="2" customWidth="1"/>
    <col min="14" max="14" width="2.77734375" style="2" customWidth="1"/>
    <col min="15" max="15" width="3.77734375" style="2" customWidth="1"/>
    <col min="16" max="17" width="2.33203125" style="2" customWidth="1"/>
    <col min="18" max="18" width="2.109375" style="2" customWidth="1"/>
    <col min="19" max="19" width="2.88671875" style="2" customWidth="1"/>
    <col min="20" max="20" width="3.6640625" style="2" customWidth="1"/>
    <col min="21" max="22" width="2.33203125" style="2" customWidth="1"/>
    <col min="23" max="23" width="2.109375" style="2" customWidth="1"/>
    <col min="24" max="24" width="2.77734375" style="2" customWidth="1"/>
    <col min="25" max="25" width="3.6640625" style="2" customWidth="1"/>
    <col min="26" max="27" width="2.33203125" style="2" customWidth="1"/>
    <col min="28" max="28" width="2.109375" style="2" customWidth="1"/>
    <col min="29" max="29" width="2.88671875" style="2" customWidth="1"/>
    <col min="30" max="30" width="3.77734375" style="2" customWidth="1"/>
    <col min="31" max="32" width="2.33203125" style="2" customWidth="1"/>
    <col min="33" max="33" width="2.109375" style="2" customWidth="1"/>
    <col min="34" max="34" width="2.77734375" style="2" customWidth="1"/>
    <col min="35" max="35" width="3.77734375" style="2" customWidth="1"/>
    <col min="36" max="37" width="2.33203125" style="2" customWidth="1"/>
    <col min="38" max="38" width="2.109375" style="2" customWidth="1"/>
    <col min="39" max="39" width="2.88671875" style="2" customWidth="1"/>
    <col min="40" max="40" width="3.6640625" style="2" customWidth="1"/>
    <col min="41" max="42" width="2.33203125" style="2" customWidth="1"/>
    <col min="43" max="43" width="2.109375" style="2" customWidth="1"/>
    <col min="44" max="44" width="3.109375" style="2" customWidth="1"/>
    <col min="45" max="45" width="3.6640625" style="2" customWidth="1"/>
    <col min="46" max="46" width="2.33203125" style="2" customWidth="1"/>
    <col min="47" max="47" width="3" style="2" customWidth="1"/>
    <col min="48" max="49" width="10.21875" style="2" hidden="1" customWidth="1"/>
    <col min="50" max="16384" width="2.109375" style="2"/>
  </cols>
  <sheetData>
    <row r="1" spans="2:47" ht="10.5" customHeigh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N1" s="187" t="s">
        <v>1540</v>
      </c>
      <c r="AO1" s="198"/>
      <c r="AP1" s="198"/>
      <c r="AQ1" s="198"/>
      <c r="AR1" s="198"/>
      <c r="AS1" s="198"/>
      <c r="AT1" s="198"/>
    </row>
    <row r="2" spans="2:47" ht="10.5" customHeight="1" x14ac:dyDescent="0.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P2" s="187" t="s">
        <v>595</v>
      </c>
      <c r="AQ2" s="124"/>
      <c r="AR2" s="124"/>
      <c r="AS2" s="124"/>
      <c r="AT2" s="124"/>
    </row>
    <row r="3" spans="2:47" ht="24" customHeight="1" x14ac:dyDescent="0.3">
      <c r="B3" s="1"/>
      <c r="C3" s="1"/>
      <c r="D3" s="1"/>
      <c r="E3" s="1"/>
      <c r="F3" s="1"/>
      <c r="G3" s="184" t="s">
        <v>577</v>
      </c>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row>
    <row r="4" spans="2:47" ht="24.15" customHeight="1" x14ac:dyDescent="0.3">
      <c r="B4" s="1"/>
      <c r="C4" s="1"/>
      <c r="D4" s="1"/>
      <c r="E4" s="1"/>
      <c r="F4" s="1"/>
      <c r="G4" s="185" t="s">
        <v>574</v>
      </c>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24"/>
      <c r="AP4" s="124"/>
      <c r="AQ4" s="124"/>
      <c r="AR4" s="124"/>
      <c r="AS4" s="124"/>
      <c r="AT4" s="124"/>
    </row>
    <row r="5" spans="2:47" ht="18.75" customHeight="1" x14ac:dyDescent="0.3">
      <c r="B5" s="1"/>
      <c r="C5" s="1"/>
      <c r="D5" s="1"/>
      <c r="E5" s="1"/>
      <c r="F5" s="1"/>
      <c r="G5" s="188" t="s">
        <v>98</v>
      </c>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row>
    <row r="6" spans="2:47" x14ac:dyDescent="0.3">
      <c r="B6" s="1"/>
      <c r="C6" s="1"/>
      <c r="D6" s="1"/>
      <c r="E6" s="1"/>
      <c r="F6" s="1"/>
      <c r="G6" s="16" t="s">
        <v>5</v>
      </c>
      <c r="H6" s="16"/>
      <c r="AI6" s="194" t="str">
        <f ca="1">IF(TODAY()&gt;45200,"Gebruik dit formulier alleen voor het "&amp;G4&amp;". Het formulier voor het "&amp;VLOOKUP(G4,Blad1!A1:C15,3)&amp;" vindt u via de onderstaande link naar de omzendbrief.","")</f>
        <v/>
      </c>
      <c r="AJ6" s="153"/>
      <c r="AK6" s="153"/>
      <c r="AL6" s="153"/>
      <c r="AM6" s="153"/>
      <c r="AN6" s="153"/>
      <c r="AO6" s="153"/>
      <c r="AP6" s="153"/>
      <c r="AQ6" s="153"/>
      <c r="AR6" s="153"/>
      <c r="AS6" s="153"/>
      <c r="AT6" s="153"/>
    </row>
    <row r="7" spans="2:47" x14ac:dyDescent="0.3">
      <c r="B7" s="1"/>
      <c r="C7" s="1"/>
      <c r="D7" s="1"/>
      <c r="E7" s="1"/>
      <c r="F7" s="1"/>
      <c r="G7" s="17" t="s">
        <v>562</v>
      </c>
      <c r="H7" s="16"/>
      <c r="AH7" s="1"/>
      <c r="AI7" s="153"/>
      <c r="AJ7" s="153"/>
      <c r="AK7" s="153"/>
      <c r="AL7" s="153"/>
      <c r="AM7" s="153"/>
      <c r="AN7" s="153"/>
      <c r="AO7" s="153"/>
      <c r="AP7" s="153"/>
      <c r="AQ7" s="153"/>
      <c r="AR7" s="153"/>
      <c r="AS7" s="153"/>
      <c r="AT7" s="153"/>
    </row>
    <row r="8" spans="2:47" x14ac:dyDescent="0.3">
      <c r="B8" s="1"/>
      <c r="C8" s="1"/>
      <c r="D8" s="1"/>
      <c r="E8" s="1"/>
      <c r="F8" s="1"/>
      <c r="G8" s="17" t="s">
        <v>1083</v>
      </c>
      <c r="H8" s="16"/>
      <c r="AH8" s="1"/>
      <c r="AI8" s="153"/>
      <c r="AJ8" s="153"/>
      <c r="AK8" s="153"/>
      <c r="AL8" s="153"/>
      <c r="AM8" s="153"/>
      <c r="AN8" s="153"/>
      <c r="AO8" s="153"/>
      <c r="AP8" s="153"/>
      <c r="AQ8" s="153"/>
      <c r="AR8" s="153"/>
      <c r="AS8" s="153"/>
      <c r="AT8" s="153"/>
    </row>
    <row r="9" spans="2:47" x14ac:dyDescent="0.3">
      <c r="B9" s="1"/>
      <c r="C9" s="1"/>
      <c r="D9" s="1"/>
      <c r="E9" s="1"/>
      <c r="F9" s="1"/>
      <c r="G9" s="16" t="s">
        <v>1541</v>
      </c>
      <c r="H9" s="16"/>
      <c r="AH9" s="1"/>
      <c r="AI9" s="153"/>
      <c r="AJ9" s="153"/>
      <c r="AK9" s="153"/>
      <c r="AL9" s="153"/>
      <c r="AM9" s="153"/>
      <c r="AN9" s="153"/>
      <c r="AO9" s="153"/>
      <c r="AP9" s="153"/>
      <c r="AQ9" s="153"/>
      <c r="AR9" s="153"/>
      <c r="AS9" s="153"/>
      <c r="AT9" s="153"/>
    </row>
    <row r="10" spans="2:47" x14ac:dyDescent="0.3">
      <c r="B10" s="1"/>
      <c r="C10" s="1"/>
      <c r="D10" s="1"/>
      <c r="E10" s="1"/>
      <c r="F10" s="1"/>
      <c r="G10" s="17" t="str">
        <f>IF(V30="","","T")</f>
        <v/>
      </c>
      <c r="H10" s="123" t="str">
        <f>IF(V30="","",VLOOKUP(V30,'lijst instellingen'!$A$2:$K$5000,9,FALSE)&amp;" ("&amp;VLOOKUP(V30,'lijst instellingen'!$A$2:$L$5000,12,FALSE)&amp;")")</f>
        <v/>
      </c>
      <c r="I10" s="124"/>
      <c r="J10" s="124"/>
      <c r="K10" s="124"/>
      <c r="L10" s="124"/>
      <c r="M10" s="124"/>
      <c r="N10" s="124"/>
      <c r="O10" s="124"/>
      <c r="P10" s="124"/>
      <c r="Q10" s="124"/>
      <c r="R10" s="124"/>
      <c r="S10" s="124"/>
      <c r="T10" s="124"/>
      <c r="U10" s="124"/>
      <c r="V10" s="124"/>
      <c r="W10" s="124"/>
      <c r="X10" s="124"/>
      <c r="Y10" s="124"/>
      <c r="Z10" s="124"/>
      <c r="AA10" s="124"/>
      <c r="AB10" s="124"/>
      <c r="AH10" s="1"/>
      <c r="AI10" s="43"/>
      <c r="AJ10" s="61"/>
      <c r="AK10" s="61"/>
      <c r="AL10" s="61"/>
      <c r="AM10" s="61"/>
      <c r="AN10" s="61"/>
      <c r="AO10" s="61"/>
      <c r="AP10" s="61"/>
      <c r="AQ10" s="61"/>
      <c r="AR10" s="61"/>
      <c r="AS10" s="61"/>
      <c r="AT10" s="61"/>
    </row>
    <row r="11" spans="2:47" ht="3" customHeight="1" x14ac:dyDescent="0.3">
      <c r="B11" s="1"/>
      <c r="C11" s="1"/>
      <c r="D11" s="1"/>
      <c r="E11" s="1"/>
      <c r="F11" s="1"/>
      <c r="G11" s="16"/>
      <c r="AI11" s="43"/>
      <c r="AJ11" s="43"/>
      <c r="AK11" s="43"/>
      <c r="AL11" s="43"/>
      <c r="AM11" s="43"/>
      <c r="AN11" s="43"/>
      <c r="AO11" s="43"/>
      <c r="AP11" s="43"/>
      <c r="AQ11" s="43"/>
      <c r="AR11" s="43"/>
      <c r="AS11" s="43"/>
      <c r="AT11" s="43"/>
    </row>
    <row r="12" spans="2:47" ht="12.9" customHeight="1" x14ac:dyDescent="0.3">
      <c r="B12" s="1"/>
      <c r="C12" s="1"/>
      <c r="D12" s="1"/>
      <c r="E12" s="1"/>
      <c r="F12" s="1"/>
      <c r="G12" s="18" t="s">
        <v>6</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row>
    <row r="13" spans="2:47" ht="3" customHeight="1" x14ac:dyDescent="0.3">
      <c r="B13" s="1"/>
      <c r="C13" s="1"/>
      <c r="D13" s="1"/>
      <c r="E13" s="1"/>
      <c r="F13" s="1"/>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row>
    <row r="14" spans="2:47" ht="30.6" customHeight="1" x14ac:dyDescent="0.3">
      <c r="B14" s="1"/>
      <c r="C14" s="1"/>
      <c r="D14" s="1"/>
      <c r="E14" s="1"/>
      <c r="F14" s="1"/>
      <c r="G14" s="190" t="s">
        <v>693</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row>
    <row r="15" spans="2:47" ht="3" customHeight="1" x14ac:dyDescent="0.3">
      <c r="B15" s="1"/>
      <c r="C15" s="1"/>
      <c r="D15" s="1"/>
      <c r="E15" s="1"/>
      <c r="F15" s="1"/>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row>
    <row r="16" spans="2:47" s="3" customFormat="1" ht="12.9" customHeight="1" x14ac:dyDescent="0.3">
      <c r="G16" s="18" t="s">
        <v>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4"/>
    </row>
    <row r="17" spans="2:48" s="5" customFormat="1" ht="3" customHeight="1" x14ac:dyDescent="0.3">
      <c r="G17" s="20"/>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6"/>
    </row>
    <row r="18" spans="2:48" s="5" customFormat="1" ht="27.75" customHeight="1" x14ac:dyDescent="0.25">
      <c r="G18" s="189" t="s">
        <v>1402</v>
      </c>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6"/>
    </row>
    <row r="19" spans="2:48" s="5" customFormat="1" ht="14.4" hidden="1" customHeight="1" x14ac:dyDescent="0.3">
      <c r="G19" s="144"/>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62"/>
      <c r="AV19" s="62"/>
    </row>
    <row r="20" spans="2:48" s="5" customFormat="1" ht="3.75" customHeight="1" x14ac:dyDescent="0.25">
      <c r="G20" s="22"/>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6"/>
    </row>
    <row r="21" spans="2:48" ht="12.9" customHeight="1" x14ac:dyDescent="0.3">
      <c r="G21" s="18" t="s">
        <v>9</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
    </row>
    <row r="22" spans="2:48" ht="29.4" customHeight="1" x14ac:dyDescent="0.3">
      <c r="G22" s="146" t="s">
        <v>1215</v>
      </c>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
    </row>
    <row r="23" spans="2:48" ht="9.15" customHeight="1" x14ac:dyDescent="0.3">
      <c r="B23" s="1"/>
      <c r="C23" s="1"/>
      <c r="D23" s="1"/>
      <c r="E23" s="1"/>
      <c r="F23" s="1"/>
      <c r="G23" s="7"/>
    </row>
    <row r="24" spans="2:48" s="57" customFormat="1" ht="16.8" customHeight="1" x14ac:dyDescent="0.25">
      <c r="B24" s="56"/>
      <c r="C24" s="56"/>
      <c r="D24" s="56"/>
      <c r="E24" s="56"/>
      <c r="F24" s="56"/>
      <c r="G24" s="148" t="s">
        <v>1082</v>
      </c>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row>
    <row r="25" spans="2:48" s="10" customFormat="1" ht="4.2" customHeight="1" x14ac:dyDescent="0.3">
      <c r="B25" s="8"/>
      <c r="C25" s="8"/>
      <c r="D25" s="8"/>
      <c r="E25" s="8"/>
      <c r="F25" s="8"/>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row>
    <row r="26" spans="2:48" s="10" customFormat="1" ht="13.8" customHeight="1" x14ac:dyDescent="0.3">
      <c r="B26" s="23">
        <v>1</v>
      </c>
      <c r="C26" s="23"/>
      <c r="D26" s="23"/>
      <c r="E26" s="23"/>
      <c r="F26" s="23"/>
      <c r="G26" s="14" t="s">
        <v>578</v>
      </c>
      <c r="H26" s="25"/>
      <c r="I26" s="25"/>
      <c r="J26" s="25"/>
      <c r="K26" s="25"/>
      <c r="L26" s="25"/>
      <c r="M26" s="25"/>
      <c r="N26" s="25"/>
      <c r="O26" s="25"/>
      <c r="P26" s="25"/>
      <c r="Q26" s="25"/>
      <c r="R26" s="26"/>
      <c r="S26" s="25"/>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row>
    <row r="27" spans="2:48" s="10" customFormat="1" ht="4.2" customHeight="1" x14ac:dyDescent="0.3">
      <c r="B27" s="23"/>
      <c r="C27" s="23"/>
      <c r="D27" s="23"/>
      <c r="E27" s="23"/>
      <c r="F27" s="23"/>
      <c r="G27" s="14"/>
      <c r="H27" s="25"/>
      <c r="I27" s="25"/>
      <c r="J27" s="25"/>
      <c r="K27" s="25"/>
      <c r="L27" s="25"/>
      <c r="M27" s="25"/>
      <c r="N27" s="25"/>
      <c r="O27" s="25"/>
      <c r="P27" s="25"/>
      <c r="Q27" s="25"/>
      <c r="R27" s="26"/>
      <c r="S27" s="25"/>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row>
    <row r="28" spans="2:48" s="10" customFormat="1" ht="13.8" customHeight="1" x14ac:dyDescent="0.3">
      <c r="B28" s="23"/>
      <c r="C28" s="23"/>
      <c r="D28" s="23"/>
      <c r="E28" s="23"/>
      <c r="F28" s="23"/>
      <c r="G28" s="193" t="s">
        <v>581</v>
      </c>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row>
    <row r="29" spans="2:48" s="10" customFormat="1" ht="4.2" customHeight="1" x14ac:dyDescent="0.3">
      <c r="B29" s="23"/>
      <c r="C29" s="23"/>
      <c r="D29" s="23"/>
      <c r="E29" s="23"/>
      <c r="F29" s="23"/>
      <c r="G29" s="46"/>
      <c r="H29" s="25"/>
      <c r="I29" s="25"/>
      <c r="J29" s="25"/>
      <c r="K29" s="25"/>
      <c r="L29" s="25"/>
      <c r="M29" s="25"/>
      <c r="N29" s="25"/>
      <c r="O29" s="25"/>
      <c r="P29" s="25"/>
      <c r="Q29" s="25"/>
      <c r="R29" s="26"/>
      <c r="S29" s="25"/>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row>
    <row r="30" spans="2:48" x14ac:dyDescent="0.3">
      <c r="B30" s="13"/>
      <c r="C30" s="13"/>
      <c r="D30" s="13"/>
      <c r="E30" s="13"/>
      <c r="F30" s="13"/>
      <c r="G30" s="138" t="s">
        <v>579</v>
      </c>
      <c r="H30" s="139"/>
      <c r="I30" s="139"/>
      <c r="J30" s="139"/>
      <c r="K30" s="139"/>
      <c r="L30" s="139"/>
      <c r="M30" s="139"/>
      <c r="N30" s="139"/>
      <c r="O30" s="139"/>
      <c r="P30" s="139"/>
      <c r="Q30" s="139"/>
      <c r="R30" s="139"/>
      <c r="S30" s="139"/>
      <c r="T30" s="139"/>
      <c r="U30" s="45"/>
      <c r="V30" s="179"/>
      <c r="W30" s="180"/>
      <c r="X30" s="180"/>
      <c r="Y30" s="181"/>
      <c r="Z30" s="47" t="str">
        <f>IF(AND(V30="",COUNTA(G45:G53)&gt;0),"&lt;= Vul het instellingsnummer in!","")</f>
        <v/>
      </c>
      <c r="AA30" s="29"/>
      <c r="AB30" s="29"/>
      <c r="AC30" s="29"/>
      <c r="AD30" s="29"/>
      <c r="AE30" s="29"/>
      <c r="AF30" s="29"/>
      <c r="AG30" s="29"/>
      <c r="AH30" s="29"/>
      <c r="AI30" s="29"/>
      <c r="AJ30" s="29"/>
      <c r="AK30" s="29"/>
      <c r="AL30" s="29"/>
      <c r="AM30" s="29"/>
      <c r="AN30" s="29"/>
      <c r="AO30" s="29"/>
      <c r="AP30" s="29"/>
      <c r="AQ30" s="29"/>
      <c r="AR30" s="29"/>
      <c r="AS30" s="29"/>
      <c r="AT30" s="29"/>
    </row>
    <row r="31" spans="2:48" ht="4.2" customHeight="1" x14ac:dyDescent="0.3">
      <c r="B31" s="13"/>
      <c r="C31" s="13"/>
      <c r="D31" s="13"/>
      <c r="E31" s="13"/>
      <c r="F31" s="13"/>
      <c r="G31" s="16"/>
      <c r="H31" s="16"/>
      <c r="I31" s="16"/>
      <c r="J31" s="16"/>
      <c r="K31" s="16"/>
      <c r="L31" s="16"/>
      <c r="M31" s="16"/>
      <c r="N31" s="16"/>
      <c r="O31" s="16"/>
      <c r="P31" s="16"/>
      <c r="Q31" s="16"/>
      <c r="R31" s="24"/>
      <c r="S31" s="16"/>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16"/>
      <c r="AT31" s="16"/>
    </row>
    <row r="32" spans="2:48" x14ac:dyDescent="0.3">
      <c r="B32" s="13"/>
      <c r="C32" s="13"/>
      <c r="D32" s="13"/>
      <c r="E32" s="13"/>
      <c r="F32" s="13"/>
      <c r="G32" s="138" t="s">
        <v>580</v>
      </c>
      <c r="H32" s="138"/>
      <c r="I32" s="138"/>
      <c r="J32" s="138"/>
      <c r="K32" s="138"/>
      <c r="L32" s="138"/>
      <c r="M32" s="138"/>
      <c r="N32" s="138"/>
      <c r="O32" s="138"/>
      <c r="P32" s="138"/>
      <c r="Q32" s="138"/>
      <c r="R32" s="138"/>
      <c r="S32" s="138"/>
      <c r="T32" s="138"/>
      <c r="U32" s="27"/>
      <c r="V32" s="142" t="str">
        <f>IF(ISBLANK(V30),"",VLOOKUP(V30,'lijst instellingen'!$A$2:$K$4999,2,FALSE))</f>
        <v/>
      </c>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row>
    <row r="33" spans="2:46" hidden="1" x14ac:dyDescent="0.3">
      <c r="B33" s="13"/>
      <c r="C33" s="13"/>
      <c r="D33" s="13"/>
      <c r="E33" s="13"/>
      <c r="F33" s="13"/>
      <c r="G33" s="16"/>
      <c r="H33" s="16"/>
      <c r="I33" s="16"/>
      <c r="J33" s="16"/>
      <c r="K33" s="16"/>
      <c r="L33" s="16"/>
      <c r="M33" s="16"/>
      <c r="N33" s="16"/>
      <c r="O33" s="16"/>
      <c r="P33" s="16"/>
      <c r="Q33" s="16"/>
      <c r="R33" s="24"/>
      <c r="S33" s="16"/>
      <c r="T33" s="27"/>
      <c r="U33" s="27"/>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row>
    <row r="34" spans="2:46" ht="4.2" customHeight="1" x14ac:dyDescent="0.3">
      <c r="B34" s="13"/>
      <c r="C34" s="13"/>
      <c r="D34" s="13"/>
      <c r="E34" s="13"/>
      <c r="F34" s="13"/>
      <c r="G34" s="16"/>
      <c r="H34" s="16"/>
      <c r="I34" s="16"/>
      <c r="J34" s="16"/>
      <c r="K34" s="16"/>
      <c r="L34" s="16"/>
      <c r="M34" s="16"/>
      <c r="N34" s="16"/>
      <c r="O34" s="16"/>
      <c r="P34" s="16"/>
      <c r="Q34" s="16"/>
      <c r="R34" s="24"/>
      <c r="S34" s="16"/>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16"/>
      <c r="AT34" s="16"/>
    </row>
    <row r="35" spans="2:46" x14ac:dyDescent="0.3">
      <c r="B35" s="13"/>
      <c r="C35" s="13"/>
      <c r="D35" s="13"/>
      <c r="E35" s="13"/>
      <c r="F35" s="13"/>
      <c r="G35" s="138" t="s">
        <v>10</v>
      </c>
      <c r="H35" s="139"/>
      <c r="I35" s="139"/>
      <c r="J35" s="139"/>
      <c r="K35" s="139"/>
      <c r="L35" s="139"/>
      <c r="M35" s="139"/>
      <c r="N35" s="139"/>
      <c r="O35" s="139"/>
      <c r="P35" s="139"/>
      <c r="Q35" s="139"/>
      <c r="R35" s="139"/>
      <c r="S35" s="139"/>
      <c r="T35" s="139"/>
      <c r="U35" s="44"/>
      <c r="V35" s="143" t="str">
        <f>IF(ISBLANK(V30),"",VLOOKUP(V30,'lijst instellingen'!$A$2:$K$4999,3,FALSE))</f>
        <v/>
      </c>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row>
    <row r="36" spans="2:46" ht="4.2" customHeight="1" x14ac:dyDescent="0.3">
      <c r="B36" s="13"/>
      <c r="C36" s="13"/>
      <c r="D36" s="13"/>
      <c r="E36" s="13"/>
      <c r="F36" s="13"/>
      <c r="G36" s="139"/>
      <c r="H36" s="139"/>
      <c r="I36" s="139"/>
      <c r="J36" s="139"/>
      <c r="K36" s="139"/>
      <c r="L36" s="139"/>
      <c r="M36" s="139"/>
      <c r="N36" s="139"/>
      <c r="O36" s="139"/>
      <c r="P36" s="139"/>
      <c r="Q36" s="139"/>
      <c r="R36" s="139"/>
      <c r="S36" s="139"/>
      <c r="T36" s="139"/>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16"/>
      <c r="AT36" s="16"/>
    </row>
    <row r="37" spans="2:46" x14ac:dyDescent="0.3">
      <c r="B37" s="13"/>
      <c r="C37" s="13"/>
      <c r="D37" s="13"/>
      <c r="E37" s="13"/>
      <c r="F37" s="13"/>
      <c r="G37" s="138" t="s">
        <v>7</v>
      </c>
      <c r="H37" s="139"/>
      <c r="I37" s="139"/>
      <c r="J37" s="139"/>
      <c r="K37" s="139"/>
      <c r="L37" s="139"/>
      <c r="M37" s="139"/>
      <c r="N37" s="139"/>
      <c r="O37" s="139"/>
      <c r="P37" s="139"/>
      <c r="Q37" s="139"/>
      <c r="R37" s="139"/>
      <c r="S37" s="139"/>
      <c r="T37" s="139"/>
      <c r="U37" s="44"/>
      <c r="V37" s="143" t="str">
        <f>IF(ISBLANK(V30),"",VLOOKUP(V30,'lijst instellingen'!$A$2:$K$4999,4,FALSE))</f>
        <v/>
      </c>
      <c r="W37" s="123"/>
      <c r="X37" s="123"/>
      <c r="Y37" s="132" t="str">
        <f>IF(ISBLANK(V30),"",VLOOKUP(V30,'lijst instellingen'!$A$2:$K$4999,5,FALSE))</f>
        <v/>
      </c>
      <c r="Z37" s="132"/>
      <c r="AA37" s="132"/>
      <c r="AB37" s="132"/>
      <c r="AC37" s="132"/>
      <c r="AD37" s="132"/>
      <c r="AE37" s="132"/>
      <c r="AF37" s="132"/>
      <c r="AG37" s="132"/>
      <c r="AH37" s="132"/>
      <c r="AI37" s="132"/>
      <c r="AJ37" s="132"/>
      <c r="AK37" s="132"/>
      <c r="AL37" s="132"/>
      <c r="AM37" s="132"/>
      <c r="AN37" s="132"/>
      <c r="AO37" s="132"/>
      <c r="AP37" s="132"/>
      <c r="AQ37" s="132"/>
      <c r="AR37" s="132"/>
      <c r="AS37" s="132"/>
      <c r="AT37" s="132"/>
    </row>
    <row r="38" spans="2:46" ht="3.6" customHeight="1" x14ac:dyDescent="0.3">
      <c r="B38" s="13"/>
      <c r="C38" s="13"/>
      <c r="D38" s="13"/>
      <c r="E38" s="13"/>
      <c r="F38" s="13"/>
      <c r="G38" s="24"/>
      <c r="H38" s="55"/>
      <c r="I38" s="55"/>
      <c r="J38" s="55"/>
      <c r="K38" s="55"/>
      <c r="L38" s="55"/>
      <c r="M38" s="55"/>
      <c r="N38" s="55"/>
      <c r="O38" s="55"/>
      <c r="P38" s="55"/>
      <c r="Q38" s="55"/>
      <c r="R38" s="55"/>
      <c r="S38" s="55"/>
      <c r="T38" s="55"/>
      <c r="U38" s="44"/>
      <c r="V38" s="53"/>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2:46" x14ac:dyDescent="0.3">
      <c r="B39" s="13"/>
      <c r="C39" s="13"/>
      <c r="D39" s="13"/>
      <c r="E39" s="13"/>
      <c r="F39" s="13"/>
      <c r="G39" s="138" t="s">
        <v>11</v>
      </c>
      <c r="H39" s="139"/>
      <c r="I39" s="139"/>
      <c r="J39" s="139"/>
      <c r="K39" s="139"/>
      <c r="L39" s="139"/>
      <c r="M39" s="139"/>
      <c r="N39" s="139"/>
      <c r="O39" s="139"/>
      <c r="P39" s="139"/>
      <c r="Q39" s="139"/>
      <c r="R39" s="139"/>
      <c r="S39" s="139"/>
      <c r="T39" s="139"/>
      <c r="U39" s="44"/>
      <c r="V39" s="143" t="str">
        <f>IF(ISBLANK(V30),"",VLOOKUP(V30,'lijst instellingen'!$A$2:$K$4999,6,FALSE))</f>
        <v/>
      </c>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row>
    <row r="40" spans="2:46" ht="4.2" customHeight="1" x14ac:dyDescent="0.3">
      <c r="B40" s="1"/>
      <c r="C40" s="1"/>
      <c r="D40" s="1"/>
      <c r="E40" s="1"/>
      <c r="F40" s="1"/>
    </row>
    <row r="41" spans="2:46" ht="13.8" customHeight="1" x14ac:dyDescent="0.3">
      <c r="B41" s="1"/>
      <c r="C41" s="1"/>
      <c r="D41" s="1"/>
      <c r="E41" s="1"/>
      <c r="F41" s="1"/>
      <c r="G41" s="138" t="s">
        <v>108</v>
      </c>
      <c r="H41" s="139"/>
      <c r="I41" s="139"/>
      <c r="J41" s="139"/>
      <c r="K41" s="139"/>
      <c r="L41" s="139"/>
      <c r="M41" s="139"/>
      <c r="N41" s="139"/>
      <c r="O41" s="139"/>
      <c r="P41" s="139"/>
      <c r="Q41" s="139"/>
      <c r="R41" s="139"/>
      <c r="S41" s="139"/>
      <c r="T41" s="139"/>
      <c r="V41" s="143" t="str">
        <f>IF(ISBLANK(V30),"",VLOOKUP(V30,'lijst instellingen'!$A$2:$K$4999,7,FALSE))</f>
        <v/>
      </c>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row>
    <row r="42" spans="2:46" ht="4.2" customHeight="1" x14ac:dyDescent="0.3">
      <c r="B42" s="1"/>
      <c r="C42" s="1"/>
      <c r="D42" s="1"/>
      <c r="E42" s="1"/>
      <c r="F42" s="1"/>
      <c r="G42" s="65"/>
      <c r="H42" s="66"/>
      <c r="I42" s="66"/>
      <c r="J42" s="66"/>
      <c r="K42" s="66"/>
      <c r="L42" s="66"/>
      <c r="M42" s="66"/>
      <c r="N42" s="66"/>
      <c r="O42" s="66"/>
      <c r="P42" s="66"/>
      <c r="Q42" s="66"/>
      <c r="R42" s="66"/>
      <c r="S42" s="66"/>
      <c r="T42" s="66"/>
      <c r="V42" s="67"/>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row>
    <row r="43" spans="2:46" s="10" customFormat="1" ht="13.8" customHeight="1" x14ac:dyDescent="0.3">
      <c r="B43" s="23">
        <v>2</v>
      </c>
      <c r="C43" s="23"/>
      <c r="D43" s="23"/>
      <c r="E43" s="23"/>
      <c r="F43" s="23"/>
      <c r="G43" s="14" t="s">
        <v>594</v>
      </c>
      <c r="H43" s="25"/>
      <c r="I43" s="25"/>
      <c r="J43" s="25"/>
      <c r="K43" s="25"/>
      <c r="L43" s="25"/>
      <c r="M43" s="25"/>
      <c r="N43" s="25"/>
      <c r="O43" s="25"/>
      <c r="P43" s="25"/>
      <c r="Q43" s="25"/>
      <c r="R43" s="26"/>
      <c r="S43" s="25"/>
      <c r="T43" s="27"/>
      <c r="U43" s="27"/>
      <c r="V43" s="27"/>
      <c r="W43" s="27"/>
      <c r="X43" s="27"/>
      <c r="Y43" s="27"/>
      <c r="Z43" s="27"/>
      <c r="AA43" s="136" t="str">
        <f>IF(V30="","",IF(AND(V30&lt;&gt;"",AND(G45="",G47="",G49="",G51="",G53="")),"Kruis het vakje aan dat van toepassing is bij vraag "&amp;B43&amp;".",""))</f>
        <v/>
      </c>
      <c r="AB43" s="137"/>
      <c r="AC43" s="137"/>
      <c r="AD43" s="137"/>
      <c r="AE43" s="137"/>
      <c r="AF43" s="137"/>
      <c r="AG43" s="137"/>
      <c r="AH43" s="137"/>
      <c r="AI43" s="137"/>
      <c r="AJ43" s="137"/>
      <c r="AK43" s="137"/>
      <c r="AL43" s="137"/>
      <c r="AM43" s="137"/>
      <c r="AN43" s="137"/>
      <c r="AO43" s="137"/>
      <c r="AP43" s="137"/>
      <c r="AQ43" s="137"/>
      <c r="AR43" s="137"/>
      <c r="AS43" s="137"/>
      <c r="AT43" s="137"/>
    </row>
    <row r="44" spans="2:46" s="10" customFormat="1" ht="4.2" customHeight="1" x14ac:dyDescent="0.3">
      <c r="B44" s="31"/>
      <c r="C44" s="31"/>
      <c r="D44" s="31"/>
      <c r="E44" s="31"/>
      <c r="F44" s="31"/>
      <c r="G44" s="13"/>
      <c r="H44" s="13"/>
      <c r="I44" s="13"/>
      <c r="J44" s="14"/>
      <c r="K44" s="13"/>
      <c r="L44" s="13"/>
      <c r="M44" s="14"/>
      <c r="N44" s="13"/>
      <c r="O44" s="13"/>
      <c r="P44" s="14"/>
      <c r="Q44" s="13"/>
      <c r="R44" s="13"/>
      <c r="S44" s="14"/>
      <c r="T44" s="13"/>
      <c r="U44" s="13"/>
      <c r="V44" s="14"/>
      <c r="W44" s="13"/>
      <c r="X44" s="13"/>
      <c r="Y44" s="34"/>
      <c r="Z44" s="34"/>
      <c r="AA44" s="34"/>
      <c r="AB44" s="34"/>
      <c r="AC44" s="34"/>
      <c r="AD44" s="34"/>
      <c r="AE44" s="34"/>
      <c r="AF44" s="34"/>
      <c r="AG44" s="34"/>
      <c r="AH44" s="54"/>
      <c r="AI44" s="54"/>
      <c r="AJ44" s="54"/>
      <c r="AK44" s="54"/>
      <c r="AL44" s="54"/>
      <c r="AM44" s="54"/>
      <c r="AN44" s="34"/>
      <c r="AO44" s="34"/>
      <c r="AP44" s="54"/>
      <c r="AQ44" s="54"/>
      <c r="AR44" s="54"/>
      <c r="AS44" s="54"/>
      <c r="AT44" s="54"/>
    </row>
    <row r="45" spans="2:46" s="60" customFormat="1" ht="15.6" customHeight="1" x14ac:dyDescent="0.25">
      <c r="B45" s="59"/>
      <c r="C45" s="59"/>
      <c r="D45" s="59"/>
      <c r="E45" s="59"/>
      <c r="F45" s="59"/>
      <c r="G45" s="63"/>
      <c r="H45" s="140" t="s">
        <v>583</v>
      </c>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row>
    <row r="46" spans="2:46" s="10" customFormat="1" ht="4.2" customHeight="1" x14ac:dyDescent="0.3">
      <c r="B46" s="31"/>
      <c r="C46" s="31"/>
      <c r="D46" s="31"/>
      <c r="E46" s="31"/>
      <c r="F46" s="31"/>
      <c r="G46" s="13"/>
      <c r="H46" s="13"/>
      <c r="I46" s="13"/>
      <c r="J46" s="14"/>
      <c r="K46" s="13"/>
      <c r="L46" s="13"/>
      <c r="M46" s="14"/>
      <c r="N46" s="13"/>
      <c r="O46" s="13"/>
      <c r="P46" s="14"/>
      <c r="Q46" s="13"/>
      <c r="R46" s="13"/>
      <c r="S46" s="14"/>
      <c r="T46" s="13"/>
      <c r="U46" s="13"/>
      <c r="V46" s="14"/>
      <c r="W46" s="13"/>
      <c r="X46" s="13"/>
      <c r="Y46" s="34"/>
      <c r="Z46" s="34"/>
      <c r="AA46" s="34"/>
      <c r="AB46" s="34"/>
      <c r="AC46" s="34"/>
      <c r="AD46" s="34"/>
      <c r="AE46" s="34"/>
      <c r="AF46" s="34"/>
      <c r="AG46" s="34"/>
      <c r="AH46" s="54"/>
      <c r="AI46" s="54"/>
      <c r="AJ46" s="54"/>
      <c r="AK46" s="54"/>
      <c r="AL46" s="54"/>
      <c r="AM46" s="54"/>
      <c r="AN46" s="34"/>
      <c r="AO46" s="34"/>
      <c r="AP46" s="54"/>
      <c r="AQ46" s="54"/>
      <c r="AR46" s="54"/>
      <c r="AS46" s="54"/>
      <c r="AT46" s="54"/>
    </row>
    <row r="47" spans="2:46" s="60" customFormat="1" ht="15.6" customHeight="1" x14ac:dyDescent="0.25">
      <c r="B47" s="59"/>
      <c r="C47" s="59"/>
      <c r="D47" s="59"/>
      <c r="E47" s="59"/>
      <c r="F47" s="59"/>
      <c r="G47" s="63"/>
      <c r="H47" s="140" t="s">
        <v>584</v>
      </c>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row>
    <row r="48" spans="2:46" s="10" customFormat="1" ht="4.2" customHeight="1" x14ac:dyDescent="0.3">
      <c r="B48" s="31"/>
      <c r="C48" s="31"/>
      <c r="D48" s="31"/>
      <c r="E48" s="31"/>
      <c r="F48" s="31"/>
      <c r="G48" s="13"/>
      <c r="H48" s="13"/>
      <c r="I48" s="13"/>
      <c r="J48" s="14"/>
      <c r="K48" s="13"/>
      <c r="L48" s="13"/>
      <c r="M48" s="14"/>
      <c r="N48" s="13"/>
      <c r="O48" s="13"/>
      <c r="P48" s="14"/>
      <c r="Q48" s="13"/>
      <c r="R48" s="13"/>
      <c r="S48" s="14"/>
      <c r="T48" s="13"/>
      <c r="U48" s="13"/>
      <c r="V48" s="14"/>
      <c r="W48" s="13"/>
      <c r="X48" s="13"/>
      <c r="Y48" s="34"/>
      <c r="Z48" s="34"/>
      <c r="AA48" s="34"/>
      <c r="AB48" s="34"/>
      <c r="AC48" s="34"/>
      <c r="AD48" s="34"/>
      <c r="AE48" s="34"/>
      <c r="AF48" s="34"/>
      <c r="AG48" s="34"/>
      <c r="AH48" s="54"/>
      <c r="AI48" s="54"/>
      <c r="AJ48" s="54"/>
      <c r="AK48" s="54"/>
      <c r="AL48" s="54"/>
      <c r="AM48" s="54"/>
      <c r="AN48" s="34"/>
      <c r="AO48" s="34"/>
      <c r="AP48" s="54"/>
      <c r="AQ48" s="54"/>
      <c r="AR48" s="54"/>
      <c r="AS48" s="54"/>
      <c r="AT48" s="54"/>
    </row>
    <row r="49" spans="2:47" s="60" customFormat="1" ht="15.6" customHeight="1" x14ac:dyDescent="0.25">
      <c r="B49" s="59"/>
      <c r="C49" s="59"/>
      <c r="D49" s="59"/>
      <c r="E49" s="59"/>
      <c r="F49" s="59"/>
      <c r="G49" s="63"/>
      <c r="H49" s="140" t="s">
        <v>585</v>
      </c>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row>
    <row r="50" spans="2:47" s="10" customFormat="1" ht="4.2" customHeight="1" x14ac:dyDescent="0.3">
      <c r="B50" s="31"/>
      <c r="C50" s="31"/>
      <c r="D50" s="31"/>
      <c r="E50" s="31"/>
      <c r="F50" s="31"/>
      <c r="G50" s="13"/>
      <c r="H50" s="13"/>
      <c r="I50" s="13"/>
      <c r="J50" s="14"/>
      <c r="K50" s="13"/>
      <c r="L50" s="13"/>
      <c r="M50" s="14"/>
      <c r="N50" s="13"/>
      <c r="O50" s="13"/>
      <c r="P50" s="14"/>
      <c r="Q50" s="13"/>
      <c r="R50" s="13"/>
      <c r="S50" s="14"/>
      <c r="T50" s="13"/>
      <c r="U50" s="13"/>
      <c r="V50" s="14"/>
      <c r="W50" s="13"/>
      <c r="X50" s="13"/>
      <c r="Y50" s="34"/>
      <c r="Z50" s="34"/>
      <c r="AA50" s="34"/>
      <c r="AB50" s="34"/>
      <c r="AC50" s="34"/>
      <c r="AD50" s="34"/>
      <c r="AE50" s="34"/>
      <c r="AF50" s="34"/>
      <c r="AG50" s="34"/>
      <c r="AH50" s="54"/>
      <c r="AI50" s="54"/>
      <c r="AJ50" s="54"/>
      <c r="AK50" s="54"/>
      <c r="AL50" s="54"/>
      <c r="AM50" s="54"/>
      <c r="AN50" s="34"/>
      <c r="AO50" s="34"/>
      <c r="AP50" s="54"/>
      <c r="AQ50" s="54"/>
      <c r="AR50" s="54"/>
      <c r="AS50" s="54"/>
      <c r="AT50" s="54"/>
    </row>
    <row r="51" spans="2:47" s="60" customFormat="1" ht="15.6" customHeight="1" x14ac:dyDescent="0.25">
      <c r="B51" s="59"/>
      <c r="C51" s="59"/>
      <c r="D51" s="59"/>
      <c r="E51" s="59"/>
      <c r="F51" s="59"/>
      <c r="G51" s="63"/>
      <c r="H51" s="140" t="s">
        <v>697</v>
      </c>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row>
    <row r="52" spans="2:47" s="10" customFormat="1" ht="4.2" customHeight="1" x14ac:dyDescent="0.3">
      <c r="B52" s="31"/>
      <c r="C52" s="31"/>
      <c r="D52" s="31"/>
      <c r="E52" s="31"/>
      <c r="F52" s="31"/>
      <c r="G52" s="13"/>
      <c r="H52" s="13"/>
      <c r="I52" s="13"/>
      <c r="J52" s="14"/>
      <c r="K52" s="13"/>
      <c r="L52" s="13"/>
      <c r="M52" s="14"/>
      <c r="N52" s="13"/>
      <c r="O52" s="13"/>
      <c r="P52" s="14"/>
      <c r="Q52" s="13"/>
      <c r="R52" s="13"/>
      <c r="S52" s="14"/>
      <c r="T52" s="13"/>
      <c r="U52" s="13"/>
      <c r="V52" s="14"/>
      <c r="W52" s="13"/>
      <c r="X52" s="13"/>
      <c r="Y52" s="34"/>
      <c r="Z52" s="34"/>
      <c r="AA52" s="34"/>
      <c r="AB52" s="34"/>
      <c r="AC52" s="34"/>
      <c r="AD52" s="34"/>
      <c r="AE52" s="34"/>
      <c r="AF52" s="34"/>
      <c r="AG52" s="34"/>
      <c r="AH52" s="54"/>
      <c r="AI52" s="54"/>
      <c r="AJ52" s="54"/>
      <c r="AK52" s="54"/>
      <c r="AL52" s="54"/>
      <c r="AM52" s="54"/>
      <c r="AN52" s="34"/>
      <c r="AO52" s="34"/>
      <c r="AP52" s="54"/>
      <c r="AQ52" s="54"/>
      <c r="AR52" s="54"/>
      <c r="AS52" s="54"/>
      <c r="AT52" s="54"/>
    </row>
    <row r="53" spans="2:47" s="60" customFormat="1" ht="15.6" customHeight="1" x14ac:dyDescent="0.25">
      <c r="B53" s="59"/>
      <c r="C53" s="59"/>
      <c r="D53" s="59"/>
      <c r="E53" s="59"/>
      <c r="F53" s="59"/>
      <c r="G53" s="63"/>
      <c r="H53" s="140" t="s">
        <v>1113</v>
      </c>
      <c r="I53" s="173"/>
      <c r="J53" s="173"/>
      <c r="K53" s="173"/>
      <c r="L53" s="173"/>
      <c r="M53" s="173"/>
      <c r="N53" s="173"/>
      <c r="O53" s="173"/>
      <c r="P53" s="99" t="str">
        <f>IF(COUNTA(G45:G53)&gt;1,"U mag bij vraag 2 slechts één vakje aankruisen!","")</f>
        <v/>
      </c>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2:47" ht="9" customHeight="1" x14ac:dyDescent="0.3">
      <c r="B54" s="1"/>
      <c r="C54" s="1"/>
      <c r="D54" s="1"/>
      <c r="E54" s="1"/>
      <c r="F54" s="1"/>
    </row>
    <row r="55" spans="2:47" s="57" customFormat="1" ht="16.8" customHeight="1" x14ac:dyDescent="0.25">
      <c r="B55" s="56"/>
      <c r="C55" s="56"/>
      <c r="D55" s="56"/>
      <c r="E55" s="56"/>
      <c r="F55" s="56"/>
      <c r="G55" s="154" t="s">
        <v>592</v>
      </c>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row>
    <row r="56" spans="2:47" s="57" customFormat="1" ht="4.2" customHeight="1" x14ac:dyDescent="0.25">
      <c r="B56" s="56"/>
      <c r="C56" s="56"/>
      <c r="D56" s="56"/>
      <c r="E56" s="56"/>
      <c r="F56" s="56"/>
      <c r="G56" s="88"/>
      <c r="H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row>
    <row r="57" spans="2:47" s="10" customFormat="1" ht="13.8" customHeight="1" x14ac:dyDescent="0.3">
      <c r="B57" s="23">
        <v>3</v>
      </c>
      <c r="C57" s="23"/>
      <c r="D57" s="23"/>
      <c r="E57" s="23"/>
      <c r="F57" s="23"/>
      <c r="G57" s="46" t="s">
        <v>599</v>
      </c>
      <c r="H57" s="25"/>
      <c r="I57" s="25"/>
      <c r="J57" s="25"/>
      <c r="K57" s="25"/>
      <c r="L57" s="25"/>
      <c r="M57" s="25"/>
      <c r="N57" s="25"/>
      <c r="O57" s="25"/>
      <c r="P57" s="25"/>
      <c r="Q57" s="25"/>
      <c r="R57" s="26"/>
      <c r="S57" s="25"/>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row>
    <row r="58" spans="2:47" s="10" customFormat="1" ht="4.2" customHeight="1" x14ac:dyDescent="0.3">
      <c r="B58" s="31"/>
      <c r="C58" s="31"/>
      <c r="D58" s="31"/>
      <c r="E58" s="31"/>
      <c r="F58" s="31"/>
      <c r="G58" s="32"/>
      <c r="H58" s="32"/>
      <c r="I58" s="32"/>
      <c r="J58" s="32"/>
      <c r="K58" s="32"/>
      <c r="L58" s="32"/>
      <c r="M58" s="33"/>
      <c r="N58" s="33"/>
      <c r="O58" s="33"/>
      <c r="P58" s="33"/>
      <c r="Q58" s="33"/>
      <c r="R58" s="33"/>
      <c r="S58" s="33"/>
      <c r="T58" s="33"/>
      <c r="U58" s="33"/>
      <c r="V58" s="30"/>
      <c r="W58" s="30"/>
      <c r="X58" s="30"/>
      <c r="Y58" s="30"/>
      <c r="Z58" s="30"/>
      <c r="AA58" s="30"/>
      <c r="AB58" s="30"/>
      <c r="AC58" s="30"/>
      <c r="AD58" s="30"/>
      <c r="AE58" s="30"/>
      <c r="AF58" s="30"/>
      <c r="AG58" s="30"/>
      <c r="AH58" s="25"/>
      <c r="AI58" s="25"/>
      <c r="AJ58" s="25"/>
      <c r="AK58" s="25"/>
      <c r="AL58" s="25"/>
      <c r="AM58" s="25"/>
      <c r="AN58" s="30"/>
      <c r="AO58" s="30"/>
      <c r="AP58" s="25"/>
      <c r="AQ58" s="25"/>
      <c r="AR58" s="25"/>
      <c r="AS58" s="25"/>
      <c r="AT58" s="25"/>
    </row>
    <row r="59" spans="2:47" s="10" customFormat="1" ht="14.4" customHeight="1" x14ac:dyDescent="0.3">
      <c r="B59" s="31"/>
      <c r="C59" s="31"/>
      <c r="D59" s="31"/>
      <c r="E59" s="31"/>
      <c r="F59" s="31"/>
      <c r="G59" s="68" t="str">
        <f>IF(V30="","",IF(VLOOKUP(V30,'lijst instellingen'!$A$2:$J$4999,8,FALSE)="L","X",""))</f>
        <v/>
      </c>
      <c r="H59" s="140" t="s">
        <v>582</v>
      </c>
      <c r="I59" s="141"/>
      <c r="J59" s="141"/>
      <c r="K59" s="141"/>
      <c r="L59" s="141"/>
      <c r="M59" s="141"/>
      <c r="N59" s="141"/>
      <c r="O59" s="141"/>
      <c r="P59" s="141"/>
      <c r="Q59" s="141"/>
      <c r="R59" s="141"/>
      <c r="S59" s="141"/>
      <c r="T59" s="141"/>
      <c r="U59" s="141"/>
      <c r="V59" s="30"/>
      <c r="W59" s="30"/>
      <c r="X59" s="30"/>
      <c r="Y59" s="30"/>
      <c r="Z59" s="30"/>
      <c r="AA59" s="30"/>
      <c r="AB59" s="30"/>
      <c r="AC59" s="30"/>
      <c r="AD59" s="30"/>
      <c r="AE59" s="30"/>
      <c r="AF59" s="30"/>
      <c r="AG59" s="30"/>
      <c r="AH59" s="25"/>
      <c r="AI59" s="25"/>
      <c r="AJ59" s="25"/>
      <c r="AK59" s="25"/>
      <c r="AL59" s="25"/>
      <c r="AM59" s="25"/>
      <c r="AN59" s="30"/>
      <c r="AO59" s="30"/>
      <c r="AP59" s="25"/>
      <c r="AQ59" s="25"/>
      <c r="AR59" s="25"/>
      <c r="AS59" s="25"/>
      <c r="AT59" s="25"/>
    </row>
    <row r="60" spans="2:47" s="10" customFormat="1" ht="4.2" customHeight="1" x14ac:dyDescent="0.3">
      <c r="B60" s="31"/>
      <c r="C60" s="31"/>
      <c r="D60" s="31"/>
      <c r="E60" s="31"/>
      <c r="F60" s="31"/>
      <c r="G60" s="32"/>
      <c r="H60" s="32"/>
      <c r="I60" s="32"/>
      <c r="J60" s="32"/>
      <c r="K60" s="32"/>
      <c r="L60" s="32"/>
      <c r="M60" s="33"/>
      <c r="N60" s="33"/>
      <c r="O60" s="33"/>
      <c r="P60" s="33"/>
      <c r="Q60" s="33"/>
      <c r="R60" s="33"/>
      <c r="S60" s="33"/>
      <c r="T60" s="33"/>
      <c r="U60" s="33"/>
      <c r="V60" s="30"/>
      <c r="W60" s="30"/>
      <c r="X60" s="30"/>
      <c r="Y60" s="30"/>
      <c r="Z60" s="30"/>
      <c r="AA60" s="30"/>
      <c r="AB60" s="30"/>
      <c r="AC60" s="30"/>
      <c r="AD60" s="30"/>
      <c r="AE60" s="30"/>
      <c r="AF60" s="30"/>
      <c r="AG60" s="30"/>
      <c r="AH60" s="25"/>
      <c r="AI60" s="25"/>
      <c r="AJ60" s="25"/>
      <c r="AK60" s="25"/>
      <c r="AL60" s="25"/>
      <c r="AM60" s="25"/>
      <c r="AN60" s="30"/>
      <c r="AO60" s="30"/>
      <c r="AP60" s="25"/>
      <c r="AQ60" s="25"/>
      <c r="AR60" s="25"/>
      <c r="AS60" s="25"/>
      <c r="AT60" s="25"/>
    </row>
    <row r="61" spans="2:47" s="10" customFormat="1" ht="14.4" customHeight="1" x14ac:dyDescent="0.3">
      <c r="B61" s="31"/>
      <c r="C61" s="31"/>
      <c r="D61" s="31"/>
      <c r="E61" s="31"/>
      <c r="F61" s="31"/>
      <c r="G61" s="68" t="str">
        <f>IF(V30="","",IF(VLOOKUP(V30,'lijst instellingen'!$A$2:$J$4999,8,FALSE)="S","X",""))</f>
        <v/>
      </c>
      <c r="H61" s="140" t="s">
        <v>596</v>
      </c>
      <c r="I61" s="141"/>
      <c r="J61" s="141"/>
      <c r="K61" s="141"/>
      <c r="L61" s="141"/>
      <c r="M61" s="141"/>
      <c r="N61" s="141"/>
      <c r="O61" s="141"/>
      <c r="P61" s="141"/>
      <c r="Q61" s="141"/>
      <c r="R61" s="141"/>
      <c r="S61" s="141"/>
      <c r="T61" s="141"/>
      <c r="U61" s="141"/>
      <c r="V61" s="30"/>
      <c r="W61" s="30"/>
      <c r="X61" s="30"/>
      <c r="Y61" s="30"/>
      <c r="Z61" s="30"/>
      <c r="AA61" s="30"/>
      <c r="AB61" s="30"/>
      <c r="AC61" s="30"/>
      <c r="AD61" s="30"/>
      <c r="AE61" s="30"/>
      <c r="AF61" s="30"/>
      <c r="AG61" s="30"/>
      <c r="AH61" s="25"/>
      <c r="AI61" s="25"/>
      <c r="AJ61" s="25"/>
      <c r="AK61" s="25"/>
      <c r="AL61" s="25"/>
      <c r="AM61" s="25"/>
      <c r="AN61" s="30"/>
      <c r="AO61" s="30"/>
      <c r="AP61" s="25"/>
      <c r="AQ61" s="25"/>
      <c r="AR61" s="25"/>
      <c r="AS61" s="25"/>
      <c r="AT61" s="25"/>
    </row>
    <row r="62" spans="2:47" s="10" customFormat="1" ht="4.2" customHeight="1" x14ac:dyDescent="0.3">
      <c r="B62" s="31"/>
      <c r="C62" s="31"/>
      <c r="D62" s="31"/>
      <c r="E62" s="31"/>
      <c r="F62" s="31"/>
      <c r="G62" s="13"/>
      <c r="H62" s="13"/>
      <c r="I62" s="13"/>
      <c r="J62" s="14"/>
      <c r="K62" s="13"/>
      <c r="L62" s="13"/>
      <c r="M62" s="14"/>
      <c r="N62" s="13"/>
      <c r="O62" s="13"/>
      <c r="P62" s="14"/>
      <c r="Q62" s="13"/>
      <c r="R62" s="13"/>
      <c r="S62" s="14"/>
      <c r="T62" s="13"/>
      <c r="U62" s="13"/>
      <c r="V62" s="14"/>
      <c r="W62" s="13"/>
      <c r="X62" s="13"/>
      <c r="Y62" s="34"/>
      <c r="Z62" s="34"/>
      <c r="AA62" s="34"/>
      <c r="AB62" s="34"/>
      <c r="AC62" s="34"/>
      <c r="AD62" s="34"/>
      <c r="AE62" s="34"/>
      <c r="AF62" s="34"/>
      <c r="AG62" s="34"/>
      <c r="AH62" s="54"/>
      <c r="AI62" s="54"/>
      <c r="AJ62" s="54"/>
      <c r="AK62" s="54"/>
      <c r="AL62" s="54"/>
      <c r="AM62" s="54"/>
      <c r="AN62" s="34"/>
      <c r="AO62" s="34"/>
      <c r="AP62" s="54"/>
      <c r="AQ62" s="54"/>
      <c r="AR62" s="54"/>
      <c r="AS62" s="54"/>
      <c r="AT62" s="54"/>
    </row>
    <row r="63" spans="2:47" s="10" customFormat="1" ht="13.8" customHeight="1" x14ac:dyDescent="0.3">
      <c r="B63" s="23">
        <v>4</v>
      </c>
      <c r="C63" s="23"/>
      <c r="D63" s="23"/>
      <c r="E63" s="23"/>
      <c r="F63" s="23"/>
      <c r="G63" s="14" t="s">
        <v>600</v>
      </c>
      <c r="H63" s="25"/>
      <c r="I63" s="25"/>
      <c r="J63" s="25"/>
      <c r="K63" s="25"/>
      <c r="L63" s="25"/>
      <c r="M63" s="25"/>
      <c r="N63" s="25"/>
      <c r="O63" s="25"/>
      <c r="P63" s="25"/>
      <c r="Q63" s="25"/>
      <c r="R63" s="26"/>
      <c r="S63" s="25"/>
      <c r="T63" s="27"/>
      <c r="U63" s="27"/>
      <c r="V63" s="27"/>
      <c r="W63" s="27"/>
      <c r="X63" s="27"/>
      <c r="Y63" s="27"/>
      <c r="Z63" s="27"/>
      <c r="AA63" s="27"/>
      <c r="AB63" s="27"/>
      <c r="AC63" s="27"/>
      <c r="AD63" s="27"/>
      <c r="AE63" s="27"/>
      <c r="AF63" s="27"/>
      <c r="AG63" s="176" t="str">
        <f>IF(V30="","",IF(AND(V30&lt;&gt;"",COUNTA(G67:H71)&lt;1),"Vul bij vraag "&amp;B63&amp;" het aantal uren in.",""))</f>
        <v/>
      </c>
      <c r="AH63" s="137"/>
      <c r="AI63" s="137"/>
      <c r="AJ63" s="137"/>
      <c r="AK63" s="137"/>
      <c r="AL63" s="137"/>
      <c r="AM63" s="137"/>
      <c r="AN63" s="137"/>
      <c r="AO63" s="137"/>
      <c r="AP63" s="137"/>
      <c r="AQ63" s="137"/>
      <c r="AR63" s="137"/>
      <c r="AS63" s="137"/>
      <c r="AT63" s="137"/>
    </row>
    <row r="64" spans="2:47" ht="4.2" customHeight="1" x14ac:dyDescent="0.3">
      <c r="B64" s="28"/>
      <c r="C64" s="28"/>
      <c r="D64" s="28"/>
      <c r="E64" s="28"/>
      <c r="F64" s="28"/>
      <c r="G64" s="35"/>
      <c r="H64" s="35"/>
      <c r="I64" s="35"/>
      <c r="J64" s="35"/>
      <c r="K64" s="35"/>
      <c r="L64" s="35"/>
      <c r="M64" s="35"/>
      <c r="N64" s="35"/>
      <c r="O64" s="35"/>
      <c r="P64" s="35"/>
      <c r="Q64" s="35"/>
      <c r="R64" s="35"/>
      <c r="S64" s="35"/>
      <c r="T64" s="35"/>
      <c r="U64" s="35"/>
      <c r="V64" s="35"/>
      <c r="W64" s="35"/>
      <c r="X64" s="13"/>
      <c r="Y64" s="13"/>
      <c r="Z64" s="13"/>
      <c r="AA64" s="13"/>
      <c r="AB64" s="13"/>
      <c r="AC64" s="13"/>
      <c r="AD64" s="13"/>
      <c r="AE64" s="13"/>
      <c r="AF64" s="13"/>
      <c r="AG64" s="27"/>
      <c r="AH64" s="13"/>
      <c r="AI64" s="13"/>
      <c r="AJ64" s="16"/>
      <c r="AK64" s="16"/>
      <c r="AL64" s="16"/>
      <c r="AM64" s="16"/>
      <c r="AN64" s="16"/>
      <c r="AO64" s="16"/>
      <c r="AP64" s="16"/>
      <c r="AQ64" s="16"/>
      <c r="AR64" s="16"/>
      <c r="AS64" s="13"/>
      <c r="AT64" s="13"/>
      <c r="AU64" s="16"/>
    </row>
    <row r="65" spans="1:49" s="10" customFormat="1" ht="31.2" customHeight="1" x14ac:dyDescent="0.3">
      <c r="B65" s="31"/>
      <c r="C65" s="31"/>
      <c r="D65" s="31"/>
      <c r="E65" s="31"/>
      <c r="F65" s="31"/>
      <c r="G65" s="183" t="s">
        <v>694</v>
      </c>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row>
    <row r="66" spans="1:49" ht="4.2" customHeight="1" x14ac:dyDescent="0.3">
      <c r="B66" s="28"/>
      <c r="C66" s="28"/>
      <c r="D66" s="28"/>
      <c r="E66" s="28"/>
      <c r="F66" s="28"/>
      <c r="G66" s="35"/>
      <c r="H66" s="35"/>
      <c r="I66" s="35"/>
      <c r="J66" s="35"/>
      <c r="K66" s="35"/>
      <c r="L66" s="35"/>
      <c r="M66" s="35"/>
      <c r="N66" s="35"/>
      <c r="O66" s="35"/>
      <c r="P66" s="35"/>
      <c r="Q66" s="35"/>
      <c r="R66" s="35"/>
      <c r="S66" s="35"/>
      <c r="T66" s="35"/>
      <c r="U66" s="35"/>
      <c r="V66" s="35"/>
      <c r="W66" s="35"/>
      <c r="X66" s="13"/>
      <c r="Y66" s="13"/>
      <c r="Z66" s="13"/>
      <c r="AA66" s="13"/>
      <c r="AB66" s="13"/>
      <c r="AC66" s="13"/>
      <c r="AD66" s="13"/>
      <c r="AE66" s="13"/>
      <c r="AF66" s="13"/>
      <c r="AG66" s="13"/>
      <c r="AH66" s="13"/>
      <c r="AI66" s="13"/>
      <c r="AJ66" s="16"/>
      <c r="AK66" s="16"/>
      <c r="AL66" s="16"/>
      <c r="AM66" s="16"/>
      <c r="AN66" s="16"/>
      <c r="AO66" s="16"/>
      <c r="AP66" s="16"/>
      <c r="AQ66" s="16"/>
      <c r="AR66" s="16"/>
      <c r="AS66" s="13"/>
      <c r="AT66" s="13"/>
      <c r="AU66" s="16"/>
    </row>
    <row r="67" spans="1:49" s="57" customFormat="1" ht="14.4" customHeight="1" x14ac:dyDescent="0.25">
      <c r="B67" s="58"/>
      <c r="C67" s="58"/>
      <c r="D67" s="58"/>
      <c r="E67" s="58"/>
      <c r="F67" s="58"/>
      <c r="G67" s="130"/>
      <c r="H67" s="131"/>
      <c r="I67" s="172" t="s">
        <v>586</v>
      </c>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52"/>
    </row>
    <row r="68" spans="1:49" ht="4.2" customHeight="1" x14ac:dyDescent="0.3">
      <c r="B68" s="28"/>
      <c r="C68" s="28"/>
      <c r="D68" s="28"/>
      <c r="E68" s="28"/>
      <c r="F68" s="28"/>
      <c r="G68" s="35"/>
      <c r="H68" s="35"/>
      <c r="I68" s="35"/>
      <c r="J68" s="35"/>
      <c r="K68" s="35"/>
      <c r="L68" s="35"/>
      <c r="M68" s="35"/>
      <c r="N68" s="35"/>
      <c r="O68" s="35"/>
      <c r="P68" s="35"/>
      <c r="Q68" s="35"/>
      <c r="R68" s="35"/>
      <c r="S68" s="35"/>
      <c r="T68" s="35"/>
      <c r="U68" s="35"/>
      <c r="V68" s="35"/>
      <c r="W68" s="35"/>
      <c r="X68" s="13"/>
      <c r="Y68" s="13"/>
      <c r="Z68" s="13"/>
      <c r="AA68" s="13"/>
      <c r="AB68" s="13"/>
      <c r="AC68" s="13"/>
      <c r="AD68" s="13"/>
      <c r="AE68" s="13"/>
      <c r="AF68" s="13"/>
      <c r="AG68" s="13"/>
      <c r="AH68" s="13"/>
      <c r="AI68" s="13"/>
      <c r="AJ68" s="16"/>
      <c r="AK68" s="16"/>
      <c r="AL68" s="16"/>
      <c r="AM68" s="16"/>
      <c r="AN68" s="16"/>
      <c r="AO68" s="16"/>
      <c r="AP68" s="16"/>
      <c r="AQ68" s="16"/>
      <c r="AR68" s="16"/>
      <c r="AS68" s="13"/>
      <c r="AT68" s="13"/>
      <c r="AU68" s="16"/>
    </row>
    <row r="69" spans="1:49" s="57" customFormat="1" ht="14.4" customHeight="1" x14ac:dyDescent="0.25">
      <c r="B69" s="58"/>
      <c r="C69" s="58"/>
      <c r="D69" s="58"/>
      <c r="E69" s="58"/>
      <c r="F69" s="58"/>
      <c r="G69" s="130"/>
      <c r="H69" s="131"/>
      <c r="I69" s="172" t="s">
        <v>587</v>
      </c>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52"/>
    </row>
    <row r="70" spans="1:49" ht="4.2" customHeight="1" x14ac:dyDescent="0.3">
      <c r="B70" s="28"/>
      <c r="C70" s="28"/>
      <c r="D70" s="28"/>
      <c r="E70" s="28"/>
      <c r="F70" s="28"/>
      <c r="G70" s="35"/>
      <c r="H70" s="35"/>
      <c r="I70" s="35"/>
      <c r="J70" s="35"/>
      <c r="K70" s="35"/>
      <c r="L70" s="35"/>
      <c r="M70" s="35"/>
      <c r="N70" s="35"/>
      <c r="O70" s="35"/>
      <c r="P70" s="35"/>
      <c r="Q70" s="35"/>
      <c r="R70" s="35"/>
      <c r="S70" s="35"/>
      <c r="T70" s="35"/>
      <c r="U70" s="35"/>
      <c r="V70" s="35"/>
      <c r="W70" s="35"/>
      <c r="X70" s="13"/>
      <c r="Y70" s="13"/>
      <c r="Z70" s="13"/>
      <c r="AA70" s="13"/>
      <c r="AB70" s="13"/>
      <c r="AC70" s="13"/>
      <c r="AD70" s="13"/>
      <c r="AE70" s="13"/>
      <c r="AF70" s="13"/>
      <c r="AG70" s="13"/>
      <c r="AH70" s="13"/>
      <c r="AI70" s="13"/>
      <c r="AJ70" s="16"/>
      <c r="AK70" s="16"/>
      <c r="AL70" s="16"/>
      <c r="AM70" s="16"/>
      <c r="AN70" s="16"/>
      <c r="AO70" s="16"/>
      <c r="AP70" s="16"/>
      <c r="AQ70" s="16"/>
      <c r="AR70" s="16"/>
      <c r="AS70" s="13"/>
      <c r="AT70" s="13"/>
      <c r="AU70" s="16"/>
    </row>
    <row r="71" spans="1:49" s="57" customFormat="1" ht="14.4" customHeight="1" x14ac:dyDescent="0.25">
      <c r="B71" s="58"/>
      <c r="C71" s="58"/>
      <c r="D71" s="58"/>
      <c r="E71" s="58"/>
      <c r="F71" s="58"/>
      <c r="G71" s="130"/>
      <c r="H71" s="131"/>
      <c r="I71" s="172" t="s">
        <v>601</v>
      </c>
      <c r="J71" s="173"/>
      <c r="K71" s="173"/>
      <c r="L71" s="173"/>
      <c r="M71" s="173"/>
      <c r="N71" s="173"/>
      <c r="O71" s="173"/>
      <c r="P71" s="173"/>
      <c r="Q71" s="173"/>
      <c r="R71" s="173"/>
      <c r="S71" s="173"/>
      <c r="T71" s="173"/>
      <c r="U71" s="173"/>
      <c r="V71" s="173"/>
      <c r="W71" s="173"/>
      <c r="X71" s="174" t="str">
        <f>IF(V30="","",IF(AND(V30&lt;&gt;"",VLOOKUP(V30,'lijst instellingen'!$A$2:$K$4999,8,FALSE)="S",G71&lt;&gt;""),"&lt;= Deze rubriek is enkel bestemd voor scholen uit het basisonderwijs in het GO!.",""))</f>
        <v/>
      </c>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52"/>
    </row>
    <row r="72" spans="1:49" ht="4.2" customHeight="1" x14ac:dyDescent="0.3">
      <c r="B72" s="28"/>
      <c r="C72" s="28"/>
      <c r="D72" s="28"/>
      <c r="E72" s="28"/>
      <c r="F72" s="28"/>
      <c r="G72" s="35"/>
      <c r="H72" s="35"/>
      <c r="I72" s="35"/>
      <c r="J72" s="35"/>
      <c r="K72" s="35"/>
      <c r="L72" s="35"/>
      <c r="M72" s="35"/>
      <c r="N72" s="35"/>
      <c r="O72" s="35"/>
      <c r="P72" s="35"/>
      <c r="Q72" s="35"/>
      <c r="R72" s="35"/>
      <c r="S72" s="35"/>
      <c r="T72" s="35"/>
      <c r="U72" s="35"/>
      <c r="V72" s="35"/>
      <c r="W72" s="35"/>
      <c r="X72" s="13"/>
      <c r="Y72" s="13"/>
      <c r="Z72" s="13"/>
      <c r="AA72" s="13"/>
      <c r="AB72" s="13"/>
      <c r="AC72" s="13"/>
      <c r="AD72" s="13"/>
      <c r="AE72" s="13"/>
      <c r="AF72" s="13"/>
      <c r="AG72" s="13"/>
      <c r="AH72" s="13"/>
      <c r="AI72" s="13"/>
      <c r="AJ72" s="16"/>
      <c r="AK72" s="16"/>
      <c r="AL72" s="16"/>
      <c r="AM72" s="16"/>
      <c r="AN72" s="16"/>
      <c r="AO72" s="16"/>
      <c r="AP72" s="16"/>
      <c r="AQ72" s="16"/>
      <c r="AR72" s="16"/>
      <c r="AS72" s="13"/>
      <c r="AT72" s="13"/>
      <c r="AU72" s="16"/>
    </row>
    <row r="73" spans="1:49" s="10" customFormat="1" ht="13.8" customHeight="1" x14ac:dyDescent="0.3">
      <c r="B73" s="23">
        <v>5</v>
      </c>
      <c r="C73" s="23"/>
      <c r="D73" s="23"/>
      <c r="E73" s="23"/>
      <c r="F73" s="23"/>
      <c r="G73" s="14" t="s">
        <v>695</v>
      </c>
      <c r="H73" s="25"/>
      <c r="I73" s="25"/>
      <c r="J73" s="25"/>
      <c r="K73" s="25"/>
      <c r="L73" s="25"/>
      <c r="M73" s="25"/>
      <c r="N73" s="25"/>
      <c r="O73" s="25"/>
      <c r="P73" s="25"/>
      <c r="Q73" s="25"/>
      <c r="R73" s="26"/>
      <c r="S73" s="25"/>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U73" s="92" t="str">
        <f>IF(COUNTIF(AV78:AV85,"fout")&gt;0,"U heeft een onbestaand type ingevuld bij een of meer niveau's!","")</f>
        <v/>
      </c>
    </row>
    <row r="74" spans="1:49" ht="4.2" customHeight="1" x14ac:dyDescent="0.3">
      <c r="B74" s="28"/>
      <c r="C74" s="28"/>
      <c r="D74" s="28"/>
      <c r="E74" s="28"/>
      <c r="F74" s="28"/>
      <c r="G74" s="35"/>
      <c r="H74" s="35"/>
      <c r="I74" s="35"/>
      <c r="J74" s="35"/>
      <c r="K74" s="35"/>
      <c r="L74" s="35"/>
      <c r="M74" s="35"/>
      <c r="N74" s="35"/>
      <c r="O74" s="35"/>
      <c r="P74" s="35"/>
      <c r="Q74" s="35"/>
      <c r="R74" s="35"/>
      <c r="S74" s="35"/>
      <c r="T74" s="35"/>
      <c r="U74" s="35"/>
      <c r="V74" s="35"/>
      <c r="W74" s="35"/>
      <c r="X74" s="13"/>
      <c r="Y74" s="13"/>
      <c r="Z74" s="13"/>
      <c r="AA74" s="13"/>
      <c r="AB74" s="13"/>
      <c r="AC74" s="13"/>
      <c r="AD74" s="13"/>
      <c r="AE74" s="13"/>
      <c r="AF74" s="13"/>
      <c r="AG74" s="13"/>
      <c r="AH74" s="13"/>
      <c r="AI74" s="13"/>
      <c r="AJ74" s="16"/>
      <c r="AK74" s="16"/>
      <c r="AL74" s="16"/>
      <c r="AM74" s="16"/>
      <c r="AN74" s="16"/>
      <c r="AO74" s="16"/>
      <c r="AP74" s="16"/>
      <c r="AQ74" s="16"/>
      <c r="AR74" s="16"/>
      <c r="AS74" s="13"/>
      <c r="AT74" s="13"/>
      <c r="AU74" s="16"/>
    </row>
    <row r="75" spans="1:49" s="10" customFormat="1" ht="19.2" customHeight="1" x14ac:dyDescent="0.3">
      <c r="B75" s="31"/>
      <c r="C75" s="31"/>
      <c r="D75" s="31"/>
      <c r="E75" s="31"/>
      <c r="F75" s="31"/>
      <c r="G75" s="128" t="s">
        <v>1109</v>
      </c>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94" t="str">
        <f>IF(COUNTIF(AW78:AW85,"fout")&gt;0,"U heeft een foutieve opleidingsvorm ingevuld naast het ingevulde type!","")</f>
        <v/>
      </c>
    </row>
    <row r="76" spans="1:49" ht="4.2" customHeight="1" x14ac:dyDescent="0.3">
      <c r="B76" s="28"/>
      <c r="C76" s="28"/>
      <c r="D76" s="28"/>
      <c r="E76" s="28"/>
      <c r="F76" s="28"/>
      <c r="G76" s="35"/>
      <c r="H76" s="35"/>
      <c r="I76" s="35"/>
      <c r="J76" s="35"/>
      <c r="K76" s="35"/>
      <c r="L76" s="35"/>
      <c r="M76" s="35"/>
      <c r="N76" s="35"/>
      <c r="O76" s="35"/>
      <c r="P76" s="35"/>
      <c r="Q76" s="35"/>
      <c r="R76" s="35"/>
      <c r="S76" s="35"/>
      <c r="T76" s="35"/>
      <c r="U76" s="35"/>
      <c r="V76" s="35"/>
      <c r="W76" s="35"/>
      <c r="X76" s="13"/>
      <c r="Y76" s="13"/>
      <c r="Z76" s="13"/>
      <c r="AA76" s="13"/>
      <c r="AB76" s="13"/>
      <c r="AC76" s="13"/>
      <c r="AD76" s="13"/>
      <c r="AE76" s="13"/>
      <c r="AF76" s="13"/>
      <c r="AG76" s="13"/>
      <c r="AH76" s="13"/>
      <c r="AI76" s="13"/>
      <c r="AJ76" s="16"/>
      <c r="AK76" s="16"/>
      <c r="AL76" s="16"/>
      <c r="AM76" s="16"/>
      <c r="AN76" s="16"/>
      <c r="AO76" s="16"/>
      <c r="AP76" s="16"/>
      <c r="AQ76" s="16"/>
      <c r="AR76" s="16"/>
      <c r="AS76" s="13"/>
      <c r="AT76" s="13"/>
      <c r="AU76" s="16"/>
    </row>
    <row r="77" spans="1:49" ht="18.600000000000001" customHeight="1" x14ac:dyDescent="0.3">
      <c r="B77" s="28"/>
      <c r="C77" s="28"/>
      <c r="D77" s="28"/>
      <c r="E77" s="28"/>
      <c r="F77" s="28"/>
      <c r="G77" s="177" t="s">
        <v>588</v>
      </c>
      <c r="H77" s="182"/>
      <c r="I77" s="182"/>
      <c r="J77" s="182"/>
      <c r="K77" s="182"/>
      <c r="L77" s="182"/>
      <c r="M77" s="182"/>
      <c r="N77" s="178"/>
      <c r="O77" s="178"/>
      <c r="P77" s="177" t="s">
        <v>590</v>
      </c>
      <c r="Q77" s="178"/>
      <c r="R77" s="178"/>
      <c r="S77" s="178"/>
      <c r="T77" s="178"/>
      <c r="U77" s="178"/>
      <c r="V77" s="178"/>
      <c r="W77" s="178"/>
      <c r="X77" s="178"/>
      <c r="Y77" s="178"/>
      <c r="Z77" s="178"/>
      <c r="AA77" s="178"/>
      <c r="AB77" s="178"/>
      <c r="AC77" s="178"/>
      <c r="AD77" s="178"/>
      <c r="AE77" s="177" t="s">
        <v>602</v>
      </c>
      <c r="AF77" s="178"/>
      <c r="AG77" s="178"/>
      <c r="AH77" s="178"/>
      <c r="AI77" s="178"/>
      <c r="AJ77" s="178"/>
      <c r="AK77" s="178"/>
      <c r="AL77" s="178"/>
      <c r="AM77" s="178"/>
      <c r="AN77" s="178"/>
      <c r="AO77" s="178"/>
      <c r="AP77" s="90" t="str">
        <f>IF(COUNTIF(B78:B85,"!")&gt;0,"U mag enkel een opleidingsvorm invullen voor een niveau 'secundair'!","")</f>
        <v/>
      </c>
      <c r="AQ77" s="16"/>
      <c r="AR77" s="16"/>
      <c r="AS77" s="13"/>
      <c r="AT77" s="13"/>
      <c r="AU77" s="16"/>
    </row>
    <row r="78" spans="1:49" ht="14.4" customHeight="1" x14ac:dyDescent="0.3">
      <c r="A78" s="93" t="str">
        <f t="shared" ref="A78:A85" si="0">IF(OR(AV78="fout",AW78="fout"),"!","")</f>
        <v/>
      </c>
      <c r="B78" s="89" t="str">
        <f>IF(AND(AE78&lt;&gt;"",G78&lt;&gt;"secundair"),"!","")</f>
        <v/>
      </c>
      <c r="C78" s="91"/>
      <c r="D78" s="87">
        <f t="shared" ref="D78:D85" si="1">G78</f>
        <v>0</v>
      </c>
      <c r="E78" s="87" t="str">
        <f>IF(P78="","",IF(G78="secundair",VLOOKUP(P78,'dropdown list'!$A$17:$B$25,2,FALSE),""))</f>
        <v/>
      </c>
      <c r="F78" s="87">
        <f>COUNTA(G78:AE78)</f>
        <v>0</v>
      </c>
      <c r="G78" s="133"/>
      <c r="H78" s="134"/>
      <c r="I78" s="134"/>
      <c r="J78" s="134"/>
      <c r="K78" s="134"/>
      <c r="L78" s="134"/>
      <c r="M78" s="134"/>
      <c r="N78" s="134"/>
      <c r="O78" s="135"/>
      <c r="P78" s="133"/>
      <c r="Q78" s="134"/>
      <c r="R78" s="134"/>
      <c r="S78" s="134"/>
      <c r="T78" s="134"/>
      <c r="U78" s="134"/>
      <c r="V78" s="134"/>
      <c r="W78" s="134"/>
      <c r="X78" s="134"/>
      <c r="Y78" s="134"/>
      <c r="Z78" s="134"/>
      <c r="AA78" s="134"/>
      <c r="AB78" s="134"/>
      <c r="AC78" s="134"/>
      <c r="AD78" s="135"/>
      <c r="AE78" s="126"/>
      <c r="AF78" s="127"/>
      <c r="AG78" s="127"/>
      <c r="AH78" s="127"/>
      <c r="AI78" s="127"/>
      <c r="AJ78" s="127"/>
      <c r="AK78" s="127"/>
      <c r="AL78" s="127"/>
      <c r="AM78" s="127"/>
      <c r="AN78" s="127"/>
      <c r="AO78" s="127"/>
      <c r="AP78" s="69" t="str">
        <f>IF(OR(AND(G78="secundair",OR(P78="",AE78="")),AND(OR(G78="kleuter",G78="lager"),P78="")),"&lt;= Vul de nodige vakjes op deze rij in.","")</f>
        <v/>
      </c>
      <c r="AQ78" s="16"/>
      <c r="AR78" s="16"/>
      <c r="AS78" s="13"/>
      <c r="AT78" s="13"/>
      <c r="AU78" s="16"/>
      <c r="AV78" s="2" t="str">
        <f>IF(P78="","",_xlfn.IFNA(IF(G78="lager",VLOOKUP(P78,'dropdown list'!$B$28:$C$37,2,FALSE),IF(G78="kleuter",VLOOKUP(P78,'dropdown list'!$B$50:$C$56,2,FALSE),IF(G78="secundair",VLOOKUP(P78,'dropdown list'!$B$40:$C$47,2,FALSE),""))),"fout"))</f>
        <v/>
      </c>
      <c r="AW78" s="2" t="str">
        <f>_xlfn.IFNA(IF(AE78="OV1",VLOOKUP(P78,'dropdown list'!$B$60:$C$65,2,FALSE),IF(AE78="OV2",VLOOKUP(P78,'dropdown list'!$B$67:$C$72,2,FALSE),IF(AE78="OV3",VLOOKUP(P78,'dropdown list'!$B$74:$C$79,2,FALSE),IF(AE78="OV4",VLOOKUP(P78,'dropdown list'!$B$81:$C$86,2,FALSE),"")))),"fout")</f>
        <v/>
      </c>
    </row>
    <row r="79" spans="1:49" ht="14.4" customHeight="1" x14ac:dyDescent="0.3">
      <c r="A79" s="93" t="str">
        <f t="shared" si="0"/>
        <v/>
      </c>
      <c r="B79" s="89" t="str">
        <f t="shared" ref="B79:B85" si="2">IF(AND(AE79&lt;&gt;"",G79&lt;&gt;"secundair"),"!","")</f>
        <v/>
      </c>
      <c r="C79" s="91"/>
      <c r="D79" s="87">
        <f t="shared" si="1"/>
        <v>0</v>
      </c>
      <c r="E79" s="87" t="str">
        <f>IF(P79="","",IF(G79="secundair",VLOOKUP(P79,'dropdown list'!$A$17:$B$25,2,FALSE),""))</f>
        <v/>
      </c>
      <c r="F79" s="87">
        <f t="shared" ref="F79:F85" si="3">COUNTA(G79:AE79)</f>
        <v>0</v>
      </c>
      <c r="G79" s="133"/>
      <c r="H79" s="134"/>
      <c r="I79" s="134"/>
      <c r="J79" s="134"/>
      <c r="K79" s="134"/>
      <c r="L79" s="134"/>
      <c r="M79" s="134"/>
      <c r="N79" s="134"/>
      <c r="O79" s="135"/>
      <c r="P79" s="133"/>
      <c r="Q79" s="134"/>
      <c r="R79" s="134"/>
      <c r="S79" s="134"/>
      <c r="T79" s="134"/>
      <c r="U79" s="134"/>
      <c r="V79" s="134"/>
      <c r="W79" s="134"/>
      <c r="X79" s="134"/>
      <c r="Y79" s="134"/>
      <c r="Z79" s="134"/>
      <c r="AA79" s="134"/>
      <c r="AB79" s="134"/>
      <c r="AC79" s="134"/>
      <c r="AD79" s="135"/>
      <c r="AE79" s="126"/>
      <c r="AF79" s="127"/>
      <c r="AG79" s="127"/>
      <c r="AH79" s="127"/>
      <c r="AI79" s="127"/>
      <c r="AJ79" s="127"/>
      <c r="AK79" s="127"/>
      <c r="AL79" s="127"/>
      <c r="AM79" s="127"/>
      <c r="AN79" s="127"/>
      <c r="AO79" s="127"/>
      <c r="AP79" s="69" t="str">
        <f t="shared" ref="AP79:AP85" si="4">IF(OR(AND(G79="secundair",OR(P79="",AE79="")),AND(OR(G79="kleuter",G79="lager"),P79="")),"&lt;= Vul de nodige vakjes op deze rij in.","")</f>
        <v/>
      </c>
      <c r="AQ79" s="16"/>
      <c r="AR79" s="16"/>
      <c r="AS79" s="13"/>
      <c r="AT79" s="13"/>
      <c r="AU79" s="16"/>
      <c r="AV79" s="2" t="str">
        <f>_xlfn.IFNA(IF(G79="lager",VLOOKUP(P79,'dropdown list'!$B$28:$C$37,2,FALSE),IF(G79="kleuter",VLOOKUP(P79,'dropdown list'!$B$50:$C$56,2,FALSE),IF(G79="secundair",VLOOKUP(P79,'dropdown list'!$B$40:$C$47,2,FALSE),""))),"fout")</f>
        <v/>
      </c>
      <c r="AW79" s="2" t="str">
        <f>_xlfn.IFNA(IF(AE79="OV1",VLOOKUP(P79,'dropdown list'!$B$60:$C$65,2,FALSE),IF(AE79="OV2",VLOOKUP(P79,'dropdown list'!$B$67:$C$72,2,FALSE),IF(AE79="OV3",VLOOKUP(P79,'dropdown list'!$B$74:$C$79,2,FALSE),IF(AE79="OV4",VLOOKUP(P79,'dropdown list'!$B$81:$C$86,2,FALSE),"")))),"fout")</f>
        <v/>
      </c>
    </row>
    <row r="80" spans="1:49" ht="14.4" customHeight="1" x14ac:dyDescent="0.3">
      <c r="A80" s="93" t="str">
        <f t="shared" si="0"/>
        <v/>
      </c>
      <c r="B80" s="89" t="str">
        <f t="shared" si="2"/>
        <v/>
      </c>
      <c r="C80" s="91"/>
      <c r="D80" s="87">
        <f t="shared" si="1"/>
        <v>0</v>
      </c>
      <c r="E80" s="87" t="str">
        <f>IF(P80="","",IF(G80="secundair",VLOOKUP(P80,'dropdown list'!$A$17:$B$25,2,FALSE),""))</f>
        <v/>
      </c>
      <c r="F80" s="87">
        <f t="shared" si="3"/>
        <v>0</v>
      </c>
      <c r="G80" s="133"/>
      <c r="H80" s="134"/>
      <c r="I80" s="134"/>
      <c r="J80" s="134"/>
      <c r="K80" s="134"/>
      <c r="L80" s="134"/>
      <c r="M80" s="134"/>
      <c r="N80" s="134"/>
      <c r="O80" s="135"/>
      <c r="P80" s="133"/>
      <c r="Q80" s="134"/>
      <c r="R80" s="134"/>
      <c r="S80" s="134"/>
      <c r="T80" s="134"/>
      <c r="U80" s="134"/>
      <c r="V80" s="134"/>
      <c r="W80" s="134"/>
      <c r="X80" s="134"/>
      <c r="Y80" s="134"/>
      <c r="Z80" s="134"/>
      <c r="AA80" s="134"/>
      <c r="AB80" s="134"/>
      <c r="AC80" s="134"/>
      <c r="AD80" s="135"/>
      <c r="AE80" s="126"/>
      <c r="AF80" s="127"/>
      <c r="AG80" s="127"/>
      <c r="AH80" s="127"/>
      <c r="AI80" s="127"/>
      <c r="AJ80" s="127"/>
      <c r="AK80" s="127"/>
      <c r="AL80" s="127"/>
      <c r="AM80" s="127"/>
      <c r="AN80" s="127"/>
      <c r="AO80" s="127"/>
      <c r="AP80" s="69" t="str">
        <f t="shared" si="4"/>
        <v/>
      </c>
      <c r="AQ80" s="16"/>
      <c r="AR80" s="16"/>
      <c r="AS80" s="13"/>
      <c r="AT80" s="13"/>
      <c r="AU80" s="16"/>
      <c r="AV80" s="2" t="str">
        <f>_xlfn.IFNA(IF(G80="lager",VLOOKUP(P80,'dropdown list'!$B$28:$C$37,2,FALSE),IF(G80="kleuter",VLOOKUP(P80,'dropdown list'!$B$50:$C$56,2,FALSE),IF(G80="secundair",VLOOKUP(P80,'dropdown list'!$B$40:$C$47,2,FALSE),""))),"fout")</f>
        <v/>
      </c>
      <c r="AW80" s="2" t="str">
        <f>_xlfn.IFNA(IF(AE80="OV1",VLOOKUP(P80,'dropdown list'!$B$60:$C$65,2,FALSE),IF(AE80="OV2",VLOOKUP(P80,'dropdown list'!$B$67:$C$72,2,FALSE),IF(AE80="OV3",VLOOKUP(P80,'dropdown list'!$B$74:$C$79,2,FALSE),IF(AE80="OV4",VLOOKUP(P80,'dropdown list'!$B$81:$C$86,2,FALSE),"")))),"fout")</f>
        <v/>
      </c>
    </row>
    <row r="81" spans="1:49" ht="14.4" customHeight="1" x14ac:dyDescent="0.3">
      <c r="A81" s="93" t="str">
        <f t="shared" si="0"/>
        <v/>
      </c>
      <c r="B81" s="89" t="str">
        <f t="shared" si="2"/>
        <v/>
      </c>
      <c r="C81" s="91"/>
      <c r="D81" s="87">
        <f t="shared" si="1"/>
        <v>0</v>
      </c>
      <c r="E81" s="87" t="str">
        <f>IF(P81="","",IF(G81="secundair",VLOOKUP(P81,'dropdown list'!$A$17:$B$25,2,FALSE),""))</f>
        <v/>
      </c>
      <c r="F81" s="87">
        <f t="shared" si="3"/>
        <v>0</v>
      </c>
      <c r="G81" s="133"/>
      <c r="H81" s="134"/>
      <c r="I81" s="134"/>
      <c r="J81" s="134"/>
      <c r="K81" s="134"/>
      <c r="L81" s="134"/>
      <c r="M81" s="134"/>
      <c r="N81" s="134"/>
      <c r="O81" s="135"/>
      <c r="P81" s="133"/>
      <c r="Q81" s="134"/>
      <c r="R81" s="134"/>
      <c r="S81" s="134"/>
      <c r="T81" s="134"/>
      <c r="U81" s="134"/>
      <c r="V81" s="134"/>
      <c r="W81" s="134"/>
      <c r="X81" s="134"/>
      <c r="Y81" s="134"/>
      <c r="Z81" s="134"/>
      <c r="AA81" s="134"/>
      <c r="AB81" s="134"/>
      <c r="AC81" s="134"/>
      <c r="AD81" s="135"/>
      <c r="AE81" s="126"/>
      <c r="AF81" s="127"/>
      <c r="AG81" s="127"/>
      <c r="AH81" s="127"/>
      <c r="AI81" s="127"/>
      <c r="AJ81" s="127"/>
      <c r="AK81" s="127"/>
      <c r="AL81" s="127"/>
      <c r="AM81" s="127"/>
      <c r="AN81" s="127"/>
      <c r="AO81" s="127"/>
      <c r="AP81" s="69" t="str">
        <f t="shared" si="4"/>
        <v/>
      </c>
      <c r="AQ81" s="16"/>
      <c r="AR81" s="16"/>
      <c r="AS81" s="13"/>
      <c r="AT81" s="13"/>
      <c r="AU81" s="16"/>
      <c r="AV81" s="2" t="str">
        <f>_xlfn.IFNA(IF(G81="lager",VLOOKUP(P81,'dropdown list'!$B$28:$C$37,2,FALSE),IF(G81="kleuter",VLOOKUP(P81,'dropdown list'!$B$50:$C$56,2,FALSE),IF(G81="secundair",VLOOKUP(P81,'dropdown list'!$B$40:$C$47,2,FALSE),""))),"fout")</f>
        <v/>
      </c>
      <c r="AW81" s="2" t="str">
        <f>_xlfn.IFNA(IF(AE81="OV1",VLOOKUP(P81,'dropdown list'!$B$60:$C$65,2,FALSE),IF(AE81="OV2",VLOOKUP(P81,'dropdown list'!$B$67:$C$72,2,FALSE),IF(AE81="OV3",VLOOKUP(P81,'dropdown list'!$B$74:$C$79,2,FALSE),IF(AE81="OV4",VLOOKUP(P81,'dropdown list'!$B$81:$C$86,2,FALSE),"")))),"fout")</f>
        <v/>
      </c>
    </row>
    <row r="82" spans="1:49" ht="14.4" customHeight="1" x14ac:dyDescent="0.3">
      <c r="A82" s="93" t="str">
        <f>IF(OR(AV82="fout",AW82="fout"),"!","")</f>
        <v/>
      </c>
      <c r="B82" s="89" t="str">
        <f t="shared" si="2"/>
        <v/>
      </c>
      <c r="C82" s="91"/>
      <c r="D82" s="87">
        <f t="shared" si="1"/>
        <v>0</v>
      </c>
      <c r="E82" s="87" t="str">
        <f>IF(P82="","",IF(G82="secundair",VLOOKUP(P82,'dropdown list'!$A$17:$B$25,2,FALSE),""))</f>
        <v/>
      </c>
      <c r="F82" s="87">
        <f t="shared" si="3"/>
        <v>0</v>
      </c>
      <c r="G82" s="133"/>
      <c r="H82" s="134"/>
      <c r="I82" s="134"/>
      <c r="J82" s="134"/>
      <c r="K82" s="134"/>
      <c r="L82" s="134"/>
      <c r="M82" s="134"/>
      <c r="N82" s="134"/>
      <c r="O82" s="135"/>
      <c r="P82" s="133"/>
      <c r="Q82" s="134"/>
      <c r="R82" s="134"/>
      <c r="S82" s="134"/>
      <c r="T82" s="134"/>
      <c r="U82" s="134"/>
      <c r="V82" s="134"/>
      <c r="W82" s="134"/>
      <c r="X82" s="134"/>
      <c r="Y82" s="134"/>
      <c r="Z82" s="134"/>
      <c r="AA82" s="134"/>
      <c r="AB82" s="134"/>
      <c r="AC82" s="134"/>
      <c r="AD82" s="135"/>
      <c r="AE82" s="126"/>
      <c r="AF82" s="127"/>
      <c r="AG82" s="127"/>
      <c r="AH82" s="127"/>
      <c r="AI82" s="127"/>
      <c r="AJ82" s="127"/>
      <c r="AK82" s="127"/>
      <c r="AL82" s="127"/>
      <c r="AM82" s="127"/>
      <c r="AN82" s="127"/>
      <c r="AO82" s="127"/>
      <c r="AP82" s="69" t="str">
        <f t="shared" si="4"/>
        <v/>
      </c>
      <c r="AQ82" s="16"/>
      <c r="AR82" s="16"/>
      <c r="AS82" s="13"/>
      <c r="AT82" s="13"/>
      <c r="AU82" s="16"/>
      <c r="AV82" s="2" t="str">
        <f>_xlfn.IFNA(IF(G82="lager",VLOOKUP(P82,'dropdown list'!$B$28:$C$37,2,FALSE),IF(G82="kleuter",VLOOKUP(P82,'dropdown list'!$B$50:$C$56,2,FALSE),IF(G82="secundair",VLOOKUP(P82,'dropdown list'!$B$40:$C$47,2,FALSE),""))),"fout")</f>
        <v/>
      </c>
      <c r="AW82" s="2" t="str">
        <f>_xlfn.IFNA(IF(AE82="OV1",VLOOKUP(P82,'dropdown list'!$B$60:$C$65,2,FALSE),IF(AE82="OV2",VLOOKUP(P82,'dropdown list'!$B$67:$C$72,2,FALSE),IF(AE82="OV3",VLOOKUP(P82,'dropdown list'!$B$74:$C$79,2,FALSE),IF(AE82="OV4",VLOOKUP(P82,'dropdown list'!$B$81:$C$86,2,FALSE),"")))),"fout")</f>
        <v/>
      </c>
    </row>
    <row r="83" spans="1:49" ht="14.4" customHeight="1" x14ac:dyDescent="0.3">
      <c r="A83" s="93" t="str">
        <f t="shared" si="0"/>
        <v/>
      </c>
      <c r="B83" s="89" t="str">
        <f t="shared" si="2"/>
        <v/>
      </c>
      <c r="C83" s="91"/>
      <c r="D83" s="87">
        <f t="shared" si="1"/>
        <v>0</v>
      </c>
      <c r="E83" s="87" t="str">
        <f>IF(P83="","",IF(G83="secundair",VLOOKUP(P83,'dropdown list'!$A$17:$B$25,2,FALSE),""))</f>
        <v/>
      </c>
      <c r="F83" s="87">
        <f t="shared" si="3"/>
        <v>0</v>
      </c>
      <c r="G83" s="133"/>
      <c r="H83" s="134"/>
      <c r="I83" s="134"/>
      <c r="J83" s="134"/>
      <c r="K83" s="134"/>
      <c r="L83" s="134"/>
      <c r="M83" s="134"/>
      <c r="N83" s="134"/>
      <c r="O83" s="135"/>
      <c r="P83" s="133"/>
      <c r="Q83" s="134"/>
      <c r="R83" s="134"/>
      <c r="S83" s="134"/>
      <c r="T83" s="134"/>
      <c r="U83" s="134"/>
      <c r="V83" s="134"/>
      <c r="W83" s="134"/>
      <c r="X83" s="134"/>
      <c r="Y83" s="134"/>
      <c r="Z83" s="134"/>
      <c r="AA83" s="134"/>
      <c r="AB83" s="134"/>
      <c r="AC83" s="134"/>
      <c r="AD83" s="135"/>
      <c r="AE83" s="126"/>
      <c r="AF83" s="127"/>
      <c r="AG83" s="127"/>
      <c r="AH83" s="127"/>
      <c r="AI83" s="127"/>
      <c r="AJ83" s="127"/>
      <c r="AK83" s="127"/>
      <c r="AL83" s="127"/>
      <c r="AM83" s="127"/>
      <c r="AN83" s="127"/>
      <c r="AO83" s="127"/>
      <c r="AP83" s="69" t="str">
        <f t="shared" si="4"/>
        <v/>
      </c>
      <c r="AQ83" s="16"/>
      <c r="AR83" s="16"/>
      <c r="AS83" s="13"/>
      <c r="AT83" s="13"/>
      <c r="AU83" s="16"/>
      <c r="AV83" s="2" t="str">
        <f>_xlfn.IFNA(IF(G83="lager",VLOOKUP(P83,'dropdown list'!$B$28:$C$37,2,FALSE),IF(G83="kleuter",VLOOKUP(P83,'dropdown list'!$B$50:$C$56,2,FALSE),IF(G83="secundair",VLOOKUP(P83,'dropdown list'!$B$40:$C$47,2,FALSE),""))),"fout")</f>
        <v/>
      </c>
      <c r="AW83" s="2" t="str">
        <f>_xlfn.IFNA(IF(AE83="OV1",VLOOKUP(P83,'dropdown list'!$B$60:$C$65,2,FALSE),IF(AE83="OV2",VLOOKUP(P83,'dropdown list'!$B$67:$C$72,2,FALSE),IF(AE83="OV3",VLOOKUP(P83,'dropdown list'!$B$74:$C$79,2,FALSE),IF(AE83="OV4",VLOOKUP(P83,'dropdown list'!$B$81:$C$86,2,FALSE),"")))),"fout")</f>
        <v/>
      </c>
    </row>
    <row r="84" spans="1:49" ht="14.4" customHeight="1" x14ac:dyDescent="0.3">
      <c r="A84" s="93" t="str">
        <f t="shared" si="0"/>
        <v/>
      </c>
      <c r="B84" s="89" t="str">
        <f t="shared" si="2"/>
        <v/>
      </c>
      <c r="C84" s="91"/>
      <c r="D84" s="87">
        <f t="shared" si="1"/>
        <v>0</v>
      </c>
      <c r="E84" s="87" t="str">
        <f>IF(P84="","",IF(G84="secundair",VLOOKUP(P84,'dropdown list'!$A$17:$B$25,2,FALSE),""))</f>
        <v/>
      </c>
      <c r="F84" s="87">
        <f t="shared" si="3"/>
        <v>0</v>
      </c>
      <c r="G84" s="133"/>
      <c r="H84" s="134"/>
      <c r="I84" s="134"/>
      <c r="J84" s="134"/>
      <c r="K84" s="134"/>
      <c r="L84" s="134"/>
      <c r="M84" s="134"/>
      <c r="N84" s="134"/>
      <c r="O84" s="135"/>
      <c r="P84" s="133"/>
      <c r="Q84" s="134"/>
      <c r="R84" s="134"/>
      <c r="S84" s="134"/>
      <c r="T84" s="134"/>
      <c r="U84" s="134"/>
      <c r="V84" s="134"/>
      <c r="W84" s="134"/>
      <c r="X84" s="134"/>
      <c r="Y84" s="134"/>
      <c r="Z84" s="134"/>
      <c r="AA84" s="134"/>
      <c r="AB84" s="134"/>
      <c r="AC84" s="134"/>
      <c r="AD84" s="135"/>
      <c r="AE84" s="126"/>
      <c r="AF84" s="127"/>
      <c r="AG84" s="127"/>
      <c r="AH84" s="127"/>
      <c r="AI84" s="127"/>
      <c r="AJ84" s="127"/>
      <c r="AK84" s="127"/>
      <c r="AL84" s="127"/>
      <c r="AM84" s="127"/>
      <c r="AN84" s="127"/>
      <c r="AO84" s="127"/>
      <c r="AP84" s="69" t="str">
        <f t="shared" si="4"/>
        <v/>
      </c>
      <c r="AQ84" s="16"/>
      <c r="AR84" s="16"/>
      <c r="AS84" s="13"/>
      <c r="AT84" s="13"/>
      <c r="AU84" s="16"/>
      <c r="AV84" s="2" t="str">
        <f>_xlfn.IFNA(IF(G84="lager",VLOOKUP(P84,'dropdown list'!$B$28:$C$37,2,FALSE),IF(G84="kleuter",VLOOKUP(P84,'dropdown list'!$B$50:$C$56,2,FALSE),IF(G84="secundair",VLOOKUP(P84,'dropdown list'!$B$40:$C$47,2,FALSE),""))),"fout")</f>
        <v/>
      </c>
      <c r="AW84" s="2" t="str">
        <f>_xlfn.IFNA(IF(AE84="OV1",VLOOKUP(P84,'dropdown list'!$B$60:$C$65,2,FALSE),IF(AE84="OV2",VLOOKUP(P84,'dropdown list'!$B$67:$C$72,2,FALSE),IF(AE84="OV3",VLOOKUP(P84,'dropdown list'!$B$74:$C$79,2,FALSE),IF(AE84="OV4",VLOOKUP(P84,'dropdown list'!$B$81:$C$86,2,FALSE),"")))),"fout")</f>
        <v/>
      </c>
    </row>
    <row r="85" spans="1:49" ht="14.4" customHeight="1" x14ac:dyDescent="0.3">
      <c r="A85" s="93" t="str">
        <f t="shared" si="0"/>
        <v/>
      </c>
      <c r="B85" s="89" t="str">
        <f t="shared" si="2"/>
        <v/>
      </c>
      <c r="C85" s="91"/>
      <c r="D85" s="87">
        <f t="shared" si="1"/>
        <v>0</v>
      </c>
      <c r="E85" s="87" t="str">
        <f>IF(P85="","",IF(G85="secundair",VLOOKUP(P85,'dropdown list'!$A$17:$B$25,2,FALSE),""))</f>
        <v/>
      </c>
      <c r="F85" s="87">
        <f t="shared" si="3"/>
        <v>0</v>
      </c>
      <c r="G85" s="133"/>
      <c r="H85" s="134"/>
      <c r="I85" s="134"/>
      <c r="J85" s="134"/>
      <c r="K85" s="134"/>
      <c r="L85" s="134"/>
      <c r="M85" s="134"/>
      <c r="N85" s="134"/>
      <c r="O85" s="135"/>
      <c r="P85" s="133"/>
      <c r="Q85" s="134"/>
      <c r="R85" s="134"/>
      <c r="S85" s="134"/>
      <c r="T85" s="134"/>
      <c r="U85" s="134"/>
      <c r="V85" s="134"/>
      <c r="W85" s="134"/>
      <c r="X85" s="134"/>
      <c r="Y85" s="134"/>
      <c r="Z85" s="134"/>
      <c r="AA85" s="134"/>
      <c r="AB85" s="134"/>
      <c r="AC85" s="134"/>
      <c r="AD85" s="135"/>
      <c r="AE85" s="126"/>
      <c r="AF85" s="127"/>
      <c r="AG85" s="127"/>
      <c r="AH85" s="127"/>
      <c r="AI85" s="127"/>
      <c r="AJ85" s="127"/>
      <c r="AK85" s="127"/>
      <c r="AL85" s="127"/>
      <c r="AM85" s="127"/>
      <c r="AN85" s="127"/>
      <c r="AO85" s="127"/>
      <c r="AP85" s="69" t="str">
        <f t="shared" si="4"/>
        <v/>
      </c>
      <c r="AQ85" s="16"/>
      <c r="AR85" s="16"/>
      <c r="AS85" s="13"/>
      <c r="AT85" s="13"/>
      <c r="AU85" s="16"/>
      <c r="AV85" s="2" t="str">
        <f>_xlfn.IFNA(IF(G85="lager",VLOOKUP(P85,'dropdown list'!$B$28:$C$37,2,FALSE),IF(G85="kleuter",VLOOKUP(P85,'dropdown list'!$B$50:$C$56,2,FALSE),IF(G85="secundair",VLOOKUP(P85,'dropdown list'!$B$40:$C$47,2,FALSE),""))),"fout")</f>
        <v/>
      </c>
      <c r="AW85" s="2" t="str">
        <f>_xlfn.IFNA(IF(AE85="OV1",VLOOKUP(P85,'dropdown list'!$B$60:$C$65,2,FALSE),IF(AE85="OV2",VLOOKUP(P85,'dropdown list'!$B$67:$C$72,2,FALSE),IF(AE85="OV3",VLOOKUP(P85,'dropdown list'!$B$74:$C$79,2,FALSE),IF(AE85="OV4",VLOOKUP(P85,'dropdown list'!$B$81:$C$86,2,FALSE),"")))),"fout")</f>
        <v/>
      </c>
    </row>
    <row r="86" spans="1:49" ht="9" customHeight="1" x14ac:dyDescent="0.3">
      <c r="B86" s="28"/>
      <c r="C86" s="28"/>
      <c r="D86" s="28"/>
      <c r="E86" s="28"/>
      <c r="F86" s="28"/>
      <c r="G86" s="35"/>
      <c r="H86" s="35"/>
      <c r="I86" s="35"/>
      <c r="J86" s="35"/>
      <c r="K86" s="35"/>
      <c r="L86" s="35"/>
      <c r="M86" s="35"/>
      <c r="N86" s="35"/>
      <c r="O86" s="35"/>
      <c r="P86" s="35"/>
      <c r="Q86" s="35"/>
      <c r="R86" s="35"/>
      <c r="S86" s="35"/>
      <c r="T86" s="35"/>
      <c r="U86" s="35"/>
      <c r="V86" s="35"/>
      <c r="W86" s="35"/>
      <c r="X86" s="13"/>
      <c r="Y86" s="13"/>
      <c r="Z86" s="13"/>
      <c r="AA86" s="13"/>
      <c r="AB86" s="13"/>
      <c r="AC86" s="13"/>
      <c r="AD86" s="13"/>
      <c r="AE86" s="13"/>
      <c r="AF86" s="13"/>
      <c r="AG86" s="13"/>
      <c r="AH86" s="13"/>
      <c r="AI86" s="13"/>
      <c r="AJ86" s="16"/>
      <c r="AK86" s="16"/>
      <c r="AL86" s="16"/>
      <c r="AM86" s="16"/>
      <c r="AN86" s="16"/>
      <c r="AO86" s="16"/>
      <c r="AP86" s="16"/>
      <c r="AQ86" s="16"/>
      <c r="AR86" s="16"/>
      <c r="AS86" s="13"/>
      <c r="AT86" s="13"/>
      <c r="AU86" s="16"/>
    </row>
    <row r="87" spans="1:49" s="57" customFormat="1" ht="16.8" customHeight="1" x14ac:dyDescent="0.3">
      <c r="B87" s="58"/>
      <c r="C87" s="58"/>
      <c r="D87" s="58"/>
      <c r="E87" s="58"/>
      <c r="F87" s="58"/>
      <c r="G87" s="154" t="str">
        <f>"Leerlingengegevens op 1 september van het "&amp;G4</f>
        <v>Leerlingengegevens op 1 september van het schooljaar 2023-2024</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92" t="str">
        <f>IF(COUNTIF(AV93:AV107,"fout")&gt;0,"U hebt nog geen type of een onbestaand type ingevuld bij een of meer niveau's!","")</f>
        <v/>
      </c>
    </row>
    <row r="88" spans="1:49" ht="4.2" customHeight="1" x14ac:dyDescent="0.3">
      <c r="B88" s="28"/>
      <c r="C88" s="28"/>
      <c r="D88" s="28"/>
      <c r="E88" s="28"/>
      <c r="F88" s="28"/>
      <c r="G88" s="35"/>
      <c r="H88" s="35"/>
      <c r="I88" s="35"/>
      <c r="J88" s="35"/>
      <c r="K88" s="35"/>
      <c r="L88" s="35"/>
      <c r="M88" s="35"/>
      <c r="N88" s="35"/>
      <c r="O88" s="35"/>
      <c r="P88" s="35"/>
      <c r="Q88" s="35"/>
      <c r="R88" s="35"/>
      <c r="S88" s="35"/>
      <c r="T88" s="35"/>
      <c r="U88" s="35"/>
      <c r="V88" s="35"/>
      <c r="W88" s="35"/>
      <c r="X88" s="13"/>
      <c r="Y88" s="13"/>
      <c r="Z88" s="13"/>
      <c r="AA88" s="13"/>
      <c r="AB88" s="13"/>
      <c r="AC88" s="13"/>
      <c r="AD88" s="13"/>
      <c r="AE88" s="13"/>
      <c r="AF88" s="13"/>
      <c r="AG88" s="13"/>
      <c r="AH88" s="13"/>
      <c r="AI88" s="13"/>
      <c r="AJ88" s="16"/>
      <c r="AK88" s="16"/>
      <c r="AL88" s="16"/>
      <c r="AM88" s="16"/>
      <c r="AN88" s="16"/>
      <c r="AO88" s="16"/>
      <c r="AP88" s="16"/>
      <c r="AQ88" s="16"/>
      <c r="AR88" s="16"/>
      <c r="AS88" s="13"/>
      <c r="AT88" s="13"/>
      <c r="AU88" s="16"/>
    </row>
    <row r="89" spans="1:49" s="10" customFormat="1" ht="13.8" customHeight="1" x14ac:dyDescent="0.3">
      <c r="B89" s="23">
        <v>6</v>
      </c>
      <c r="C89" s="23"/>
      <c r="D89" s="23"/>
      <c r="E89" s="23"/>
      <c r="F89" s="23"/>
      <c r="G89" s="14" t="s">
        <v>696</v>
      </c>
      <c r="H89" s="25"/>
      <c r="I89" s="25"/>
      <c r="J89" s="25"/>
      <c r="K89" s="25"/>
      <c r="L89" s="25"/>
      <c r="M89" s="25"/>
      <c r="N89" s="25"/>
      <c r="O89" s="25"/>
      <c r="P89" s="25"/>
      <c r="Q89" s="25"/>
      <c r="R89" s="26"/>
      <c r="S89" s="25"/>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47" t="str">
        <f>IF(V30="","",IF(AND(V30&lt;&gt;"",COUNTA(G93:O107)&lt;1),"Vul bij vraag "&amp;B89&amp;" de nodige vakken in.",""))</f>
        <v/>
      </c>
      <c r="AS89" s="27"/>
      <c r="AT89" s="27"/>
    </row>
    <row r="90" spans="1:49" ht="19.2" customHeight="1" x14ac:dyDescent="0.3">
      <c r="B90" s="28"/>
      <c r="C90" s="28"/>
      <c r="D90" s="28"/>
      <c r="E90" s="28"/>
      <c r="F90" s="28"/>
      <c r="G90" s="170" t="s">
        <v>1109</v>
      </c>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94" t="str">
        <f>IF(COUNTIF(AW93:AW107,"fout")&gt;0,"U heeft een foutieve opleidingsvorm ingevuld naast het ingevulde type!","")</f>
        <v/>
      </c>
    </row>
    <row r="91" spans="1:49" ht="4.2" customHeight="1" x14ac:dyDescent="0.3">
      <c r="B91" s="28"/>
      <c r="C91" s="28"/>
      <c r="D91" s="28"/>
      <c r="E91" s="28"/>
      <c r="F91" s="28"/>
      <c r="G91" s="35"/>
      <c r="H91" s="35"/>
      <c r="I91" s="35"/>
      <c r="J91" s="35"/>
      <c r="K91" s="35"/>
      <c r="L91" s="35"/>
      <c r="M91" s="35"/>
      <c r="N91" s="35"/>
      <c r="O91" s="35"/>
      <c r="P91" s="35"/>
      <c r="Q91" s="35"/>
      <c r="R91" s="35"/>
      <c r="S91" s="35"/>
      <c r="T91" s="35"/>
      <c r="U91" s="35"/>
      <c r="V91" s="35"/>
      <c r="W91" s="35"/>
      <c r="X91" s="13"/>
      <c r="Y91" s="13"/>
      <c r="Z91" s="13"/>
      <c r="AA91" s="13"/>
      <c r="AB91" s="13"/>
      <c r="AC91" s="13"/>
      <c r="AD91" s="13"/>
      <c r="AE91" s="13"/>
      <c r="AF91" s="13"/>
      <c r="AG91" s="13"/>
      <c r="AH91" s="13"/>
      <c r="AI91" s="13"/>
      <c r="AJ91" s="16"/>
      <c r="AK91" s="16"/>
      <c r="AL91" s="16"/>
      <c r="AM91" s="16"/>
      <c r="AN91" s="16"/>
      <c r="AO91" s="16"/>
      <c r="AP91" s="16"/>
      <c r="AQ91" s="16"/>
      <c r="AR91" s="16"/>
      <c r="AS91" s="13"/>
      <c r="AT91" s="13"/>
      <c r="AU91" s="16"/>
    </row>
    <row r="92" spans="1:49" ht="18.600000000000001" customHeight="1" x14ac:dyDescent="0.3">
      <c r="B92" s="28"/>
      <c r="C92" s="28"/>
      <c r="D92" s="28"/>
      <c r="E92" s="28"/>
      <c r="F92" s="28"/>
      <c r="G92" s="150" t="s">
        <v>588</v>
      </c>
      <c r="H92" s="169"/>
      <c r="I92" s="169"/>
      <c r="J92" s="169"/>
      <c r="K92" s="169"/>
      <c r="L92" s="169"/>
      <c r="M92" s="169"/>
      <c r="N92" s="151"/>
      <c r="O92" s="152"/>
      <c r="P92" s="150" t="s">
        <v>590</v>
      </c>
      <c r="Q92" s="151"/>
      <c r="R92" s="151"/>
      <c r="S92" s="151"/>
      <c r="T92" s="151"/>
      <c r="U92" s="151"/>
      <c r="V92" s="151"/>
      <c r="W92" s="151"/>
      <c r="X92" s="151"/>
      <c r="Y92" s="151"/>
      <c r="Z92" s="151"/>
      <c r="AA92" s="151"/>
      <c r="AB92" s="151"/>
      <c r="AC92" s="151"/>
      <c r="AD92" s="152"/>
      <c r="AE92" s="177" t="s">
        <v>602</v>
      </c>
      <c r="AF92" s="178"/>
      <c r="AG92" s="178"/>
      <c r="AH92" s="178"/>
      <c r="AI92" s="178"/>
      <c r="AJ92" s="178"/>
      <c r="AK92" s="178"/>
      <c r="AL92" s="178"/>
      <c r="AM92" s="178"/>
      <c r="AN92" s="178"/>
      <c r="AO92" s="178"/>
      <c r="AP92" s="192" t="s">
        <v>591</v>
      </c>
      <c r="AQ92" s="178"/>
      <c r="AR92" s="178"/>
      <c r="AS92" s="178"/>
      <c r="AT92" s="178"/>
      <c r="AU92" s="83" t="str">
        <f>IF(COUNTIF(B93:B107,"!")&gt;0,"U mag enkel een opleidingsvorm invullen voor het niveau 'secundair'!","")</f>
        <v/>
      </c>
    </row>
    <row r="93" spans="1:49" ht="14.4" customHeight="1" x14ac:dyDescent="0.3">
      <c r="A93" s="93" t="str">
        <f t="shared" ref="A93:A107" si="5">IF(OR(AV93="fout",AW93="fout"),"!","")</f>
        <v/>
      </c>
      <c r="B93" s="89" t="str">
        <f t="shared" ref="B93:B107" si="6">IF(AND(AE93&lt;&gt;"",G93&lt;&gt;"secundair"),"!","")</f>
        <v/>
      </c>
      <c r="C93" s="91"/>
      <c r="D93" s="87">
        <f>G93</f>
        <v>0</v>
      </c>
      <c r="E93" s="87" t="str">
        <f>IF(P93="","",IF(G93="secundair",VLOOKUP(P93,'dropdown list'!$A$17:$B$25,2,FALSE),""))</f>
        <v/>
      </c>
      <c r="F93" s="87">
        <f>COUNTA(G93:AT93)</f>
        <v>0</v>
      </c>
      <c r="G93" s="133"/>
      <c r="H93" s="134"/>
      <c r="I93" s="134"/>
      <c r="J93" s="134"/>
      <c r="K93" s="134"/>
      <c r="L93" s="134"/>
      <c r="M93" s="134"/>
      <c r="N93" s="134"/>
      <c r="O93" s="135"/>
      <c r="P93" s="133"/>
      <c r="Q93" s="134"/>
      <c r="R93" s="134"/>
      <c r="S93" s="134"/>
      <c r="T93" s="134"/>
      <c r="U93" s="134"/>
      <c r="V93" s="134"/>
      <c r="W93" s="134"/>
      <c r="X93" s="134"/>
      <c r="Y93" s="134"/>
      <c r="Z93" s="134"/>
      <c r="AA93" s="134"/>
      <c r="AB93" s="134"/>
      <c r="AC93" s="134"/>
      <c r="AD93" s="135"/>
      <c r="AE93" s="126"/>
      <c r="AF93" s="127"/>
      <c r="AG93" s="127"/>
      <c r="AH93" s="127"/>
      <c r="AI93" s="127"/>
      <c r="AJ93" s="127"/>
      <c r="AK93" s="127"/>
      <c r="AL93" s="127"/>
      <c r="AM93" s="127"/>
      <c r="AN93" s="127"/>
      <c r="AO93" s="127"/>
      <c r="AP93" s="155"/>
      <c r="AQ93" s="156"/>
      <c r="AR93" s="156"/>
      <c r="AS93" s="156"/>
      <c r="AT93" s="156"/>
      <c r="AU93" s="69" t="str">
        <f>IF(OR(AND(F93&gt;0,F93&lt;3),AND(G93="secundair",OR(P93="",AE93="",AP93="")),AND(OR(G93="kleuter",G93="lager"),OR(P93="",AP93=""))),"&lt;= Vul de nodige vakjes op deze rij in.","")</f>
        <v/>
      </c>
      <c r="AV93" s="2" t="str">
        <f>_xlfn.IFNA(IF(G93="lager",VLOOKUP(P93,'dropdown list'!$B$28:$C$37,2,FALSE),IF(G93="kleuter",VLOOKUP(P93,'dropdown list'!$B$50:$C$56,2,FALSE),IF(G93="secundair",VLOOKUP(P93,'dropdown list'!$B$40:$C$47,2,FALSE),""))),"fout")</f>
        <v/>
      </c>
      <c r="AW93" s="2" t="str">
        <f>_xlfn.IFNA(IF(AE93="OV1",VLOOKUP(P93,'dropdown list'!$B$60:$C$65,2,FALSE),IF(AE93="OV2",VLOOKUP(P93,'dropdown list'!$B$67:$C$72,2,FALSE),IF(AE93="OV3",VLOOKUP(P93,'dropdown list'!$B$74:$C$79,2,FALSE),IF(AE93="OV4",VLOOKUP(P93,'dropdown list'!$B$81:$C$86,2,FALSE),"")))),"fout")</f>
        <v/>
      </c>
    </row>
    <row r="94" spans="1:49" ht="14.4" customHeight="1" x14ac:dyDescent="0.3">
      <c r="A94" s="93" t="str">
        <f t="shared" si="5"/>
        <v/>
      </c>
      <c r="B94" s="89" t="str">
        <f t="shared" si="6"/>
        <v/>
      </c>
      <c r="C94" s="91"/>
      <c r="D94" s="87">
        <f t="shared" ref="D94:D107" si="7">G94</f>
        <v>0</v>
      </c>
      <c r="E94" s="87" t="str">
        <f>IF(P94="","",IF(G94="secundair",VLOOKUP(P94,'dropdown list'!$A$17:$B$25,2,FALSE),""))</f>
        <v/>
      </c>
      <c r="F94" s="87">
        <f t="shared" ref="F94:F107" si="8">COUNTA(G94:AT94)</f>
        <v>0</v>
      </c>
      <c r="G94" s="133"/>
      <c r="H94" s="134"/>
      <c r="I94" s="134"/>
      <c r="J94" s="134"/>
      <c r="K94" s="134"/>
      <c r="L94" s="134"/>
      <c r="M94" s="134"/>
      <c r="N94" s="134"/>
      <c r="O94" s="135"/>
      <c r="P94" s="133"/>
      <c r="Q94" s="134"/>
      <c r="R94" s="134"/>
      <c r="S94" s="134"/>
      <c r="T94" s="134"/>
      <c r="U94" s="134"/>
      <c r="V94" s="134"/>
      <c r="W94" s="134"/>
      <c r="X94" s="134"/>
      <c r="Y94" s="134"/>
      <c r="Z94" s="134"/>
      <c r="AA94" s="134"/>
      <c r="AB94" s="134"/>
      <c r="AC94" s="134"/>
      <c r="AD94" s="135"/>
      <c r="AE94" s="126"/>
      <c r="AF94" s="127"/>
      <c r="AG94" s="127"/>
      <c r="AH94" s="127"/>
      <c r="AI94" s="127"/>
      <c r="AJ94" s="127"/>
      <c r="AK94" s="127"/>
      <c r="AL94" s="127"/>
      <c r="AM94" s="127"/>
      <c r="AN94" s="127"/>
      <c r="AO94" s="127"/>
      <c r="AP94" s="155"/>
      <c r="AQ94" s="156"/>
      <c r="AR94" s="156"/>
      <c r="AS94" s="156"/>
      <c r="AT94" s="156"/>
      <c r="AU94" s="69" t="str">
        <f t="shared" ref="AU94:AU107" si="9">IF(OR(AND(F94&gt;0,F94&lt;3),AND(G94="secundair",OR(P94="",AE94="",AP94="")),AND(OR(G94="kleuter",G94="lager"),OR(P94="",AP94=""))),"&lt;= Vul de nodige vakjes op deze rij in.","")</f>
        <v/>
      </c>
      <c r="AV94" s="2" t="str">
        <f>_xlfn.IFNA(IF(G94="lager",VLOOKUP(P94,'dropdown list'!$B$28:$C$37,2,FALSE),IF(G94="kleuter",VLOOKUP(P94,'dropdown list'!$B$50:$C$56,2,FALSE),IF(G94="secundair",VLOOKUP(P94,'dropdown list'!$B$40:$C$47,2,FALSE),""))),"fout")</f>
        <v/>
      </c>
      <c r="AW94" s="2" t="str">
        <f>_xlfn.IFNA(IF(AE94="OV1",VLOOKUP(P94,'dropdown list'!$B$60:$C$65,2,FALSE),IF(AE94="OV2",VLOOKUP(P94,'dropdown list'!$B$67:$C$72,2,FALSE),IF(AE94="OV3",VLOOKUP(P94,'dropdown list'!$B$74:$C$79,2,FALSE),IF(AE94="OV4",VLOOKUP(P94,'dropdown list'!$B$81:$C$86,2,FALSE),"")))),"fout")</f>
        <v/>
      </c>
    </row>
    <row r="95" spans="1:49" ht="14.4" customHeight="1" x14ac:dyDescent="0.3">
      <c r="A95" s="93" t="str">
        <f t="shared" si="5"/>
        <v/>
      </c>
      <c r="B95" s="89" t="str">
        <f t="shared" si="6"/>
        <v/>
      </c>
      <c r="C95" s="91"/>
      <c r="D95" s="87">
        <f t="shared" si="7"/>
        <v>0</v>
      </c>
      <c r="E95" s="87" t="str">
        <f>IF(P95="","",IF(G95="secundair",VLOOKUP(P95,'dropdown list'!$A$17:$B$25,2,FALSE),""))</f>
        <v/>
      </c>
      <c r="F95" s="87">
        <f t="shared" si="8"/>
        <v>0</v>
      </c>
      <c r="G95" s="133"/>
      <c r="H95" s="134"/>
      <c r="I95" s="134"/>
      <c r="J95" s="134"/>
      <c r="K95" s="134"/>
      <c r="L95" s="134"/>
      <c r="M95" s="134"/>
      <c r="N95" s="134"/>
      <c r="O95" s="135"/>
      <c r="P95" s="133"/>
      <c r="Q95" s="134"/>
      <c r="R95" s="134"/>
      <c r="S95" s="134"/>
      <c r="T95" s="134"/>
      <c r="U95" s="134"/>
      <c r="V95" s="134"/>
      <c r="W95" s="134"/>
      <c r="X95" s="134"/>
      <c r="Y95" s="134"/>
      <c r="Z95" s="134"/>
      <c r="AA95" s="134"/>
      <c r="AB95" s="134"/>
      <c r="AC95" s="134"/>
      <c r="AD95" s="135"/>
      <c r="AE95" s="126"/>
      <c r="AF95" s="127"/>
      <c r="AG95" s="127"/>
      <c r="AH95" s="127"/>
      <c r="AI95" s="127"/>
      <c r="AJ95" s="127"/>
      <c r="AK95" s="127"/>
      <c r="AL95" s="127"/>
      <c r="AM95" s="127"/>
      <c r="AN95" s="127"/>
      <c r="AO95" s="127"/>
      <c r="AP95" s="155"/>
      <c r="AQ95" s="156"/>
      <c r="AR95" s="156"/>
      <c r="AS95" s="156"/>
      <c r="AT95" s="156"/>
      <c r="AU95" s="69" t="str">
        <f t="shared" si="9"/>
        <v/>
      </c>
      <c r="AV95" s="2" t="str">
        <f>_xlfn.IFNA(IF(G95="lager",VLOOKUP(P95,'dropdown list'!$B$28:$C$37,2,FALSE),IF(G95="kleuter",VLOOKUP(P95,'dropdown list'!$B$50:$C$56,2,FALSE),IF(G95="secundair",VLOOKUP(P95,'dropdown list'!$B$40:$C$47,2,FALSE),""))),"fout")</f>
        <v/>
      </c>
      <c r="AW95" s="2" t="str">
        <f>_xlfn.IFNA(IF(AE95="OV1",VLOOKUP(P95,'dropdown list'!$B$60:$C$65,2,FALSE),IF(AE95="OV2",VLOOKUP(P95,'dropdown list'!$B$67:$C$72,2,FALSE),IF(AE95="OV3",VLOOKUP(P95,'dropdown list'!$B$74:$C$79,2,FALSE),IF(AE95="OV4",VLOOKUP(P95,'dropdown list'!$B$81:$C$86,2,FALSE),"")))),"fout")</f>
        <v/>
      </c>
    </row>
    <row r="96" spans="1:49" ht="14.4" customHeight="1" x14ac:dyDescent="0.3">
      <c r="A96" s="93" t="str">
        <f t="shared" si="5"/>
        <v/>
      </c>
      <c r="B96" s="89" t="str">
        <f t="shared" si="6"/>
        <v/>
      </c>
      <c r="C96" s="91"/>
      <c r="D96" s="87">
        <f t="shared" si="7"/>
        <v>0</v>
      </c>
      <c r="E96" s="87" t="str">
        <f>IF(P96="","",IF(G96="secundair",VLOOKUP(P96,'dropdown list'!$A$17:$B$25,2,FALSE),""))</f>
        <v/>
      </c>
      <c r="F96" s="87">
        <f t="shared" si="8"/>
        <v>0</v>
      </c>
      <c r="G96" s="133"/>
      <c r="H96" s="134"/>
      <c r="I96" s="134"/>
      <c r="J96" s="134"/>
      <c r="K96" s="134"/>
      <c r="L96" s="134"/>
      <c r="M96" s="134"/>
      <c r="N96" s="134"/>
      <c r="O96" s="135"/>
      <c r="P96" s="133"/>
      <c r="Q96" s="134"/>
      <c r="R96" s="134"/>
      <c r="S96" s="134"/>
      <c r="T96" s="134"/>
      <c r="U96" s="134"/>
      <c r="V96" s="134"/>
      <c r="W96" s="134"/>
      <c r="X96" s="134"/>
      <c r="Y96" s="134"/>
      <c r="Z96" s="134"/>
      <c r="AA96" s="134"/>
      <c r="AB96" s="134"/>
      <c r="AC96" s="134"/>
      <c r="AD96" s="135"/>
      <c r="AE96" s="126"/>
      <c r="AF96" s="127"/>
      <c r="AG96" s="127"/>
      <c r="AH96" s="127"/>
      <c r="AI96" s="127"/>
      <c r="AJ96" s="127"/>
      <c r="AK96" s="127"/>
      <c r="AL96" s="127"/>
      <c r="AM96" s="127"/>
      <c r="AN96" s="127"/>
      <c r="AO96" s="127"/>
      <c r="AP96" s="155"/>
      <c r="AQ96" s="156"/>
      <c r="AR96" s="156"/>
      <c r="AS96" s="156"/>
      <c r="AT96" s="156"/>
      <c r="AU96" s="69" t="str">
        <f t="shared" si="9"/>
        <v/>
      </c>
      <c r="AV96" s="2" t="str">
        <f>_xlfn.IFNA(IF(G96="lager",VLOOKUP(P96,'dropdown list'!$B$28:$C$37,2,FALSE),IF(G96="kleuter",VLOOKUP(P96,'dropdown list'!$B$50:$C$56,2,FALSE),IF(G96="secundair",VLOOKUP(P96,'dropdown list'!$B$40:$C$47,2,FALSE),""))),"fout")</f>
        <v/>
      </c>
      <c r="AW96" s="2" t="str">
        <f>_xlfn.IFNA(IF(AE96="OV1",VLOOKUP(P96,'dropdown list'!$B$60:$C$65,2,FALSE),IF(AE96="OV2",VLOOKUP(P96,'dropdown list'!$B$67:$C$72,2,FALSE),IF(AE96="OV3",VLOOKUP(P96,'dropdown list'!$B$74:$C$79,2,FALSE),IF(AE96="OV4",VLOOKUP(P96,'dropdown list'!$B$81:$C$86,2,FALSE),"")))),"fout")</f>
        <v/>
      </c>
    </row>
    <row r="97" spans="1:49" ht="14.4" customHeight="1" x14ac:dyDescent="0.3">
      <c r="A97" s="93" t="str">
        <f t="shared" si="5"/>
        <v/>
      </c>
      <c r="B97" s="89" t="str">
        <f t="shared" si="6"/>
        <v/>
      </c>
      <c r="C97" s="91"/>
      <c r="D97" s="87">
        <f t="shared" si="7"/>
        <v>0</v>
      </c>
      <c r="E97" s="87" t="str">
        <f>IF(P97="","",IF(G97="secundair",VLOOKUP(P97,'dropdown list'!$A$17:$B$25,2,FALSE),""))</f>
        <v/>
      </c>
      <c r="F97" s="87">
        <f t="shared" si="8"/>
        <v>0</v>
      </c>
      <c r="G97" s="133"/>
      <c r="H97" s="134"/>
      <c r="I97" s="134"/>
      <c r="J97" s="134"/>
      <c r="K97" s="134"/>
      <c r="L97" s="134"/>
      <c r="M97" s="134"/>
      <c r="N97" s="134"/>
      <c r="O97" s="135"/>
      <c r="P97" s="133"/>
      <c r="Q97" s="134"/>
      <c r="R97" s="134"/>
      <c r="S97" s="134"/>
      <c r="T97" s="134"/>
      <c r="U97" s="134"/>
      <c r="V97" s="134"/>
      <c r="W97" s="134"/>
      <c r="X97" s="134"/>
      <c r="Y97" s="134"/>
      <c r="Z97" s="134"/>
      <c r="AA97" s="134"/>
      <c r="AB97" s="134"/>
      <c r="AC97" s="134"/>
      <c r="AD97" s="135"/>
      <c r="AE97" s="126"/>
      <c r="AF97" s="127"/>
      <c r="AG97" s="127"/>
      <c r="AH97" s="127"/>
      <c r="AI97" s="127"/>
      <c r="AJ97" s="127"/>
      <c r="AK97" s="127"/>
      <c r="AL97" s="127"/>
      <c r="AM97" s="127"/>
      <c r="AN97" s="127"/>
      <c r="AO97" s="127"/>
      <c r="AP97" s="155"/>
      <c r="AQ97" s="156"/>
      <c r="AR97" s="156"/>
      <c r="AS97" s="156"/>
      <c r="AT97" s="156"/>
      <c r="AU97" s="69" t="str">
        <f t="shared" si="9"/>
        <v/>
      </c>
      <c r="AV97" s="2" t="str">
        <f>_xlfn.IFNA(IF(G97="lager",VLOOKUP(P97,'dropdown list'!$B$28:$C$37,2,FALSE),IF(G97="kleuter",VLOOKUP(P97,'dropdown list'!$B$50:$C$56,2,FALSE),IF(G97="secundair",VLOOKUP(P97,'dropdown list'!$B$40:$C$47,2,FALSE),""))),"fout")</f>
        <v/>
      </c>
      <c r="AW97" s="2" t="str">
        <f>_xlfn.IFNA(IF(AE97="OV1",VLOOKUP(P97,'dropdown list'!$B$60:$C$65,2,FALSE),IF(AE97="OV2",VLOOKUP(P97,'dropdown list'!$B$67:$C$72,2,FALSE),IF(AE97="OV3",VLOOKUP(P97,'dropdown list'!$B$74:$C$79,2,FALSE),IF(AE97="OV4",VLOOKUP(P97,'dropdown list'!$B$81:$C$86,2,FALSE),"")))),"fout")</f>
        <v/>
      </c>
    </row>
    <row r="98" spans="1:49" ht="14.4" customHeight="1" x14ac:dyDescent="0.3">
      <c r="A98" s="93" t="str">
        <f t="shared" si="5"/>
        <v/>
      </c>
      <c r="B98" s="89" t="str">
        <f t="shared" si="6"/>
        <v/>
      </c>
      <c r="C98" s="91"/>
      <c r="D98" s="87">
        <f t="shared" si="7"/>
        <v>0</v>
      </c>
      <c r="E98" s="87" t="str">
        <f>IF(P98="","",IF(G98="secundair",VLOOKUP(P98,'dropdown list'!$A$17:$B$25,2,FALSE),""))</f>
        <v/>
      </c>
      <c r="F98" s="87">
        <f t="shared" si="8"/>
        <v>0</v>
      </c>
      <c r="G98" s="133"/>
      <c r="H98" s="134"/>
      <c r="I98" s="134"/>
      <c r="J98" s="134"/>
      <c r="K98" s="134"/>
      <c r="L98" s="134"/>
      <c r="M98" s="134"/>
      <c r="N98" s="134"/>
      <c r="O98" s="135"/>
      <c r="P98" s="133"/>
      <c r="Q98" s="134"/>
      <c r="R98" s="134"/>
      <c r="S98" s="134"/>
      <c r="T98" s="134"/>
      <c r="U98" s="134"/>
      <c r="V98" s="134"/>
      <c r="W98" s="134"/>
      <c r="X98" s="134"/>
      <c r="Y98" s="134"/>
      <c r="Z98" s="134"/>
      <c r="AA98" s="134"/>
      <c r="AB98" s="134"/>
      <c r="AC98" s="134"/>
      <c r="AD98" s="135"/>
      <c r="AE98" s="126"/>
      <c r="AF98" s="127"/>
      <c r="AG98" s="127"/>
      <c r="AH98" s="127"/>
      <c r="AI98" s="127"/>
      <c r="AJ98" s="127"/>
      <c r="AK98" s="127"/>
      <c r="AL98" s="127"/>
      <c r="AM98" s="127"/>
      <c r="AN98" s="127"/>
      <c r="AO98" s="127"/>
      <c r="AP98" s="155"/>
      <c r="AQ98" s="156"/>
      <c r="AR98" s="156"/>
      <c r="AS98" s="156"/>
      <c r="AT98" s="156"/>
      <c r="AU98" s="69" t="str">
        <f t="shared" si="9"/>
        <v/>
      </c>
      <c r="AV98" s="2" t="str">
        <f>_xlfn.IFNA(IF(G98="lager",VLOOKUP(P98,'dropdown list'!$B$28:$C$37,2,FALSE),IF(G98="kleuter",VLOOKUP(P98,'dropdown list'!$B$50:$C$56,2,FALSE),IF(G98="secundair",VLOOKUP(P98,'dropdown list'!$B$40:$C$47,2,FALSE),""))),"fout")</f>
        <v/>
      </c>
      <c r="AW98" s="2" t="str">
        <f>_xlfn.IFNA(IF(AE98="OV1",VLOOKUP(P98,'dropdown list'!$B$60:$C$65,2,FALSE),IF(AE98="OV2",VLOOKUP(P98,'dropdown list'!$B$67:$C$72,2,FALSE),IF(AE98="OV3",VLOOKUP(P98,'dropdown list'!$B$74:$C$79,2,FALSE),IF(AE98="OV4",VLOOKUP(P98,'dropdown list'!$B$81:$C$86,2,FALSE),"")))),"fout")</f>
        <v/>
      </c>
    </row>
    <row r="99" spans="1:49" ht="14.4" customHeight="1" x14ac:dyDescent="0.3">
      <c r="A99" s="93" t="str">
        <f t="shared" si="5"/>
        <v/>
      </c>
      <c r="B99" s="89" t="str">
        <f t="shared" si="6"/>
        <v/>
      </c>
      <c r="C99" s="91"/>
      <c r="D99" s="87">
        <f t="shared" si="7"/>
        <v>0</v>
      </c>
      <c r="E99" s="87" t="str">
        <f>IF(P99="","",IF(G99="secundair",VLOOKUP(P99,'dropdown list'!$A$17:$B$25,2,FALSE),""))</f>
        <v/>
      </c>
      <c r="F99" s="87">
        <f t="shared" si="8"/>
        <v>0</v>
      </c>
      <c r="G99" s="133"/>
      <c r="H99" s="134"/>
      <c r="I99" s="134"/>
      <c r="J99" s="134"/>
      <c r="K99" s="134"/>
      <c r="L99" s="134"/>
      <c r="M99" s="134"/>
      <c r="N99" s="134"/>
      <c r="O99" s="135"/>
      <c r="P99" s="133"/>
      <c r="Q99" s="134"/>
      <c r="R99" s="134"/>
      <c r="S99" s="134"/>
      <c r="T99" s="134"/>
      <c r="U99" s="134"/>
      <c r="V99" s="134"/>
      <c r="W99" s="134"/>
      <c r="X99" s="134"/>
      <c r="Y99" s="134"/>
      <c r="Z99" s="134"/>
      <c r="AA99" s="134"/>
      <c r="AB99" s="134"/>
      <c r="AC99" s="134"/>
      <c r="AD99" s="135"/>
      <c r="AE99" s="126"/>
      <c r="AF99" s="127"/>
      <c r="AG99" s="127"/>
      <c r="AH99" s="127"/>
      <c r="AI99" s="127"/>
      <c r="AJ99" s="127"/>
      <c r="AK99" s="127"/>
      <c r="AL99" s="127"/>
      <c r="AM99" s="127"/>
      <c r="AN99" s="127"/>
      <c r="AO99" s="127"/>
      <c r="AP99" s="155"/>
      <c r="AQ99" s="156"/>
      <c r="AR99" s="156"/>
      <c r="AS99" s="156"/>
      <c r="AT99" s="156"/>
      <c r="AU99" s="69" t="str">
        <f t="shared" si="9"/>
        <v/>
      </c>
      <c r="AV99" s="2" t="str">
        <f>_xlfn.IFNA(IF(G99="lager",VLOOKUP(P99,'dropdown list'!$B$28:$C$37,2,FALSE),IF(G99="kleuter",VLOOKUP(P99,'dropdown list'!$B$50:$C$56,2,FALSE),IF(G99="secundair",VLOOKUP(P99,'dropdown list'!$B$40:$C$47,2,FALSE),""))),"fout")</f>
        <v/>
      </c>
      <c r="AW99" s="2" t="str">
        <f>_xlfn.IFNA(IF(AE99="OV1",VLOOKUP(P99,'dropdown list'!$B$60:$C$65,2,FALSE),IF(AE99="OV2",VLOOKUP(P99,'dropdown list'!$B$67:$C$72,2,FALSE),IF(AE99="OV3",VLOOKUP(P99,'dropdown list'!$B$74:$C$79,2,FALSE),IF(AE99="OV4",VLOOKUP(P99,'dropdown list'!$B$81:$C$86,2,FALSE),"")))),"fout")</f>
        <v/>
      </c>
    </row>
    <row r="100" spans="1:49" ht="14.4" customHeight="1" x14ac:dyDescent="0.3">
      <c r="A100" s="93" t="str">
        <f t="shared" si="5"/>
        <v/>
      </c>
      <c r="B100" s="89" t="str">
        <f t="shared" si="6"/>
        <v/>
      </c>
      <c r="C100" s="91"/>
      <c r="D100" s="87">
        <f t="shared" si="7"/>
        <v>0</v>
      </c>
      <c r="E100" s="87" t="str">
        <f>IF(P100="","",IF(G100="secundair",VLOOKUP(P100,'dropdown list'!$A$17:$B$25,2,FALSE),""))</f>
        <v/>
      </c>
      <c r="F100" s="87">
        <f t="shared" si="8"/>
        <v>0</v>
      </c>
      <c r="G100" s="133"/>
      <c r="H100" s="134"/>
      <c r="I100" s="134"/>
      <c r="J100" s="134"/>
      <c r="K100" s="134"/>
      <c r="L100" s="134"/>
      <c r="M100" s="134"/>
      <c r="N100" s="134"/>
      <c r="O100" s="135"/>
      <c r="P100" s="133"/>
      <c r="Q100" s="134"/>
      <c r="R100" s="134"/>
      <c r="S100" s="134"/>
      <c r="T100" s="134"/>
      <c r="U100" s="134"/>
      <c r="V100" s="134"/>
      <c r="W100" s="134"/>
      <c r="X100" s="134"/>
      <c r="Y100" s="134"/>
      <c r="Z100" s="134"/>
      <c r="AA100" s="134"/>
      <c r="AB100" s="134"/>
      <c r="AC100" s="134"/>
      <c r="AD100" s="135"/>
      <c r="AE100" s="126"/>
      <c r="AF100" s="127"/>
      <c r="AG100" s="127"/>
      <c r="AH100" s="127"/>
      <c r="AI100" s="127"/>
      <c r="AJ100" s="127"/>
      <c r="AK100" s="127"/>
      <c r="AL100" s="127"/>
      <c r="AM100" s="127"/>
      <c r="AN100" s="127"/>
      <c r="AO100" s="127"/>
      <c r="AP100" s="155"/>
      <c r="AQ100" s="156"/>
      <c r="AR100" s="156"/>
      <c r="AS100" s="156"/>
      <c r="AT100" s="156"/>
      <c r="AU100" s="69" t="str">
        <f t="shared" si="9"/>
        <v/>
      </c>
      <c r="AV100" s="2" t="str">
        <f>_xlfn.IFNA(IF(G100="lager",VLOOKUP(P100,'dropdown list'!$B$28:$C$37,2,FALSE),IF(G100="kleuter",VLOOKUP(P100,'dropdown list'!$B$50:$C$56,2,FALSE),IF(G100="secundair",VLOOKUP(P100,'dropdown list'!$B$40:$C$47,2,FALSE),""))),"fout")</f>
        <v/>
      </c>
      <c r="AW100" s="2" t="str">
        <f>_xlfn.IFNA(IF(AE100="OV1",VLOOKUP(P100,'dropdown list'!$B$60:$C$65,2,FALSE),IF(AE100="OV2",VLOOKUP(P100,'dropdown list'!$B$67:$C$72,2,FALSE),IF(AE100="OV3",VLOOKUP(P100,'dropdown list'!$B$74:$C$79,2,FALSE),IF(AE100="OV4",VLOOKUP(P100,'dropdown list'!$B$81:$C$86,2,FALSE),"")))),"fout")</f>
        <v/>
      </c>
    </row>
    <row r="101" spans="1:49" ht="14.4" customHeight="1" x14ac:dyDescent="0.3">
      <c r="A101" s="93" t="str">
        <f t="shared" si="5"/>
        <v/>
      </c>
      <c r="B101" s="89" t="str">
        <f t="shared" si="6"/>
        <v/>
      </c>
      <c r="C101" s="91"/>
      <c r="D101" s="87">
        <f t="shared" si="7"/>
        <v>0</v>
      </c>
      <c r="E101" s="87" t="str">
        <f>IF(P101="","",IF(G101="secundair",VLOOKUP(P101,'dropdown list'!$A$17:$B$25,2,FALSE),""))</f>
        <v/>
      </c>
      <c r="F101" s="87">
        <f t="shared" si="8"/>
        <v>0</v>
      </c>
      <c r="G101" s="133"/>
      <c r="H101" s="134"/>
      <c r="I101" s="134"/>
      <c r="J101" s="134"/>
      <c r="K101" s="134"/>
      <c r="L101" s="134"/>
      <c r="M101" s="134"/>
      <c r="N101" s="134"/>
      <c r="O101" s="135"/>
      <c r="P101" s="133"/>
      <c r="Q101" s="134"/>
      <c r="R101" s="134"/>
      <c r="S101" s="134"/>
      <c r="T101" s="134"/>
      <c r="U101" s="134"/>
      <c r="V101" s="134"/>
      <c r="W101" s="134"/>
      <c r="X101" s="134"/>
      <c r="Y101" s="134"/>
      <c r="Z101" s="134"/>
      <c r="AA101" s="134"/>
      <c r="AB101" s="134"/>
      <c r="AC101" s="134"/>
      <c r="AD101" s="135"/>
      <c r="AE101" s="126"/>
      <c r="AF101" s="127"/>
      <c r="AG101" s="127"/>
      <c r="AH101" s="127"/>
      <c r="AI101" s="127"/>
      <c r="AJ101" s="127"/>
      <c r="AK101" s="127"/>
      <c r="AL101" s="127"/>
      <c r="AM101" s="127"/>
      <c r="AN101" s="127"/>
      <c r="AO101" s="127"/>
      <c r="AP101" s="155"/>
      <c r="AQ101" s="156"/>
      <c r="AR101" s="156"/>
      <c r="AS101" s="156"/>
      <c r="AT101" s="156"/>
      <c r="AU101" s="69" t="str">
        <f t="shared" si="9"/>
        <v/>
      </c>
      <c r="AV101" s="2" t="str">
        <f>_xlfn.IFNA(IF(G101="lager",VLOOKUP(P101,'dropdown list'!$B$28:$C$37,2,FALSE),IF(G101="kleuter",VLOOKUP(P101,'dropdown list'!$B$50:$C$56,2,FALSE),IF(G101="secundair",VLOOKUP(P101,'dropdown list'!$B$40:$C$47,2,FALSE),""))),"fout")</f>
        <v/>
      </c>
      <c r="AW101" s="2" t="str">
        <f>_xlfn.IFNA(IF(AE101="OV1",VLOOKUP(P101,'dropdown list'!$B$60:$C$65,2,FALSE),IF(AE101="OV2",VLOOKUP(P101,'dropdown list'!$B$67:$C$72,2,FALSE),IF(AE101="OV3",VLOOKUP(P101,'dropdown list'!$B$74:$C$79,2,FALSE),IF(AE101="OV4",VLOOKUP(P101,'dropdown list'!$B$81:$C$86,2,FALSE),"")))),"fout")</f>
        <v/>
      </c>
    </row>
    <row r="102" spans="1:49" ht="14.4" customHeight="1" x14ac:dyDescent="0.3">
      <c r="A102" s="93" t="str">
        <f t="shared" si="5"/>
        <v/>
      </c>
      <c r="B102" s="89" t="str">
        <f t="shared" si="6"/>
        <v/>
      </c>
      <c r="C102" s="91"/>
      <c r="D102" s="87">
        <f t="shared" si="7"/>
        <v>0</v>
      </c>
      <c r="E102" s="87" t="str">
        <f>IF(P102="","",IF(G102="secundair",VLOOKUP(P102,'dropdown list'!$A$17:$B$25,2,FALSE),""))</f>
        <v/>
      </c>
      <c r="F102" s="87">
        <f t="shared" si="8"/>
        <v>0</v>
      </c>
      <c r="G102" s="133"/>
      <c r="H102" s="134"/>
      <c r="I102" s="134"/>
      <c r="J102" s="134"/>
      <c r="K102" s="134"/>
      <c r="L102" s="134"/>
      <c r="M102" s="134"/>
      <c r="N102" s="134"/>
      <c r="O102" s="135"/>
      <c r="P102" s="133"/>
      <c r="Q102" s="134"/>
      <c r="R102" s="134"/>
      <c r="S102" s="134"/>
      <c r="T102" s="134"/>
      <c r="U102" s="134"/>
      <c r="V102" s="134"/>
      <c r="W102" s="134"/>
      <c r="X102" s="134"/>
      <c r="Y102" s="134"/>
      <c r="Z102" s="134"/>
      <c r="AA102" s="134"/>
      <c r="AB102" s="134"/>
      <c r="AC102" s="134"/>
      <c r="AD102" s="135"/>
      <c r="AE102" s="126"/>
      <c r="AF102" s="127"/>
      <c r="AG102" s="127"/>
      <c r="AH102" s="127"/>
      <c r="AI102" s="127"/>
      <c r="AJ102" s="127"/>
      <c r="AK102" s="127"/>
      <c r="AL102" s="127"/>
      <c r="AM102" s="127"/>
      <c r="AN102" s="127"/>
      <c r="AO102" s="127"/>
      <c r="AP102" s="155"/>
      <c r="AQ102" s="156"/>
      <c r="AR102" s="156"/>
      <c r="AS102" s="156"/>
      <c r="AT102" s="156"/>
      <c r="AU102" s="69" t="str">
        <f t="shared" si="9"/>
        <v/>
      </c>
      <c r="AV102" s="2" t="str">
        <f>_xlfn.IFNA(IF(G102="lager",VLOOKUP(P102,'dropdown list'!$B$28:$C$37,2,FALSE),IF(G102="kleuter",VLOOKUP(P102,'dropdown list'!$B$50:$C$56,2,FALSE),IF(G102="secundair",VLOOKUP(P102,'dropdown list'!$B$40:$C$47,2,FALSE),""))),"fout")</f>
        <v/>
      </c>
      <c r="AW102" s="2" t="str">
        <f>_xlfn.IFNA(IF(AE102="OV1",VLOOKUP(P102,'dropdown list'!$B$60:$C$65,2,FALSE),IF(AE102="OV2",VLOOKUP(P102,'dropdown list'!$B$67:$C$72,2,FALSE),IF(AE102="OV3",VLOOKUP(P102,'dropdown list'!$B$74:$C$79,2,FALSE),IF(AE102="OV4",VLOOKUP(P102,'dropdown list'!$B$81:$C$86,2,FALSE),"")))),"fout")</f>
        <v/>
      </c>
    </row>
    <row r="103" spans="1:49" ht="14.4" customHeight="1" x14ac:dyDescent="0.3">
      <c r="A103" s="93" t="str">
        <f t="shared" si="5"/>
        <v/>
      </c>
      <c r="B103" s="89" t="str">
        <f t="shared" si="6"/>
        <v/>
      </c>
      <c r="C103" s="91"/>
      <c r="D103" s="87">
        <f t="shared" si="7"/>
        <v>0</v>
      </c>
      <c r="E103" s="87" t="str">
        <f>IF(P103="","",IF(G103="secundair",VLOOKUP(P103,'dropdown list'!$A$17:$B$25,2,FALSE),""))</f>
        <v/>
      </c>
      <c r="F103" s="87">
        <f t="shared" si="8"/>
        <v>0</v>
      </c>
      <c r="G103" s="133"/>
      <c r="H103" s="134"/>
      <c r="I103" s="134"/>
      <c r="J103" s="134"/>
      <c r="K103" s="134"/>
      <c r="L103" s="134"/>
      <c r="M103" s="134"/>
      <c r="N103" s="134"/>
      <c r="O103" s="135"/>
      <c r="P103" s="133"/>
      <c r="Q103" s="134"/>
      <c r="R103" s="134"/>
      <c r="S103" s="134"/>
      <c r="T103" s="134"/>
      <c r="U103" s="134"/>
      <c r="V103" s="134"/>
      <c r="W103" s="134"/>
      <c r="X103" s="134"/>
      <c r="Y103" s="134"/>
      <c r="Z103" s="134"/>
      <c r="AA103" s="134"/>
      <c r="AB103" s="134"/>
      <c r="AC103" s="134"/>
      <c r="AD103" s="135"/>
      <c r="AE103" s="126"/>
      <c r="AF103" s="127"/>
      <c r="AG103" s="127"/>
      <c r="AH103" s="127"/>
      <c r="AI103" s="127"/>
      <c r="AJ103" s="127"/>
      <c r="AK103" s="127"/>
      <c r="AL103" s="127"/>
      <c r="AM103" s="127"/>
      <c r="AN103" s="127"/>
      <c r="AO103" s="127"/>
      <c r="AP103" s="155"/>
      <c r="AQ103" s="156"/>
      <c r="AR103" s="156"/>
      <c r="AS103" s="156"/>
      <c r="AT103" s="156"/>
      <c r="AU103" s="69" t="str">
        <f t="shared" si="9"/>
        <v/>
      </c>
      <c r="AV103" s="2" t="str">
        <f>_xlfn.IFNA(IF(G103="lager",VLOOKUP(P103,'dropdown list'!$B$28:$C$37,2,FALSE),IF(G103="kleuter",VLOOKUP(P103,'dropdown list'!$B$50:$C$56,2,FALSE),IF(G103="secundair",VLOOKUP(P103,'dropdown list'!$B$40:$C$47,2,FALSE),""))),"fout")</f>
        <v/>
      </c>
      <c r="AW103" s="2" t="str">
        <f>_xlfn.IFNA(IF(AE103="OV1",VLOOKUP(P103,'dropdown list'!$B$60:$C$65,2,FALSE),IF(AE103="OV2",VLOOKUP(P103,'dropdown list'!$B$67:$C$72,2,FALSE),IF(AE103="OV3",VLOOKUP(P103,'dropdown list'!$B$74:$C$79,2,FALSE),IF(AE103="OV4",VLOOKUP(P103,'dropdown list'!$B$81:$C$86,2,FALSE),"")))),"fout")</f>
        <v/>
      </c>
    </row>
    <row r="104" spans="1:49" ht="14.4" customHeight="1" x14ac:dyDescent="0.3">
      <c r="A104" s="93" t="str">
        <f t="shared" si="5"/>
        <v/>
      </c>
      <c r="B104" s="89" t="str">
        <f t="shared" si="6"/>
        <v/>
      </c>
      <c r="C104" s="91"/>
      <c r="D104" s="87">
        <f t="shared" si="7"/>
        <v>0</v>
      </c>
      <c r="E104" s="87" t="str">
        <f>IF(P104="","",IF(G104="secundair",VLOOKUP(P104,'dropdown list'!$A$17:$B$25,2,FALSE),""))</f>
        <v/>
      </c>
      <c r="F104" s="87">
        <f t="shared" si="8"/>
        <v>0</v>
      </c>
      <c r="G104" s="133"/>
      <c r="H104" s="134"/>
      <c r="I104" s="134"/>
      <c r="J104" s="134"/>
      <c r="K104" s="134"/>
      <c r="L104" s="134"/>
      <c r="M104" s="134"/>
      <c r="N104" s="134"/>
      <c r="O104" s="135"/>
      <c r="P104" s="133"/>
      <c r="Q104" s="134"/>
      <c r="R104" s="134"/>
      <c r="S104" s="134"/>
      <c r="T104" s="134"/>
      <c r="U104" s="134"/>
      <c r="V104" s="134"/>
      <c r="W104" s="134"/>
      <c r="X104" s="134"/>
      <c r="Y104" s="134"/>
      <c r="Z104" s="134"/>
      <c r="AA104" s="134"/>
      <c r="AB104" s="134"/>
      <c r="AC104" s="134"/>
      <c r="AD104" s="135"/>
      <c r="AE104" s="126"/>
      <c r="AF104" s="127"/>
      <c r="AG104" s="127"/>
      <c r="AH104" s="127"/>
      <c r="AI104" s="127"/>
      <c r="AJ104" s="127"/>
      <c r="AK104" s="127"/>
      <c r="AL104" s="127"/>
      <c r="AM104" s="127"/>
      <c r="AN104" s="127"/>
      <c r="AO104" s="127"/>
      <c r="AP104" s="155"/>
      <c r="AQ104" s="156"/>
      <c r="AR104" s="156"/>
      <c r="AS104" s="156"/>
      <c r="AT104" s="156"/>
      <c r="AU104" s="69" t="str">
        <f t="shared" si="9"/>
        <v/>
      </c>
      <c r="AV104" s="2" t="str">
        <f>_xlfn.IFNA(IF(G104="lager",VLOOKUP(P104,'dropdown list'!$B$28:$C$37,2,FALSE),IF(G104="kleuter",VLOOKUP(P104,'dropdown list'!$B$50:$C$56,2,FALSE),IF(G104="secundair",VLOOKUP(P104,'dropdown list'!$B$40:$C$47,2,FALSE),""))),"fout")</f>
        <v/>
      </c>
      <c r="AW104" s="2" t="str">
        <f>_xlfn.IFNA(IF(AE104="OV1",VLOOKUP(P104,'dropdown list'!$B$60:$C$65,2,FALSE),IF(AE104="OV2",VLOOKUP(P104,'dropdown list'!$B$67:$C$72,2,FALSE),IF(AE104="OV3",VLOOKUP(P104,'dropdown list'!$B$74:$C$79,2,FALSE),IF(AE104="OV4",VLOOKUP(P104,'dropdown list'!$B$81:$C$86,2,FALSE),"")))),"fout")</f>
        <v/>
      </c>
    </row>
    <row r="105" spans="1:49" ht="14.4" customHeight="1" x14ac:dyDescent="0.3">
      <c r="A105" s="93" t="str">
        <f t="shared" si="5"/>
        <v/>
      </c>
      <c r="B105" s="89" t="str">
        <f t="shared" si="6"/>
        <v/>
      </c>
      <c r="C105" s="91"/>
      <c r="D105" s="87">
        <f t="shared" si="7"/>
        <v>0</v>
      </c>
      <c r="E105" s="87" t="str">
        <f>IF(P105="","",IF(G105="secundair",VLOOKUP(P105,'dropdown list'!$A$17:$B$25,2,FALSE),""))</f>
        <v/>
      </c>
      <c r="F105" s="87">
        <f t="shared" si="8"/>
        <v>0</v>
      </c>
      <c r="G105" s="133"/>
      <c r="H105" s="134"/>
      <c r="I105" s="134"/>
      <c r="J105" s="134"/>
      <c r="K105" s="134"/>
      <c r="L105" s="134"/>
      <c r="M105" s="134"/>
      <c r="N105" s="134"/>
      <c r="O105" s="135"/>
      <c r="P105" s="133"/>
      <c r="Q105" s="134"/>
      <c r="R105" s="134"/>
      <c r="S105" s="134"/>
      <c r="T105" s="134"/>
      <c r="U105" s="134"/>
      <c r="V105" s="134"/>
      <c r="W105" s="134"/>
      <c r="X105" s="134"/>
      <c r="Y105" s="134"/>
      <c r="Z105" s="134"/>
      <c r="AA105" s="134"/>
      <c r="AB105" s="134"/>
      <c r="AC105" s="134"/>
      <c r="AD105" s="135"/>
      <c r="AE105" s="126"/>
      <c r="AF105" s="127"/>
      <c r="AG105" s="127"/>
      <c r="AH105" s="127"/>
      <c r="AI105" s="127"/>
      <c r="AJ105" s="127"/>
      <c r="AK105" s="127"/>
      <c r="AL105" s="127"/>
      <c r="AM105" s="127"/>
      <c r="AN105" s="127"/>
      <c r="AO105" s="127"/>
      <c r="AP105" s="155"/>
      <c r="AQ105" s="156"/>
      <c r="AR105" s="156"/>
      <c r="AS105" s="156"/>
      <c r="AT105" s="156"/>
      <c r="AU105" s="69" t="str">
        <f t="shared" si="9"/>
        <v/>
      </c>
      <c r="AV105" s="2" t="str">
        <f>_xlfn.IFNA(IF(G105="lager",VLOOKUP(P105,'dropdown list'!$B$28:$C$37,2,FALSE),IF(G105="kleuter",VLOOKUP(P105,'dropdown list'!$B$50:$C$56,2,FALSE),IF(G105="secundair",VLOOKUP(P105,'dropdown list'!$B$40:$C$47,2,FALSE),""))),"fout")</f>
        <v/>
      </c>
      <c r="AW105" s="2" t="str">
        <f>_xlfn.IFNA(IF(AE105="OV1",VLOOKUP(P105,'dropdown list'!$B$60:$C$65,2,FALSE),IF(AE105="OV2",VLOOKUP(P105,'dropdown list'!$B$67:$C$72,2,FALSE),IF(AE105="OV3",VLOOKUP(P105,'dropdown list'!$B$74:$C$79,2,FALSE),IF(AE105="OV4",VLOOKUP(P105,'dropdown list'!$B$81:$C$86,2,FALSE),"")))),"fout")</f>
        <v/>
      </c>
    </row>
    <row r="106" spans="1:49" ht="14.4" customHeight="1" x14ac:dyDescent="0.3">
      <c r="A106" s="93" t="str">
        <f t="shared" si="5"/>
        <v/>
      </c>
      <c r="B106" s="89" t="str">
        <f t="shared" si="6"/>
        <v/>
      </c>
      <c r="C106" s="91"/>
      <c r="D106" s="87">
        <f t="shared" si="7"/>
        <v>0</v>
      </c>
      <c r="E106" s="87" t="str">
        <f>IF(P106="","",IF(G106="secundair",VLOOKUP(P106,'dropdown list'!$A$17:$B$25,2,FALSE),""))</f>
        <v/>
      </c>
      <c r="F106" s="87">
        <f t="shared" si="8"/>
        <v>0</v>
      </c>
      <c r="G106" s="133"/>
      <c r="H106" s="134"/>
      <c r="I106" s="134"/>
      <c r="J106" s="134"/>
      <c r="K106" s="134"/>
      <c r="L106" s="134"/>
      <c r="M106" s="134"/>
      <c r="N106" s="134"/>
      <c r="O106" s="135"/>
      <c r="P106" s="133"/>
      <c r="Q106" s="134"/>
      <c r="R106" s="134"/>
      <c r="S106" s="134"/>
      <c r="T106" s="134"/>
      <c r="U106" s="134"/>
      <c r="V106" s="134"/>
      <c r="W106" s="134"/>
      <c r="X106" s="134"/>
      <c r="Y106" s="134"/>
      <c r="Z106" s="134"/>
      <c r="AA106" s="134"/>
      <c r="AB106" s="134"/>
      <c r="AC106" s="134"/>
      <c r="AD106" s="135"/>
      <c r="AE106" s="126"/>
      <c r="AF106" s="127"/>
      <c r="AG106" s="127"/>
      <c r="AH106" s="127"/>
      <c r="AI106" s="127"/>
      <c r="AJ106" s="127"/>
      <c r="AK106" s="127"/>
      <c r="AL106" s="127"/>
      <c r="AM106" s="127"/>
      <c r="AN106" s="127"/>
      <c r="AO106" s="127"/>
      <c r="AP106" s="155"/>
      <c r="AQ106" s="156"/>
      <c r="AR106" s="156"/>
      <c r="AS106" s="156"/>
      <c r="AT106" s="156"/>
      <c r="AU106" s="69" t="str">
        <f t="shared" si="9"/>
        <v/>
      </c>
      <c r="AV106" s="2" t="str">
        <f>_xlfn.IFNA(IF(G106="lager",VLOOKUP(P106,'dropdown list'!$B$28:$C$37,2,FALSE),IF(G106="kleuter",VLOOKUP(P106,'dropdown list'!$B$50:$C$56,2,FALSE),IF(G106="secundair",VLOOKUP(P106,'dropdown list'!$B$40:$C$47,2,FALSE),""))),"fout")</f>
        <v/>
      </c>
      <c r="AW106" s="2" t="str">
        <f>_xlfn.IFNA(IF(AE106="OV1",VLOOKUP(P106,'dropdown list'!$B$60:$C$65,2,FALSE),IF(AE106="OV2",VLOOKUP(P106,'dropdown list'!$B$67:$C$72,2,FALSE),IF(AE106="OV3",VLOOKUP(P106,'dropdown list'!$B$74:$C$79,2,FALSE),IF(AE106="OV4",VLOOKUP(P106,'dropdown list'!$B$81:$C$86,2,FALSE),"")))),"fout")</f>
        <v/>
      </c>
    </row>
    <row r="107" spans="1:49" ht="14.4" customHeight="1" x14ac:dyDescent="0.3">
      <c r="A107" s="93" t="str">
        <f t="shared" si="5"/>
        <v/>
      </c>
      <c r="B107" s="89" t="str">
        <f t="shared" si="6"/>
        <v/>
      </c>
      <c r="C107" s="91"/>
      <c r="D107" s="87">
        <f t="shared" si="7"/>
        <v>0</v>
      </c>
      <c r="E107" s="87" t="str">
        <f>IF(P107="","",IF(G107="secundair",VLOOKUP(P107,'dropdown list'!$A$17:$B$25,2,FALSE),""))</f>
        <v/>
      </c>
      <c r="F107" s="87">
        <f t="shared" si="8"/>
        <v>0</v>
      </c>
      <c r="G107" s="133"/>
      <c r="H107" s="134"/>
      <c r="I107" s="134"/>
      <c r="J107" s="134"/>
      <c r="K107" s="134"/>
      <c r="L107" s="134"/>
      <c r="M107" s="134"/>
      <c r="N107" s="134"/>
      <c r="O107" s="135"/>
      <c r="P107" s="133"/>
      <c r="Q107" s="134"/>
      <c r="R107" s="134"/>
      <c r="S107" s="134"/>
      <c r="T107" s="134"/>
      <c r="U107" s="134"/>
      <c r="V107" s="134"/>
      <c r="W107" s="134"/>
      <c r="X107" s="134"/>
      <c r="Y107" s="134"/>
      <c r="Z107" s="134"/>
      <c r="AA107" s="134"/>
      <c r="AB107" s="134"/>
      <c r="AC107" s="134"/>
      <c r="AD107" s="135"/>
      <c r="AE107" s="126"/>
      <c r="AF107" s="127"/>
      <c r="AG107" s="127"/>
      <c r="AH107" s="127"/>
      <c r="AI107" s="127"/>
      <c r="AJ107" s="127"/>
      <c r="AK107" s="127"/>
      <c r="AL107" s="127"/>
      <c r="AM107" s="127"/>
      <c r="AN107" s="127"/>
      <c r="AO107" s="127"/>
      <c r="AP107" s="155"/>
      <c r="AQ107" s="156"/>
      <c r="AR107" s="156"/>
      <c r="AS107" s="156"/>
      <c r="AT107" s="156"/>
      <c r="AU107" s="69" t="str">
        <f t="shared" si="9"/>
        <v/>
      </c>
      <c r="AV107" s="2" t="str">
        <f>_xlfn.IFNA(IF(G107="lager",VLOOKUP(P107,'dropdown list'!$B$28:$C$37,2,FALSE),IF(G107="kleuter",VLOOKUP(P107,'dropdown list'!$B$50:$C$56,2,FALSE),IF(G107="secundair",VLOOKUP(P107,'dropdown list'!$B$40:$C$47,2,FALSE),""))),"fout")</f>
        <v/>
      </c>
      <c r="AW107" s="2" t="str">
        <f>_xlfn.IFNA(IF(AE107="OV1",VLOOKUP(P107,'dropdown list'!$B$60:$C$65,2,FALSE),IF(AE107="OV2",VLOOKUP(P107,'dropdown list'!$B$67:$C$72,2,FALSE),IF(AE107="OV3",VLOOKUP(P107,'dropdown list'!$B$74:$C$79,2,FALSE),IF(AE107="OV4",VLOOKUP(P107,'dropdown list'!$B$81:$C$86,2,FALSE),"")))),"fout")</f>
        <v/>
      </c>
    </row>
    <row r="108" spans="1:49" ht="9" customHeight="1" x14ac:dyDescent="0.3">
      <c r="B108" s="28"/>
      <c r="C108" s="28"/>
      <c r="D108" s="28"/>
      <c r="E108" s="28"/>
      <c r="F108" s="28"/>
      <c r="G108" s="35"/>
      <c r="H108" s="35"/>
      <c r="I108" s="35"/>
      <c r="J108" s="35"/>
      <c r="K108" s="35"/>
      <c r="L108" s="35"/>
      <c r="M108" s="35"/>
      <c r="N108" s="35"/>
      <c r="O108" s="35"/>
      <c r="P108" s="35"/>
      <c r="Q108" s="35"/>
      <c r="R108" s="35"/>
      <c r="S108" s="35"/>
      <c r="T108" s="35"/>
      <c r="U108" s="35"/>
      <c r="V108" s="35"/>
      <c r="W108" s="35"/>
      <c r="X108" s="13"/>
      <c r="Y108" s="13"/>
      <c r="Z108" s="13"/>
      <c r="AA108" s="13"/>
      <c r="AB108" s="13"/>
      <c r="AC108" s="13"/>
      <c r="AD108" s="13"/>
      <c r="AE108" s="13"/>
      <c r="AF108" s="13"/>
      <c r="AG108" s="13"/>
      <c r="AH108" s="13"/>
      <c r="AI108" s="13"/>
      <c r="AJ108" s="16"/>
      <c r="AK108" s="16"/>
      <c r="AL108" s="16"/>
      <c r="AM108" s="16"/>
      <c r="AN108" s="16"/>
      <c r="AO108" s="16"/>
      <c r="AP108" s="16"/>
      <c r="AQ108" s="16"/>
      <c r="AR108" s="16"/>
      <c r="AS108" s="13"/>
      <c r="AT108" s="13"/>
      <c r="AU108" s="16"/>
    </row>
    <row r="109" spans="1:49" s="57" customFormat="1" ht="16.8" customHeight="1" x14ac:dyDescent="0.25">
      <c r="B109" s="58"/>
      <c r="C109" s="58"/>
      <c r="D109" s="58"/>
      <c r="E109" s="58"/>
      <c r="F109" s="58"/>
      <c r="G109" s="154" t="s">
        <v>593</v>
      </c>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52"/>
    </row>
    <row r="110" spans="1:49" ht="4.2" customHeight="1" x14ac:dyDescent="0.3">
      <c r="B110" s="28"/>
      <c r="C110" s="28"/>
      <c r="D110" s="28"/>
      <c r="E110" s="28"/>
      <c r="F110" s="28"/>
      <c r="G110" s="35"/>
      <c r="H110" s="35"/>
      <c r="I110" s="35"/>
      <c r="J110" s="35"/>
      <c r="K110" s="35"/>
      <c r="L110" s="35"/>
      <c r="M110" s="35"/>
      <c r="N110" s="35"/>
      <c r="O110" s="35"/>
      <c r="P110" s="35"/>
      <c r="Q110" s="35"/>
      <c r="R110" s="35"/>
      <c r="S110" s="35"/>
      <c r="T110" s="35"/>
      <c r="U110" s="35"/>
      <c r="V110" s="35"/>
      <c r="W110" s="35"/>
      <c r="X110" s="13"/>
      <c r="Y110" s="13"/>
      <c r="Z110" s="13"/>
      <c r="AA110" s="13"/>
      <c r="AB110" s="13"/>
      <c r="AC110" s="13"/>
      <c r="AD110" s="13"/>
      <c r="AE110" s="13"/>
      <c r="AF110" s="13"/>
      <c r="AG110" s="13"/>
      <c r="AH110" s="13"/>
      <c r="AI110" s="13"/>
      <c r="AJ110" s="16"/>
      <c r="AK110" s="16"/>
      <c r="AL110" s="16"/>
      <c r="AM110" s="16"/>
      <c r="AN110" s="16"/>
      <c r="AO110" s="16"/>
      <c r="AP110" s="16"/>
      <c r="AQ110" s="16"/>
      <c r="AR110" s="16"/>
      <c r="AS110" s="13"/>
      <c r="AT110" s="13"/>
      <c r="AU110" s="16"/>
    </row>
    <row r="111" spans="1:49" s="10" customFormat="1" ht="13.8" customHeight="1" x14ac:dyDescent="0.3">
      <c r="B111" s="23">
        <v>7</v>
      </c>
      <c r="C111" s="23"/>
      <c r="D111" s="23"/>
      <c r="E111" s="23"/>
      <c r="F111" s="23"/>
      <c r="G111" s="14" t="s">
        <v>589</v>
      </c>
      <c r="H111" s="25"/>
      <c r="I111" s="25"/>
      <c r="J111" s="25"/>
      <c r="K111" s="25"/>
      <c r="L111" s="25"/>
      <c r="M111" s="25"/>
      <c r="N111" s="25"/>
      <c r="O111" s="25"/>
      <c r="P111" s="25"/>
      <c r="Q111" s="25"/>
      <c r="R111" s="26"/>
      <c r="S111" s="25"/>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row>
    <row r="112" spans="1:49" ht="4.2" customHeight="1" x14ac:dyDescent="0.3">
      <c r="B112" s="28"/>
      <c r="C112" s="28"/>
      <c r="D112" s="28"/>
      <c r="E112" s="28"/>
      <c r="F112" s="28"/>
      <c r="G112" s="35"/>
      <c r="H112" s="35"/>
      <c r="I112" s="35"/>
      <c r="J112" s="35"/>
      <c r="K112" s="35"/>
      <c r="L112" s="35"/>
      <c r="M112" s="35"/>
      <c r="N112" s="35"/>
      <c r="O112" s="35"/>
      <c r="P112" s="35"/>
      <c r="Q112" s="35"/>
      <c r="R112" s="35"/>
      <c r="S112" s="35"/>
      <c r="T112" s="35"/>
      <c r="U112" s="35"/>
      <c r="V112" s="35"/>
      <c r="W112" s="35"/>
      <c r="X112" s="13"/>
      <c r="Y112" s="13"/>
      <c r="Z112" s="13"/>
      <c r="AA112" s="13"/>
      <c r="AB112" s="13"/>
      <c r="AC112" s="13"/>
      <c r="AD112" s="13"/>
      <c r="AE112" s="13"/>
      <c r="AF112" s="13"/>
      <c r="AG112" s="13"/>
      <c r="AH112" s="13"/>
      <c r="AI112" s="13"/>
      <c r="AJ112" s="16"/>
      <c r="AK112" s="16"/>
      <c r="AL112" s="16"/>
      <c r="AM112" s="16"/>
      <c r="AN112" s="16"/>
      <c r="AO112" s="16"/>
      <c r="AP112" s="16"/>
      <c r="AQ112" s="16"/>
      <c r="AR112" s="16"/>
      <c r="AS112" s="13"/>
      <c r="AT112" s="13"/>
      <c r="AU112" s="16"/>
    </row>
    <row r="113" spans="2:47" ht="14.4" customHeight="1" x14ac:dyDescent="0.3">
      <c r="B113" s="28"/>
      <c r="C113" s="28"/>
      <c r="D113" s="28"/>
      <c r="E113" s="28"/>
      <c r="F113" s="28"/>
      <c r="G113" s="157"/>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9"/>
      <c r="AU113" s="16"/>
    </row>
    <row r="114" spans="2:47" ht="14.4" customHeight="1" x14ac:dyDescent="0.3">
      <c r="B114" s="28"/>
      <c r="C114" s="28"/>
      <c r="D114" s="28"/>
      <c r="E114" s="28"/>
      <c r="F114" s="28"/>
      <c r="G114" s="160"/>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2"/>
      <c r="AU114" s="16"/>
    </row>
    <row r="115" spans="2:47" ht="14.4" customHeight="1" x14ac:dyDescent="0.3">
      <c r="B115" s="28"/>
      <c r="C115" s="28"/>
      <c r="D115" s="28"/>
      <c r="E115" s="28"/>
      <c r="F115" s="28"/>
      <c r="G115" s="160"/>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2"/>
      <c r="AU115" s="16"/>
    </row>
    <row r="116" spans="2:47" ht="14.4" customHeight="1" x14ac:dyDescent="0.3">
      <c r="B116" s="28"/>
      <c r="C116" s="28"/>
      <c r="D116" s="28"/>
      <c r="E116" s="28"/>
      <c r="F116" s="28"/>
      <c r="G116" s="160"/>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2"/>
      <c r="AU116" s="16"/>
    </row>
    <row r="117" spans="2:47" ht="14.4" customHeight="1" x14ac:dyDescent="0.3">
      <c r="B117" s="28"/>
      <c r="C117" s="28"/>
      <c r="D117" s="28"/>
      <c r="E117" s="28"/>
      <c r="F117" s="28"/>
      <c r="G117" s="160"/>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2"/>
      <c r="AU117" s="16"/>
    </row>
    <row r="118" spans="2:47" ht="14.4" customHeight="1" x14ac:dyDescent="0.3">
      <c r="B118" s="28"/>
      <c r="C118" s="28"/>
      <c r="D118" s="28"/>
      <c r="E118" s="28"/>
      <c r="F118" s="28"/>
      <c r="G118" s="160"/>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2"/>
      <c r="AU118" s="16"/>
    </row>
    <row r="119" spans="2:47" ht="14.4" customHeight="1" x14ac:dyDescent="0.3">
      <c r="B119" s="28"/>
      <c r="C119" s="28"/>
      <c r="D119" s="28"/>
      <c r="E119" s="28"/>
      <c r="F119" s="28"/>
      <c r="G119" s="160"/>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2"/>
      <c r="AU119" s="16"/>
    </row>
    <row r="120" spans="2:47" ht="14.4" customHeight="1" x14ac:dyDescent="0.3">
      <c r="B120" s="28"/>
      <c r="C120" s="28"/>
      <c r="D120" s="28"/>
      <c r="E120" s="28"/>
      <c r="F120" s="28"/>
      <c r="G120" s="160"/>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2"/>
      <c r="AU120" s="16"/>
    </row>
    <row r="121" spans="2:47" ht="14.4" customHeight="1" x14ac:dyDescent="0.3">
      <c r="B121" s="28"/>
      <c r="C121" s="28"/>
      <c r="D121" s="28"/>
      <c r="E121" s="28"/>
      <c r="F121" s="28"/>
      <c r="G121" s="160"/>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2"/>
      <c r="AU121" s="16"/>
    </row>
    <row r="122" spans="2:47" ht="14.4" customHeight="1" x14ac:dyDescent="0.3">
      <c r="B122" s="28"/>
      <c r="C122" s="28"/>
      <c r="D122" s="28"/>
      <c r="E122" s="28"/>
      <c r="F122" s="28"/>
      <c r="G122" s="160"/>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2"/>
      <c r="AU122" s="16"/>
    </row>
    <row r="123" spans="2:47" ht="14.4" customHeight="1" x14ac:dyDescent="0.3">
      <c r="B123" s="28"/>
      <c r="C123" s="28"/>
      <c r="D123" s="28"/>
      <c r="E123" s="28"/>
      <c r="F123" s="28"/>
      <c r="G123" s="160"/>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2"/>
      <c r="AU123" s="16"/>
    </row>
    <row r="124" spans="2:47" ht="14.4" customHeight="1" x14ac:dyDescent="0.3">
      <c r="B124" s="28"/>
      <c r="C124" s="28"/>
      <c r="D124" s="28"/>
      <c r="E124" s="28"/>
      <c r="F124" s="28"/>
      <c r="G124" s="160"/>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2"/>
      <c r="AU124" s="16"/>
    </row>
    <row r="125" spans="2:47" ht="14.4" customHeight="1" x14ac:dyDescent="0.3">
      <c r="B125" s="28"/>
      <c r="C125" s="28"/>
      <c r="D125" s="28"/>
      <c r="E125" s="28"/>
      <c r="F125" s="28"/>
      <c r="G125" s="160"/>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2"/>
      <c r="AU125" s="16"/>
    </row>
    <row r="126" spans="2:47" ht="14.4" customHeight="1" x14ac:dyDescent="0.3">
      <c r="B126" s="28"/>
      <c r="C126" s="28"/>
      <c r="D126" s="28"/>
      <c r="E126" s="28"/>
      <c r="F126" s="28"/>
      <c r="G126" s="160"/>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2"/>
      <c r="AU126" s="16"/>
    </row>
    <row r="127" spans="2:47" ht="14.4" customHeight="1" x14ac:dyDescent="0.3">
      <c r="B127" s="28"/>
      <c r="C127" s="28"/>
      <c r="D127" s="28"/>
      <c r="E127" s="28"/>
      <c r="F127" s="28"/>
      <c r="G127" s="160"/>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2"/>
      <c r="AU127" s="16"/>
    </row>
    <row r="128" spans="2:47" ht="14.4" customHeight="1" x14ac:dyDescent="0.3">
      <c r="B128" s="28"/>
      <c r="C128" s="28"/>
      <c r="D128" s="28"/>
      <c r="E128" s="28"/>
      <c r="F128" s="28"/>
      <c r="G128" s="160"/>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2"/>
      <c r="AU128" s="16"/>
    </row>
    <row r="129" spans="2:47" ht="14.4" customHeight="1" x14ac:dyDescent="0.3">
      <c r="B129" s="28"/>
      <c r="C129" s="28"/>
      <c r="D129" s="28"/>
      <c r="E129" s="28"/>
      <c r="F129" s="28"/>
      <c r="G129" s="160"/>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2"/>
      <c r="AU129" s="16"/>
    </row>
    <row r="130" spans="2:47" ht="14.4" customHeight="1" x14ac:dyDescent="0.3">
      <c r="B130" s="28"/>
      <c r="C130" s="28"/>
      <c r="D130" s="28"/>
      <c r="E130" s="28"/>
      <c r="F130" s="28"/>
      <c r="G130" s="160"/>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2"/>
      <c r="AU130" s="16"/>
    </row>
    <row r="131" spans="2:47" ht="14.4" customHeight="1" x14ac:dyDescent="0.3">
      <c r="B131" s="28"/>
      <c r="C131" s="28"/>
      <c r="D131" s="28"/>
      <c r="E131" s="28"/>
      <c r="F131" s="28"/>
      <c r="G131" s="160"/>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2"/>
      <c r="AU131" s="16"/>
    </row>
    <row r="132" spans="2:47" ht="14.4" customHeight="1" x14ac:dyDescent="0.3">
      <c r="B132" s="28"/>
      <c r="C132" s="28"/>
      <c r="D132" s="28"/>
      <c r="E132" s="28"/>
      <c r="F132" s="28"/>
      <c r="G132" s="160"/>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2"/>
      <c r="AU132" s="16"/>
    </row>
    <row r="133" spans="2:47" ht="14.4" customHeight="1" x14ac:dyDescent="0.3">
      <c r="B133" s="28"/>
      <c r="C133" s="28"/>
      <c r="D133" s="28"/>
      <c r="E133" s="28"/>
      <c r="F133" s="28"/>
      <c r="G133" s="160"/>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2"/>
      <c r="AU133" s="16"/>
    </row>
    <row r="134" spans="2:47" ht="14.4" customHeight="1" x14ac:dyDescent="0.3">
      <c r="B134" s="28"/>
      <c r="C134" s="28"/>
      <c r="D134" s="28"/>
      <c r="E134" s="28"/>
      <c r="F134" s="28"/>
      <c r="G134" s="160"/>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2"/>
      <c r="AU134" s="16"/>
    </row>
    <row r="135" spans="2:47" ht="14.4" customHeight="1" x14ac:dyDescent="0.3">
      <c r="B135" s="28"/>
      <c r="C135" s="28"/>
      <c r="D135" s="28"/>
      <c r="E135" s="28"/>
      <c r="F135" s="28"/>
      <c r="G135" s="160"/>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2"/>
      <c r="AU135" s="16"/>
    </row>
    <row r="136" spans="2:47" ht="14.4" customHeight="1" x14ac:dyDescent="0.3">
      <c r="B136" s="28"/>
      <c r="C136" s="28"/>
      <c r="D136" s="28"/>
      <c r="E136" s="28"/>
      <c r="F136" s="28"/>
      <c r="G136" s="160"/>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2"/>
      <c r="AU136" s="16"/>
    </row>
    <row r="137" spans="2:47" ht="14.4" customHeight="1" x14ac:dyDescent="0.3">
      <c r="B137" s="28"/>
      <c r="C137" s="28"/>
      <c r="D137" s="28"/>
      <c r="E137" s="28"/>
      <c r="F137" s="28"/>
      <c r="G137" s="163"/>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5"/>
      <c r="AU137" s="16"/>
    </row>
    <row r="138" spans="2:47" ht="9" customHeight="1" x14ac:dyDescent="0.3">
      <c r="B138" s="28"/>
      <c r="C138" s="28"/>
      <c r="D138" s="28"/>
      <c r="E138" s="28"/>
      <c r="F138" s="28"/>
      <c r="G138" s="35"/>
      <c r="H138" s="35"/>
      <c r="I138" s="35"/>
      <c r="J138" s="35"/>
      <c r="K138" s="35"/>
      <c r="L138" s="35"/>
      <c r="M138" s="35"/>
      <c r="N138" s="35"/>
      <c r="O138" s="35"/>
      <c r="P138" s="35"/>
      <c r="Q138" s="35"/>
      <c r="R138" s="35"/>
      <c r="S138" s="35"/>
      <c r="T138" s="35"/>
      <c r="U138" s="35"/>
      <c r="V138" s="35"/>
      <c r="W138" s="35"/>
      <c r="X138" s="13"/>
      <c r="Y138" s="13"/>
      <c r="Z138" s="13"/>
      <c r="AA138" s="13"/>
      <c r="AB138" s="13"/>
      <c r="AC138" s="13"/>
      <c r="AD138" s="13"/>
      <c r="AE138" s="13"/>
      <c r="AF138" s="13"/>
      <c r="AG138" s="13"/>
      <c r="AH138" s="13"/>
      <c r="AI138" s="13"/>
      <c r="AJ138" s="16"/>
      <c r="AK138" s="16"/>
      <c r="AL138" s="16"/>
      <c r="AM138" s="16"/>
      <c r="AN138" s="16"/>
      <c r="AO138" s="16"/>
      <c r="AP138" s="16"/>
      <c r="AQ138" s="16"/>
      <c r="AR138" s="16"/>
      <c r="AS138" s="13"/>
      <c r="AT138" s="13"/>
      <c r="AU138" s="16"/>
    </row>
    <row r="139" spans="2:47" ht="15.6" x14ac:dyDescent="0.3">
      <c r="B139" s="1"/>
      <c r="C139" s="1"/>
      <c r="D139" s="1"/>
      <c r="E139" s="1"/>
      <c r="F139" s="1"/>
      <c r="G139" s="125" t="s">
        <v>1209</v>
      </c>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7" ht="3.75" customHeight="1" x14ac:dyDescent="0.3">
      <c r="B140" s="1"/>
      <c r="C140" s="1"/>
      <c r="D140" s="1"/>
      <c r="E140" s="1"/>
      <c r="F140" s="1"/>
    </row>
    <row r="141" spans="2:47" s="3" customFormat="1" x14ac:dyDescent="0.3">
      <c r="B141" s="36">
        <v>8</v>
      </c>
      <c r="C141" s="36"/>
      <c r="D141" s="36"/>
      <c r="E141" s="36"/>
      <c r="F141" s="36"/>
      <c r="G141" s="101" t="s">
        <v>1210</v>
      </c>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37"/>
      <c r="AJ141" s="37"/>
      <c r="AK141" s="37"/>
      <c r="AL141" s="37"/>
      <c r="AM141" s="37"/>
      <c r="AN141" s="37"/>
      <c r="AO141" s="37"/>
      <c r="AP141" s="37"/>
      <c r="AQ141" s="37"/>
      <c r="AR141" s="37"/>
      <c r="AS141" s="37"/>
      <c r="AT141" s="37"/>
      <c r="AU141" s="38"/>
    </row>
    <row r="142" spans="2:47" ht="14.4" customHeight="1" x14ac:dyDescent="0.3">
      <c r="B142" s="13"/>
      <c r="C142" s="13"/>
      <c r="D142" s="13"/>
      <c r="E142" s="13"/>
      <c r="F142" s="13"/>
      <c r="G142" s="102" t="s">
        <v>1211</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row>
    <row r="143" spans="2:47" ht="3.6" customHeight="1" x14ac:dyDescent="0.3">
      <c r="B143" s="13"/>
      <c r="C143" s="13"/>
      <c r="D143" s="13"/>
      <c r="E143" s="13"/>
      <c r="F143" s="13"/>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row>
    <row r="144" spans="2:47" ht="4.2" customHeight="1" x14ac:dyDescent="0.3">
      <c r="B144" s="13"/>
      <c r="C144" s="13"/>
      <c r="D144" s="13"/>
      <c r="E144" s="13"/>
      <c r="F144" s="13"/>
      <c r="G144" s="16"/>
      <c r="H144" s="16"/>
      <c r="I144" s="16"/>
      <c r="J144" s="16"/>
      <c r="K144" s="16"/>
      <c r="L144" s="16"/>
      <c r="M144" s="16"/>
      <c r="N144" s="16"/>
      <c r="O144" s="16"/>
      <c r="P144" s="16"/>
      <c r="Q144" s="16"/>
      <c r="R144" s="24"/>
      <c r="S144" s="16"/>
      <c r="T144" s="16"/>
      <c r="U144" s="16"/>
      <c r="V144" s="16"/>
      <c r="W144" s="24"/>
      <c r="X144" s="16"/>
      <c r="Y144" s="11"/>
      <c r="Z144" s="11"/>
      <c r="AA144" s="16"/>
      <c r="AB144" s="16"/>
      <c r="AC144" s="16"/>
      <c r="AD144" s="24"/>
      <c r="AE144" s="16"/>
      <c r="AF144" s="11"/>
      <c r="AG144" s="11"/>
      <c r="AH144" s="16"/>
      <c r="AI144" s="16"/>
      <c r="AJ144" s="24"/>
      <c r="AK144" s="16"/>
      <c r="AL144" s="11"/>
      <c r="AM144" s="11"/>
      <c r="AN144" s="11"/>
      <c r="AO144" s="11"/>
      <c r="AP144" s="16"/>
      <c r="AQ144" s="16"/>
      <c r="AR144" s="16"/>
      <c r="AS144" s="16"/>
      <c r="AT144" s="16"/>
      <c r="AU144" s="16"/>
    </row>
    <row r="145" spans="2:47" ht="15" customHeight="1" x14ac:dyDescent="0.3">
      <c r="B145" s="13"/>
      <c r="C145" s="13"/>
      <c r="D145" s="13"/>
      <c r="E145" s="13"/>
      <c r="F145" s="13"/>
      <c r="G145" s="166" t="str">
        <f>IF(OR(Z30&lt;&gt;"",AA43&lt;&gt;"",P53&lt;&gt;""),"U hebt nog niet alle gevraagde gegevens correct ingevuld bij de vragen "&amp;B26&amp;" en/of "&amp;B43&amp;"!","")</f>
        <v/>
      </c>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8"/>
      <c r="AU145" s="16"/>
    </row>
    <row r="146" spans="2:47" ht="15" customHeight="1" x14ac:dyDescent="0.3">
      <c r="B146" s="13"/>
      <c r="C146" s="13"/>
      <c r="D146" s="13"/>
      <c r="E146" s="13"/>
      <c r="F146" s="13"/>
      <c r="G146" s="115" t="str">
        <f>IF(V30="","",IF(OR(AU75&lt;&gt;"",AG63&lt;&gt;"",X71&lt;&gt;"",AU73&lt;&gt;"",AP77&lt;&gt;"",AP78&lt;&gt;"",AP79&lt;&gt;"",AP80&lt;&gt;"",AP81&lt;&gt;"",AP82&lt;&gt;"",AP83&lt;&gt;"",AP84&lt;&gt;"",AP85&lt;&gt;""),"U hebt nog niet alle gevraagde gegevens correct ingevuld bij de vragen "&amp;B63&amp;" en "&amp;B73&amp;"!",""))</f>
        <v/>
      </c>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7"/>
      <c r="AU146" s="16"/>
    </row>
    <row r="147" spans="2:47" ht="15" customHeight="1" x14ac:dyDescent="0.3">
      <c r="B147" s="13"/>
      <c r="C147" s="13"/>
      <c r="D147" s="13"/>
      <c r="E147" s="13"/>
      <c r="F147" s="13"/>
      <c r="G147" s="118" t="str">
        <f>IF(V30="","",IF(AND(V30&lt;&gt;"",OR(AR89&lt;&gt;"",AU87&lt;&gt;"",AU90&lt;&gt;"",AU92&lt;&gt;"",AU93&lt;&gt;"",AU94&lt;&gt;"",AU95&lt;&gt;"",AU96&lt;&gt;"",AU97&lt;&gt;"",AU98&lt;&gt;"",AU99&lt;&gt;"",AU100&lt;&gt;"",AU101&lt;&gt;"",AU102&lt;&gt;"",AU103&lt;&gt;"",AU104&lt;&gt;"",AU105&lt;&gt;"",AU106&lt;&gt;"",AU107&lt;&gt;"")),"U hebt vraag "&amp;B89&amp;" niet volledig juist beantwoord!",""))</f>
        <v/>
      </c>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7"/>
      <c r="AU147" s="16"/>
    </row>
    <row r="148" spans="2:47" ht="15" customHeight="1" x14ac:dyDescent="0.3">
      <c r="B148" s="13"/>
      <c r="C148" s="13"/>
      <c r="D148" s="13"/>
      <c r="E148" s="13"/>
      <c r="F148" s="13"/>
      <c r="G148" s="120" t="str">
        <f>IF(V30="","",IF(AND(V30&lt;&gt;"",G113=""),"U hebt vraag "&amp;B111&amp;" nog niet beantwoord!",""))</f>
        <v/>
      </c>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2"/>
      <c r="AU148" s="16"/>
    </row>
    <row r="149" spans="2:47" ht="9" customHeight="1" x14ac:dyDescent="0.3">
      <c r="B149" s="13"/>
      <c r="C149" s="13"/>
      <c r="D149" s="13"/>
      <c r="E149" s="13"/>
      <c r="F149" s="13"/>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row>
    <row r="150" spans="2:47" ht="15.6" x14ac:dyDescent="0.3">
      <c r="B150" s="1"/>
      <c r="C150" s="1"/>
      <c r="D150" s="1"/>
      <c r="E150" s="1"/>
      <c r="F150" s="1"/>
      <c r="G150" s="125" t="s">
        <v>1111</v>
      </c>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row>
    <row r="151" spans="2:47" s="10" customFormat="1" ht="4.2" customHeight="1" x14ac:dyDescent="0.3">
      <c r="B151" s="8"/>
      <c r="C151" s="8"/>
      <c r="D151" s="8"/>
      <c r="E151" s="8"/>
      <c r="F151" s="8"/>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row>
    <row r="152" spans="2:47" s="15" customFormat="1" ht="43.2" customHeight="1" x14ac:dyDescent="0.3">
      <c r="B152" s="39">
        <v>9</v>
      </c>
      <c r="C152" s="39"/>
      <c r="D152" s="39"/>
      <c r="E152" s="39"/>
      <c r="F152" s="39"/>
      <c r="G152" s="146" t="s">
        <v>1216</v>
      </c>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38"/>
    </row>
    <row r="153" spans="2:47" x14ac:dyDescent="0.3">
      <c r="G153" s="112" t="s">
        <v>1212</v>
      </c>
      <c r="H153" s="110"/>
      <c r="I153" s="110"/>
      <c r="J153" s="110"/>
      <c r="K153" s="110"/>
      <c r="L153" s="110"/>
      <c r="M153" s="110"/>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00"/>
      <c r="AO153" s="97"/>
      <c r="AP153" s="97"/>
      <c r="AQ153" s="97"/>
      <c r="AR153" s="100"/>
      <c r="AS153" s="100"/>
      <c r="AT153" s="100"/>
    </row>
    <row r="154" spans="2:47" x14ac:dyDescent="0.3">
      <c r="G154" s="104" t="s">
        <v>1213</v>
      </c>
      <c r="H154" s="105" t="s">
        <v>1217</v>
      </c>
      <c r="I154" s="109"/>
      <c r="J154" s="109"/>
      <c r="K154" s="109"/>
      <c r="L154" s="109"/>
      <c r="M154" s="109"/>
      <c r="N154" s="100"/>
      <c r="O154" s="100"/>
      <c r="P154" s="100"/>
      <c r="Q154" s="100"/>
      <c r="R154" s="100"/>
      <c r="S154" s="100"/>
      <c r="T154" s="100"/>
      <c r="U154" s="100"/>
      <c r="V154" s="100"/>
      <c r="W154" s="100"/>
      <c r="X154" s="16"/>
      <c r="Y154" s="16"/>
      <c r="Z154" s="16"/>
      <c r="AA154" s="16"/>
      <c r="AB154" s="16"/>
      <c r="AC154" s="16"/>
      <c r="AD154" s="16"/>
      <c r="AE154" s="16"/>
      <c r="AF154" s="16"/>
      <c r="AG154" s="16"/>
      <c r="AH154" s="16"/>
      <c r="AI154" s="16"/>
      <c r="AJ154" s="16"/>
      <c r="AK154" s="16"/>
      <c r="AL154" s="16"/>
      <c r="AM154" s="16"/>
      <c r="AN154" s="16"/>
      <c r="AO154" s="16"/>
      <c r="AP154" s="16"/>
      <c r="AQ154" s="16"/>
    </row>
    <row r="155" spans="2:47" x14ac:dyDescent="0.3">
      <c r="G155" s="106" t="s">
        <v>1213</v>
      </c>
      <c r="H155" s="103" t="s">
        <v>1214</v>
      </c>
      <c r="I155" s="103"/>
      <c r="J155" s="103"/>
      <c r="K155" s="103"/>
      <c r="L155" s="103"/>
      <c r="M155" s="103"/>
    </row>
    <row r="156" spans="2:47" s="114" customFormat="1" x14ac:dyDescent="0.25">
      <c r="G156" s="103"/>
      <c r="H156" s="106" t="s">
        <v>1213</v>
      </c>
      <c r="I156" s="103" t="s">
        <v>1218</v>
      </c>
      <c r="K156" s="103"/>
      <c r="L156" s="103"/>
      <c r="M156" s="103"/>
    </row>
    <row r="157" spans="2:47" s="114" customFormat="1" ht="27" customHeight="1" x14ac:dyDescent="0.25">
      <c r="G157" s="103"/>
      <c r="H157" s="106" t="s">
        <v>1213</v>
      </c>
      <c r="I157" s="146" t="s">
        <v>1403</v>
      </c>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row>
    <row r="158" spans="2:47" s="114" customFormat="1" x14ac:dyDescent="0.25">
      <c r="G158" s="103"/>
      <c r="H158" s="106" t="s">
        <v>1213</v>
      </c>
      <c r="I158" s="103" t="s">
        <v>1405</v>
      </c>
      <c r="K158" s="103"/>
      <c r="L158" s="103"/>
      <c r="M158" s="103"/>
    </row>
    <row r="159" spans="2:47" ht="27" customHeight="1" x14ac:dyDescent="0.3">
      <c r="G159" s="106" t="s">
        <v>1213</v>
      </c>
      <c r="H159" s="196" t="s">
        <v>1221</v>
      </c>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row>
    <row r="160" spans="2:47" ht="27" customHeight="1" x14ac:dyDescent="0.3">
      <c r="G160" s="106" t="s">
        <v>1213</v>
      </c>
      <c r="H160" s="196" t="s">
        <v>1404</v>
      </c>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row>
    <row r="161" spans="7:13" x14ac:dyDescent="0.3">
      <c r="G161" s="103" t="s">
        <v>1219</v>
      </c>
      <c r="I161" s="16"/>
      <c r="J161" s="102"/>
      <c r="K161" s="102"/>
      <c r="L161" s="102"/>
      <c r="M161" s="102"/>
    </row>
    <row r="162" spans="7:13" x14ac:dyDescent="0.3">
      <c r="G162" s="107" t="s">
        <v>1222</v>
      </c>
      <c r="H162" s="108"/>
      <c r="I162" s="108"/>
      <c r="J162" s="108"/>
      <c r="K162" s="108"/>
      <c r="L162" s="108"/>
      <c r="M162" s="108"/>
    </row>
    <row r="163" spans="7:13" x14ac:dyDescent="0.3">
      <c r="G163" s="113" t="s">
        <v>1220</v>
      </c>
      <c r="H163" s="108"/>
      <c r="I163" s="108"/>
      <c r="J163" s="108"/>
      <c r="K163" s="108"/>
      <c r="L163" s="108"/>
      <c r="M163" s="108"/>
    </row>
  </sheetData>
  <sheetProtection algorithmName="SHA-512" hashValue="XqCPO+2yWSb+/9z7fC7YOY6Ex8zNgVoFk+w9MrwEhvLObR9J5pG1xMb0WkbkreFKiP9OScK/5pIkukgcjEwFsg==" saltValue="icgkA64Cry8WKedsHSB3Ag==" spinCount="100000" sheet="1" objects="1" scenarios="1"/>
  <mergeCells count="150">
    <mergeCell ref="AI6:AT9"/>
    <mergeCell ref="I157:AT157"/>
    <mergeCell ref="H159:AT159"/>
    <mergeCell ref="H160:AT160"/>
    <mergeCell ref="P79:AD79"/>
    <mergeCell ref="AP105:AT105"/>
    <mergeCell ref="G103:O103"/>
    <mergeCell ref="P103:AD103"/>
    <mergeCell ref="AE103:AO103"/>
    <mergeCell ref="G104:O104"/>
    <mergeCell ref="G97:O97"/>
    <mergeCell ref="G98:O98"/>
    <mergeCell ref="G99:O99"/>
    <mergeCell ref="G100:O100"/>
    <mergeCell ref="AE98:AO98"/>
    <mergeCell ref="G102:O102"/>
    <mergeCell ref="P102:AD102"/>
    <mergeCell ref="AP103:AT103"/>
    <mergeCell ref="AP104:AT104"/>
    <mergeCell ref="AP99:AT99"/>
    <mergeCell ref="AP100:AT100"/>
    <mergeCell ref="AE102:AO102"/>
    <mergeCell ref="AP97:AT97"/>
    <mergeCell ref="AE99:AO99"/>
    <mergeCell ref="AE100:AO100"/>
    <mergeCell ref="AE101:AO101"/>
    <mergeCell ref="G3:AT3"/>
    <mergeCell ref="G4:AT4"/>
    <mergeCell ref="AN1:AT1"/>
    <mergeCell ref="AP2:AT2"/>
    <mergeCell ref="G5:AT5"/>
    <mergeCell ref="G18:AT18"/>
    <mergeCell ref="G14:AT14"/>
    <mergeCell ref="G95:O95"/>
    <mergeCell ref="G96:O96"/>
    <mergeCell ref="AP92:AT92"/>
    <mergeCell ref="AP93:AT93"/>
    <mergeCell ref="AP94:AT94"/>
    <mergeCell ref="AP95:AT95"/>
    <mergeCell ref="AP96:AT96"/>
    <mergeCell ref="G94:O94"/>
    <mergeCell ref="G93:O93"/>
    <mergeCell ref="P95:AD95"/>
    <mergeCell ref="G87:AT87"/>
    <mergeCell ref="G28:AT28"/>
    <mergeCell ref="AP98:AT98"/>
    <mergeCell ref="G85:O85"/>
    <mergeCell ref="H51:AT51"/>
    <mergeCell ref="H49:AT49"/>
    <mergeCell ref="V30:Y30"/>
    <mergeCell ref="G30:T30"/>
    <mergeCell ref="G77:O77"/>
    <mergeCell ref="G83:O83"/>
    <mergeCell ref="AE80:AO80"/>
    <mergeCell ref="G81:O81"/>
    <mergeCell ref="P83:AD83"/>
    <mergeCell ref="V41:AT41"/>
    <mergeCell ref="V37:X37"/>
    <mergeCell ref="AE79:AO79"/>
    <mergeCell ref="H59:U59"/>
    <mergeCell ref="G65:AT65"/>
    <mergeCell ref="G71:H71"/>
    <mergeCell ref="AE81:AO81"/>
    <mergeCell ref="G82:O82"/>
    <mergeCell ref="P82:AD82"/>
    <mergeCell ref="P81:AD81"/>
    <mergeCell ref="G79:O79"/>
    <mergeCell ref="AE83:AO83"/>
    <mergeCell ref="AE78:AO78"/>
    <mergeCell ref="G35:T36"/>
    <mergeCell ref="G90:AT90"/>
    <mergeCell ref="AE95:AO95"/>
    <mergeCell ref="AE96:AO96"/>
    <mergeCell ref="H47:AT47"/>
    <mergeCell ref="I71:W71"/>
    <mergeCell ref="X71:AT71"/>
    <mergeCell ref="H53:O53"/>
    <mergeCell ref="AG63:AT63"/>
    <mergeCell ref="G84:O84"/>
    <mergeCell ref="P84:AD84"/>
    <mergeCell ref="AE84:AO84"/>
    <mergeCell ref="G78:O78"/>
    <mergeCell ref="P78:AD78"/>
    <mergeCell ref="G80:O80"/>
    <mergeCell ref="I67:AT67"/>
    <mergeCell ref="H61:U61"/>
    <mergeCell ref="P77:AD77"/>
    <mergeCell ref="AE77:AO77"/>
    <mergeCell ref="G69:H69"/>
    <mergeCell ref="I69:AT69"/>
    <mergeCell ref="AE92:AO92"/>
    <mergeCell ref="G55:AT55"/>
    <mergeCell ref="V39:AT39"/>
    <mergeCell ref="P97:AD97"/>
    <mergeCell ref="P98:AD98"/>
    <mergeCell ref="AE97:AO97"/>
    <mergeCell ref="P96:AD96"/>
    <mergeCell ref="AE93:AO93"/>
    <mergeCell ref="AE94:AO94"/>
    <mergeCell ref="P94:AD94"/>
    <mergeCell ref="G92:O92"/>
    <mergeCell ref="P93:AD93"/>
    <mergeCell ref="G152:AT152"/>
    <mergeCell ref="G109:AT109"/>
    <mergeCell ref="P104:AD104"/>
    <mergeCell ref="G105:O105"/>
    <mergeCell ref="P105:AD105"/>
    <mergeCell ref="AE105:AO105"/>
    <mergeCell ref="AE104:AO104"/>
    <mergeCell ref="P99:AD99"/>
    <mergeCell ref="P100:AD100"/>
    <mergeCell ref="AP101:AT101"/>
    <mergeCell ref="AP102:AT102"/>
    <mergeCell ref="G113:AT137"/>
    <mergeCell ref="G139:AT139"/>
    <mergeCell ref="G107:O107"/>
    <mergeCell ref="P107:AD107"/>
    <mergeCell ref="AE107:AO107"/>
    <mergeCell ref="AP107:AT107"/>
    <mergeCell ref="G106:O106"/>
    <mergeCell ref="P106:AD106"/>
    <mergeCell ref="AE106:AO106"/>
    <mergeCell ref="AP106:AT106"/>
    <mergeCell ref="P101:AD101"/>
    <mergeCell ref="G101:O101"/>
    <mergeCell ref="G145:AT145"/>
    <mergeCell ref="G146:AT146"/>
    <mergeCell ref="G147:AT147"/>
    <mergeCell ref="G148:AT148"/>
    <mergeCell ref="H10:AB10"/>
    <mergeCell ref="G150:AT150"/>
    <mergeCell ref="AE82:AO82"/>
    <mergeCell ref="G75:AT75"/>
    <mergeCell ref="G67:H67"/>
    <mergeCell ref="Y37:AT37"/>
    <mergeCell ref="P80:AD80"/>
    <mergeCell ref="AA43:AT43"/>
    <mergeCell ref="G37:T37"/>
    <mergeCell ref="G39:T39"/>
    <mergeCell ref="H45:AT45"/>
    <mergeCell ref="V32:AT33"/>
    <mergeCell ref="G41:T41"/>
    <mergeCell ref="V35:AT35"/>
    <mergeCell ref="G32:T32"/>
    <mergeCell ref="G19:AT19"/>
    <mergeCell ref="G22:AT22"/>
    <mergeCell ref="G24:AT24"/>
    <mergeCell ref="AE85:AO85"/>
    <mergeCell ref="P85:AD85"/>
    <mergeCell ref="P92:AD92"/>
  </mergeCells>
  <phoneticPr fontId="2" type="noConversion"/>
  <dataValidations count="9">
    <dataValidation type="list" allowBlank="1" showInputMessage="1" showErrorMessage="1" sqref="G45 G47 G49 G51 G53" xr:uid="{00000000-0002-0000-0000-000000000000}">
      <formula1>"X"</formula1>
    </dataValidation>
    <dataValidation type="whole" allowBlank="1" showInputMessage="1" showErrorMessage="1" error="U kan in deze cel alleen een geheel getal invullen!" sqref="AP93:AT107" xr:uid="{00000000-0002-0000-0000-000002000000}">
      <formula1>1</formula1>
      <formula2>999</formula2>
    </dataValidation>
    <dataValidation type="whole" allowBlank="1" showInputMessage="1" showErrorMessage="1" error="U mag in deze cel alleen gehele getallen invullen! " sqref="G67:H67 G69:H69 G71:H71" xr:uid="{00000000-0002-0000-0000-000003000000}">
      <formula1>1</formula1>
      <formula2>999</formula2>
    </dataValidation>
    <dataValidation type="list" allowBlank="1" showInputMessage="1" showErrorMessage="1" error="U kan alleen een waarde uit de lijst kiezen!" prompt="Klik op het pijltje naast deze cel en duid het niveau aan." sqref="G78:O85 G93:O107" xr:uid="{38B1EBAE-1F8D-4EBC-9212-5E30D9F5E81C}">
      <formula1>niveau</formula1>
    </dataValidation>
    <dataValidation type="list" allowBlank="1" showInputMessage="1" showErrorMessage="1" error="Dit type wordt niet aangeboden in het aangeduide niveau!" prompt="Klik op het pijltje naast deze cel, doorloop zo nodig de volledige lijst, en duid het type aan." sqref="P78:AD82 P84:AD85 P93:AD95 P97:AD100 P102:AD107" xr:uid="{D0903004-1543-4427-A379-08FAF6AC1EA2}">
      <formula1>INDIRECT(D78)</formula1>
    </dataValidation>
    <dataValidation type="list" allowBlank="1" showInputMessage="1" showErrorMessage="1" sqref="AE94:AO107" xr:uid="{6AFD83D1-5C78-49A6-AA4F-50B264B30BCF}">
      <formula1>INDIRECT(E94)</formula1>
    </dataValidation>
    <dataValidation type="list" allowBlank="1" showInputMessage="1" showErrorMessage="1" error="Voor het niveau kleuteronderwijs en lager onderwijs kunt u geen opleidingsvorm invullen!" sqref="AE93:AO93 AE78:AO85" xr:uid="{A81D9FB3-0CB4-411D-B501-AFC5CE395CB0}">
      <formula1>INDIRECT(E78)</formula1>
    </dataValidation>
    <dataValidation type="list" allowBlank="1" showInputMessage="1" showErrorMessage="1" error="Dit type wordt niet aangeboden in het aangeduide niveau!" prompt="Klik op het pijltje naast deze cel, dooloop zo nodig de volledige lijst, en duid het type aan." sqref="P83:AD83" xr:uid="{F7B08B3A-0A0E-430A-AC94-5A36D860A755}">
      <formula1>INDIRECT(D83)</formula1>
    </dataValidation>
    <dataValidation type="list" allowBlank="1" showInputMessage="1" showErrorMessage="1" error="Dit type wordt niet aangeboden in het aangeduide niveau!" prompt="Klik op het pijltje naast deze cel, doorloop zo nodig de volledig lijst, en duid het type aan." sqref="P96:AD96 P101:AD101" xr:uid="{35E1978D-4D37-4924-BD1D-B9123106AC95}">
      <formula1>INDIRECT(D96)</formula1>
    </dataValidation>
  </dataValidations>
  <hyperlinks>
    <hyperlink ref="G18:AT18" r:id="rId1" display="Meer informatie over de manier waarop u dit formulier moet invullen, is opgenomen in de omzendbrief NO/2006/02 van 15 juni 2006 over de afwijkingslestijden, -lesuren en -uren in het buitengewoon basis- en secundair onderwijs. U vindt de omzendbrief op " xr:uid="{8B83B6EA-BBE0-4BE3-96FA-87AE58DFB457}"/>
  </hyperlinks>
  <pageMargins left="0.39370078740157483" right="0.39370078740157483" top="0.51181102362204722" bottom="0.43307086614173229" header="0.51181102362204722" footer="0.27559055118110237"/>
  <pageSetup paperSize="9" scale="89" fitToWidth="0" fitToHeight="0" orientation="portrait" useFirstPageNumber="1" r:id="rId2"/>
  <headerFooter differentFirst="1" alignWithMargins="0">
    <oddFooter>&amp;L&amp;"Calibri,Standaard"Aanvraag tot afwijking van lestijden, lesuren en uren - schooljaar 2023-2024 - pagina &amp;P van &amp;N</oddFooter>
    <firstFooter>&amp;L&amp;G</firstFooter>
  </headerFooter>
  <rowBreaks count="2" manualBreakCount="2">
    <brk id="72" max="45" man="1"/>
    <brk id="137"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workbookViewId="0"/>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48" t="s">
        <v>563</v>
      </c>
      <c r="B1" s="49">
        <v>41136</v>
      </c>
      <c r="C1" s="48" t="s">
        <v>564</v>
      </c>
      <c r="E1" s="50"/>
      <c r="F1" s="51"/>
    </row>
    <row r="2" spans="1:6" x14ac:dyDescent="0.25">
      <c r="A2" s="48" t="s">
        <v>564</v>
      </c>
      <c r="B2" s="49">
        <v>41501</v>
      </c>
      <c r="C2" s="48" t="s">
        <v>565</v>
      </c>
      <c r="D2" s="51"/>
      <c r="E2" s="50"/>
    </row>
    <row r="3" spans="1:6" x14ac:dyDescent="0.25">
      <c r="A3" s="48" t="s">
        <v>565</v>
      </c>
      <c r="B3">
        <v>41866</v>
      </c>
      <c r="C3" s="48" t="s">
        <v>566</v>
      </c>
      <c r="E3" s="50"/>
    </row>
    <row r="4" spans="1:6" x14ac:dyDescent="0.25">
      <c r="A4" s="48" t="s">
        <v>566</v>
      </c>
      <c r="B4">
        <v>42231</v>
      </c>
      <c r="C4" s="48" t="s">
        <v>567</v>
      </c>
      <c r="E4" s="50"/>
    </row>
    <row r="5" spans="1:6" x14ac:dyDescent="0.25">
      <c r="A5" s="48" t="s">
        <v>567</v>
      </c>
      <c r="B5">
        <v>42597</v>
      </c>
      <c r="C5" s="48" t="s">
        <v>568</v>
      </c>
      <c r="E5" s="50"/>
    </row>
    <row r="6" spans="1:6" x14ac:dyDescent="0.25">
      <c r="A6" s="48" t="s">
        <v>568</v>
      </c>
      <c r="B6" s="49">
        <f>D6</f>
        <v>43009</v>
      </c>
      <c r="C6" s="48" t="s">
        <v>4</v>
      </c>
      <c r="D6" s="51">
        <v>43009</v>
      </c>
      <c r="E6" s="50"/>
    </row>
    <row r="7" spans="1:6" x14ac:dyDescent="0.25">
      <c r="A7" s="48" t="s">
        <v>4</v>
      </c>
      <c r="B7" s="49">
        <f t="shared" ref="B7:B15" si="0">D7</f>
        <v>43374</v>
      </c>
      <c r="C7" s="48" t="s">
        <v>569</v>
      </c>
      <c r="D7" s="51">
        <v>43374</v>
      </c>
      <c r="E7" s="50"/>
    </row>
    <row r="8" spans="1:6" x14ac:dyDescent="0.25">
      <c r="A8" s="48" t="s">
        <v>569</v>
      </c>
      <c r="B8" s="49">
        <f t="shared" si="0"/>
        <v>43739</v>
      </c>
      <c r="C8" s="48" t="s">
        <v>570</v>
      </c>
      <c r="D8" s="51">
        <v>43739</v>
      </c>
      <c r="E8" s="50"/>
    </row>
    <row r="9" spans="1:6" x14ac:dyDescent="0.25">
      <c r="A9" s="48" t="s">
        <v>570</v>
      </c>
      <c r="B9" s="49">
        <f t="shared" si="0"/>
        <v>44105</v>
      </c>
      <c r="C9" s="48" t="s">
        <v>571</v>
      </c>
      <c r="D9" s="51">
        <v>44105</v>
      </c>
      <c r="E9" s="50"/>
    </row>
    <row r="10" spans="1:6" x14ac:dyDescent="0.25">
      <c r="A10" s="48" t="s">
        <v>571</v>
      </c>
      <c r="B10" s="49">
        <f t="shared" si="0"/>
        <v>44470</v>
      </c>
      <c r="C10" s="48" t="s">
        <v>572</v>
      </c>
      <c r="D10" s="51">
        <v>44470</v>
      </c>
      <c r="E10" s="50"/>
    </row>
    <row r="11" spans="1:6" x14ac:dyDescent="0.25">
      <c r="A11" s="48" t="s">
        <v>572</v>
      </c>
      <c r="B11" s="49">
        <f t="shared" si="0"/>
        <v>44835</v>
      </c>
      <c r="C11" s="48" t="s">
        <v>573</v>
      </c>
      <c r="D11" s="51">
        <v>44835</v>
      </c>
      <c r="E11" s="50"/>
    </row>
    <row r="12" spans="1:6" x14ac:dyDescent="0.25">
      <c r="A12" s="48" t="s">
        <v>573</v>
      </c>
      <c r="B12" s="49">
        <f t="shared" si="0"/>
        <v>45200</v>
      </c>
      <c r="C12" s="48" t="s">
        <v>574</v>
      </c>
      <c r="D12" s="51">
        <v>45200</v>
      </c>
      <c r="E12" s="50"/>
    </row>
    <row r="13" spans="1:6" x14ac:dyDescent="0.25">
      <c r="A13" s="48" t="s">
        <v>574</v>
      </c>
      <c r="B13" s="49">
        <f t="shared" si="0"/>
        <v>45566</v>
      </c>
      <c r="C13" s="48" t="s">
        <v>1406</v>
      </c>
      <c r="D13" s="51">
        <v>45566</v>
      </c>
      <c r="E13" s="50"/>
    </row>
    <row r="14" spans="1:6" x14ac:dyDescent="0.25">
      <c r="A14" s="48" t="s">
        <v>1406</v>
      </c>
      <c r="B14" s="49">
        <f t="shared" si="0"/>
        <v>45931</v>
      </c>
      <c r="C14" s="48" t="s">
        <v>1407</v>
      </c>
      <c r="D14" s="51">
        <v>45931</v>
      </c>
    </row>
    <row r="15" spans="1:6" x14ac:dyDescent="0.25">
      <c r="A15" s="48" t="s">
        <v>1407</v>
      </c>
      <c r="B15" s="49">
        <f t="shared" si="0"/>
        <v>46296</v>
      </c>
      <c r="C15" s="48" t="s">
        <v>1408</v>
      </c>
      <c r="D15" s="51">
        <v>46296</v>
      </c>
    </row>
    <row r="17" spans="1:10" x14ac:dyDescent="0.25">
      <c r="A17" t="s">
        <v>575</v>
      </c>
      <c r="B17" s="51">
        <v>45170</v>
      </c>
    </row>
    <row r="18" spans="1:10" x14ac:dyDescent="0.25">
      <c r="A18" t="s">
        <v>576</v>
      </c>
      <c r="B18" s="51">
        <v>45535</v>
      </c>
    </row>
    <row r="30" spans="1:10" x14ac:dyDescent="0.25">
      <c r="I30" s="51"/>
      <c r="J30" s="49"/>
    </row>
  </sheetData>
  <sheetProtection algorithmName="SHA-512" hashValue="L59e+sqkSNCDlwG2pKIgImezcLBMNHbHTYMPsmmyK3p67hmQD+TRpPfz294kOSdjt4nhQuQg0aXfcXVQZP3W5A==" saltValue="W5O0AXHXGjrc6eOjsQhzJQ==" spinCount="100000" sheet="1" objects="1" scenarios="1"/>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C83C-7A34-4EF8-A7DE-B7730409EF4B}">
  <dimension ref="A1:L86"/>
  <sheetViews>
    <sheetView workbookViewId="0"/>
  </sheetViews>
  <sheetFormatPr defaultRowHeight="13.2" x14ac:dyDescent="0.25"/>
  <cols>
    <col min="1" max="1" width="26.77734375" bestFit="1" customWidth="1"/>
    <col min="2" max="2" width="28.6640625" bestFit="1" customWidth="1"/>
    <col min="3" max="3" width="13.21875" bestFit="1" customWidth="1"/>
    <col min="4" max="4" width="26.77734375" bestFit="1" customWidth="1"/>
    <col min="5" max="11" width="17.77734375" bestFit="1" customWidth="1"/>
    <col min="12" max="12" width="23.88671875" bestFit="1" customWidth="1"/>
  </cols>
  <sheetData>
    <row r="1" spans="1:12" x14ac:dyDescent="0.25">
      <c r="A1" t="s">
        <v>1101</v>
      </c>
    </row>
    <row r="3" spans="1:12" hidden="1" x14ac:dyDescent="0.25">
      <c r="A3" s="48" t="s">
        <v>588</v>
      </c>
      <c r="B3" s="48" t="s">
        <v>1085</v>
      </c>
      <c r="C3" s="48" t="s">
        <v>1086</v>
      </c>
      <c r="D3" s="48" t="s">
        <v>1087</v>
      </c>
      <c r="E3" s="48" t="s">
        <v>1092</v>
      </c>
      <c r="F3" s="48" t="s">
        <v>1100</v>
      </c>
      <c r="G3" s="48" t="s">
        <v>1102</v>
      </c>
      <c r="H3" s="48" t="s">
        <v>1103</v>
      </c>
      <c r="I3" s="48" t="s">
        <v>1104</v>
      </c>
      <c r="J3" s="48" t="s">
        <v>1105</v>
      </c>
      <c r="K3" s="48" t="s">
        <v>1106</v>
      </c>
      <c r="L3" s="48" t="s">
        <v>1107</v>
      </c>
    </row>
    <row r="4" spans="1:12" hidden="1" x14ac:dyDescent="0.25">
      <c r="A4" s="48" t="s">
        <v>1085</v>
      </c>
      <c r="B4">
        <v>2</v>
      </c>
      <c r="C4">
        <v>1</v>
      </c>
      <c r="D4" s="48">
        <v>2</v>
      </c>
      <c r="E4" s="48" t="s">
        <v>1088</v>
      </c>
      <c r="F4" s="48" t="s">
        <v>1088</v>
      </c>
      <c r="G4" s="48" t="s">
        <v>1088</v>
      </c>
      <c r="H4" s="48" t="s">
        <v>1091</v>
      </c>
      <c r="I4" s="48" t="s">
        <v>1088</v>
      </c>
      <c r="J4" s="48" t="s">
        <v>1088</v>
      </c>
      <c r="K4" s="48" t="s">
        <v>1088</v>
      </c>
      <c r="L4" s="48" t="s">
        <v>1090</v>
      </c>
    </row>
    <row r="5" spans="1:12" hidden="1" x14ac:dyDescent="0.25">
      <c r="A5" s="48" t="s">
        <v>1086</v>
      </c>
      <c r="B5">
        <v>3</v>
      </c>
      <c r="C5">
        <v>2</v>
      </c>
      <c r="D5" s="48">
        <v>3</v>
      </c>
      <c r="E5" s="48" t="s">
        <v>1089</v>
      </c>
      <c r="F5" s="48" t="s">
        <v>1089</v>
      </c>
      <c r="G5" s="48" t="s">
        <v>1089</v>
      </c>
      <c r="H5" s="48"/>
      <c r="I5" s="48" t="s">
        <v>1089</v>
      </c>
      <c r="J5" s="48" t="s">
        <v>1089</v>
      </c>
      <c r="K5" s="48" t="s">
        <v>1089</v>
      </c>
      <c r="L5" s="48"/>
    </row>
    <row r="6" spans="1:12" hidden="1" x14ac:dyDescent="0.25">
      <c r="A6" s="48" t="s">
        <v>1087</v>
      </c>
      <c r="B6">
        <v>4</v>
      </c>
      <c r="C6">
        <v>3</v>
      </c>
      <c r="D6" s="48">
        <v>4</v>
      </c>
      <c r="E6" s="48"/>
      <c r="F6" s="48" t="s">
        <v>1090</v>
      </c>
      <c r="G6" s="48" t="s">
        <v>1090</v>
      </c>
      <c r="H6" s="48"/>
      <c r="I6" s="48" t="s">
        <v>1090</v>
      </c>
      <c r="J6" s="48" t="s">
        <v>1090</v>
      </c>
      <c r="K6" s="48" t="s">
        <v>1090</v>
      </c>
      <c r="L6" s="48"/>
    </row>
    <row r="7" spans="1:12" hidden="1" x14ac:dyDescent="0.25">
      <c r="B7">
        <v>5</v>
      </c>
      <c r="C7">
        <v>4</v>
      </c>
      <c r="D7" s="48">
        <v>5</v>
      </c>
      <c r="E7" s="48"/>
      <c r="F7" s="48" t="s">
        <v>1091</v>
      </c>
      <c r="G7" s="48" t="s">
        <v>1091</v>
      </c>
      <c r="H7" s="48"/>
      <c r="I7" s="48" t="s">
        <v>1091</v>
      </c>
      <c r="J7" s="48" t="s">
        <v>1091</v>
      </c>
      <c r="K7" s="48" t="s">
        <v>1091</v>
      </c>
      <c r="L7" s="48"/>
    </row>
    <row r="8" spans="1:12" hidden="1" x14ac:dyDescent="0.25">
      <c r="B8">
        <v>6</v>
      </c>
      <c r="C8">
        <v>5</v>
      </c>
      <c r="D8" s="48">
        <v>6</v>
      </c>
      <c r="E8" s="48"/>
      <c r="F8" s="48"/>
      <c r="G8" s="48"/>
      <c r="H8" s="48"/>
      <c r="I8" s="48"/>
      <c r="J8" s="48"/>
      <c r="K8" s="48"/>
      <c r="L8" s="48"/>
    </row>
    <row r="9" spans="1:12" hidden="1" x14ac:dyDescent="0.25">
      <c r="B9">
        <v>7</v>
      </c>
      <c r="C9">
        <v>6</v>
      </c>
      <c r="D9" s="48">
        <v>7</v>
      </c>
      <c r="E9" s="48"/>
      <c r="F9" s="48"/>
      <c r="G9" s="48"/>
      <c r="H9" s="48"/>
      <c r="I9" s="48"/>
      <c r="J9" s="48"/>
      <c r="K9" s="48"/>
      <c r="L9" s="48"/>
    </row>
    <row r="10" spans="1:12" hidden="1" x14ac:dyDescent="0.25">
      <c r="B10">
        <v>9</v>
      </c>
      <c r="C10">
        <v>7</v>
      </c>
      <c r="D10" s="48">
        <v>9</v>
      </c>
      <c r="E10" s="48"/>
      <c r="F10" s="48"/>
      <c r="G10" s="48"/>
      <c r="H10" s="48"/>
      <c r="I10" s="48"/>
      <c r="J10" s="48"/>
      <c r="K10" s="48"/>
      <c r="L10" s="48"/>
    </row>
    <row r="11" spans="1:12" hidden="1" x14ac:dyDescent="0.25">
      <c r="C11">
        <v>8</v>
      </c>
      <c r="D11" s="48" t="s">
        <v>1093</v>
      </c>
      <c r="E11" s="48"/>
      <c r="F11" s="48"/>
      <c r="G11" s="48"/>
      <c r="H11" s="48"/>
      <c r="I11" s="48"/>
      <c r="J11" s="48"/>
      <c r="K11" s="48"/>
      <c r="L11" s="48"/>
    </row>
    <row r="12" spans="1:12" hidden="1" x14ac:dyDescent="0.25">
      <c r="C12">
        <v>9</v>
      </c>
      <c r="D12" s="48"/>
      <c r="E12" s="48"/>
      <c r="F12" s="48"/>
      <c r="G12" s="48"/>
      <c r="H12" s="48"/>
      <c r="I12" s="48"/>
      <c r="J12" s="48"/>
      <c r="K12" s="48"/>
      <c r="L12" s="48"/>
    </row>
    <row r="13" spans="1:12" hidden="1" x14ac:dyDescent="0.25">
      <c r="C13" s="48" t="s">
        <v>1084</v>
      </c>
    </row>
    <row r="14" spans="1:12" hidden="1" x14ac:dyDescent="0.25"/>
    <row r="15" spans="1:12" hidden="1" x14ac:dyDescent="0.25"/>
    <row r="16" spans="1:12" hidden="1" x14ac:dyDescent="0.25"/>
    <row r="17" spans="1:3" hidden="1" x14ac:dyDescent="0.25">
      <c r="A17" t="s">
        <v>1087</v>
      </c>
      <c r="B17" s="48" t="s">
        <v>590</v>
      </c>
    </row>
    <row r="18" spans="1:3" hidden="1" x14ac:dyDescent="0.25">
      <c r="A18">
        <v>2</v>
      </c>
      <c r="B18" s="48" t="s">
        <v>1094</v>
      </c>
    </row>
    <row r="19" spans="1:3" hidden="1" x14ac:dyDescent="0.25">
      <c r="A19">
        <v>3</v>
      </c>
      <c r="B19" s="48" t="s">
        <v>1095</v>
      </c>
    </row>
    <row r="20" spans="1:3" hidden="1" x14ac:dyDescent="0.25">
      <c r="A20">
        <v>4</v>
      </c>
      <c r="B20" s="48" t="s">
        <v>1096</v>
      </c>
    </row>
    <row r="21" spans="1:3" hidden="1" x14ac:dyDescent="0.25">
      <c r="A21">
        <v>5</v>
      </c>
      <c r="B21" s="48" t="s">
        <v>1097</v>
      </c>
    </row>
    <row r="22" spans="1:3" hidden="1" x14ac:dyDescent="0.25">
      <c r="A22">
        <v>6</v>
      </c>
      <c r="B22" s="48" t="s">
        <v>1098</v>
      </c>
    </row>
    <row r="23" spans="1:3" hidden="1" x14ac:dyDescent="0.25">
      <c r="A23">
        <v>7</v>
      </c>
      <c r="B23" s="48" t="s">
        <v>1099</v>
      </c>
    </row>
    <row r="24" spans="1:3" hidden="1" x14ac:dyDescent="0.25">
      <c r="A24">
        <v>9</v>
      </c>
      <c r="B24" s="48" t="s">
        <v>1108</v>
      </c>
    </row>
    <row r="25" spans="1:3" hidden="1" x14ac:dyDescent="0.25">
      <c r="A25" t="s">
        <v>1093</v>
      </c>
      <c r="B25" s="48" t="s">
        <v>1112</v>
      </c>
    </row>
    <row r="26" spans="1:3" hidden="1" x14ac:dyDescent="0.25"/>
    <row r="27" spans="1:3" hidden="1" x14ac:dyDescent="0.25"/>
    <row r="28" spans="1:3" hidden="1" x14ac:dyDescent="0.25">
      <c r="A28" t="s">
        <v>1086</v>
      </c>
      <c r="B28">
        <v>1</v>
      </c>
      <c r="C28" s="48" t="s">
        <v>1110</v>
      </c>
    </row>
    <row r="29" spans="1:3" hidden="1" x14ac:dyDescent="0.25">
      <c r="A29" s="48" t="s">
        <v>1086</v>
      </c>
      <c r="B29">
        <v>2</v>
      </c>
      <c r="C29" s="48" t="s">
        <v>1110</v>
      </c>
    </row>
    <row r="30" spans="1:3" hidden="1" x14ac:dyDescent="0.25">
      <c r="A30" s="48" t="s">
        <v>1086</v>
      </c>
      <c r="B30">
        <v>3</v>
      </c>
      <c r="C30" s="48" t="s">
        <v>1110</v>
      </c>
    </row>
    <row r="31" spans="1:3" hidden="1" x14ac:dyDescent="0.25">
      <c r="A31" s="48" t="s">
        <v>1086</v>
      </c>
      <c r="B31">
        <v>4</v>
      </c>
      <c r="C31" s="48" t="s">
        <v>1110</v>
      </c>
    </row>
    <row r="32" spans="1:3" hidden="1" x14ac:dyDescent="0.25">
      <c r="A32" s="48" t="s">
        <v>1086</v>
      </c>
      <c r="B32">
        <v>5</v>
      </c>
      <c r="C32" s="48" t="s">
        <v>1110</v>
      </c>
    </row>
    <row r="33" spans="1:3" hidden="1" x14ac:dyDescent="0.25">
      <c r="A33" s="48" t="s">
        <v>1086</v>
      </c>
      <c r="B33">
        <v>6</v>
      </c>
      <c r="C33" s="48" t="s">
        <v>1110</v>
      </c>
    </row>
    <row r="34" spans="1:3" hidden="1" x14ac:dyDescent="0.25">
      <c r="A34" s="48" t="s">
        <v>1086</v>
      </c>
      <c r="B34">
        <v>7</v>
      </c>
      <c r="C34" s="48" t="s">
        <v>1110</v>
      </c>
    </row>
    <row r="35" spans="1:3" hidden="1" x14ac:dyDescent="0.25">
      <c r="A35" s="48" t="s">
        <v>1086</v>
      </c>
      <c r="B35">
        <v>8</v>
      </c>
      <c r="C35" s="48" t="s">
        <v>1110</v>
      </c>
    </row>
    <row r="36" spans="1:3" hidden="1" x14ac:dyDescent="0.25">
      <c r="A36" s="48" t="s">
        <v>1086</v>
      </c>
      <c r="B36">
        <v>9</v>
      </c>
      <c r="C36" s="48" t="s">
        <v>1110</v>
      </c>
    </row>
    <row r="37" spans="1:3" hidden="1" x14ac:dyDescent="0.25">
      <c r="A37" s="48" t="s">
        <v>1086</v>
      </c>
      <c r="B37" t="s">
        <v>1084</v>
      </c>
      <c r="C37" s="48" t="s">
        <v>1110</v>
      </c>
    </row>
    <row r="38" spans="1:3" hidden="1" x14ac:dyDescent="0.25"/>
    <row r="39" spans="1:3" hidden="1" x14ac:dyDescent="0.25"/>
    <row r="40" spans="1:3" hidden="1" x14ac:dyDescent="0.25">
      <c r="A40" t="s">
        <v>1087</v>
      </c>
      <c r="B40">
        <v>2</v>
      </c>
      <c r="C40" s="48" t="s">
        <v>1110</v>
      </c>
    </row>
    <row r="41" spans="1:3" hidden="1" x14ac:dyDescent="0.25">
      <c r="A41" t="s">
        <v>1087</v>
      </c>
      <c r="B41">
        <v>3</v>
      </c>
      <c r="C41" s="48" t="s">
        <v>1110</v>
      </c>
    </row>
    <row r="42" spans="1:3" hidden="1" x14ac:dyDescent="0.25">
      <c r="A42" t="s">
        <v>1087</v>
      </c>
      <c r="B42">
        <v>4</v>
      </c>
      <c r="C42" s="48" t="s">
        <v>1110</v>
      </c>
    </row>
    <row r="43" spans="1:3" hidden="1" x14ac:dyDescent="0.25">
      <c r="A43" t="s">
        <v>1087</v>
      </c>
      <c r="B43">
        <v>5</v>
      </c>
      <c r="C43" s="48" t="s">
        <v>1110</v>
      </c>
    </row>
    <row r="44" spans="1:3" hidden="1" x14ac:dyDescent="0.25">
      <c r="A44" t="s">
        <v>1087</v>
      </c>
      <c r="B44">
        <v>6</v>
      </c>
      <c r="C44" s="48" t="s">
        <v>1110</v>
      </c>
    </row>
    <row r="45" spans="1:3" hidden="1" x14ac:dyDescent="0.25">
      <c r="A45" t="s">
        <v>1087</v>
      </c>
      <c r="B45">
        <v>7</v>
      </c>
      <c r="C45" s="48" t="s">
        <v>1110</v>
      </c>
    </row>
    <row r="46" spans="1:3" hidden="1" x14ac:dyDescent="0.25">
      <c r="A46" t="s">
        <v>1087</v>
      </c>
      <c r="B46">
        <v>9</v>
      </c>
      <c r="C46" s="48" t="s">
        <v>1110</v>
      </c>
    </row>
    <row r="47" spans="1:3" hidden="1" x14ac:dyDescent="0.25">
      <c r="A47" t="s">
        <v>1087</v>
      </c>
      <c r="B47" t="str">
        <f>D11</f>
        <v>basisaanbod (type 1 uitdovend)</v>
      </c>
      <c r="C47" s="48" t="s">
        <v>1110</v>
      </c>
    </row>
    <row r="48" spans="1:3" hidden="1" x14ac:dyDescent="0.25"/>
    <row r="49" spans="1:3" hidden="1" x14ac:dyDescent="0.25"/>
    <row r="50" spans="1:3" hidden="1" x14ac:dyDescent="0.25">
      <c r="A50" t="s">
        <v>1085</v>
      </c>
      <c r="B50">
        <v>2</v>
      </c>
      <c r="C50" s="48" t="s">
        <v>1110</v>
      </c>
    </row>
    <row r="51" spans="1:3" hidden="1" x14ac:dyDescent="0.25">
      <c r="A51" t="s">
        <v>1085</v>
      </c>
      <c r="B51">
        <v>3</v>
      </c>
      <c r="C51" s="48" t="s">
        <v>1110</v>
      </c>
    </row>
    <row r="52" spans="1:3" hidden="1" x14ac:dyDescent="0.25">
      <c r="A52" t="s">
        <v>1085</v>
      </c>
      <c r="B52">
        <v>4</v>
      </c>
      <c r="C52" s="48" t="s">
        <v>1110</v>
      </c>
    </row>
    <row r="53" spans="1:3" hidden="1" x14ac:dyDescent="0.25">
      <c r="A53" t="s">
        <v>1085</v>
      </c>
      <c r="B53">
        <v>5</v>
      </c>
      <c r="C53" s="48" t="s">
        <v>1110</v>
      </c>
    </row>
    <row r="54" spans="1:3" hidden="1" x14ac:dyDescent="0.25">
      <c r="A54" t="s">
        <v>1085</v>
      </c>
      <c r="B54">
        <v>6</v>
      </c>
      <c r="C54" s="48" t="s">
        <v>1110</v>
      </c>
    </row>
    <row r="55" spans="1:3" hidden="1" x14ac:dyDescent="0.25">
      <c r="A55" t="s">
        <v>1085</v>
      </c>
      <c r="B55">
        <v>7</v>
      </c>
      <c r="C55" s="48" t="s">
        <v>1110</v>
      </c>
    </row>
    <row r="56" spans="1:3" hidden="1" x14ac:dyDescent="0.25">
      <c r="A56" t="s">
        <v>1085</v>
      </c>
      <c r="B56">
        <v>9</v>
      </c>
      <c r="C56" s="48" t="s">
        <v>1110</v>
      </c>
    </row>
    <row r="57" spans="1:3" hidden="1" x14ac:dyDescent="0.25"/>
    <row r="58" spans="1:3" hidden="1" x14ac:dyDescent="0.25"/>
    <row r="59" spans="1:3" hidden="1" x14ac:dyDescent="0.25"/>
    <row r="60" spans="1:3" hidden="1" x14ac:dyDescent="0.25">
      <c r="A60" s="48" t="s">
        <v>1088</v>
      </c>
      <c r="B60">
        <v>2</v>
      </c>
      <c r="C60" s="48" t="s">
        <v>1110</v>
      </c>
    </row>
    <row r="61" spans="1:3" hidden="1" x14ac:dyDescent="0.25">
      <c r="A61" s="48" t="s">
        <v>1088</v>
      </c>
      <c r="B61">
        <v>3</v>
      </c>
      <c r="C61" s="48" t="s">
        <v>1110</v>
      </c>
    </row>
    <row r="62" spans="1:3" hidden="1" x14ac:dyDescent="0.25">
      <c r="A62" s="48" t="s">
        <v>1088</v>
      </c>
      <c r="B62">
        <v>4</v>
      </c>
      <c r="C62" s="48" t="s">
        <v>1110</v>
      </c>
    </row>
    <row r="63" spans="1:3" hidden="1" x14ac:dyDescent="0.25">
      <c r="A63" s="48" t="s">
        <v>1088</v>
      </c>
      <c r="B63">
        <v>6</v>
      </c>
      <c r="C63" s="48" t="s">
        <v>1110</v>
      </c>
    </row>
    <row r="64" spans="1:3" hidden="1" x14ac:dyDescent="0.25">
      <c r="A64" s="48" t="s">
        <v>1088</v>
      </c>
      <c r="B64">
        <v>7</v>
      </c>
      <c r="C64" s="48" t="s">
        <v>1110</v>
      </c>
    </row>
    <row r="65" spans="1:3" hidden="1" x14ac:dyDescent="0.25">
      <c r="A65" s="48" t="s">
        <v>1088</v>
      </c>
      <c r="B65">
        <v>9</v>
      </c>
      <c r="C65" s="48" t="s">
        <v>1110</v>
      </c>
    </row>
    <row r="66" spans="1:3" hidden="1" x14ac:dyDescent="0.25">
      <c r="C66" s="48"/>
    </row>
    <row r="67" spans="1:3" hidden="1" x14ac:dyDescent="0.25">
      <c r="A67" s="48" t="s">
        <v>1089</v>
      </c>
      <c r="B67">
        <v>2</v>
      </c>
      <c r="C67" s="48" t="s">
        <v>1110</v>
      </c>
    </row>
    <row r="68" spans="1:3" hidden="1" x14ac:dyDescent="0.25">
      <c r="A68" s="48" t="s">
        <v>1089</v>
      </c>
      <c r="B68">
        <v>3</v>
      </c>
      <c r="C68" s="48" t="s">
        <v>1110</v>
      </c>
    </row>
    <row r="69" spans="1:3" hidden="1" x14ac:dyDescent="0.25">
      <c r="A69" s="48" t="s">
        <v>1089</v>
      </c>
      <c r="B69">
        <v>4</v>
      </c>
      <c r="C69" s="48" t="s">
        <v>1110</v>
      </c>
    </row>
    <row r="70" spans="1:3" hidden="1" x14ac:dyDescent="0.25">
      <c r="A70" s="48" t="s">
        <v>1089</v>
      </c>
      <c r="B70">
        <v>6</v>
      </c>
      <c r="C70" s="48" t="s">
        <v>1110</v>
      </c>
    </row>
    <row r="71" spans="1:3" hidden="1" x14ac:dyDescent="0.25">
      <c r="A71" s="48" t="s">
        <v>1089</v>
      </c>
      <c r="B71">
        <v>7</v>
      </c>
      <c r="C71" s="48" t="s">
        <v>1110</v>
      </c>
    </row>
    <row r="72" spans="1:3" hidden="1" x14ac:dyDescent="0.25">
      <c r="A72" s="48" t="s">
        <v>1089</v>
      </c>
      <c r="B72">
        <v>9</v>
      </c>
      <c r="C72" s="48" t="s">
        <v>1110</v>
      </c>
    </row>
    <row r="73" spans="1:3" hidden="1" x14ac:dyDescent="0.25">
      <c r="C73" s="48"/>
    </row>
    <row r="74" spans="1:3" hidden="1" x14ac:dyDescent="0.25">
      <c r="A74" s="48" t="s">
        <v>1090</v>
      </c>
      <c r="B74" t="str">
        <f>D11</f>
        <v>basisaanbod (type 1 uitdovend)</v>
      </c>
      <c r="C74" s="48" t="s">
        <v>1110</v>
      </c>
    </row>
    <row r="75" spans="1:3" hidden="1" x14ac:dyDescent="0.25">
      <c r="A75" s="48" t="s">
        <v>1090</v>
      </c>
      <c r="B75">
        <v>3</v>
      </c>
      <c r="C75" s="48" t="s">
        <v>1110</v>
      </c>
    </row>
    <row r="76" spans="1:3" hidden="1" x14ac:dyDescent="0.25">
      <c r="A76" s="48" t="s">
        <v>1090</v>
      </c>
      <c r="B76">
        <v>4</v>
      </c>
      <c r="C76" s="48" t="s">
        <v>1110</v>
      </c>
    </row>
    <row r="77" spans="1:3" hidden="1" x14ac:dyDescent="0.25">
      <c r="A77" s="48" t="s">
        <v>1090</v>
      </c>
      <c r="B77">
        <v>6</v>
      </c>
      <c r="C77" s="48" t="s">
        <v>1110</v>
      </c>
    </row>
    <row r="78" spans="1:3" hidden="1" x14ac:dyDescent="0.25">
      <c r="A78" s="48" t="s">
        <v>1090</v>
      </c>
      <c r="B78">
        <v>7</v>
      </c>
      <c r="C78" s="48" t="s">
        <v>1110</v>
      </c>
    </row>
    <row r="79" spans="1:3" hidden="1" x14ac:dyDescent="0.25">
      <c r="A79" s="48" t="s">
        <v>1090</v>
      </c>
      <c r="B79">
        <v>9</v>
      </c>
      <c r="C79" s="48" t="s">
        <v>1110</v>
      </c>
    </row>
    <row r="80" spans="1:3" hidden="1" x14ac:dyDescent="0.25">
      <c r="C80" s="48"/>
    </row>
    <row r="81" spans="1:3" hidden="1" x14ac:dyDescent="0.25">
      <c r="A81" s="48" t="s">
        <v>1091</v>
      </c>
      <c r="B81">
        <v>3</v>
      </c>
      <c r="C81" s="48" t="s">
        <v>1110</v>
      </c>
    </row>
    <row r="82" spans="1:3" hidden="1" x14ac:dyDescent="0.25">
      <c r="A82" s="48" t="s">
        <v>1091</v>
      </c>
      <c r="B82">
        <v>4</v>
      </c>
      <c r="C82" s="48" t="s">
        <v>1110</v>
      </c>
    </row>
    <row r="83" spans="1:3" hidden="1" x14ac:dyDescent="0.25">
      <c r="A83" s="48" t="s">
        <v>1091</v>
      </c>
      <c r="B83">
        <v>5</v>
      </c>
      <c r="C83" s="48" t="s">
        <v>1110</v>
      </c>
    </row>
    <row r="84" spans="1:3" hidden="1" x14ac:dyDescent="0.25">
      <c r="A84" s="48" t="s">
        <v>1091</v>
      </c>
      <c r="B84">
        <v>6</v>
      </c>
      <c r="C84" s="48" t="s">
        <v>1110</v>
      </c>
    </row>
    <row r="85" spans="1:3" hidden="1" x14ac:dyDescent="0.25">
      <c r="A85" s="48" t="s">
        <v>1091</v>
      </c>
      <c r="B85">
        <v>7</v>
      </c>
      <c r="C85" s="48" t="s">
        <v>1110</v>
      </c>
    </row>
    <row r="86" spans="1:3" hidden="1" x14ac:dyDescent="0.25">
      <c r="A86" s="48" t="s">
        <v>1091</v>
      </c>
      <c r="B86">
        <v>9</v>
      </c>
      <c r="C86" s="48" t="s">
        <v>1110</v>
      </c>
    </row>
  </sheetData>
  <sheetProtection algorithmName="SHA-512" hashValue="sg3CqwlgsQuF5uIhpknXMAaQHt6Ahc+czC/+MVmI9CMPra71novbUmotVMWegUWohescxLV8IIljrPFqo9ulJQ==" saltValue="wRKBIFSnwcuBowf91pOW3w==" spinCount="100000" sheet="1" objects="1" scenarios="1"/>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ABA0F-3766-422E-AAE7-46C700042AD2}">
  <dimension ref="A1:A4"/>
  <sheetViews>
    <sheetView workbookViewId="0">
      <selection activeCell="A2" sqref="A2:XFD5"/>
    </sheetView>
  </sheetViews>
  <sheetFormatPr defaultRowHeight="13.2" x14ac:dyDescent="0.25"/>
  <sheetData>
    <row r="1" spans="1:1" x14ac:dyDescent="0.25">
      <c r="A1" s="96" t="s">
        <v>1114</v>
      </c>
    </row>
    <row r="3" spans="1:1" hidden="1" x14ac:dyDescent="0.25">
      <c r="A3" t="e">
        <f>IF(VLOOKUP('aanvraag afwijkingen'!V30,'lijst instellingen'!A2:K5000,8,FALSE)="L",1,"")</f>
        <v>#N/A</v>
      </c>
    </row>
    <row r="4" spans="1:1" hidden="1" x14ac:dyDescent="0.25"/>
  </sheetData>
  <sheetProtection algorithmName="SHA-512" hashValue="e9vVl6jH8hEMeTT0mkClZELE2m4UmjQwsGFhHWnkRTM0WGU8x0C5BXih+OOP9DAUKYGBZZmQSfwrFFqxncyGPQ==" saltValue="Ko97boGIU73mtcndvDtMS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0" defaultRowHeight="13.8" x14ac:dyDescent="0.25"/>
  <cols>
    <col min="1" max="1" width="18" bestFit="1" customWidth="1"/>
    <col min="2" max="2" width="45.109375" bestFit="1" customWidth="1"/>
    <col min="3" max="3" width="33.21875" bestFit="1" customWidth="1"/>
    <col min="4" max="4" width="12.77734375" bestFit="1" customWidth="1"/>
    <col min="5" max="5" width="29.33203125" bestFit="1" customWidth="1"/>
    <col min="6" max="6" width="13.88671875" bestFit="1" customWidth="1"/>
    <col min="7" max="7" width="49.88671875" bestFit="1" customWidth="1"/>
    <col min="8" max="8" width="8.5546875" bestFit="1" customWidth="1"/>
    <col min="9" max="9" width="12.77734375" bestFit="1" customWidth="1"/>
    <col min="10" max="10" width="36.21875" bestFit="1" customWidth="1"/>
    <col min="11" max="11" width="32.33203125" bestFit="1" customWidth="1"/>
    <col min="12" max="12" width="17.33203125" style="98" bestFit="1" customWidth="1"/>
  </cols>
  <sheetData>
    <row r="1" spans="1:12" ht="16.8" x14ac:dyDescent="0.4">
      <c r="A1" s="70" t="s">
        <v>603</v>
      </c>
      <c r="B1" s="70" t="s">
        <v>1223</v>
      </c>
      <c r="C1" s="70" t="s">
        <v>1224</v>
      </c>
      <c r="D1" s="70" t="s">
        <v>109</v>
      </c>
      <c r="E1" s="70" t="s">
        <v>110</v>
      </c>
      <c r="F1" s="70" t="s">
        <v>111</v>
      </c>
      <c r="G1" s="70" t="s">
        <v>112</v>
      </c>
      <c r="H1" s="70" t="s">
        <v>1409</v>
      </c>
      <c r="I1" s="70" t="s">
        <v>1225</v>
      </c>
      <c r="J1" s="70" t="s">
        <v>1226</v>
      </c>
      <c r="K1" s="70" t="s">
        <v>1227</v>
      </c>
      <c r="L1" s="70" t="s">
        <v>1228</v>
      </c>
    </row>
    <row r="2" spans="1:12" ht="15.75" customHeight="1" x14ac:dyDescent="0.4">
      <c r="A2" s="71">
        <v>3301</v>
      </c>
      <c r="B2" s="72" t="s">
        <v>1410</v>
      </c>
      <c r="C2" s="72" t="s">
        <v>698</v>
      </c>
      <c r="D2" s="71">
        <v>1120</v>
      </c>
      <c r="E2" s="72" t="s">
        <v>114</v>
      </c>
      <c r="F2" s="72" t="s">
        <v>133</v>
      </c>
      <c r="G2" s="72" t="s">
        <v>1115</v>
      </c>
      <c r="H2" s="72" t="s">
        <v>597</v>
      </c>
      <c r="I2" s="72" t="s">
        <v>1411</v>
      </c>
      <c r="J2" s="72" t="s">
        <v>1412</v>
      </c>
      <c r="K2" s="72" t="s">
        <v>604</v>
      </c>
      <c r="L2" s="98" t="s">
        <v>1413</v>
      </c>
    </row>
    <row r="3" spans="1:12" ht="15.75" customHeight="1" x14ac:dyDescent="0.4">
      <c r="A3" s="71">
        <v>3319</v>
      </c>
      <c r="B3" s="72" t="s">
        <v>1414</v>
      </c>
      <c r="C3" s="72" t="s">
        <v>699</v>
      </c>
      <c r="D3" s="71">
        <v>1750</v>
      </c>
      <c r="E3" s="72" t="s">
        <v>115</v>
      </c>
      <c r="F3" s="72" t="s">
        <v>1229</v>
      </c>
      <c r="G3" s="72" t="s">
        <v>1415</v>
      </c>
      <c r="H3" s="72" t="s">
        <v>597</v>
      </c>
      <c r="I3" s="72" t="s">
        <v>1411</v>
      </c>
      <c r="J3" s="72" t="s">
        <v>1412</v>
      </c>
      <c r="K3" s="72" t="s">
        <v>604</v>
      </c>
      <c r="L3" s="98" t="s">
        <v>1413</v>
      </c>
    </row>
    <row r="4" spans="1:12" ht="15.75" customHeight="1" x14ac:dyDescent="0.4">
      <c r="A4" s="71">
        <v>3327</v>
      </c>
      <c r="B4" s="72" t="s">
        <v>1416</v>
      </c>
      <c r="C4" s="72" t="s">
        <v>1230</v>
      </c>
      <c r="D4" s="71">
        <v>1780</v>
      </c>
      <c r="E4" s="72" t="s">
        <v>29</v>
      </c>
      <c r="F4" s="72" t="s">
        <v>134</v>
      </c>
      <c r="G4" s="72" t="s">
        <v>1417</v>
      </c>
      <c r="H4" s="72" t="s">
        <v>597</v>
      </c>
      <c r="I4" s="72" t="s">
        <v>1411</v>
      </c>
      <c r="J4" s="72" t="s">
        <v>1412</v>
      </c>
      <c r="K4" s="72" t="s">
        <v>604</v>
      </c>
      <c r="L4" s="98" t="s">
        <v>1413</v>
      </c>
    </row>
    <row r="5" spans="1:12" ht="15.75" customHeight="1" x14ac:dyDescent="0.4">
      <c r="A5" s="71">
        <v>3335</v>
      </c>
      <c r="B5" s="72" t="s">
        <v>1418</v>
      </c>
      <c r="C5" s="72" t="s">
        <v>700</v>
      </c>
      <c r="D5" s="71">
        <v>2920</v>
      </c>
      <c r="E5" s="72" t="s">
        <v>58</v>
      </c>
      <c r="F5" s="72" t="s">
        <v>135</v>
      </c>
      <c r="G5" s="72" t="s">
        <v>701</v>
      </c>
      <c r="H5" s="72" t="s">
        <v>597</v>
      </c>
      <c r="I5" s="72" t="s">
        <v>1401</v>
      </c>
      <c r="J5" s="72" t="s">
        <v>1231</v>
      </c>
      <c r="K5" s="72" t="s">
        <v>604</v>
      </c>
      <c r="L5" s="98" t="s">
        <v>1232</v>
      </c>
    </row>
    <row r="6" spans="1:12" ht="15.75" customHeight="1" x14ac:dyDescent="0.4">
      <c r="A6" s="71">
        <v>3343</v>
      </c>
      <c r="B6" s="72" t="s">
        <v>1419</v>
      </c>
      <c r="C6" s="72" t="s">
        <v>702</v>
      </c>
      <c r="D6" s="71">
        <v>2970</v>
      </c>
      <c r="E6" s="72" t="s">
        <v>83</v>
      </c>
      <c r="F6" s="72" t="s">
        <v>136</v>
      </c>
      <c r="G6" s="72" t="s">
        <v>1116</v>
      </c>
      <c r="H6" s="72" t="s">
        <v>597</v>
      </c>
      <c r="I6" s="72" t="s">
        <v>1401</v>
      </c>
      <c r="J6" s="72" t="s">
        <v>1231</v>
      </c>
      <c r="K6" s="72" t="s">
        <v>604</v>
      </c>
      <c r="L6" s="98" t="s">
        <v>1232</v>
      </c>
    </row>
    <row r="7" spans="1:12" ht="15.75" customHeight="1" x14ac:dyDescent="0.4">
      <c r="A7" s="71">
        <v>3368</v>
      </c>
      <c r="B7" s="72" t="s">
        <v>1420</v>
      </c>
      <c r="C7" s="72" t="s">
        <v>703</v>
      </c>
      <c r="D7" s="71">
        <v>2460</v>
      </c>
      <c r="E7" s="72" t="s">
        <v>84</v>
      </c>
      <c r="F7" s="72" t="s">
        <v>137</v>
      </c>
      <c r="G7" s="72" t="s">
        <v>138</v>
      </c>
      <c r="H7" s="72" t="s">
        <v>597</v>
      </c>
      <c r="I7" s="72" t="s">
        <v>1401</v>
      </c>
      <c r="J7" s="72" t="s">
        <v>1231</v>
      </c>
      <c r="K7" s="72" t="s">
        <v>604</v>
      </c>
      <c r="L7" s="98" t="s">
        <v>1232</v>
      </c>
    </row>
    <row r="8" spans="1:12" ht="15.75" customHeight="1" x14ac:dyDescent="0.4">
      <c r="A8" s="71">
        <v>3384</v>
      </c>
      <c r="B8" s="72" t="s">
        <v>1421</v>
      </c>
      <c r="C8" s="72" t="s">
        <v>704</v>
      </c>
      <c r="D8" s="71">
        <v>2840</v>
      </c>
      <c r="E8" s="72" t="s">
        <v>32</v>
      </c>
      <c r="F8" s="72" t="s">
        <v>139</v>
      </c>
      <c r="G8" s="72" t="s">
        <v>705</v>
      </c>
      <c r="H8" s="72" t="s">
        <v>597</v>
      </c>
      <c r="I8" s="72" t="s">
        <v>1401</v>
      </c>
      <c r="J8" s="72" t="s">
        <v>1231</v>
      </c>
      <c r="K8" s="72" t="s">
        <v>604</v>
      </c>
      <c r="L8" s="98" t="s">
        <v>1232</v>
      </c>
    </row>
    <row r="9" spans="1:12" ht="15.75" customHeight="1" x14ac:dyDescent="0.4">
      <c r="A9" s="71">
        <v>3392</v>
      </c>
      <c r="B9" s="72" t="s">
        <v>1422</v>
      </c>
      <c r="C9" s="72" t="s">
        <v>1423</v>
      </c>
      <c r="D9" s="71">
        <v>9100</v>
      </c>
      <c r="E9" s="72" t="s">
        <v>74</v>
      </c>
      <c r="F9" s="72" t="s">
        <v>140</v>
      </c>
      <c r="G9" s="72" t="s">
        <v>141</v>
      </c>
      <c r="H9" s="72" t="s">
        <v>597</v>
      </c>
      <c r="I9" s="72" t="s">
        <v>1411</v>
      </c>
      <c r="J9" s="72" t="s">
        <v>1412</v>
      </c>
      <c r="K9" s="72" t="s">
        <v>604</v>
      </c>
      <c r="L9" s="98" t="s">
        <v>1413</v>
      </c>
    </row>
    <row r="10" spans="1:12" ht="15.75" customHeight="1" x14ac:dyDescent="0.4">
      <c r="A10" s="71">
        <v>3401</v>
      </c>
      <c r="B10" s="72" t="s">
        <v>706</v>
      </c>
      <c r="C10" s="72" t="s">
        <v>707</v>
      </c>
      <c r="D10" s="71">
        <v>3001</v>
      </c>
      <c r="E10" s="72" t="s">
        <v>88</v>
      </c>
      <c r="F10" s="72" t="s">
        <v>142</v>
      </c>
      <c r="G10" s="72" t="s">
        <v>1424</v>
      </c>
      <c r="H10" s="72" t="s">
        <v>597</v>
      </c>
      <c r="I10" s="72" t="s">
        <v>1411</v>
      </c>
      <c r="J10" s="72" t="s">
        <v>1412</v>
      </c>
      <c r="K10" s="72" t="s">
        <v>604</v>
      </c>
      <c r="L10" s="98" t="s">
        <v>1413</v>
      </c>
    </row>
    <row r="11" spans="1:12" ht="15.75" customHeight="1" x14ac:dyDescent="0.4">
      <c r="A11" s="71">
        <v>3426</v>
      </c>
      <c r="B11" s="72" t="s">
        <v>1425</v>
      </c>
      <c r="C11" s="72" t="s">
        <v>708</v>
      </c>
      <c r="D11" s="71">
        <v>3800</v>
      </c>
      <c r="E11" s="72" t="s">
        <v>54</v>
      </c>
      <c r="F11" s="72" t="s">
        <v>143</v>
      </c>
      <c r="G11" s="72" t="s">
        <v>1426</v>
      </c>
      <c r="H11" s="72" t="s">
        <v>597</v>
      </c>
      <c r="I11" s="72" t="s">
        <v>1411</v>
      </c>
      <c r="J11" s="72" t="s">
        <v>1412</v>
      </c>
      <c r="K11" s="72" t="s">
        <v>604</v>
      </c>
      <c r="L11" s="98" t="s">
        <v>1413</v>
      </c>
    </row>
    <row r="12" spans="1:12" ht="15.75" customHeight="1" x14ac:dyDescent="0.4">
      <c r="A12" s="71">
        <v>3434</v>
      </c>
      <c r="B12" s="72" t="s">
        <v>709</v>
      </c>
      <c r="C12" s="72" t="s">
        <v>710</v>
      </c>
      <c r="D12" s="71">
        <v>3550</v>
      </c>
      <c r="E12" s="72" t="s">
        <v>124</v>
      </c>
      <c r="F12" s="72" t="s">
        <v>144</v>
      </c>
      <c r="G12" s="72" t="s">
        <v>145</v>
      </c>
      <c r="H12" s="72" t="s">
        <v>597</v>
      </c>
      <c r="I12" s="72" t="s">
        <v>1411</v>
      </c>
      <c r="J12" s="72" t="s">
        <v>1412</v>
      </c>
      <c r="K12" s="72" t="s">
        <v>604</v>
      </c>
      <c r="L12" s="98" t="s">
        <v>1413</v>
      </c>
    </row>
    <row r="13" spans="1:12" ht="15.75" customHeight="1" x14ac:dyDescent="0.4">
      <c r="A13" s="71">
        <v>3442</v>
      </c>
      <c r="B13" s="72" t="s">
        <v>1427</v>
      </c>
      <c r="C13" s="72" t="s">
        <v>711</v>
      </c>
      <c r="D13" s="71">
        <v>3600</v>
      </c>
      <c r="E13" s="72" t="s">
        <v>18</v>
      </c>
      <c r="F13" s="72" t="s">
        <v>146</v>
      </c>
      <c r="G13" s="72" t="s">
        <v>1428</v>
      </c>
      <c r="H13" s="72" t="s">
        <v>597</v>
      </c>
      <c r="I13" s="72" t="s">
        <v>1411</v>
      </c>
      <c r="J13" s="72" t="s">
        <v>1412</v>
      </c>
      <c r="K13" s="72" t="s">
        <v>604</v>
      </c>
      <c r="L13" s="98" t="s">
        <v>1413</v>
      </c>
    </row>
    <row r="14" spans="1:12" ht="15.75" customHeight="1" x14ac:dyDescent="0.4">
      <c r="A14" s="71">
        <v>3459</v>
      </c>
      <c r="B14" s="72" t="s">
        <v>1429</v>
      </c>
      <c r="C14" s="72" t="s">
        <v>712</v>
      </c>
      <c r="D14" s="71">
        <v>3630</v>
      </c>
      <c r="E14" s="72" t="s">
        <v>20</v>
      </c>
      <c r="F14" s="72" t="s">
        <v>147</v>
      </c>
      <c r="G14" s="72" t="s">
        <v>1233</v>
      </c>
      <c r="H14" s="72" t="s">
        <v>597</v>
      </c>
      <c r="I14" s="72" t="s">
        <v>1411</v>
      </c>
      <c r="J14" s="72" t="s">
        <v>1412</v>
      </c>
      <c r="K14" s="72" t="s">
        <v>604</v>
      </c>
      <c r="L14" s="98" t="s">
        <v>1413</v>
      </c>
    </row>
    <row r="15" spans="1:12" ht="15.75" customHeight="1" x14ac:dyDescent="0.4">
      <c r="A15" s="71">
        <v>3467</v>
      </c>
      <c r="B15" s="72" t="s">
        <v>1027</v>
      </c>
      <c r="C15" s="72" t="s">
        <v>713</v>
      </c>
      <c r="D15" s="71">
        <v>3720</v>
      </c>
      <c r="E15" s="72" t="s">
        <v>148</v>
      </c>
      <c r="F15" s="72" t="s">
        <v>149</v>
      </c>
      <c r="G15" s="72" t="s">
        <v>714</v>
      </c>
      <c r="H15" s="72" t="s">
        <v>597</v>
      </c>
      <c r="I15" s="72" t="s">
        <v>1411</v>
      </c>
      <c r="J15" s="72" t="s">
        <v>1412</v>
      </c>
      <c r="K15" s="72" t="s">
        <v>604</v>
      </c>
      <c r="L15" s="98" t="s">
        <v>1413</v>
      </c>
    </row>
    <row r="16" spans="1:12" ht="15.75" customHeight="1" x14ac:dyDescent="0.4">
      <c r="A16" s="71">
        <v>3475</v>
      </c>
      <c r="B16" s="72" t="s">
        <v>715</v>
      </c>
      <c r="C16" s="72" t="s">
        <v>716</v>
      </c>
      <c r="D16" s="71">
        <v>3920</v>
      </c>
      <c r="E16" s="72" t="s">
        <v>15</v>
      </c>
      <c r="F16" s="72" t="s">
        <v>150</v>
      </c>
      <c r="G16" s="72" t="s">
        <v>717</v>
      </c>
      <c r="H16" s="72" t="s">
        <v>597</v>
      </c>
      <c r="I16" s="72" t="s">
        <v>1411</v>
      </c>
      <c r="J16" s="72" t="s">
        <v>1412</v>
      </c>
      <c r="K16" s="72" t="s">
        <v>604</v>
      </c>
      <c r="L16" s="98" t="s">
        <v>1413</v>
      </c>
    </row>
    <row r="17" spans="1:12" ht="15.75" customHeight="1" x14ac:dyDescent="0.4">
      <c r="A17" s="71">
        <v>3491</v>
      </c>
      <c r="B17" s="72" t="s">
        <v>1430</v>
      </c>
      <c r="C17" s="72" t="s">
        <v>718</v>
      </c>
      <c r="D17" s="71">
        <v>8670</v>
      </c>
      <c r="E17" s="72" t="s">
        <v>46</v>
      </c>
      <c r="F17" s="72" t="s">
        <v>151</v>
      </c>
      <c r="G17" s="72" t="s">
        <v>152</v>
      </c>
      <c r="H17" s="72" t="s">
        <v>597</v>
      </c>
      <c r="I17" s="72" t="s">
        <v>1401</v>
      </c>
      <c r="J17" s="72" t="s">
        <v>1231</v>
      </c>
      <c r="K17" s="72" t="s">
        <v>604</v>
      </c>
      <c r="L17" s="98" t="s">
        <v>1232</v>
      </c>
    </row>
    <row r="18" spans="1:12" ht="15.75" customHeight="1" x14ac:dyDescent="0.4">
      <c r="A18" s="71">
        <v>3509</v>
      </c>
      <c r="B18" s="72" t="s">
        <v>1431</v>
      </c>
      <c r="C18" s="72" t="s">
        <v>719</v>
      </c>
      <c r="D18" s="71">
        <v>8200</v>
      </c>
      <c r="E18" s="72" t="s">
        <v>70</v>
      </c>
      <c r="F18" s="72" t="s">
        <v>153</v>
      </c>
      <c r="G18" s="72" t="s">
        <v>154</v>
      </c>
      <c r="H18" s="72" t="s">
        <v>597</v>
      </c>
      <c r="I18" s="72" t="s">
        <v>1401</v>
      </c>
      <c r="J18" s="72" t="s">
        <v>1231</v>
      </c>
      <c r="K18" s="72" t="s">
        <v>604</v>
      </c>
      <c r="L18" s="98" t="s">
        <v>1232</v>
      </c>
    </row>
    <row r="19" spans="1:12" ht="15.75" customHeight="1" x14ac:dyDescent="0.4">
      <c r="A19" s="71">
        <v>3517</v>
      </c>
      <c r="B19" s="72" t="s">
        <v>1432</v>
      </c>
      <c r="C19" s="72" t="s">
        <v>720</v>
      </c>
      <c r="D19" s="71">
        <v>8730</v>
      </c>
      <c r="E19" s="72" t="s">
        <v>56</v>
      </c>
      <c r="F19" s="72" t="s">
        <v>155</v>
      </c>
      <c r="G19" s="72" t="s">
        <v>1028</v>
      </c>
      <c r="H19" s="72" t="s">
        <v>597</v>
      </c>
      <c r="I19" s="72" t="s">
        <v>1401</v>
      </c>
      <c r="J19" s="72" t="s">
        <v>1231</v>
      </c>
      <c r="K19" s="72" t="s">
        <v>604</v>
      </c>
      <c r="L19" s="98" t="s">
        <v>1232</v>
      </c>
    </row>
    <row r="20" spans="1:12" ht="15.75" customHeight="1" x14ac:dyDescent="0.4">
      <c r="A20" s="71">
        <v>3525</v>
      </c>
      <c r="B20" s="72" t="s">
        <v>1433</v>
      </c>
      <c r="C20" s="72" t="s">
        <v>721</v>
      </c>
      <c r="D20" s="71">
        <v>8400</v>
      </c>
      <c r="E20" s="72" t="s">
        <v>39</v>
      </c>
      <c r="F20" s="72" t="s">
        <v>156</v>
      </c>
      <c r="G20" s="72" t="s">
        <v>157</v>
      </c>
      <c r="H20" s="72" t="s">
        <v>597</v>
      </c>
      <c r="I20" s="72" t="s">
        <v>1401</v>
      </c>
      <c r="J20" s="72" t="s">
        <v>1231</v>
      </c>
      <c r="K20" s="72" t="s">
        <v>604</v>
      </c>
      <c r="L20" s="98" t="s">
        <v>1232</v>
      </c>
    </row>
    <row r="21" spans="1:12" ht="15.75" customHeight="1" x14ac:dyDescent="0.4">
      <c r="A21" s="71">
        <v>3558</v>
      </c>
      <c r="B21" s="72" t="s">
        <v>1434</v>
      </c>
      <c r="C21" s="72" t="s">
        <v>722</v>
      </c>
      <c r="D21" s="71">
        <v>8500</v>
      </c>
      <c r="E21" s="72" t="s">
        <v>62</v>
      </c>
      <c r="F21" s="72" t="s">
        <v>158</v>
      </c>
      <c r="G21" s="72" t="s">
        <v>159</v>
      </c>
      <c r="H21" s="72" t="s">
        <v>597</v>
      </c>
      <c r="I21" s="72" t="s">
        <v>1401</v>
      </c>
      <c r="J21" s="72" t="s">
        <v>1231</v>
      </c>
      <c r="K21" s="72" t="s">
        <v>604</v>
      </c>
      <c r="L21" s="98" t="s">
        <v>1232</v>
      </c>
    </row>
    <row r="22" spans="1:12" ht="15.75" customHeight="1" x14ac:dyDescent="0.4">
      <c r="A22" s="71">
        <v>3566</v>
      </c>
      <c r="B22" s="72" t="s">
        <v>1435</v>
      </c>
      <c r="C22" s="72" t="s">
        <v>723</v>
      </c>
      <c r="D22" s="71">
        <v>8940</v>
      </c>
      <c r="E22" s="72" t="s">
        <v>95</v>
      </c>
      <c r="F22" s="72" t="s">
        <v>160</v>
      </c>
      <c r="G22" s="72" t="s">
        <v>1117</v>
      </c>
      <c r="H22" s="72" t="s">
        <v>597</v>
      </c>
      <c r="I22" s="72" t="s">
        <v>1401</v>
      </c>
      <c r="J22" s="72" t="s">
        <v>1231</v>
      </c>
      <c r="K22" s="72" t="s">
        <v>604</v>
      </c>
      <c r="L22" s="98" t="s">
        <v>1232</v>
      </c>
    </row>
    <row r="23" spans="1:12" ht="15.75" customHeight="1" x14ac:dyDescent="0.4">
      <c r="A23" s="71">
        <v>3574</v>
      </c>
      <c r="B23" s="72" t="s">
        <v>1436</v>
      </c>
      <c r="C23" s="72" t="s">
        <v>724</v>
      </c>
      <c r="D23" s="71">
        <v>8800</v>
      </c>
      <c r="E23" s="72" t="s">
        <v>25</v>
      </c>
      <c r="F23" s="72" t="s">
        <v>161</v>
      </c>
      <c r="G23" s="72" t="s">
        <v>1234</v>
      </c>
      <c r="H23" s="72" t="s">
        <v>597</v>
      </c>
      <c r="I23" s="72" t="s">
        <v>1401</v>
      </c>
      <c r="J23" s="72" t="s">
        <v>1231</v>
      </c>
      <c r="K23" s="72" t="s">
        <v>604</v>
      </c>
      <c r="L23" s="98" t="s">
        <v>1232</v>
      </c>
    </row>
    <row r="24" spans="1:12" ht="15.75" customHeight="1" x14ac:dyDescent="0.4">
      <c r="A24" s="71">
        <v>3582</v>
      </c>
      <c r="B24" s="72" t="s">
        <v>1437</v>
      </c>
      <c r="C24" s="72" t="s">
        <v>725</v>
      </c>
      <c r="D24" s="71">
        <v>9000</v>
      </c>
      <c r="E24" s="72" t="s">
        <v>68</v>
      </c>
      <c r="F24" s="72" t="s">
        <v>162</v>
      </c>
      <c r="G24" s="72" t="s">
        <v>1029</v>
      </c>
      <c r="H24" s="72" t="s">
        <v>597</v>
      </c>
      <c r="I24" s="72" t="s">
        <v>1411</v>
      </c>
      <c r="J24" s="72" t="s">
        <v>1412</v>
      </c>
      <c r="K24" s="72" t="s">
        <v>604</v>
      </c>
      <c r="L24" s="98" t="s">
        <v>1413</v>
      </c>
    </row>
    <row r="25" spans="1:12" ht="15.75" customHeight="1" x14ac:dyDescent="0.4">
      <c r="A25" s="71">
        <v>3591</v>
      </c>
      <c r="B25" s="72" t="s">
        <v>1438</v>
      </c>
      <c r="C25" s="72" t="s">
        <v>726</v>
      </c>
      <c r="D25" s="71">
        <v>9940</v>
      </c>
      <c r="E25" s="72" t="s">
        <v>28</v>
      </c>
      <c r="F25" s="72" t="s">
        <v>163</v>
      </c>
      <c r="G25" s="72" t="s">
        <v>1030</v>
      </c>
      <c r="H25" s="72" t="s">
        <v>597</v>
      </c>
      <c r="I25" s="72" t="s">
        <v>1411</v>
      </c>
      <c r="J25" s="72" t="s">
        <v>1412</v>
      </c>
      <c r="K25" s="72" t="s">
        <v>604</v>
      </c>
      <c r="L25" s="98" t="s">
        <v>1413</v>
      </c>
    </row>
    <row r="26" spans="1:12" ht="15.75" customHeight="1" x14ac:dyDescent="0.4">
      <c r="A26" s="71">
        <v>3608</v>
      </c>
      <c r="B26" s="72" t="s">
        <v>1031</v>
      </c>
      <c r="C26" s="72" t="s">
        <v>727</v>
      </c>
      <c r="D26" s="71">
        <v>9160</v>
      </c>
      <c r="E26" s="72" t="s">
        <v>34</v>
      </c>
      <c r="F26" s="72" t="s">
        <v>164</v>
      </c>
      <c r="G26" s="72" t="s">
        <v>1235</v>
      </c>
      <c r="H26" s="72" t="s">
        <v>597</v>
      </c>
      <c r="I26" s="72" t="s">
        <v>1411</v>
      </c>
      <c r="J26" s="72" t="s">
        <v>1412</v>
      </c>
      <c r="K26" s="72" t="s">
        <v>604</v>
      </c>
      <c r="L26" s="98" t="s">
        <v>1413</v>
      </c>
    </row>
    <row r="27" spans="1:12" ht="15.75" customHeight="1" x14ac:dyDescent="0.4">
      <c r="A27" s="71">
        <v>3616</v>
      </c>
      <c r="B27" s="72" t="s">
        <v>1439</v>
      </c>
      <c r="C27" s="72" t="s">
        <v>728</v>
      </c>
      <c r="D27" s="71">
        <v>9300</v>
      </c>
      <c r="E27" s="72" t="s">
        <v>103</v>
      </c>
      <c r="F27" s="72" t="s">
        <v>165</v>
      </c>
      <c r="G27" s="72" t="s">
        <v>166</v>
      </c>
      <c r="H27" s="72" t="s">
        <v>597</v>
      </c>
      <c r="I27" s="72" t="s">
        <v>1411</v>
      </c>
      <c r="J27" s="72" t="s">
        <v>1412</v>
      </c>
      <c r="K27" s="72" t="s">
        <v>604</v>
      </c>
      <c r="L27" s="98" t="s">
        <v>1413</v>
      </c>
    </row>
    <row r="28" spans="1:12" ht="15.75" customHeight="1" x14ac:dyDescent="0.4">
      <c r="A28" s="71">
        <v>3624</v>
      </c>
      <c r="B28" s="72" t="s">
        <v>1440</v>
      </c>
      <c r="C28" s="72" t="s">
        <v>729</v>
      </c>
      <c r="D28" s="71">
        <v>9420</v>
      </c>
      <c r="E28" s="72" t="s">
        <v>167</v>
      </c>
      <c r="F28" s="72" t="s">
        <v>168</v>
      </c>
      <c r="G28" s="72" t="s">
        <v>1118</v>
      </c>
      <c r="H28" s="72" t="s">
        <v>597</v>
      </c>
      <c r="I28" s="72" t="s">
        <v>1411</v>
      </c>
      <c r="J28" s="72" t="s">
        <v>1412</v>
      </c>
      <c r="K28" s="72" t="s">
        <v>604</v>
      </c>
      <c r="L28" s="98" t="s">
        <v>1413</v>
      </c>
    </row>
    <row r="29" spans="1:12" ht="15.75" customHeight="1" x14ac:dyDescent="0.4">
      <c r="A29" s="71">
        <v>3632</v>
      </c>
      <c r="B29" s="72" t="s">
        <v>1441</v>
      </c>
      <c r="C29" s="72" t="s">
        <v>730</v>
      </c>
      <c r="D29" s="71">
        <v>9500</v>
      </c>
      <c r="E29" s="72" t="s">
        <v>49</v>
      </c>
      <c r="F29" s="72" t="s">
        <v>169</v>
      </c>
      <c r="G29" s="72" t="s">
        <v>605</v>
      </c>
      <c r="H29" s="72" t="s">
        <v>597</v>
      </c>
      <c r="I29" s="72" t="s">
        <v>1411</v>
      </c>
      <c r="J29" s="72" t="s">
        <v>1412</v>
      </c>
      <c r="K29" s="72" t="s">
        <v>604</v>
      </c>
      <c r="L29" s="98" t="s">
        <v>1413</v>
      </c>
    </row>
    <row r="30" spans="1:12" ht="15.75" customHeight="1" x14ac:dyDescent="0.4">
      <c r="A30" s="71">
        <v>3641</v>
      </c>
      <c r="B30" s="72" t="s">
        <v>1442</v>
      </c>
      <c r="C30" s="72" t="s">
        <v>731</v>
      </c>
      <c r="D30" s="71">
        <v>9700</v>
      </c>
      <c r="E30" s="72" t="s">
        <v>76</v>
      </c>
      <c r="F30" s="72" t="s">
        <v>170</v>
      </c>
      <c r="G30" s="72" t="s">
        <v>171</v>
      </c>
      <c r="H30" s="72" t="s">
        <v>597</v>
      </c>
      <c r="I30" s="72" t="s">
        <v>1411</v>
      </c>
      <c r="J30" s="72" t="s">
        <v>1412</v>
      </c>
      <c r="K30" s="72" t="s">
        <v>604</v>
      </c>
      <c r="L30" s="98" t="s">
        <v>1413</v>
      </c>
    </row>
    <row r="31" spans="1:12" ht="15.75" customHeight="1" x14ac:dyDescent="0.4">
      <c r="A31" s="71">
        <v>25247</v>
      </c>
      <c r="B31" s="72" t="s">
        <v>732</v>
      </c>
      <c r="C31" s="72" t="s">
        <v>733</v>
      </c>
      <c r="D31" s="71">
        <v>1070</v>
      </c>
      <c r="E31" s="72" t="s">
        <v>30</v>
      </c>
      <c r="F31" s="72" t="s">
        <v>188</v>
      </c>
      <c r="G31" s="72" t="s">
        <v>1119</v>
      </c>
      <c r="H31" s="72" t="s">
        <v>597</v>
      </c>
      <c r="I31" s="72" t="s">
        <v>1411</v>
      </c>
      <c r="J31" s="72" t="s">
        <v>1412</v>
      </c>
      <c r="K31" s="72" t="s">
        <v>606</v>
      </c>
      <c r="L31" s="98" t="s">
        <v>1413</v>
      </c>
    </row>
    <row r="32" spans="1:12" ht="15.75" customHeight="1" x14ac:dyDescent="0.4">
      <c r="A32" s="71">
        <v>25254</v>
      </c>
      <c r="B32" s="72" t="s">
        <v>734</v>
      </c>
      <c r="C32" s="72" t="s">
        <v>735</v>
      </c>
      <c r="D32" s="71">
        <v>1080</v>
      </c>
      <c r="E32" s="72" t="s">
        <v>35</v>
      </c>
      <c r="F32" s="72" t="s">
        <v>189</v>
      </c>
      <c r="G32" s="72" t="s">
        <v>190</v>
      </c>
      <c r="H32" s="72" t="s">
        <v>597</v>
      </c>
      <c r="I32" s="72" t="s">
        <v>1411</v>
      </c>
      <c r="J32" s="72" t="s">
        <v>1412</v>
      </c>
      <c r="K32" s="72" t="s">
        <v>606</v>
      </c>
      <c r="L32" s="98" t="s">
        <v>1413</v>
      </c>
    </row>
    <row r="33" spans="1:12" ht="15.75" customHeight="1" x14ac:dyDescent="0.4">
      <c r="A33" s="71">
        <v>25271</v>
      </c>
      <c r="B33" s="72" t="s">
        <v>1120</v>
      </c>
      <c r="C33" s="72" t="s">
        <v>736</v>
      </c>
      <c r="D33" s="71">
        <v>1082</v>
      </c>
      <c r="E33" s="72" t="s">
        <v>106</v>
      </c>
      <c r="F33" s="72" t="s">
        <v>191</v>
      </c>
      <c r="G33" s="72" t="s">
        <v>737</v>
      </c>
      <c r="H33" s="72" t="s">
        <v>597</v>
      </c>
      <c r="I33" s="72" t="s">
        <v>1411</v>
      </c>
      <c r="J33" s="72" t="s">
        <v>1412</v>
      </c>
      <c r="K33" s="72" t="s">
        <v>608</v>
      </c>
      <c r="L33" s="98" t="s">
        <v>1413</v>
      </c>
    </row>
    <row r="34" spans="1:12" ht="15.75" customHeight="1" x14ac:dyDescent="0.4">
      <c r="A34" s="71">
        <v>25288</v>
      </c>
      <c r="B34" s="72" t="s">
        <v>1443</v>
      </c>
      <c r="C34" s="72" t="s">
        <v>739</v>
      </c>
      <c r="D34" s="71">
        <v>1200</v>
      </c>
      <c r="E34" s="72" t="s">
        <v>90</v>
      </c>
      <c r="F34" s="72" t="s">
        <v>192</v>
      </c>
      <c r="G34" s="72" t="s">
        <v>1121</v>
      </c>
      <c r="H34" s="72" t="s">
        <v>597</v>
      </c>
      <c r="I34" s="72" t="s">
        <v>1411</v>
      </c>
      <c r="J34" s="72" t="s">
        <v>1412</v>
      </c>
      <c r="K34" s="72" t="s">
        <v>606</v>
      </c>
      <c r="L34" s="98" t="s">
        <v>1413</v>
      </c>
    </row>
    <row r="35" spans="1:12" ht="15.75" customHeight="1" x14ac:dyDescent="0.4">
      <c r="A35" s="71">
        <v>25296</v>
      </c>
      <c r="B35" s="72" t="s">
        <v>740</v>
      </c>
      <c r="C35" s="72" t="s">
        <v>741</v>
      </c>
      <c r="D35" s="71">
        <v>1200</v>
      </c>
      <c r="E35" s="72" t="s">
        <v>90</v>
      </c>
      <c r="F35" s="72" t="s">
        <v>742</v>
      </c>
      <c r="G35" s="72" t="s">
        <v>1444</v>
      </c>
      <c r="H35" s="72" t="s">
        <v>597</v>
      </c>
      <c r="I35" s="72" t="s">
        <v>1411</v>
      </c>
      <c r="J35" s="72" t="s">
        <v>1412</v>
      </c>
      <c r="K35" s="72" t="s">
        <v>607</v>
      </c>
      <c r="L35" s="98" t="s">
        <v>1413</v>
      </c>
    </row>
    <row r="36" spans="1:12" ht="15.75" customHeight="1" x14ac:dyDescent="0.4">
      <c r="A36" s="71">
        <v>25304</v>
      </c>
      <c r="B36" s="72" t="s">
        <v>743</v>
      </c>
      <c r="C36" s="72" t="s">
        <v>744</v>
      </c>
      <c r="D36" s="71">
        <v>1500</v>
      </c>
      <c r="E36" s="72" t="s">
        <v>91</v>
      </c>
      <c r="F36" s="72" t="s">
        <v>193</v>
      </c>
      <c r="G36" s="72" t="s">
        <v>1445</v>
      </c>
      <c r="H36" s="72" t="s">
        <v>597</v>
      </c>
      <c r="I36" s="72" t="s">
        <v>1411</v>
      </c>
      <c r="J36" s="72" t="s">
        <v>1412</v>
      </c>
      <c r="K36" s="72" t="s">
        <v>606</v>
      </c>
      <c r="L36" s="98" t="s">
        <v>1413</v>
      </c>
    </row>
    <row r="37" spans="1:12" ht="15.75" customHeight="1" x14ac:dyDescent="0.4">
      <c r="A37" s="71">
        <v>25321</v>
      </c>
      <c r="B37" s="72" t="s">
        <v>745</v>
      </c>
      <c r="C37" s="72" t="s">
        <v>746</v>
      </c>
      <c r="D37" s="71">
        <v>1652</v>
      </c>
      <c r="E37" s="72" t="s">
        <v>92</v>
      </c>
      <c r="F37" s="72" t="s">
        <v>194</v>
      </c>
      <c r="G37" s="72" t="s">
        <v>195</v>
      </c>
      <c r="H37" s="72" t="s">
        <v>597</v>
      </c>
      <c r="I37" s="72" t="s">
        <v>1411</v>
      </c>
      <c r="J37" s="72" t="s">
        <v>1412</v>
      </c>
      <c r="K37" s="72" t="s">
        <v>606</v>
      </c>
      <c r="L37" s="98" t="s">
        <v>1413</v>
      </c>
    </row>
    <row r="38" spans="1:12" ht="15.75" customHeight="1" x14ac:dyDescent="0.4">
      <c r="A38" s="71">
        <v>25346</v>
      </c>
      <c r="B38" s="72" t="s">
        <v>747</v>
      </c>
      <c r="C38" s="72" t="s">
        <v>748</v>
      </c>
      <c r="D38" s="71">
        <v>1750</v>
      </c>
      <c r="E38" s="72" t="s">
        <v>115</v>
      </c>
      <c r="F38" s="72" t="s">
        <v>196</v>
      </c>
      <c r="G38" s="72" t="s">
        <v>1446</v>
      </c>
      <c r="H38" s="72" t="s">
        <v>597</v>
      </c>
      <c r="I38" s="72" t="s">
        <v>1411</v>
      </c>
      <c r="J38" s="72" t="s">
        <v>1412</v>
      </c>
      <c r="K38" s="72" t="s">
        <v>606</v>
      </c>
      <c r="L38" s="98" t="s">
        <v>1413</v>
      </c>
    </row>
    <row r="39" spans="1:12" ht="15.75" customHeight="1" x14ac:dyDescent="0.4">
      <c r="A39" s="71">
        <v>25353</v>
      </c>
      <c r="B39" s="72" t="s">
        <v>749</v>
      </c>
      <c r="C39" s="72" t="s">
        <v>750</v>
      </c>
      <c r="D39" s="71">
        <v>1750</v>
      </c>
      <c r="E39" s="72" t="s">
        <v>115</v>
      </c>
      <c r="F39" s="72" t="s">
        <v>197</v>
      </c>
      <c r="G39" s="72" t="s">
        <v>1447</v>
      </c>
      <c r="H39" s="72" t="s">
        <v>597</v>
      </c>
      <c r="I39" s="72" t="s">
        <v>1411</v>
      </c>
      <c r="J39" s="72" t="s">
        <v>1412</v>
      </c>
      <c r="K39" s="72" t="s">
        <v>606</v>
      </c>
      <c r="L39" s="98" t="s">
        <v>1413</v>
      </c>
    </row>
    <row r="40" spans="1:12" ht="15.75" customHeight="1" x14ac:dyDescent="0.4">
      <c r="A40" s="71">
        <v>25379</v>
      </c>
      <c r="B40" s="72" t="s">
        <v>751</v>
      </c>
      <c r="C40" s="72" t="s">
        <v>752</v>
      </c>
      <c r="D40" s="71">
        <v>1602</v>
      </c>
      <c r="E40" s="72" t="s">
        <v>172</v>
      </c>
      <c r="F40" s="72" t="s">
        <v>1236</v>
      </c>
      <c r="G40" s="72" t="s">
        <v>1122</v>
      </c>
      <c r="H40" s="72" t="s">
        <v>597</v>
      </c>
      <c r="I40" s="72" t="s">
        <v>1411</v>
      </c>
      <c r="J40" s="72" t="s">
        <v>1412</v>
      </c>
      <c r="K40" s="72" t="s">
        <v>606</v>
      </c>
      <c r="L40" s="98" t="s">
        <v>1413</v>
      </c>
    </row>
    <row r="41" spans="1:12" ht="15.75" customHeight="1" x14ac:dyDescent="0.4">
      <c r="A41" s="71">
        <v>25395</v>
      </c>
      <c r="B41" s="72" t="s">
        <v>753</v>
      </c>
      <c r="C41" s="72" t="s">
        <v>754</v>
      </c>
      <c r="D41" s="71">
        <v>1760</v>
      </c>
      <c r="E41" s="72" t="s">
        <v>55</v>
      </c>
      <c r="F41" s="72" t="s">
        <v>198</v>
      </c>
      <c r="G41" s="72" t="s">
        <v>1237</v>
      </c>
      <c r="H41" s="72" t="s">
        <v>597</v>
      </c>
      <c r="I41" s="72" t="s">
        <v>1411</v>
      </c>
      <c r="J41" s="72" t="s">
        <v>1412</v>
      </c>
      <c r="K41" s="72" t="s">
        <v>606</v>
      </c>
      <c r="L41" s="98" t="s">
        <v>1413</v>
      </c>
    </row>
    <row r="42" spans="1:12" ht="15.75" customHeight="1" x14ac:dyDescent="0.4">
      <c r="A42" s="71">
        <v>25403</v>
      </c>
      <c r="B42" s="72" t="s">
        <v>755</v>
      </c>
      <c r="C42" s="72" t="s">
        <v>756</v>
      </c>
      <c r="D42" s="71">
        <v>1800</v>
      </c>
      <c r="E42" s="72" t="s">
        <v>93</v>
      </c>
      <c r="F42" s="72" t="s">
        <v>199</v>
      </c>
      <c r="G42" s="72" t="s">
        <v>200</v>
      </c>
      <c r="H42" s="72" t="s">
        <v>597</v>
      </c>
      <c r="I42" s="72" t="s">
        <v>1411</v>
      </c>
      <c r="J42" s="72" t="s">
        <v>1412</v>
      </c>
      <c r="K42" s="72" t="s">
        <v>606</v>
      </c>
      <c r="L42" s="98" t="s">
        <v>1413</v>
      </c>
    </row>
    <row r="43" spans="1:12" ht="15.75" customHeight="1" x14ac:dyDescent="0.4">
      <c r="A43" s="71">
        <v>25411</v>
      </c>
      <c r="B43" s="72" t="s">
        <v>757</v>
      </c>
      <c r="C43" s="72" t="s">
        <v>758</v>
      </c>
      <c r="D43" s="71">
        <v>1800</v>
      </c>
      <c r="E43" s="72" t="s">
        <v>93</v>
      </c>
      <c r="F43" s="72" t="s">
        <v>201</v>
      </c>
      <c r="G43" s="72" t="s">
        <v>202</v>
      </c>
      <c r="H43" s="72" t="s">
        <v>597</v>
      </c>
      <c r="I43" s="72" t="s">
        <v>1411</v>
      </c>
      <c r="J43" s="72" t="s">
        <v>1412</v>
      </c>
      <c r="K43" s="72" t="s">
        <v>607</v>
      </c>
      <c r="L43" s="98" t="s">
        <v>1413</v>
      </c>
    </row>
    <row r="44" spans="1:12" ht="15.75" customHeight="1" x14ac:dyDescent="0.4">
      <c r="A44" s="71">
        <v>25429</v>
      </c>
      <c r="B44" s="72" t="s">
        <v>759</v>
      </c>
      <c r="C44" s="72" t="s">
        <v>760</v>
      </c>
      <c r="D44" s="71">
        <v>1745</v>
      </c>
      <c r="E44" s="72" t="s">
        <v>71</v>
      </c>
      <c r="F44" s="72" t="s">
        <v>203</v>
      </c>
      <c r="G44" s="72" t="s">
        <v>1238</v>
      </c>
      <c r="H44" s="72" t="s">
        <v>597</v>
      </c>
      <c r="I44" s="72" t="s">
        <v>1411</v>
      </c>
      <c r="J44" s="72" t="s">
        <v>1412</v>
      </c>
      <c r="K44" s="72" t="s">
        <v>607</v>
      </c>
      <c r="L44" s="98" t="s">
        <v>1413</v>
      </c>
    </row>
    <row r="45" spans="1:12" ht="15.75" customHeight="1" x14ac:dyDescent="0.4">
      <c r="A45" s="71">
        <v>25445</v>
      </c>
      <c r="B45" s="72" t="s">
        <v>761</v>
      </c>
      <c r="C45" s="72" t="s">
        <v>762</v>
      </c>
      <c r="D45" s="71">
        <v>2018</v>
      </c>
      <c r="E45" s="72" t="s">
        <v>99</v>
      </c>
      <c r="F45" s="72" t="s">
        <v>204</v>
      </c>
      <c r="G45" s="72" t="s">
        <v>205</v>
      </c>
      <c r="H45" s="72" t="s">
        <v>597</v>
      </c>
      <c r="I45" s="72" t="s">
        <v>1401</v>
      </c>
      <c r="J45" s="72" t="s">
        <v>1231</v>
      </c>
      <c r="K45" s="72" t="s">
        <v>606</v>
      </c>
      <c r="L45" s="98" t="s">
        <v>1232</v>
      </c>
    </row>
    <row r="46" spans="1:12" ht="15.75" customHeight="1" x14ac:dyDescent="0.4">
      <c r="A46" s="71">
        <v>25452</v>
      </c>
      <c r="B46" s="72" t="s">
        <v>1448</v>
      </c>
      <c r="C46" s="72" t="s">
        <v>763</v>
      </c>
      <c r="D46" s="71">
        <v>2018</v>
      </c>
      <c r="E46" s="72" t="s">
        <v>99</v>
      </c>
      <c r="F46" s="72" t="s">
        <v>206</v>
      </c>
      <c r="G46" s="72" t="s">
        <v>207</v>
      </c>
      <c r="H46" s="72" t="s">
        <v>597</v>
      </c>
      <c r="I46" s="72" t="s">
        <v>1401</v>
      </c>
      <c r="J46" s="72" t="s">
        <v>1231</v>
      </c>
      <c r="K46" s="72" t="s">
        <v>606</v>
      </c>
      <c r="L46" s="98" t="s">
        <v>1232</v>
      </c>
    </row>
    <row r="47" spans="1:12" ht="15.75" customHeight="1" x14ac:dyDescent="0.4">
      <c r="A47" s="71">
        <v>25461</v>
      </c>
      <c r="B47" s="72" t="s">
        <v>764</v>
      </c>
      <c r="C47" s="72" t="s">
        <v>765</v>
      </c>
      <c r="D47" s="71">
        <v>2018</v>
      </c>
      <c r="E47" s="72" t="s">
        <v>99</v>
      </c>
      <c r="F47" s="72" t="s">
        <v>208</v>
      </c>
      <c r="G47" s="72" t="s">
        <v>209</v>
      </c>
      <c r="H47" s="72" t="s">
        <v>597</v>
      </c>
      <c r="I47" s="72" t="s">
        <v>1401</v>
      </c>
      <c r="J47" s="72" t="s">
        <v>1231</v>
      </c>
      <c r="K47" s="72" t="s">
        <v>606</v>
      </c>
      <c r="L47" s="98" t="s">
        <v>1232</v>
      </c>
    </row>
    <row r="48" spans="1:12" ht="15.75" customHeight="1" x14ac:dyDescent="0.4">
      <c r="A48" s="71">
        <v>25478</v>
      </c>
      <c r="B48" s="72" t="s">
        <v>766</v>
      </c>
      <c r="C48" s="72" t="s">
        <v>767</v>
      </c>
      <c r="D48" s="71">
        <v>2060</v>
      </c>
      <c r="E48" s="72" t="s">
        <v>99</v>
      </c>
      <c r="F48" s="72" t="s">
        <v>101</v>
      </c>
      <c r="G48" s="72" t="s">
        <v>210</v>
      </c>
      <c r="H48" s="72" t="s">
        <v>597</v>
      </c>
      <c r="I48" s="72" t="s">
        <v>1401</v>
      </c>
      <c r="J48" s="72" t="s">
        <v>1231</v>
      </c>
      <c r="K48" s="72" t="s">
        <v>607</v>
      </c>
      <c r="L48" s="98" t="s">
        <v>1232</v>
      </c>
    </row>
    <row r="49" spans="1:12" ht="15.75" customHeight="1" x14ac:dyDescent="0.4">
      <c r="A49" s="71">
        <v>25486</v>
      </c>
      <c r="B49" s="72" t="s">
        <v>768</v>
      </c>
      <c r="C49" s="72" t="s">
        <v>769</v>
      </c>
      <c r="D49" s="71">
        <v>2020</v>
      </c>
      <c r="E49" s="72" t="s">
        <v>99</v>
      </c>
      <c r="F49" s="72" t="s">
        <v>211</v>
      </c>
      <c r="G49" s="72" t="s">
        <v>212</v>
      </c>
      <c r="H49" s="72" t="s">
        <v>597</v>
      </c>
      <c r="I49" s="72" t="s">
        <v>1401</v>
      </c>
      <c r="J49" s="72" t="s">
        <v>1231</v>
      </c>
      <c r="K49" s="72" t="s">
        <v>607</v>
      </c>
      <c r="L49" s="98" t="s">
        <v>1232</v>
      </c>
    </row>
    <row r="50" spans="1:12" ht="15.75" customHeight="1" x14ac:dyDescent="0.4">
      <c r="A50" s="71">
        <v>25494</v>
      </c>
      <c r="B50" s="72" t="s">
        <v>764</v>
      </c>
      <c r="C50" s="72" t="s">
        <v>770</v>
      </c>
      <c r="D50" s="71">
        <v>2018</v>
      </c>
      <c r="E50" s="72" t="s">
        <v>99</v>
      </c>
      <c r="F50" s="72" t="s">
        <v>208</v>
      </c>
      <c r="G50" s="72" t="s">
        <v>209</v>
      </c>
      <c r="H50" s="72" t="s">
        <v>597</v>
      </c>
      <c r="I50" s="72" t="s">
        <v>1401</v>
      </c>
      <c r="J50" s="72" t="s">
        <v>1231</v>
      </c>
      <c r="K50" s="72" t="s">
        <v>606</v>
      </c>
      <c r="L50" s="98" t="s">
        <v>1232</v>
      </c>
    </row>
    <row r="51" spans="1:12" ht="15.75" customHeight="1" x14ac:dyDescent="0.4">
      <c r="A51" s="71">
        <v>25502</v>
      </c>
      <c r="B51" s="72" t="s">
        <v>771</v>
      </c>
      <c r="C51" s="72" t="s">
        <v>772</v>
      </c>
      <c r="D51" s="71">
        <v>2020</v>
      </c>
      <c r="E51" s="72" t="s">
        <v>99</v>
      </c>
      <c r="F51" s="72" t="s">
        <v>213</v>
      </c>
      <c r="G51" s="72" t="s">
        <v>1032</v>
      </c>
      <c r="H51" s="72" t="s">
        <v>597</v>
      </c>
      <c r="I51" s="72" t="s">
        <v>1401</v>
      </c>
      <c r="J51" s="72" t="s">
        <v>1231</v>
      </c>
      <c r="K51" s="72" t="s">
        <v>607</v>
      </c>
      <c r="L51" s="98" t="s">
        <v>1232</v>
      </c>
    </row>
    <row r="52" spans="1:12" ht="15.75" customHeight="1" x14ac:dyDescent="0.4">
      <c r="A52" s="71">
        <v>25511</v>
      </c>
      <c r="B52" s="72" t="s">
        <v>773</v>
      </c>
      <c r="C52" s="72" t="s">
        <v>774</v>
      </c>
      <c r="D52" s="71">
        <v>2020</v>
      </c>
      <c r="E52" s="72" t="s">
        <v>99</v>
      </c>
      <c r="F52" s="72" t="s">
        <v>214</v>
      </c>
      <c r="G52" s="72" t="s">
        <v>215</v>
      </c>
      <c r="H52" s="72" t="s">
        <v>597</v>
      </c>
      <c r="I52" s="72" t="s">
        <v>1401</v>
      </c>
      <c r="J52" s="72" t="s">
        <v>1231</v>
      </c>
      <c r="K52" s="72" t="s">
        <v>607</v>
      </c>
      <c r="L52" s="98" t="s">
        <v>1232</v>
      </c>
    </row>
    <row r="53" spans="1:12" ht="15.75" customHeight="1" x14ac:dyDescent="0.4">
      <c r="A53" s="71">
        <v>25528</v>
      </c>
      <c r="B53" s="72" t="s">
        <v>775</v>
      </c>
      <c r="C53" s="72" t="s">
        <v>776</v>
      </c>
      <c r="D53" s="71">
        <v>2020</v>
      </c>
      <c r="E53" s="72" t="s">
        <v>99</v>
      </c>
      <c r="F53" s="72" t="s">
        <v>216</v>
      </c>
      <c r="G53" s="72" t="s">
        <v>217</v>
      </c>
      <c r="H53" s="72" t="s">
        <v>597</v>
      </c>
      <c r="I53" s="72" t="s">
        <v>1401</v>
      </c>
      <c r="J53" s="72" t="s">
        <v>1231</v>
      </c>
      <c r="K53" s="72" t="s">
        <v>607</v>
      </c>
      <c r="L53" s="98" t="s">
        <v>1232</v>
      </c>
    </row>
    <row r="54" spans="1:12" ht="15.75" customHeight="1" x14ac:dyDescent="0.4">
      <c r="A54" s="71">
        <v>25536</v>
      </c>
      <c r="B54" s="72" t="s">
        <v>777</v>
      </c>
      <c r="C54" s="72" t="s">
        <v>1449</v>
      </c>
      <c r="D54" s="71">
        <v>2180</v>
      </c>
      <c r="E54" s="72" t="s">
        <v>1450</v>
      </c>
      <c r="F54" s="72" t="s">
        <v>218</v>
      </c>
      <c r="G54" s="72" t="s">
        <v>219</v>
      </c>
      <c r="H54" s="72" t="s">
        <v>597</v>
      </c>
      <c r="I54" s="72" t="s">
        <v>1401</v>
      </c>
      <c r="J54" s="72" t="s">
        <v>1231</v>
      </c>
      <c r="K54" s="72" t="s">
        <v>606</v>
      </c>
      <c r="L54" s="98" t="s">
        <v>1232</v>
      </c>
    </row>
    <row r="55" spans="1:12" ht="15.75" customHeight="1" x14ac:dyDescent="0.4">
      <c r="A55" s="71">
        <v>25544</v>
      </c>
      <c r="B55" s="72" t="s">
        <v>1123</v>
      </c>
      <c r="C55" s="72" t="s">
        <v>778</v>
      </c>
      <c r="D55" s="71">
        <v>2030</v>
      </c>
      <c r="E55" s="72" t="s">
        <v>99</v>
      </c>
      <c r="F55" s="72" t="s">
        <v>220</v>
      </c>
      <c r="G55" s="72" t="s">
        <v>1124</v>
      </c>
      <c r="H55" s="72" t="s">
        <v>597</v>
      </c>
      <c r="I55" s="72" t="s">
        <v>1401</v>
      </c>
      <c r="J55" s="72" t="s">
        <v>1231</v>
      </c>
      <c r="K55" s="72" t="s">
        <v>606</v>
      </c>
      <c r="L55" s="98" t="s">
        <v>1232</v>
      </c>
    </row>
    <row r="56" spans="1:12" ht="15.75" customHeight="1" x14ac:dyDescent="0.4">
      <c r="A56" s="71">
        <v>25551</v>
      </c>
      <c r="B56" s="72" t="s">
        <v>779</v>
      </c>
      <c r="C56" s="72" t="s">
        <v>780</v>
      </c>
      <c r="D56" s="71">
        <v>2050</v>
      </c>
      <c r="E56" s="72" t="s">
        <v>99</v>
      </c>
      <c r="F56" s="72" t="s">
        <v>221</v>
      </c>
      <c r="G56" s="72" t="s">
        <v>222</v>
      </c>
      <c r="H56" s="72" t="s">
        <v>597</v>
      </c>
      <c r="I56" s="72" t="s">
        <v>1401</v>
      </c>
      <c r="J56" s="72" t="s">
        <v>1231</v>
      </c>
      <c r="K56" s="72" t="s">
        <v>607</v>
      </c>
      <c r="L56" s="98" t="s">
        <v>1232</v>
      </c>
    </row>
    <row r="57" spans="1:12" ht="15.75" customHeight="1" x14ac:dyDescent="0.4">
      <c r="A57" s="71">
        <v>25569</v>
      </c>
      <c r="B57" s="72" t="s">
        <v>781</v>
      </c>
      <c r="C57" s="72" t="s">
        <v>782</v>
      </c>
      <c r="D57" s="71">
        <v>2100</v>
      </c>
      <c r="E57" s="72" t="s">
        <v>86</v>
      </c>
      <c r="F57" s="72" t="s">
        <v>223</v>
      </c>
      <c r="G57" s="72" t="s">
        <v>224</v>
      </c>
      <c r="H57" s="72" t="s">
        <v>597</v>
      </c>
      <c r="I57" s="72" t="s">
        <v>1401</v>
      </c>
      <c r="J57" s="72" t="s">
        <v>1231</v>
      </c>
      <c r="K57" s="72" t="s">
        <v>607</v>
      </c>
      <c r="L57" s="98" t="s">
        <v>1232</v>
      </c>
    </row>
    <row r="58" spans="1:12" ht="15.75" customHeight="1" x14ac:dyDescent="0.4">
      <c r="A58" s="71">
        <v>25577</v>
      </c>
      <c r="B58" s="72" t="s">
        <v>783</v>
      </c>
      <c r="C58" s="72" t="s">
        <v>784</v>
      </c>
      <c r="D58" s="71">
        <v>2390</v>
      </c>
      <c r="E58" s="72" t="s">
        <v>173</v>
      </c>
      <c r="F58" s="72" t="s">
        <v>225</v>
      </c>
      <c r="G58" s="72" t="s">
        <v>1239</v>
      </c>
      <c r="H58" s="72" t="s">
        <v>597</v>
      </c>
      <c r="I58" s="72" t="s">
        <v>1401</v>
      </c>
      <c r="J58" s="72" t="s">
        <v>1231</v>
      </c>
      <c r="K58" s="72" t="s">
        <v>606</v>
      </c>
      <c r="L58" s="98" t="s">
        <v>1232</v>
      </c>
    </row>
    <row r="59" spans="1:12" ht="15.75" customHeight="1" x14ac:dyDescent="0.4">
      <c r="A59" s="71">
        <v>25593</v>
      </c>
      <c r="B59" s="72" t="s">
        <v>1033</v>
      </c>
      <c r="C59" s="72" t="s">
        <v>785</v>
      </c>
      <c r="D59" s="71">
        <v>2960</v>
      </c>
      <c r="E59" s="72" t="s">
        <v>117</v>
      </c>
      <c r="F59" s="72" t="s">
        <v>786</v>
      </c>
      <c r="G59" s="72" t="s">
        <v>226</v>
      </c>
      <c r="H59" s="72" t="s">
        <v>597</v>
      </c>
      <c r="I59" s="72" t="s">
        <v>1401</v>
      </c>
      <c r="J59" s="72" t="s">
        <v>1231</v>
      </c>
      <c r="K59" s="72" t="s">
        <v>606</v>
      </c>
      <c r="L59" s="98" t="s">
        <v>1232</v>
      </c>
    </row>
    <row r="60" spans="1:12" ht="15.75" customHeight="1" x14ac:dyDescent="0.4">
      <c r="A60" s="71">
        <v>25601</v>
      </c>
      <c r="B60" s="72" t="s">
        <v>787</v>
      </c>
      <c r="C60" s="72" t="s">
        <v>788</v>
      </c>
      <c r="D60" s="71">
        <v>2960</v>
      </c>
      <c r="E60" s="72" t="s">
        <v>117</v>
      </c>
      <c r="F60" s="72" t="s">
        <v>227</v>
      </c>
      <c r="G60" s="72" t="s">
        <v>228</v>
      </c>
      <c r="H60" s="72" t="s">
        <v>597</v>
      </c>
      <c r="I60" s="72" t="s">
        <v>1401</v>
      </c>
      <c r="J60" s="72" t="s">
        <v>1231</v>
      </c>
      <c r="K60" s="72" t="s">
        <v>606</v>
      </c>
      <c r="L60" s="98" t="s">
        <v>1232</v>
      </c>
    </row>
    <row r="61" spans="1:12" ht="15.75" customHeight="1" x14ac:dyDescent="0.4">
      <c r="A61" s="71">
        <v>25619</v>
      </c>
      <c r="B61" s="72" t="s">
        <v>789</v>
      </c>
      <c r="C61" s="72" t="s">
        <v>790</v>
      </c>
      <c r="D61" s="71">
        <v>2930</v>
      </c>
      <c r="E61" s="72" t="s">
        <v>45</v>
      </c>
      <c r="F61" s="72" t="s">
        <v>229</v>
      </c>
      <c r="G61" s="72" t="s">
        <v>230</v>
      </c>
      <c r="H61" s="72" t="s">
        <v>597</v>
      </c>
      <c r="I61" s="72" t="s">
        <v>1401</v>
      </c>
      <c r="J61" s="72" t="s">
        <v>1231</v>
      </c>
      <c r="K61" s="72" t="s">
        <v>607</v>
      </c>
      <c r="L61" s="98" t="s">
        <v>1232</v>
      </c>
    </row>
    <row r="62" spans="1:12" ht="15.75" customHeight="1" x14ac:dyDescent="0.4">
      <c r="A62" s="71">
        <v>25627</v>
      </c>
      <c r="B62" s="72" t="s">
        <v>791</v>
      </c>
      <c r="C62" s="72" t="s">
        <v>1125</v>
      </c>
      <c r="D62" s="71">
        <v>2930</v>
      </c>
      <c r="E62" s="72" t="s">
        <v>45</v>
      </c>
      <c r="F62" s="72" t="s">
        <v>231</v>
      </c>
      <c r="G62" s="72" t="s">
        <v>232</v>
      </c>
      <c r="H62" s="72" t="s">
        <v>597</v>
      </c>
      <c r="I62" s="72" t="s">
        <v>1401</v>
      </c>
      <c r="J62" s="72" t="s">
        <v>1231</v>
      </c>
      <c r="K62" s="72" t="s">
        <v>606</v>
      </c>
      <c r="L62" s="98" t="s">
        <v>1232</v>
      </c>
    </row>
    <row r="63" spans="1:12" ht="15.75" customHeight="1" x14ac:dyDescent="0.4">
      <c r="A63" s="71">
        <v>25635</v>
      </c>
      <c r="B63" s="72" t="s">
        <v>792</v>
      </c>
      <c r="C63" s="72" t="s">
        <v>233</v>
      </c>
      <c r="D63" s="71">
        <v>2990</v>
      </c>
      <c r="E63" s="72" t="s">
        <v>53</v>
      </c>
      <c r="F63" s="72" t="s">
        <v>234</v>
      </c>
      <c r="G63" s="72" t="s">
        <v>235</v>
      </c>
      <c r="H63" s="72" t="s">
        <v>597</v>
      </c>
      <c r="I63" s="72" t="s">
        <v>1401</v>
      </c>
      <c r="J63" s="72" t="s">
        <v>1231</v>
      </c>
      <c r="K63" s="72" t="s">
        <v>606</v>
      </c>
      <c r="L63" s="98" t="s">
        <v>1232</v>
      </c>
    </row>
    <row r="64" spans="1:12" ht="15.75" customHeight="1" x14ac:dyDescent="0.4">
      <c r="A64" s="71">
        <v>25643</v>
      </c>
      <c r="B64" s="72" t="s">
        <v>793</v>
      </c>
      <c r="C64" s="72" t="s">
        <v>794</v>
      </c>
      <c r="D64" s="71">
        <v>2100</v>
      </c>
      <c r="E64" s="72" t="s">
        <v>86</v>
      </c>
      <c r="F64" s="72" t="s">
        <v>236</v>
      </c>
      <c r="G64" s="72" t="s">
        <v>237</v>
      </c>
      <c r="H64" s="72" t="s">
        <v>597</v>
      </c>
      <c r="I64" s="72" t="s">
        <v>1401</v>
      </c>
      <c r="J64" s="72" t="s">
        <v>1231</v>
      </c>
      <c r="K64" s="72" t="s">
        <v>607</v>
      </c>
      <c r="L64" s="98" t="s">
        <v>1232</v>
      </c>
    </row>
    <row r="65" spans="1:12" ht="15.75" customHeight="1" x14ac:dyDescent="0.4">
      <c r="A65" s="71">
        <v>25651</v>
      </c>
      <c r="B65" s="72" t="s">
        <v>795</v>
      </c>
      <c r="C65" s="72" t="s">
        <v>796</v>
      </c>
      <c r="D65" s="71">
        <v>2970</v>
      </c>
      <c r="E65" s="72" t="s">
        <v>118</v>
      </c>
      <c r="F65" s="72" t="s">
        <v>238</v>
      </c>
      <c r="G65" s="72" t="s">
        <v>239</v>
      </c>
      <c r="H65" s="72" t="s">
        <v>597</v>
      </c>
      <c r="I65" s="72" t="s">
        <v>1401</v>
      </c>
      <c r="J65" s="72" t="s">
        <v>1231</v>
      </c>
      <c r="K65" s="72" t="s">
        <v>606</v>
      </c>
      <c r="L65" s="98" t="s">
        <v>1232</v>
      </c>
    </row>
    <row r="66" spans="1:12" ht="15.75" customHeight="1" x14ac:dyDescent="0.4">
      <c r="A66" s="71">
        <v>25668</v>
      </c>
      <c r="B66" s="72" t="s">
        <v>1451</v>
      </c>
      <c r="C66" s="72" t="s">
        <v>797</v>
      </c>
      <c r="D66" s="71">
        <v>2242</v>
      </c>
      <c r="E66" s="72" t="s">
        <v>240</v>
      </c>
      <c r="F66" s="72" t="s">
        <v>798</v>
      </c>
      <c r="G66" s="72" t="s">
        <v>1126</v>
      </c>
      <c r="H66" s="72" t="s">
        <v>597</v>
      </c>
      <c r="I66" s="72" t="s">
        <v>1401</v>
      </c>
      <c r="J66" s="72" t="s">
        <v>1231</v>
      </c>
      <c r="K66" s="72" t="s">
        <v>606</v>
      </c>
      <c r="L66" s="98" t="s">
        <v>1232</v>
      </c>
    </row>
    <row r="67" spans="1:12" ht="15.75" customHeight="1" x14ac:dyDescent="0.4">
      <c r="A67" s="71">
        <v>25684</v>
      </c>
      <c r="B67" s="72" t="s">
        <v>799</v>
      </c>
      <c r="C67" s="72" t="s">
        <v>800</v>
      </c>
      <c r="D67" s="71">
        <v>2300</v>
      </c>
      <c r="E67" s="72" t="s">
        <v>37</v>
      </c>
      <c r="F67" s="72" t="s">
        <v>241</v>
      </c>
      <c r="G67" s="72" t="s">
        <v>801</v>
      </c>
      <c r="H67" s="72" t="s">
        <v>597</v>
      </c>
      <c r="I67" s="72" t="s">
        <v>1401</v>
      </c>
      <c r="J67" s="72" t="s">
        <v>1231</v>
      </c>
      <c r="K67" s="72" t="s">
        <v>606</v>
      </c>
      <c r="L67" s="98" t="s">
        <v>1232</v>
      </c>
    </row>
    <row r="68" spans="1:12" ht="15.75" customHeight="1" x14ac:dyDescent="0.4">
      <c r="A68" s="71">
        <v>25701</v>
      </c>
      <c r="B68" s="72" t="s">
        <v>1452</v>
      </c>
      <c r="C68" s="72" t="s">
        <v>802</v>
      </c>
      <c r="D68" s="71">
        <v>2340</v>
      </c>
      <c r="E68" s="72" t="s">
        <v>66</v>
      </c>
      <c r="F68" s="72" t="s">
        <v>242</v>
      </c>
      <c r="G68" s="72" t="s">
        <v>1453</v>
      </c>
      <c r="H68" s="72" t="s">
        <v>597</v>
      </c>
      <c r="I68" s="72" t="s">
        <v>1401</v>
      </c>
      <c r="J68" s="72" t="s">
        <v>1231</v>
      </c>
      <c r="K68" s="72" t="s">
        <v>607</v>
      </c>
      <c r="L68" s="98" t="s">
        <v>1232</v>
      </c>
    </row>
    <row r="69" spans="1:12" ht="15.75" customHeight="1" x14ac:dyDescent="0.4">
      <c r="A69" s="71">
        <v>25718</v>
      </c>
      <c r="B69" s="72" t="s">
        <v>738</v>
      </c>
      <c r="C69" s="72" t="s">
        <v>803</v>
      </c>
      <c r="D69" s="71">
        <v>2360</v>
      </c>
      <c r="E69" s="72" t="s">
        <v>43</v>
      </c>
      <c r="F69" s="72" t="s">
        <v>243</v>
      </c>
      <c r="G69" s="72" t="s">
        <v>244</v>
      </c>
      <c r="H69" s="72" t="s">
        <v>597</v>
      </c>
      <c r="I69" s="72" t="s">
        <v>1401</v>
      </c>
      <c r="J69" s="72" t="s">
        <v>1231</v>
      </c>
      <c r="K69" s="72" t="s">
        <v>606</v>
      </c>
      <c r="L69" s="98" t="s">
        <v>1232</v>
      </c>
    </row>
    <row r="70" spans="1:12" ht="15.75" customHeight="1" x14ac:dyDescent="0.4">
      <c r="A70" s="71">
        <v>25726</v>
      </c>
      <c r="B70" s="72" t="s">
        <v>804</v>
      </c>
      <c r="C70" s="72" t="s">
        <v>805</v>
      </c>
      <c r="D70" s="71">
        <v>2400</v>
      </c>
      <c r="E70" s="72" t="s">
        <v>82</v>
      </c>
      <c r="F70" s="72" t="s">
        <v>245</v>
      </c>
      <c r="G70" s="72" t="s">
        <v>1034</v>
      </c>
      <c r="H70" s="72" t="s">
        <v>597</v>
      </c>
      <c r="I70" s="72" t="s">
        <v>1401</v>
      </c>
      <c r="J70" s="72" t="s">
        <v>1231</v>
      </c>
      <c r="K70" s="72" t="s">
        <v>607</v>
      </c>
      <c r="L70" s="98" t="s">
        <v>1232</v>
      </c>
    </row>
    <row r="71" spans="1:12" ht="15.75" customHeight="1" x14ac:dyDescent="0.4">
      <c r="A71" s="71">
        <v>25734</v>
      </c>
      <c r="B71" s="72" t="s">
        <v>1240</v>
      </c>
      <c r="C71" s="72" t="s">
        <v>806</v>
      </c>
      <c r="D71" s="71">
        <v>2440</v>
      </c>
      <c r="E71" s="72" t="s">
        <v>27</v>
      </c>
      <c r="F71" s="72" t="s">
        <v>246</v>
      </c>
      <c r="G71" s="72" t="s">
        <v>247</v>
      </c>
      <c r="H71" s="72" t="s">
        <v>597</v>
      </c>
      <c r="I71" s="72" t="s">
        <v>1401</v>
      </c>
      <c r="J71" s="72" t="s">
        <v>1231</v>
      </c>
      <c r="K71" s="72" t="s">
        <v>606</v>
      </c>
      <c r="L71" s="98" t="s">
        <v>1232</v>
      </c>
    </row>
    <row r="72" spans="1:12" ht="15.75" customHeight="1" x14ac:dyDescent="0.4">
      <c r="A72" s="71">
        <v>25742</v>
      </c>
      <c r="B72" s="72" t="s">
        <v>807</v>
      </c>
      <c r="C72" s="72" t="s">
        <v>808</v>
      </c>
      <c r="D72" s="71">
        <v>2440</v>
      </c>
      <c r="E72" s="72" t="s">
        <v>27</v>
      </c>
      <c r="F72" s="72" t="s">
        <v>248</v>
      </c>
      <c r="G72" s="72" t="s">
        <v>249</v>
      </c>
      <c r="H72" s="72" t="s">
        <v>597</v>
      </c>
      <c r="I72" s="72" t="s">
        <v>1401</v>
      </c>
      <c r="J72" s="72" t="s">
        <v>1231</v>
      </c>
      <c r="K72" s="72" t="s">
        <v>607</v>
      </c>
      <c r="L72" s="98" t="s">
        <v>1232</v>
      </c>
    </row>
    <row r="73" spans="1:12" ht="15.75" customHeight="1" x14ac:dyDescent="0.4">
      <c r="A73" s="71">
        <v>25759</v>
      </c>
      <c r="B73" s="72" t="s">
        <v>809</v>
      </c>
      <c r="C73" s="72" t="s">
        <v>810</v>
      </c>
      <c r="D73" s="71">
        <v>2560</v>
      </c>
      <c r="E73" s="72" t="s">
        <v>119</v>
      </c>
      <c r="F73" s="72" t="s">
        <v>250</v>
      </c>
      <c r="G73" s="72" t="s">
        <v>251</v>
      </c>
      <c r="H73" s="72" t="s">
        <v>597</v>
      </c>
      <c r="I73" s="72" t="s">
        <v>1401</v>
      </c>
      <c r="J73" s="72" t="s">
        <v>1231</v>
      </c>
      <c r="K73" s="72" t="s">
        <v>606</v>
      </c>
      <c r="L73" s="98" t="s">
        <v>1232</v>
      </c>
    </row>
    <row r="74" spans="1:12" ht="15.75" customHeight="1" x14ac:dyDescent="0.4">
      <c r="A74" s="71">
        <v>25775</v>
      </c>
      <c r="B74" s="72" t="s">
        <v>811</v>
      </c>
      <c r="C74" s="72" t="s">
        <v>812</v>
      </c>
      <c r="D74" s="71">
        <v>2540</v>
      </c>
      <c r="E74" s="72" t="s">
        <v>50</v>
      </c>
      <c r="F74" s="72" t="s">
        <v>51</v>
      </c>
      <c r="G74" s="72" t="s">
        <v>252</v>
      </c>
      <c r="H74" s="72" t="s">
        <v>597</v>
      </c>
      <c r="I74" s="72" t="s">
        <v>1401</v>
      </c>
      <c r="J74" s="72" t="s">
        <v>1231</v>
      </c>
      <c r="K74" s="72" t="s">
        <v>606</v>
      </c>
      <c r="L74" s="98" t="s">
        <v>1232</v>
      </c>
    </row>
    <row r="75" spans="1:12" ht="15.75" customHeight="1" x14ac:dyDescent="0.4">
      <c r="A75" s="71">
        <v>25783</v>
      </c>
      <c r="B75" s="72" t="s">
        <v>1454</v>
      </c>
      <c r="C75" s="72" t="s">
        <v>813</v>
      </c>
      <c r="D75" s="71">
        <v>2570</v>
      </c>
      <c r="E75" s="72" t="s">
        <v>31</v>
      </c>
      <c r="F75" s="72" t="s">
        <v>253</v>
      </c>
      <c r="G75" s="72" t="s">
        <v>254</v>
      </c>
      <c r="H75" s="72" t="s">
        <v>597</v>
      </c>
      <c r="I75" s="72" t="s">
        <v>1401</v>
      </c>
      <c r="J75" s="72" t="s">
        <v>1231</v>
      </c>
      <c r="K75" s="72" t="s">
        <v>606</v>
      </c>
      <c r="L75" s="98" t="s">
        <v>1232</v>
      </c>
    </row>
    <row r="76" spans="1:12" ht="15.75" customHeight="1" x14ac:dyDescent="0.4">
      <c r="A76" s="71">
        <v>25791</v>
      </c>
      <c r="B76" s="72" t="s">
        <v>1241</v>
      </c>
      <c r="C76" s="72" t="s">
        <v>814</v>
      </c>
      <c r="D76" s="71">
        <v>2600</v>
      </c>
      <c r="E76" s="72" t="s">
        <v>85</v>
      </c>
      <c r="F76" s="72" t="s">
        <v>255</v>
      </c>
      <c r="G76" s="72" t="s">
        <v>1127</v>
      </c>
      <c r="H76" s="72" t="s">
        <v>597</v>
      </c>
      <c r="I76" s="72" t="s">
        <v>1401</v>
      </c>
      <c r="J76" s="72" t="s">
        <v>1231</v>
      </c>
      <c r="K76" s="72" t="s">
        <v>606</v>
      </c>
      <c r="L76" s="98" t="s">
        <v>1232</v>
      </c>
    </row>
    <row r="77" spans="1:12" ht="15.75" customHeight="1" x14ac:dyDescent="0.4">
      <c r="A77" s="71">
        <v>25817</v>
      </c>
      <c r="B77" s="72" t="s">
        <v>1455</v>
      </c>
      <c r="C77" s="72" t="s">
        <v>815</v>
      </c>
      <c r="D77" s="71">
        <v>2870</v>
      </c>
      <c r="E77" s="72" t="s">
        <v>1035</v>
      </c>
      <c r="F77" s="72" t="s">
        <v>256</v>
      </c>
      <c r="G77" s="72" t="s">
        <v>1242</v>
      </c>
      <c r="H77" s="72" t="s">
        <v>597</v>
      </c>
      <c r="I77" s="72" t="s">
        <v>1401</v>
      </c>
      <c r="J77" s="72" t="s">
        <v>1231</v>
      </c>
      <c r="K77" s="72" t="s">
        <v>606</v>
      </c>
      <c r="L77" s="98" t="s">
        <v>1232</v>
      </c>
    </row>
    <row r="78" spans="1:12" ht="15.75" customHeight="1" x14ac:dyDescent="0.4">
      <c r="A78" s="71">
        <v>25825</v>
      </c>
      <c r="B78" s="72" t="s">
        <v>816</v>
      </c>
      <c r="C78" s="72" t="s">
        <v>1456</v>
      </c>
      <c r="D78" s="71">
        <v>9100</v>
      </c>
      <c r="E78" s="72" t="s">
        <v>74</v>
      </c>
      <c r="F78" s="72" t="s">
        <v>1457</v>
      </c>
      <c r="G78" s="72" t="s">
        <v>1243</v>
      </c>
      <c r="H78" s="72" t="s">
        <v>597</v>
      </c>
      <c r="I78" s="72" t="s">
        <v>1411</v>
      </c>
      <c r="J78" s="72" t="s">
        <v>1412</v>
      </c>
      <c r="K78" s="72" t="s">
        <v>606</v>
      </c>
      <c r="L78" s="98" t="s">
        <v>1413</v>
      </c>
    </row>
    <row r="79" spans="1:12" ht="15.75" customHeight="1" x14ac:dyDescent="0.4">
      <c r="A79" s="71">
        <v>25833</v>
      </c>
      <c r="B79" s="72" t="s">
        <v>817</v>
      </c>
      <c r="C79" s="72" t="s">
        <v>1458</v>
      </c>
      <c r="D79" s="71">
        <v>9100</v>
      </c>
      <c r="E79" s="72" t="s">
        <v>74</v>
      </c>
      <c r="F79" s="72" t="s">
        <v>257</v>
      </c>
      <c r="G79" s="72" t="s">
        <v>258</v>
      </c>
      <c r="H79" s="72" t="s">
        <v>597</v>
      </c>
      <c r="I79" s="72" t="s">
        <v>1411</v>
      </c>
      <c r="J79" s="72" t="s">
        <v>1412</v>
      </c>
      <c r="K79" s="72" t="s">
        <v>606</v>
      </c>
      <c r="L79" s="98" t="s">
        <v>1413</v>
      </c>
    </row>
    <row r="80" spans="1:12" ht="15.75" customHeight="1" x14ac:dyDescent="0.4">
      <c r="A80" s="71">
        <v>25841</v>
      </c>
      <c r="B80" s="72" t="s">
        <v>818</v>
      </c>
      <c r="C80" s="72" t="s">
        <v>819</v>
      </c>
      <c r="D80" s="71">
        <v>2660</v>
      </c>
      <c r="E80" s="72" t="s">
        <v>80</v>
      </c>
      <c r="F80" s="72" t="s">
        <v>107</v>
      </c>
      <c r="G80" s="72" t="s">
        <v>820</v>
      </c>
      <c r="H80" s="72" t="s">
        <v>597</v>
      </c>
      <c r="I80" s="72" t="s">
        <v>1401</v>
      </c>
      <c r="J80" s="72" t="s">
        <v>1231</v>
      </c>
      <c r="K80" s="72" t="s">
        <v>606</v>
      </c>
      <c r="L80" s="98" t="s">
        <v>1232</v>
      </c>
    </row>
    <row r="81" spans="1:12" ht="15.75" customHeight="1" x14ac:dyDescent="0.4">
      <c r="A81" s="71">
        <v>25866</v>
      </c>
      <c r="B81" s="72" t="s">
        <v>1244</v>
      </c>
      <c r="C81" s="72" t="s">
        <v>821</v>
      </c>
      <c r="D81" s="71">
        <v>9120</v>
      </c>
      <c r="E81" s="72" t="s">
        <v>120</v>
      </c>
      <c r="F81" s="72" t="s">
        <v>259</v>
      </c>
      <c r="G81" s="72" t="s">
        <v>1036</v>
      </c>
      <c r="H81" s="72" t="s">
        <v>597</v>
      </c>
      <c r="I81" s="72" t="s">
        <v>1411</v>
      </c>
      <c r="J81" s="72" t="s">
        <v>1412</v>
      </c>
      <c r="K81" s="72" t="s">
        <v>606</v>
      </c>
      <c r="L81" s="98" t="s">
        <v>1413</v>
      </c>
    </row>
    <row r="82" spans="1:12" ht="15.75" customHeight="1" x14ac:dyDescent="0.4">
      <c r="A82" s="71">
        <v>25874</v>
      </c>
      <c r="B82" s="72" t="s">
        <v>822</v>
      </c>
      <c r="C82" s="72" t="s">
        <v>823</v>
      </c>
      <c r="D82" s="71">
        <v>2800</v>
      </c>
      <c r="E82" s="72" t="s">
        <v>48</v>
      </c>
      <c r="F82" s="72" t="s">
        <v>260</v>
      </c>
      <c r="G82" s="72" t="s">
        <v>1037</v>
      </c>
      <c r="H82" s="72" t="s">
        <v>597</v>
      </c>
      <c r="I82" s="72" t="s">
        <v>1401</v>
      </c>
      <c r="J82" s="72" t="s">
        <v>1231</v>
      </c>
      <c r="K82" s="72" t="s">
        <v>604</v>
      </c>
      <c r="L82" s="98" t="s">
        <v>1232</v>
      </c>
    </row>
    <row r="83" spans="1:12" ht="15.75" customHeight="1" x14ac:dyDescent="0.4">
      <c r="A83" s="71">
        <v>25882</v>
      </c>
      <c r="B83" s="72" t="s">
        <v>824</v>
      </c>
      <c r="C83" s="72" t="s">
        <v>825</v>
      </c>
      <c r="D83" s="71">
        <v>2800</v>
      </c>
      <c r="E83" s="72" t="s">
        <v>48</v>
      </c>
      <c r="F83" s="72" t="s">
        <v>261</v>
      </c>
      <c r="G83" s="72" t="s">
        <v>826</v>
      </c>
      <c r="H83" s="72" t="s">
        <v>597</v>
      </c>
      <c r="I83" s="72" t="s">
        <v>1401</v>
      </c>
      <c r="J83" s="72" t="s">
        <v>1231</v>
      </c>
      <c r="K83" s="72" t="s">
        <v>606</v>
      </c>
      <c r="L83" s="98" t="s">
        <v>1232</v>
      </c>
    </row>
    <row r="84" spans="1:12" s="73" customFormat="1" ht="15.75" customHeight="1" x14ac:dyDescent="0.4">
      <c r="A84" s="84">
        <v>25882</v>
      </c>
      <c r="B84" s="85" t="s">
        <v>824</v>
      </c>
      <c r="C84" s="85" t="s">
        <v>825</v>
      </c>
      <c r="D84" s="84">
        <v>2800</v>
      </c>
      <c r="E84" s="85" t="s">
        <v>48</v>
      </c>
      <c r="F84" s="85" t="s">
        <v>261</v>
      </c>
      <c r="G84" s="85" t="s">
        <v>826</v>
      </c>
      <c r="H84" s="85" t="s">
        <v>597</v>
      </c>
      <c r="I84" s="85" t="s">
        <v>1401</v>
      </c>
      <c r="J84" s="85" t="s">
        <v>1231</v>
      </c>
      <c r="K84" s="85" t="s">
        <v>606</v>
      </c>
      <c r="L84" s="73" t="s">
        <v>1232</v>
      </c>
    </row>
    <row r="85" spans="1:12" ht="15.75" customHeight="1" x14ac:dyDescent="0.4">
      <c r="A85" s="71">
        <v>25891</v>
      </c>
      <c r="B85" s="72" t="s">
        <v>827</v>
      </c>
      <c r="C85" s="72" t="s">
        <v>828</v>
      </c>
      <c r="D85" s="71">
        <v>3000</v>
      </c>
      <c r="E85" s="72" t="s">
        <v>97</v>
      </c>
      <c r="F85" s="72" t="s">
        <v>262</v>
      </c>
      <c r="G85" s="72" t="s">
        <v>1459</v>
      </c>
      <c r="H85" s="72" t="s">
        <v>597</v>
      </c>
      <c r="I85" s="72" t="s">
        <v>1411</v>
      </c>
      <c r="J85" s="72" t="s">
        <v>1412</v>
      </c>
      <c r="K85" s="72" t="s">
        <v>606</v>
      </c>
      <c r="L85" s="98" t="s">
        <v>1413</v>
      </c>
    </row>
    <row r="86" spans="1:12" ht="15.75" customHeight="1" x14ac:dyDescent="0.4">
      <c r="A86" s="71">
        <v>25908</v>
      </c>
      <c r="B86" s="72" t="s">
        <v>1245</v>
      </c>
      <c r="C86" s="72" t="s">
        <v>829</v>
      </c>
      <c r="D86" s="71">
        <v>3000</v>
      </c>
      <c r="E86" s="72" t="s">
        <v>97</v>
      </c>
      <c r="F86" s="72" t="s">
        <v>263</v>
      </c>
      <c r="G86" s="72" t="s">
        <v>264</v>
      </c>
      <c r="H86" s="72" t="s">
        <v>597</v>
      </c>
      <c r="I86" s="72" t="s">
        <v>1411</v>
      </c>
      <c r="J86" s="72" t="s">
        <v>1412</v>
      </c>
      <c r="K86" s="72" t="s">
        <v>606</v>
      </c>
      <c r="L86" s="98" t="s">
        <v>1413</v>
      </c>
    </row>
    <row r="87" spans="1:12" ht="15.75" customHeight="1" x14ac:dyDescent="0.4">
      <c r="A87" s="71">
        <v>25924</v>
      </c>
      <c r="B87" s="72" t="s">
        <v>830</v>
      </c>
      <c r="C87" s="72" t="s">
        <v>831</v>
      </c>
      <c r="D87" s="71">
        <v>3001</v>
      </c>
      <c r="E87" s="72" t="s">
        <v>88</v>
      </c>
      <c r="F87" s="72" t="s">
        <v>265</v>
      </c>
      <c r="G87" s="72" t="s">
        <v>266</v>
      </c>
      <c r="H87" s="72" t="s">
        <v>597</v>
      </c>
      <c r="I87" s="72" t="s">
        <v>1411</v>
      </c>
      <c r="J87" s="72" t="s">
        <v>1412</v>
      </c>
      <c r="K87" s="72" t="s">
        <v>606</v>
      </c>
      <c r="L87" s="98" t="s">
        <v>1413</v>
      </c>
    </row>
    <row r="88" spans="1:12" ht="15.75" customHeight="1" x14ac:dyDescent="0.4">
      <c r="A88" s="71">
        <v>25932</v>
      </c>
      <c r="B88" s="72" t="s">
        <v>832</v>
      </c>
      <c r="C88" s="72" t="s">
        <v>833</v>
      </c>
      <c r="D88" s="71">
        <v>3360</v>
      </c>
      <c r="E88" s="72" t="s">
        <v>267</v>
      </c>
      <c r="F88" s="72" t="s">
        <v>268</v>
      </c>
      <c r="G88" s="72" t="s">
        <v>269</v>
      </c>
      <c r="H88" s="72" t="s">
        <v>597</v>
      </c>
      <c r="I88" s="72" t="s">
        <v>1411</v>
      </c>
      <c r="J88" s="72" t="s">
        <v>1412</v>
      </c>
      <c r="K88" s="72" t="s">
        <v>606</v>
      </c>
      <c r="L88" s="98" t="s">
        <v>1413</v>
      </c>
    </row>
    <row r="89" spans="1:12" ht="15.75" customHeight="1" x14ac:dyDescent="0.4">
      <c r="A89" s="71">
        <v>25941</v>
      </c>
      <c r="B89" s="72" t="s">
        <v>834</v>
      </c>
      <c r="C89" s="72" t="s">
        <v>835</v>
      </c>
      <c r="D89" s="71">
        <v>3040</v>
      </c>
      <c r="E89" s="72" t="s">
        <v>175</v>
      </c>
      <c r="F89" s="72" t="s">
        <v>270</v>
      </c>
      <c r="G89" s="72" t="s">
        <v>1128</v>
      </c>
      <c r="H89" s="72" t="s">
        <v>597</v>
      </c>
      <c r="I89" s="72" t="s">
        <v>1411</v>
      </c>
      <c r="J89" s="72" t="s">
        <v>1412</v>
      </c>
      <c r="K89" s="72" t="s">
        <v>606</v>
      </c>
      <c r="L89" s="98" t="s">
        <v>1413</v>
      </c>
    </row>
    <row r="90" spans="1:12" ht="15.75" customHeight="1" x14ac:dyDescent="0.4">
      <c r="A90" s="71">
        <v>25957</v>
      </c>
      <c r="B90" s="72" t="s">
        <v>836</v>
      </c>
      <c r="C90" s="72" t="s">
        <v>837</v>
      </c>
      <c r="D90" s="71">
        <v>2220</v>
      </c>
      <c r="E90" s="72" t="s">
        <v>121</v>
      </c>
      <c r="F90" s="72" t="s">
        <v>271</v>
      </c>
      <c r="G90" s="72" t="s">
        <v>1246</v>
      </c>
      <c r="H90" s="72" t="s">
        <v>597</v>
      </c>
      <c r="I90" s="72" t="s">
        <v>1401</v>
      </c>
      <c r="J90" s="72" t="s">
        <v>1231</v>
      </c>
      <c r="K90" s="72" t="s">
        <v>606</v>
      </c>
      <c r="L90" s="98" t="s">
        <v>1232</v>
      </c>
    </row>
    <row r="91" spans="1:12" ht="15.75" customHeight="1" x14ac:dyDescent="0.4">
      <c r="A91" s="71">
        <v>25965</v>
      </c>
      <c r="B91" s="72" t="s">
        <v>838</v>
      </c>
      <c r="C91" s="72" t="s">
        <v>839</v>
      </c>
      <c r="D91" s="71">
        <v>3120</v>
      </c>
      <c r="E91" s="72" t="s">
        <v>122</v>
      </c>
      <c r="F91" s="72" t="s">
        <v>272</v>
      </c>
      <c r="G91" s="72" t="s">
        <v>273</v>
      </c>
      <c r="H91" s="72" t="s">
        <v>597</v>
      </c>
      <c r="I91" s="72" t="s">
        <v>1411</v>
      </c>
      <c r="J91" s="72" t="s">
        <v>1412</v>
      </c>
      <c r="K91" s="72" t="s">
        <v>606</v>
      </c>
      <c r="L91" s="98" t="s">
        <v>1413</v>
      </c>
    </row>
    <row r="92" spans="1:12" ht="15.75" customHeight="1" x14ac:dyDescent="0.4">
      <c r="A92" s="71">
        <v>25973</v>
      </c>
      <c r="B92" s="72" t="s">
        <v>840</v>
      </c>
      <c r="C92" s="72" t="s">
        <v>841</v>
      </c>
      <c r="D92" s="71">
        <v>2260</v>
      </c>
      <c r="E92" s="72" t="s">
        <v>2</v>
      </c>
      <c r="F92" s="72" t="s">
        <v>274</v>
      </c>
      <c r="G92" s="72" t="s">
        <v>1129</v>
      </c>
      <c r="H92" s="72" t="s">
        <v>597</v>
      </c>
      <c r="I92" s="72" t="s">
        <v>1401</v>
      </c>
      <c r="J92" s="72" t="s">
        <v>1231</v>
      </c>
      <c r="K92" s="72" t="s">
        <v>606</v>
      </c>
      <c r="L92" s="98" t="s">
        <v>1232</v>
      </c>
    </row>
    <row r="93" spans="1:12" ht="15.75" customHeight="1" x14ac:dyDescent="0.4">
      <c r="A93" s="71">
        <v>25981</v>
      </c>
      <c r="B93" s="72" t="s">
        <v>842</v>
      </c>
      <c r="C93" s="72" t="s">
        <v>843</v>
      </c>
      <c r="D93" s="71">
        <v>3200</v>
      </c>
      <c r="E93" s="72" t="s">
        <v>123</v>
      </c>
      <c r="F93" s="72" t="s">
        <v>275</v>
      </c>
      <c r="G93" s="72" t="s">
        <v>276</v>
      </c>
      <c r="H93" s="72" t="s">
        <v>597</v>
      </c>
      <c r="I93" s="72" t="s">
        <v>1411</v>
      </c>
      <c r="J93" s="72" t="s">
        <v>1412</v>
      </c>
      <c r="K93" s="72" t="s">
        <v>607</v>
      </c>
      <c r="L93" s="98" t="s">
        <v>1413</v>
      </c>
    </row>
    <row r="94" spans="1:12" ht="15.75" customHeight="1" x14ac:dyDescent="0.4">
      <c r="A94" s="71">
        <v>25999</v>
      </c>
      <c r="B94" s="72" t="s">
        <v>1460</v>
      </c>
      <c r="C94" s="72" t="s">
        <v>844</v>
      </c>
      <c r="D94" s="71">
        <v>3290</v>
      </c>
      <c r="E94" s="72" t="s">
        <v>94</v>
      </c>
      <c r="F94" s="72" t="s">
        <v>1130</v>
      </c>
      <c r="G94" s="72" t="s">
        <v>277</v>
      </c>
      <c r="H94" s="72" t="s">
        <v>597</v>
      </c>
      <c r="I94" s="72" t="s">
        <v>1411</v>
      </c>
      <c r="J94" s="72" t="s">
        <v>1412</v>
      </c>
      <c r="K94" s="72" t="s">
        <v>606</v>
      </c>
      <c r="L94" s="98" t="s">
        <v>1413</v>
      </c>
    </row>
    <row r="95" spans="1:12" ht="15.75" customHeight="1" x14ac:dyDescent="0.4">
      <c r="A95" s="71">
        <v>26005</v>
      </c>
      <c r="B95" s="72" t="s">
        <v>845</v>
      </c>
      <c r="C95" s="72" t="s">
        <v>846</v>
      </c>
      <c r="D95" s="71">
        <v>3294</v>
      </c>
      <c r="E95" s="72" t="s">
        <v>278</v>
      </c>
      <c r="F95" s="72" t="s">
        <v>279</v>
      </c>
      <c r="G95" s="72" t="s">
        <v>1247</v>
      </c>
      <c r="H95" s="72" t="s">
        <v>597</v>
      </c>
      <c r="I95" s="72" t="s">
        <v>1411</v>
      </c>
      <c r="J95" s="72" t="s">
        <v>1412</v>
      </c>
      <c r="K95" s="72" t="s">
        <v>606</v>
      </c>
      <c r="L95" s="98" t="s">
        <v>1413</v>
      </c>
    </row>
    <row r="96" spans="1:12" ht="15.75" customHeight="1" x14ac:dyDescent="0.4">
      <c r="A96" s="71">
        <v>26021</v>
      </c>
      <c r="B96" s="72" t="s">
        <v>847</v>
      </c>
      <c r="C96" s="72" t="s">
        <v>848</v>
      </c>
      <c r="D96" s="71">
        <v>3300</v>
      </c>
      <c r="E96" s="72" t="s">
        <v>72</v>
      </c>
      <c r="F96" s="72" t="s">
        <v>280</v>
      </c>
      <c r="G96" s="72" t="s">
        <v>281</v>
      </c>
      <c r="H96" s="72" t="s">
        <v>597</v>
      </c>
      <c r="I96" s="72" t="s">
        <v>1411</v>
      </c>
      <c r="J96" s="72" t="s">
        <v>1412</v>
      </c>
      <c r="K96" s="72" t="s">
        <v>607</v>
      </c>
      <c r="L96" s="98" t="s">
        <v>1413</v>
      </c>
    </row>
    <row r="97" spans="1:12" ht="15.75" customHeight="1" x14ac:dyDescent="0.4">
      <c r="A97" s="71">
        <v>26039</v>
      </c>
      <c r="B97" s="72" t="s">
        <v>849</v>
      </c>
      <c r="C97" s="72" t="s">
        <v>850</v>
      </c>
      <c r="D97" s="71">
        <v>3320</v>
      </c>
      <c r="E97" s="72" t="s">
        <v>176</v>
      </c>
      <c r="F97" s="72" t="s">
        <v>282</v>
      </c>
      <c r="G97" s="72" t="s">
        <v>283</v>
      </c>
      <c r="H97" s="72" t="s">
        <v>597</v>
      </c>
      <c r="I97" s="72" t="s">
        <v>1411</v>
      </c>
      <c r="J97" s="72" t="s">
        <v>1412</v>
      </c>
      <c r="K97" s="72" t="s">
        <v>606</v>
      </c>
      <c r="L97" s="98" t="s">
        <v>1413</v>
      </c>
    </row>
    <row r="98" spans="1:12" ht="15.75" customHeight="1" x14ac:dyDescent="0.4">
      <c r="A98" s="71">
        <v>26047</v>
      </c>
      <c r="B98" s="72" t="s">
        <v>851</v>
      </c>
      <c r="C98" s="72" t="s">
        <v>852</v>
      </c>
      <c r="D98" s="71">
        <v>3440</v>
      </c>
      <c r="E98" s="72" t="s">
        <v>89</v>
      </c>
      <c r="F98" s="72" t="s">
        <v>284</v>
      </c>
      <c r="G98" s="72" t="s">
        <v>1131</v>
      </c>
      <c r="H98" s="72" t="s">
        <v>597</v>
      </c>
      <c r="I98" s="72" t="s">
        <v>1411</v>
      </c>
      <c r="J98" s="72" t="s">
        <v>1412</v>
      </c>
      <c r="K98" s="72" t="s">
        <v>606</v>
      </c>
      <c r="L98" s="98" t="s">
        <v>1413</v>
      </c>
    </row>
    <row r="99" spans="1:12" ht="15.75" customHeight="1" x14ac:dyDescent="0.4">
      <c r="A99" s="71">
        <v>26054</v>
      </c>
      <c r="B99" s="72" t="s">
        <v>853</v>
      </c>
      <c r="C99" s="72" t="s">
        <v>1461</v>
      </c>
      <c r="D99" s="71">
        <v>3500</v>
      </c>
      <c r="E99" s="72" t="s">
        <v>17</v>
      </c>
      <c r="F99" s="72" t="s">
        <v>105</v>
      </c>
      <c r="G99" s="72" t="s">
        <v>285</v>
      </c>
      <c r="H99" s="72" t="s">
        <v>597</v>
      </c>
      <c r="I99" s="72" t="s">
        <v>1411</v>
      </c>
      <c r="J99" s="72" t="s">
        <v>1412</v>
      </c>
      <c r="K99" s="72" t="s">
        <v>606</v>
      </c>
      <c r="L99" s="98" t="s">
        <v>1413</v>
      </c>
    </row>
    <row r="100" spans="1:12" ht="15.75" customHeight="1" x14ac:dyDescent="0.4">
      <c r="A100" s="71">
        <v>26062</v>
      </c>
      <c r="B100" s="72" t="s">
        <v>854</v>
      </c>
      <c r="C100" s="72" t="s">
        <v>855</v>
      </c>
      <c r="D100" s="71">
        <v>3500</v>
      </c>
      <c r="E100" s="72" t="s">
        <v>17</v>
      </c>
      <c r="F100" s="72" t="s">
        <v>286</v>
      </c>
      <c r="G100" s="72" t="s">
        <v>1248</v>
      </c>
      <c r="H100" s="72" t="s">
        <v>597</v>
      </c>
      <c r="I100" s="72" t="s">
        <v>1411</v>
      </c>
      <c r="J100" s="72" t="s">
        <v>1412</v>
      </c>
      <c r="K100" s="72" t="s">
        <v>606</v>
      </c>
      <c r="L100" s="98" t="s">
        <v>1413</v>
      </c>
    </row>
    <row r="101" spans="1:12" ht="15.75" customHeight="1" x14ac:dyDescent="0.4">
      <c r="A101" s="71">
        <v>26071</v>
      </c>
      <c r="B101" s="72" t="s">
        <v>856</v>
      </c>
      <c r="C101" s="72" t="s">
        <v>857</v>
      </c>
      <c r="D101" s="71">
        <v>3550</v>
      </c>
      <c r="E101" s="72" t="s">
        <v>124</v>
      </c>
      <c r="F101" s="72" t="s">
        <v>287</v>
      </c>
      <c r="G101" s="72" t="s">
        <v>288</v>
      </c>
      <c r="H101" s="72" t="s">
        <v>597</v>
      </c>
      <c r="I101" s="72" t="s">
        <v>1411</v>
      </c>
      <c r="J101" s="72" t="s">
        <v>1412</v>
      </c>
      <c r="K101" s="72" t="s">
        <v>606</v>
      </c>
      <c r="L101" s="98" t="s">
        <v>1413</v>
      </c>
    </row>
    <row r="102" spans="1:12" ht="15.75" customHeight="1" x14ac:dyDescent="0.4">
      <c r="A102" s="71">
        <v>26088</v>
      </c>
      <c r="B102" s="72" t="s">
        <v>858</v>
      </c>
      <c r="C102" s="72" t="s">
        <v>859</v>
      </c>
      <c r="D102" s="71">
        <v>3530</v>
      </c>
      <c r="E102" s="72" t="s">
        <v>24</v>
      </c>
      <c r="F102" s="72" t="s">
        <v>289</v>
      </c>
      <c r="G102" s="72" t="s">
        <v>290</v>
      </c>
      <c r="H102" s="72" t="s">
        <v>597</v>
      </c>
      <c r="I102" s="72" t="s">
        <v>1411</v>
      </c>
      <c r="J102" s="72" t="s">
        <v>1412</v>
      </c>
      <c r="K102" s="72" t="s">
        <v>606</v>
      </c>
      <c r="L102" s="98" t="s">
        <v>1413</v>
      </c>
    </row>
    <row r="103" spans="1:12" ht="15.75" customHeight="1" x14ac:dyDescent="0.4">
      <c r="A103" s="71">
        <v>26096</v>
      </c>
      <c r="B103" s="72" t="s">
        <v>860</v>
      </c>
      <c r="C103" s="72" t="s">
        <v>861</v>
      </c>
      <c r="D103" s="71">
        <v>3990</v>
      </c>
      <c r="E103" s="72" t="s">
        <v>14</v>
      </c>
      <c r="F103" s="72" t="s">
        <v>291</v>
      </c>
      <c r="G103" s="72" t="s">
        <v>292</v>
      </c>
      <c r="H103" s="72" t="s">
        <v>597</v>
      </c>
      <c r="I103" s="72" t="s">
        <v>1411</v>
      </c>
      <c r="J103" s="72" t="s">
        <v>1412</v>
      </c>
      <c r="K103" s="72" t="s">
        <v>606</v>
      </c>
      <c r="L103" s="98" t="s">
        <v>1413</v>
      </c>
    </row>
    <row r="104" spans="1:12" ht="15.75" customHeight="1" x14ac:dyDescent="0.4">
      <c r="A104" s="71">
        <v>26104</v>
      </c>
      <c r="B104" s="72" t="s">
        <v>862</v>
      </c>
      <c r="C104" s="72" t="s">
        <v>863</v>
      </c>
      <c r="D104" s="71">
        <v>3900</v>
      </c>
      <c r="E104" s="72" t="s">
        <v>1038</v>
      </c>
      <c r="F104" s="72" t="s">
        <v>293</v>
      </c>
      <c r="G104" s="72" t="s">
        <v>1039</v>
      </c>
      <c r="H104" s="72" t="s">
        <v>597</v>
      </c>
      <c r="I104" s="72" t="s">
        <v>1411</v>
      </c>
      <c r="J104" s="72" t="s">
        <v>1412</v>
      </c>
      <c r="K104" s="72" t="s">
        <v>606</v>
      </c>
      <c r="L104" s="98" t="s">
        <v>1413</v>
      </c>
    </row>
    <row r="105" spans="1:12" ht="15.75" customHeight="1" x14ac:dyDescent="0.4">
      <c r="A105" s="71">
        <v>26112</v>
      </c>
      <c r="B105" s="72" t="s">
        <v>864</v>
      </c>
      <c r="C105" s="72" t="s">
        <v>865</v>
      </c>
      <c r="D105" s="71">
        <v>3600</v>
      </c>
      <c r="E105" s="72" t="s">
        <v>18</v>
      </c>
      <c r="F105" s="72" t="s">
        <v>294</v>
      </c>
      <c r="G105" s="72" t="s">
        <v>295</v>
      </c>
      <c r="H105" s="72" t="s">
        <v>597</v>
      </c>
      <c r="I105" s="72" t="s">
        <v>1411</v>
      </c>
      <c r="J105" s="72" t="s">
        <v>1412</v>
      </c>
      <c r="K105" s="72" t="s">
        <v>606</v>
      </c>
      <c r="L105" s="98" t="s">
        <v>1413</v>
      </c>
    </row>
    <row r="106" spans="1:12" ht="15.75" customHeight="1" x14ac:dyDescent="0.4">
      <c r="A106" s="71">
        <v>26138</v>
      </c>
      <c r="B106" s="72" t="s">
        <v>866</v>
      </c>
      <c r="C106" s="72" t="s">
        <v>867</v>
      </c>
      <c r="D106" s="71">
        <v>3590</v>
      </c>
      <c r="E106" s="72" t="s">
        <v>13</v>
      </c>
      <c r="F106" s="72" t="s">
        <v>296</v>
      </c>
      <c r="G106" s="72" t="s">
        <v>297</v>
      </c>
      <c r="H106" s="72" t="s">
        <v>597</v>
      </c>
      <c r="I106" s="72" t="s">
        <v>1411</v>
      </c>
      <c r="J106" s="72" t="s">
        <v>1412</v>
      </c>
      <c r="K106" s="72" t="s">
        <v>606</v>
      </c>
      <c r="L106" s="98" t="s">
        <v>1413</v>
      </c>
    </row>
    <row r="107" spans="1:12" ht="15.75" customHeight="1" x14ac:dyDescent="0.4">
      <c r="A107" s="71">
        <v>26153</v>
      </c>
      <c r="B107" s="72" t="s">
        <v>868</v>
      </c>
      <c r="C107" s="72" t="s">
        <v>869</v>
      </c>
      <c r="D107" s="71">
        <v>3630</v>
      </c>
      <c r="E107" s="72" t="s">
        <v>20</v>
      </c>
      <c r="F107" s="72" t="s">
        <v>298</v>
      </c>
      <c r="G107" s="72" t="s">
        <v>299</v>
      </c>
      <c r="H107" s="72" t="s">
        <v>597</v>
      </c>
      <c r="I107" s="72" t="s">
        <v>1411</v>
      </c>
      <c r="J107" s="72" t="s">
        <v>1412</v>
      </c>
      <c r="K107" s="72" t="s">
        <v>606</v>
      </c>
      <c r="L107" s="98" t="s">
        <v>1413</v>
      </c>
    </row>
    <row r="108" spans="1:12" ht="15.75" customHeight="1" x14ac:dyDescent="0.4">
      <c r="A108" s="71">
        <v>26161</v>
      </c>
      <c r="B108" s="72" t="s">
        <v>870</v>
      </c>
      <c r="C108" s="72" t="s">
        <v>871</v>
      </c>
      <c r="D108" s="71">
        <v>3650</v>
      </c>
      <c r="E108" s="72" t="s">
        <v>0</v>
      </c>
      <c r="F108" s="72" t="s">
        <v>300</v>
      </c>
      <c r="G108" s="72" t="s">
        <v>1462</v>
      </c>
      <c r="H108" s="72" t="s">
        <v>597</v>
      </c>
      <c r="I108" s="72" t="s">
        <v>1411</v>
      </c>
      <c r="J108" s="72" t="s">
        <v>1412</v>
      </c>
      <c r="K108" s="72" t="s">
        <v>607</v>
      </c>
      <c r="L108" s="98" t="s">
        <v>1413</v>
      </c>
    </row>
    <row r="109" spans="1:12" ht="15.75" customHeight="1" x14ac:dyDescent="0.4">
      <c r="A109" s="71">
        <v>26179</v>
      </c>
      <c r="B109" s="72" t="s">
        <v>872</v>
      </c>
      <c r="C109" s="72" t="s">
        <v>873</v>
      </c>
      <c r="D109" s="71">
        <v>3680</v>
      </c>
      <c r="E109" s="72" t="s">
        <v>19</v>
      </c>
      <c r="F109" s="72" t="s">
        <v>36</v>
      </c>
      <c r="G109" s="72" t="s">
        <v>301</v>
      </c>
      <c r="H109" s="72" t="s">
        <v>597</v>
      </c>
      <c r="I109" s="72" t="s">
        <v>1411</v>
      </c>
      <c r="J109" s="72" t="s">
        <v>1412</v>
      </c>
      <c r="K109" s="72" t="s">
        <v>606</v>
      </c>
      <c r="L109" s="98" t="s">
        <v>1413</v>
      </c>
    </row>
    <row r="110" spans="1:12" ht="15.75" customHeight="1" x14ac:dyDescent="0.4">
      <c r="A110" s="71">
        <v>26187</v>
      </c>
      <c r="B110" s="72" t="s">
        <v>874</v>
      </c>
      <c r="C110" s="72" t="s">
        <v>875</v>
      </c>
      <c r="D110" s="71">
        <v>3960</v>
      </c>
      <c r="E110" s="72" t="s">
        <v>100</v>
      </c>
      <c r="F110" s="72" t="s">
        <v>302</v>
      </c>
      <c r="G110" s="72" t="s">
        <v>303</v>
      </c>
      <c r="H110" s="72" t="s">
        <v>597</v>
      </c>
      <c r="I110" s="72" t="s">
        <v>1411</v>
      </c>
      <c r="J110" s="72" t="s">
        <v>1412</v>
      </c>
      <c r="K110" s="72" t="s">
        <v>606</v>
      </c>
      <c r="L110" s="98" t="s">
        <v>1413</v>
      </c>
    </row>
    <row r="111" spans="1:12" ht="15.75" customHeight="1" x14ac:dyDescent="0.4">
      <c r="A111" s="71">
        <v>26195</v>
      </c>
      <c r="B111" s="72" t="s">
        <v>876</v>
      </c>
      <c r="C111" s="72" t="s">
        <v>1040</v>
      </c>
      <c r="D111" s="71">
        <v>3700</v>
      </c>
      <c r="E111" s="72" t="s">
        <v>23</v>
      </c>
      <c r="F111" s="72" t="s">
        <v>304</v>
      </c>
      <c r="G111" s="72" t="s">
        <v>305</v>
      </c>
      <c r="H111" s="72" t="s">
        <v>597</v>
      </c>
      <c r="I111" s="72" t="s">
        <v>1411</v>
      </c>
      <c r="J111" s="72" t="s">
        <v>1412</v>
      </c>
      <c r="K111" s="72" t="s">
        <v>606</v>
      </c>
      <c r="L111" s="98" t="s">
        <v>1413</v>
      </c>
    </row>
    <row r="112" spans="1:12" ht="15.75" customHeight="1" x14ac:dyDescent="0.4">
      <c r="A112" s="71">
        <v>26203</v>
      </c>
      <c r="B112" s="72" t="s">
        <v>1463</v>
      </c>
      <c r="C112" s="72" t="s">
        <v>877</v>
      </c>
      <c r="D112" s="71">
        <v>3700</v>
      </c>
      <c r="E112" s="72" t="s">
        <v>23</v>
      </c>
      <c r="F112" s="72" t="s">
        <v>306</v>
      </c>
      <c r="G112" s="72" t="s">
        <v>1132</v>
      </c>
      <c r="H112" s="72" t="s">
        <v>597</v>
      </c>
      <c r="I112" s="72" t="s">
        <v>1411</v>
      </c>
      <c r="J112" s="72" t="s">
        <v>1412</v>
      </c>
      <c r="K112" s="72" t="s">
        <v>604</v>
      </c>
      <c r="L112" s="98" t="s">
        <v>1413</v>
      </c>
    </row>
    <row r="113" spans="1:12" ht="15.75" customHeight="1" x14ac:dyDescent="0.4">
      <c r="A113" s="71">
        <v>26211</v>
      </c>
      <c r="B113" s="72" t="s">
        <v>878</v>
      </c>
      <c r="C113" s="72" t="s">
        <v>879</v>
      </c>
      <c r="D113" s="71">
        <v>3740</v>
      </c>
      <c r="E113" s="72" t="s">
        <v>16</v>
      </c>
      <c r="F113" s="72" t="s">
        <v>307</v>
      </c>
      <c r="G113" s="72" t="s">
        <v>308</v>
      </c>
      <c r="H113" s="72" t="s">
        <v>597</v>
      </c>
      <c r="I113" s="72" t="s">
        <v>1411</v>
      </c>
      <c r="J113" s="72" t="s">
        <v>1412</v>
      </c>
      <c r="K113" s="72" t="s">
        <v>606</v>
      </c>
      <c r="L113" s="98" t="s">
        <v>1413</v>
      </c>
    </row>
    <row r="114" spans="1:12" ht="15.75" customHeight="1" x14ac:dyDescent="0.4">
      <c r="A114" s="71">
        <v>26237</v>
      </c>
      <c r="B114" s="72" t="s">
        <v>1464</v>
      </c>
      <c r="C114" s="72" t="s">
        <v>880</v>
      </c>
      <c r="D114" s="71">
        <v>3800</v>
      </c>
      <c r="E114" s="72" t="s">
        <v>54</v>
      </c>
      <c r="F114" s="72" t="s">
        <v>309</v>
      </c>
      <c r="G114" s="72" t="s">
        <v>1133</v>
      </c>
      <c r="H114" s="72" t="s">
        <v>597</v>
      </c>
      <c r="I114" s="72" t="s">
        <v>1411</v>
      </c>
      <c r="J114" s="72" t="s">
        <v>1412</v>
      </c>
      <c r="K114" s="72" t="s">
        <v>606</v>
      </c>
      <c r="L114" s="98" t="s">
        <v>1413</v>
      </c>
    </row>
    <row r="115" spans="1:12" ht="15.75" customHeight="1" x14ac:dyDescent="0.4">
      <c r="A115" s="71">
        <v>26252</v>
      </c>
      <c r="B115" s="72" t="s">
        <v>881</v>
      </c>
      <c r="C115" s="72" t="s">
        <v>882</v>
      </c>
      <c r="D115" s="71">
        <v>3920</v>
      </c>
      <c r="E115" s="72" t="s">
        <v>15</v>
      </c>
      <c r="F115" s="72" t="s">
        <v>310</v>
      </c>
      <c r="G115" s="72" t="s">
        <v>311</v>
      </c>
      <c r="H115" s="72" t="s">
        <v>597</v>
      </c>
      <c r="I115" s="72" t="s">
        <v>1411</v>
      </c>
      <c r="J115" s="72" t="s">
        <v>1412</v>
      </c>
      <c r="K115" s="72" t="s">
        <v>606</v>
      </c>
      <c r="L115" s="98" t="s">
        <v>1413</v>
      </c>
    </row>
    <row r="116" spans="1:12" ht="15.75" customHeight="1" x14ac:dyDescent="0.4">
      <c r="A116" s="71">
        <v>26261</v>
      </c>
      <c r="B116" s="72" t="s">
        <v>883</v>
      </c>
      <c r="C116" s="72" t="s">
        <v>884</v>
      </c>
      <c r="D116" s="71">
        <v>3540</v>
      </c>
      <c r="E116" s="72" t="s">
        <v>125</v>
      </c>
      <c r="F116" s="72" t="s">
        <v>312</v>
      </c>
      <c r="G116" s="72" t="s">
        <v>1041</v>
      </c>
      <c r="H116" s="72" t="s">
        <v>597</v>
      </c>
      <c r="I116" s="72" t="s">
        <v>1411</v>
      </c>
      <c r="J116" s="72" t="s">
        <v>1412</v>
      </c>
      <c r="K116" s="72" t="s">
        <v>606</v>
      </c>
      <c r="L116" s="98" t="s">
        <v>1413</v>
      </c>
    </row>
    <row r="117" spans="1:12" ht="15.75" customHeight="1" x14ac:dyDescent="0.4">
      <c r="A117" s="71">
        <v>26278</v>
      </c>
      <c r="B117" s="72" t="s">
        <v>885</v>
      </c>
      <c r="C117" s="72" t="s">
        <v>886</v>
      </c>
      <c r="D117" s="71">
        <v>3560</v>
      </c>
      <c r="E117" s="72" t="s">
        <v>22</v>
      </c>
      <c r="F117" s="72" t="s">
        <v>313</v>
      </c>
      <c r="G117" s="72" t="s">
        <v>1249</v>
      </c>
      <c r="H117" s="72" t="s">
        <v>597</v>
      </c>
      <c r="I117" s="72" t="s">
        <v>1411</v>
      </c>
      <c r="J117" s="72" t="s">
        <v>1412</v>
      </c>
      <c r="K117" s="72" t="s">
        <v>606</v>
      </c>
      <c r="L117" s="98" t="s">
        <v>1413</v>
      </c>
    </row>
    <row r="118" spans="1:12" ht="15.75" customHeight="1" x14ac:dyDescent="0.4">
      <c r="A118" s="71">
        <v>26294</v>
      </c>
      <c r="B118" s="72" t="s">
        <v>887</v>
      </c>
      <c r="C118" s="72" t="s">
        <v>888</v>
      </c>
      <c r="D118" s="71">
        <v>3580</v>
      </c>
      <c r="E118" s="72" t="s">
        <v>21</v>
      </c>
      <c r="F118" s="72" t="s">
        <v>314</v>
      </c>
      <c r="G118" s="72" t="s">
        <v>315</v>
      </c>
      <c r="H118" s="72" t="s">
        <v>597</v>
      </c>
      <c r="I118" s="72" t="s">
        <v>1411</v>
      </c>
      <c r="J118" s="72" t="s">
        <v>1412</v>
      </c>
      <c r="K118" s="72" t="s">
        <v>606</v>
      </c>
      <c r="L118" s="98" t="s">
        <v>1413</v>
      </c>
    </row>
    <row r="119" spans="1:12" ht="15.75" customHeight="1" x14ac:dyDescent="0.4">
      <c r="A119" s="71">
        <v>26302</v>
      </c>
      <c r="B119" s="72" t="s">
        <v>809</v>
      </c>
      <c r="C119" s="72" t="s">
        <v>889</v>
      </c>
      <c r="D119" s="71">
        <v>3980</v>
      </c>
      <c r="E119" s="72" t="s">
        <v>12</v>
      </c>
      <c r="F119" s="72" t="s">
        <v>1250</v>
      </c>
      <c r="G119" s="72" t="s">
        <v>1251</v>
      </c>
      <c r="H119" s="72" t="s">
        <v>597</v>
      </c>
      <c r="I119" s="72" t="s">
        <v>1411</v>
      </c>
      <c r="J119" s="72" t="s">
        <v>1412</v>
      </c>
      <c r="K119" s="72" t="s">
        <v>606</v>
      </c>
      <c r="L119" s="98" t="s">
        <v>1413</v>
      </c>
    </row>
    <row r="120" spans="1:12" ht="15.75" customHeight="1" x14ac:dyDescent="0.4">
      <c r="A120" s="71">
        <v>26311</v>
      </c>
      <c r="B120" s="72" t="s">
        <v>890</v>
      </c>
      <c r="C120" s="72" t="s">
        <v>1252</v>
      </c>
      <c r="D120" s="71">
        <v>8000</v>
      </c>
      <c r="E120" s="72" t="s">
        <v>61</v>
      </c>
      <c r="F120" s="72" t="s">
        <v>316</v>
      </c>
      <c r="G120" s="72" t="s">
        <v>1253</v>
      </c>
      <c r="H120" s="72" t="s">
        <v>597</v>
      </c>
      <c r="I120" s="72" t="s">
        <v>1401</v>
      </c>
      <c r="J120" s="72" t="s">
        <v>1231</v>
      </c>
      <c r="K120" s="72" t="s">
        <v>606</v>
      </c>
      <c r="L120" s="98" t="s">
        <v>1232</v>
      </c>
    </row>
    <row r="121" spans="1:12" ht="15.75" customHeight="1" x14ac:dyDescent="0.4">
      <c r="A121" s="71">
        <v>26328</v>
      </c>
      <c r="B121" s="72" t="s">
        <v>1254</v>
      </c>
      <c r="C121" s="72" t="s">
        <v>891</v>
      </c>
      <c r="D121" s="71">
        <v>8000</v>
      </c>
      <c r="E121" s="72" t="s">
        <v>61</v>
      </c>
      <c r="F121" s="72" t="s">
        <v>317</v>
      </c>
      <c r="G121" s="72" t="s">
        <v>318</v>
      </c>
      <c r="H121" s="72" t="s">
        <v>597</v>
      </c>
      <c r="I121" s="72" t="s">
        <v>1401</v>
      </c>
      <c r="J121" s="72" t="s">
        <v>1231</v>
      </c>
      <c r="K121" s="72" t="s">
        <v>607</v>
      </c>
      <c r="L121" s="98" t="s">
        <v>1232</v>
      </c>
    </row>
    <row r="122" spans="1:12" ht="15.75" customHeight="1" x14ac:dyDescent="0.4">
      <c r="A122" s="71">
        <v>26336</v>
      </c>
      <c r="B122" s="72" t="s">
        <v>892</v>
      </c>
      <c r="C122" s="72" t="s">
        <v>893</v>
      </c>
      <c r="D122" s="71">
        <v>8820</v>
      </c>
      <c r="E122" s="72" t="s">
        <v>57</v>
      </c>
      <c r="F122" s="72" t="s">
        <v>319</v>
      </c>
      <c r="G122" s="72" t="s">
        <v>320</v>
      </c>
      <c r="H122" s="72" t="s">
        <v>597</v>
      </c>
      <c r="I122" s="72" t="s">
        <v>1401</v>
      </c>
      <c r="J122" s="72" t="s">
        <v>1231</v>
      </c>
      <c r="K122" s="72" t="s">
        <v>606</v>
      </c>
      <c r="L122" s="98" t="s">
        <v>1232</v>
      </c>
    </row>
    <row r="123" spans="1:12" ht="15.75" customHeight="1" x14ac:dyDescent="0.4">
      <c r="A123" s="71">
        <v>26344</v>
      </c>
      <c r="B123" s="72" t="s">
        <v>894</v>
      </c>
      <c r="C123" s="72" t="s">
        <v>321</v>
      </c>
      <c r="D123" s="71">
        <v>8650</v>
      </c>
      <c r="E123" s="72" t="s">
        <v>178</v>
      </c>
      <c r="F123" s="72" t="s">
        <v>322</v>
      </c>
      <c r="G123" s="72" t="s">
        <v>1042</v>
      </c>
      <c r="H123" s="72" t="s">
        <v>597</v>
      </c>
      <c r="I123" s="72" t="s">
        <v>1401</v>
      </c>
      <c r="J123" s="72" t="s">
        <v>1231</v>
      </c>
      <c r="K123" s="72" t="s">
        <v>606</v>
      </c>
      <c r="L123" s="98" t="s">
        <v>1232</v>
      </c>
    </row>
    <row r="124" spans="1:12" ht="15.75" customHeight="1" x14ac:dyDescent="0.4">
      <c r="A124" s="71">
        <v>26351</v>
      </c>
      <c r="B124" s="72" t="s">
        <v>1043</v>
      </c>
      <c r="C124" s="72" t="s">
        <v>895</v>
      </c>
      <c r="D124" s="71">
        <v>8600</v>
      </c>
      <c r="E124" s="72" t="s">
        <v>126</v>
      </c>
      <c r="F124" s="72" t="s">
        <v>323</v>
      </c>
      <c r="G124" s="72" t="s">
        <v>1134</v>
      </c>
      <c r="H124" s="72" t="s">
        <v>597</v>
      </c>
      <c r="I124" s="72" t="s">
        <v>1401</v>
      </c>
      <c r="J124" s="72" t="s">
        <v>1231</v>
      </c>
      <c r="K124" s="72" t="s">
        <v>606</v>
      </c>
      <c r="L124" s="98" t="s">
        <v>1232</v>
      </c>
    </row>
    <row r="125" spans="1:12" ht="15.75" customHeight="1" x14ac:dyDescent="0.4">
      <c r="A125" s="71">
        <v>26369</v>
      </c>
      <c r="B125" s="72" t="s">
        <v>896</v>
      </c>
      <c r="C125" s="72" t="s">
        <v>897</v>
      </c>
      <c r="D125" s="71">
        <v>8200</v>
      </c>
      <c r="E125" s="72" t="s">
        <v>52</v>
      </c>
      <c r="F125" s="72" t="s">
        <v>324</v>
      </c>
      <c r="G125" s="72" t="s">
        <v>325</v>
      </c>
      <c r="H125" s="72" t="s">
        <v>597</v>
      </c>
      <c r="I125" s="72" t="s">
        <v>1401</v>
      </c>
      <c r="J125" s="72" t="s">
        <v>1231</v>
      </c>
      <c r="K125" s="72" t="s">
        <v>606</v>
      </c>
      <c r="L125" s="98" t="s">
        <v>1232</v>
      </c>
    </row>
    <row r="126" spans="1:12" ht="15.75" customHeight="1" x14ac:dyDescent="0.4">
      <c r="A126" s="71">
        <v>26377</v>
      </c>
      <c r="B126" s="72" t="s">
        <v>898</v>
      </c>
      <c r="C126" s="72" t="s">
        <v>899</v>
      </c>
      <c r="D126" s="71">
        <v>8200</v>
      </c>
      <c r="E126" s="72" t="s">
        <v>52</v>
      </c>
      <c r="F126" s="72" t="s">
        <v>326</v>
      </c>
      <c r="G126" s="72" t="s">
        <v>1465</v>
      </c>
      <c r="H126" s="72" t="s">
        <v>597</v>
      </c>
      <c r="I126" s="72" t="s">
        <v>1401</v>
      </c>
      <c r="J126" s="72" t="s">
        <v>1231</v>
      </c>
      <c r="K126" s="72" t="s">
        <v>606</v>
      </c>
      <c r="L126" s="98" t="s">
        <v>1232</v>
      </c>
    </row>
    <row r="127" spans="1:12" ht="15.75" customHeight="1" x14ac:dyDescent="0.4">
      <c r="A127" s="71">
        <v>26385</v>
      </c>
      <c r="B127" s="72" t="s">
        <v>900</v>
      </c>
      <c r="C127" s="72" t="s">
        <v>1044</v>
      </c>
      <c r="D127" s="71">
        <v>8200</v>
      </c>
      <c r="E127" s="72" t="s">
        <v>70</v>
      </c>
      <c r="F127" s="72" t="s">
        <v>327</v>
      </c>
      <c r="G127" s="72" t="s">
        <v>1135</v>
      </c>
      <c r="H127" s="72" t="s">
        <v>597</v>
      </c>
      <c r="I127" s="72" t="s">
        <v>1401</v>
      </c>
      <c r="J127" s="72" t="s">
        <v>1231</v>
      </c>
      <c r="K127" s="72" t="s">
        <v>606</v>
      </c>
      <c r="L127" s="98" t="s">
        <v>1232</v>
      </c>
    </row>
    <row r="128" spans="1:12" ht="15.75" customHeight="1" x14ac:dyDescent="0.4">
      <c r="A128" s="71">
        <v>26393</v>
      </c>
      <c r="B128" s="72" t="s">
        <v>901</v>
      </c>
      <c r="C128" s="72" t="s">
        <v>902</v>
      </c>
      <c r="D128" s="71">
        <v>8200</v>
      </c>
      <c r="E128" s="72" t="s">
        <v>70</v>
      </c>
      <c r="F128" s="72" t="s">
        <v>1255</v>
      </c>
      <c r="G128" s="72" t="s">
        <v>1466</v>
      </c>
      <c r="H128" s="72" t="s">
        <v>597</v>
      </c>
      <c r="I128" s="72" t="s">
        <v>1401</v>
      </c>
      <c r="J128" s="72" t="s">
        <v>1231</v>
      </c>
      <c r="K128" s="72" t="s">
        <v>606</v>
      </c>
      <c r="L128" s="98" t="s">
        <v>1232</v>
      </c>
    </row>
    <row r="129" spans="1:12" ht="15.75" customHeight="1" x14ac:dyDescent="0.4">
      <c r="A129" s="71">
        <v>26401</v>
      </c>
      <c r="B129" s="72" t="s">
        <v>903</v>
      </c>
      <c r="C129" s="72" t="s">
        <v>1256</v>
      </c>
      <c r="D129" s="71">
        <v>8430</v>
      </c>
      <c r="E129" s="72" t="s">
        <v>181</v>
      </c>
      <c r="F129" s="72" t="s">
        <v>509</v>
      </c>
      <c r="G129" s="72" t="s">
        <v>1257</v>
      </c>
      <c r="H129" s="72" t="s">
        <v>597</v>
      </c>
      <c r="I129" s="72" t="s">
        <v>1401</v>
      </c>
      <c r="J129" s="72" t="s">
        <v>1231</v>
      </c>
      <c r="K129" s="72" t="s">
        <v>606</v>
      </c>
      <c r="L129" s="98" t="s">
        <v>1232</v>
      </c>
    </row>
    <row r="130" spans="1:12" ht="15.75" customHeight="1" x14ac:dyDescent="0.4">
      <c r="A130" s="71">
        <v>26419</v>
      </c>
      <c r="B130" s="72" t="s">
        <v>904</v>
      </c>
      <c r="C130" s="72" t="s">
        <v>905</v>
      </c>
      <c r="D130" s="71">
        <v>8211</v>
      </c>
      <c r="E130" s="72" t="s">
        <v>179</v>
      </c>
      <c r="F130" s="72" t="s">
        <v>328</v>
      </c>
      <c r="G130" s="72" t="s">
        <v>1045</v>
      </c>
      <c r="H130" s="72" t="s">
        <v>597</v>
      </c>
      <c r="I130" s="72" t="s">
        <v>1401</v>
      </c>
      <c r="J130" s="72" t="s">
        <v>1231</v>
      </c>
      <c r="K130" s="72" t="s">
        <v>606</v>
      </c>
      <c r="L130" s="98" t="s">
        <v>1232</v>
      </c>
    </row>
    <row r="131" spans="1:12" ht="15.75" customHeight="1" x14ac:dyDescent="0.4">
      <c r="A131" s="71">
        <v>26427</v>
      </c>
      <c r="B131" s="72" t="s">
        <v>906</v>
      </c>
      <c r="C131" s="72" t="s">
        <v>907</v>
      </c>
      <c r="D131" s="71">
        <v>8680</v>
      </c>
      <c r="E131" s="72" t="s">
        <v>47</v>
      </c>
      <c r="F131" s="72" t="s">
        <v>329</v>
      </c>
      <c r="G131" s="72" t="s">
        <v>330</v>
      </c>
      <c r="H131" s="72" t="s">
        <v>597</v>
      </c>
      <c r="I131" s="72" t="s">
        <v>1401</v>
      </c>
      <c r="J131" s="72" t="s">
        <v>1231</v>
      </c>
      <c r="K131" s="72" t="s">
        <v>606</v>
      </c>
      <c r="L131" s="98" t="s">
        <v>1232</v>
      </c>
    </row>
    <row r="132" spans="1:12" ht="15.75" customHeight="1" x14ac:dyDescent="0.4">
      <c r="A132" s="71">
        <v>26451</v>
      </c>
      <c r="B132" s="72" t="s">
        <v>908</v>
      </c>
      <c r="C132" s="72" t="s">
        <v>909</v>
      </c>
      <c r="D132" s="71">
        <v>8370</v>
      </c>
      <c r="E132" s="72" t="s">
        <v>67</v>
      </c>
      <c r="F132" s="72" t="s">
        <v>331</v>
      </c>
      <c r="G132" s="72" t="s">
        <v>1467</v>
      </c>
      <c r="H132" s="72" t="s">
        <v>597</v>
      </c>
      <c r="I132" s="72" t="s">
        <v>1401</v>
      </c>
      <c r="J132" s="72" t="s">
        <v>1231</v>
      </c>
      <c r="K132" s="72" t="s">
        <v>606</v>
      </c>
      <c r="L132" s="98" t="s">
        <v>1232</v>
      </c>
    </row>
    <row r="133" spans="1:12" ht="15.75" customHeight="1" x14ac:dyDescent="0.4">
      <c r="A133" s="71">
        <v>26468</v>
      </c>
      <c r="B133" s="72" t="s">
        <v>910</v>
      </c>
      <c r="C133" s="72" t="s">
        <v>1258</v>
      </c>
      <c r="D133" s="71">
        <v>8301</v>
      </c>
      <c r="E133" s="72" t="s">
        <v>180</v>
      </c>
      <c r="F133" s="72" t="s">
        <v>332</v>
      </c>
      <c r="G133" s="72" t="s">
        <v>1046</v>
      </c>
      <c r="H133" s="72" t="s">
        <v>597</v>
      </c>
      <c r="I133" s="72" t="s">
        <v>1401</v>
      </c>
      <c r="J133" s="72" t="s">
        <v>1231</v>
      </c>
      <c r="K133" s="72" t="s">
        <v>606</v>
      </c>
      <c r="L133" s="98" t="s">
        <v>1232</v>
      </c>
    </row>
    <row r="134" spans="1:12" ht="15.75" customHeight="1" x14ac:dyDescent="0.4">
      <c r="A134" s="71">
        <v>26476</v>
      </c>
      <c r="B134" s="72" t="s">
        <v>911</v>
      </c>
      <c r="C134" s="72" t="s">
        <v>912</v>
      </c>
      <c r="D134" s="71">
        <v>8400</v>
      </c>
      <c r="E134" s="72" t="s">
        <v>39</v>
      </c>
      <c r="F134" s="72" t="s">
        <v>333</v>
      </c>
      <c r="G134" s="72" t="s">
        <v>1259</v>
      </c>
      <c r="H134" s="72" t="s">
        <v>597</v>
      </c>
      <c r="I134" s="72" t="s">
        <v>1401</v>
      </c>
      <c r="J134" s="72" t="s">
        <v>1231</v>
      </c>
      <c r="K134" s="72" t="s">
        <v>606</v>
      </c>
      <c r="L134" s="98" t="s">
        <v>1232</v>
      </c>
    </row>
    <row r="135" spans="1:12" ht="15.75" customHeight="1" x14ac:dyDescent="0.4">
      <c r="A135" s="71">
        <v>26484</v>
      </c>
      <c r="B135" s="72" t="s">
        <v>913</v>
      </c>
      <c r="C135" s="72" t="s">
        <v>914</v>
      </c>
      <c r="D135" s="71">
        <v>8420</v>
      </c>
      <c r="E135" s="72" t="s">
        <v>1</v>
      </c>
      <c r="F135" s="72" t="s">
        <v>334</v>
      </c>
      <c r="G135" s="72" t="s">
        <v>1260</v>
      </c>
      <c r="H135" s="72" t="s">
        <v>597</v>
      </c>
      <c r="I135" s="72" t="s">
        <v>1401</v>
      </c>
      <c r="J135" s="72" t="s">
        <v>1231</v>
      </c>
      <c r="K135" s="72" t="s">
        <v>604</v>
      </c>
      <c r="L135" s="98" t="s">
        <v>1232</v>
      </c>
    </row>
    <row r="136" spans="1:12" ht="15.75" customHeight="1" x14ac:dyDescent="0.4">
      <c r="A136" s="71">
        <v>26534</v>
      </c>
      <c r="B136" s="72" t="s">
        <v>1468</v>
      </c>
      <c r="C136" s="72" t="s">
        <v>915</v>
      </c>
      <c r="D136" s="71">
        <v>8670</v>
      </c>
      <c r="E136" s="72" t="s">
        <v>46</v>
      </c>
      <c r="F136" s="72" t="s">
        <v>335</v>
      </c>
      <c r="G136" s="72" t="s">
        <v>1469</v>
      </c>
      <c r="H136" s="72" t="s">
        <v>597</v>
      </c>
      <c r="I136" s="72" t="s">
        <v>1401</v>
      </c>
      <c r="J136" s="72" t="s">
        <v>1231</v>
      </c>
      <c r="K136" s="72" t="s">
        <v>606</v>
      </c>
      <c r="L136" s="98" t="s">
        <v>1232</v>
      </c>
    </row>
    <row r="137" spans="1:12" ht="15.75" customHeight="1" x14ac:dyDescent="0.4">
      <c r="A137" s="71">
        <v>26575</v>
      </c>
      <c r="B137" s="72" t="s">
        <v>1136</v>
      </c>
      <c r="C137" s="72" t="s">
        <v>916</v>
      </c>
      <c r="D137" s="71">
        <v>8630</v>
      </c>
      <c r="E137" s="72" t="s">
        <v>26</v>
      </c>
      <c r="F137" s="72" t="s">
        <v>336</v>
      </c>
      <c r="G137" s="72" t="s">
        <v>337</v>
      </c>
      <c r="H137" s="72" t="s">
        <v>597</v>
      </c>
      <c r="I137" s="72" t="s">
        <v>1401</v>
      </c>
      <c r="J137" s="72" t="s">
        <v>1231</v>
      </c>
      <c r="K137" s="72" t="s">
        <v>606</v>
      </c>
      <c r="L137" s="98" t="s">
        <v>1232</v>
      </c>
    </row>
    <row r="138" spans="1:12" ht="15.75" customHeight="1" x14ac:dyDescent="0.4">
      <c r="A138" s="71">
        <v>26583</v>
      </c>
      <c r="B138" s="72" t="s">
        <v>1261</v>
      </c>
      <c r="C138" s="72" t="s">
        <v>917</v>
      </c>
      <c r="D138" s="71">
        <v>8500</v>
      </c>
      <c r="E138" s="72" t="s">
        <v>62</v>
      </c>
      <c r="F138" s="72" t="s">
        <v>338</v>
      </c>
      <c r="G138" s="72" t="s">
        <v>339</v>
      </c>
      <c r="H138" s="72" t="s">
        <v>597</v>
      </c>
      <c r="I138" s="72" t="s">
        <v>1401</v>
      </c>
      <c r="J138" s="72" t="s">
        <v>1231</v>
      </c>
      <c r="K138" s="72" t="s">
        <v>606</v>
      </c>
      <c r="L138" s="98" t="s">
        <v>1232</v>
      </c>
    </row>
    <row r="139" spans="1:12" ht="15.75" customHeight="1" x14ac:dyDescent="0.4">
      <c r="A139" s="71">
        <v>26617</v>
      </c>
      <c r="B139" s="72" t="s">
        <v>918</v>
      </c>
      <c r="C139" s="72" t="s">
        <v>919</v>
      </c>
      <c r="D139" s="71">
        <v>8510</v>
      </c>
      <c r="E139" s="72" t="s">
        <v>340</v>
      </c>
      <c r="F139" s="72" t="s">
        <v>341</v>
      </c>
      <c r="G139" s="72" t="s">
        <v>1470</v>
      </c>
      <c r="H139" s="72" t="s">
        <v>597</v>
      </c>
      <c r="I139" s="72" t="s">
        <v>1401</v>
      </c>
      <c r="J139" s="72" t="s">
        <v>1231</v>
      </c>
      <c r="K139" s="72" t="s">
        <v>606</v>
      </c>
      <c r="L139" s="98" t="s">
        <v>1232</v>
      </c>
    </row>
    <row r="140" spans="1:12" ht="15.75" customHeight="1" x14ac:dyDescent="0.4">
      <c r="A140" s="71">
        <v>26625</v>
      </c>
      <c r="B140" s="72" t="s">
        <v>920</v>
      </c>
      <c r="C140" s="72" t="s">
        <v>921</v>
      </c>
      <c r="D140" s="71">
        <v>8550</v>
      </c>
      <c r="E140" s="72" t="s">
        <v>38</v>
      </c>
      <c r="F140" s="72" t="s">
        <v>922</v>
      </c>
      <c r="G140" s="72" t="s">
        <v>1471</v>
      </c>
      <c r="H140" s="72" t="s">
        <v>597</v>
      </c>
      <c r="I140" s="72" t="s">
        <v>1401</v>
      </c>
      <c r="J140" s="72" t="s">
        <v>1231</v>
      </c>
      <c r="K140" s="72" t="s">
        <v>607</v>
      </c>
      <c r="L140" s="98" t="s">
        <v>1232</v>
      </c>
    </row>
    <row r="141" spans="1:12" ht="15.75" customHeight="1" x14ac:dyDescent="0.4">
      <c r="A141" s="71">
        <v>26641</v>
      </c>
      <c r="B141" s="72" t="s">
        <v>923</v>
      </c>
      <c r="C141" s="72" t="s">
        <v>924</v>
      </c>
      <c r="D141" s="71">
        <v>8930</v>
      </c>
      <c r="E141" s="72" t="s">
        <v>183</v>
      </c>
      <c r="F141" s="72" t="s">
        <v>342</v>
      </c>
      <c r="G141" s="72" t="s">
        <v>343</v>
      </c>
      <c r="H141" s="72" t="s">
        <v>597</v>
      </c>
      <c r="I141" s="72" t="s">
        <v>1401</v>
      </c>
      <c r="J141" s="72" t="s">
        <v>1231</v>
      </c>
      <c r="K141" s="72" t="s">
        <v>606</v>
      </c>
      <c r="L141" s="98" t="s">
        <v>1232</v>
      </c>
    </row>
    <row r="142" spans="1:12" ht="15.75" customHeight="1" x14ac:dyDescent="0.4">
      <c r="A142" s="71">
        <v>26658</v>
      </c>
      <c r="B142" s="72" t="s">
        <v>925</v>
      </c>
      <c r="C142" s="72" t="s">
        <v>926</v>
      </c>
      <c r="D142" s="71">
        <v>8560</v>
      </c>
      <c r="E142" s="72" t="s">
        <v>184</v>
      </c>
      <c r="F142" s="72" t="s">
        <v>344</v>
      </c>
      <c r="G142" s="72" t="s">
        <v>345</v>
      </c>
      <c r="H142" s="72" t="s">
        <v>597</v>
      </c>
      <c r="I142" s="72" t="s">
        <v>1401</v>
      </c>
      <c r="J142" s="72" t="s">
        <v>1231</v>
      </c>
      <c r="K142" s="72" t="s">
        <v>606</v>
      </c>
      <c r="L142" s="98" t="s">
        <v>1232</v>
      </c>
    </row>
    <row r="143" spans="1:12" ht="15.75" customHeight="1" x14ac:dyDescent="0.4">
      <c r="A143" s="71">
        <v>26666</v>
      </c>
      <c r="B143" s="72" t="s">
        <v>1472</v>
      </c>
      <c r="C143" s="72" t="s">
        <v>927</v>
      </c>
      <c r="D143" s="71">
        <v>8870</v>
      </c>
      <c r="E143" s="72" t="s">
        <v>40</v>
      </c>
      <c r="F143" s="72" t="s">
        <v>346</v>
      </c>
      <c r="G143" s="72" t="s">
        <v>1262</v>
      </c>
      <c r="H143" s="72" t="s">
        <v>597</v>
      </c>
      <c r="I143" s="72" t="s">
        <v>1401</v>
      </c>
      <c r="J143" s="72" t="s">
        <v>1231</v>
      </c>
      <c r="K143" s="72" t="s">
        <v>606</v>
      </c>
      <c r="L143" s="98" t="s">
        <v>1232</v>
      </c>
    </row>
    <row r="144" spans="1:12" ht="15.75" customHeight="1" x14ac:dyDescent="0.4">
      <c r="A144" s="71">
        <v>26674</v>
      </c>
      <c r="B144" s="72" t="s">
        <v>928</v>
      </c>
      <c r="C144" s="72" t="s">
        <v>929</v>
      </c>
      <c r="D144" s="71">
        <v>8540</v>
      </c>
      <c r="E144" s="72" t="s">
        <v>96</v>
      </c>
      <c r="F144" s="72" t="s">
        <v>347</v>
      </c>
      <c r="G144" s="72" t="s">
        <v>1137</v>
      </c>
      <c r="H144" s="72" t="s">
        <v>597</v>
      </c>
      <c r="I144" s="72" t="s">
        <v>1401</v>
      </c>
      <c r="J144" s="72" t="s">
        <v>1231</v>
      </c>
      <c r="K144" s="72" t="s">
        <v>607</v>
      </c>
      <c r="L144" s="98" t="s">
        <v>1232</v>
      </c>
    </row>
    <row r="145" spans="1:12" ht="15.75" customHeight="1" x14ac:dyDescent="0.4">
      <c r="A145" s="71">
        <v>26682</v>
      </c>
      <c r="B145" s="72" t="s">
        <v>1263</v>
      </c>
      <c r="C145" s="72" t="s">
        <v>1264</v>
      </c>
      <c r="D145" s="71">
        <v>8770</v>
      </c>
      <c r="E145" s="72" t="s">
        <v>127</v>
      </c>
      <c r="F145" s="72" t="s">
        <v>185</v>
      </c>
      <c r="G145" s="72" t="s">
        <v>1265</v>
      </c>
      <c r="H145" s="72" t="s">
        <v>597</v>
      </c>
      <c r="I145" s="72" t="s">
        <v>1401</v>
      </c>
      <c r="J145" s="72" t="s">
        <v>1231</v>
      </c>
      <c r="K145" s="72" t="s">
        <v>607</v>
      </c>
      <c r="L145" s="98" t="s">
        <v>1232</v>
      </c>
    </row>
    <row r="146" spans="1:12" ht="15.75" customHeight="1" x14ac:dyDescent="0.4">
      <c r="A146" s="71">
        <v>26691</v>
      </c>
      <c r="B146" s="72" t="s">
        <v>930</v>
      </c>
      <c r="C146" s="72" t="s">
        <v>931</v>
      </c>
      <c r="D146" s="71">
        <v>8790</v>
      </c>
      <c r="E146" s="72" t="s">
        <v>60</v>
      </c>
      <c r="F146" s="72" t="s">
        <v>348</v>
      </c>
      <c r="G146" s="72" t="s">
        <v>349</v>
      </c>
      <c r="H146" s="72" t="s">
        <v>597</v>
      </c>
      <c r="I146" s="72" t="s">
        <v>1401</v>
      </c>
      <c r="J146" s="72" t="s">
        <v>1231</v>
      </c>
      <c r="K146" s="72" t="s">
        <v>606</v>
      </c>
      <c r="L146" s="98" t="s">
        <v>1232</v>
      </c>
    </row>
    <row r="147" spans="1:12" ht="15.75" customHeight="1" x14ac:dyDescent="0.4">
      <c r="A147" s="71">
        <v>26708</v>
      </c>
      <c r="B147" s="72" t="s">
        <v>932</v>
      </c>
      <c r="C147" s="72" t="s">
        <v>933</v>
      </c>
      <c r="D147" s="71">
        <v>8800</v>
      </c>
      <c r="E147" s="72" t="s">
        <v>59</v>
      </c>
      <c r="F147" s="72" t="s">
        <v>514</v>
      </c>
      <c r="G147" s="72" t="s">
        <v>1266</v>
      </c>
      <c r="H147" s="72" t="s">
        <v>597</v>
      </c>
      <c r="I147" s="72" t="s">
        <v>1401</v>
      </c>
      <c r="J147" s="72" t="s">
        <v>1231</v>
      </c>
      <c r="K147" s="72" t="s">
        <v>606</v>
      </c>
      <c r="L147" s="98" t="s">
        <v>1232</v>
      </c>
    </row>
    <row r="148" spans="1:12" ht="15.75" customHeight="1" x14ac:dyDescent="0.4">
      <c r="A148" s="71">
        <v>26716</v>
      </c>
      <c r="B148" s="72" t="s">
        <v>934</v>
      </c>
      <c r="C148" s="72" t="s">
        <v>935</v>
      </c>
      <c r="D148" s="71">
        <v>8800</v>
      </c>
      <c r="E148" s="72" t="s">
        <v>59</v>
      </c>
      <c r="F148" s="72" t="s">
        <v>350</v>
      </c>
      <c r="G148" s="72" t="s">
        <v>1047</v>
      </c>
      <c r="H148" s="72" t="s">
        <v>597</v>
      </c>
      <c r="I148" s="72" t="s">
        <v>1401</v>
      </c>
      <c r="J148" s="72" t="s">
        <v>1231</v>
      </c>
      <c r="K148" s="72" t="s">
        <v>606</v>
      </c>
      <c r="L148" s="98" t="s">
        <v>1232</v>
      </c>
    </row>
    <row r="149" spans="1:12" ht="15.75" customHeight="1" x14ac:dyDescent="0.4">
      <c r="A149" s="71">
        <v>26741</v>
      </c>
      <c r="B149" s="72" t="s">
        <v>936</v>
      </c>
      <c r="C149" s="72" t="s">
        <v>937</v>
      </c>
      <c r="D149" s="71">
        <v>8830</v>
      </c>
      <c r="E149" s="72" t="s">
        <v>351</v>
      </c>
      <c r="F149" s="72" t="s">
        <v>352</v>
      </c>
      <c r="G149" s="72" t="s">
        <v>609</v>
      </c>
      <c r="H149" s="72" t="s">
        <v>597</v>
      </c>
      <c r="I149" s="72" t="s">
        <v>1401</v>
      </c>
      <c r="J149" s="72" t="s">
        <v>1231</v>
      </c>
      <c r="K149" s="72" t="s">
        <v>606</v>
      </c>
      <c r="L149" s="98" t="s">
        <v>1232</v>
      </c>
    </row>
    <row r="150" spans="1:12" ht="15.75" customHeight="1" x14ac:dyDescent="0.4">
      <c r="A150" s="71">
        <v>26757</v>
      </c>
      <c r="B150" s="72" t="s">
        <v>824</v>
      </c>
      <c r="C150" s="72" t="s">
        <v>938</v>
      </c>
      <c r="D150" s="71">
        <v>8700</v>
      </c>
      <c r="E150" s="72" t="s">
        <v>128</v>
      </c>
      <c r="F150" s="72" t="s">
        <v>353</v>
      </c>
      <c r="G150" s="72" t="s">
        <v>354</v>
      </c>
      <c r="H150" s="72" t="s">
        <v>597</v>
      </c>
      <c r="I150" s="72" t="s">
        <v>1401</v>
      </c>
      <c r="J150" s="72" t="s">
        <v>1231</v>
      </c>
      <c r="K150" s="72" t="s">
        <v>606</v>
      </c>
      <c r="L150" s="98" t="s">
        <v>1232</v>
      </c>
    </row>
    <row r="151" spans="1:12" ht="15.75" customHeight="1" x14ac:dyDescent="0.4">
      <c r="A151" s="71">
        <v>26765</v>
      </c>
      <c r="B151" s="72" t="s">
        <v>939</v>
      </c>
      <c r="C151" s="72" t="s">
        <v>940</v>
      </c>
      <c r="D151" s="71">
        <v>8900</v>
      </c>
      <c r="E151" s="72" t="s">
        <v>73</v>
      </c>
      <c r="F151" s="72" t="s">
        <v>355</v>
      </c>
      <c r="G151" s="72" t="s">
        <v>356</v>
      </c>
      <c r="H151" s="72" t="s">
        <v>597</v>
      </c>
      <c r="I151" s="72" t="s">
        <v>1401</v>
      </c>
      <c r="J151" s="72" t="s">
        <v>1231</v>
      </c>
      <c r="K151" s="72" t="s">
        <v>606</v>
      </c>
      <c r="L151" s="98" t="s">
        <v>1232</v>
      </c>
    </row>
    <row r="152" spans="1:12" ht="15.75" customHeight="1" x14ac:dyDescent="0.4">
      <c r="A152" s="71">
        <v>26773</v>
      </c>
      <c r="B152" s="72" t="s">
        <v>941</v>
      </c>
      <c r="C152" s="72" t="s">
        <v>942</v>
      </c>
      <c r="D152" s="71">
        <v>8970</v>
      </c>
      <c r="E152" s="72" t="s">
        <v>63</v>
      </c>
      <c r="F152" s="72" t="s">
        <v>357</v>
      </c>
      <c r="G152" s="72" t="s">
        <v>358</v>
      </c>
      <c r="H152" s="72" t="s">
        <v>597</v>
      </c>
      <c r="I152" s="72" t="s">
        <v>1401</v>
      </c>
      <c r="J152" s="72" t="s">
        <v>1231</v>
      </c>
      <c r="K152" s="72" t="s">
        <v>606</v>
      </c>
      <c r="L152" s="98" t="s">
        <v>1232</v>
      </c>
    </row>
    <row r="153" spans="1:12" ht="15.75" customHeight="1" x14ac:dyDescent="0.4">
      <c r="A153" s="71">
        <v>26799</v>
      </c>
      <c r="B153" s="72" t="s">
        <v>943</v>
      </c>
      <c r="C153" s="72" t="s">
        <v>944</v>
      </c>
      <c r="D153" s="71">
        <v>9000</v>
      </c>
      <c r="E153" s="72" t="s">
        <v>68</v>
      </c>
      <c r="F153" s="72" t="s">
        <v>359</v>
      </c>
      <c r="G153" s="72" t="s">
        <v>1473</v>
      </c>
      <c r="H153" s="72" t="s">
        <v>597</v>
      </c>
      <c r="I153" s="72" t="s">
        <v>1411</v>
      </c>
      <c r="J153" s="72" t="s">
        <v>1412</v>
      </c>
      <c r="K153" s="72" t="s">
        <v>606</v>
      </c>
      <c r="L153" s="98" t="s">
        <v>1413</v>
      </c>
    </row>
    <row r="154" spans="1:12" ht="15.75" customHeight="1" x14ac:dyDescent="0.4">
      <c r="A154" s="71">
        <v>26815</v>
      </c>
      <c r="B154" s="72" t="s">
        <v>945</v>
      </c>
      <c r="C154" s="72" t="s">
        <v>946</v>
      </c>
      <c r="D154" s="71">
        <v>9031</v>
      </c>
      <c r="E154" s="72" t="s">
        <v>132</v>
      </c>
      <c r="F154" s="72" t="s">
        <v>360</v>
      </c>
      <c r="G154" s="72" t="s">
        <v>361</v>
      </c>
      <c r="H154" s="72" t="s">
        <v>597</v>
      </c>
      <c r="I154" s="72" t="s">
        <v>1411</v>
      </c>
      <c r="J154" s="72" t="s">
        <v>1412</v>
      </c>
      <c r="K154" s="72" t="s">
        <v>606</v>
      </c>
      <c r="L154" s="98" t="s">
        <v>1413</v>
      </c>
    </row>
    <row r="155" spans="1:12" ht="15.75" customHeight="1" x14ac:dyDescent="0.4">
      <c r="A155" s="71">
        <v>26823</v>
      </c>
      <c r="B155" s="72" t="s">
        <v>1267</v>
      </c>
      <c r="C155" s="72" t="s">
        <v>947</v>
      </c>
      <c r="D155" s="71">
        <v>9041</v>
      </c>
      <c r="E155" s="72" t="s">
        <v>75</v>
      </c>
      <c r="F155" s="72" t="s">
        <v>362</v>
      </c>
      <c r="G155" s="72" t="s">
        <v>363</v>
      </c>
      <c r="H155" s="72" t="s">
        <v>597</v>
      </c>
      <c r="I155" s="72" t="s">
        <v>1411</v>
      </c>
      <c r="J155" s="72" t="s">
        <v>1412</v>
      </c>
      <c r="K155" s="72" t="s">
        <v>606</v>
      </c>
      <c r="L155" s="98" t="s">
        <v>1413</v>
      </c>
    </row>
    <row r="156" spans="1:12" ht="15.75" customHeight="1" x14ac:dyDescent="0.4">
      <c r="A156" s="71">
        <v>26831</v>
      </c>
      <c r="B156" s="72" t="s">
        <v>948</v>
      </c>
      <c r="C156" s="72" t="s">
        <v>1138</v>
      </c>
      <c r="D156" s="71">
        <v>9000</v>
      </c>
      <c r="E156" s="72" t="s">
        <v>68</v>
      </c>
      <c r="F156" s="72" t="s">
        <v>104</v>
      </c>
      <c r="G156" s="72" t="s">
        <v>1268</v>
      </c>
      <c r="H156" s="72" t="s">
        <v>597</v>
      </c>
      <c r="I156" s="72" t="s">
        <v>1411</v>
      </c>
      <c r="J156" s="72" t="s">
        <v>1412</v>
      </c>
      <c r="K156" s="72" t="s">
        <v>606</v>
      </c>
      <c r="L156" s="98" t="s">
        <v>1413</v>
      </c>
    </row>
    <row r="157" spans="1:12" ht="15.75" customHeight="1" x14ac:dyDescent="0.4">
      <c r="A157" s="71">
        <v>26849</v>
      </c>
      <c r="B157" s="72" t="s">
        <v>949</v>
      </c>
      <c r="C157" s="72" t="s">
        <v>950</v>
      </c>
      <c r="D157" s="71">
        <v>9000</v>
      </c>
      <c r="E157" s="72" t="s">
        <v>68</v>
      </c>
      <c r="F157" s="72" t="s">
        <v>104</v>
      </c>
      <c r="G157" s="72" t="s">
        <v>1268</v>
      </c>
      <c r="H157" s="72" t="s">
        <v>597</v>
      </c>
      <c r="I157" s="72" t="s">
        <v>1411</v>
      </c>
      <c r="J157" s="72" t="s">
        <v>1412</v>
      </c>
      <c r="K157" s="72" t="s">
        <v>606</v>
      </c>
      <c r="L157" s="98" t="s">
        <v>1413</v>
      </c>
    </row>
    <row r="158" spans="1:12" ht="15.75" customHeight="1" x14ac:dyDescent="0.4">
      <c r="A158" s="71">
        <v>26856</v>
      </c>
      <c r="B158" s="72" t="s">
        <v>1139</v>
      </c>
      <c r="C158" s="72" t="s">
        <v>951</v>
      </c>
      <c r="D158" s="71">
        <v>9000</v>
      </c>
      <c r="E158" s="72" t="s">
        <v>68</v>
      </c>
      <c r="F158" s="72" t="s">
        <v>364</v>
      </c>
      <c r="G158" s="72" t="s">
        <v>1269</v>
      </c>
      <c r="H158" s="72" t="s">
        <v>597</v>
      </c>
      <c r="I158" s="72" t="s">
        <v>1411</v>
      </c>
      <c r="J158" s="72" t="s">
        <v>1412</v>
      </c>
      <c r="K158" s="72" t="s">
        <v>606</v>
      </c>
      <c r="L158" s="98" t="s">
        <v>1413</v>
      </c>
    </row>
    <row r="159" spans="1:12" ht="15.75" customHeight="1" x14ac:dyDescent="0.4">
      <c r="A159" s="71">
        <v>26864</v>
      </c>
      <c r="B159" s="72" t="s">
        <v>952</v>
      </c>
      <c r="C159" s="72" t="s">
        <v>953</v>
      </c>
      <c r="D159" s="71">
        <v>9000</v>
      </c>
      <c r="E159" s="72" t="s">
        <v>68</v>
      </c>
      <c r="F159" s="72" t="s">
        <v>365</v>
      </c>
      <c r="G159" s="72" t="s">
        <v>954</v>
      </c>
      <c r="H159" s="72" t="s">
        <v>597</v>
      </c>
      <c r="I159" s="72" t="s">
        <v>1411</v>
      </c>
      <c r="J159" s="72" t="s">
        <v>1412</v>
      </c>
      <c r="K159" s="72" t="s">
        <v>606</v>
      </c>
      <c r="L159" s="98" t="s">
        <v>1413</v>
      </c>
    </row>
    <row r="160" spans="1:12" ht="15.75" customHeight="1" x14ac:dyDescent="0.4">
      <c r="A160" s="71">
        <v>26881</v>
      </c>
      <c r="B160" s="72" t="s">
        <v>1140</v>
      </c>
      <c r="C160" s="72" t="s">
        <v>1048</v>
      </c>
      <c r="D160" s="71">
        <v>9000</v>
      </c>
      <c r="E160" s="72" t="s">
        <v>68</v>
      </c>
      <c r="F160" s="72" t="s">
        <v>688</v>
      </c>
      <c r="G160" s="72" t="s">
        <v>1049</v>
      </c>
      <c r="H160" s="72" t="s">
        <v>597</v>
      </c>
      <c r="I160" s="72" t="s">
        <v>1411</v>
      </c>
      <c r="J160" s="72" t="s">
        <v>1412</v>
      </c>
      <c r="K160" s="72" t="s">
        <v>607</v>
      </c>
      <c r="L160" s="98" t="s">
        <v>1413</v>
      </c>
    </row>
    <row r="161" spans="1:12" ht="15.75" customHeight="1" x14ac:dyDescent="0.4">
      <c r="A161" s="71">
        <v>26898</v>
      </c>
      <c r="B161" s="72" t="s">
        <v>1141</v>
      </c>
      <c r="C161" s="72" t="s">
        <v>955</v>
      </c>
      <c r="D161" s="71">
        <v>9000</v>
      </c>
      <c r="E161" s="72" t="s">
        <v>68</v>
      </c>
      <c r="F161" s="72" t="s">
        <v>366</v>
      </c>
      <c r="G161" s="72" t="s">
        <v>1050</v>
      </c>
      <c r="H161" s="72" t="s">
        <v>597</v>
      </c>
      <c r="I161" s="72" t="s">
        <v>1411</v>
      </c>
      <c r="J161" s="72" t="s">
        <v>1412</v>
      </c>
      <c r="K161" s="72" t="s">
        <v>607</v>
      </c>
      <c r="L161" s="98" t="s">
        <v>1413</v>
      </c>
    </row>
    <row r="162" spans="1:12" ht="15.75" customHeight="1" x14ac:dyDescent="0.4">
      <c r="A162" s="71">
        <v>26906</v>
      </c>
      <c r="B162" s="72" t="s">
        <v>1051</v>
      </c>
      <c r="C162" s="72" t="s">
        <v>1052</v>
      </c>
      <c r="D162" s="71">
        <v>9000</v>
      </c>
      <c r="E162" s="72" t="s">
        <v>68</v>
      </c>
      <c r="F162" s="72" t="s">
        <v>1053</v>
      </c>
      <c r="G162" s="72" t="s">
        <v>1054</v>
      </c>
      <c r="H162" s="72" t="s">
        <v>597</v>
      </c>
      <c r="I162" s="72" t="s">
        <v>1411</v>
      </c>
      <c r="J162" s="72" t="s">
        <v>1412</v>
      </c>
      <c r="K162" s="72" t="s">
        <v>607</v>
      </c>
      <c r="L162" s="98" t="s">
        <v>1413</v>
      </c>
    </row>
    <row r="163" spans="1:12" ht="15.75" customHeight="1" x14ac:dyDescent="0.4">
      <c r="A163" s="71">
        <v>26914</v>
      </c>
      <c r="B163" s="72" t="s">
        <v>1474</v>
      </c>
      <c r="C163" s="72" t="s">
        <v>956</v>
      </c>
      <c r="D163" s="71">
        <v>9000</v>
      </c>
      <c r="E163" s="72" t="s">
        <v>68</v>
      </c>
      <c r="F163" s="72" t="s">
        <v>1475</v>
      </c>
      <c r="G163" s="72" t="s">
        <v>1055</v>
      </c>
      <c r="H163" s="72" t="s">
        <v>597</v>
      </c>
      <c r="I163" s="72" t="s">
        <v>1411</v>
      </c>
      <c r="J163" s="72" t="s">
        <v>1412</v>
      </c>
      <c r="K163" s="72" t="s">
        <v>607</v>
      </c>
      <c r="L163" s="98" t="s">
        <v>1413</v>
      </c>
    </row>
    <row r="164" spans="1:12" ht="15.75" customHeight="1" x14ac:dyDescent="0.4">
      <c r="A164" s="71">
        <v>26922</v>
      </c>
      <c r="B164" s="72" t="s">
        <v>1142</v>
      </c>
      <c r="C164" s="72" t="s">
        <v>367</v>
      </c>
      <c r="D164" s="71">
        <v>9000</v>
      </c>
      <c r="E164" s="72" t="s">
        <v>68</v>
      </c>
      <c r="F164" s="72" t="s">
        <v>368</v>
      </c>
      <c r="G164" s="72" t="s">
        <v>1143</v>
      </c>
      <c r="H164" s="72" t="s">
        <v>597</v>
      </c>
      <c r="I164" s="72" t="s">
        <v>1411</v>
      </c>
      <c r="J164" s="72" t="s">
        <v>1412</v>
      </c>
      <c r="K164" s="72" t="s">
        <v>607</v>
      </c>
      <c r="L164" s="98" t="s">
        <v>1413</v>
      </c>
    </row>
    <row r="165" spans="1:12" ht="15.75" customHeight="1" x14ac:dyDescent="0.4">
      <c r="A165" s="71">
        <v>26948</v>
      </c>
      <c r="B165" s="72" t="s">
        <v>957</v>
      </c>
      <c r="C165" s="72" t="s">
        <v>958</v>
      </c>
      <c r="D165" s="71">
        <v>9160</v>
      </c>
      <c r="E165" s="72" t="s">
        <v>34</v>
      </c>
      <c r="F165" s="72" t="s">
        <v>369</v>
      </c>
      <c r="G165" s="72" t="s">
        <v>370</v>
      </c>
      <c r="H165" s="72" t="s">
        <v>597</v>
      </c>
      <c r="I165" s="72" t="s">
        <v>1411</v>
      </c>
      <c r="J165" s="72" t="s">
        <v>1412</v>
      </c>
      <c r="K165" s="72" t="s">
        <v>606</v>
      </c>
      <c r="L165" s="98" t="s">
        <v>1413</v>
      </c>
    </row>
    <row r="166" spans="1:12" ht="15.75" customHeight="1" x14ac:dyDescent="0.4">
      <c r="A166" s="71">
        <v>26955</v>
      </c>
      <c r="B166" s="72" t="s">
        <v>959</v>
      </c>
      <c r="C166" s="72" t="s">
        <v>960</v>
      </c>
      <c r="D166" s="71">
        <v>9160</v>
      </c>
      <c r="E166" s="72" t="s">
        <v>34</v>
      </c>
      <c r="F166" s="72" t="s">
        <v>369</v>
      </c>
      <c r="G166" s="72" t="s">
        <v>1270</v>
      </c>
      <c r="H166" s="72" t="s">
        <v>597</v>
      </c>
      <c r="I166" s="72" t="s">
        <v>1411</v>
      </c>
      <c r="J166" s="72" t="s">
        <v>1412</v>
      </c>
      <c r="K166" s="72" t="s">
        <v>606</v>
      </c>
      <c r="L166" s="98" t="s">
        <v>1413</v>
      </c>
    </row>
    <row r="167" spans="1:12" ht="15.75" customHeight="1" x14ac:dyDescent="0.4">
      <c r="A167" s="71">
        <v>26963</v>
      </c>
      <c r="B167" s="72" t="s">
        <v>961</v>
      </c>
      <c r="C167" s="72" t="s">
        <v>962</v>
      </c>
      <c r="D167" s="71">
        <v>9240</v>
      </c>
      <c r="E167" s="72" t="s">
        <v>33</v>
      </c>
      <c r="F167" s="72" t="s">
        <v>371</v>
      </c>
      <c r="G167" s="72" t="s">
        <v>963</v>
      </c>
      <c r="H167" s="72" t="s">
        <v>597</v>
      </c>
      <c r="I167" s="72" t="s">
        <v>1411</v>
      </c>
      <c r="J167" s="72" t="s">
        <v>1412</v>
      </c>
      <c r="K167" s="72" t="s">
        <v>606</v>
      </c>
      <c r="L167" s="98" t="s">
        <v>1413</v>
      </c>
    </row>
    <row r="168" spans="1:12" ht="15.75" customHeight="1" x14ac:dyDescent="0.4">
      <c r="A168" s="71">
        <v>26971</v>
      </c>
      <c r="B168" s="72" t="s">
        <v>964</v>
      </c>
      <c r="C168" s="72" t="s">
        <v>965</v>
      </c>
      <c r="D168" s="71">
        <v>9230</v>
      </c>
      <c r="E168" s="72" t="s">
        <v>79</v>
      </c>
      <c r="F168" s="72" t="s">
        <v>372</v>
      </c>
      <c r="G168" s="72" t="s">
        <v>373</v>
      </c>
      <c r="H168" s="72" t="s">
        <v>597</v>
      </c>
      <c r="I168" s="72" t="s">
        <v>1411</v>
      </c>
      <c r="J168" s="72" t="s">
        <v>1412</v>
      </c>
      <c r="K168" s="72" t="s">
        <v>606</v>
      </c>
      <c r="L168" s="98" t="s">
        <v>1413</v>
      </c>
    </row>
    <row r="169" spans="1:12" ht="15.75" customHeight="1" x14ac:dyDescent="0.4">
      <c r="A169" s="71">
        <v>26989</v>
      </c>
      <c r="B169" s="72" t="s">
        <v>966</v>
      </c>
      <c r="C169" s="72" t="s">
        <v>967</v>
      </c>
      <c r="D169" s="71">
        <v>9230</v>
      </c>
      <c r="E169" s="72" t="s">
        <v>79</v>
      </c>
      <c r="F169" s="72" t="s">
        <v>374</v>
      </c>
      <c r="G169" s="72" t="s">
        <v>375</v>
      </c>
      <c r="H169" s="72" t="s">
        <v>597</v>
      </c>
      <c r="I169" s="72" t="s">
        <v>1411</v>
      </c>
      <c r="J169" s="72" t="s">
        <v>1412</v>
      </c>
      <c r="K169" s="72" t="s">
        <v>606</v>
      </c>
      <c r="L169" s="98" t="s">
        <v>1413</v>
      </c>
    </row>
    <row r="170" spans="1:12" ht="15.75" customHeight="1" x14ac:dyDescent="0.4">
      <c r="A170" s="71">
        <v>27003</v>
      </c>
      <c r="B170" s="72" t="s">
        <v>1476</v>
      </c>
      <c r="C170" s="72" t="s">
        <v>968</v>
      </c>
      <c r="D170" s="71">
        <v>9050</v>
      </c>
      <c r="E170" s="72" t="s">
        <v>129</v>
      </c>
      <c r="F170" s="72" t="s">
        <v>376</v>
      </c>
      <c r="G170" s="72" t="s">
        <v>1477</v>
      </c>
      <c r="H170" s="72" t="s">
        <v>597</v>
      </c>
      <c r="I170" s="72" t="s">
        <v>1411</v>
      </c>
      <c r="J170" s="72" t="s">
        <v>1412</v>
      </c>
      <c r="K170" s="72" t="s">
        <v>606</v>
      </c>
      <c r="L170" s="98" t="s">
        <v>1413</v>
      </c>
    </row>
    <row r="171" spans="1:12" ht="15.75" customHeight="1" x14ac:dyDescent="0.4">
      <c r="A171" s="71">
        <v>27011</v>
      </c>
      <c r="B171" s="72" t="s">
        <v>743</v>
      </c>
      <c r="C171" s="72" t="s">
        <v>969</v>
      </c>
      <c r="D171" s="71">
        <v>9300</v>
      </c>
      <c r="E171" s="72" t="s">
        <v>103</v>
      </c>
      <c r="F171" s="72" t="s">
        <v>377</v>
      </c>
      <c r="G171" s="72" t="s">
        <v>1271</v>
      </c>
      <c r="H171" s="72" t="s">
        <v>597</v>
      </c>
      <c r="I171" s="72" t="s">
        <v>1411</v>
      </c>
      <c r="J171" s="72" t="s">
        <v>1412</v>
      </c>
      <c r="K171" s="72" t="s">
        <v>606</v>
      </c>
      <c r="L171" s="98" t="s">
        <v>1413</v>
      </c>
    </row>
    <row r="172" spans="1:12" ht="15.75" customHeight="1" x14ac:dyDescent="0.4">
      <c r="A172" s="71">
        <v>27029</v>
      </c>
      <c r="B172" s="72" t="s">
        <v>1478</v>
      </c>
      <c r="C172" s="72" t="s">
        <v>970</v>
      </c>
      <c r="D172" s="71">
        <v>9300</v>
      </c>
      <c r="E172" s="72" t="s">
        <v>103</v>
      </c>
      <c r="F172" s="72" t="s">
        <v>1479</v>
      </c>
      <c r="G172" s="72" t="s">
        <v>1056</v>
      </c>
      <c r="H172" s="72" t="s">
        <v>597</v>
      </c>
      <c r="I172" s="72" t="s">
        <v>1411</v>
      </c>
      <c r="J172" s="72" t="s">
        <v>1412</v>
      </c>
      <c r="K172" s="72" t="s">
        <v>606</v>
      </c>
      <c r="L172" s="98" t="s">
        <v>1413</v>
      </c>
    </row>
    <row r="173" spans="1:12" ht="15.75" customHeight="1" x14ac:dyDescent="0.4">
      <c r="A173" s="71">
        <v>27037</v>
      </c>
      <c r="B173" s="72" t="s">
        <v>1144</v>
      </c>
      <c r="C173" s="72" t="s">
        <v>971</v>
      </c>
      <c r="D173" s="71">
        <v>9200</v>
      </c>
      <c r="E173" s="72" t="s">
        <v>102</v>
      </c>
      <c r="F173" s="72" t="s">
        <v>378</v>
      </c>
      <c r="G173" s="72" t="s">
        <v>379</v>
      </c>
      <c r="H173" s="72" t="s">
        <v>597</v>
      </c>
      <c r="I173" s="72" t="s">
        <v>1411</v>
      </c>
      <c r="J173" s="72" t="s">
        <v>1412</v>
      </c>
      <c r="K173" s="72" t="s">
        <v>606</v>
      </c>
      <c r="L173" s="98" t="s">
        <v>1413</v>
      </c>
    </row>
    <row r="174" spans="1:12" ht="15.75" customHeight="1" x14ac:dyDescent="0.4">
      <c r="A174" s="71">
        <v>27045</v>
      </c>
      <c r="B174" s="72" t="s">
        <v>972</v>
      </c>
      <c r="C174" s="72" t="s">
        <v>973</v>
      </c>
      <c r="D174" s="71">
        <v>9255</v>
      </c>
      <c r="E174" s="72" t="s">
        <v>130</v>
      </c>
      <c r="F174" s="72" t="s">
        <v>380</v>
      </c>
      <c r="G174" s="72" t="s">
        <v>381</v>
      </c>
      <c r="H174" s="72" t="s">
        <v>597</v>
      </c>
      <c r="I174" s="72" t="s">
        <v>1411</v>
      </c>
      <c r="J174" s="72" t="s">
        <v>1412</v>
      </c>
      <c r="K174" s="72" t="s">
        <v>606</v>
      </c>
      <c r="L174" s="98" t="s">
        <v>1413</v>
      </c>
    </row>
    <row r="175" spans="1:12" ht="15.75" customHeight="1" x14ac:dyDescent="0.4">
      <c r="A175" s="71">
        <v>27052</v>
      </c>
      <c r="B175" s="72" t="s">
        <v>1272</v>
      </c>
      <c r="C175" s="72" t="s">
        <v>974</v>
      </c>
      <c r="D175" s="71">
        <v>9255</v>
      </c>
      <c r="E175" s="72" t="s">
        <v>130</v>
      </c>
      <c r="F175" s="72" t="s">
        <v>382</v>
      </c>
      <c r="G175" s="72" t="s">
        <v>1273</v>
      </c>
      <c r="H175" s="72" t="s">
        <v>597</v>
      </c>
      <c r="I175" s="72" t="s">
        <v>1411</v>
      </c>
      <c r="J175" s="72" t="s">
        <v>1412</v>
      </c>
      <c r="K175" s="72" t="s">
        <v>607</v>
      </c>
      <c r="L175" s="98" t="s">
        <v>1413</v>
      </c>
    </row>
    <row r="176" spans="1:12" ht="15.75" customHeight="1" x14ac:dyDescent="0.4">
      <c r="A176" s="71">
        <v>27061</v>
      </c>
      <c r="B176" s="72" t="s">
        <v>1145</v>
      </c>
      <c r="C176" s="72" t="s">
        <v>975</v>
      </c>
      <c r="D176" s="71">
        <v>9400</v>
      </c>
      <c r="E176" s="72" t="s">
        <v>131</v>
      </c>
      <c r="F176" s="72" t="s">
        <v>383</v>
      </c>
      <c r="G176" s="72" t="s">
        <v>1146</v>
      </c>
      <c r="H176" s="72" t="s">
        <v>597</v>
      </c>
      <c r="I176" s="72" t="s">
        <v>1411</v>
      </c>
      <c r="J176" s="72" t="s">
        <v>1412</v>
      </c>
      <c r="K176" s="72" t="s">
        <v>606</v>
      </c>
      <c r="L176" s="98" t="s">
        <v>1413</v>
      </c>
    </row>
    <row r="177" spans="1:12" ht="15.75" customHeight="1" x14ac:dyDescent="0.4">
      <c r="A177" s="71">
        <v>27078</v>
      </c>
      <c r="B177" s="72" t="s">
        <v>976</v>
      </c>
      <c r="C177" s="72" t="s">
        <v>977</v>
      </c>
      <c r="D177" s="71">
        <v>9500</v>
      </c>
      <c r="E177" s="72" t="s">
        <v>49</v>
      </c>
      <c r="F177" s="72" t="s">
        <v>384</v>
      </c>
      <c r="G177" s="72" t="s">
        <v>385</v>
      </c>
      <c r="H177" s="72" t="s">
        <v>597</v>
      </c>
      <c r="I177" s="72" t="s">
        <v>1411</v>
      </c>
      <c r="J177" s="72" t="s">
        <v>1412</v>
      </c>
      <c r="K177" s="72" t="s">
        <v>606</v>
      </c>
      <c r="L177" s="98" t="s">
        <v>1413</v>
      </c>
    </row>
    <row r="178" spans="1:12" ht="15.75" customHeight="1" x14ac:dyDescent="0.4">
      <c r="A178" s="71">
        <v>27102</v>
      </c>
      <c r="B178" s="72" t="s">
        <v>1480</v>
      </c>
      <c r="C178" s="72" t="s">
        <v>978</v>
      </c>
      <c r="D178" s="71">
        <v>9620</v>
      </c>
      <c r="E178" s="72" t="s">
        <v>69</v>
      </c>
      <c r="F178" s="72" t="s">
        <v>386</v>
      </c>
      <c r="G178" s="72" t="s">
        <v>387</v>
      </c>
      <c r="H178" s="72" t="s">
        <v>597</v>
      </c>
      <c r="I178" s="72" t="s">
        <v>1411</v>
      </c>
      <c r="J178" s="72" t="s">
        <v>1412</v>
      </c>
      <c r="K178" s="72" t="s">
        <v>606</v>
      </c>
      <c r="L178" s="98" t="s">
        <v>1413</v>
      </c>
    </row>
    <row r="179" spans="1:12" ht="15.75" customHeight="1" x14ac:dyDescent="0.4">
      <c r="A179" s="71">
        <v>27111</v>
      </c>
      <c r="B179" s="72" t="s">
        <v>979</v>
      </c>
      <c r="C179" s="72" t="s">
        <v>980</v>
      </c>
      <c r="D179" s="71">
        <v>9700</v>
      </c>
      <c r="E179" s="72" t="s">
        <v>76</v>
      </c>
      <c r="F179" s="72" t="s">
        <v>388</v>
      </c>
      <c r="G179" s="72" t="s">
        <v>1147</v>
      </c>
      <c r="H179" s="72" t="s">
        <v>597</v>
      </c>
      <c r="I179" s="72" t="s">
        <v>1411</v>
      </c>
      <c r="J179" s="72" t="s">
        <v>1412</v>
      </c>
      <c r="K179" s="72" t="s">
        <v>606</v>
      </c>
      <c r="L179" s="98" t="s">
        <v>1413</v>
      </c>
    </row>
    <row r="180" spans="1:12" ht="15.75" customHeight="1" x14ac:dyDescent="0.4">
      <c r="A180" s="71">
        <v>27128</v>
      </c>
      <c r="B180" s="72" t="s">
        <v>981</v>
      </c>
      <c r="C180" s="72" t="s">
        <v>982</v>
      </c>
      <c r="D180" s="71">
        <v>9700</v>
      </c>
      <c r="E180" s="72" t="s">
        <v>76</v>
      </c>
      <c r="F180" s="72" t="s">
        <v>389</v>
      </c>
      <c r="G180" s="72" t="s">
        <v>1481</v>
      </c>
      <c r="H180" s="72" t="s">
        <v>597</v>
      </c>
      <c r="I180" s="72" t="s">
        <v>1411</v>
      </c>
      <c r="J180" s="72" t="s">
        <v>1412</v>
      </c>
      <c r="K180" s="72" t="s">
        <v>606</v>
      </c>
      <c r="L180" s="98" t="s">
        <v>1413</v>
      </c>
    </row>
    <row r="181" spans="1:12" ht="15.75" customHeight="1" x14ac:dyDescent="0.4">
      <c r="A181" s="71">
        <v>27136</v>
      </c>
      <c r="B181" s="72" t="s">
        <v>738</v>
      </c>
      <c r="C181" s="72" t="s">
        <v>983</v>
      </c>
      <c r="D181" s="71">
        <v>9800</v>
      </c>
      <c r="E181" s="72" t="s">
        <v>3</v>
      </c>
      <c r="F181" s="72" t="s">
        <v>390</v>
      </c>
      <c r="G181" s="72" t="s">
        <v>391</v>
      </c>
      <c r="H181" s="72" t="s">
        <v>597</v>
      </c>
      <c r="I181" s="72" t="s">
        <v>1411</v>
      </c>
      <c r="J181" s="72" t="s">
        <v>1412</v>
      </c>
      <c r="K181" s="72" t="s">
        <v>606</v>
      </c>
      <c r="L181" s="98" t="s">
        <v>1413</v>
      </c>
    </row>
    <row r="182" spans="1:12" ht="15.75" customHeight="1" x14ac:dyDescent="0.4">
      <c r="A182" s="71">
        <v>27144</v>
      </c>
      <c r="B182" s="72" t="s">
        <v>984</v>
      </c>
      <c r="C182" s="72" t="s">
        <v>985</v>
      </c>
      <c r="D182" s="71">
        <v>9800</v>
      </c>
      <c r="E182" s="72" t="s">
        <v>3</v>
      </c>
      <c r="F182" s="72" t="s">
        <v>392</v>
      </c>
      <c r="G182" s="72" t="s">
        <v>1482</v>
      </c>
      <c r="H182" s="72" t="s">
        <v>597</v>
      </c>
      <c r="I182" s="72" t="s">
        <v>1411</v>
      </c>
      <c r="J182" s="72" t="s">
        <v>1412</v>
      </c>
      <c r="K182" s="72" t="s">
        <v>606</v>
      </c>
      <c r="L182" s="98" t="s">
        <v>1413</v>
      </c>
    </row>
    <row r="183" spans="1:12" ht="15.75" customHeight="1" x14ac:dyDescent="0.4">
      <c r="A183" s="71">
        <v>27151</v>
      </c>
      <c r="B183" s="72" t="s">
        <v>986</v>
      </c>
      <c r="C183" s="72" t="s">
        <v>987</v>
      </c>
      <c r="D183" s="71">
        <v>9850</v>
      </c>
      <c r="E183" s="72" t="s">
        <v>187</v>
      </c>
      <c r="F183" s="72" t="s">
        <v>393</v>
      </c>
      <c r="G183" s="72" t="s">
        <v>394</v>
      </c>
      <c r="H183" s="72" t="s">
        <v>597</v>
      </c>
      <c r="I183" s="72" t="s">
        <v>1411</v>
      </c>
      <c r="J183" s="72" t="s">
        <v>1412</v>
      </c>
      <c r="K183" s="72" t="s">
        <v>606</v>
      </c>
      <c r="L183" s="98" t="s">
        <v>1413</v>
      </c>
    </row>
    <row r="184" spans="1:12" ht="15.75" customHeight="1" x14ac:dyDescent="0.4">
      <c r="A184" s="71">
        <v>27185</v>
      </c>
      <c r="B184" s="72" t="s">
        <v>988</v>
      </c>
      <c r="C184" s="72" t="s">
        <v>989</v>
      </c>
      <c r="D184" s="71">
        <v>9920</v>
      </c>
      <c r="E184" s="72" t="s">
        <v>1057</v>
      </c>
      <c r="F184" s="72" t="s">
        <v>395</v>
      </c>
      <c r="G184" s="72" t="s">
        <v>396</v>
      </c>
      <c r="H184" s="72" t="s">
        <v>597</v>
      </c>
      <c r="I184" s="72" t="s">
        <v>1411</v>
      </c>
      <c r="J184" s="72" t="s">
        <v>1412</v>
      </c>
      <c r="K184" s="72" t="s">
        <v>606</v>
      </c>
      <c r="L184" s="98" t="s">
        <v>1413</v>
      </c>
    </row>
    <row r="185" spans="1:12" ht="15.75" customHeight="1" x14ac:dyDescent="0.4">
      <c r="A185" s="71">
        <v>110726</v>
      </c>
      <c r="B185" s="72" t="s">
        <v>1058</v>
      </c>
      <c r="C185" s="72" t="s">
        <v>397</v>
      </c>
      <c r="D185" s="71">
        <v>2590</v>
      </c>
      <c r="E185" s="72" t="s">
        <v>174</v>
      </c>
      <c r="F185" s="72" t="s">
        <v>398</v>
      </c>
      <c r="G185" s="72" t="s">
        <v>1274</v>
      </c>
      <c r="H185" s="72" t="s">
        <v>597</v>
      </c>
      <c r="I185" s="72" t="s">
        <v>1401</v>
      </c>
      <c r="J185" s="72" t="s">
        <v>1231</v>
      </c>
      <c r="K185" s="72" t="s">
        <v>604</v>
      </c>
      <c r="L185" s="98" t="s">
        <v>1232</v>
      </c>
    </row>
    <row r="186" spans="1:12" ht="15.75" customHeight="1" x14ac:dyDescent="0.4">
      <c r="A186" s="71">
        <v>116079</v>
      </c>
      <c r="B186" s="72" t="s">
        <v>1275</v>
      </c>
      <c r="C186" s="72" t="s">
        <v>1276</v>
      </c>
      <c r="D186" s="71">
        <v>9900</v>
      </c>
      <c r="E186" s="72" t="s">
        <v>78</v>
      </c>
      <c r="F186" s="72" t="s">
        <v>400</v>
      </c>
      <c r="G186" s="72" t="s">
        <v>1277</v>
      </c>
      <c r="H186" s="72" t="s">
        <v>597</v>
      </c>
      <c r="I186" s="72" t="s">
        <v>1411</v>
      </c>
      <c r="J186" s="72" t="s">
        <v>1412</v>
      </c>
      <c r="K186" s="72" t="s">
        <v>607</v>
      </c>
      <c r="L186" s="98" t="s">
        <v>1413</v>
      </c>
    </row>
    <row r="187" spans="1:12" ht="15.75" customHeight="1" x14ac:dyDescent="0.4">
      <c r="A187" s="71">
        <v>117432</v>
      </c>
      <c r="B187" s="72" t="s">
        <v>990</v>
      </c>
      <c r="C187" s="72" t="s">
        <v>991</v>
      </c>
      <c r="D187" s="71">
        <v>3511</v>
      </c>
      <c r="E187" s="72" t="s">
        <v>44</v>
      </c>
      <c r="F187" s="72" t="s">
        <v>401</v>
      </c>
      <c r="G187" s="72" t="s">
        <v>402</v>
      </c>
      <c r="H187" s="72" t="s">
        <v>597</v>
      </c>
      <c r="I187" s="72" t="s">
        <v>1411</v>
      </c>
      <c r="J187" s="72" t="s">
        <v>1412</v>
      </c>
      <c r="K187" s="72" t="s">
        <v>604</v>
      </c>
      <c r="L187" s="98" t="s">
        <v>1413</v>
      </c>
    </row>
    <row r="188" spans="1:12" ht="15.75" customHeight="1" x14ac:dyDescent="0.4">
      <c r="A188" s="71">
        <v>117903</v>
      </c>
      <c r="B188" s="72" t="s">
        <v>1483</v>
      </c>
      <c r="C188" s="72" t="s">
        <v>992</v>
      </c>
      <c r="D188" s="71">
        <v>2030</v>
      </c>
      <c r="E188" s="72" t="s">
        <v>99</v>
      </c>
      <c r="F188" s="72" t="s">
        <v>403</v>
      </c>
      <c r="G188" s="72" t="s">
        <v>404</v>
      </c>
      <c r="H188" s="72" t="s">
        <v>597</v>
      </c>
      <c r="I188" s="72" t="s">
        <v>1401</v>
      </c>
      <c r="J188" s="72" t="s">
        <v>1231</v>
      </c>
      <c r="K188" s="72" t="s">
        <v>607</v>
      </c>
      <c r="L188" s="98" t="s">
        <v>1232</v>
      </c>
    </row>
    <row r="189" spans="1:12" ht="15.75" customHeight="1" x14ac:dyDescent="0.4">
      <c r="A189" s="71">
        <v>118539</v>
      </c>
      <c r="B189" s="72" t="s">
        <v>993</v>
      </c>
      <c r="C189" s="72" t="s">
        <v>994</v>
      </c>
      <c r="D189" s="71">
        <v>8540</v>
      </c>
      <c r="E189" s="72" t="s">
        <v>96</v>
      </c>
      <c r="F189" s="72" t="s">
        <v>405</v>
      </c>
      <c r="G189" s="72" t="s">
        <v>1137</v>
      </c>
      <c r="H189" s="72" t="s">
        <v>597</v>
      </c>
      <c r="I189" s="72" t="s">
        <v>1401</v>
      </c>
      <c r="J189" s="72" t="s">
        <v>1231</v>
      </c>
      <c r="K189" s="72" t="s">
        <v>607</v>
      </c>
      <c r="L189" s="98" t="s">
        <v>1232</v>
      </c>
    </row>
    <row r="190" spans="1:12" ht="15.75" customHeight="1" x14ac:dyDescent="0.4">
      <c r="A190" s="71">
        <v>125617</v>
      </c>
      <c r="B190" s="72" t="s">
        <v>995</v>
      </c>
      <c r="C190" s="72" t="s">
        <v>996</v>
      </c>
      <c r="D190" s="71">
        <v>2018</v>
      </c>
      <c r="E190" s="72" t="s">
        <v>99</v>
      </c>
      <c r="F190" s="72" t="s">
        <v>406</v>
      </c>
      <c r="G190" s="72" t="s">
        <v>1278</v>
      </c>
      <c r="H190" s="72" t="s">
        <v>597</v>
      </c>
      <c r="I190" s="72" t="s">
        <v>1401</v>
      </c>
      <c r="J190" s="72" t="s">
        <v>1231</v>
      </c>
      <c r="K190" s="72" t="s">
        <v>606</v>
      </c>
      <c r="L190" s="98" t="s">
        <v>1232</v>
      </c>
    </row>
    <row r="191" spans="1:12" ht="15.75" customHeight="1" x14ac:dyDescent="0.4">
      <c r="A191" s="71">
        <v>125674</v>
      </c>
      <c r="B191" s="72" t="s">
        <v>997</v>
      </c>
      <c r="C191" s="72" t="s">
        <v>1484</v>
      </c>
      <c r="D191" s="71">
        <v>8570</v>
      </c>
      <c r="E191" s="72" t="s">
        <v>1485</v>
      </c>
      <c r="F191" s="72" t="s">
        <v>1486</v>
      </c>
      <c r="G191" s="72" t="s">
        <v>407</v>
      </c>
      <c r="H191" s="72" t="s">
        <v>597</v>
      </c>
      <c r="I191" s="72" t="s">
        <v>1401</v>
      </c>
      <c r="J191" s="72" t="s">
        <v>1231</v>
      </c>
      <c r="K191" s="72" t="s">
        <v>606</v>
      </c>
      <c r="L191" s="98" t="s">
        <v>1232</v>
      </c>
    </row>
    <row r="192" spans="1:12" ht="15.75" customHeight="1" x14ac:dyDescent="0.4">
      <c r="A192" s="71">
        <v>128579</v>
      </c>
      <c r="B192" s="72" t="s">
        <v>998</v>
      </c>
      <c r="C192" s="72" t="s">
        <v>999</v>
      </c>
      <c r="D192" s="71">
        <v>2340</v>
      </c>
      <c r="E192" s="72" t="s">
        <v>66</v>
      </c>
      <c r="F192" s="72" t="s">
        <v>408</v>
      </c>
      <c r="G192" s="72" t="s">
        <v>1453</v>
      </c>
      <c r="H192" s="72" t="s">
        <v>597</v>
      </c>
      <c r="I192" s="72" t="s">
        <v>1401</v>
      </c>
      <c r="J192" s="72" t="s">
        <v>1231</v>
      </c>
      <c r="K192" s="72" t="s">
        <v>607</v>
      </c>
      <c r="L192" s="98" t="s">
        <v>1232</v>
      </c>
    </row>
    <row r="193" spans="1:12" ht="15.75" customHeight="1" x14ac:dyDescent="0.4">
      <c r="A193" s="71">
        <v>128645</v>
      </c>
      <c r="B193" s="72" t="s">
        <v>1487</v>
      </c>
      <c r="C193" s="72" t="s">
        <v>1000</v>
      </c>
      <c r="D193" s="71">
        <v>9800</v>
      </c>
      <c r="E193" s="72" t="s">
        <v>3</v>
      </c>
      <c r="F193" s="72" t="s">
        <v>1001</v>
      </c>
      <c r="G193" s="72" t="s">
        <v>409</v>
      </c>
      <c r="H193" s="72" t="s">
        <v>597</v>
      </c>
      <c r="I193" s="72" t="s">
        <v>1411</v>
      </c>
      <c r="J193" s="72" t="s">
        <v>1412</v>
      </c>
      <c r="K193" s="72" t="s">
        <v>604</v>
      </c>
      <c r="L193" s="98" t="s">
        <v>1413</v>
      </c>
    </row>
    <row r="194" spans="1:12" ht="15.75" customHeight="1" x14ac:dyDescent="0.4">
      <c r="A194" s="71">
        <v>129494</v>
      </c>
      <c r="B194" s="72" t="s">
        <v>1002</v>
      </c>
      <c r="C194" s="72" t="s">
        <v>410</v>
      </c>
      <c r="D194" s="71">
        <v>2800</v>
      </c>
      <c r="E194" s="72" t="s">
        <v>48</v>
      </c>
      <c r="F194" s="72" t="s">
        <v>411</v>
      </c>
      <c r="G194" s="72" t="s">
        <v>412</v>
      </c>
      <c r="H194" s="72" t="s">
        <v>597</v>
      </c>
      <c r="I194" s="72" t="s">
        <v>1401</v>
      </c>
      <c r="J194" s="72" t="s">
        <v>1231</v>
      </c>
      <c r="K194" s="72" t="s">
        <v>606</v>
      </c>
      <c r="L194" s="98" t="s">
        <v>1232</v>
      </c>
    </row>
    <row r="195" spans="1:12" ht="15.75" customHeight="1" x14ac:dyDescent="0.4">
      <c r="A195" s="71">
        <v>129528</v>
      </c>
      <c r="B195" s="72" t="s">
        <v>1003</v>
      </c>
      <c r="C195" s="72" t="s">
        <v>413</v>
      </c>
      <c r="D195" s="71">
        <v>9700</v>
      </c>
      <c r="E195" s="72" t="s">
        <v>76</v>
      </c>
      <c r="F195" s="72" t="s">
        <v>414</v>
      </c>
      <c r="G195" s="72" t="s">
        <v>415</v>
      </c>
      <c r="H195" s="72" t="s">
        <v>597</v>
      </c>
      <c r="I195" s="72" t="s">
        <v>1411</v>
      </c>
      <c r="J195" s="72" t="s">
        <v>1412</v>
      </c>
      <c r="K195" s="72" t="s">
        <v>606</v>
      </c>
      <c r="L195" s="98" t="s">
        <v>1413</v>
      </c>
    </row>
    <row r="196" spans="1:12" ht="15.75" customHeight="1" x14ac:dyDescent="0.4">
      <c r="A196" s="71">
        <v>130203</v>
      </c>
      <c r="B196" s="72" t="s">
        <v>1004</v>
      </c>
      <c r="C196" s="72" t="s">
        <v>233</v>
      </c>
      <c r="D196" s="71">
        <v>2990</v>
      </c>
      <c r="E196" s="72" t="s">
        <v>53</v>
      </c>
      <c r="F196" s="72" t="s">
        <v>234</v>
      </c>
      <c r="G196" s="72" t="s">
        <v>416</v>
      </c>
      <c r="H196" s="72" t="s">
        <v>597</v>
      </c>
      <c r="I196" s="72" t="s">
        <v>1401</v>
      </c>
      <c r="J196" s="72" t="s">
        <v>1231</v>
      </c>
      <c r="K196" s="72" t="s">
        <v>606</v>
      </c>
      <c r="L196" s="98" t="s">
        <v>1232</v>
      </c>
    </row>
    <row r="197" spans="1:12" ht="15.75" customHeight="1" x14ac:dyDescent="0.4">
      <c r="A197" s="71">
        <v>130237</v>
      </c>
      <c r="B197" s="72" t="s">
        <v>1279</v>
      </c>
      <c r="C197" s="72" t="s">
        <v>1005</v>
      </c>
      <c r="D197" s="71">
        <v>9960</v>
      </c>
      <c r="E197" s="72" t="s">
        <v>399</v>
      </c>
      <c r="F197" s="72" t="s">
        <v>417</v>
      </c>
      <c r="G197" s="72" t="s">
        <v>1280</v>
      </c>
      <c r="H197" s="72" t="s">
        <v>597</v>
      </c>
      <c r="I197" s="72" t="s">
        <v>1411</v>
      </c>
      <c r="J197" s="72" t="s">
        <v>1412</v>
      </c>
      <c r="K197" s="72" t="s">
        <v>607</v>
      </c>
      <c r="L197" s="98" t="s">
        <v>1413</v>
      </c>
    </row>
    <row r="198" spans="1:12" ht="15.75" customHeight="1" x14ac:dyDescent="0.4">
      <c r="A198" s="71">
        <v>130815</v>
      </c>
      <c r="B198" s="72" t="s">
        <v>1006</v>
      </c>
      <c r="C198" s="72" t="s">
        <v>1007</v>
      </c>
      <c r="D198" s="71">
        <v>8310</v>
      </c>
      <c r="E198" s="72" t="s">
        <v>65</v>
      </c>
      <c r="F198" s="72" t="s">
        <v>1059</v>
      </c>
      <c r="G198" s="72" t="s">
        <v>1060</v>
      </c>
      <c r="H198" s="72" t="s">
        <v>597</v>
      </c>
      <c r="I198" s="72" t="s">
        <v>1401</v>
      </c>
      <c r="J198" s="72" t="s">
        <v>1231</v>
      </c>
      <c r="K198" s="72" t="s">
        <v>606</v>
      </c>
      <c r="L198" s="98" t="s">
        <v>1232</v>
      </c>
    </row>
    <row r="199" spans="1:12" ht="15.75" customHeight="1" x14ac:dyDescent="0.4">
      <c r="A199" s="71">
        <v>131541</v>
      </c>
      <c r="B199" s="72" t="s">
        <v>1008</v>
      </c>
      <c r="C199" s="72" t="s">
        <v>1009</v>
      </c>
      <c r="D199" s="71">
        <v>8500</v>
      </c>
      <c r="E199" s="72" t="s">
        <v>62</v>
      </c>
      <c r="F199" s="72" t="s">
        <v>418</v>
      </c>
      <c r="G199" s="72" t="s">
        <v>419</v>
      </c>
      <c r="H199" s="72" t="s">
        <v>597</v>
      </c>
      <c r="I199" s="72" t="s">
        <v>1401</v>
      </c>
      <c r="J199" s="72" t="s">
        <v>1231</v>
      </c>
      <c r="K199" s="72" t="s">
        <v>606</v>
      </c>
      <c r="L199" s="98" t="s">
        <v>1232</v>
      </c>
    </row>
    <row r="200" spans="1:12" ht="15.75" customHeight="1" x14ac:dyDescent="0.4">
      <c r="A200" s="71">
        <v>139154</v>
      </c>
      <c r="B200" s="72" t="s">
        <v>1148</v>
      </c>
      <c r="C200" s="72" t="s">
        <v>1281</v>
      </c>
      <c r="D200" s="71">
        <v>2018</v>
      </c>
      <c r="E200" s="72" t="s">
        <v>99</v>
      </c>
      <c r="F200" s="72" t="s">
        <v>208</v>
      </c>
      <c r="G200" s="72" t="s">
        <v>209</v>
      </c>
      <c r="H200" s="72" t="s">
        <v>597</v>
      </c>
      <c r="I200" s="72" t="s">
        <v>1401</v>
      </c>
      <c r="J200" s="72" t="s">
        <v>1231</v>
      </c>
      <c r="K200" s="72" t="s">
        <v>606</v>
      </c>
      <c r="L200" s="98" t="s">
        <v>1232</v>
      </c>
    </row>
    <row r="201" spans="1:12" ht="15.75" customHeight="1" x14ac:dyDescent="0.4">
      <c r="A201" s="71">
        <v>143727</v>
      </c>
      <c r="B201" s="72" t="s">
        <v>1488</v>
      </c>
      <c r="C201" s="72" t="s">
        <v>1282</v>
      </c>
      <c r="D201" s="71">
        <v>2600</v>
      </c>
      <c r="E201" s="72" t="s">
        <v>85</v>
      </c>
      <c r="F201" s="72" t="s">
        <v>255</v>
      </c>
      <c r="G201" s="72" t="s">
        <v>1127</v>
      </c>
      <c r="H201" s="72" t="s">
        <v>597</v>
      </c>
      <c r="I201" s="72" t="s">
        <v>1401</v>
      </c>
      <c r="J201" s="72" t="s">
        <v>1231</v>
      </c>
      <c r="K201" s="72" t="s">
        <v>606</v>
      </c>
      <c r="L201" s="98" t="s">
        <v>1232</v>
      </c>
    </row>
    <row r="202" spans="1:12" ht="16.8" x14ac:dyDescent="0.4">
      <c r="A202" s="74">
        <v>144576</v>
      </c>
      <c r="B202" s="75" t="s">
        <v>1283</v>
      </c>
      <c r="C202" s="76" t="s">
        <v>1284</v>
      </c>
      <c r="D202" s="74">
        <v>2500</v>
      </c>
      <c r="E202" s="75" t="s">
        <v>87</v>
      </c>
      <c r="F202" s="75" t="s">
        <v>1285</v>
      </c>
      <c r="G202" s="75" t="s">
        <v>1489</v>
      </c>
      <c r="H202" s="77" t="s">
        <v>597</v>
      </c>
      <c r="I202" s="77" t="s">
        <v>1401</v>
      </c>
      <c r="J202" s="78" t="s">
        <v>1231</v>
      </c>
      <c r="K202" s="77" t="s">
        <v>604</v>
      </c>
      <c r="L202" s="98" t="s">
        <v>1232</v>
      </c>
    </row>
    <row r="203" spans="1:12" ht="16.8" x14ac:dyDescent="0.4">
      <c r="A203" s="74">
        <v>145995</v>
      </c>
      <c r="B203" s="75" t="s">
        <v>1490</v>
      </c>
      <c r="C203" s="76" t="s">
        <v>1491</v>
      </c>
      <c r="D203" s="74">
        <v>8720</v>
      </c>
      <c r="E203" s="75" t="s">
        <v>1492</v>
      </c>
      <c r="F203" s="75" t="s">
        <v>1493</v>
      </c>
      <c r="G203" s="75" t="s">
        <v>1494</v>
      </c>
      <c r="H203" s="77" t="s">
        <v>597</v>
      </c>
      <c r="I203" s="77" t="s">
        <v>1401</v>
      </c>
      <c r="J203" s="78" t="s">
        <v>1231</v>
      </c>
      <c r="K203" s="75" t="s">
        <v>607</v>
      </c>
      <c r="L203" s="98" t="s">
        <v>1232</v>
      </c>
    </row>
    <row r="204" spans="1:12" ht="16.8" x14ac:dyDescent="0.4">
      <c r="A204" s="74">
        <v>146019</v>
      </c>
      <c r="B204" s="75" t="s">
        <v>1495</v>
      </c>
      <c r="C204" s="76" t="s">
        <v>888</v>
      </c>
      <c r="D204" s="74">
        <v>3580</v>
      </c>
      <c r="E204" s="75" t="s">
        <v>21</v>
      </c>
      <c r="F204" s="75" t="s">
        <v>314</v>
      </c>
      <c r="G204" s="75" t="s">
        <v>1149</v>
      </c>
      <c r="H204" s="77" t="s">
        <v>597</v>
      </c>
      <c r="I204" s="77" t="s">
        <v>1411</v>
      </c>
      <c r="J204" s="78" t="s">
        <v>1412</v>
      </c>
      <c r="K204" s="75" t="s">
        <v>606</v>
      </c>
      <c r="L204" s="98" t="s">
        <v>1413</v>
      </c>
    </row>
    <row r="205" spans="1:12" ht="16.8" x14ac:dyDescent="0.4">
      <c r="A205" s="74">
        <v>146027</v>
      </c>
      <c r="B205" s="75" t="s">
        <v>1496</v>
      </c>
      <c r="C205" s="76" t="s">
        <v>1497</v>
      </c>
      <c r="D205" s="74">
        <v>8310</v>
      </c>
      <c r="E205" s="75" t="s">
        <v>1498</v>
      </c>
      <c r="F205" s="75" t="s">
        <v>1171</v>
      </c>
      <c r="G205" s="75" t="s">
        <v>1149</v>
      </c>
      <c r="H205" s="77" t="s">
        <v>597</v>
      </c>
      <c r="I205" s="77" t="s">
        <v>1401</v>
      </c>
      <c r="J205" s="78" t="s">
        <v>1231</v>
      </c>
      <c r="K205" s="75" t="s">
        <v>606</v>
      </c>
      <c r="L205" s="98" t="s">
        <v>1232</v>
      </c>
    </row>
    <row r="206" spans="1:12" ht="16.8" x14ac:dyDescent="0.4">
      <c r="A206" s="74">
        <v>146035</v>
      </c>
      <c r="B206" s="75" t="s">
        <v>1499</v>
      </c>
      <c r="C206" s="76" t="s">
        <v>1500</v>
      </c>
      <c r="D206" s="74">
        <v>2018</v>
      </c>
      <c r="E206" s="75" t="s">
        <v>99</v>
      </c>
      <c r="F206" s="75" t="s">
        <v>1501</v>
      </c>
      <c r="G206" s="75" t="s">
        <v>1502</v>
      </c>
      <c r="H206" s="77" t="s">
        <v>597</v>
      </c>
      <c r="I206" s="77" t="s">
        <v>1401</v>
      </c>
      <c r="J206" s="78" t="s">
        <v>1231</v>
      </c>
      <c r="K206" s="75" t="s">
        <v>606</v>
      </c>
      <c r="L206" s="98" t="s">
        <v>1232</v>
      </c>
    </row>
    <row r="207" spans="1:12" ht="16.8" x14ac:dyDescent="0.4">
      <c r="A207" s="74">
        <v>146043</v>
      </c>
      <c r="B207" s="75" t="s">
        <v>1503</v>
      </c>
      <c r="C207" s="76" t="s">
        <v>1504</v>
      </c>
      <c r="D207" s="74">
        <v>2030</v>
      </c>
      <c r="E207" s="75" t="s">
        <v>99</v>
      </c>
      <c r="F207" s="75" t="s">
        <v>1505</v>
      </c>
      <c r="G207" s="75" t="s">
        <v>1149</v>
      </c>
      <c r="H207" s="77" t="s">
        <v>597</v>
      </c>
      <c r="I207" s="77" t="s">
        <v>1401</v>
      </c>
      <c r="J207" s="78" t="s">
        <v>1231</v>
      </c>
      <c r="K207" s="75" t="s">
        <v>607</v>
      </c>
      <c r="L207" s="98" t="s">
        <v>1232</v>
      </c>
    </row>
    <row r="208" spans="1:12" ht="16.8" x14ac:dyDescent="0.4">
      <c r="A208" s="74">
        <v>27193</v>
      </c>
      <c r="B208" s="75" t="s">
        <v>1286</v>
      </c>
      <c r="C208" s="76" t="s">
        <v>698</v>
      </c>
      <c r="D208" s="74">
        <v>1120</v>
      </c>
      <c r="E208" s="75" t="s">
        <v>114</v>
      </c>
      <c r="F208" s="75" t="s">
        <v>133</v>
      </c>
      <c r="G208" s="75" t="s">
        <v>1150</v>
      </c>
      <c r="H208" s="77" t="s">
        <v>598</v>
      </c>
      <c r="I208" s="77" t="s">
        <v>1287</v>
      </c>
      <c r="J208" s="78" t="s">
        <v>1010</v>
      </c>
      <c r="K208" s="75" t="s">
        <v>604</v>
      </c>
      <c r="L208" s="98" t="s">
        <v>1288</v>
      </c>
    </row>
    <row r="209" spans="1:12" ht="16.8" x14ac:dyDescent="0.4">
      <c r="A209" s="74">
        <v>27201</v>
      </c>
      <c r="B209" s="75" t="s">
        <v>610</v>
      </c>
      <c r="C209" s="76" t="s">
        <v>1289</v>
      </c>
      <c r="D209" s="74">
        <v>2970</v>
      </c>
      <c r="E209" s="75" t="s">
        <v>83</v>
      </c>
      <c r="F209" s="75" t="s">
        <v>420</v>
      </c>
      <c r="G209" s="75" t="s">
        <v>1151</v>
      </c>
      <c r="H209" s="77" t="s">
        <v>598</v>
      </c>
      <c r="I209" s="77" t="s">
        <v>1287</v>
      </c>
      <c r="J209" s="78" t="s">
        <v>1010</v>
      </c>
      <c r="K209" s="75" t="s">
        <v>604</v>
      </c>
      <c r="L209" s="98" t="s">
        <v>1288</v>
      </c>
    </row>
    <row r="210" spans="1:12" ht="16.8" x14ac:dyDescent="0.4">
      <c r="A210" s="74">
        <v>27219</v>
      </c>
      <c r="B210" s="75" t="s">
        <v>611</v>
      </c>
      <c r="C210" s="76" t="s">
        <v>1290</v>
      </c>
      <c r="D210" s="74">
        <v>2460</v>
      </c>
      <c r="E210" s="75" t="s">
        <v>84</v>
      </c>
      <c r="F210" s="75" t="s">
        <v>421</v>
      </c>
      <c r="G210" s="75" t="s">
        <v>422</v>
      </c>
      <c r="H210" s="77" t="s">
        <v>598</v>
      </c>
      <c r="I210" s="77" t="s">
        <v>1287</v>
      </c>
      <c r="J210" s="78" t="s">
        <v>1010</v>
      </c>
      <c r="K210" s="75" t="s">
        <v>604</v>
      </c>
      <c r="L210" s="98" t="s">
        <v>1288</v>
      </c>
    </row>
    <row r="211" spans="1:12" ht="16.8" x14ac:dyDescent="0.4">
      <c r="A211" s="74">
        <v>27227</v>
      </c>
      <c r="B211" s="75" t="s">
        <v>612</v>
      </c>
      <c r="C211" s="76" t="s">
        <v>704</v>
      </c>
      <c r="D211" s="74">
        <v>2840</v>
      </c>
      <c r="E211" s="75" t="s">
        <v>32</v>
      </c>
      <c r="F211" s="75" t="s">
        <v>423</v>
      </c>
      <c r="G211" s="75" t="s">
        <v>1011</v>
      </c>
      <c r="H211" s="77" t="s">
        <v>598</v>
      </c>
      <c r="I211" s="77" t="s">
        <v>1287</v>
      </c>
      <c r="J211" s="78" t="s">
        <v>1010</v>
      </c>
      <c r="K211" s="75" t="s">
        <v>604</v>
      </c>
      <c r="L211" s="98" t="s">
        <v>1288</v>
      </c>
    </row>
    <row r="212" spans="1:12" ht="16.8" x14ac:dyDescent="0.4">
      <c r="A212" s="74">
        <v>27235</v>
      </c>
      <c r="B212" s="75" t="s">
        <v>613</v>
      </c>
      <c r="C212" s="76" t="s">
        <v>1291</v>
      </c>
      <c r="D212" s="74">
        <v>9100</v>
      </c>
      <c r="E212" s="75" t="s">
        <v>74</v>
      </c>
      <c r="F212" s="75" t="s">
        <v>424</v>
      </c>
      <c r="G212" s="75" t="s">
        <v>425</v>
      </c>
      <c r="H212" s="77" t="s">
        <v>598</v>
      </c>
      <c r="I212" s="77" t="s">
        <v>1287</v>
      </c>
      <c r="J212" s="78" t="s">
        <v>1010</v>
      </c>
      <c r="K212" s="75" t="s">
        <v>604</v>
      </c>
      <c r="L212" s="98" t="s">
        <v>1288</v>
      </c>
    </row>
    <row r="213" spans="1:12" ht="16.8" x14ac:dyDescent="0.4">
      <c r="A213" s="74">
        <v>27243</v>
      </c>
      <c r="B213" s="75" t="s">
        <v>1506</v>
      </c>
      <c r="C213" s="76" t="s">
        <v>707</v>
      </c>
      <c r="D213" s="74">
        <v>3001</v>
      </c>
      <c r="E213" s="75" t="s">
        <v>88</v>
      </c>
      <c r="F213" s="75" t="s">
        <v>142</v>
      </c>
      <c r="G213" s="75" t="s">
        <v>1507</v>
      </c>
      <c r="H213" s="77" t="s">
        <v>598</v>
      </c>
      <c r="I213" s="77" t="s">
        <v>1287</v>
      </c>
      <c r="J213" s="78" t="s">
        <v>1010</v>
      </c>
      <c r="K213" s="75" t="s">
        <v>604</v>
      </c>
      <c r="L213" s="98" t="s">
        <v>1288</v>
      </c>
    </row>
    <row r="214" spans="1:12" ht="16.8" x14ac:dyDescent="0.4">
      <c r="A214" s="74">
        <v>27251</v>
      </c>
      <c r="B214" s="75" t="s">
        <v>614</v>
      </c>
      <c r="C214" s="76" t="s">
        <v>1292</v>
      </c>
      <c r="D214" s="74">
        <v>3600</v>
      </c>
      <c r="E214" s="75" t="s">
        <v>18</v>
      </c>
      <c r="F214" s="75" t="s">
        <v>426</v>
      </c>
      <c r="G214" s="75" t="s">
        <v>1508</v>
      </c>
      <c r="H214" s="77" t="s">
        <v>598</v>
      </c>
      <c r="I214" s="77" t="s">
        <v>1287</v>
      </c>
      <c r="J214" s="78" t="s">
        <v>1010</v>
      </c>
      <c r="K214" s="75" t="s">
        <v>604</v>
      </c>
      <c r="L214" s="98" t="s">
        <v>1288</v>
      </c>
    </row>
    <row r="215" spans="1:12" ht="16.8" x14ac:dyDescent="0.4">
      <c r="A215" s="74">
        <v>27268</v>
      </c>
      <c r="B215" s="75" t="s">
        <v>1061</v>
      </c>
      <c r="C215" s="76" t="s">
        <v>713</v>
      </c>
      <c r="D215" s="74">
        <v>3720</v>
      </c>
      <c r="E215" s="75" t="s">
        <v>148</v>
      </c>
      <c r="F215" s="75" t="s">
        <v>427</v>
      </c>
      <c r="G215" s="75" t="s">
        <v>1152</v>
      </c>
      <c r="H215" s="77" t="s">
        <v>598</v>
      </c>
      <c r="I215" s="77" t="s">
        <v>1287</v>
      </c>
      <c r="J215" s="78" t="s">
        <v>1010</v>
      </c>
      <c r="K215" s="75" t="s">
        <v>604</v>
      </c>
      <c r="L215" s="98" t="s">
        <v>1288</v>
      </c>
    </row>
    <row r="216" spans="1:12" ht="16.8" x14ac:dyDescent="0.4">
      <c r="A216" s="74">
        <v>27276</v>
      </c>
      <c r="B216" s="75" t="s">
        <v>1062</v>
      </c>
      <c r="C216" s="76" t="s">
        <v>1293</v>
      </c>
      <c r="D216" s="74">
        <v>3920</v>
      </c>
      <c r="E216" s="75" t="s">
        <v>15</v>
      </c>
      <c r="F216" s="75" t="s">
        <v>428</v>
      </c>
      <c r="G216" s="75" t="s">
        <v>1063</v>
      </c>
      <c r="H216" s="77" t="s">
        <v>598</v>
      </c>
      <c r="I216" s="77" t="s">
        <v>1287</v>
      </c>
      <c r="J216" s="78" t="s">
        <v>1010</v>
      </c>
      <c r="K216" s="75" t="s">
        <v>604</v>
      </c>
      <c r="L216" s="98" t="s">
        <v>1288</v>
      </c>
    </row>
    <row r="217" spans="1:12" ht="16.8" x14ac:dyDescent="0.4">
      <c r="A217" s="74">
        <v>27284</v>
      </c>
      <c r="B217" s="75" t="s">
        <v>615</v>
      </c>
      <c r="C217" s="76" t="s">
        <v>1509</v>
      </c>
      <c r="D217" s="74">
        <v>8200</v>
      </c>
      <c r="E217" s="75" t="s">
        <v>52</v>
      </c>
      <c r="F217" s="75" t="s">
        <v>429</v>
      </c>
      <c r="G217" s="75" t="s">
        <v>1012</v>
      </c>
      <c r="H217" s="77" t="s">
        <v>598</v>
      </c>
      <c r="I217" s="77" t="s">
        <v>1287</v>
      </c>
      <c r="J217" s="78" t="s">
        <v>1010</v>
      </c>
      <c r="K217" s="75" t="s">
        <v>604</v>
      </c>
      <c r="L217" s="98" t="s">
        <v>1288</v>
      </c>
    </row>
    <row r="218" spans="1:12" ht="16.8" x14ac:dyDescent="0.4">
      <c r="A218" s="74">
        <v>27292</v>
      </c>
      <c r="B218" s="75" t="s">
        <v>616</v>
      </c>
      <c r="C218" s="76" t="s">
        <v>1294</v>
      </c>
      <c r="D218" s="74">
        <v>8400</v>
      </c>
      <c r="E218" s="75" t="s">
        <v>39</v>
      </c>
      <c r="F218" s="75" t="s">
        <v>430</v>
      </c>
      <c r="G218" s="75" t="s">
        <v>1295</v>
      </c>
      <c r="H218" s="77" t="s">
        <v>598</v>
      </c>
      <c r="I218" s="77" t="s">
        <v>1287</v>
      </c>
      <c r="J218" s="78" t="s">
        <v>1010</v>
      </c>
      <c r="K218" s="77" t="s">
        <v>604</v>
      </c>
      <c r="L218" s="98" t="s">
        <v>1288</v>
      </c>
    </row>
    <row r="219" spans="1:12" ht="16.8" x14ac:dyDescent="0.4">
      <c r="A219" s="74">
        <v>27301</v>
      </c>
      <c r="B219" s="75" t="s">
        <v>1064</v>
      </c>
      <c r="C219" s="76" t="s">
        <v>1296</v>
      </c>
      <c r="D219" s="74">
        <v>8510</v>
      </c>
      <c r="E219" s="75" t="s">
        <v>77</v>
      </c>
      <c r="F219" s="75" t="s">
        <v>431</v>
      </c>
      <c r="G219" s="75" t="s">
        <v>1065</v>
      </c>
      <c r="H219" s="77" t="s">
        <v>598</v>
      </c>
      <c r="I219" s="77" t="s">
        <v>1287</v>
      </c>
      <c r="J219" s="78" t="s">
        <v>1010</v>
      </c>
      <c r="K219" s="75" t="s">
        <v>604</v>
      </c>
      <c r="L219" s="98" t="s">
        <v>1288</v>
      </c>
    </row>
    <row r="220" spans="1:12" ht="16.8" x14ac:dyDescent="0.4">
      <c r="A220" s="74">
        <v>27318</v>
      </c>
      <c r="B220" s="75" t="s">
        <v>617</v>
      </c>
      <c r="C220" s="76" t="s">
        <v>724</v>
      </c>
      <c r="D220" s="74">
        <v>8800</v>
      </c>
      <c r="E220" s="75" t="s">
        <v>25</v>
      </c>
      <c r="F220" s="75" t="s">
        <v>432</v>
      </c>
      <c r="G220" s="75" t="s">
        <v>1153</v>
      </c>
      <c r="H220" s="77" t="s">
        <v>598</v>
      </c>
      <c r="I220" s="77" t="s">
        <v>1287</v>
      </c>
      <c r="J220" s="78" t="s">
        <v>1010</v>
      </c>
      <c r="K220" s="75" t="s">
        <v>604</v>
      </c>
      <c r="L220" s="98" t="s">
        <v>1288</v>
      </c>
    </row>
    <row r="221" spans="1:12" ht="16.8" x14ac:dyDescent="0.4">
      <c r="A221" s="74">
        <v>27326</v>
      </c>
      <c r="B221" s="75" t="s">
        <v>1297</v>
      </c>
      <c r="C221" s="76" t="s">
        <v>1298</v>
      </c>
      <c r="D221" s="74">
        <v>9041</v>
      </c>
      <c r="E221" s="75" t="s">
        <v>75</v>
      </c>
      <c r="F221" s="75" t="s">
        <v>1299</v>
      </c>
      <c r="G221" s="75" t="s">
        <v>1013</v>
      </c>
      <c r="H221" s="77" t="s">
        <v>598</v>
      </c>
      <c r="I221" s="77" t="s">
        <v>1287</v>
      </c>
      <c r="J221" s="78" t="s">
        <v>1010</v>
      </c>
      <c r="K221" s="75" t="s">
        <v>604</v>
      </c>
      <c r="L221" s="98" t="s">
        <v>1288</v>
      </c>
    </row>
    <row r="222" spans="1:12" ht="16.8" x14ac:dyDescent="0.4">
      <c r="A222" s="74">
        <v>27334</v>
      </c>
      <c r="B222" s="75" t="s">
        <v>618</v>
      </c>
      <c r="C222" s="76" t="s">
        <v>1300</v>
      </c>
      <c r="D222" s="74">
        <v>9940</v>
      </c>
      <c r="E222" s="75" t="s">
        <v>28</v>
      </c>
      <c r="F222" s="75" t="s">
        <v>433</v>
      </c>
      <c r="G222" s="75" t="s">
        <v>1301</v>
      </c>
      <c r="H222" s="77" t="s">
        <v>598</v>
      </c>
      <c r="I222" s="77" t="s">
        <v>1287</v>
      </c>
      <c r="J222" s="78" t="s">
        <v>1010</v>
      </c>
      <c r="K222" s="75" t="s">
        <v>604</v>
      </c>
      <c r="L222" s="98" t="s">
        <v>1288</v>
      </c>
    </row>
    <row r="223" spans="1:12" ht="16.8" x14ac:dyDescent="0.4">
      <c r="A223" s="74">
        <v>27342</v>
      </c>
      <c r="B223" s="75" t="s">
        <v>619</v>
      </c>
      <c r="C223" s="76" t="s">
        <v>728</v>
      </c>
      <c r="D223" s="74">
        <v>9300</v>
      </c>
      <c r="E223" s="75" t="s">
        <v>103</v>
      </c>
      <c r="F223" s="75" t="s">
        <v>434</v>
      </c>
      <c r="G223" s="75" t="s">
        <v>1066</v>
      </c>
      <c r="H223" s="77" t="s">
        <v>598</v>
      </c>
      <c r="I223" s="77" t="s">
        <v>1287</v>
      </c>
      <c r="J223" s="78" t="s">
        <v>1010</v>
      </c>
      <c r="K223" s="75" t="s">
        <v>604</v>
      </c>
      <c r="L223" s="98" t="s">
        <v>1288</v>
      </c>
    </row>
    <row r="224" spans="1:12" ht="16.8" x14ac:dyDescent="0.4">
      <c r="A224" s="74">
        <v>27359</v>
      </c>
      <c r="B224" s="75" t="s">
        <v>620</v>
      </c>
      <c r="C224" s="76" t="s">
        <v>1302</v>
      </c>
      <c r="D224" s="74">
        <v>1000</v>
      </c>
      <c r="E224" s="75" t="s">
        <v>113</v>
      </c>
      <c r="F224" s="75" t="s">
        <v>435</v>
      </c>
      <c r="G224" s="75" t="s">
        <v>1510</v>
      </c>
      <c r="H224" s="77" t="s">
        <v>598</v>
      </c>
      <c r="I224" s="77" t="s">
        <v>1287</v>
      </c>
      <c r="J224" s="78" t="s">
        <v>1010</v>
      </c>
      <c r="K224" s="75" t="s">
        <v>608</v>
      </c>
      <c r="L224" s="98" t="s">
        <v>1288</v>
      </c>
    </row>
    <row r="225" spans="1:12" ht="16.8" x14ac:dyDescent="0.4">
      <c r="A225" s="74">
        <v>27367</v>
      </c>
      <c r="B225" s="75" t="s">
        <v>621</v>
      </c>
      <c r="C225" s="76" t="s">
        <v>752</v>
      </c>
      <c r="D225" s="74">
        <v>1602</v>
      </c>
      <c r="E225" s="75" t="s">
        <v>172</v>
      </c>
      <c r="F225" s="75" t="s">
        <v>1186</v>
      </c>
      <c r="G225" s="75" t="s">
        <v>437</v>
      </c>
      <c r="H225" s="77" t="s">
        <v>598</v>
      </c>
      <c r="I225" s="77" t="s">
        <v>1287</v>
      </c>
      <c r="J225" s="78" t="s">
        <v>1010</v>
      </c>
      <c r="K225" s="77" t="s">
        <v>606</v>
      </c>
      <c r="L225" s="98" t="s">
        <v>1288</v>
      </c>
    </row>
    <row r="226" spans="1:12" ht="16.8" x14ac:dyDescent="0.4">
      <c r="A226" s="74">
        <v>27383</v>
      </c>
      <c r="B226" s="75" t="s">
        <v>622</v>
      </c>
      <c r="C226" s="76" t="s">
        <v>736</v>
      </c>
      <c r="D226" s="74">
        <v>1082</v>
      </c>
      <c r="E226" s="75" t="s">
        <v>106</v>
      </c>
      <c r="F226" s="75" t="s">
        <v>1303</v>
      </c>
      <c r="G226" s="75" t="s">
        <v>737</v>
      </c>
      <c r="H226" s="77" t="s">
        <v>598</v>
      </c>
      <c r="I226" s="77" t="s">
        <v>1287</v>
      </c>
      <c r="J226" s="78" t="s">
        <v>1010</v>
      </c>
      <c r="K226" s="75" t="s">
        <v>608</v>
      </c>
      <c r="L226" s="98" t="s">
        <v>1288</v>
      </c>
    </row>
    <row r="227" spans="1:12" ht="16.8" x14ac:dyDescent="0.4">
      <c r="A227" s="74">
        <v>27391</v>
      </c>
      <c r="B227" s="75" t="s">
        <v>623</v>
      </c>
      <c r="C227" s="76" t="s">
        <v>739</v>
      </c>
      <c r="D227" s="74">
        <v>1200</v>
      </c>
      <c r="E227" s="75" t="s">
        <v>90</v>
      </c>
      <c r="F227" s="75" t="s">
        <v>438</v>
      </c>
      <c r="G227" s="75" t="s">
        <v>439</v>
      </c>
      <c r="H227" s="77" t="s">
        <v>598</v>
      </c>
      <c r="I227" s="77" t="s">
        <v>1287</v>
      </c>
      <c r="J227" s="78" t="s">
        <v>1010</v>
      </c>
      <c r="K227" s="75" t="s">
        <v>606</v>
      </c>
      <c r="L227" s="98" t="s">
        <v>1288</v>
      </c>
    </row>
    <row r="228" spans="1:12" ht="16.8" x14ac:dyDescent="0.4">
      <c r="A228" s="74">
        <v>27409</v>
      </c>
      <c r="B228" s="75" t="s">
        <v>624</v>
      </c>
      <c r="C228" s="76" t="s">
        <v>744</v>
      </c>
      <c r="D228" s="74">
        <v>1500</v>
      </c>
      <c r="E228" s="75" t="s">
        <v>91</v>
      </c>
      <c r="F228" s="75" t="s">
        <v>440</v>
      </c>
      <c r="G228" s="75" t="s">
        <v>1187</v>
      </c>
      <c r="H228" s="77" t="s">
        <v>598</v>
      </c>
      <c r="I228" s="77" t="s">
        <v>1287</v>
      </c>
      <c r="J228" s="78" t="s">
        <v>1010</v>
      </c>
      <c r="K228" s="75" t="s">
        <v>606</v>
      </c>
      <c r="L228" s="98" t="s">
        <v>1288</v>
      </c>
    </row>
    <row r="229" spans="1:12" ht="16.8" x14ac:dyDescent="0.4">
      <c r="A229" s="74">
        <v>27425</v>
      </c>
      <c r="B229" s="75" t="s">
        <v>625</v>
      </c>
      <c r="C229" s="76" t="s">
        <v>754</v>
      </c>
      <c r="D229" s="74">
        <v>1760</v>
      </c>
      <c r="E229" s="75" t="s">
        <v>55</v>
      </c>
      <c r="F229" s="75" t="s">
        <v>441</v>
      </c>
      <c r="G229" s="75" t="s">
        <v>442</v>
      </c>
      <c r="H229" s="77" t="s">
        <v>598</v>
      </c>
      <c r="I229" s="77" t="s">
        <v>1287</v>
      </c>
      <c r="J229" s="78" t="s">
        <v>1010</v>
      </c>
      <c r="K229" s="75" t="s">
        <v>606</v>
      </c>
      <c r="L229" s="98" t="s">
        <v>1288</v>
      </c>
    </row>
    <row r="230" spans="1:12" ht="16.8" x14ac:dyDescent="0.4">
      <c r="A230" s="74">
        <v>27433</v>
      </c>
      <c r="B230" s="75" t="s">
        <v>626</v>
      </c>
      <c r="C230" s="76" t="s">
        <v>1304</v>
      </c>
      <c r="D230" s="74">
        <v>1800</v>
      </c>
      <c r="E230" s="75" t="s">
        <v>93</v>
      </c>
      <c r="F230" s="75" t="s">
        <v>443</v>
      </c>
      <c r="G230" s="75" t="s">
        <v>444</v>
      </c>
      <c r="H230" s="77" t="s">
        <v>598</v>
      </c>
      <c r="I230" s="77" t="s">
        <v>1287</v>
      </c>
      <c r="J230" s="78" t="s">
        <v>1010</v>
      </c>
      <c r="K230" s="75" t="s">
        <v>607</v>
      </c>
      <c r="L230" s="98" t="s">
        <v>1288</v>
      </c>
    </row>
    <row r="231" spans="1:12" ht="16.8" x14ac:dyDescent="0.4">
      <c r="A231" s="74">
        <v>27441</v>
      </c>
      <c r="B231" s="75" t="s">
        <v>627</v>
      </c>
      <c r="C231" s="76" t="s">
        <v>1305</v>
      </c>
      <c r="D231" s="74">
        <v>1745</v>
      </c>
      <c r="E231" s="75" t="s">
        <v>71</v>
      </c>
      <c r="F231" s="75" t="s">
        <v>445</v>
      </c>
      <c r="G231" s="75" t="s">
        <v>446</v>
      </c>
      <c r="H231" s="77" t="s">
        <v>598</v>
      </c>
      <c r="I231" s="77" t="s">
        <v>1287</v>
      </c>
      <c r="J231" s="78" t="s">
        <v>1010</v>
      </c>
      <c r="K231" s="75" t="s">
        <v>606</v>
      </c>
      <c r="L231" s="98" t="s">
        <v>1288</v>
      </c>
    </row>
    <row r="232" spans="1:12" ht="16.8" x14ac:dyDescent="0.4">
      <c r="A232" s="74">
        <v>27458</v>
      </c>
      <c r="B232" s="75" t="s">
        <v>1511</v>
      </c>
      <c r="C232" s="76" t="s">
        <v>1306</v>
      </c>
      <c r="D232" s="74">
        <v>1745</v>
      </c>
      <c r="E232" s="75" t="s">
        <v>71</v>
      </c>
      <c r="F232" s="75" t="s">
        <v>447</v>
      </c>
      <c r="G232" s="75" t="s">
        <v>448</v>
      </c>
      <c r="H232" s="77" t="s">
        <v>598</v>
      </c>
      <c r="I232" s="77" t="s">
        <v>1287</v>
      </c>
      <c r="J232" s="78" t="s">
        <v>1010</v>
      </c>
      <c r="K232" s="75" t="s">
        <v>604</v>
      </c>
      <c r="L232" s="98" t="s">
        <v>1288</v>
      </c>
    </row>
    <row r="233" spans="1:12" ht="16.8" x14ac:dyDescent="0.4">
      <c r="A233" s="74">
        <v>27474</v>
      </c>
      <c r="B233" s="75" t="s">
        <v>628</v>
      </c>
      <c r="C233" s="76" t="s">
        <v>1307</v>
      </c>
      <c r="D233" s="74">
        <v>2018</v>
      </c>
      <c r="E233" s="75" t="s">
        <v>99</v>
      </c>
      <c r="F233" s="75" t="s">
        <v>206</v>
      </c>
      <c r="G233" s="75" t="s">
        <v>207</v>
      </c>
      <c r="H233" s="77" t="s">
        <v>598</v>
      </c>
      <c r="I233" s="77" t="s">
        <v>1287</v>
      </c>
      <c r="J233" s="78" t="s">
        <v>1010</v>
      </c>
      <c r="K233" s="75" t="s">
        <v>606</v>
      </c>
      <c r="L233" s="98" t="s">
        <v>1288</v>
      </c>
    </row>
    <row r="234" spans="1:12" ht="16.8" x14ac:dyDescent="0.4">
      <c r="A234" s="74">
        <v>27482</v>
      </c>
      <c r="B234" s="75" t="s">
        <v>629</v>
      </c>
      <c r="C234" s="76" t="s">
        <v>1308</v>
      </c>
      <c r="D234" s="74">
        <v>2018</v>
      </c>
      <c r="E234" s="75" t="s">
        <v>99</v>
      </c>
      <c r="F234" s="75" t="s">
        <v>449</v>
      </c>
      <c r="G234" s="75" t="s">
        <v>450</v>
      </c>
      <c r="H234" s="77" t="s">
        <v>598</v>
      </c>
      <c r="I234" s="77" t="s">
        <v>1287</v>
      </c>
      <c r="J234" s="78" t="s">
        <v>1010</v>
      </c>
      <c r="K234" s="75" t="s">
        <v>606</v>
      </c>
      <c r="L234" s="98" t="s">
        <v>1288</v>
      </c>
    </row>
    <row r="235" spans="1:12" ht="16.8" x14ac:dyDescent="0.4">
      <c r="A235" s="74">
        <v>27491</v>
      </c>
      <c r="B235" s="75" t="s">
        <v>630</v>
      </c>
      <c r="C235" s="76" t="s">
        <v>1309</v>
      </c>
      <c r="D235" s="74">
        <v>2018</v>
      </c>
      <c r="E235" s="75" t="s">
        <v>99</v>
      </c>
      <c r="F235" s="75" t="s">
        <v>451</v>
      </c>
      <c r="G235" s="75" t="s">
        <v>1154</v>
      </c>
      <c r="H235" s="77" t="s">
        <v>598</v>
      </c>
      <c r="I235" s="77" t="s">
        <v>1287</v>
      </c>
      <c r="J235" s="78" t="s">
        <v>1010</v>
      </c>
      <c r="K235" s="75" t="s">
        <v>606</v>
      </c>
      <c r="L235" s="98" t="s">
        <v>1288</v>
      </c>
    </row>
    <row r="236" spans="1:12" ht="16.8" x14ac:dyDescent="0.4">
      <c r="A236" s="74">
        <v>27508</v>
      </c>
      <c r="B236" s="75" t="s">
        <v>631</v>
      </c>
      <c r="C236" s="76" t="s">
        <v>1310</v>
      </c>
      <c r="D236" s="74">
        <v>2060</v>
      </c>
      <c r="E236" s="75" t="s">
        <v>99</v>
      </c>
      <c r="F236" s="75" t="s">
        <v>452</v>
      </c>
      <c r="G236" s="75" t="s">
        <v>1311</v>
      </c>
      <c r="H236" s="77" t="s">
        <v>598</v>
      </c>
      <c r="I236" s="77" t="s">
        <v>1287</v>
      </c>
      <c r="J236" s="78" t="s">
        <v>1010</v>
      </c>
      <c r="K236" s="75" t="s">
        <v>606</v>
      </c>
      <c r="L236" s="98" t="s">
        <v>1288</v>
      </c>
    </row>
    <row r="237" spans="1:12" ht="16.8" x14ac:dyDescent="0.4">
      <c r="A237" s="74">
        <v>27516</v>
      </c>
      <c r="B237" s="75" t="s">
        <v>453</v>
      </c>
      <c r="C237" s="76" t="s">
        <v>1312</v>
      </c>
      <c r="D237" s="74">
        <v>2018</v>
      </c>
      <c r="E237" s="75" t="s">
        <v>99</v>
      </c>
      <c r="F237" s="75" t="s">
        <v>454</v>
      </c>
      <c r="G237" s="75" t="s">
        <v>455</v>
      </c>
      <c r="H237" s="77" t="s">
        <v>598</v>
      </c>
      <c r="I237" s="77" t="s">
        <v>1287</v>
      </c>
      <c r="J237" s="78" t="s">
        <v>1010</v>
      </c>
      <c r="K237" s="75" t="s">
        <v>606</v>
      </c>
      <c r="L237" s="98" t="s">
        <v>1288</v>
      </c>
    </row>
    <row r="238" spans="1:12" ht="16.8" x14ac:dyDescent="0.4">
      <c r="A238" s="74">
        <v>27524</v>
      </c>
      <c r="B238" s="75" t="s">
        <v>632</v>
      </c>
      <c r="C238" s="76" t="s">
        <v>1313</v>
      </c>
      <c r="D238" s="74">
        <v>2000</v>
      </c>
      <c r="E238" s="75" t="s">
        <v>99</v>
      </c>
      <c r="F238" s="75" t="s">
        <v>456</v>
      </c>
      <c r="G238" s="75" t="s">
        <v>457</v>
      </c>
      <c r="H238" s="77" t="s">
        <v>598</v>
      </c>
      <c r="I238" s="77" t="s">
        <v>1287</v>
      </c>
      <c r="J238" s="78" t="s">
        <v>1010</v>
      </c>
      <c r="K238" s="75" t="s">
        <v>607</v>
      </c>
      <c r="L238" s="98" t="s">
        <v>1288</v>
      </c>
    </row>
    <row r="239" spans="1:12" ht="16.8" x14ac:dyDescent="0.4">
      <c r="A239" s="74">
        <v>27532</v>
      </c>
      <c r="B239" s="75" t="s">
        <v>632</v>
      </c>
      <c r="C239" s="76" t="s">
        <v>1314</v>
      </c>
      <c r="D239" s="74">
        <v>2060</v>
      </c>
      <c r="E239" s="75" t="s">
        <v>99</v>
      </c>
      <c r="F239" s="75" t="s">
        <v>458</v>
      </c>
      <c r="G239" s="75" t="s">
        <v>459</v>
      </c>
      <c r="H239" s="77" t="s">
        <v>598</v>
      </c>
      <c r="I239" s="77" t="s">
        <v>1287</v>
      </c>
      <c r="J239" s="78" t="s">
        <v>1010</v>
      </c>
      <c r="K239" s="75" t="s">
        <v>607</v>
      </c>
      <c r="L239" s="98" t="s">
        <v>1288</v>
      </c>
    </row>
    <row r="240" spans="1:12" ht="16.8" x14ac:dyDescent="0.4">
      <c r="A240" s="74">
        <v>27541</v>
      </c>
      <c r="B240" s="75" t="s">
        <v>631</v>
      </c>
      <c r="C240" s="76" t="s">
        <v>1315</v>
      </c>
      <c r="D240" s="74">
        <v>2000</v>
      </c>
      <c r="E240" s="75" t="s">
        <v>99</v>
      </c>
      <c r="F240" s="75" t="s">
        <v>1014</v>
      </c>
      <c r="G240" s="75" t="s">
        <v>461</v>
      </c>
      <c r="H240" s="77" t="s">
        <v>598</v>
      </c>
      <c r="I240" s="77" t="s">
        <v>1287</v>
      </c>
      <c r="J240" s="78" t="s">
        <v>1010</v>
      </c>
      <c r="K240" s="75" t="s">
        <v>606</v>
      </c>
      <c r="L240" s="98" t="s">
        <v>1288</v>
      </c>
    </row>
    <row r="241" spans="1:12" ht="16.8" x14ac:dyDescent="0.4">
      <c r="A241" s="74">
        <v>27557</v>
      </c>
      <c r="B241" s="75" t="s">
        <v>1188</v>
      </c>
      <c r="C241" s="79" t="s">
        <v>780</v>
      </c>
      <c r="D241" s="74">
        <v>2050</v>
      </c>
      <c r="E241" s="75" t="s">
        <v>99</v>
      </c>
      <c r="F241" s="75" t="s">
        <v>221</v>
      </c>
      <c r="G241" s="75" t="s">
        <v>462</v>
      </c>
      <c r="H241" s="77" t="s">
        <v>598</v>
      </c>
      <c r="I241" s="77" t="s">
        <v>1287</v>
      </c>
      <c r="J241" s="78" t="s">
        <v>1010</v>
      </c>
      <c r="K241" s="75" t="s">
        <v>607</v>
      </c>
      <c r="L241" s="98" t="s">
        <v>1288</v>
      </c>
    </row>
    <row r="242" spans="1:12" ht="16.8" x14ac:dyDescent="0.4">
      <c r="A242" s="74">
        <v>27565</v>
      </c>
      <c r="B242" s="75" t="s">
        <v>1155</v>
      </c>
      <c r="C242" s="76" t="s">
        <v>1316</v>
      </c>
      <c r="D242" s="74">
        <v>2100</v>
      </c>
      <c r="E242" s="75" t="s">
        <v>86</v>
      </c>
      <c r="F242" s="75" t="s">
        <v>463</v>
      </c>
      <c r="G242" s="75" t="s">
        <v>1189</v>
      </c>
      <c r="H242" s="77" t="s">
        <v>598</v>
      </c>
      <c r="I242" s="77" t="s">
        <v>1287</v>
      </c>
      <c r="J242" s="78" t="s">
        <v>1010</v>
      </c>
      <c r="K242" s="75" t="s">
        <v>607</v>
      </c>
      <c r="L242" s="98" t="s">
        <v>1288</v>
      </c>
    </row>
    <row r="243" spans="1:12" ht="16.8" x14ac:dyDescent="0.4">
      <c r="A243" s="74">
        <v>27573</v>
      </c>
      <c r="B243" s="75" t="s">
        <v>633</v>
      </c>
      <c r="C243" s="76" t="s">
        <v>1317</v>
      </c>
      <c r="D243" s="74">
        <v>2900</v>
      </c>
      <c r="E243" s="75" t="s">
        <v>81</v>
      </c>
      <c r="F243" s="75" t="s">
        <v>464</v>
      </c>
      <c r="G243" s="75" t="s">
        <v>465</v>
      </c>
      <c r="H243" s="77" t="s">
        <v>598</v>
      </c>
      <c r="I243" s="77" t="s">
        <v>1287</v>
      </c>
      <c r="J243" s="78" t="s">
        <v>1010</v>
      </c>
      <c r="K243" s="75" t="s">
        <v>606</v>
      </c>
      <c r="L243" s="98" t="s">
        <v>1288</v>
      </c>
    </row>
    <row r="244" spans="1:12" ht="16.8" x14ac:dyDescent="0.4">
      <c r="A244" s="74">
        <v>27581</v>
      </c>
      <c r="B244" s="75" t="s">
        <v>634</v>
      </c>
      <c r="C244" s="76" t="s">
        <v>785</v>
      </c>
      <c r="D244" s="74">
        <v>2960</v>
      </c>
      <c r="E244" s="75" t="s">
        <v>117</v>
      </c>
      <c r="F244" s="75" t="s">
        <v>466</v>
      </c>
      <c r="G244" s="75" t="s">
        <v>1156</v>
      </c>
      <c r="H244" s="77" t="s">
        <v>598</v>
      </c>
      <c r="I244" s="77" t="s">
        <v>1287</v>
      </c>
      <c r="J244" s="78" t="s">
        <v>1010</v>
      </c>
      <c r="K244" s="75" t="s">
        <v>606</v>
      </c>
      <c r="L244" s="98" t="s">
        <v>1288</v>
      </c>
    </row>
    <row r="245" spans="1:12" ht="16.8" x14ac:dyDescent="0.4">
      <c r="A245" s="74">
        <v>27599</v>
      </c>
      <c r="B245" s="75" t="s">
        <v>467</v>
      </c>
      <c r="C245" s="76" t="s">
        <v>790</v>
      </c>
      <c r="D245" s="74">
        <v>2930</v>
      </c>
      <c r="E245" s="75" t="s">
        <v>45</v>
      </c>
      <c r="F245" s="75" t="s">
        <v>229</v>
      </c>
      <c r="G245" s="75" t="s">
        <v>1512</v>
      </c>
      <c r="H245" s="77" t="s">
        <v>598</v>
      </c>
      <c r="I245" s="77" t="s">
        <v>1287</v>
      </c>
      <c r="J245" s="78" t="s">
        <v>1010</v>
      </c>
      <c r="K245" s="75" t="s">
        <v>607</v>
      </c>
      <c r="L245" s="98" t="s">
        <v>1288</v>
      </c>
    </row>
    <row r="246" spans="1:12" ht="16.8" x14ac:dyDescent="0.4">
      <c r="A246" s="74">
        <v>27607</v>
      </c>
      <c r="B246" s="75" t="s">
        <v>635</v>
      </c>
      <c r="C246" s="76" t="s">
        <v>1067</v>
      </c>
      <c r="D246" s="74">
        <v>2990</v>
      </c>
      <c r="E246" s="75" t="s">
        <v>53</v>
      </c>
      <c r="F246" s="75" t="s">
        <v>468</v>
      </c>
      <c r="G246" s="75" t="s">
        <v>469</v>
      </c>
      <c r="H246" s="77" t="s">
        <v>598</v>
      </c>
      <c r="I246" s="77" t="s">
        <v>1287</v>
      </c>
      <c r="J246" s="78" t="s">
        <v>1010</v>
      </c>
      <c r="K246" s="75" t="s">
        <v>606</v>
      </c>
      <c r="L246" s="98" t="s">
        <v>1288</v>
      </c>
    </row>
    <row r="247" spans="1:12" ht="16.8" x14ac:dyDescent="0.4">
      <c r="A247" s="74">
        <v>27615</v>
      </c>
      <c r="B247" s="75" t="s">
        <v>636</v>
      </c>
      <c r="C247" s="76" t="s">
        <v>803</v>
      </c>
      <c r="D247" s="74">
        <v>2360</v>
      </c>
      <c r="E247" s="75" t="s">
        <v>43</v>
      </c>
      <c r="F247" s="75" t="s">
        <v>1513</v>
      </c>
      <c r="G247" s="75" t="s">
        <v>550</v>
      </c>
      <c r="H247" s="77" t="s">
        <v>598</v>
      </c>
      <c r="I247" s="77" t="s">
        <v>1287</v>
      </c>
      <c r="J247" s="78" t="s">
        <v>1010</v>
      </c>
      <c r="K247" s="75" t="s">
        <v>606</v>
      </c>
      <c r="L247" s="98" t="s">
        <v>1288</v>
      </c>
    </row>
    <row r="248" spans="1:12" ht="16.8" x14ac:dyDescent="0.4">
      <c r="A248" s="74">
        <v>27623</v>
      </c>
      <c r="B248" s="75" t="s">
        <v>470</v>
      </c>
      <c r="C248" s="76" t="s">
        <v>797</v>
      </c>
      <c r="D248" s="74">
        <v>2242</v>
      </c>
      <c r="E248" s="75" t="s">
        <v>240</v>
      </c>
      <c r="F248" s="75" t="s">
        <v>471</v>
      </c>
      <c r="G248" s="75" t="s">
        <v>1190</v>
      </c>
      <c r="H248" s="77" t="s">
        <v>598</v>
      </c>
      <c r="I248" s="77" t="s">
        <v>1287</v>
      </c>
      <c r="J248" s="78" t="s">
        <v>1010</v>
      </c>
      <c r="K248" s="75" t="s">
        <v>606</v>
      </c>
      <c r="L248" s="98" t="s">
        <v>1288</v>
      </c>
    </row>
    <row r="249" spans="1:12" ht="16.8" x14ac:dyDescent="0.4">
      <c r="A249" s="74">
        <v>27631</v>
      </c>
      <c r="B249" s="75" t="s">
        <v>1191</v>
      </c>
      <c r="C249" s="76" t="s">
        <v>1318</v>
      </c>
      <c r="D249" s="74">
        <v>2400</v>
      </c>
      <c r="E249" s="75" t="s">
        <v>82</v>
      </c>
      <c r="F249" s="75" t="s">
        <v>472</v>
      </c>
      <c r="G249" s="75" t="s">
        <v>1514</v>
      </c>
      <c r="H249" s="77" t="s">
        <v>598</v>
      </c>
      <c r="I249" s="77" t="s">
        <v>1287</v>
      </c>
      <c r="J249" s="78" t="s">
        <v>1010</v>
      </c>
      <c r="K249" s="75" t="s">
        <v>607</v>
      </c>
      <c r="L249" s="98" t="s">
        <v>1288</v>
      </c>
    </row>
    <row r="250" spans="1:12" ht="16.8" x14ac:dyDescent="0.4">
      <c r="A250" s="74">
        <v>27649</v>
      </c>
      <c r="B250" s="75" t="s">
        <v>637</v>
      </c>
      <c r="C250" s="79" t="s">
        <v>806</v>
      </c>
      <c r="D250" s="74">
        <v>2440</v>
      </c>
      <c r="E250" s="75" t="s">
        <v>27</v>
      </c>
      <c r="F250" s="75" t="s">
        <v>1515</v>
      </c>
      <c r="G250" s="75" t="s">
        <v>1068</v>
      </c>
      <c r="H250" s="77" t="s">
        <v>598</v>
      </c>
      <c r="I250" s="77" t="s">
        <v>1287</v>
      </c>
      <c r="J250" s="78" t="s">
        <v>1010</v>
      </c>
      <c r="K250" s="75" t="s">
        <v>606</v>
      </c>
      <c r="L250" s="98" t="s">
        <v>1288</v>
      </c>
    </row>
    <row r="251" spans="1:12" ht="16.8" x14ac:dyDescent="0.4">
      <c r="A251" s="74">
        <v>27656</v>
      </c>
      <c r="B251" s="75" t="s">
        <v>545</v>
      </c>
      <c r="C251" s="76" t="s">
        <v>1319</v>
      </c>
      <c r="D251" s="74">
        <v>2500</v>
      </c>
      <c r="E251" s="75" t="s">
        <v>87</v>
      </c>
      <c r="F251" s="75" t="s">
        <v>473</v>
      </c>
      <c r="G251" s="75" t="s">
        <v>1192</v>
      </c>
      <c r="H251" s="77" t="s">
        <v>598</v>
      </c>
      <c r="I251" s="77" t="s">
        <v>1287</v>
      </c>
      <c r="J251" s="78" t="s">
        <v>1010</v>
      </c>
      <c r="K251" s="75" t="s">
        <v>606</v>
      </c>
      <c r="L251" s="98" t="s">
        <v>1288</v>
      </c>
    </row>
    <row r="252" spans="1:12" ht="16.8" x14ac:dyDescent="0.4">
      <c r="A252" s="74">
        <v>27664</v>
      </c>
      <c r="B252" s="75" t="s">
        <v>638</v>
      </c>
      <c r="C252" s="76" t="s">
        <v>1320</v>
      </c>
      <c r="D252" s="74">
        <v>2870</v>
      </c>
      <c r="E252" s="75" t="s">
        <v>1035</v>
      </c>
      <c r="F252" s="75" t="s">
        <v>474</v>
      </c>
      <c r="G252" s="75" t="s">
        <v>475</v>
      </c>
      <c r="H252" s="77" t="s">
        <v>598</v>
      </c>
      <c r="I252" s="77" t="s">
        <v>1287</v>
      </c>
      <c r="J252" s="78" t="s">
        <v>1010</v>
      </c>
      <c r="K252" s="75" t="s">
        <v>606</v>
      </c>
      <c r="L252" s="98" t="s">
        <v>1288</v>
      </c>
    </row>
    <row r="253" spans="1:12" ht="16.8" x14ac:dyDescent="0.4">
      <c r="A253" s="74">
        <v>27681</v>
      </c>
      <c r="B253" s="75" t="s">
        <v>1157</v>
      </c>
      <c r="C253" s="76" t="s">
        <v>1321</v>
      </c>
      <c r="D253" s="74">
        <v>9100</v>
      </c>
      <c r="E253" s="75" t="s">
        <v>74</v>
      </c>
      <c r="F253" s="75" t="s">
        <v>476</v>
      </c>
      <c r="G253" s="75" t="s">
        <v>1158</v>
      </c>
      <c r="H253" s="77" t="s">
        <v>598</v>
      </c>
      <c r="I253" s="77" t="s">
        <v>1287</v>
      </c>
      <c r="J253" s="78" t="s">
        <v>1010</v>
      </c>
      <c r="K253" s="75" t="s">
        <v>606</v>
      </c>
      <c r="L253" s="98" t="s">
        <v>1288</v>
      </c>
    </row>
    <row r="254" spans="1:12" ht="16.8" x14ac:dyDescent="0.4">
      <c r="A254" s="74">
        <v>27698</v>
      </c>
      <c r="B254" s="75" t="s">
        <v>1015</v>
      </c>
      <c r="C254" s="76" t="s">
        <v>1322</v>
      </c>
      <c r="D254" s="74">
        <v>2800</v>
      </c>
      <c r="E254" s="75" t="s">
        <v>48</v>
      </c>
      <c r="F254" s="75" t="s">
        <v>477</v>
      </c>
      <c r="G254" s="75" t="s">
        <v>1069</v>
      </c>
      <c r="H254" s="77" t="s">
        <v>598</v>
      </c>
      <c r="I254" s="77" t="s">
        <v>1287</v>
      </c>
      <c r="J254" s="78" t="s">
        <v>1010</v>
      </c>
      <c r="K254" s="75" t="s">
        <v>604</v>
      </c>
      <c r="L254" s="98" t="s">
        <v>1288</v>
      </c>
    </row>
    <row r="255" spans="1:12" ht="16.8" x14ac:dyDescent="0.4">
      <c r="A255" s="74">
        <v>27706</v>
      </c>
      <c r="B255" s="75" t="s">
        <v>639</v>
      </c>
      <c r="C255" s="76" t="s">
        <v>1070</v>
      </c>
      <c r="D255" s="74">
        <v>2800</v>
      </c>
      <c r="E255" s="75" t="s">
        <v>48</v>
      </c>
      <c r="F255" s="75" t="s">
        <v>478</v>
      </c>
      <c r="G255" s="75" t="s">
        <v>1323</v>
      </c>
      <c r="H255" s="77" t="s">
        <v>598</v>
      </c>
      <c r="I255" s="77" t="s">
        <v>1287</v>
      </c>
      <c r="J255" s="78" t="s">
        <v>1010</v>
      </c>
      <c r="K255" s="75" t="s">
        <v>606</v>
      </c>
      <c r="L255" s="98" t="s">
        <v>1288</v>
      </c>
    </row>
    <row r="256" spans="1:12" ht="16.8" x14ac:dyDescent="0.4">
      <c r="A256" s="74">
        <v>27722</v>
      </c>
      <c r="B256" s="75" t="s">
        <v>640</v>
      </c>
      <c r="C256" s="76" t="s">
        <v>828</v>
      </c>
      <c r="D256" s="74">
        <v>3000</v>
      </c>
      <c r="E256" s="75" t="s">
        <v>97</v>
      </c>
      <c r="F256" s="75" t="s">
        <v>262</v>
      </c>
      <c r="G256" s="75" t="s">
        <v>479</v>
      </c>
      <c r="H256" s="77" t="s">
        <v>598</v>
      </c>
      <c r="I256" s="77" t="s">
        <v>1287</v>
      </c>
      <c r="J256" s="78" t="s">
        <v>1010</v>
      </c>
      <c r="K256" s="77" t="s">
        <v>606</v>
      </c>
      <c r="L256" s="98" t="s">
        <v>1288</v>
      </c>
    </row>
    <row r="257" spans="1:12" ht="16.8" x14ac:dyDescent="0.4">
      <c r="A257" s="74">
        <v>27731</v>
      </c>
      <c r="B257" s="75" t="s">
        <v>641</v>
      </c>
      <c r="C257" s="76" t="s">
        <v>831</v>
      </c>
      <c r="D257" s="74">
        <v>3001</v>
      </c>
      <c r="E257" s="75" t="s">
        <v>88</v>
      </c>
      <c r="F257" s="75" t="s">
        <v>265</v>
      </c>
      <c r="G257" s="75" t="s">
        <v>266</v>
      </c>
      <c r="H257" s="77" t="s">
        <v>598</v>
      </c>
      <c r="I257" s="77" t="s">
        <v>1287</v>
      </c>
      <c r="J257" s="78" t="s">
        <v>1010</v>
      </c>
      <c r="K257" s="75" t="s">
        <v>606</v>
      </c>
      <c r="L257" s="98" t="s">
        <v>1288</v>
      </c>
    </row>
    <row r="258" spans="1:12" ht="16.8" x14ac:dyDescent="0.4">
      <c r="A258" s="74">
        <v>27755</v>
      </c>
      <c r="B258" s="75" t="s">
        <v>642</v>
      </c>
      <c r="C258" s="76" t="s">
        <v>837</v>
      </c>
      <c r="D258" s="74">
        <v>2220</v>
      </c>
      <c r="E258" s="75" t="s">
        <v>121</v>
      </c>
      <c r="F258" s="75" t="s">
        <v>271</v>
      </c>
      <c r="G258" s="75" t="s">
        <v>1193</v>
      </c>
      <c r="H258" s="77" t="s">
        <v>598</v>
      </c>
      <c r="I258" s="77" t="s">
        <v>1287</v>
      </c>
      <c r="J258" s="78" t="s">
        <v>1010</v>
      </c>
      <c r="K258" s="75" t="s">
        <v>606</v>
      </c>
      <c r="L258" s="98" t="s">
        <v>1288</v>
      </c>
    </row>
    <row r="259" spans="1:12" ht="16.8" x14ac:dyDescent="0.4">
      <c r="A259" s="74">
        <v>27763</v>
      </c>
      <c r="B259" s="75" t="s">
        <v>1016</v>
      </c>
      <c r="C259" s="76" t="s">
        <v>841</v>
      </c>
      <c r="D259" s="74">
        <v>2260</v>
      </c>
      <c r="E259" s="75" t="s">
        <v>2</v>
      </c>
      <c r="F259" s="75" t="s">
        <v>480</v>
      </c>
      <c r="G259" s="75" t="s">
        <v>1159</v>
      </c>
      <c r="H259" s="77" t="s">
        <v>598</v>
      </c>
      <c r="I259" s="77" t="s">
        <v>1287</v>
      </c>
      <c r="J259" s="78" t="s">
        <v>1010</v>
      </c>
      <c r="K259" s="75" t="s">
        <v>606</v>
      </c>
      <c r="L259" s="98" t="s">
        <v>1288</v>
      </c>
    </row>
    <row r="260" spans="1:12" ht="16.8" x14ac:dyDescent="0.4">
      <c r="A260" s="74">
        <v>27771</v>
      </c>
      <c r="B260" s="75" t="s">
        <v>643</v>
      </c>
      <c r="C260" s="76" t="s">
        <v>1324</v>
      </c>
      <c r="D260" s="74">
        <v>3200</v>
      </c>
      <c r="E260" s="75" t="s">
        <v>123</v>
      </c>
      <c r="F260" s="75" t="s">
        <v>481</v>
      </c>
      <c r="G260" s="75" t="s">
        <v>482</v>
      </c>
      <c r="H260" s="77" t="s">
        <v>598</v>
      </c>
      <c r="I260" s="77" t="s">
        <v>1287</v>
      </c>
      <c r="J260" s="78" t="s">
        <v>1010</v>
      </c>
      <c r="K260" s="75" t="s">
        <v>607</v>
      </c>
      <c r="L260" s="98" t="s">
        <v>1288</v>
      </c>
    </row>
    <row r="261" spans="1:12" ht="16.8" x14ac:dyDescent="0.4">
      <c r="A261" s="74">
        <v>27789</v>
      </c>
      <c r="B261" s="75" t="s">
        <v>644</v>
      </c>
      <c r="C261" s="76" t="s">
        <v>846</v>
      </c>
      <c r="D261" s="74">
        <v>3294</v>
      </c>
      <c r="E261" s="75" t="s">
        <v>278</v>
      </c>
      <c r="F261" s="75" t="s">
        <v>279</v>
      </c>
      <c r="G261" s="75" t="s">
        <v>1194</v>
      </c>
      <c r="H261" s="77" t="s">
        <v>598</v>
      </c>
      <c r="I261" s="77" t="s">
        <v>1287</v>
      </c>
      <c r="J261" s="78" t="s">
        <v>1010</v>
      </c>
      <c r="K261" s="75" t="s">
        <v>606</v>
      </c>
      <c r="L261" s="98" t="s">
        <v>1288</v>
      </c>
    </row>
    <row r="262" spans="1:12" ht="16.8" x14ac:dyDescent="0.4">
      <c r="A262" s="74">
        <v>27805</v>
      </c>
      <c r="B262" s="75" t="s">
        <v>645</v>
      </c>
      <c r="C262" s="76" t="s">
        <v>850</v>
      </c>
      <c r="D262" s="74">
        <v>3320</v>
      </c>
      <c r="E262" s="75" t="s">
        <v>176</v>
      </c>
      <c r="F262" s="75" t="s">
        <v>483</v>
      </c>
      <c r="G262" s="75" t="s">
        <v>1325</v>
      </c>
      <c r="H262" s="77" t="s">
        <v>598</v>
      </c>
      <c r="I262" s="77" t="s">
        <v>1287</v>
      </c>
      <c r="J262" s="78" t="s">
        <v>1010</v>
      </c>
      <c r="K262" s="75" t="s">
        <v>606</v>
      </c>
      <c r="L262" s="98" t="s">
        <v>1288</v>
      </c>
    </row>
    <row r="263" spans="1:12" ht="16.8" x14ac:dyDescent="0.4">
      <c r="A263" s="74">
        <v>27821</v>
      </c>
      <c r="B263" s="75" t="s">
        <v>484</v>
      </c>
      <c r="C263" s="76" t="s">
        <v>855</v>
      </c>
      <c r="D263" s="74">
        <v>3500</v>
      </c>
      <c r="E263" s="75" t="s">
        <v>17</v>
      </c>
      <c r="F263" s="75" t="s">
        <v>286</v>
      </c>
      <c r="G263" s="75" t="s">
        <v>485</v>
      </c>
      <c r="H263" s="77" t="s">
        <v>598</v>
      </c>
      <c r="I263" s="77" t="s">
        <v>1287</v>
      </c>
      <c r="J263" s="78" t="s">
        <v>1010</v>
      </c>
      <c r="K263" s="75" t="s">
        <v>606</v>
      </c>
      <c r="L263" s="98" t="s">
        <v>1288</v>
      </c>
    </row>
    <row r="264" spans="1:12" ht="16.8" x14ac:dyDescent="0.4">
      <c r="A264" s="74">
        <v>27839</v>
      </c>
      <c r="B264" s="75" t="s">
        <v>646</v>
      </c>
      <c r="C264" s="76" t="s">
        <v>1326</v>
      </c>
      <c r="D264" s="74">
        <v>3990</v>
      </c>
      <c r="E264" s="75" t="s">
        <v>177</v>
      </c>
      <c r="F264" s="75" t="s">
        <v>486</v>
      </c>
      <c r="G264" s="75" t="s">
        <v>487</v>
      </c>
      <c r="H264" s="77" t="s">
        <v>598</v>
      </c>
      <c r="I264" s="77" t="s">
        <v>1287</v>
      </c>
      <c r="J264" s="78" t="s">
        <v>1010</v>
      </c>
      <c r="K264" s="75" t="s">
        <v>606</v>
      </c>
      <c r="L264" s="98" t="s">
        <v>1288</v>
      </c>
    </row>
    <row r="265" spans="1:12" ht="16.8" x14ac:dyDescent="0.4">
      <c r="A265" s="74">
        <v>27847</v>
      </c>
      <c r="B265" s="75" t="s">
        <v>647</v>
      </c>
      <c r="C265" s="76" t="s">
        <v>1516</v>
      </c>
      <c r="D265" s="74">
        <v>3910</v>
      </c>
      <c r="E265" s="75" t="s">
        <v>1038</v>
      </c>
      <c r="F265" s="75" t="s">
        <v>1517</v>
      </c>
      <c r="G265" s="75" t="s">
        <v>488</v>
      </c>
      <c r="H265" s="77" t="s">
        <v>598</v>
      </c>
      <c r="I265" s="77" t="s">
        <v>1287</v>
      </c>
      <c r="J265" s="78" t="s">
        <v>1010</v>
      </c>
      <c r="K265" s="75" t="s">
        <v>606</v>
      </c>
      <c r="L265" s="98" t="s">
        <v>1288</v>
      </c>
    </row>
    <row r="266" spans="1:12" ht="16.8" x14ac:dyDescent="0.4">
      <c r="A266" s="74">
        <v>27854</v>
      </c>
      <c r="B266" s="75" t="s">
        <v>1071</v>
      </c>
      <c r="C266" s="76" t="s">
        <v>1327</v>
      </c>
      <c r="D266" s="74">
        <v>3600</v>
      </c>
      <c r="E266" s="75" t="s">
        <v>18</v>
      </c>
      <c r="F266" s="75" t="s">
        <v>489</v>
      </c>
      <c r="G266" s="75" t="s">
        <v>1072</v>
      </c>
      <c r="H266" s="77" t="s">
        <v>598</v>
      </c>
      <c r="I266" s="77" t="s">
        <v>1287</v>
      </c>
      <c r="J266" s="78" t="s">
        <v>1010</v>
      </c>
      <c r="K266" s="75" t="s">
        <v>607</v>
      </c>
      <c r="L266" s="98" t="s">
        <v>1288</v>
      </c>
    </row>
    <row r="267" spans="1:12" ht="16.8" x14ac:dyDescent="0.4">
      <c r="A267" s="74">
        <v>27862</v>
      </c>
      <c r="B267" s="75" t="s">
        <v>648</v>
      </c>
      <c r="C267" s="76" t="s">
        <v>867</v>
      </c>
      <c r="D267" s="74">
        <v>3590</v>
      </c>
      <c r="E267" s="75" t="s">
        <v>13</v>
      </c>
      <c r="F267" s="75" t="s">
        <v>1328</v>
      </c>
      <c r="G267" s="75" t="s">
        <v>1017</v>
      </c>
      <c r="H267" s="77" t="s">
        <v>598</v>
      </c>
      <c r="I267" s="77" t="s">
        <v>1287</v>
      </c>
      <c r="J267" s="78" t="s">
        <v>1010</v>
      </c>
      <c r="K267" s="75" t="s">
        <v>606</v>
      </c>
      <c r="L267" s="98" t="s">
        <v>1288</v>
      </c>
    </row>
    <row r="268" spans="1:12" ht="16.8" x14ac:dyDescent="0.4">
      <c r="A268" s="74">
        <v>27871</v>
      </c>
      <c r="B268" s="75" t="s">
        <v>1018</v>
      </c>
      <c r="C268" s="76" t="s">
        <v>1329</v>
      </c>
      <c r="D268" s="74">
        <v>3650</v>
      </c>
      <c r="E268" s="75" t="s">
        <v>0</v>
      </c>
      <c r="F268" s="75" t="s">
        <v>490</v>
      </c>
      <c r="G268" s="75" t="s">
        <v>491</v>
      </c>
      <c r="H268" s="77" t="s">
        <v>598</v>
      </c>
      <c r="I268" s="77" t="s">
        <v>1287</v>
      </c>
      <c r="J268" s="78" t="s">
        <v>1010</v>
      </c>
      <c r="K268" s="77" t="s">
        <v>607</v>
      </c>
      <c r="L268" s="98" t="s">
        <v>1288</v>
      </c>
    </row>
    <row r="269" spans="1:12" ht="16.8" x14ac:dyDescent="0.4">
      <c r="A269" s="74">
        <v>27888</v>
      </c>
      <c r="B269" s="75" t="s">
        <v>649</v>
      </c>
      <c r="C269" s="76" t="s">
        <v>1330</v>
      </c>
      <c r="D269" s="74">
        <v>3650</v>
      </c>
      <c r="E269" s="75" t="s">
        <v>0</v>
      </c>
      <c r="F269" s="75" t="s">
        <v>492</v>
      </c>
      <c r="G269" s="75" t="s">
        <v>1160</v>
      </c>
      <c r="H269" s="77" t="s">
        <v>598</v>
      </c>
      <c r="I269" s="77" t="s">
        <v>1287</v>
      </c>
      <c r="J269" s="78" t="s">
        <v>1010</v>
      </c>
      <c r="K269" s="75" t="s">
        <v>606</v>
      </c>
      <c r="L269" s="98" t="s">
        <v>1288</v>
      </c>
    </row>
    <row r="270" spans="1:12" ht="16.8" x14ac:dyDescent="0.4">
      <c r="A270" s="74">
        <v>27896</v>
      </c>
      <c r="B270" s="75" t="s">
        <v>650</v>
      </c>
      <c r="C270" s="76" t="s">
        <v>1331</v>
      </c>
      <c r="D270" s="74">
        <v>3680</v>
      </c>
      <c r="E270" s="75" t="s">
        <v>19</v>
      </c>
      <c r="F270" s="75" t="s">
        <v>493</v>
      </c>
      <c r="G270" s="75" t="s">
        <v>494</v>
      </c>
      <c r="H270" s="77" t="s">
        <v>598</v>
      </c>
      <c r="I270" s="77" t="s">
        <v>1287</v>
      </c>
      <c r="J270" s="78" t="s">
        <v>1010</v>
      </c>
      <c r="K270" s="75" t="s">
        <v>606</v>
      </c>
      <c r="L270" s="98" t="s">
        <v>1288</v>
      </c>
    </row>
    <row r="271" spans="1:12" ht="16.8" x14ac:dyDescent="0.4">
      <c r="A271" s="74">
        <v>27904</v>
      </c>
      <c r="B271" s="75" t="s">
        <v>651</v>
      </c>
      <c r="C271" s="76" t="s">
        <v>1332</v>
      </c>
      <c r="D271" s="74">
        <v>3680</v>
      </c>
      <c r="E271" s="75" t="s">
        <v>19</v>
      </c>
      <c r="F271" s="75" t="s">
        <v>495</v>
      </c>
      <c r="G271" s="75" t="s">
        <v>496</v>
      </c>
      <c r="H271" s="77" t="s">
        <v>598</v>
      </c>
      <c r="I271" s="77" t="s">
        <v>1287</v>
      </c>
      <c r="J271" s="78" t="s">
        <v>1010</v>
      </c>
      <c r="K271" s="75" t="s">
        <v>606</v>
      </c>
      <c r="L271" s="98" t="s">
        <v>1288</v>
      </c>
    </row>
    <row r="272" spans="1:12" ht="16.8" x14ac:dyDescent="0.4">
      <c r="A272" s="74">
        <v>27912</v>
      </c>
      <c r="B272" s="75" t="s">
        <v>652</v>
      </c>
      <c r="C272" s="76" t="s">
        <v>1333</v>
      </c>
      <c r="D272" s="74">
        <v>3700</v>
      </c>
      <c r="E272" s="75" t="s">
        <v>23</v>
      </c>
      <c r="F272" s="75" t="s">
        <v>497</v>
      </c>
      <c r="G272" s="75" t="s">
        <v>1195</v>
      </c>
      <c r="H272" s="77" t="s">
        <v>598</v>
      </c>
      <c r="I272" s="77" t="s">
        <v>1287</v>
      </c>
      <c r="J272" s="78" t="s">
        <v>1010</v>
      </c>
      <c r="K272" s="75" t="s">
        <v>604</v>
      </c>
      <c r="L272" s="98" t="s">
        <v>1288</v>
      </c>
    </row>
    <row r="273" spans="1:12" ht="16.8" x14ac:dyDescent="0.4">
      <c r="A273" s="74">
        <v>27938</v>
      </c>
      <c r="B273" s="75" t="s">
        <v>653</v>
      </c>
      <c r="C273" s="79" t="s">
        <v>1334</v>
      </c>
      <c r="D273" s="74">
        <v>3920</v>
      </c>
      <c r="E273" s="75" t="s">
        <v>15</v>
      </c>
      <c r="F273" s="75" t="s">
        <v>498</v>
      </c>
      <c r="G273" s="75" t="s">
        <v>1335</v>
      </c>
      <c r="H273" s="77" t="s">
        <v>598</v>
      </c>
      <c r="I273" s="77" t="s">
        <v>1287</v>
      </c>
      <c r="J273" s="78" t="s">
        <v>1010</v>
      </c>
      <c r="K273" s="75" t="s">
        <v>607</v>
      </c>
      <c r="L273" s="98" t="s">
        <v>1288</v>
      </c>
    </row>
    <row r="274" spans="1:12" ht="16.8" x14ac:dyDescent="0.4">
      <c r="A274" s="74">
        <v>27946</v>
      </c>
      <c r="B274" s="75" t="s">
        <v>654</v>
      </c>
      <c r="C274" s="79" t="s">
        <v>886</v>
      </c>
      <c r="D274" s="74">
        <v>3560</v>
      </c>
      <c r="E274" s="75" t="s">
        <v>22</v>
      </c>
      <c r="F274" s="75" t="s">
        <v>499</v>
      </c>
      <c r="G274" s="75" t="s">
        <v>1518</v>
      </c>
      <c r="H274" s="77" t="s">
        <v>598</v>
      </c>
      <c r="I274" s="77" t="s">
        <v>1287</v>
      </c>
      <c r="J274" s="78" t="s">
        <v>1010</v>
      </c>
      <c r="K274" s="75" t="s">
        <v>606</v>
      </c>
      <c r="L274" s="98" t="s">
        <v>1288</v>
      </c>
    </row>
    <row r="275" spans="1:12" ht="16.8" x14ac:dyDescent="0.4">
      <c r="A275" s="74">
        <v>27961</v>
      </c>
      <c r="B275" s="75" t="s">
        <v>655</v>
      </c>
      <c r="C275" s="76" t="s">
        <v>1336</v>
      </c>
      <c r="D275" s="74">
        <v>3580</v>
      </c>
      <c r="E275" s="75" t="s">
        <v>21</v>
      </c>
      <c r="F275" s="75" t="s">
        <v>500</v>
      </c>
      <c r="G275" s="75" t="s">
        <v>501</v>
      </c>
      <c r="H275" s="77" t="s">
        <v>598</v>
      </c>
      <c r="I275" s="77" t="s">
        <v>1287</v>
      </c>
      <c r="J275" s="78" t="s">
        <v>1010</v>
      </c>
      <c r="K275" s="75" t="s">
        <v>606</v>
      </c>
      <c r="L275" s="98" t="s">
        <v>1288</v>
      </c>
    </row>
    <row r="276" spans="1:12" ht="16.8" x14ac:dyDescent="0.4">
      <c r="A276" s="74">
        <v>27995</v>
      </c>
      <c r="B276" s="75" t="s">
        <v>656</v>
      </c>
      <c r="C276" s="76" t="s">
        <v>1337</v>
      </c>
      <c r="D276" s="74">
        <v>9000</v>
      </c>
      <c r="E276" s="75" t="s">
        <v>68</v>
      </c>
      <c r="F276" s="75" t="s">
        <v>502</v>
      </c>
      <c r="G276" s="75" t="s">
        <v>503</v>
      </c>
      <c r="H276" s="77" t="s">
        <v>598</v>
      </c>
      <c r="I276" s="77" t="s">
        <v>1287</v>
      </c>
      <c r="J276" s="78" t="s">
        <v>1010</v>
      </c>
      <c r="K276" s="75" t="s">
        <v>606</v>
      </c>
      <c r="L276" s="98" t="s">
        <v>1288</v>
      </c>
    </row>
    <row r="277" spans="1:12" ht="16.8" x14ac:dyDescent="0.4">
      <c r="A277" s="74">
        <v>28019</v>
      </c>
      <c r="B277" s="75" t="s">
        <v>657</v>
      </c>
      <c r="C277" s="76" t="s">
        <v>1338</v>
      </c>
      <c r="D277" s="74">
        <v>8820</v>
      </c>
      <c r="E277" s="75" t="s">
        <v>57</v>
      </c>
      <c r="F277" s="75" t="s">
        <v>504</v>
      </c>
      <c r="G277" s="75" t="s">
        <v>1519</v>
      </c>
      <c r="H277" s="77" t="s">
        <v>598</v>
      </c>
      <c r="I277" s="77" t="s">
        <v>1287</v>
      </c>
      <c r="J277" s="78" t="s">
        <v>1010</v>
      </c>
      <c r="K277" s="75" t="s">
        <v>606</v>
      </c>
      <c r="L277" s="98" t="s">
        <v>1288</v>
      </c>
    </row>
    <row r="278" spans="1:12" ht="16.8" x14ac:dyDescent="0.4">
      <c r="A278" s="74">
        <v>28027</v>
      </c>
      <c r="B278" s="75" t="s">
        <v>658</v>
      </c>
      <c r="C278" s="76" t="s">
        <v>321</v>
      </c>
      <c r="D278" s="74">
        <v>8650</v>
      </c>
      <c r="E278" s="75" t="s">
        <v>178</v>
      </c>
      <c r="F278" s="75" t="s">
        <v>322</v>
      </c>
      <c r="G278" s="75" t="s">
        <v>1042</v>
      </c>
      <c r="H278" s="77" t="s">
        <v>598</v>
      </c>
      <c r="I278" s="77" t="s">
        <v>1287</v>
      </c>
      <c r="J278" s="78" t="s">
        <v>1010</v>
      </c>
      <c r="K278" s="75" t="s">
        <v>606</v>
      </c>
      <c r="L278" s="98" t="s">
        <v>1288</v>
      </c>
    </row>
    <row r="279" spans="1:12" ht="16.8" x14ac:dyDescent="0.4">
      <c r="A279" s="74">
        <v>28035</v>
      </c>
      <c r="B279" s="75" t="s">
        <v>659</v>
      </c>
      <c r="C279" s="76" t="s">
        <v>1339</v>
      </c>
      <c r="D279" s="74">
        <v>8200</v>
      </c>
      <c r="E279" s="75" t="s">
        <v>70</v>
      </c>
      <c r="F279" s="75" t="s">
        <v>505</v>
      </c>
      <c r="G279" s="75" t="s">
        <v>506</v>
      </c>
      <c r="H279" s="77" t="s">
        <v>598</v>
      </c>
      <c r="I279" s="77" t="s">
        <v>1287</v>
      </c>
      <c r="J279" s="78" t="s">
        <v>1010</v>
      </c>
      <c r="K279" s="75" t="s">
        <v>606</v>
      </c>
      <c r="L279" s="98" t="s">
        <v>1288</v>
      </c>
    </row>
    <row r="280" spans="1:12" ht="16.8" x14ac:dyDescent="0.4">
      <c r="A280" s="74">
        <v>28043</v>
      </c>
      <c r="B280" s="75" t="s">
        <v>660</v>
      </c>
      <c r="C280" s="76" t="s">
        <v>1340</v>
      </c>
      <c r="D280" s="74">
        <v>8310</v>
      </c>
      <c r="E280" s="75" t="s">
        <v>65</v>
      </c>
      <c r="F280" s="75" t="s">
        <v>507</v>
      </c>
      <c r="G280" s="75" t="s">
        <v>508</v>
      </c>
      <c r="H280" s="77" t="s">
        <v>598</v>
      </c>
      <c r="I280" s="77" t="s">
        <v>1287</v>
      </c>
      <c r="J280" s="78" t="s">
        <v>1010</v>
      </c>
      <c r="K280" s="75" t="s">
        <v>606</v>
      </c>
      <c r="L280" s="98" t="s">
        <v>1288</v>
      </c>
    </row>
    <row r="281" spans="1:12" ht="16.8" x14ac:dyDescent="0.4">
      <c r="A281" s="74">
        <v>28051</v>
      </c>
      <c r="B281" s="75" t="s">
        <v>661</v>
      </c>
      <c r="C281" s="76" t="s">
        <v>1256</v>
      </c>
      <c r="D281" s="74">
        <v>8430</v>
      </c>
      <c r="E281" s="75" t="s">
        <v>181</v>
      </c>
      <c r="F281" s="75" t="s">
        <v>509</v>
      </c>
      <c r="G281" s="75" t="s">
        <v>510</v>
      </c>
      <c r="H281" s="77" t="s">
        <v>598</v>
      </c>
      <c r="I281" s="77" t="s">
        <v>1287</v>
      </c>
      <c r="J281" s="78" t="s">
        <v>1010</v>
      </c>
      <c r="K281" s="75" t="s">
        <v>606</v>
      </c>
      <c r="L281" s="98" t="s">
        <v>1288</v>
      </c>
    </row>
    <row r="282" spans="1:12" ht="16.8" x14ac:dyDescent="0.4">
      <c r="A282" s="74">
        <v>28068</v>
      </c>
      <c r="B282" s="75" t="s">
        <v>662</v>
      </c>
      <c r="C282" s="76" t="s">
        <v>914</v>
      </c>
      <c r="D282" s="74">
        <v>8420</v>
      </c>
      <c r="E282" s="75" t="s">
        <v>1</v>
      </c>
      <c r="F282" s="75" t="s">
        <v>511</v>
      </c>
      <c r="G282" s="75" t="s">
        <v>1161</v>
      </c>
      <c r="H282" s="77" t="s">
        <v>598</v>
      </c>
      <c r="I282" s="77" t="s">
        <v>1287</v>
      </c>
      <c r="J282" s="78" t="s">
        <v>1010</v>
      </c>
      <c r="K282" s="75" t="s">
        <v>604</v>
      </c>
      <c r="L282" s="98" t="s">
        <v>1288</v>
      </c>
    </row>
    <row r="283" spans="1:12" ht="16.8" x14ac:dyDescent="0.4">
      <c r="A283" s="74">
        <v>28076</v>
      </c>
      <c r="B283" s="75" t="s">
        <v>1520</v>
      </c>
      <c r="C283" s="76" t="s">
        <v>915</v>
      </c>
      <c r="D283" s="74">
        <v>8670</v>
      </c>
      <c r="E283" s="75" t="s">
        <v>182</v>
      </c>
      <c r="F283" s="75" t="s">
        <v>512</v>
      </c>
      <c r="G283" s="75" t="s">
        <v>1521</v>
      </c>
      <c r="H283" s="77" t="s">
        <v>598</v>
      </c>
      <c r="I283" s="77" t="s">
        <v>1287</v>
      </c>
      <c r="J283" s="78" t="s">
        <v>1010</v>
      </c>
      <c r="K283" s="75" t="s">
        <v>606</v>
      </c>
      <c r="L283" s="98" t="s">
        <v>1288</v>
      </c>
    </row>
    <row r="284" spans="1:12" ht="16.8" x14ac:dyDescent="0.4">
      <c r="A284" s="74">
        <v>28101</v>
      </c>
      <c r="B284" s="75" t="s">
        <v>1162</v>
      </c>
      <c r="C284" s="76" t="s">
        <v>1341</v>
      </c>
      <c r="D284" s="74">
        <v>8790</v>
      </c>
      <c r="E284" s="75" t="s">
        <v>60</v>
      </c>
      <c r="F284" s="75" t="s">
        <v>513</v>
      </c>
      <c r="G284" s="75" t="s">
        <v>1163</v>
      </c>
      <c r="H284" s="77" t="s">
        <v>598</v>
      </c>
      <c r="I284" s="77" t="s">
        <v>1287</v>
      </c>
      <c r="J284" s="78" t="s">
        <v>1010</v>
      </c>
      <c r="K284" s="75" t="s">
        <v>606</v>
      </c>
      <c r="L284" s="98" t="s">
        <v>1288</v>
      </c>
    </row>
    <row r="285" spans="1:12" ht="16.8" x14ac:dyDescent="0.4">
      <c r="A285" s="74">
        <v>28118</v>
      </c>
      <c r="B285" s="75" t="s">
        <v>663</v>
      </c>
      <c r="C285" s="76" t="s">
        <v>933</v>
      </c>
      <c r="D285" s="74">
        <v>8800</v>
      </c>
      <c r="E285" s="75" t="s">
        <v>59</v>
      </c>
      <c r="F285" s="75" t="s">
        <v>514</v>
      </c>
      <c r="G285" s="75" t="s">
        <v>515</v>
      </c>
      <c r="H285" s="77" t="s">
        <v>598</v>
      </c>
      <c r="I285" s="77" t="s">
        <v>1287</v>
      </c>
      <c r="J285" s="78" t="s">
        <v>1010</v>
      </c>
      <c r="K285" s="75" t="s">
        <v>606</v>
      </c>
      <c r="L285" s="98" t="s">
        <v>1288</v>
      </c>
    </row>
    <row r="286" spans="1:12" ht="16.8" x14ac:dyDescent="0.4">
      <c r="A286" s="74">
        <v>28126</v>
      </c>
      <c r="B286" s="75" t="s">
        <v>664</v>
      </c>
      <c r="C286" s="76" t="s">
        <v>1342</v>
      </c>
      <c r="D286" s="74">
        <v>8800</v>
      </c>
      <c r="E286" s="75" t="s">
        <v>59</v>
      </c>
      <c r="F286" s="75" t="s">
        <v>516</v>
      </c>
      <c r="G286" s="75" t="s">
        <v>1019</v>
      </c>
      <c r="H286" s="77" t="s">
        <v>598</v>
      </c>
      <c r="I286" s="77" t="s">
        <v>1287</v>
      </c>
      <c r="J286" s="78" t="s">
        <v>1010</v>
      </c>
      <c r="K286" s="75" t="s">
        <v>606</v>
      </c>
      <c r="L286" s="98" t="s">
        <v>1288</v>
      </c>
    </row>
    <row r="287" spans="1:12" ht="16.8" x14ac:dyDescent="0.4">
      <c r="A287" s="74">
        <v>28134</v>
      </c>
      <c r="B287" s="75" t="s">
        <v>665</v>
      </c>
      <c r="C287" s="76" t="s">
        <v>1343</v>
      </c>
      <c r="D287" s="74">
        <v>8830</v>
      </c>
      <c r="E287" s="75" t="s">
        <v>351</v>
      </c>
      <c r="F287" s="75" t="s">
        <v>1183</v>
      </c>
      <c r="G287" s="75" t="s">
        <v>1196</v>
      </c>
      <c r="H287" s="77" t="s">
        <v>598</v>
      </c>
      <c r="I287" s="77" t="s">
        <v>1287</v>
      </c>
      <c r="J287" s="78" t="s">
        <v>1010</v>
      </c>
      <c r="K287" s="75" t="s">
        <v>606</v>
      </c>
      <c r="L287" s="98" t="s">
        <v>1288</v>
      </c>
    </row>
    <row r="288" spans="1:12" ht="16.8" x14ac:dyDescent="0.4">
      <c r="A288" s="74">
        <v>28142</v>
      </c>
      <c r="B288" s="75" t="s">
        <v>666</v>
      </c>
      <c r="C288" s="76" t="s">
        <v>1344</v>
      </c>
      <c r="D288" s="74">
        <v>8700</v>
      </c>
      <c r="E288" s="75" t="s">
        <v>128</v>
      </c>
      <c r="F288" s="75" t="s">
        <v>517</v>
      </c>
      <c r="G288" s="75" t="s">
        <v>1197</v>
      </c>
      <c r="H288" s="77" t="s">
        <v>598</v>
      </c>
      <c r="I288" s="77" t="s">
        <v>1287</v>
      </c>
      <c r="J288" s="78" t="s">
        <v>1010</v>
      </c>
      <c r="K288" s="75" t="s">
        <v>606</v>
      </c>
      <c r="L288" s="98" t="s">
        <v>1288</v>
      </c>
    </row>
    <row r="289" spans="1:12" ht="16.8" x14ac:dyDescent="0.4">
      <c r="A289" s="74">
        <v>28159</v>
      </c>
      <c r="B289" s="75" t="s">
        <v>667</v>
      </c>
      <c r="C289" s="76" t="s">
        <v>1345</v>
      </c>
      <c r="D289" s="74">
        <v>8970</v>
      </c>
      <c r="E289" s="75" t="s">
        <v>63</v>
      </c>
      <c r="F289" s="75" t="s">
        <v>518</v>
      </c>
      <c r="G289" s="75" t="s">
        <v>1522</v>
      </c>
      <c r="H289" s="77" t="s">
        <v>598</v>
      </c>
      <c r="I289" s="77" t="s">
        <v>1287</v>
      </c>
      <c r="J289" s="78" t="s">
        <v>1010</v>
      </c>
      <c r="K289" s="75" t="s">
        <v>606</v>
      </c>
      <c r="L289" s="98" t="s">
        <v>1288</v>
      </c>
    </row>
    <row r="290" spans="1:12" ht="16.8" x14ac:dyDescent="0.4">
      <c r="A290" s="74">
        <v>28167</v>
      </c>
      <c r="B290" s="75" t="s">
        <v>668</v>
      </c>
      <c r="C290" s="76" t="s">
        <v>1346</v>
      </c>
      <c r="D290" s="74">
        <v>8970</v>
      </c>
      <c r="E290" s="75" t="s">
        <v>63</v>
      </c>
      <c r="F290" s="75" t="s">
        <v>519</v>
      </c>
      <c r="G290" s="75" t="s">
        <v>520</v>
      </c>
      <c r="H290" s="77" t="s">
        <v>598</v>
      </c>
      <c r="I290" s="77" t="s">
        <v>1287</v>
      </c>
      <c r="J290" s="78" t="s">
        <v>1010</v>
      </c>
      <c r="K290" s="75" t="s">
        <v>606</v>
      </c>
      <c r="L290" s="98" t="s">
        <v>1288</v>
      </c>
    </row>
    <row r="291" spans="1:12" ht="16.8" x14ac:dyDescent="0.4">
      <c r="A291" s="74">
        <v>28175</v>
      </c>
      <c r="B291" s="75" t="s">
        <v>1164</v>
      </c>
      <c r="C291" s="76" t="s">
        <v>1347</v>
      </c>
      <c r="D291" s="74">
        <v>9000</v>
      </c>
      <c r="E291" s="75" t="s">
        <v>68</v>
      </c>
      <c r="F291" s="75" t="s">
        <v>521</v>
      </c>
      <c r="G291" s="75" t="s">
        <v>1348</v>
      </c>
      <c r="H291" s="77" t="s">
        <v>598</v>
      </c>
      <c r="I291" s="77" t="s">
        <v>1287</v>
      </c>
      <c r="J291" s="78" t="s">
        <v>1010</v>
      </c>
      <c r="K291" s="75" t="s">
        <v>606</v>
      </c>
      <c r="L291" s="98" t="s">
        <v>1288</v>
      </c>
    </row>
    <row r="292" spans="1:12" ht="16.8" x14ac:dyDescent="0.4">
      <c r="A292" s="74">
        <v>28183</v>
      </c>
      <c r="B292" s="75" t="s">
        <v>669</v>
      </c>
      <c r="C292" s="76" t="s">
        <v>1349</v>
      </c>
      <c r="D292" s="74">
        <v>9000</v>
      </c>
      <c r="E292" s="75" t="s">
        <v>68</v>
      </c>
      <c r="F292" s="75" t="s">
        <v>522</v>
      </c>
      <c r="G292" s="75" t="s">
        <v>1073</v>
      </c>
      <c r="H292" s="77" t="s">
        <v>598</v>
      </c>
      <c r="I292" s="77" t="s">
        <v>1287</v>
      </c>
      <c r="J292" s="78" t="s">
        <v>1010</v>
      </c>
      <c r="K292" s="75" t="s">
        <v>606</v>
      </c>
      <c r="L292" s="98" t="s">
        <v>1288</v>
      </c>
    </row>
    <row r="293" spans="1:12" ht="16.8" x14ac:dyDescent="0.4">
      <c r="A293" s="74">
        <v>28191</v>
      </c>
      <c r="B293" s="75" t="s">
        <v>670</v>
      </c>
      <c r="C293" s="76" t="s">
        <v>1350</v>
      </c>
      <c r="D293" s="74">
        <v>9000</v>
      </c>
      <c r="E293" s="75" t="s">
        <v>68</v>
      </c>
      <c r="F293" s="75" t="s">
        <v>523</v>
      </c>
      <c r="G293" s="75" t="s">
        <v>1351</v>
      </c>
      <c r="H293" s="77" t="s">
        <v>598</v>
      </c>
      <c r="I293" s="77" t="s">
        <v>1287</v>
      </c>
      <c r="J293" s="78" t="s">
        <v>1010</v>
      </c>
      <c r="K293" s="75" t="s">
        <v>607</v>
      </c>
      <c r="L293" s="98" t="s">
        <v>1288</v>
      </c>
    </row>
    <row r="294" spans="1:12" ht="16.8" x14ac:dyDescent="0.4">
      <c r="A294" s="74">
        <v>28209</v>
      </c>
      <c r="B294" s="75" t="s">
        <v>1165</v>
      </c>
      <c r="C294" s="76" t="s">
        <v>951</v>
      </c>
      <c r="D294" s="74">
        <v>9000</v>
      </c>
      <c r="E294" s="75" t="s">
        <v>68</v>
      </c>
      <c r="F294" s="75" t="s">
        <v>524</v>
      </c>
      <c r="G294" s="75" t="s">
        <v>1352</v>
      </c>
      <c r="H294" s="77" t="s">
        <v>598</v>
      </c>
      <c r="I294" s="77" t="s">
        <v>1287</v>
      </c>
      <c r="J294" s="78" t="s">
        <v>1010</v>
      </c>
      <c r="K294" s="75" t="s">
        <v>606</v>
      </c>
      <c r="L294" s="98" t="s">
        <v>1288</v>
      </c>
    </row>
    <row r="295" spans="1:12" ht="16.8" x14ac:dyDescent="0.4">
      <c r="A295" s="74">
        <v>28217</v>
      </c>
      <c r="B295" s="75" t="s">
        <v>671</v>
      </c>
      <c r="C295" s="76" t="s">
        <v>1353</v>
      </c>
      <c r="D295" s="74">
        <v>9160</v>
      </c>
      <c r="E295" s="75" t="s">
        <v>34</v>
      </c>
      <c r="F295" s="75" t="s">
        <v>525</v>
      </c>
      <c r="G295" s="75" t="s">
        <v>526</v>
      </c>
      <c r="H295" s="77" t="s">
        <v>598</v>
      </c>
      <c r="I295" s="77" t="s">
        <v>1287</v>
      </c>
      <c r="J295" s="78" t="s">
        <v>1010</v>
      </c>
      <c r="K295" s="75" t="s">
        <v>606</v>
      </c>
      <c r="L295" s="98" t="s">
        <v>1288</v>
      </c>
    </row>
    <row r="296" spans="1:12" ht="16.8" x14ac:dyDescent="0.4">
      <c r="A296" s="74">
        <v>28225</v>
      </c>
      <c r="B296" s="75" t="s">
        <v>672</v>
      </c>
      <c r="C296" s="79" t="s">
        <v>1354</v>
      </c>
      <c r="D296" s="74">
        <v>9160</v>
      </c>
      <c r="E296" s="75" t="s">
        <v>34</v>
      </c>
      <c r="F296" s="75" t="s">
        <v>527</v>
      </c>
      <c r="G296" s="75" t="s">
        <v>528</v>
      </c>
      <c r="H296" s="77" t="s">
        <v>598</v>
      </c>
      <c r="I296" s="77" t="s">
        <v>1287</v>
      </c>
      <c r="J296" s="78" t="s">
        <v>1010</v>
      </c>
      <c r="K296" s="75" t="s">
        <v>606</v>
      </c>
      <c r="L296" s="98" t="s">
        <v>1288</v>
      </c>
    </row>
    <row r="297" spans="1:12" ht="16.8" x14ac:dyDescent="0.4">
      <c r="A297" s="74">
        <v>28233</v>
      </c>
      <c r="B297" s="75" t="s">
        <v>673</v>
      </c>
      <c r="C297" s="76" t="s">
        <v>967</v>
      </c>
      <c r="D297" s="74">
        <v>9230</v>
      </c>
      <c r="E297" s="75" t="s">
        <v>79</v>
      </c>
      <c r="F297" s="75" t="s">
        <v>529</v>
      </c>
      <c r="G297" s="75" t="s">
        <v>530</v>
      </c>
      <c r="H297" s="77" t="s">
        <v>598</v>
      </c>
      <c r="I297" s="77" t="s">
        <v>1287</v>
      </c>
      <c r="J297" s="78" t="s">
        <v>1010</v>
      </c>
      <c r="K297" s="75" t="s">
        <v>606</v>
      </c>
      <c r="L297" s="98" t="s">
        <v>1288</v>
      </c>
    </row>
    <row r="298" spans="1:12" ht="16.8" x14ac:dyDescent="0.4">
      <c r="A298" s="74">
        <v>28241</v>
      </c>
      <c r="B298" s="75" t="s">
        <v>674</v>
      </c>
      <c r="C298" s="76" t="s">
        <v>968</v>
      </c>
      <c r="D298" s="74">
        <v>9050</v>
      </c>
      <c r="E298" s="75" t="s">
        <v>129</v>
      </c>
      <c r="F298" s="75" t="s">
        <v>531</v>
      </c>
      <c r="G298" s="75" t="s">
        <v>1198</v>
      </c>
      <c r="H298" s="77" t="s">
        <v>598</v>
      </c>
      <c r="I298" s="77" t="s">
        <v>1287</v>
      </c>
      <c r="J298" s="78" t="s">
        <v>1010</v>
      </c>
      <c r="K298" s="75" t="s">
        <v>606</v>
      </c>
      <c r="L298" s="98" t="s">
        <v>1288</v>
      </c>
    </row>
    <row r="299" spans="1:12" ht="16.8" x14ac:dyDescent="0.4">
      <c r="A299" s="74">
        <v>28258</v>
      </c>
      <c r="B299" s="75" t="s">
        <v>675</v>
      </c>
      <c r="C299" s="76" t="s">
        <v>970</v>
      </c>
      <c r="D299" s="74">
        <v>9300</v>
      </c>
      <c r="E299" s="75" t="s">
        <v>103</v>
      </c>
      <c r="F299" s="75" t="s">
        <v>1355</v>
      </c>
      <c r="G299" s="75" t="s">
        <v>1166</v>
      </c>
      <c r="H299" s="77" t="s">
        <v>598</v>
      </c>
      <c r="I299" s="77" t="s">
        <v>1287</v>
      </c>
      <c r="J299" s="78" t="s">
        <v>1010</v>
      </c>
      <c r="K299" s="75" t="s">
        <v>606</v>
      </c>
      <c r="L299" s="98" t="s">
        <v>1288</v>
      </c>
    </row>
    <row r="300" spans="1:12" ht="16.8" x14ac:dyDescent="0.4">
      <c r="A300" s="74">
        <v>28266</v>
      </c>
      <c r="B300" s="75" t="s">
        <v>624</v>
      </c>
      <c r="C300" s="76" t="s">
        <v>969</v>
      </c>
      <c r="D300" s="74">
        <v>9300</v>
      </c>
      <c r="E300" s="75" t="s">
        <v>103</v>
      </c>
      <c r="F300" s="75" t="s">
        <v>1523</v>
      </c>
      <c r="G300" s="75" t="s">
        <v>532</v>
      </c>
      <c r="H300" s="77" t="s">
        <v>598</v>
      </c>
      <c r="I300" s="77" t="s">
        <v>1287</v>
      </c>
      <c r="J300" s="78" t="s">
        <v>1010</v>
      </c>
      <c r="K300" s="75" t="s">
        <v>606</v>
      </c>
      <c r="L300" s="98" t="s">
        <v>1288</v>
      </c>
    </row>
    <row r="301" spans="1:12" ht="16.8" x14ac:dyDescent="0.4">
      <c r="A301" s="74">
        <v>28274</v>
      </c>
      <c r="B301" s="75" t="s">
        <v>676</v>
      </c>
      <c r="C301" s="76" t="s">
        <v>1356</v>
      </c>
      <c r="D301" s="74">
        <v>9255</v>
      </c>
      <c r="E301" s="75" t="s">
        <v>130</v>
      </c>
      <c r="F301" s="75" t="s">
        <v>533</v>
      </c>
      <c r="G301" s="75" t="s">
        <v>534</v>
      </c>
      <c r="H301" s="77" t="s">
        <v>598</v>
      </c>
      <c r="I301" s="77" t="s">
        <v>1287</v>
      </c>
      <c r="J301" s="78" t="s">
        <v>1010</v>
      </c>
      <c r="K301" s="75" t="s">
        <v>606</v>
      </c>
      <c r="L301" s="98" t="s">
        <v>1288</v>
      </c>
    </row>
    <row r="302" spans="1:12" ht="16.8" x14ac:dyDescent="0.4">
      <c r="A302" s="74">
        <v>28308</v>
      </c>
      <c r="B302" s="75" t="s">
        <v>677</v>
      </c>
      <c r="C302" s="76" t="s">
        <v>1357</v>
      </c>
      <c r="D302" s="74">
        <v>9620</v>
      </c>
      <c r="E302" s="75" t="s">
        <v>64</v>
      </c>
      <c r="F302" s="75" t="s">
        <v>536</v>
      </c>
      <c r="G302" s="75" t="s">
        <v>1358</v>
      </c>
      <c r="H302" s="77" t="s">
        <v>598</v>
      </c>
      <c r="I302" s="77" t="s">
        <v>1287</v>
      </c>
      <c r="J302" s="78" t="s">
        <v>1010</v>
      </c>
      <c r="K302" s="75" t="s">
        <v>606</v>
      </c>
      <c r="L302" s="98" t="s">
        <v>1288</v>
      </c>
    </row>
    <row r="303" spans="1:12" ht="16.8" x14ac:dyDescent="0.4">
      <c r="A303" s="74">
        <v>28316</v>
      </c>
      <c r="B303" s="75" t="s">
        <v>678</v>
      </c>
      <c r="C303" s="79" t="s">
        <v>1359</v>
      </c>
      <c r="D303" s="74">
        <v>9700</v>
      </c>
      <c r="E303" s="75" t="s">
        <v>76</v>
      </c>
      <c r="F303" s="75" t="s">
        <v>537</v>
      </c>
      <c r="G303" s="75" t="s">
        <v>1360</v>
      </c>
      <c r="H303" s="77" t="s">
        <v>598</v>
      </c>
      <c r="I303" s="77" t="s">
        <v>1287</v>
      </c>
      <c r="J303" s="78" t="s">
        <v>1010</v>
      </c>
      <c r="K303" s="75" t="s">
        <v>606</v>
      </c>
      <c r="L303" s="98" t="s">
        <v>1288</v>
      </c>
    </row>
    <row r="304" spans="1:12" ht="16.8" x14ac:dyDescent="0.4">
      <c r="A304" s="74">
        <v>28324</v>
      </c>
      <c r="B304" s="75" t="s">
        <v>1361</v>
      </c>
      <c r="C304" s="76" t="s">
        <v>1362</v>
      </c>
      <c r="D304" s="74">
        <v>9810</v>
      </c>
      <c r="E304" s="75" t="s">
        <v>186</v>
      </c>
      <c r="F304" s="75" t="s">
        <v>1524</v>
      </c>
      <c r="G304" s="75" t="s">
        <v>538</v>
      </c>
      <c r="H304" s="77" t="s">
        <v>598</v>
      </c>
      <c r="I304" s="77" t="s">
        <v>1287</v>
      </c>
      <c r="J304" s="78" t="s">
        <v>1010</v>
      </c>
      <c r="K304" s="75" t="s">
        <v>604</v>
      </c>
      <c r="L304" s="98" t="s">
        <v>1288</v>
      </c>
    </row>
    <row r="305" spans="1:12" ht="16.8" x14ac:dyDescent="0.4">
      <c r="A305" s="74">
        <v>28332</v>
      </c>
      <c r="B305" s="75" t="s">
        <v>679</v>
      </c>
      <c r="C305" s="76" t="s">
        <v>1363</v>
      </c>
      <c r="D305" s="74">
        <v>9850</v>
      </c>
      <c r="E305" s="75" t="s">
        <v>187</v>
      </c>
      <c r="F305" s="75" t="s">
        <v>539</v>
      </c>
      <c r="G305" s="75" t="s">
        <v>540</v>
      </c>
      <c r="H305" s="77" t="s">
        <v>598</v>
      </c>
      <c r="I305" s="77" t="s">
        <v>1287</v>
      </c>
      <c r="J305" s="78" t="s">
        <v>1010</v>
      </c>
      <c r="K305" s="75" t="s">
        <v>606</v>
      </c>
      <c r="L305" s="98" t="s">
        <v>1288</v>
      </c>
    </row>
    <row r="306" spans="1:12" ht="16.8" x14ac:dyDescent="0.4">
      <c r="A306" s="74">
        <v>28341</v>
      </c>
      <c r="B306" s="75" t="s">
        <v>1020</v>
      </c>
      <c r="C306" s="76" t="s">
        <v>1364</v>
      </c>
      <c r="D306" s="74">
        <v>9870</v>
      </c>
      <c r="E306" s="75" t="s">
        <v>116</v>
      </c>
      <c r="F306" s="75" t="s">
        <v>541</v>
      </c>
      <c r="G306" s="75" t="s">
        <v>1199</v>
      </c>
      <c r="H306" s="77" t="s">
        <v>598</v>
      </c>
      <c r="I306" s="77" t="s">
        <v>1287</v>
      </c>
      <c r="J306" s="78" t="s">
        <v>1010</v>
      </c>
      <c r="K306" s="75" t="s">
        <v>606</v>
      </c>
      <c r="L306" s="98" t="s">
        <v>1288</v>
      </c>
    </row>
    <row r="307" spans="1:12" ht="16.8" x14ac:dyDescent="0.4">
      <c r="A307" s="74">
        <v>28357</v>
      </c>
      <c r="B307" s="75" t="s">
        <v>680</v>
      </c>
      <c r="C307" s="76" t="s">
        <v>1365</v>
      </c>
      <c r="D307" s="74">
        <v>9920</v>
      </c>
      <c r="E307" s="75" t="s">
        <v>1057</v>
      </c>
      <c r="F307" s="75" t="s">
        <v>542</v>
      </c>
      <c r="G307" s="75" t="s">
        <v>1021</v>
      </c>
      <c r="H307" s="77" t="s">
        <v>598</v>
      </c>
      <c r="I307" s="77" t="s">
        <v>1287</v>
      </c>
      <c r="J307" s="78" t="s">
        <v>1010</v>
      </c>
      <c r="K307" s="75" t="s">
        <v>606</v>
      </c>
      <c r="L307" s="98" t="s">
        <v>1288</v>
      </c>
    </row>
    <row r="308" spans="1:12" ht="16.8" x14ac:dyDescent="0.4">
      <c r="A308" s="74">
        <v>46003</v>
      </c>
      <c r="B308" s="75" t="s">
        <v>681</v>
      </c>
      <c r="C308" s="76" t="s">
        <v>973</v>
      </c>
      <c r="D308" s="74">
        <v>9255</v>
      </c>
      <c r="E308" s="75" t="s">
        <v>130</v>
      </c>
      <c r="F308" s="75" t="s">
        <v>1366</v>
      </c>
      <c r="G308" s="75" t="s">
        <v>1367</v>
      </c>
      <c r="H308" s="77" t="s">
        <v>598</v>
      </c>
      <c r="I308" s="77" t="s">
        <v>1287</v>
      </c>
      <c r="J308" s="78" t="s">
        <v>1010</v>
      </c>
      <c r="K308" s="75" t="s">
        <v>606</v>
      </c>
      <c r="L308" s="98" t="s">
        <v>1288</v>
      </c>
    </row>
    <row r="309" spans="1:12" ht="16.8" x14ac:dyDescent="0.4">
      <c r="A309" s="74">
        <v>46417</v>
      </c>
      <c r="B309" s="75" t="s">
        <v>682</v>
      </c>
      <c r="C309" s="76" t="s">
        <v>1368</v>
      </c>
      <c r="D309" s="74">
        <v>3440</v>
      </c>
      <c r="E309" s="75" t="s">
        <v>89</v>
      </c>
      <c r="F309" s="75" t="s">
        <v>543</v>
      </c>
      <c r="G309" s="75" t="s">
        <v>1167</v>
      </c>
      <c r="H309" s="77" t="s">
        <v>598</v>
      </c>
      <c r="I309" s="77" t="s">
        <v>1287</v>
      </c>
      <c r="J309" s="78" t="s">
        <v>1010</v>
      </c>
      <c r="K309" s="75" t="s">
        <v>604</v>
      </c>
      <c r="L309" s="98" t="s">
        <v>1288</v>
      </c>
    </row>
    <row r="310" spans="1:12" ht="16.8" x14ac:dyDescent="0.4">
      <c r="A310" s="74">
        <v>61085</v>
      </c>
      <c r="B310" s="75" t="s">
        <v>1022</v>
      </c>
      <c r="C310" s="79" t="s">
        <v>1369</v>
      </c>
      <c r="D310" s="74">
        <v>8000</v>
      </c>
      <c r="E310" s="75" t="s">
        <v>61</v>
      </c>
      <c r="F310" s="75" t="s">
        <v>544</v>
      </c>
      <c r="G310" s="75" t="s">
        <v>1370</v>
      </c>
      <c r="H310" s="77" t="s">
        <v>598</v>
      </c>
      <c r="I310" s="77" t="s">
        <v>1287</v>
      </c>
      <c r="J310" s="78" t="s">
        <v>1010</v>
      </c>
      <c r="K310" s="75" t="s">
        <v>606</v>
      </c>
      <c r="L310" s="98" t="s">
        <v>1288</v>
      </c>
    </row>
    <row r="311" spans="1:12" ht="16.8" x14ac:dyDescent="0.4">
      <c r="A311" s="74">
        <v>109942</v>
      </c>
      <c r="B311" s="75" t="s">
        <v>1168</v>
      </c>
      <c r="C311" s="76" t="s">
        <v>1371</v>
      </c>
      <c r="D311" s="74">
        <v>3800</v>
      </c>
      <c r="E311" s="75" t="s">
        <v>54</v>
      </c>
      <c r="F311" s="75" t="s">
        <v>546</v>
      </c>
      <c r="G311" s="75" t="s">
        <v>1169</v>
      </c>
      <c r="H311" s="77" t="s">
        <v>598</v>
      </c>
      <c r="I311" s="77" t="s">
        <v>1287</v>
      </c>
      <c r="J311" s="78" t="s">
        <v>1010</v>
      </c>
      <c r="K311" s="75" t="s">
        <v>606</v>
      </c>
      <c r="L311" s="98" t="s">
        <v>1288</v>
      </c>
    </row>
    <row r="312" spans="1:12" ht="16.8" x14ac:dyDescent="0.4">
      <c r="A312" s="74">
        <v>111278</v>
      </c>
      <c r="B312" s="75" t="s">
        <v>683</v>
      </c>
      <c r="C312" s="76" t="s">
        <v>1372</v>
      </c>
      <c r="D312" s="74">
        <v>2030</v>
      </c>
      <c r="E312" s="75" t="s">
        <v>99</v>
      </c>
      <c r="F312" s="75" t="s">
        <v>547</v>
      </c>
      <c r="G312" s="75" t="s">
        <v>1525</v>
      </c>
      <c r="H312" s="77" t="s">
        <v>598</v>
      </c>
      <c r="I312" s="77" t="s">
        <v>1287</v>
      </c>
      <c r="J312" s="78" t="s">
        <v>1010</v>
      </c>
      <c r="K312" s="75" t="s">
        <v>606</v>
      </c>
      <c r="L312" s="98" t="s">
        <v>1288</v>
      </c>
    </row>
    <row r="313" spans="1:12" ht="16.8" x14ac:dyDescent="0.4">
      <c r="A313" s="74">
        <v>112789</v>
      </c>
      <c r="B313" s="75" t="s">
        <v>1200</v>
      </c>
      <c r="C313" s="76" t="s">
        <v>1074</v>
      </c>
      <c r="D313" s="74">
        <v>8500</v>
      </c>
      <c r="E313" s="75" t="s">
        <v>62</v>
      </c>
      <c r="F313" s="75" t="s">
        <v>548</v>
      </c>
      <c r="G313" s="75" t="s">
        <v>1201</v>
      </c>
      <c r="H313" s="77" t="s">
        <v>598</v>
      </c>
      <c r="I313" s="77" t="s">
        <v>1287</v>
      </c>
      <c r="J313" s="78" t="s">
        <v>1010</v>
      </c>
      <c r="K313" s="75" t="s">
        <v>606</v>
      </c>
      <c r="L313" s="98" t="s">
        <v>1288</v>
      </c>
    </row>
    <row r="314" spans="1:12" ht="16.8" x14ac:dyDescent="0.4">
      <c r="A314" s="74">
        <v>125914</v>
      </c>
      <c r="B314" s="75" t="s">
        <v>684</v>
      </c>
      <c r="C314" s="76" t="s">
        <v>800</v>
      </c>
      <c r="D314" s="74">
        <v>2300</v>
      </c>
      <c r="E314" s="75" t="s">
        <v>37</v>
      </c>
      <c r="F314" s="75" t="s">
        <v>549</v>
      </c>
      <c r="G314" s="75" t="s">
        <v>550</v>
      </c>
      <c r="H314" s="77" t="s">
        <v>598</v>
      </c>
      <c r="I314" s="77" t="s">
        <v>1287</v>
      </c>
      <c r="J314" s="78" t="s">
        <v>1010</v>
      </c>
      <c r="K314" s="75" t="s">
        <v>606</v>
      </c>
      <c r="L314" s="98" t="s">
        <v>1288</v>
      </c>
    </row>
    <row r="315" spans="1:12" ht="16.8" x14ac:dyDescent="0.4">
      <c r="A315" s="74">
        <v>126383</v>
      </c>
      <c r="B315" s="75" t="s">
        <v>1202</v>
      </c>
      <c r="C315" s="76" t="s">
        <v>1373</v>
      </c>
      <c r="D315" s="74">
        <v>9890</v>
      </c>
      <c r="E315" s="75" t="s">
        <v>41</v>
      </c>
      <c r="F315" s="75" t="s">
        <v>551</v>
      </c>
      <c r="G315" s="75" t="s">
        <v>552</v>
      </c>
      <c r="H315" s="77" t="s">
        <v>598</v>
      </c>
      <c r="I315" s="77" t="s">
        <v>1287</v>
      </c>
      <c r="J315" s="78" t="s">
        <v>1010</v>
      </c>
      <c r="K315" s="75" t="s">
        <v>604</v>
      </c>
      <c r="L315" s="98" t="s">
        <v>1288</v>
      </c>
    </row>
    <row r="316" spans="1:12" ht="16.8" x14ac:dyDescent="0.4">
      <c r="A316" s="74">
        <v>128967</v>
      </c>
      <c r="B316" s="75" t="s">
        <v>553</v>
      </c>
      <c r="C316" s="76" t="s">
        <v>1374</v>
      </c>
      <c r="D316" s="74">
        <v>2330</v>
      </c>
      <c r="E316" s="75" t="s">
        <v>42</v>
      </c>
      <c r="F316" s="75" t="s">
        <v>554</v>
      </c>
      <c r="G316" s="75" t="s">
        <v>555</v>
      </c>
      <c r="H316" s="77" t="s">
        <v>598</v>
      </c>
      <c r="I316" s="77" t="s">
        <v>1287</v>
      </c>
      <c r="J316" s="78" t="s">
        <v>1010</v>
      </c>
      <c r="K316" s="75" t="s">
        <v>604</v>
      </c>
      <c r="L316" s="98" t="s">
        <v>1288</v>
      </c>
    </row>
    <row r="317" spans="1:12" ht="16.8" x14ac:dyDescent="0.4">
      <c r="A317" s="74">
        <v>128975</v>
      </c>
      <c r="B317" s="75" t="s">
        <v>685</v>
      </c>
      <c r="C317" s="76" t="s">
        <v>1375</v>
      </c>
      <c r="D317" s="74">
        <v>2360</v>
      </c>
      <c r="E317" s="75" t="s">
        <v>43</v>
      </c>
      <c r="F317" s="75" t="s">
        <v>556</v>
      </c>
      <c r="G317" s="75" t="s">
        <v>557</v>
      </c>
      <c r="H317" s="77" t="s">
        <v>598</v>
      </c>
      <c r="I317" s="77" t="s">
        <v>1287</v>
      </c>
      <c r="J317" s="78" t="s">
        <v>1010</v>
      </c>
      <c r="K317" s="75" t="s">
        <v>606</v>
      </c>
      <c r="L317" s="98" t="s">
        <v>1288</v>
      </c>
    </row>
    <row r="318" spans="1:12" ht="16.8" x14ac:dyDescent="0.4">
      <c r="A318" s="74">
        <v>129429</v>
      </c>
      <c r="B318" s="75" t="s">
        <v>686</v>
      </c>
      <c r="C318" s="76" t="s">
        <v>1376</v>
      </c>
      <c r="D318" s="74">
        <v>2030</v>
      </c>
      <c r="E318" s="75" t="s">
        <v>99</v>
      </c>
      <c r="F318" s="75" t="s">
        <v>460</v>
      </c>
      <c r="G318" s="75" t="s">
        <v>1526</v>
      </c>
      <c r="H318" s="77" t="s">
        <v>598</v>
      </c>
      <c r="I318" s="77" t="s">
        <v>1287</v>
      </c>
      <c r="J318" s="78" t="s">
        <v>1010</v>
      </c>
      <c r="K318" s="75" t="s">
        <v>606</v>
      </c>
      <c r="L318" s="98" t="s">
        <v>1288</v>
      </c>
    </row>
    <row r="319" spans="1:12" ht="16.8" x14ac:dyDescent="0.4">
      <c r="A319" s="74">
        <v>129957</v>
      </c>
      <c r="B319" s="75" t="s">
        <v>1023</v>
      </c>
      <c r="C319" s="76" t="s">
        <v>1377</v>
      </c>
      <c r="D319" s="74">
        <v>8000</v>
      </c>
      <c r="E319" s="75" t="s">
        <v>61</v>
      </c>
      <c r="F319" s="75" t="s">
        <v>1527</v>
      </c>
      <c r="G319" s="75" t="s">
        <v>1370</v>
      </c>
      <c r="H319" s="77" t="s">
        <v>598</v>
      </c>
      <c r="I319" s="77" t="s">
        <v>1287</v>
      </c>
      <c r="J319" s="78" t="s">
        <v>1010</v>
      </c>
      <c r="K319" s="75" t="s">
        <v>606</v>
      </c>
      <c r="L319" s="98" t="s">
        <v>1288</v>
      </c>
    </row>
    <row r="320" spans="1:12" ht="16.8" x14ac:dyDescent="0.4">
      <c r="A320" s="74">
        <v>129965</v>
      </c>
      <c r="B320" s="75" t="s">
        <v>687</v>
      </c>
      <c r="C320" s="76" t="s">
        <v>1359</v>
      </c>
      <c r="D320" s="74">
        <v>9700</v>
      </c>
      <c r="E320" s="75" t="s">
        <v>76</v>
      </c>
      <c r="F320" s="75" t="s">
        <v>537</v>
      </c>
      <c r="G320" s="75" t="s">
        <v>1360</v>
      </c>
      <c r="H320" s="77" t="s">
        <v>598</v>
      </c>
      <c r="I320" s="77" t="s">
        <v>1287</v>
      </c>
      <c r="J320" s="78" t="s">
        <v>1010</v>
      </c>
      <c r="K320" s="75" t="s">
        <v>606</v>
      </c>
      <c r="L320" s="98" t="s">
        <v>1288</v>
      </c>
    </row>
    <row r="321" spans="1:12" ht="16.8" x14ac:dyDescent="0.4">
      <c r="A321" s="74">
        <v>130773</v>
      </c>
      <c r="B321" s="75" t="s">
        <v>558</v>
      </c>
      <c r="C321" s="76" t="s">
        <v>769</v>
      </c>
      <c r="D321" s="74">
        <v>2020</v>
      </c>
      <c r="E321" s="75" t="s">
        <v>99</v>
      </c>
      <c r="F321" s="75" t="s">
        <v>211</v>
      </c>
      <c r="G321" s="75" t="s">
        <v>559</v>
      </c>
      <c r="H321" s="77" t="s">
        <v>598</v>
      </c>
      <c r="I321" s="77" t="s">
        <v>1287</v>
      </c>
      <c r="J321" s="78" t="s">
        <v>1010</v>
      </c>
      <c r="K321" s="75" t="s">
        <v>607</v>
      </c>
      <c r="L321" s="98" t="s">
        <v>1288</v>
      </c>
    </row>
    <row r="322" spans="1:12" ht="16.8" x14ac:dyDescent="0.4">
      <c r="A322" s="74">
        <v>130781</v>
      </c>
      <c r="B322" s="75" t="s">
        <v>1378</v>
      </c>
      <c r="C322" s="76" t="s">
        <v>829</v>
      </c>
      <c r="D322" s="74">
        <v>3000</v>
      </c>
      <c r="E322" s="75" t="s">
        <v>97</v>
      </c>
      <c r="F322" s="75" t="s">
        <v>263</v>
      </c>
      <c r="G322" s="75" t="s">
        <v>264</v>
      </c>
      <c r="H322" s="77" t="s">
        <v>598</v>
      </c>
      <c r="I322" s="77" t="s">
        <v>1287</v>
      </c>
      <c r="J322" s="78" t="s">
        <v>1010</v>
      </c>
      <c r="K322" s="75" t="s">
        <v>606</v>
      </c>
      <c r="L322" s="98" t="s">
        <v>1288</v>
      </c>
    </row>
    <row r="323" spans="1:12" ht="16.8" x14ac:dyDescent="0.4">
      <c r="A323" s="74">
        <v>130799</v>
      </c>
      <c r="B323" s="75" t="s">
        <v>1528</v>
      </c>
      <c r="C323" s="76" t="s">
        <v>1048</v>
      </c>
      <c r="D323" s="74">
        <v>9000</v>
      </c>
      <c r="E323" s="75" t="s">
        <v>68</v>
      </c>
      <c r="F323" s="75" t="s">
        <v>688</v>
      </c>
      <c r="G323" s="75" t="s">
        <v>1170</v>
      </c>
      <c r="H323" s="77" t="s">
        <v>598</v>
      </c>
      <c r="I323" s="77" t="s">
        <v>1287</v>
      </c>
      <c r="J323" s="78" t="s">
        <v>1010</v>
      </c>
      <c r="K323" s="75" t="s">
        <v>607</v>
      </c>
      <c r="L323" s="98" t="s">
        <v>1288</v>
      </c>
    </row>
    <row r="324" spans="1:12" ht="16.8" x14ac:dyDescent="0.4">
      <c r="A324" s="74">
        <v>131268</v>
      </c>
      <c r="B324" s="75" t="s">
        <v>689</v>
      </c>
      <c r="C324" s="76" t="s">
        <v>1379</v>
      </c>
      <c r="D324" s="74">
        <v>8200</v>
      </c>
      <c r="E324" s="75" t="s">
        <v>70</v>
      </c>
      <c r="F324" s="75" t="s">
        <v>560</v>
      </c>
      <c r="G324" s="75" t="s">
        <v>1380</v>
      </c>
      <c r="H324" s="77" t="s">
        <v>598</v>
      </c>
      <c r="I324" s="77" t="s">
        <v>1287</v>
      </c>
      <c r="J324" s="78" t="s">
        <v>1010</v>
      </c>
      <c r="K324" s="75" t="s">
        <v>604</v>
      </c>
      <c r="L324" s="98" t="s">
        <v>1288</v>
      </c>
    </row>
    <row r="325" spans="1:12" ht="16.8" x14ac:dyDescent="0.4">
      <c r="A325" s="74">
        <v>131276</v>
      </c>
      <c r="B325" s="75" t="s">
        <v>561</v>
      </c>
      <c r="C325" s="76" t="s">
        <v>1381</v>
      </c>
      <c r="D325" s="74">
        <v>3001</v>
      </c>
      <c r="E325" s="75" t="s">
        <v>88</v>
      </c>
      <c r="F325" s="75" t="s">
        <v>1024</v>
      </c>
      <c r="G325" s="75" t="s">
        <v>1382</v>
      </c>
      <c r="H325" s="77" t="s">
        <v>598</v>
      </c>
      <c r="I325" s="77" t="s">
        <v>1287</v>
      </c>
      <c r="J325" s="78" t="s">
        <v>1010</v>
      </c>
      <c r="K325" s="75" t="s">
        <v>606</v>
      </c>
      <c r="L325" s="98" t="s">
        <v>1288</v>
      </c>
    </row>
    <row r="326" spans="1:12" ht="16.8" x14ac:dyDescent="0.4">
      <c r="A326" s="74">
        <v>131813</v>
      </c>
      <c r="B326" s="75" t="s">
        <v>690</v>
      </c>
      <c r="C326" s="76" t="s">
        <v>1326</v>
      </c>
      <c r="D326" s="74">
        <v>3990</v>
      </c>
      <c r="E326" s="75" t="s">
        <v>177</v>
      </c>
      <c r="F326" s="75" t="s">
        <v>486</v>
      </c>
      <c r="G326" s="75" t="s">
        <v>487</v>
      </c>
      <c r="H326" s="77" t="s">
        <v>598</v>
      </c>
      <c r="I326" s="77" t="s">
        <v>1287</v>
      </c>
      <c r="J326" s="78" t="s">
        <v>1010</v>
      </c>
      <c r="K326" s="75" t="s">
        <v>606</v>
      </c>
      <c r="L326" s="98" t="s">
        <v>1288</v>
      </c>
    </row>
    <row r="327" spans="1:12" ht="16.8" x14ac:dyDescent="0.4">
      <c r="A327" s="80">
        <v>131821</v>
      </c>
      <c r="B327" s="81" t="s">
        <v>691</v>
      </c>
      <c r="C327" s="82" t="s">
        <v>1308</v>
      </c>
      <c r="D327" s="80">
        <v>2018</v>
      </c>
      <c r="E327" s="81" t="s">
        <v>99</v>
      </c>
      <c r="F327" s="81" t="s">
        <v>449</v>
      </c>
      <c r="G327" s="75" t="s">
        <v>450</v>
      </c>
      <c r="H327" s="77" t="s">
        <v>598</v>
      </c>
      <c r="I327" s="77" t="s">
        <v>1287</v>
      </c>
      <c r="J327" s="78" t="s">
        <v>1010</v>
      </c>
      <c r="K327" s="75" t="s">
        <v>606</v>
      </c>
      <c r="L327" s="98" t="s">
        <v>1288</v>
      </c>
    </row>
    <row r="328" spans="1:12" ht="16.8" x14ac:dyDescent="0.4">
      <c r="A328" s="86">
        <v>131839</v>
      </c>
      <c r="B328" s="86" t="s">
        <v>692</v>
      </c>
      <c r="C328" s="86" t="s">
        <v>886</v>
      </c>
      <c r="D328" s="86">
        <v>3560</v>
      </c>
      <c r="E328" s="86" t="s">
        <v>22</v>
      </c>
      <c r="F328" s="86" t="s">
        <v>499</v>
      </c>
      <c r="G328" s="86" t="s">
        <v>1203</v>
      </c>
      <c r="H328" s="86" t="s">
        <v>598</v>
      </c>
      <c r="I328" s="86" t="s">
        <v>1287</v>
      </c>
      <c r="J328" s="86" t="s">
        <v>1010</v>
      </c>
      <c r="K328" s="86" t="s">
        <v>606</v>
      </c>
      <c r="L328" s="98" t="s">
        <v>1288</v>
      </c>
    </row>
    <row r="329" spans="1:12" ht="16.8" x14ac:dyDescent="0.4">
      <c r="A329" s="86">
        <v>132175</v>
      </c>
      <c r="B329" s="86" t="s">
        <v>1025</v>
      </c>
      <c r="C329" s="86" t="s">
        <v>1369</v>
      </c>
      <c r="D329" s="86">
        <v>8000</v>
      </c>
      <c r="E329" s="86" t="s">
        <v>61</v>
      </c>
      <c r="F329" s="86" t="s">
        <v>1527</v>
      </c>
      <c r="G329" s="86" t="s">
        <v>1370</v>
      </c>
      <c r="H329" s="86" t="s">
        <v>598</v>
      </c>
      <c r="I329" s="86" t="s">
        <v>1287</v>
      </c>
      <c r="J329" s="86" t="s">
        <v>1010</v>
      </c>
      <c r="K329" s="86" t="s">
        <v>606</v>
      </c>
      <c r="L329" s="98" t="s">
        <v>1288</v>
      </c>
    </row>
    <row r="330" spans="1:12" ht="16.8" x14ac:dyDescent="0.4">
      <c r="A330" s="86">
        <v>132183</v>
      </c>
      <c r="B330" s="86" t="s">
        <v>1026</v>
      </c>
      <c r="C330" s="86" t="s">
        <v>733</v>
      </c>
      <c r="D330" s="86">
        <v>1070</v>
      </c>
      <c r="E330" s="86" t="s">
        <v>30</v>
      </c>
      <c r="F330" s="86" t="s">
        <v>436</v>
      </c>
      <c r="G330" s="86" t="s">
        <v>437</v>
      </c>
      <c r="H330" s="86" t="s">
        <v>598</v>
      </c>
      <c r="I330" s="86" t="s">
        <v>1287</v>
      </c>
      <c r="J330" s="86" t="s">
        <v>1010</v>
      </c>
      <c r="K330" s="86" t="s">
        <v>606</v>
      </c>
      <c r="L330" s="98" t="s">
        <v>1288</v>
      </c>
    </row>
    <row r="331" spans="1:12" ht="16.8" x14ac:dyDescent="0.4">
      <c r="A331" s="86">
        <v>137349</v>
      </c>
      <c r="B331" s="86" t="s">
        <v>1075</v>
      </c>
      <c r="C331" s="86" t="s">
        <v>1294</v>
      </c>
      <c r="D331" s="86">
        <v>8400</v>
      </c>
      <c r="E331" s="86" t="s">
        <v>39</v>
      </c>
      <c r="F331" s="86" t="s">
        <v>1383</v>
      </c>
      <c r="G331" s="86" t="s">
        <v>1529</v>
      </c>
      <c r="H331" s="86" t="s">
        <v>598</v>
      </c>
      <c r="I331" s="86" t="s">
        <v>1287</v>
      </c>
      <c r="J331" s="86" t="s">
        <v>1010</v>
      </c>
      <c r="K331" s="86" t="s">
        <v>604</v>
      </c>
      <c r="L331" s="98" t="s">
        <v>1288</v>
      </c>
    </row>
    <row r="332" spans="1:12" ht="16.8" x14ac:dyDescent="0.4">
      <c r="A332" s="86">
        <v>137422</v>
      </c>
      <c r="B332" s="86" t="s">
        <v>1172</v>
      </c>
      <c r="C332" s="86" t="s">
        <v>1384</v>
      </c>
      <c r="D332" s="86">
        <v>3300</v>
      </c>
      <c r="E332" s="86" t="s">
        <v>72</v>
      </c>
      <c r="F332" s="86" t="s">
        <v>1173</v>
      </c>
      <c r="G332" s="86" t="s">
        <v>1174</v>
      </c>
      <c r="H332" s="86" t="s">
        <v>598</v>
      </c>
      <c r="I332" s="86" t="s">
        <v>1287</v>
      </c>
      <c r="J332" s="86" t="s">
        <v>1010</v>
      </c>
      <c r="K332" s="86" t="s">
        <v>606</v>
      </c>
      <c r="L332" s="98" t="s">
        <v>1288</v>
      </c>
    </row>
    <row r="333" spans="1:12" s="86" customFormat="1" ht="16.8" x14ac:dyDescent="0.4">
      <c r="A333" s="86">
        <v>137431</v>
      </c>
      <c r="B333" s="86" t="s">
        <v>1076</v>
      </c>
      <c r="C333" s="86" t="s">
        <v>739</v>
      </c>
      <c r="D333" s="86">
        <v>1200</v>
      </c>
      <c r="E333" s="86" t="s">
        <v>90</v>
      </c>
      <c r="F333" s="86" t="s">
        <v>1385</v>
      </c>
      <c r="G333" s="86" t="s">
        <v>1077</v>
      </c>
      <c r="H333" s="86" t="s">
        <v>598</v>
      </c>
      <c r="I333" s="86" t="s">
        <v>1287</v>
      </c>
      <c r="J333" s="86" t="s">
        <v>1010</v>
      </c>
      <c r="K333" s="86" t="s">
        <v>606</v>
      </c>
      <c r="L333" s="86" t="s">
        <v>1288</v>
      </c>
    </row>
    <row r="334" spans="1:12" s="86" customFormat="1" ht="16.8" x14ac:dyDescent="0.4">
      <c r="A334" s="86">
        <v>137448</v>
      </c>
      <c r="B334" s="86" t="s">
        <v>1078</v>
      </c>
      <c r="C334" s="86" t="s">
        <v>1321</v>
      </c>
      <c r="D334" s="86">
        <v>9100</v>
      </c>
      <c r="E334" s="86" t="s">
        <v>74</v>
      </c>
      <c r="F334" s="86" t="s">
        <v>476</v>
      </c>
      <c r="G334" s="86" t="s">
        <v>1175</v>
      </c>
      <c r="H334" s="86" t="s">
        <v>598</v>
      </c>
      <c r="I334" s="86" t="s">
        <v>1287</v>
      </c>
      <c r="J334" s="86" t="s">
        <v>1010</v>
      </c>
      <c r="K334" s="86" t="s">
        <v>606</v>
      </c>
      <c r="L334" s="86" t="s">
        <v>1288</v>
      </c>
    </row>
    <row r="335" spans="1:12" s="86" customFormat="1" ht="16.8" x14ac:dyDescent="0.4">
      <c r="A335" s="86">
        <v>137455</v>
      </c>
      <c r="B335" s="86" t="s">
        <v>1079</v>
      </c>
      <c r="C335" s="86" t="s">
        <v>1386</v>
      </c>
      <c r="D335" s="86">
        <v>8200</v>
      </c>
      <c r="E335" s="86" t="s">
        <v>52</v>
      </c>
      <c r="F335" s="86" t="s">
        <v>1176</v>
      </c>
      <c r="G335" s="86" t="s">
        <v>1080</v>
      </c>
      <c r="H335" s="86" t="s">
        <v>598</v>
      </c>
      <c r="I335" s="86" t="s">
        <v>1287</v>
      </c>
      <c r="J335" s="86" t="s">
        <v>1010</v>
      </c>
      <c r="K335" s="86" t="s">
        <v>604</v>
      </c>
      <c r="L335" s="86" t="s">
        <v>1288</v>
      </c>
    </row>
    <row r="336" spans="1:12" s="86" customFormat="1" ht="16.8" x14ac:dyDescent="0.4">
      <c r="A336" s="86">
        <v>137778</v>
      </c>
      <c r="B336" s="86" t="s">
        <v>1081</v>
      </c>
      <c r="C336" s="86" t="s">
        <v>1321</v>
      </c>
      <c r="D336" s="86">
        <v>9100</v>
      </c>
      <c r="E336" s="86" t="s">
        <v>74</v>
      </c>
      <c r="F336" s="86" t="s">
        <v>476</v>
      </c>
      <c r="G336" s="86" t="s">
        <v>1175</v>
      </c>
      <c r="H336" s="86" t="s">
        <v>598</v>
      </c>
      <c r="I336" s="86" t="s">
        <v>1287</v>
      </c>
      <c r="J336" s="86" t="s">
        <v>1010</v>
      </c>
      <c r="K336" s="86" t="s">
        <v>606</v>
      </c>
      <c r="L336" s="86" t="s">
        <v>1288</v>
      </c>
    </row>
    <row r="337" spans="1:12" s="86" customFormat="1" ht="16.8" x14ac:dyDescent="0.4">
      <c r="A337" s="86">
        <v>138271</v>
      </c>
      <c r="B337" s="86" t="s">
        <v>1177</v>
      </c>
      <c r="C337" s="86" t="s">
        <v>785</v>
      </c>
      <c r="D337" s="86">
        <v>2960</v>
      </c>
      <c r="E337" s="86" t="s">
        <v>117</v>
      </c>
      <c r="F337" s="86" t="s">
        <v>466</v>
      </c>
      <c r="G337" s="86" t="s">
        <v>1204</v>
      </c>
      <c r="H337" s="86" t="s">
        <v>598</v>
      </c>
      <c r="I337" s="86" t="s">
        <v>1287</v>
      </c>
      <c r="J337" s="86" t="s">
        <v>1010</v>
      </c>
      <c r="K337" s="86" t="s">
        <v>606</v>
      </c>
      <c r="L337" s="86" t="s">
        <v>1288</v>
      </c>
    </row>
    <row r="338" spans="1:12" s="86" customFormat="1" ht="16.8" x14ac:dyDescent="0.4">
      <c r="A338" s="86">
        <v>138289</v>
      </c>
      <c r="B338" s="86" t="s">
        <v>1178</v>
      </c>
      <c r="C338" s="86" t="s">
        <v>1373</v>
      </c>
      <c r="D338" s="86">
        <v>9890</v>
      </c>
      <c r="E338" s="86" t="s">
        <v>41</v>
      </c>
      <c r="F338" s="86" t="s">
        <v>1179</v>
      </c>
      <c r="G338" s="86" t="s">
        <v>552</v>
      </c>
      <c r="H338" s="86" t="s">
        <v>598</v>
      </c>
      <c r="I338" s="86" t="s">
        <v>1287</v>
      </c>
      <c r="J338" s="86" t="s">
        <v>1010</v>
      </c>
      <c r="K338" s="86" t="s">
        <v>604</v>
      </c>
      <c r="L338" s="86" t="s">
        <v>1288</v>
      </c>
    </row>
    <row r="339" spans="1:12" s="86" customFormat="1" ht="16.8" x14ac:dyDescent="0.4">
      <c r="A339" s="86">
        <v>138354</v>
      </c>
      <c r="B339" s="86" t="s">
        <v>1180</v>
      </c>
      <c r="C339" s="86" t="s">
        <v>1387</v>
      </c>
      <c r="D339" s="86">
        <v>9255</v>
      </c>
      <c r="E339" s="86" t="s">
        <v>130</v>
      </c>
      <c r="F339" s="86" t="s">
        <v>535</v>
      </c>
      <c r="G339" s="86" t="s">
        <v>1388</v>
      </c>
      <c r="H339" s="86" t="s">
        <v>598</v>
      </c>
      <c r="I339" s="86" t="s">
        <v>1287</v>
      </c>
      <c r="J339" s="86" t="s">
        <v>1010</v>
      </c>
      <c r="K339" s="86" t="s">
        <v>607</v>
      </c>
      <c r="L339" s="86" t="s">
        <v>1288</v>
      </c>
    </row>
    <row r="340" spans="1:12" s="86" customFormat="1" ht="16.8" x14ac:dyDescent="0.4">
      <c r="A340" s="86">
        <v>138669</v>
      </c>
      <c r="B340" s="86" t="s">
        <v>1181</v>
      </c>
      <c r="C340" s="86" t="s">
        <v>1389</v>
      </c>
      <c r="D340" s="86">
        <v>9000</v>
      </c>
      <c r="E340" s="86" t="s">
        <v>68</v>
      </c>
      <c r="F340" s="86" t="s">
        <v>1205</v>
      </c>
      <c r="G340" s="86" t="s">
        <v>1206</v>
      </c>
      <c r="H340" s="86" t="s">
        <v>598</v>
      </c>
      <c r="I340" s="86" t="s">
        <v>1287</v>
      </c>
      <c r="J340" s="86" t="s">
        <v>1010</v>
      </c>
      <c r="K340" s="86" t="s">
        <v>606</v>
      </c>
      <c r="L340" s="86" t="s">
        <v>1288</v>
      </c>
    </row>
    <row r="341" spans="1:12" s="86" customFormat="1" ht="16.8" x14ac:dyDescent="0.4">
      <c r="A341" s="86">
        <v>138677</v>
      </c>
      <c r="B341" s="86" t="s">
        <v>1182</v>
      </c>
      <c r="C341" s="86" t="s">
        <v>1343</v>
      </c>
      <c r="D341" s="86">
        <v>8830</v>
      </c>
      <c r="E341" s="86" t="s">
        <v>351</v>
      </c>
      <c r="F341" s="86" t="s">
        <v>1183</v>
      </c>
      <c r="G341" s="86" t="s">
        <v>1196</v>
      </c>
      <c r="H341" s="86" t="s">
        <v>598</v>
      </c>
      <c r="I341" s="86" t="s">
        <v>1287</v>
      </c>
      <c r="J341" s="86" t="s">
        <v>1010</v>
      </c>
      <c r="K341" s="86" t="s">
        <v>606</v>
      </c>
      <c r="L341" s="86" t="s">
        <v>1288</v>
      </c>
    </row>
    <row r="342" spans="1:12" s="86" customFormat="1" ht="16.8" x14ac:dyDescent="0.4">
      <c r="A342" s="86">
        <v>138743</v>
      </c>
      <c r="B342" s="86" t="s">
        <v>1184</v>
      </c>
      <c r="C342" s="86" t="s">
        <v>1390</v>
      </c>
      <c r="D342" s="86">
        <v>8500</v>
      </c>
      <c r="E342" s="86" t="s">
        <v>62</v>
      </c>
      <c r="F342" s="86" t="s">
        <v>1185</v>
      </c>
      <c r="G342" s="86" t="s">
        <v>1391</v>
      </c>
      <c r="H342" s="86" t="s">
        <v>598</v>
      </c>
      <c r="I342" s="86" t="s">
        <v>1287</v>
      </c>
      <c r="J342" s="86" t="s">
        <v>1010</v>
      </c>
      <c r="K342" s="86" t="s">
        <v>606</v>
      </c>
      <c r="L342" s="86" t="s">
        <v>1288</v>
      </c>
    </row>
    <row r="343" spans="1:12" s="86" customFormat="1" ht="16.8" x14ac:dyDescent="0.4">
      <c r="A343" s="86">
        <v>143801</v>
      </c>
      <c r="B343" s="86" t="s">
        <v>1530</v>
      </c>
      <c r="C343" s="86" t="s">
        <v>1392</v>
      </c>
      <c r="D343" s="86">
        <v>8740</v>
      </c>
      <c r="E343" s="86" t="s">
        <v>1207</v>
      </c>
      <c r="F343" s="86" t="s">
        <v>1531</v>
      </c>
      <c r="G343" s="86" t="s">
        <v>1532</v>
      </c>
      <c r="H343" s="86" t="s">
        <v>598</v>
      </c>
      <c r="I343" s="86" t="s">
        <v>1287</v>
      </c>
      <c r="J343" s="86" t="s">
        <v>1010</v>
      </c>
      <c r="K343" s="86" t="s">
        <v>604</v>
      </c>
      <c r="L343" s="86" t="s">
        <v>1288</v>
      </c>
    </row>
    <row r="344" spans="1:12" s="86" customFormat="1" ht="16.8" x14ac:dyDescent="0.4">
      <c r="A344" s="86">
        <v>143818</v>
      </c>
      <c r="B344" s="86" t="s">
        <v>1393</v>
      </c>
      <c r="C344" s="86" t="s">
        <v>1394</v>
      </c>
      <c r="D344" s="86">
        <v>8510</v>
      </c>
      <c r="E344" s="86" t="s">
        <v>77</v>
      </c>
      <c r="F344" s="86" t="s">
        <v>431</v>
      </c>
      <c r="G344" s="86" t="s">
        <v>1395</v>
      </c>
      <c r="H344" s="86" t="s">
        <v>598</v>
      </c>
      <c r="I344" s="86" t="s">
        <v>1287</v>
      </c>
      <c r="J344" s="86" t="s">
        <v>1010</v>
      </c>
      <c r="K344" s="86" t="s">
        <v>604</v>
      </c>
      <c r="L344" s="86" t="s">
        <v>1288</v>
      </c>
    </row>
    <row r="345" spans="1:12" s="86" customFormat="1" ht="16.8" x14ac:dyDescent="0.4">
      <c r="A345" s="86">
        <v>143826</v>
      </c>
      <c r="B345" s="86" t="s">
        <v>1208</v>
      </c>
      <c r="C345" s="86" t="s">
        <v>1396</v>
      </c>
      <c r="D345" s="86">
        <v>2990</v>
      </c>
      <c r="E345" s="86" t="s">
        <v>53</v>
      </c>
      <c r="F345" s="86" t="s">
        <v>468</v>
      </c>
      <c r="G345" s="86" t="s">
        <v>469</v>
      </c>
      <c r="H345" s="86" t="s">
        <v>598</v>
      </c>
      <c r="I345" s="86" t="s">
        <v>1287</v>
      </c>
      <c r="J345" s="86" t="s">
        <v>1010</v>
      </c>
      <c r="K345" s="86" t="s">
        <v>606</v>
      </c>
      <c r="L345" s="86" t="s">
        <v>1288</v>
      </c>
    </row>
    <row r="346" spans="1:12" s="86" customFormat="1" ht="16.8" x14ac:dyDescent="0.4">
      <c r="A346" s="86">
        <v>144642</v>
      </c>
      <c r="B346" s="86" t="s">
        <v>1397</v>
      </c>
      <c r="C346" s="86" t="s">
        <v>1398</v>
      </c>
      <c r="D346" s="86">
        <v>8000</v>
      </c>
      <c r="E346" s="86" t="s">
        <v>61</v>
      </c>
      <c r="F346" s="86" t="s">
        <v>1399</v>
      </c>
      <c r="G346" s="86" t="s">
        <v>1533</v>
      </c>
      <c r="H346" s="86" t="s">
        <v>598</v>
      </c>
      <c r="I346" s="86" t="s">
        <v>1287</v>
      </c>
      <c r="J346" s="86" t="s">
        <v>1010</v>
      </c>
      <c r="K346" s="86" t="s">
        <v>604</v>
      </c>
      <c r="L346" s="86" t="s">
        <v>1288</v>
      </c>
    </row>
    <row r="347" spans="1:12" s="86" customFormat="1" ht="16.8" x14ac:dyDescent="0.4">
      <c r="A347" s="86">
        <v>144659</v>
      </c>
      <c r="B347" s="86" t="s">
        <v>1400</v>
      </c>
      <c r="C347" s="86" t="s">
        <v>1349</v>
      </c>
      <c r="D347" s="86">
        <v>9000</v>
      </c>
      <c r="E347" s="86" t="s">
        <v>68</v>
      </c>
      <c r="F347" s="86" t="s">
        <v>1539</v>
      </c>
      <c r="G347" s="86" t="s">
        <v>1206</v>
      </c>
      <c r="H347" s="86" t="s">
        <v>598</v>
      </c>
      <c r="I347" s="86" t="s">
        <v>1287</v>
      </c>
      <c r="J347" s="86" t="s">
        <v>1010</v>
      </c>
      <c r="K347" s="86" t="s">
        <v>606</v>
      </c>
      <c r="L347" s="86" t="s">
        <v>1288</v>
      </c>
    </row>
    <row r="348" spans="1:12" s="98" customFormat="1" x14ac:dyDescent="0.25">
      <c r="A348" s="98">
        <v>145979</v>
      </c>
      <c r="B348" s="98" t="s">
        <v>1534</v>
      </c>
      <c r="C348" s="98" t="s">
        <v>1504</v>
      </c>
      <c r="D348" s="98">
        <v>2030</v>
      </c>
      <c r="E348" s="98" t="s">
        <v>99</v>
      </c>
      <c r="F348" s="98" t="s">
        <v>403</v>
      </c>
      <c r="G348" s="98" t="s">
        <v>1149</v>
      </c>
      <c r="H348" s="98" t="s">
        <v>598</v>
      </c>
      <c r="I348" s="98" t="s">
        <v>1287</v>
      </c>
      <c r="J348" s="98" t="s">
        <v>1010</v>
      </c>
      <c r="K348" s="98" t="s">
        <v>607</v>
      </c>
      <c r="L348" s="98" t="s">
        <v>1288</v>
      </c>
    </row>
    <row r="349" spans="1:12" s="98" customFormat="1" x14ac:dyDescent="0.25">
      <c r="A349" s="98">
        <v>145987</v>
      </c>
      <c r="B349" s="98" t="s">
        <v>1535</v>
      </c>
      <c r="C349" s="98" t="s">
        <v>833</v>
      </c>
      <c r="D349" s="98">
        <v>3360</v>
      </c>
      <c r="E349" s="98" t="s">
        <v>1536</v>
      </c>
      <c r="F349" s="98" t="s">
        <v>1537</v>
      </c>
      <c r="G349" s="98" t="s">
        <v>1538</v>
      </c>
      <c r="H349" s="98" t="s">
        <v>598</v>
      </c>
      <c r="I349" s="98" t="s">
        <v>1287</v>
      </c>
      <c r="J349" s="98" t="s">
        <v>1010</v>
      </c>
      <c r="K349" s="98" t="s">
        <v>606</v>
      </c>
      <c r="L349" s="98" t="s">
        <v>1288</v>
      </c>
    </row>
    <row r="350" spans="1:12" s="98" customFormat="1" x14ac:dyDescent="0.25"/>
    <row r="351" spans="1:12" s="98" customFormat="1" x14ac:dyDescent="0.25"/>
    <row r="352" spans="1:12" s="98" customFormat="1" x14ac:dyDescent="0.25"/>
    <row r="353" s="98" customFormat="1" x14ac:dyDescent="0.25"/>
    <row r="354" s="98" customFormat="1" x14ac:dyDescent="0.25"/>
    <row r="355" s="98" customFormat="1" x14ac:dyDescent="0.25"/>
    <row r="356" s="98" customFormat="1" x14ac:dyDescent="0.25"/>
    <row r="357" s="98" customFormat="1" x14ac:dyDescent="0.25"/>
  </sheetData>
  <sheetProtection algorithmName="SHA-512" hashValue="jEaGD5d8rVal7pLwS8ic+kIt+8TuU0Okum+CD329pGAB2r/pZI/fcy1tjQb3Ls2TQ/9F6nbPH6YCpfRrMbaZnQ==" saltValue="aTOaqC6sl0IvQefvgjUK4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13</vt:i4>
      </vt:variant>
    </vt:vector>
  </HeadingPairs>
  <TitlesOfParts>
    <vt:vector size="18" baseType="lpstr">
      <vt:lpstr>aanvraag afwijkingen</vt:lpstr>
      <vt:lpstr>Blad1</vt:lpstr>
      <vt:lpstr>dropdown list</vt:lpstr>
      <vt:lpstr>mailgegevens</vt:lpstr>
      <vt:lpstr>lijst instellingen</vt:lpstr>
      <vt:lpstr>'aanvraag afwijkingen'!Afdrukbereik</vt:lpstr>
      <vt:lpstr>BA</vt:lpstr>
      <vt:lpstr>kleuter</vt:lpstr>
      <vt:lpstr>lager</vt:lpstr>
      <vt:lpstr>niveau</vt:lpstr>
      <vt:lpstr>secundair</vt:lpstr>
      <vt:lpstr>type_2</vt:lpstr>
      <vt:lpstr>type_3</vt:lpstr>
      <vt:lpstr>type_4</vt:lpstr>
      <vt:lpstr>type_5</vt:lpstr>
      <vt:lpstr>type_6</vt:lpstr>
      <vt:lpstr>type_7</vt:lpstr>
      <vt:lpstr>type_9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2023-06-20T09:45:36Z</cp:lastPrinted>
  <dcterms:created xsi:type="dcterms:W3CDTF">1999-07-16T11:34:31Z</dcterms:created>
  <dcterms:modified xsi:type="dcterms:W3CDTF">2023-06-26T07:16:33Z</dcterms:modified>
</cp:coreProperties>
</file>