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96" activeTab="5"/>
  </bookViews>
  <sheets>
    <sheet name="deeltijds personeel" sheetId="1" r:id="rId1"/>
    <sheet name="voltijds personeel" sheetId="2" r:id="rId2"/>
    <sheet name="voorbeeld 1 VT" sheetId="3" r:id="rId3"/>
    <sheet name="voorbeeld 2 VT" sheetId="4" r:id="rId4"/>
    <sheet name="voorbeeld 3 VT" sheetId="5" r:id="rId5"/>
    <sheet name="Voorbeeld 4 DT" sheetId="6" r:id="rId6"/>
  </sheets>
  <definedNames/>
  <calcPr fullCalcOnLoad="1"/>
</workbook>
</file>

<file path=xl/sharedStrings.xml><?xml version="1.0" encoding="utf-8"?>
<sst xmlns="http://schemas.openxmlformats.org/spreadsheetml/2006/main" count="152" uniqueCount="36">
  <si>
    <t>Deeltijds personeel</t>
  </si>
  <si>
    <t>opdrachtpercentage ligt tussen 80% en 65%</t>
  </si>
  <si>
    <t>opdrachtpercentage ligt tussen 60% en 45%</t>
  </si>
  <si>
    <t>opdrachtpercentage ligt tussen 40% en 25%</t>
  </si>
  <si>
    <t>opdrachtpercentage ligt tussen 20% en 5%</t>
  </si>
  <si>
    <t>arbeidsregime</t>
  </si>
  <si>
    <t>dagen waarop normaalgezien gewerkt wordt</t>
  </si>
  <si>
    <t>In te vullen door de hogeschool</t>
  </si>
  <si>
    <t>Aantal dagen betaald door het ziekenfonds</t>
  </si>
  <si>
    <t>Ontvangen uitkering van het ziekenfonds</t>
  </si>
  <si>
    <t>Aantal niet bezoldigde dagen van het omstandigheidsverlof</t>
  </si>
  <si>
    <t>Bruto maandloon</t>
  </si>
  <si>
    <t>Automatische berekening</t>
  </si>
  <si>
    <t>Dagloon in dertigsten</t>
  </si>
  <si>
    <t>Gederfd loon wegens niet-betaling DO</t>
  </si>
  <si>
    <t>Berekeningsbasis uitkering van het ziekenfonds</t>
  </si>
  <si>
    <t>Automatische berekening uitkering ziekenfonds</t>
  </si>
  <si>
    <t xml:space="preserve">Gederfd dagloon in de </t>
  </si>
  <si>
    <t>82% van het gederfde dagloon</t>
  </si>
  <si>
    <t>-dagenweek</t>
  </si>
  <si>
    <t>Bedrag vd uitkering in de</t>
  </si>
  <si>
    <t xml:space="preserve">Bedrag vd loongrens in de </t>
  </si>
  <si>
    <t>loongrens maandbedrag</t>
  </si>
  <si>
    <t>Moet de hogeschool bijbetalen?</t>
  </si>
  <si>
    <t>Indien ja, hoeveel?</t>
  </si>
  <si>
    <r>
      <t>Tabel 1</t>
    </r>
    <r>
      <rPr>
        <b/>
        <sz val="10"/>
        <rFont val="Arial"/>
        <family val="2"/>
      </rPr>
      <t>: tewerkstelling</t>
    </r>
  </si>
  <si>
    <t>Voltijds personeel</t>
  </si>
  <si>
    <t>Berekeningsbasis uitkering mutualiteit</t>
  </si>
  <si>
    <t>Gederfd dagloon in de vijfdagenweek</t>
  </si>
  <si>
    <t>Bedrag van de loongrens in de vijfdagenweek</t>
  </si>
  <si>
    <t>Bedrag van de maximum uitkering in de x-dagenweek</t>
  </si>
  <si>
    <t>Totale uitkering van de mutualiteit</t>
  </si>
  <si>
    <t>loongrens dagbedrag in zesdagenweek</t>
  </si>
  <si>
    <t xml:space="preserve">De meest actuele dagbedragen van de loongrens in de zesdagenweek zijn te consulteren op de website van RIZIV: </t>
  </si>
  <si>
    <t>http://www.riziv.fgov.be/citizen/nl/allowances/amounts/history/20100101/allowances100101-01.htm</t>
  </si>
  <si>
    <t>http://www.riziv.fgov.be/nl/themas/arbeidsongeschiktheid/bedragen/werknemers-werklozen/Paginas/loon-grensbedrag.aspx#.V9FBiU3r2po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</si>
</sst>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quot;€&quot;\ #,##0_);\(&quot;€&quot;\ #,##0\)"/>
    <numFmt numFmtId="183" formatCode="&quot;€&quot;\ #,##0_);[Red]\(&quot;€&quot;\ #,##0\)"/>
    <numFmt numFmtId="184" formatCode="&quot;€&quot;\ #,##0.00_);\(&quot;€&quot;\ #,##0.00\)"/>
    <numFmt numFmtId="185" formatCode="&quot;€&quot;\ #,##0.00_);[Red]\(&quot;€&quot;\ #,##0.00\)"/>
    <numFmt numFmtId="186" formatCode="_(&quot;€&quot;\ * #,##0_);_(&quot;€&quot;\ * \(#,##0\);_(&quot;€&quot;\ * &quot;-&quot;_);_(@_)"/>
    <numFmt numFmtId="187" formatCode="_(* #,##0_);_(* \(#,##0\);_(* &quot;-&quot;_);_(@_)"/>
    <numFmt numFmtId="188" formatCode="_(&quot;€&quot;\ * #,##0.00_);_(&quot;€&quot;\ * \(#,##0.00\);_(&quot;€&quot;\ * &quot;-&quot;??_);_(@_)"/>
    <numFmt numFmtId="189" formatCode="_(* #,##0.00_);_(* \(#,##0.00\);_(* &quot;-&quot;??_);_(@_)"/>
    <numFmt numFmtId="190" formatCode="&quot;Ja&quot;;&quot;Ja&quot;;&quot;Nee&quot;"/>
    <numFmt numFmtId="191" formatCode="&quot;Waar&quot;;&quot;Waar&quot;;&quot;Niet waar&quot;"/>
    <numFmt numFmtId="192" formatCode="&quot;Aan&quot;;&quot;Aan&quot;;&quot;Uit&quot;"/>
    <numFmt numFmtId="193" formatCode="[$€-2]\ #.##000_);[Red]\([$€-2]\ #.##000\)"/>
    <numFmt numFmtId="194" formatCode="&quot;Waar&quot;;&quot;Waar&quot;;&quot;Onwaar&quot;"/>
  </numFmts>
  <fonts count="47">
    <font>
      <sz val="10"/>
      <name val="Arial"/>
      <family val="0"/>
    </font>
    <font>
      <sz val="8"/>
      <name val="Arial"/>
      <family val="0"/>
    </font>
    <font>
      <b/>
      <sz val="10"/>
      <name val="Arial"/>
      <family val="2"/>
    </font>
    <font>
      <b/>
      <sz val="14"/>
      <name val="Arial"/>
      <family val="2"/>
    </font>
    <font>
      <b/>
      <sz val="10"/>
      <color indexed="10"/>
      <name val="Arial"/>
      <family val="2"/>
    </font>
    <font>
      <b/>
      <u val="single"/>
      <sz val="10"/>
      <name val="Arial"/>
      <family val="2"/>
    </font>
    <font>
      <u val="single"/>
      <sz val="10"/>
      <color indexed="12"/>
      <name val="Arial"/>
      <family val="0"/>
    </font>
    <font>
      <u val="single"/>
      <sz val="10"/>
      <color indexed="36"/>
      <name val="Arial"/>
      <family val="0"/>
    </font>
    <font>
      <sz val="10"/>
      <color indexed="53"/>
      <name val="Arial"/>
      <family val="0"/>
    </font>
    <font>
      <sz val="1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0"/>
    </font>
    <font>
      <b/>
      <u val="single"/>
      <sz val="10"/>
      <color indexed="8"/>
      <name val="Arial"/>
      <family val="0"/>
    </font>
    <font>
      <b/>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color indexed="63"/>
      </left>
      <right style="medium">
        <color indexed="39"/>
      </right>
      <top style="medium">
        <color indexed="39"/>
      </top>
      <bottom>
        <color indexed="63"/>
      </bottom>
    </border>
    <border>
      <left style="medium">
        <color indexed="39"/>
      </left>
      <right>
        <color indexed="63"/>
      </right>
      <top>
        <color indexed="63"/>
      </top>
      <bottom>
        <color indexed="63"/>
      </bottom>
    </border>
    <border>
      <left>
        <color indexed="63"/>
      </left>
      <right style="medium">
        <color indexed="39"/>
      </right>
      <top>
        <color indexed="63"/>
      </top>
      <bottom>
        <color indexed="6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color indexed="63"/>
      </top>
      <bottom style="medium">
        <color indexed="3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1"/>
      </left>
      <right>
        <color indexed="63"/>
      </right>
      <top style="medium">
        <color indexed="11"/>
      </top>
      <bottom>
        <color indexed="63"/>
      </bottom>
    </border>
    <border>
      <left>
        <color indexed="63"/>
      </left>
      <right>
        <color indexed="63"/>
      </right>
      <top style="medium">
        <color indexed="11"/>
      </top>
      <bottom>
        <color indexed="63"/>
      </bottom>
    </border>
    <border>
      <left>
        <color indexed="63"/>
      </left>
      <right style="medium">
        <color indexed="11"/>
      </right>
      <top style="medium">
        <color indexed="11"/>
      </top>
      <bottom>
        <color indexed="63"/>
      </bottom>
    </border>
    <border>
      <left style="medium">
        <color indexed="11"/>
      </left>
      <right>
        <color indexed="63"/>
      </right>
      <top>
        <color indexed="63"/>
      </top>
      <bottom>
        <color indexed="63"/>
      </bottom>
    </border>
    <border>
      <left>
        <color indexed="63"/>
      </left>
      <right style="medium">
        <color indexed="11"/>
      </right>
      <top>
        <color indexed="63"/>
      </top>
      <bottom>
        <color indexed="63"/>
      </bottom>
    </border>
    <border>
      <left style="medium">
        <color indexed="11"/>
      </left>
      <right>
        <color indexed="63"/>
      </right>
      <top>
        <color indexed="63"/>
      </top>
      <bottom style="medium">
        <color indexed="11"/>
      </bottom>
    </border>
    <border>
      <left>
        <color indexed="63"/>
      </left>
      <right>
        <color indexed="63"/>
      </right>
      <top>
        <color indexed="63"/>
      </top>
      <bottom style="medium">
        <color indexed="11"/>
      </bottom>
    </border>
    <border>
      <left>
        <color indexed="63"/>
      </left>
      <right style="medium">
        <color indexed="11"/>
      </right>
      <top>
        <color indexed="63"/>
      </top>
      <bottom style="medium">
        <color indexed="11"/>
      </bottom>
    </border>
    <border>
      <left style="thin">
        <color indexed="10"/>
      </left>
      <right style="thin">
        <color indexed="10"/>
      </right>
      <top style="thin">
        <color indexed="10"/>
      </top>
      <bottom style="thin">
        <color indexed="10"/>
      </bottom>
    </border>
    <border>
      <left style="thin">
        <color indexed="39"/>
      </left>
      <right style="thin">
        <color indexed="39"/>
      </right>
      <top style="thin">
        <color indexed="39"/>
      </top>
      <bottom style="thin">
        <color indexed="39"/>
      </bottom>
    </border>
    <border>
      <left style="thin">
        <color indexed="11"/>
      </left>
      <right style="thin">
        <color indexed="11"/>
      </right>
      <top style="thin">
        <color indexed="11"/>
      </top>
      <bottom style="thin">
        <color indexed="1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7" fillId="0" borderId="0" applyNumberFormat="0" applyFill="0" applyBorder="0" applyAlignment="0" applyProtection="0"/>
    <xf numFmtId="0" fontId="35" fillId="28" borderId="0" applyNumberFormat="0" applyBorder="0" applyAlignment="0" applyProtection="0"/>
    <xf numFmtId="0" fontId="6" fillId="0" borderId="0" applyNumberFormat="0" applyFill="0" applyBorder="0" applyAlignment="0" applyProtection="0"/>
    <xf numFmtId="0" fontId="36" fillId="29" borderId="1"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xf>
    <xf numFmtId="4" fontId="0" fillId="0" borderId="0" xfId="0" applyNumberFormat="1" applyAlignment="1">
      <alignment/>
    </xf>
    <xf numFmtId="0" fontId="3"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4" fontId="0" fillId="0" borderId="0" xfId="0" applyNumberFormat="1" applyBorder="1" applyAlignment="1">
      <alignment horizontal="center"/>
    </xf>
    <xf numFmtId="0" fontId="0" fillId="0" borderId="0" xfId="0" applyBorder="1" applyAlignment="1" quotePrefix="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6" xfId="0" applyNumberFormat="1"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7" xfId="0"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Border="1" applyAlignment="1">
      <alignment horizontal="center" textRotation="90"/>
    </xf>
    <xf numFmtId="0" fontId="0" fillId="0" borderId="31" xfId="0" applyBorder="1" applyAlignment="1">
      <alignment/>
    </xf>
    <xf numFmtId="0" fontId="0" fillId="0" borderId="32" xfId="0" applyBorder="1" applyAlignment="1">
      <alignment/>
    </xf>
    <xf numFmtId="0" fontId="0" fillId="0" borderId="32" xfId="0" applyBorder="1" applyAlignment="1">
      <alignment horizontal="center"/>
    </xf>
    <xf numFmtId="0" fontId="0" fillId="0" borderId="33" xfId="0" applyBorder="1" applyAlignment="1">
      <alignment/>
    </xf>
    <xf numFmtId="4" fontId="0" fillId="0" borderId="0" xfId="0" applyNumberFormat="1" applyBorder="1" applyAlignment="1">
      <alignment/>
    </xf>
    <xf numFmtId="4" fontId="0" fillId="0" borderId="32"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5" xfId="0" applyBorder="1" applyAlignment="1">
      <alignment horizont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0" xfId="0" applyBorder="1" applyAlignment="1">
      <alignment horizontal="center"/>
    </xf>
    <xf numFmtId="0" fontId="0" fillId="0" borderId="41" xfId="0" applyBorder="1" applyAlignment="1">
      <alignment/>
    </xf>
    <xf numFmtId="0" fontId="5" fillId="0" borderId="0" xfId="0" applyFont="1" applyBorder="1" applyAlignment="1">
      <alignment/>
    </xf>
    <xf numFmtId="0" fontId="0" fillId="0" borderId="42" xfId="0" applyBorder="1" applyAlignment="1">
      <alignment horizontal="center"/>
    </xf>
    <xf numFmtId="4" fontId="0" fillId="0" borderId="42" xfId="0" applyNumberFormat="1" applyBorder="1" applyAlignment="1">
      <alignment horizontal="center"/>
    </xf>
    <xf numFmtId="4" fontId="0" fillId="0" borderId="43" xfId="0" applyNumberFormat="1" applyBorder="1" applyAlignment="1">
      <alignment horizontal="center"/>
    </xf>
    <xf numFmtId="0" fontId="0" fillId="0" borderId="43" xfId="0" applyBorder="1" applyAlignment="1">
      <alignment horizontal="center"/>
    </xf>
    <xf numFmtId="0" fontId="4" fillId="33" borderId="44" xfId="0" applyFont="1" applyFill="1" applyBorder="1" applyAlignment="1">
      <alignment horizontal="center"/>
    </xf>
    <xf numFmtId="4" fontId="4" fillId="33" borderId="44" xfId="0" applyNumberFormat="1" applyFont="1" applyFill="1" applyBorder="1" applyAlignment="1">
      <alignment horizontal="center"/>
    </xf>
    <xf numFmtId="0" fontId="8" fillId="0" borderId="0" xfId="0" applyFont="1" applyBorder="1" applyAlignment="1">
      <alignment/>
    </xf>
    <xf numFmtId="0" fontId="0" fillId="0" borderId="0" xfId="0" applyFont="1" applyBorder="1" applyAlignment="1">
      <alignment/>
    </xf>
    <xf numFmtId="0" fontId="6" fillId="0" borderId="0" xfId="44" applyAlignment="1" applyProtection="1">
      <alignment/>
      <protection/>
    </xf>
    <xf numFmtId="0" fontId="4"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6" fillId="33" borderId="0" xfId="44" applyFill="1" applyAlignment="1" applyProtection="1">
      <alignment/>
      <protection/>
    </xf>
    <xf numFmtId="0" fontId="0" fillId="0" borderId="0" xfId="0" applyFill="1" applyAlignment="1">
      <alignment/>
    </xf>
    <xf numFmtId="0" fontId="6" fillId="0" borderId="0" xfId="44" applyFill="1" applyAlignment="1" applyProtection="1">
      <alignment/>
      <protection/>
    </xf>
    <xf numFmtId="0" fontId="0" fillId="0" borderId="0" xfId="0" applyFill="1" applyAlignment="1">
      <alignment horizontal="center"/>
    </xf>
    <xf numFmtId="0" fontId="6" fillId="34" borderId="0" xfId="44" applyFill="1" applyAlignment="1" applyProtection="1">
      <alignment/>
      <protection/>
    </xf>
    <xf numFmtId="0" fontId="9" fillId="0" borderId="0" xfId="0" applyFont="1" applyAlignment="1">
      <alignment vertical="center"/>
    </xf>
    <xf numFmtId="0" fontId="6" fillId="0" borderId="0" xfId="44"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28575</xdr:rowOff>
    </xdr:from>
    <xdr:to>
      <xdr:col>12</xdr:col>
      <xdr:colOff>95250</xdr:colOff>
      <xdr:row>9</xdr:row>
      <xdr:rowOff>0</xdr:rowOff>
    </xdr:to>
    <xdr:sp>
      <xdr:nvSpPr>
        <xdr:cNvPr id="1" name="Text Box 1"/>
        <xdr:cNvSpPr txBox="1">
          <a:spLocks noChangeArrowheads="1"/>
        </xdr:cNvSpPr>
      </xdr:nvSpPr>
      <xdr:spPr>
        <a:xfrm>
          <a:off x="266700" y="952500"/>
          <a:ext cx="5019675" cy="7334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Bij deeltijds personeel wordt naar analogie geredeneerd dat er per 20% of minder 1 dag per week wordt gewerkt, ongeacht of het personeelslid op de hogeschool is of niet.
</a:t>
          </a:r>
          <a:r>
            <a:rPr lang="en-US" cap="none" sz="1000" b="0" i="0" u="none" baseline="0">
              <a:solidFill>
                <a:srgbClr val="000000"/>
              </a:solidFill>
              <a:latin typeface="Arial"/>
              <a:ea typeface="Arial"/>
              <a:cs typeface="Arial"/>
            </a:rPr>
            <a:t>Dit komt overeen met de redenering in het decreet die vertrekt van 10% per halve dag. uitkeringen en loongrens worden in functie van de tewerkstelling berekend.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19050</xdr:rowOff>
    </xdr:from>
    <xdr:to>
      <xdr:col>10</xdr:col>
      <xdr:colOff>123825</xdr:colOff>
      <xdr:row>7</xdr:row>
      <xdr:rowOff>57150</xdr:rowOff>
    </xdr:to>
    <xdr:sp>
      <xdr:nvSpPr>
        <xdr:cNvPr id="1" name="Text Box 1"/>
        <xdr:cNvSpPr txBox="1">
          <a:spLocks noChangeArrowheads="1"/>
        </xdr:cNvSpPr>
      </xdr:nvSpPr>
      <xdr:spPr>
        <a:xfrm>
          <a:off x="238125" y="723900"/>
          <a:ext cx="5486400" cy="5238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Bij voltijds personeel wordt verondersteld dat er in een vijfdagenweek wordt gewerkt en dat er dagelijks prestaties worden geleverd, ongeacht of het personeelslid op de hogeschool is of niet. Dit komt overeen met de redenering in het decreet die vertrekt van 10% per halve dag.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10</xdr:col>
      <xdr:colOff>123825</xdr:colOff>
      <xdr:row>8</xdr:row>
      <xdr:rowOff>57150</xdr:rowOff>
    </xdr:to>
    <xdr:sp>
      <xdr:nvSpPr>
        <xdr:cNvPr id="1" name="Text Box 1"/>
        <xdr:cNvSpPr txBox="1">
          <a:spLocks noChangeArrowheads="1"/>
        </xdr:cNvSpPr>
      </xdr:nvSpPr>
      <xdr:spPr>
        <a:xfrm>
          <a:off x="238125" y="942975"/>
          <a:ext cx="5124450" cy="5238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Bij voltijds personeel wordt verondersteld dat er in een vijfdagenweek wordt gewerkt en dat er dagelijks prestaties worden geleverd, ongeacht of het personeelslid op de hogeschool is of niet. Dit komt overeen met de redenering in het decreet die vertrekt van 10% per halve dag.</a:t>
          </a:r>
        </a:p>
      </xdr:txBody>
    </xdr:sp>
    <xdr:clientData/>
  </xdr:twoCellAnchor>
  <xdr:twoCellAnchor>
    <xdr:from>
      <xdr:col>12</xdr:col>
      <xdr:colOff>123825</xdr:colOff>
      <xdr:row>17</xdr:row>
      <xdr:rowOff>47625</xdr:rowOff>
    </xdr:from>
    <xdr:to>
      <xdr:col>18</xdr:col>
      <xdr:colOff>238125</xdr:colOff>
      <xdr:row>41</xdr:row>
      <xdr:rowOff>66675</xdr:rowOff>
    </xdr:to>
    <xdr:sp>
      <xdr:nvSpPr>
        <xdr:cNvPr id="2" name="Text Box 2"/>
        <xdr:cNvSpPr txBox="1">
          <a:spLocks noChangeArrowheads="1"/>
        </xdr:cNvSpPr>
      </xdr:nvSpPr>
      <xdr:spPr>
        <a:xfrm>
          <a:off x="6153150" y="2667000"/>
          <a:ext cx="3771900" cy="3314700"/>
        </a:xfrm>
        <a:prstGeom prst="rect">
          <a:avLst/>
        </a:prstGeom>
        <a:solidFill>
          <a:srgbClr val="FFFF99"/>
        </a:solidFill>
        <a:ln w="9525" cmpd="sng">
          <a:noFill/>
        </a:ln>
      </xdr:spPr>
      <xdr:txBody>
        <a:bodyPr vertOverflow="clip" wrap="square" lIns="36576" tIns="27432" rIns="0" bIns="0"/>
        <a:p>
          <a:pPr algn="l">
            <a:defRPr/>
          </a:pPr>
          <a:r>
            <a:rPr lang="en-US" cap="none" sz="1000" b="1" i="0" u="sng" baseline="0">
              <a:solidFill>
                <a:srgbClr val="000000"/>
              </a:solidFill>
              <a:latin typeface="Arial"/>
              <a:ea typeface="Arial"/>
              <a:cs typeface="Arial"/>
            </a:rPr>
            <a:t>Voorbeeld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personeelslid met weddenschaal 502 en 9 jaar anciënniteit ontvangt een brutomaandloon van 4.434,87 EUR. 
</a:t>
          </a:r>
          <a:r>
            <a:rPr lang="en-US" cap="none" sz="1000" b="0" i="0" u="none" baseline="0">
              <a:solidFill>
                <a:srgbClr val="000000"/>
              </a:solidFill>
              <a:latin typeface="Arial"/>
              <a:ea typeface="Arial"/>
              <a:cs typeface="Arial"/>
            </a:rPr>
            <a:t>Dit personeelslid neemt 15 dagen geboorteverlof van maandag 8 maart tot en met vrijdag 26 maart. De eerste drie dagen worden bezoldigd door de hogeschool (van maandag 8 maart tot en met woensdag 10 maart). De 12 volgende dagen worden niet bezoldigd (van donderdag 11 maart tot en met vrijdag 26 maart). De niet-bezoldigde periode voor de eerste 7 werkdagen telt negen kalenderdagen.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dit geval moet de hogeschool 83,38 EUR bijbetalen.</a:t>
          </a:r>
        </a:p>
      </xdr:txBody>
    </xdr:sp>
    <xdr:clientData/>
  </xdr:twoCellAnchor>
  <xdr:twoCellAnchor>
    <xdr:from>
      <xdr:col>11</xdr:col>
      <xdr:colOff>104775</xdr:colOff>
      <xdr:row>20</xdr:row>
      <xdr:rowOff>28575</xdr:rowOff>
    </xdr:from>
    <xdr:to>
      <xdr:col>12</xdr:col>
      <xdr:colOff>47625</xdr:colOff>
      <xdr:row>21</xdr:row>
      <xdr:rowOff>28575</xdr:rowOff>
    </xdr:to>
    <xdr:sp>
      <xdr:nvSpPr>
        <xdr:cNvPr id="3" name="Line 3"/>
        <xdr:cNvSpPr>
          <a:spLocks/>
        </xdr:cNvSpPr>
      </xdr:nvSpPr>
      <xdr:spPr>
        <a:xfrm flipH="1" flipV="1">
          <a:off x="5524500" y="3133725"/>
          <a:ext cx="552450" cy="1714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37</xdr:row>
      <xdr:rowOff>85725</xdr:rowOff>
    </xdr:from>
    <xdr:to>
      <xdr:col>12</xdr:col>
      <xdr:colOff>28575</xdr:colOff>
      <xdr:row>42</xdr:row>
      <xdr:rowOff>9525</xdr:rowOff>
    </xdr:to>
    <xdr:sp>
      <xdr:nvSpPr>
        <xdr:cNvPr id="4" name="Line 4"/>
        <xdr:cNvSpPr>
          <a:spLocks/>
        </xdr:cNvSpPr>
      </xdr:nvSpPr>
      <xdr:spPr>
        <a:xfrm flipH="1">
          <a:off x="5514975" y="5772150"/>
          <a:ext cx="542925" cy="3238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10</xdr:col>
      <xdr:colOff>123825</xdr:colOff>
      <xdr:row>8</xdr:row>
      <xdr:rowOff>57150</xdr:rowOff>
    </xdr:to>
    <xdr:sp>
      <xdr:nvSpPr>
        <xdr:cNvPr id="1" name="Text Box 2"/>
        <xdr:cNvSpPr txBox="1">
          <a:spLocks noChangeArrowheads="1"/>
        </xdr:cNvSpPr>
      </xdr:nvSpPr>
      <xdr:spPr>
        <a:xfrm>
          <a:off x="238125" y="942975"/>
          <a:ext cx="5124450" cy="5238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Bij voltijds personeel wordt verondersteld dat er in een vijfdagenweek wordt gewerkt en dat er dagelijks prestaties worden geleverd, ongeacht of het personeelslid op de hogeschool is of niet. Dit komt overeen met de redenering in het decreet die vertrekt van 10% per halve dag.</a:t>
          </a:r>
        </a:p>
      </xdr:txBody>
    </xdr:sp>
    <xdr:clientData/>
  </xdr:twoCellAnchor>
  <xdr:twoCellAnchor>
    <xdr:from>
      <xdr:col>12</xdr:col>
      <xdr:colOff>123825</xdr:colOff>
      <xdr:row>17</xdr:row>
      <xdr:rowOff>47625</xdr:rowOff>
    </xdr:from>
    <xdr:to>
      <xdr:col>18</xdr:col>
      <xdr:colOff>238125</xdr:colOff>
      <xdr:row>41</xdr:row>
      <xdr:rowOff>66675</xdr:rowOff>
    </xdr:to>
    <xdr:sp>
      <xdr:nvSpPr>
        <xdr:cNvPr id="2" name="Text Box 3"/>
        <xdr:cNvSpPr txBox="1">
          <a:spLocks noChangeArrowheads="1"/>
        </xdr:cNvSpPr>
      </xdr:nvSpPr>
      <xdr:spPr>
        <a:xfrm>
          <a:off x="6153150" y="2667000"/>
          <a:ext cx="3771900" cy="3295650"/>
        </a:xfrm>
        <a:prstGeom prst="rect">
          <a:avLst/>
        </a:prstGeom>
        <a:solidFill>
          <a:srgbClr val="FFFF99"/>
        </a:solidFill>
        <a:ln w="9525" cmpd="sng">
          <a:noFill/>
        </a:ln>
      </xdr:spPr>
      <xdr:txBody>
        <a:bodyPr vertOverflow="clip" wrap="square" lIns="36576" tIns="27432" rIns="0" bIns="0"/>
        <a:p>
          <a:pPr algn="l">
            <a:defRPr/>
          </a:pPr>
          <a:r>
            <a:rPr lang="en-US" cap="none" sz="1000" b="1" i="0" u="sng" baseline="0">
              <a:solidFill>
                <a:srgbClr val="000000"/>
              </a:solidFill>
              <a:latin typeface="Arial"/>
              <a:ea typeface="Arial"/>
              <a:cs typeface="Arial"/>
            </a:rPr>
            <a:t>Voorbeeld 2</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personeelslid met weddenschaal 502 en 9 jaar anciënniteit ontvangt een brutomaandloon van 4.434,87 EUR. 
</a:t>
          </a:r>
          <a:r>
            <a:rPr lang="en-US" cap="none" sz="1000" b="0" i="0" u="none" baseline="0">
              <a:solidFill>
                <a:srgbClr val="000000"/>
              </a:solidFill>
              <a:latin typeface="Arial"/>
              <a:ea typeface="Arial"/>
              <a:cs typeface="Arial"/>
            </a:rPr>
            <a:t>Dit personeelslid neemt 15 dagen geboorteverlof. Tijdens de niet-bezoldigde periode van 1 april tot en met 19 april valt een feestdag (5 april). De niet-bezoldigde periode voor de eerste 7 werkdagen telt dus 11 kalenderdagen. De feestdag mag niet opgenomen worden in deze periode.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bijpassing van de hogeschool zal in dit geval groter zijn dan in voorbeeld 1. De school moet 340,39 EUR betalen.</a:t>
          </a:r>
        </a:p>
      </xdr:txBody>
    </xdr:sp>
    <xdr:clientData/>
  </xdr:twoCellAnchor>
  <xdr:twoCellAnchor>
    <xdr:from>
      <xdr:col>11</xdr:col>
      <xdr:colOff>104775</xdr:colOff>
      <xdr:row>20</xdr:row>
      <xdr:rowOff>28575</xdr:rowOff>
    </xdr:from>
    <xdr:to>
      <xdr:col>12</xdr:col>
      <xdr:colOff>47625</xdr:colOff>
      <xdr:row>21</xdr:row>
      <xdr:rowOff>28575</xdr:rowOff>
    </xdr:to>
    <xdr:sp>
      <xdr:nvSpPr>
        <xdr:cNvPr id="3" name="Line 4"/>
        <xdr:cNvSpPr>
          <a:spLocks/>
        </xdr:cNvSpPr>
      </xdr:nvSpPr>
      <xdr:spPr>
        <a:xfrm flipH="1" flipV="1">
          <a:off x="5524500" y="3133725"/>
          <a:ext cx="552450" cy="1619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37</xdr:row>
      <xdr:rowOff>85725</xdr:rowOff>
    </xdr:from>
    <xdr:to>
      <xdr:col>12</xdr:col>
      <xdr:colOff>28575</xdr:colOff>
      <xdr:row>42</xdr:row>
      <xdr:rowOff>9525</xdr:rowOff>
    </xdr:to>
    <xdr:sp>
      <xdr:nvSpPr>
        <xdr:cNvPr id="4" name="Line 5"/>
        <xdr:cNvSpPr>
          <a:spLocks/>
        </xdr:cNvSpPr>
      </xdr:nvSpPr>
      <xdr:spPr>
        <a:xfrm flipH="1">
          <a:off x="5514975" y="5762625"/>
          <a:ext cx="542925" cy="3143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10</xdr:col>
      <xdr:colOff>123825</xdr:colOff>
      <xdr:row>8</xdr:row>
      <xdr:rowOff>57150</xdr:rowOff>
    </xdr:to>
    <xdr:sp>
      <xdr:nvSpPr>
        <xdr:cNvPr id="1" name="Text Box 2"/>
        <xdr:cNvSpPr txBox="1">
          <a:spLocks noChangeArrowheads="1"/>
        </xdr:cNvSpPr>
      </xdr:nvSpPr>
      <xdr:spPr>
        <a:xfrm>
          <a:off x="238125" y="942975"/>
          <a:ext cx="5124450" cy="5238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Bij voltijds personeel wordt verondersteld dat er in een vijfdagenweek wordt gewerkt en dat er dagelijks prestaties worden geleverd, ongeacht of het personeelslid op de hogeschool is of niet. Dit komt overeen met de redenering in het decreet die vertrekt van 10% per halve dag.</a:t>
          </a:r>
        </a:p>
      </xdr:txBody>
    </xdr:sp>
    <xdr:clientData/>
  </xdr:twoCellAnchor>
  <xdr:twoCellAnchor>
    <xdr:from>
      <xdr:col>12</xdr:col>
      <xdr:colOff>123825</xdr:colOff>
      <xdr:row>17</xdr:row>
      <xdr:rowOff>47625</xdr:rowOff>
    </xdr:from>
    <xdr:to>
      <xdr:col>18</xdr:col>
      <xdr:colOff>238125</xdr:colOff>
      <xdr:row>41</xdr:row>
      <xdr:rowOff>66675</xdr:rowOff>
    </xdr:to>
    <xdr:sp>
      <xdr:nvSpPr>
        <xdr:cNvPr id="2" name="Text Box 3"/>
        <xdr:cNvSpPr txBox="1">
          <a:spLocks noChangeArrowheads="1"/>
        </xdr:cNvSpPr>
      </xdr:nvSpPr>
      <xdr:spPr>
        <a:xfrm>
          <a:off x="6153150" y="2667000"/>
          <a:ext cx="3771900" cy="3295650"/>
        </a:xfrm>
        <a:prstGeom prst="rect">
          <a:avLst/>
        </a:prstGeom>
        <a:solidFill>
          <a:srgbClr val="FFFF99"/>
        </a:solidFill>
        <a:ln w="9525" cmpd="sng">
          <a:noFill/>
        </a:ln>
      </xdr:spPr>
      <xdr:txBody>
        <a:bodyPr vertOverflow="clip" wrap="square" lIns="36576" tIns="27432" rIns="0" bIns="0"/>
        <a:p>
          <a:pPr algn="l">
            <a:defRPr/>
          </a:pPr>
          <a:r>
            <a:rPr lang="en-US" cap="none" sz="1000" b="1" i="0" u="sng" baseline="0">
              <a:solidFill>
                <a:srgbClr val="000000"/>
              </a:solidFill>
              <a:latin typeface="Arial"/>
              <a:ea typeface="Arial"/>
              <a:cs typeface="Arial"/>
            </a:rPr>
            <a:t>Voorbeeld 3</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personeelslid met weddenschaal 502 en 9 jaar anciënniteit ontvangt een brutomaandloon van 4.434,87 EUR. 
</a:t>
          </a:r>
          <a:r>
            <a:rPr lang="en-US" cap="none" sz="1000" b="0" i="0" u="none" baseline="0">
              <a:solidFill>
                <a:srgbClr val="000000"/>
              </a:solidFill>
              <a:latin typeface="Arial"/>
              <a:ea typeface="Arial"/>
              <a:cs typeface="Arial"/>
            </a:rPr>
            <a:t>Dit personeelslid neemt geboorteverlof 15 dagen geboorteverlof (van 3 mei tot en met 25 mei) en wenst de eerste 7 niet-bezoldigde aaneensluitende dagen op te nemen met ingang van 6 mei. Donderdag 13 mei is een wettelijke feestdag en de school neemt collectief een brugdag op vrijdag 14 mei. De niet-bezoldigde periode voor de eerste 7 werkdagen loopt in dit geval van 6 mei tot en met 18 mei en telt 11 kalenderdagen. 13 en 14 mei worden niet meegeteld om het geboorteverlof te bepalen en vallen niet in de onbezoldigde periode.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school moet 340,39 EUR bijbetalen.</a:t>
          </a:r>
        </a:p>
      </xdr:txBody>
    </xdr:sp>
    <xdr:clientData/>
  </xdr:twoCellAnchor>
  <xdr:twoCellAnchor>
    <xdr:from>
      <xdr:col>11</xdr:col>
      <xdr:colOff>104775</xdr:colOff>
      <xdr:row>20</xdr:row>
      <xdr:rowOff>28575</xdr:rowOff>
    </xdr:from>
    <xdr:to>
      <xdr:col>12</xdr:col>
      <xdr:colOff>47625</xdr:colOff>
      <xdr:row>21</xdr:row>
      <xdr:rowOff>28575</xdr:rowOff>
    </xdr:to>
    <xdr:sp>
      <xdr:nvSpPr>
        <xdr:cNvPr id="3" name="Line 4"/>
        <xdr:cNvSpPr>
          <a:spLocks/>
        </xdr:cNvSpPr>
      </xdr:nvSpPr>
      <xdr:spPr>
        <a:xfrm flipH="1" flipV="1">
          <a:off x="5524500" y="3133725"/>
          <a:ext cx="552450" cy="1619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37</xdr:row>
      <xdr:rowOff>85725</xdr:rowOff>
    </xdr:from>
    <xdr:to>
      <xdr:col>12</xdr:col>
      <xdr:colOff>28575</xdr:colOff>
      <xdr:row>42</xdr:row>
      <xdr:rowOff>9525</xdr:rowOff>
    </xdr:to>
    <xdr:sp>
      <xdr:nvSpPr>
        <xdr:cNvPr id="4" name="Line 5"/>
        <xdr:cNvSpPr>
          <a:spLocks/>
        </xdr:cNvSpPr>
      </xdr:nvSpPr>
      <xdr:spPr>
        <a:xfrm flipH="1">
          <a:off x="5514975" y="5762625"/>
          <a:ext cx="542925" cy="3143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28575</xdr:rowOff>
    </xdr:from>
    <xdr:to>
      <xdr:col>12</xdr:col>
      <xdr:colOff>95250</xdr:colOff>
      <xdr:row>9</xdr:row>
      <xdr:rowOff>0</xdr:rowOff>
    </xdr:to>
    <xdr:sp>
      <xdr:nvSpPr>
        <xdr:cNvPr id="1" name="Text Box 1"/>
        <xdr:cNvSpPr txBox="1">
          <a:spLocks noChangeArrowheads="1"/>
        </xdr:cNvSpPr>
      </xdr:nvSpPr>
      <xdr:spPr>
        <a:xfrm>
          <a:off x="266700" y="1009650"/>
          <a:ext cx="5019675" cy="7334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Bij deeltijds personeel wordt naar analogie geredeneerd dat er per 20% of minder 1 dag per week wordt gewerkt, ongeacht of het personeelslid op de hogeschool is of niet.
</a:t>
          </a:r>
          <a:r>
            <a:rPr lang="en-US" cap="none" sz="1000" b="0" i="0" u="none" baseline="0">
              <a:solidFill>
                <a:srgbClr val="000000"/>
              </a:solidFill>
              <a:latin typeface="Arial"/>
              <a:ea typeface="Arial"/>
              <a:cs typeface="Arial"/>
            </a:rPr>
            <a:t>Dit komt overeen met de redenering in het decreet die vertrekt van 10% per halve dag. uitkeringen en loongrens worden in funcite van de tewerkstelling berekend.</a:t>
          </a:r>
        </a:p>
      </xdr:txBody>
    </xdr:sp>
    <xdr:clientData/>
  </xdr:twoCellAnchor>
  <xdr:twoCellAnchor>
    <xdr:from>
      <xdr:col>12</xdr:col>
      <xdr:colOff>371475</xdr:colOff>
      <xdr:row>28</xdr:row>
      <xdr:rowOff>47625</xdr:rowOff>
    </xdr:from>
    <xdr:to>
      <xdr:col>19</xdr:col>
      <xdr:colOff>0</xdr:colOff>
      <xdr:row>58</xdr:row>
      <xdr:rowOff>19050</xdr:rowOff>
    </xdr:to>
    <xdr:sp>
      <xdr:nvSpPr>
        <xdr:cNvPr id="2" name="Text Box 2"/>
        <xdr:cNvSpPr txBox="1">
          <a:spLocks noChangeArrowheads="1"/>
        </xdr:cNvSpPr>
      </xdr:nvSpPr>
      <xdr:spPr>
        <a:xfrm>
          <a:off x="5562600" y="6781800"/>
          <a:ext cx="3895725" cy="3457575"/>
        </a:xfrm>
        <a:prstGeom prst="rect">
          <a:avLst/>
        </a:prstGeom>
        <a:solidFill>
          <a:srgbClr val="FFFF99"/>
        </a:solidFill>
        <a:ln w="9525" cmpd="sng">
          <a:noFill/>
        </a:ln>
      </xdr:spPr>
      <xdr:txBody>
        <a:bodyPr vertOverflow="clip" wrap="square" lIns="36576" tIns="27432" rIns="0" bIns="0"/>
        <a:p>
          <a:pPr algn="l">
            <a:defRPr/>
          </a:pPr>
          <a:r>
            <a:rPr lang="en-US" cap="none" sz="1000" b="1" i="0" u="sng" baseline="0">
              <a:solidFill>
                <a:srgbClr val="000000"/>
              </a:solidFill>
              <a:latin typeface="Arial"/>
              <a:ea typeface="Arial"/>
              <a:cs typeface="Arial"/>
            </a:rPr>
            <a:t>Voorbeeld 4</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personeelslid met een opdracht van 65 % wordt uitbetaald met weddenschaal 502 aan 9 jaar anciënniteit. Het bruto maandloon aan een opdracht van 65% bedraagt: 4.434,87 * 65 % = 2.882,67 euro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Dit personeelslid neemt 15 dagen geboorteverlof van 9 maart tot en met 29 maart. Het personeelslid neemt de eerste 7 werkdagen onbezoldigd geboorteverlofverlof van 12 maart tot en met 22 maart. Deze niet-bezoldigde periode telt 11 kalenderdagen.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dit geval moet de hogeschool 51,40 EUR bijbetalen.</a:t>
          </a:r>
        </a:p>
      </xdr:txBody>
    </xdr:sp>
    <xdr:clientData/>
  </xdr:twoCellAnchor>
  <xdr:twoCellAnchor>
    <xdr:from>
      <xdr:col>11</xdr:col>
      <xdr:colOff>104775</xdr:colOff>
      <xdr:row>30</xdr:row>
      <xdr:rowOff>47625</xdr:rowOff>
    </xdr:from>
    <xdr:to>
      <xdr:col>12</xdr:col>
      <xdr:colOff>247650</xdr:colOff>
      <xdr:row>31</xdr:row>
      <xdr:rowOff>114300</xdr:rowOff>
    </xdr:to>
    <xdr:sp>
      <xdr:nvSpPr>
        <xdr:cNvPr id="3" name="Line 3"/>
        <xdr:cNvSpPr>
          <a:spLocks/>
        </xdr:cNvSpPr>
      </xdr:nvSpPr>
      <xdr:spPr>
        <a:xfrm flipH="1" flipV="1">
          <a:off x="4686300" y="7105650"/>
          <a:ext cx="752475" cy="2286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55</xdr:row>
      <xdr:rowOff>57150</xdr:rowOff>
    </xdr:from>
    <xdr:to>
      <xdr:col>12</xdr:col>
      <xdr:colOff>276225</xdr:colOff>
      <xdr:row>58</xdr:row>
      <xdr:rowOff>85725</xdr:rowOff>
    </xdr:to>
    <xdr:sp>
      <xdr:nvSpPr>
        <xdr:cNvPr id="4" name="Line 4"/>
        <xdr:cNvSpPr>
          <a:spLocks/>
        </xdr:cNvSpPr>
      </xdr:nvSpPr>
      <xdr:spPr>
        <a:xfrm flipH="1">
          <a:off x="4714875" y="10001250"/>
          <a:ext cx="752475" cy="304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iziv.fgov.be/nl/themas/arbeidsongeschiktheid/bedragen/werknemers-werklozen/Paginas/loon-grensbedrag.aspx#.V9FBiU3r2p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iziv.fgov.be/nl/themas/arbeidsongeschiktheid/bedragen/werknemers-werklozen/Paginas/loon-grensbedrag.aspx#.V9FBiU3r2p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P62"/>
  <sheetViews>
    <sheetView showGridLines="0" zoomScalePageLayoutView="0" workbookViewId="0" topLeftCell="A25">
      <selection activeCell="J29" sqref="J29"/>
    </sheetView>
  </sheetViews>
  <sheetFormatPr defaultColWidth="9.140625" defaultRowHeight="12.75"/>
  <cols>
    <col min="1" max="1" width="2.8515625" style="0" customWidth="1"/>
    <col min="2" max="2" width="1.8515625" style="0" customWidth="1"/>
    <col min="3" max="3" width="10.421875" style="0" customWidth="1"/>
    <col min="4" max="4" width="11.421875" style="0" customWidth="1"/>
    <col min="5" max="5" width="2.8515625" style="0" customWidth="1"/>
    <col min="8" max="8" width="4.7109375" style="0" customWidth="1"/>
    <col min="9" max="9" width="4.57421875" style="0" customWidth="1"/>
    <col min="10" max="10" width="9.140625" style="1" customWidth="1"/>
    <col min="11" max="11" width="2.57421875" style="0" customWidth="1"/>
  </cols>
  <sheetData>
    <row r="1" ht="17.25">
      <c r="C1" s="3" t="s">
        <v>0</v>
      </c>
    </row>
    <row r="2" ht="17.25">
      <c r="C2" s="3"/>
    </row>
    <row r="3" spans="3:16" ht="12.75">
      <c r="C3" s="62" t="s">
        <v>33</v>
      </c>
      <c r="D3" s="63"/>
      <c r="E3" s="63"/>
      <c r="F3" s="63"/>
      <c r="G3" s="63"/>
      <c r="H3" s="63"/>
      <c r="I3" s="63"/>
      <c r="J3" s="64"/>
      <c r="K3" s="63"/>
      <c r="L3" s="63"/>
      <c r="M3" s="63"/>
      <c r="N3" s="63"/>
      <c r="O3" s="63"/>
      <c r="P3" s="63"/>
    </row>
    <row r="4" spans="3:16" ht="12.75">
      <c r="C4" s="69" t="s">
        <v>35</v>
      </c>
      <c r="D4" s="63"/>
      <c r="E4" s="63"/>
      <c r="F4" s="63"/>
      <c r="G4" s="63"/>
      <c r="H4" s="63"/>
      <c r="I4" s="63"/>
      <c r="J4" s="64"/>
      <c r="K4" s="63"/>
      <c r="L4" s="63"/>
      <c r="M4" s="63"/>
      <c r="N4" s="63"/>
      <c r="O4" s="63"/>
      <c r="P4" s="63"/>
    </row>
    <row r="5" ht="12.75">
      <c r="C5" s="61"/>
    </row>
    <row r="6" ht="17.25">
      <c r="C6" s="3"/>
    </row>
    <row r="7" ht="17.25">
      <c r="C7" s="3"/>
    </row>
    <row r="10" ht="13.5" thickBot="1"/>
    <row r="11" spans="2:11" ht="6" customHeight="1">
      <c r="B11" s="29"/>
      <c r="C11" s="30"/>
      <c r="D11" s="30"/>
      <c r="E11" s="30"/>
      <c r="F11" s="30"/>
      <c r="G11" s="30"/>
      <c r="H11" s="30"/>
      <c r="I11" s="30"/>
      <c r="J11" s="31"/>
      <c r="K11" s="32"/>
    </row>
    <row r="12" spans="2:11" ht="14.25">
      <c r="B12" s="33"/>
      <c r="C12" s="60" t="s">
        <v>32</v>
      </c>
      <c r="D12" s="5"/>
      <c r="E12" s="5"/>
      <c r="G12" s="70">
        <v>146.97</v>
      </c>
      <c r="H12" s="5"/>
      <c r="I12" s="5"/>
      <c r="J12" s="6"/>
      <c r="K12" s="34"/>
    </row>
    <row r="13" spans="2:11" ht="12.75">
      <c r="B13" s="33"/>
      <c r="C13" s="60" t="s">
        <v>22</v>
      </c>
      <c r="D13" s="5"/>
      <c r="E13" s="5"/>
      <c r="G13" s="40">
        <f>G12*26</f>
        <v>3821.22</v>
      </c>
      <c r="H13" s="59"/>
      <c r="I13" s="5"/>
      <c r="J13" s="6"/>
      <c r="K13" s="34"/>
    </row>
    <row r="14" spans="2:11" ht="4.5" customHeight="1" thickBot="1">
      <c r="B14" s="36"/>
      <c r="C14" s="37"/>
      <c r="D14" s="37"/>
      <c r="E14" s="37"/>
      <c r="F14" s="41"/>
      <c r="G14" s="37"/>
      <c r="H14" s="37"/>
      <c r="I14" s="37"/>
      <c r="J14" s="38"/>
      <c r="K14" s="39"/>
    </row>
    <row r="15" ht="13.5" thickBot="1">
      <c r="F15" s="2"/>
    </row>
    <row r="16" spans="2:11" ht="5.25" customHeight="1">
      <c r="B16" s="29"/>
      <c r="C16" s="30"/>
      <c r="D16" s="30"/>
      <c r="E16" s="30"/>
      <c r="F16" s="30"/>
      <c r="G16" s="30"/>
      <c r="H16" s="30"/>
      <c r="I16" s="30"/>
      <c r="J16" s="31"/>
      <c r="K16" s="32"/>
    </row>
    <row r="17" spans="2:11" ht="12.75">
      <c r="B17" s="33"/>
      <c r="C17" s="52" t="s">
        <v>25</v>
      </c>
      <c r="D17" s="5"/>
      <c r="E17" s="5"/>
      <c r="F17" s="5"/>
      <c r="G17" s="5"/>
      <c r="H17" s="5"/>
      <c r="I17" s="5"/>
      <c r="J17" s="6"/>
      <c r="K17" s="34"/>
    </row>
    <row r="18" spans="2:11" ht="12.75" customHeight="1">
      <c r="B18" s="33"/>
      <c r="C18" s="5"/>
      <c r="D18" s="5"/>
      <c r="E18" s="5"/>
      <c r="F18" s="5"/>
      <c r="G18" s="5"/>
      <c r="H18" s="5"/>
      <c r="I18" s="5"/>
      <c r="J18" s="6"/>
      <c r="K18" s="34"/>
    </row>
    <row r="19" spans="2:11" ht="198.75">
      <c r="B19" s="33"/>
      <c r="C19" s="5"/>
      <c r="D19" s="5"/>
      <c r="E19" s="5"/>
      <c r="F19" s="5"/>
      <c r="G19" s="5"/>
      <c r="H19" s="35" t="s">
        <v>5</v>
      </c>
      <c r="I19" s="35" t="s">
        <v>6</v>
      </c>
      <c r="J19" s="6"/>
      <c r="K19" s="34"/>
    </row>
    <row r="20" spans="2:11" ht="12.75">
      <c r="B20" s="33"/>
      <c r="C20" s="5" t="s">
        <v>1</v>
      </c>
      <c r="D20" s="5"/>
      <c r="E20" s="5"/>
      <c r="F20" s="5"/>
      <c r="G20" s="5"/>
      <c r="H20" s="6">
        <v>4</v>
      </c>
      <c r="I20" s="6">
        <v>6</v>
      </c>
      <c r="J20" s="6"/>
      <c r="K20" s="34"/>
    </row>
    <row r="21" spans="2:11" ht="12.75">
      <c r="B21" s="33"/>
      <c r="C21" s="5" t="s">
        <v>2</v>
      </c>
      <c r="D21" s="5"/>
      <c r="E21" s="5"/>
      <c r="F21" s="5"/>
      <c r="G21" s="5"/>
      <c r="H21" s="6">
        <v>3</v>
      </c>
      <c r="I21" s="6">
        <v>5</v>
      </c>
      <c r="J21" s="6"/>
      <c r="K21" s="34"/>
    </row>
    <row r="22" spans="2:11" ht="12.75">
      <c r="B22" s="33"/>
      <c r="C22" s="5" t="s">
        <v>3</v>
      </c>
      <c r="D22" s="5"/>
      <c r="E22" s="5"/>
      <c r="F22" s="5"/>
      <c r="G22" s="5"/>
      <c r="H22" s="6">
        <v>2</v>
      </c>
      <c r="I22" s="6">
        <v>3</v>
      </c>
      <c r="J22" s="6"/>
      <c r="K22" s="34"/>
    </row>
    <row r="23" spans="2:11" ht="12.75">
      <c r="B23" s="33"/>
      <c r="C23" s="5" t="s">
        <v>4</v>
      </c>
      <c r="D23" s="5"/>
      <c r="E23" s="5"/>
      <c r="F23" s="5"/>
      <c r="G23" s="5"/>
      <c r="H23" s="6">
        <v>1</v>
      </c>
      <c r="I23" s="6">
        <v>2</v>
      </c>
      <c r="J23" s="6"/>
      <c r="K23" s="34"/>
    </row>
    <row r="24" spans="2:11" ht="5.25" customHeight="1" thickBot="1">
      <c r="B24" s="36"/>
      <c r="C24" s="37"/>
      <c r="D24" s="37"/>
      <c r="E24" s="37"/>
      <c r="F24" s="37"/>
      <c r="G24" s="37"/>
      <c r="H24" s="38"/>
      <c r="I24" s="38"/>
      <c r="J24" s="38"/>
      <c r="K24" s="39"/>
    </row>
    <row r="25" ht="13.5" thickBot="1"/>
    <row r="26" spans="2:11" ht="5.25" customHeight="1">
      <c r="B26" s="9"/>
      <c r="C26" s="10"/>
      <c r="D26" s="10"/>
      <c r="E26" s="10"/>
      <c r="F26" s="10"/>
      <c r="G26" s="10"/>
      <c r="H26" s="10"/>
      <c r="I26" s="10"/>
      <c r="J26" s="11"/>
      <c r="K26" s="12"/>
    </row>
    <row r="27" spans="2:11" ht="12.75">
      <c r="B27" s="13"/>
      <c r="C27" s="4" t="s">
        <v>7</v>
      </c>
      <c r="D27" s="5"/>
      <c r="E27" s="5"/>
      <c r="F27" s="5"/>
      <c r="G27" s="5"/>
      <c r="H27" s="5"/>
      <c r="I27" s="5"/>
      <c r="J27" s="6"/>
      <c r="K27" s="14"/>
    </row>
    <row r="28" spans="2:11" ht="12.75">
      <c r="B28" s="13"/>
      <c r="C28" s="5"/>
      <c r="D28" s="5"/>
      <c r="E28" s="5"/>
      <c r="F28" s="5"/>
      <c r="G28" s="5"/>
      <c r="H28" s="5"/>
      <c r="I28" s="5"/>
      <c r="J28" s="6"/>
      <c r="K28" s="14"/>
    </row>
    <row r="29" spans="2:11" ht="12.75">
      <c r="B29" s="13"/>
      <c r="C29" s="5" t="s">
        <v>8</v>
      </c>
      <c r="D29" s="5"/>
      <c r="E29" s="5"/>
      <c r="F29" s="5"/>
      <c r="G29" s="5"/>
      <c r="H29" s="5"/>
      <c r="I29" s="5"/>
      <c r="J29" s="53"/>
      <c r="K29" s="14"/>
    </row>
    <row r="30" spans="2:11" ht="12.75">
      <c r="B30" s="13"/>
      <c r="C30" s="5" t="s">
        <v>11</v>
      </c>
      <c r="D30" s="5"/>
      <c r="E30" s="5"/>
      <c r="F30" s="5"/>
      <c r="G30" s="5"/>
      <c r="H30" s="5"/>
      <c r="I30" s="5"/>
      <c r="J30" s="54"/>
      <c r="K30" s="14"/>
    </row>
    <row r="31" spans="2:11" ht="12.75">
      <c r="B31" s="13"/>
      <c r="C31" s="5" t="s">
        <v>10</v>
      </c>
      <c r="D31" s="5"/>
      <c r="E31" s="5"/>
      <c r="F31" s="5"/>
      <c r="G31" s="5"/>
      <c r="H31" s="5"/>
      <c r="I31" s="5"/>
      <c r="J31" s="53"/>
      <c r="K31" s="14"/>
    </row>
    <row r="32" spans="2:11" ht="12.75">
      <c r="B32" s="13"/>
      <c r="C32" s="5" t="s">
        <v>9</v>
      </c>
      <c r="D32" s="5"/>
      <c r="E32" s="5"/>
      <c r="F32" s="5"/>
      <c r="G32" s="5"/>
      <c r="H32" s="5"/>
      <c r="I32" s="5"/>
      <c r="J32" s="54" t="e">
        <f>J54</f>
        <v>#DIV/0!</v>
      </c>
      <c r="K32" s="14"/>
    </row>
    <row r="33" spans="2:11" ht="4.5" customHeight="1" thickBot="1">
      <c r="B33" s="15"/>
      <c r="C33" s="16"/>
      <c r="D33" s="16"/>
      <c r="E33" s="16"/>
      <c r="F33" s="16"/>
      <c r="G33" s="16"/>
      <c r="H33" s="16"/>
      <c r="I33" s="16"/>
      <c r="J33" s="17"/>
      <c r="K33" s="18"/>
    </row>
    <row r="34" ht="13.5" customHeight="1" thickBot="1"/>
    <row r="35" spans="2:11" ht="5.25" customHeight="1">
      <c r="B35" s="19"/>
      <c r="C35" s="20"/>
      <c r="D35" s="20"/>
      <c r="E35" s="20"/>
      <c r="F35" s="20"/>
      <c r="G35" s="20"/>
      <c r="H35" s="20"/>
      <c r="I35" s="20"/>
      <c r="J35" s="21"/>
      <c r="K35" s="22"/>
    </row>
    <row r="36" spans="2:11" ht="12.75">
      <c r="B36" s="23"/>
      <c r="C36" s="4" t="s">
        <v>12</v>
      </c>
      <c r="D36" s="5"/>
      <c r="E36" s="5"/>
      <c r="F36" s="5"/>
      <c r="G36" s="5"/>
      <c r="H36" s="5"/>
      <c r="I36" s="5"/>
      <c r="J36" s="6"/>
      <c r="K36" s="24"/>
    </row>
    <row r="37" spans="2:11" ht="12.75">
      <c r="B37" s="23"/>
      <c r="C37" s="5"/>
      <c r="D37" s="5"/>
      <c r="E37" s="5"/>
      <c r="F37" s="5"/>
      <c r="G37" s="5"/>
      <c r="H37" s="5"/>
      <c r="I37" s="5"/>
      <c r="J37" s="6"/>
      <c r="K37" s="24"/>
    </row>
    <row r="38" spans="2:11" ht="12.75">
      <c r="B38" s="23"/>
      <c r="C38" s="5" t="s">
        <v>13</v>
      </c>
      <c r="D38" s="5"/>
      <c r="E38" s="5"/>
      <c r="F38" s="5"/>
      <c r="G38" s="5"/>
      <c r="H38" s="5"/>
      <c r="I38" s="5"/>
      <c r="J38" s="55">
        <f>J30/30</f>
        <v>0</v>
      </c>
      <c r="K38" s="24"/>
    </row>
    <row r="39" spans="2:11" ht="12.75">
      <c r="B39" s="23"/>
      <c r="C39" s="5" t="s">
        <v>14</v>
      </c>
      <c r="D39" s="5"/>
      <c r="E39" s="5"/>
      <c r="F39" s="5"/>
      <c r="G39" s="5"/>
      <c r="H39" s="5"/>
      <c r="I39" s="5"/>
      <c r="J39" s="55">
        <f>J38*J31</f>
        <v>0</v>
      </c>
      <c r="K39" s="24"/>
    </row>
    <row r="40" spans="2:11" ht="12.75">
      <c r="B40" s="23"/>
      <c r="C40" s="5" t="s">
        <v>15</v>
      </c>
      <c r="D40" s="5"/>
      <c r="E40" s="5"/>
      <c r="F40" s="5"/>
      <c r="G40" s="5"/>
      <c r="H40" s="5"/>
      <c r="I40" s="5"/>
      <c r="J40" s="55" t="e">
        <f>J29*J51</f>
        <v>#DIV/0!</v>
      </c>
      <c r="K40" s="24"/>
    </row>
    <row r="41" spans="2:11" ht="12.75">
      <c r="B41" s="23"/>
      <c r="C41" s="5"/>
      <c r="D41" s="5"/>
      <c r="E41" s="5"/>
      <c r="F41" s="5"/>
      <c r="G41" s="5"/>
      <c r="H41" s="5"/>
      <c r="I41" s="5"/>
      <c r="J41" s="7"/>
      <c r="K41" s="24"/>
    </row>
    <row r="42" spans="2:11" ht="12.75">
      <c r="B42" s="23"/>
      <c r="C42" s="4" t="s">
        <v>16</v>
      </c>
      <c r="D42" s="5"/>
      <c r="E42" s="5"/>
      <c r="F42" s="5"/>
      <c r="G42" s="5"/>
      <c r="H42" s="5"/>
      <c r="I42" s="5"/>
      <c r="J42" s="6"/>
      <c r="K42" s="24"/>
    </row>
    <row r="43" spans="2:11" ht="12.75" hidden="1">
      <c r="B43" s="23"/>
      <c r="C43" s="5"/>
      <c r="D43" s="5"/>
      <c r="E43" s="5"/>
      <c r="F43" s="5"/>
      <c r="G43" s="5"/>
      <c r="H43" s="5"/>
      <c r="I43" s="5"/>
      <c r="J43" s="6">
        <f>IF(J29=I20,4,0)</f>
        <v>0</v>
      </c>
      <c r="K43" s="24"/>
    </row>
    <row r="44" spans="2:11" ht="12.75" hidden="1">
      <c r="B44" s="23"/>
      <c r="C44" s="5"/>
      <c r="D44" s="5"/>
      <c r="E44" s="5"/>
      <c r="F44" s="5"/>
      <c r="G44" s="5"/>
      <c r="H44" s="5"/>
      <c r="I44" s="5"/>
      <c r="J44" s="6">
        <f>IF(J29=I21,3,0)</f>
        <v>0</v>
      </c>
      <c r="K44" s="24"/>
    </row>
    <row r="45" spans="2:11" ht="12.75" hidden="1">
      <c r="B45" s="23"/>
      <c r="C45" s="5"/>
      <c r="D45" s="5"/>
      <c r="E45" s="5"/>
      <c r="F45" s="5"/>
      <c r="G45" s="5"/>
      <c r="H45" s="5"/>
      <c r="I45" s="5"/>
      <c r="J45" s="6">
        <f>IF(J29=I22,2,0)</f>
        <v>0</v>
      </c>
      <c r="K45" s="24"/>
    </row>
    <row r="46" spans="2:11" ht="12.75" hidden="1">
      <c r="B46" s="23"/>
      <c r="C46" s="5"/>
      <c r="D46" s="5"/>
      <c r="E46" s="5"/>
      <c r="F46" s="5"/>
      <c r="G46" s="5"/>
      <c r="H46" s="5"/>
      <c r="I46" s="5"/>
      <c r="J46" s="6">
        <f>IF(J29=I23,1,0)</f>
        <v>0</v>
      </c>
      <c r="K46" s="24"/>
    </row>
    <row r="47" spans="2:11" ht="12.75" hidden="1">
      <c r="B47" s="23"/>
      <c r="C47" s="5"/>
      <c r="D47" s="5"/>
      <c r="E47" s="5"/>
      <c r="F47" s="5"/>
      <c r="G47" s="5"/>
      <c r="H47" s="5"/>
      <c r="I47" s="5"/>
      <c r="J47" s="6">
        <f>SUM(J43:J46)</f>
        <v>0</v>
      </c>
      <c r="K47" s="24"/>
    </row>
    <row r="48" spans="2:11" ht="12.75">
      <c r="B48" s="23"/>
      <c r="C48" s="5"/>
      <c r="D48" s="5"/>
      <c r="E48" s="5"/>
      <c r="F48" s="5"/>
      <c r="G48" s="5"/>
      <c r="H48" s="5"/>
      <c r="I48" s="5"/>
      <c r="J48" s="6"/>
      <c r="K48" s="24"/>
    </row>
    <row r="49" spans="2:11" ht="12.75">
      <c r="B49" s="23"/>
      <c r="C49" s="5" t="s">
        <v>17</v>
      </c>
      <c r="D49" s="5"/>
      <c r="E49" s="5">
        <f>J47</f>
        <v>0</v>
      </c>
      <c r="F49" s="8" t="s">
        <v>19</v>
      </c>
      <c r="G49" s="5"/>
      <c r="H49" s="5"/>
      <c r="I49" s="5"/>
      <c r="J49" s="55" t="e">
        <f>(J30*12)/(52*J47)</f>
        <v>#DIV/0!</v>
      </c>
      <c r="K49" s="24"/>
    </row>
    <row r="50" spans="2:11" ht="12.75">
      <c r="B50" s="23"/>
      <c r="C50" s="5" t="s">
        <v>18</v>
      </c>
      <c r="D50" s="5"/>
      <c r="E50" s="5"/>
      <c r="F50" s="5"/>
      <c r="G50" s="5"/>
      <c r="H50" s="5"/>
      <c r="I50" s="5"/>
      <c r="J50" s="55" t="e">
        <f>J49*82%</f>
        <v>#DIV/0!</v>
      </c>
      <c r="K50" s="24"/>
    </row>
    <row r="51" spans="2:11" ht="12.75">
      <c r="B51" s="23"/>
      <c r="C51" s="5"/>
      <c r="D51" s="5"/>
      <c r="E51" s="5"/>
      <c r="F51" s="5"/>
      <c r="G51" s="5"/>
      <c r="H51" s="5"/>
      <c r="I51" s="5"/>
      <c r="J51" s="56" t="e">
        <f>IF(J49&gt;J52,J52,J49)</f>
        <v>#DIV/0!</v>
      </c>
      <c r="K51" s="24"/>
    </row>
    <row r="52" spans="2:11" ht="12.75">
      <c r="B52" s="23"/>
      <c r="C52" s="5" t="s">
        <v>21</v>
      </c>
      <c r="D52" s="5"/>
      <c r="E52" s="5">
        <f>J47</f>
        <v>0</v>
      </c>
      <c r="F52" s="8" t="s">
        <v>19</v>
      </c>
      <c r="G52" s="5"/>
      <c r="H52" s="5"/>
      <c r="I52" s="5"/>
      <c r="J52" s="55" t="e">
        <f>G12*6/J47</f>
        <v>#DIV/0!</v>
      </c>
      <c r="K52" s="24"/>
    </row>
    <row r="53" spans="2:11" ht="12.75">
      <c r="B53" s="23"/>
      <c r="C53" s="5" t="s">
        <v>20</v>
      </c>
      <c r="D53" s="5"/>
      <c r="E53" s="5">
        <f>J47</f>
        <v>0</v>
      </c>
      <c r="F53" s="8" t="s">
        <v>19</v>
      </c>
      <c r="G53" s="5"/>
      <c r="H53" s="5"/>
      <c r="I53" s="5"/>
      <c r="J53" s="55" t="e">
        <f>J52*82%</f>
        <v>#DIV/0!</v>
      </c>
      <c r="K53" s="24"/>
    </row>
    <row r="54" spans="2:11" ht="12.75">
      <c r="B54" s="23"/>
      <c r="C54" s="5" t="s">
        <v>31</v>
      </c>
      <c r="D54" s="5"/>
      <c r="E54" s="5"/>
      <c r="F54" s="5"/>
      <c r="G54" s="5"/>
      <c r="H54" s="5"/>
      <c r="I54" s="5"/>
      <c r="J54" s="55" t="e">
        <f>J29*J55</f>
        <v>#DIV/0!</v>
      </c>
      <c r="K54" s="24"/>
    </row>
    <row r="55" spans="2:11" ht="12.75" hidden="1">
      <c r="B55" s="23"/>
      <c r="C55" s="5"/>
      <c r="D55" s="5"/>
      <c r="E55" s="5"/>
      <c r="F55" s="5"/>
      <c r="G55" s="5"/>
      <c r="H55" s="5"/>
      <c r="I55" s="5"/>
      <c r="J55" s="7" t="e">
        <f>IF(J50&gt;J53,J53,J50)</f>
        <v>#DIV/0!</v>
      </c>
      <c r="K55" s="24"/>
    </row>
    <row r="56" spans="2:11" ht="4.5" customHeight="1" thickBot="1">
      <c r="B56" s="25"/>
      <c r="C56" s="26"/>
      <c r="D56" s="26"/>
      <c r="E56" s="26"/>
      <c r="F56" s="26"/>
      <c r="G56" s="26"/>
      <c r="H56" s="26"/>
      <c r="I56" s="26"/>
      <c r="J56" s="27"/>
      <c r="K56" s="28"/>
    </row>
    <row r="57" spans="2:11" ht="10.5" customHeight="1" thickBot="1">
      <c r="B57" s="5"/>
      <c r="C57" s="5"/>
      <c r="D57" s="5"/>
      <c r="E57" s="5"/>
      <c r="F57" s="5"/>
      <c r="G57" s="5"/>
      <c r="H57" s="5"/>
      <c r="I57" s="5"/>
      <c r="J57" s="6"/>
      <c r="K57" s="5"/>
    </row>
    <row r="58" spans="2:11" ht="5.25" customHeight="1">
      <c r="B58" s="42"/>
      <c r="C58" s="43"/>
      <c r="D58" s="43"/>
      <c r="E58" s="43"/>
      <c r="F58" s="43"/>
      <c r="G58" s="43"/>
      <c r="H58" s="43"/>
      <c r="I58" s="43"/>
      <c r="J58" s="44"/>
      <c r="K58" s="45"/>
    </row>
    <row r="59" spans="2:11" ht="12.75">
      <c r="B59" s="46"/>
      <c r="C59" s="4" t="s">
        <v>23</v>
      </c>
      <c r="D59" s="5"/>
      <c r="E59" s="5"/>
      <c r="F59" s="5"/>
      <c r="G59" s="5"/>
      <c r="H59" s="5"/>
      <c r="I59" s="5"/>
      <c r="J59" s="57" t="e">
        <f>IF(J39&gt;J40,"JA","NEEN")</f>
        <v>#DIV/0!</v>
      </c>
      <c r="K59" s="47"/>
    </row>
    <row r="60" spans="2:11" ht="12.75">
      <c r="B60" s="46"/>
      <c r="C60" s="5"/>
      <c r="D60" s="5"/>
      <c r="E60" s="5"/>
      <c r="F60" s="5"/>
      <c r="G60" s="5"/>
      <c r="H60" s="5"/>
      <c r="I60" s="5"/>
      <c r="J60" s="6"/>
      <c r="K60" s="47"/>
    </row>
    <row r="61" spans="2:11" ht="12.75">
      <c r="B61" s="46"/>
      <c r="C61" s="4" t="s">
        <v>24</v>
      </c>
      <c r="D61" s="5"/>
      <c r="E61" s="5"/>
      <c r="F61" s="5"/>
      <c r="G61" s="5"/>
      <c r="H61" s="5"/>
      <c r="I61" s="5"/>
      <c r="J61" s="58" t="e">
        <f>(J39-J40)*0.8693</f>
        <v>#DIV/0!</v>
      </c>
      <c r="K61" s="47"/>
    </row>
    <row r="62" spans="2:11" ht="6" customHeight="1" thickBot="1">
      <c r="B62" s="48"/>
      <c r="C62" s="49"/>
      <c r="D62" s="49"/>
      <c r="E62" s="49"/>
      <c r="F62" s="49"/>
      <c r="G62" s="49"/>
      <c r="H62" s="49"/>
      <c r="I62" s="49"/>
      <c r="J62" s="50"/>
      <c r="K62" s="51"/>
    </row>
  </sheetData>
  <sheetProtection/>
  <hyperlinks>
    <hyperlink ref="C4" r:id="rId1" display="http://www.riziv.fgov.be/nl/themas/arbeidsongeschiktheid/bedragen/werknemers-werklozen/Paginas/loon-grensbedrag.aspx#.V9FBiU3r2po"/>
  </hyperlinks>
  <printOptions/>
  <pageMargins left="0.75" right="0.75" top="1" bottom="1" header="0.5" footer="0.5"/>
  <pageSetup fitToHeight="1" fitToWidth="1" horizontalDpi="600" verticalDpi="600" orientation="portrait" paperSize="9" scale="7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1:P46"/>
  <sheetViews>
    <sheetView showGridLines="0" zoomScalePageLayoutView="0" workbookViewId="0" topLeftCell="A16">
      <selection activeCell="O30" sqref="O30"/>
    </sheetView>
  </sheetViews>
  <sheetFormatPr defaultColWidth="9.140625" defaultRowHeight="12.75"/>
  <cols>
    <col min="1" max="1" width="3.00390625" style="0" customWidth="1"/>
    <col min="2" max="2" width="2.421875" style="0" customWidth="1"/>
    <col min="5" max="5" width="14.57421875" style="0" customWidth="1"/>
    <col min="10" max="10" width="9.140625" style="1" customWidth="1"/>
    <col min="11" max="11" width="2.7109375" style="0" customWidth="1"/>
  </cols>
  <sheetData>
    <row r="1" ht="17.25">
      <c r="C1" s="3" t="s">
        <v>26</v>
      </c>
    </row>
    <row r="2" spans="3:16" ht="12.75">
      <c r="C2" s="62" t="s">
        <v>33</v>
      </c>
      <c r="D2" s="63"/>
      <c r="E2" s="63"/>
      <c r="F2" s="63"/>
      <c r="G2" s="63"/>
      <c r="H2" s="63"/>
      <c r="I2" s="63"/>
      <c r="J2" s="64"/>
      <c r="K2" s="63"/>
      <c r="L2" s="63"/>
      <c r="M2" s="63"/>
      <c r="N2" s="63"/>
      <c r="O2" s="63"/>
      <c r="P2" s="63"/>
    </row>
    <row r="3" spans="3:16" ht="12.75">
      <c r="C3" s="71" t="s">
        <v>35</v>
      </c>
      <c r="D3" s="63"/>
      <c r="E3" s="63"/>
      <c r="F3" s="63"/>
      <c r="G3" s="63"/>
      <c r="H3" s="63"/>
      <c r="I3" s="63"/>
      <c r="J3" s="64"/>
      <c r="K3" s="63"/>
      <c r="L3" s="63"/>
      <c r="M3" s="63"/>
      <c r="N3" s="63"/>
      <c r="O3" s="63"/>
      <c r="P3" s="63"/>
    </row>
    <row r="9" ht="13.5" thickBot="1"/>
    <row r="10" spans="2:11" ht="6" customHeight="1">
      <c r="B10" s="29"/>
      <c r="C10" s="30"/>
      <c r="D10" s="30"/>
      <c r="E10" s="30"/>
      <c r="F10" s="30"/>
      <c r="G10" s="30"/>
      <c r="H10" s="30"/>
      <c r="I10" s="30"/>
      <c r="J10" s="31"/>
      <c r="K10" s="32"/>
    </row>
    <row r="11" spans="2:11" ht="12.75">
      <c r="B11" s="33"/>
      <c r="C11" s="60" t="s">
        <v>32</v>
      </c>
      <c r="D11" s="5"/>
      <c r="E11" s="5"/>
      <c r="G11" s="40">
        <v>146.97</v>
      </c>
      <c r="H11" s="5"/>
      <c r="I11" s="5"/>
      <c r="J11" s="6"/>
      <c r="K11" s="34"/>
    </row>
    <row r="12" spans="2:11" ht="12.75">
      <c r="B12" s="33"/>
      <c r="C12" s="60" t="s">
        <v>22</v>
      </c>
      <c r="D12" s="5"/>
      <c r="E12" s="5"/>
      <c r="G12" s="40">
        <f>G11*26</f>
        <v>3821.22</v>
      </c>
      <c r="H12" s="59"/>
      <c r="I12" s="5"/>
      <c r="J12" s="6"/>
      <c r="K12" s="34"/>
    </row>
    <row r="13" spans="2:11" ht="6" customHeight="1" thickBot="1">
      <c r="B13" s="36"/>
      <c r="C13" s="37"/>
      <c r="D13" s="37"/>
      <c r="E13" s="37"/>
      <c r="F13" s="41"/>
      <c r="G13" s="37"/>
      <c r="H13" s="37"/>
      <c r="I13" s="37"/>
      <c r="J13" s="38"/>
      <c r="K13" s="39"/>
    </row>
    <row r="14" ht="13.5" thickBot="1"/>
    <row r="15" spans="2:11" ht="5.25" customHeight="1">
      <c r="B15" s="9"/>
      <c r="C15" s="10"/>
      <c r="D15" s="10"/>
      <c r="E15" s="10"/>
      <c r="F15" s="10"/>
      <c r="G15" s="10"/>
      <c r="H15" s="10"/>
      <c r="I15" s="10"/>
      <c r="J15" s="11"/>
      <c r="K15" s="12"/>
    </row>
    <row r="16" spans="2:11" ht="12.75">
      <c r="B16" s="13"/>
      <c r="C16" s="4" t="s">
        <v>7</v>
      </c>
      <c r="D16" s="5"/>
      <c r="E16" s="5"/>
      <c r="F16" s="5"/>
      <c r="G16" s="5"/>
      <c r="H16" s="5"/>
      <c r="I16" s="5"/>
      <c r="J16" s="6"/>
      <c r="K16" s="14"/>
    </row>
    <row r="17" spans="2:11" ht="12.75">
      <c r="B17" s="13"/>
      <c r="C17" s="5"/>
      <c r="D17" s="5"/>
      <c r="E17" s="5"/>
      <c r="F17" s="5"/>
      <c r="G17" s="5"/>
      <c r="H17" s="5"/>
      <c r="I17" s="5"/>
      <c r="J17" s="6"/>
      <c r="K17" s="14"/>
    </row>
    <row r="18" spans="2:11" ht="12.75">
      <c r="B18" s="13"/>
      <c r="C18" s="5" t="s">
        <v>8</v>
      </c>
      <c r="D18" s="5"/>
      <c r="E18" s="5"/>
      <c r="F18" s="5"/>
      <c r="G18" s="5"/>
      <c r="H18" s="5"/>
      <c r="I18" s="5"/>
      <c r="J18" s="53"/>
      <c r="K18" s="14"/>
    </row>
    <row r="19" spans="2:11" ht="12.75">
      <c r="B19" s="13"/>
      <c r="C19" s="5" t="s">
        <v>11</v>
      </c>
      <c r="D19" s="5"/>
      <c r="E19" s="5"/>
      <c r="F19" s="5"/>
      <c r="G19" s="5"/>
      <c r="H19" s="5"/>
      <c r="I19" s="5"/>
      <c r="J19" s="54"/>
      <c r="K19" s="14"/>
    </row>
    <row r="20" spans="2:11" ht="12.75">
      <c r="B20" s="13"/>
      <c r="C20" s="5" t="s">
        <v>10</v>
      </c>
      <c r="D20" s="5"/>
      <c r="E20" s="5"/>
      <c r="F20" s="5"/>
      <c r="G20" s="5"/>
      <c r="H20" s="5"/>
      <c r="I20" s="5"/>
      <c r="J20" s="53"/>
      <c r="K20" s="14"/>
    </row>
    <row r="21" spans="2:11" ht="12.75">
      <c r="B21" s="13"/>
      <c r="C21" s="5" t="s">
        <v>9</v>
      </c>
      <c r="D21" s="5"/>
      <c r="E21" s="5"/>
      <c r="F21" s="5"/>
      <c r="G21" s="5"/>
      <c r="H21" s="5"/>
      <c r="I21" s="5"/>
      <c r="J21" s="54">
        <f>J37</f>
        <v>0</v>
      </c>
      <c r="K21" s="14"/>
    </row>
    <row r="22" spans="2:11" ht="5.25" customHeight="1" thickBot="1">
      <c r="B22" s="15"/>
      <c r="C22" s="16"/>
      <c r="D22" s="16"/>
      <c r="E22" s="16"/>
      <c r="F22" s="16"/>
      <c r="G22" s="16"/>
      <c r="H22" s="16"/>
      <c r="I22" s="16"/>
      <c r="J22" s="17"/>
      <c r="K22" s="18"/>
    </row>
    <row r="23" ht="13.5" thickBot="1"/>
    <row r="24" spans="2:11" ht="5.25" customHeight="1">
      <c r="B24" s="19"/>
      <c r="C24" s="20"/>
      <c r="D24" s="20"/>
      <c r="E24" s="20"/>
      <c r="F24" s="20"/>
      <c r="G24" s="20"/>
      <c r="H24" s="20"/>
      <c r="I24" s="20"/>
      <c r="J24" s="21"/>
      <c r="K24" s="22"/>
    </row>
    <row r="25" spans="2:11" ht="12.75">
      <c r="B25" s="23"/>
      <c r="C25" s="4" t="s">
        <v>12</v>
      </c>
      <c r="D25" s="5"/>
      <c r="E25" s="5"/>
      <c r="F25" s="5"/>
      <c r="G25" s="5"/>
      <c r="H25" s="5"/>
      <c r="I25" s="5"/>
      <c r="J25" s="6"/>
      <c r="K25" s="24"/>
    </row>
    <row r="26" spans="2:11" ht="12.75">
      <c r="B26" s="23"/>
      <c r="C26" s="5"/>
      <c r="D26" s="5"/>
      <c r="E26" s="5"/>
      <c r="F26" s="5"/>
      <c r="G26" s="5"/>
      <c r="H26" s="5"/>
      <c r="I26" s="5"/>
      <c r="J26" s="6"/>
      <c r="K26" s="24"/>
    </row>
    <row r="27" spans="2:11" ht="12.75">
      <c r="B27" s="23"/>
      <c r="C27" s="5" t="s">
        <v>13</v>
      </c>
      <c r="D27" s="5"/>
      <c r="E27" s="5"/>
      <c r="F27" s="5"/>
      <c r="G27" s="5"/>
      <c r="H27" s="5"/>
      <c r="I27" s="5"/>
      <c r="J27" s="55">
        <f>J19/30</f>
        <v>0</v>
      </c>
      <c r="K27" s="24"/>
    </row>
    <row r="28" spans="2:11" ht="12.75">
      <c r="B28" s="23"/>
      <c r="C28" s="5" t="s">
        <v>14</v>
      </c>
      <c r="D28" s="5"/>
      <c r="E28" s="5"/>
      <c r="F28" s="5"/>
      <c r="G28" s="5"/>
      <c r="H28" s="5"/>
      <c r="I28" s="5"/>
      <c r="J28" s="55">
        <f>J27*J20</f>
        <v>0</v>
      </c>
      <c r="K28" s="24"/>
    </row>
    <row r="29" spans="2:11" ht="12.75">
      <c r="B29" s="23"/>
      <c r="C29" s="5" t="s">
        <v>27</v>
      </c>
      <c r="D29" s="5"/>
      <c r="E29" s="5"/>
      <c r="F29" s="5"/>
      <c r="G29" s="5"/>
      <c r="H29" s="5"/>
      <c r="I29" s="5"/>
      <c r="J29" s="55">
        <f>J38*J18</f>
        <v>0</v>
      </c>
      <c r="K29" s="24"/>
    </row>
    <row r="30" spans="2:11" ht="12.75">
      <c r="B30" s="23"/>
      <c r="C30" s="5"/>
      <c r="D30" s="5"/>
      <c r="E30" s="5"/>
      <c r="F30" s="5"/>
      <c r="G30" s="5"/>
      <c r="H30" s="5"/>
      <c r="I30" s="5"/>
      <c r="J30" s="7"/>
      <c r="K30" s="24"/>
    </row>
    <row r="31" spans="2:11" ht="12.75">
      <c r="B31" s="23"/>
      <c r="C31" s="4" t="s">
        <v>16</v>
      </c>
      <c r="D31" s="5"/>
      <c r="E31" s="5"/>
      <c r="F31" s="5"/>
      <c r="G31" s="5"/>
      <c r="H31" s="5"/>
      <c r="I31" s="5"/>
      <c r="J31" s="7"/>
      <c r="K31" s="24"/>
    </row>
    <row r="32" spans="2:11" ht="12.75">
      <c r="B32" s="23"/>
      <c r="C32" s="5"/>
      <c r="D32" s="5"/>
      <c r="E32" s="5"/>
      <c r="F32" s="5"/>
      <c r="G32" s="5"/>
      <c r="H32" s="5"/>
      <c r="I32" s="5"/>
      <c r="J32" s="7"/>
      <c r="K32" s="24"/>
    </row>
    <row r="33" spans="2:11" ht="12.75">
      <c r="B33" s="23"/>
      <c r="C33" s="5" t="s">
        <v>28</v>
      </c>
      <c r="D33" s="5"/>
      <c r="E33" s="5"/>
      <c r="F33" s="5"/>
      <c r="G33" s="5"/>
      <c r="H33" s="5"/>
      <c r="I33" s="5"/>
      <c r="J33" s="55">
        <f>(J19*12)/(52*5)</f>
        <v>0</v>
      </c>
      <c r="K33" s="24"/>
    </row>
    <row r="34" spans="2:11" ht="12.75">
      <c r="B34" s="23"/>
      <c r="C34" s="5" t="s">
        <v>18</v>
      </c>
      <c r="D34" s="5"/>
      <c r="E34" s="5"/>
      <c r="F34" s="5"/>
      <c r="G34" s="5"/>
      <c r="H34" s="5"/>
      <c r="I34" s="5"/>
      <c r="J34" s="55">
        <f>J33*82%</f>
        <v>0</v>
      </c>
      <c r="K34" s="24"/>
    </row>
    <row r="35" spans="2:11" ht="12.75">
      <c r="B35" s="23"/>
      <c r="C35" s="5" t="s">
        <v>29</v>
      </c>
      <c r="D35" s="5"/>
      <c r="E35" s="5"/>
      <c r="F35" s="5"/>
      <c r="G35" s="5"/>
      <c r="H35" s="5"/>
      <c r="I35" s="5"/>
      <c r="J35" s="55">
        <f>G11*6/5</f>
        <v>176.36399999999998</v>
      </c>
      <c r="K35" s="24"/>
    </row>
    <row r="36" spans="2:11" ht="12.75">
      <c r="B36" s="23"/>
      <c r="C36" s="5" t="s">
        <v>30</v>
      </c>
      <c r="D36" s="5"/>
      <c r="E36" s="5"/>
      <c r="F36" s="5"/>
      <c r="G36" s="5"/>
      <c r="H36" s="5"/>
      <c r="I36" s="5"/>
      <c r="J36" s="55">
        <f>J35*82%</f>
        <v>144.61847999999998</v>
      </c>
      <c r="K36" s="24"/>
    </row>
    <row r="37" spans="2:11" ht="12.75">
      <c r="B37" s="23"/>
      <c r="C37" s="5" t="s">
        <v>31</v>
      </c>
      <c r="D37" s="5"/>
      <c r="E37" s="5"/>
      <c r="F37" s="5"/>
      <c r="G37" s="5"/>
      <c r="H37" s="5"/>
      <c r="I37" s="5"/>
      <c r="J37" s="55">
        <f>J39*J18</f>
        <v>0</v>
      </c>
      <c r="K37" s="24"/>
    </row>
    <row r="38" spans="2:11" ht="12.75" hidden="1">
      <c r="B38" s="23"/>
      <c r="C38" s="5"/>
      <c r="D38" s="5"/>
      <c r="E38" s="5"/>
      <c r="F38" s="5"/>
      <c r="G38" s="5"/>
      <c r="H38" s="5"/>
      <c r="I38" s="5"/>
      <c r="J38" s="6">
        <f>IF(J33&gt;J35,J35,J33)</f>
        <v>0</v>
      </c>
      <c r="K38" s="24"/>
    </row>
    <row r="39" spans="2:11" ht="12.75" hidden="1">
      <c r="B39" s="23"/>
      <c r="C39" s="5"/>
      <c r="D39" s="5"/>
      <c r="E39" s="5"/>
      <c r="F39" s="5"/>
      <c r="G39" s="5"/>
      <c r="H39" s="5"/>
      <c r="I39" s="5"/>
      <c r="J39" s="6">
        <f>IF(J34&gt;J36,J36,J34)</f>
        <v>0</v>
      </c>
      <c r="K39" s="24"/>
    </row>
    <row r="40" spans="2:11" ht="4.5" customHeight="1" thickBot="1">
      <c r="B40" s="25"/>
      <c r="C40" s="26"/>
      <c r="D40" s="26"/>
      <c r="E40" s="26"/>
      <c r="F40" s="26"/>
      <c r="G40" s="26"/>
      <c r="H40" s="26"/>
      <c r="I40" s="26"/>
      <c r="J40" s="27"/>
      <c r="K40" s="28"/>
    </row>
    <row r="41" ht="13.5" thickBot="1"/>
    <row r="42" spans="2:11" ht="4.5" customHeight="1">
      <c r="B42" s="42"/>
      <c r="C42" s="43"/>
      <c r="D42" s="43"/>
      <c r="E42" s="43"/>
      <c r="F42" s="43"/>
      <c r="G42" s="43"/>
      <c r="H42" s="43"/>
      <c r="I42" s="43"/>
      <c r="J42" s="44"/>
      <c r="K42" s="45"/>
    </row>
    <row r="43" spans="2:11" ht="12.75">
      <c r="B43" s="46"/>
      <c r="C43" s="4" t="s">
        <v>23</v>
      </c>
      <c r="D43" s="5"/>
      <c r="E43" s="5"/>
      <c r="F43" s="5"/>
      <c r="G43" s="5"/>
      <c r="H43" s="5"/>
      <c r="I43" s="5"/>
      <c r="J43" s="57" t="str">
        <f>IF(J28&gt;J29,"JA","NEEN")</f>
        <v>NEEN</v>
      </c>
      <c r="K43" s="47"/>
    </row>
    <row r="44" spans="2:11" ht="12.75">
      <c r="B44" s="46"/>
      <c r="C44" s="5"/>
      <c r="D44" s="5"/>
      <c r="E44" s="5"/>
      <c r="F44" s="5"/>
      <c r="G44" s="5"/>
      <c r="H44" s="5"/>
      <c r="I44" s="5"/>
      <c r="J44" s="6"/>
      <c r="K44" s="47"/>
    </row>
    <row r="45" spans="2:11" ht="12.75">
      <c r="B45" s="46"/>
      <c r="C45" s="4" t="s">
        <v>24</v>
      </c>
      <c r="D45" s="5"/>
      <c r="E45" s="5"/>
      <c r="F45" s="5"/>
      <c r="G45" s="5"/>
      <c r="H45" s="5"/>
      <c r="I45" s="5"/>
      <c r="J45" s="58">
        <f>(J28-J29)*0.8693</f>
        <v>0</v>
      </c>
      <c r="K45" s="47"/>
    </row>
    <row r="46" spans="2:11" ht="5.25" customHeight="1" thickBot="1">
      <c r="B46" s="48"/>
      <c r="C46" s="49"/>
      <c r="D46" s="49"/>
      <c r="E46" s="49"/>
      <c r="F46" s="49"/>
      <c r="G46" s="49"/>
      <c r="H46" s="49"/>
      <c r="I46" s="49"/>
      <c r="J46" s="50"/>
      <c r="K46" s="51"/>
    </row>
  </sheetData>
  <sheetProtection/>
  <hyperlinks>
    <hyperlink ref="C3" r:id="rId1" display="http://www.riziv.fgov.be/nl/themas/arbeidsongeschiktheid/bedragen/werknemers-werklozen/Paginas/loon-grensbedrag.aspx#.V9FBiU3r2po"/>
  </hyperlinks>
  <printOptions/>
  <pageMargins left="0.75" right="0.75" top="1" bottom="1" header="0.5" footer="0.5"/>
  <pageSetup fitToHeight="1" fitToWidth="1" horizontalDpi="600" verticalDpi="600" orientation="portrait" paperSize="9" scale="65"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B1:P47"/>
  <sheetViews>
    <sheetView showGridLines="0" zoomScalePageLayoutView="0" workbookViewId="0" topLeftCell="A13">
      <selection activeCell="J20" sqref="J20"/>
    </sheetView>
  </sheetViews>
  <sheetFormatPr defaultColWidth="9.140625" defaultRowHeight="12.75"/>
  <cols>
    <col min="1" max="1" width="3.00390625" style="0" customWidth="1"/>
    <col min="2" max="2" width="2.421875" style="0" customWidth="1"/>
    <col min="10" max="10" width="9.140625" style="1" customWidth="1"/>
    <col min="11" max="11" width="2.7109375" style="0" customWidth="1"/>
  </cols>
  <sheetData>
    <row r="1" ht="17.25">
      <c r="C1" s="3" t="s">
        <v>26</v>
      </c>
    </row>
    <row r="2" ht="17.25">
      <c r="C2" s="3"/>
    </row>
    <row r="3" spans="3:16" ht="12.75">
      <c r="C3" s="62" t="s">
        <v>33</v>
      </c>
      <c r="D3" s="63"/>
      <c r="E3" s="63"/>
      <c r="F3" s="63"/>
      <c r="G3" s="63"/>
      <c r="H3" s="63"/>
      <c r="I3" s="63"/>
      <c r="J3" s="64"/>
      <c r="K3" s="63"/>
      <c r="L3" s="63"/>
      <c r="M3" s="63"/>
      <c r="N3" s="63"/>
      <c r="O3" s="63"/>
      <c r="P3" s="63"/>
    </row>
    <row r="4" spans="3:16" ht="12.75">
      <c r="C4" s="65" t="s">
        <v>34</v>
      </c>
      <c r="D4" s="63"/>
      <c r="E4" s="63"/>
      <c r="F4" s="63"/>
      <c r="G4" s="63"/>
      <c r="H4" s="63"/>
      <c r="I4" s="63"/>
      <c r="J4" s="64"/>
      <c r="K4" s="63"/>
      <c r="L4" s="63"/>
      <c r="M4" s="63"/>
      <c r="N4" s="63"/>
      <c r="O4" s="63"/>
      <c r="P4" s="63"/>
    </row>
    <row r="10" ht="13.5" thickBot="1"/>
    <row r="11" spans="2:11" ht="6" customHeight="1">
      <c r="B11" s="29"/>
      <c r="C11" s="30"/>
      <c r="D11" s="30"/>
      <c r="E11" s="30"/>
      <c r="F11" s="30"/>
      <c r="G11" s="30"/>
      <c r="H11" s="30"/>
      <c r="I11" s="30"/>
      <c r="J11" s="31"/>
      <c r="K11" s="32"/>
    </row>
    <row r="12" spans="2:11" ht="12.75">
      <c r="B12" s="33"/>
      <c r="C12" s="60" t="s">
        <v>32</v>
      </c>
      <c r="D12" s="5"/>
      <c r="E12" s="5"/>
      <c r="G12" s="40">
        <v>146.97</v>
      </c>
      <c r="H12" s="5"/>
      <c r="I12" s="5"/>
      <c r="J12" s="6"/>
      <c r="K12" s="34"/>
    </row>
    <row r="13" spans="2:11" ht="12.75">
      <c r="B13" s="33"/>
      <c r="C13" s="60" t="s">
        <v>22</v>
      </c>
      <c r="D13" s="5"/>
      <c r="E13" s="5"/>
      <c r="G13" s="40">
        <f>G12*26</f>
        <v>3821.22</v>
      </c>
      <c r="H13" s="59"/>
      <c r="I13" s="5"/>
      <c r="J13" s="6"/>
      <c r="K13" s="34"/>
    </row>
    <row r="14" spans="2:11" ht="6" customHeight="1" thickBot="1">
      <c r="B14" s="36"/>
      <c r="C14" s="37"/>
      <c r="D14" s="37"/>
      <c r="E14" s="37"/>
      <c r="F14" s="41"/>
      <c r="G14" s="37"/>
      <c r="H14" s="37"/>
      <c r="I14" s="37"/>
      <c r="J14" s="38"/>
      <c r="K14" s="39"/>
    </row>
    <row r="15" ht="13.5" thickBot="1"/>
    <row r="16" spans="2:11" ht="5.25" customHeight="1">
      <c r="B16" s="9"/>
      <c r="C16" s="10"/>
      <c r="D16" s="10"/>
      <c r="E16" s="10"/>
      <c r="F16" s="10"/>
      <c r="G16" s="10"/>
      <c r="H16" s="10"/>
      <c r="I16" s="10"/>
      <c r="J16" s="11"/>
      <c r="K16" s="12"/>
    </row>
    <row r="17" spans="2:11" ht="12.75">
      <c r="B17" s="13"/>
      <c r="C17" s="4" t="s">
        <v>7</v>
      </c>
      <c r="D17" s="5"/>
      <c r="E17" s="5"/>
      <c r="F17" s="5"/>
      <c r="G17" s="5"/>
      <c r="H17" s="5"/>
      <c r="I17" s="5"/>
      <c r="J17" s="6"/>
      <c r="K17" s="14"/>
    </row>
    <row r="18" spans="2:11" ht="12.75">
      <c r="B18" s="13"/>
      <c r="C18" s="5"/>
      <c r="D18" s="5"/>
      <c r="E18" s="5"/>
      <c r="F18" s="5"/>
      <c r="G18" s="5"/>
      <c r="H18" s="5"/>
      <c r="I18" s="5"/>
      <c r="J18" s="6"/>
      <c r="K18" s="14"/>
    </row>
    <row r="19" spans="2:11" ht="12.75">
      <c r="B19" s="13"/>
      <c r="C19" s="5" t="s">
        <v>8</v>
      </c>
      <c r="D19" s="5"/>
      <c r="E19" s="5"/>
      <c r="F19" s="5"/>
      <c r="G19" s="5"/>
      <c r="H19" s="5"/>
      <c r="I19" s="5"/>
      <c r="J19" s="53">
        <v>7</v>
      </c>
      <c r="K19" s="14"/>
    </row>
    <row r="20" spans="2:11" ht="12.75">
      <c r="B20" s="13"/>
      <c r="C20" s="5" t="s">
        <v>11</v>
      </c>
      <c r="D20" s="5"/>
      <c r="E20" s="5"/>
      <c r="F20" s="5"/>
      <c r="G20" s="5"/>
      <c r="H20" s="5"/>
      <c r="I20" s="5"/>
      <c r="J20" s="54">
        <v>4434.87</v>
      </c>
      <c r="K20" s="14"/>
    </row>
    <row r="21" spans="2:11" ht="13.5" customHeight="1">
      <c r="B21" s="13"/>
      <c r="C21" s="5" t="s">
        <v>10</v>
      </c>
      <c r="D21" s="5"/>
      <c r="E21" s="5"/>
      <c r="F21" s="5"/>
      <c r="G21" s="5"/>
      <c r="H21" s="5"/>
      <c r="I21" s="5"/>
      <c r="J21" s="53">
        <v>9</v>
      </c>
      <c r="K21" s="14"/>
    </row>
    <row r="22" spans="2:11" ht="12.75">
      <c r="B22" s="13"/>
      <c r="C22" s="5" t="s">
        <v>9</v>
      </c>
      <c r="D22" s="5"/>
      <c r="E22" s="5"/>
      <c r="F22" s="5"/>
      <c r="G22" s="5"/>
      <c r="H22" s="5"/>
      <c r="I22" s="5"/>
      <c r="J22" s="54">
        <f>J38</f>
        <v>1012.3293599999998</v>
      </c>
      <c r="K22" s="14"/>
    </row>
    <row r="23" spans="2:11" ht="5.25" customHeight="1" thickBot="1">
      <c r="B23" s="15"/>
      <c r="C23" s="16"/>
      <c r="D23" s="16"/>
      <c r="E23" s="16"/>
      <c r="F23" s="16"/>
      <c r="G23" s="16"/>
      <c r="H23" s="16"/>
      <c r="I23" s="16"/>
      <c r="J23" s="17"/>
      <c r="K23" s="18"/>
    </row>
    <row r="24" ht="13.5" thickBot="1"/>
    <row r="25" spans="2:11" ht="5.25" customHeight="1">
      <c r="B25" s="19"/>
      <c r="C25" s="20"/>
      <c r="D25" s="20"/>
      <c r="E25" s="20"/>
      <c r="F25" s="20"/>
      <c r="G25" s="20"/>
      <c r="H25" s="20"/>
      <c r="I25" s="20"/>
      <c r="J25" s="21"/>
      <c r="K25" s="22"/>
    </row>
    <row r="26" spans="2:11" ht="12.75">
      <c r="B26" s="23"/>
      <c r="C26" s="4" t="s">
        <v>12</v>
      </c>
      <c r="D26" s="5"/>
      <c r="E26" s="5"/>
      <c r="F26" s="5"/>
      <c r="G26" s="5"/>
      <c r="H26" s="5"/>
      <c r="I26" s="5"/>
      <c r="J26" s="6"/>
      <c r="K26" s="24"/>
    </row>
    <row r="27" spans="2:11" ht="12.75">
      <c r="B27" s="23"/>
      <c r="C27" s="5"/>
      <c r="D27" s="5"/>
      <c r="E27" s="5"/>
      <c r="F27" s="5"/>
      <c r="G27" s="5"/>
      <c r="H27" s="5"/>
      <c r="I27" s="5"/>
      <c r="J27" s="6"/>
      <c r="K27" s="24"/>
    </row>
    <row r="28" spans="2:11" ht="12.75">
      <c r="B28" s="23"/>
      <c r="C28" s="5" t="s">
        <v>13</v>
      </c>
      <c r="D28" s="5"/>
      <c r="E28" s="5"/>
      <c r="F28" s="5"/>
      <c r="G28" s="5"/>
      <c r="H28" s="5"/>
      <c r="I28" s="5"/>
      <c r="J28" s="55">
        <f>J20/30</f>
        <v>147.829</v>
      </c>
      <c r="K28" s="24"/>
    </row>
    <row r="29" spans="2:11" ht="12.75">
      <c r="B29" s="23"/>
      <c r="C29" s="5" t="s">
        <v>14</v>
      </c>
      <c r="D29" s="5"/>
      <c r="E29" s="5"/>
      <c r="F29" s="5"/>
      <c r="G29" s="5"/>
      <c r="H29" s="5"/>
      <c r="I29" s="5"/>
      <c r="J29" s="55">
        <f>J28*J21</f>
        <v>1330.461</v>
      </c>
      <c r="K29" s="24"/>
    </row>
    <row r="30" spans="2:11" ht="12.75">
      <c r="B30" s="23"/>
      <c r="C30" s="5" t="s">
        <v>27</v>
      </c>
      <c r="D30" s="5"/>
      <c r="E30" s="5"/>
      <c r="F30" s="5"/>
      <c r="G30" s="5"/>
      <c r="H30" s="5"/>
      <c r="I30" s="5"/>
      <c r="J30" s="55">
        <f>J39*J19</f>
        <v>1234.5479999999998</v>
      </c>
      <c r="K30" s="24"/>
    </row>
    <row r="31" spans="2:11" ht="12.75">
      <c r="B31" s="23"/>
      <c r="C31" s="5"/>
      <c r="D31" s="5"/>
      <c r="E31" s="5"/>
      <c r="F31" s="5"/>
      <c r="G31" s="5"/>
      <c r="H31" s="5"/>
      <c r="I31" s="5"/>
      <c r="J31" s="7"/>
      <c r="K31" s="24"/>
    </row>
    <row r="32" spans="2:11" ht="12.75">
      <c r="B32" s="23"/>
      <c r="C32" s="4" t="s">
        <v>16</v>
      </c>
      <c r="D32" s="5"/>
      <c r="E32" s="5"/>
      <c r="F32" s="5"/>
      <c r="G32" s="5"/>
      <c r="H32" s="5"/>
      <c r="I32" s="5"/>
      <c r="J32" s="7"/>
      <c r="K32" s="24"/>
    </row>
    <row r="33" spans="2:11" ht="12.75">
      <c r="B33" s="23"/>
      <c r="C33" s="5"/>
      <c r="D33" s="5"/>
      <c r="E33" s="5"/>
      <c r="F33" s="5"/>
      <c r="G33" s="5"/>
      <c r="H33" s="5"/>
      <c r="I33" s="5"/>
      <c r="J33" s="7"/>
      <c r="K33" s="24"/>
    </row>
    <row r="34" spans="2:11" ht="12.75">
      <c r="B34" s="23"/>
      <c r="C34" s="5" t="s">
        <v>28</v>
      </c>
      <c r="D34" s="5"/>
      <c r="E34" s="5"/>
      <c r="F34" s="5"/>
      <c r="G34" s="5"/>
      <c r="H34" s="5"/>
      <c r="I34" s="5"/>
      <c r="J34" s="55">
        <f>(J20*12)/(52*5)</f>
        <v>204.6863076923077</v>
      </c>
      <c r="K34" s="24"/>
    </row>
    <row r="35" spans="2:11" ht="12.75">
      <c r="B35" s="23"/>
      <c r="C35" s="5" t="s">
        <v>18</v>
      </c>
      <c r="D35" s="5"/>
      <c r="E35" s="5"/>
      <c r="F35" s="5"/>
      <c r="G35" s="5"/>
      <c r="H35" s="5"/>
      <c r="I35" s="5"/>
      <c r="J35" s="55">
        <f>J34*82%</f>
        <v>167.84277230769231</v>
      </c>
      <c r="K35" s="24"/>
    </row>
    <row r="36" spans="2:11" ht="12.75">
      <c r="B36" s="23"/>
      <c r="C36" s="5" t="s">
        <v>29</v>
      </c>
      <c r="D36" s="5"/>
      <c r="E36" s="5"/>
      <c r="F36" s="5"/>
      <c r="G36" s="5"/>
      <c r="H36" s="5"/>
      <c r="I36" s="5"/>
      <c r="J36" s="55">
        <f>G12*6/5</f>
        <v>176.36399999999998</v>
      </c>
      <c r="K36" s="24"/>
    </row>
    <row r="37" spans="2:11" ht="12.75">
      <c r="B37" s="23"/>
      <c r="C37" s="5" t="s">
        <v>30</v>
      </c>
      <c r="D37" s="5"/>
      <c r="E37" s="5"/>
      <c r="F37" s="5"/>
      <c r="G37" s="5"/>
      <c r="H37" s="5"/>
      <c r="I37" s="5"/>
      <c r="J37" s="55">
        <f>J36*82%</f>
        <v>144.61847999999998</v>
      </c>
      <c r="K37" s="24"/>
    </row>
    <row r="38" spans="2:11" ht="12.75">
      <c r="B38" s="23"/>
      <c r="C38" s="5" t="s">
        <v>31</v>
      </c>
      <c r="D38" s="5"/>
      <c r="E38" s="5"/>
      <c r="F38" s="5"/>
      <c r="G38" s="5"/>
      <c r="H38" s="5"/>
      <c r="I38" s="5"/>
      <c r="J38" s="55">
        <f>J40*J19</f>
        <v>1012.3293599999998</v>
      </c>
      <c r="K38" s="24"/>
    </row>
    <row r="39" spans="2:11" ht="12.75" hidden="1">
      <c r="B39" s="23"/>
      <c r="C39" s="5"/>
      <c r="D39" s="5"/>
      <c r="E39" s="5"/>
      <c r="F39" s="5"/>
      <c r="G39" s="5"/>
      <c r="H39" s="5"/>
      <c r="I39" s="5"/>
      <c r="J39" s="6">
        <f>IF(J34&gt;J36,J36,J34)</f>
        <v>176.36399999999998</v>
      </c>
      <c r="K39" s="24"/>
    </row>
    <row r="40" spans="2:11" ht="12.75" hidden="1">
      <c r="B40" s="23"/>
      <c r="C40" s="5"/>
      <c r="D40" s="5"/>
      <c r="E40" s="5"/>
      <c r="F40" s="5"/>
      <c r="G40" s="5"/>
      <c r="H40" s="5"/>
      <c r="I40" s="5"/>
      <c r="J40" s="6">
        <f>IF(J35&gt;J37,J37,J35)</f>
        <v>144.61847999999998</v>
      </c>
      <c r="K40" s="24"/>
    </row>
    <row r="41" spans="2:11" ht="5.25" customHeight="1" thickBot="1">
      <c r="B41" s="25"/>
      <c r="C41" s="26"/>
      <c r="D41" s="26"/>
      <c r="E41" s="26"/>
      <c r="F41" s="26"/>
      <c r="G41" s="26"/>
      <c r="H41" s="26"/>
      <c r="I41" s="26"/>
      <c r="J41" s="27"/>
      <c r="K41" s="28"/>
    </row>
    <row r="42" ht="13.5" thickBot="1"/>
    <row r="43" spans="2:11" ht="4.5" customHeight="1">
      <c r="B43" s="42"/>
      <c r="C43" s="43"/>
      <c r="D43" s="43"/>
      <c r="E43" s="43"/>
      <c r="F43" s="43"/>
      <c r="G43" s="43"/>
      <c r="H43" s="43"/>
      <c r="I43" s="43"/>
      <c r="J43" s="44"/>
      <c r="K43" s="45"/>
    </row>
    <row r="44" spans="2:11" ht="12.75">
      <c r="B44" s="46"/>
      <c r="C44" s="4" t="s">
        <v>23</v>
      </c>
      <c r="D44" s="5"/>
      <c r="E44" s="5"/>
      <c r="F44" s="5"/>
      <c r="G44" s="5"/>
      <c r="H44" s="5"/>
      <c r="I44" s="5"/>
      <c r="J44" s="57" t="str">
        <f>IF(J29&gt;J30,"JA","NEEN")</f>
        <v>JA</v>
      </c>
      <c r="K44" s="47"/>
    </row>
    <row r="45" spans="2:11" ht="12.75">
      <c r="B45" s="46"/>
      <c r="C45" s="5"/>
      <c r="D45" s="5"/>
      <c r="E45" s="5"/>
      <c r="F45" s="5"/>
      <c r="G45" s="5"/>
      <c r="H45" s="5"/>
      <c r="I45" s="5"/>
      <c r="J45" s="6"/>
      <c r="K45" s="47"/>
    </row>
    <row r="46" spans="2:11" ht="12.75">
      <c r="B46" s="46"/>
      <c r="C46" s="4" t="s">
        <v>24</v>
      </c>
      <c r="D46" s="5"/>
      <c r="E46" s="5"/>
      <c r="F46" s="5"/>
      <c r="G46" s="5"/>
      <c r="H46" s="5"/>
      <c r="I46" s="5"/>
      <c r="J46" s="58">
        <f>(J29-J30)*0.8693</f>
        <v>83.37717090000021</v>
      </c>
      <c r="K46" s="47"/>
    </row>
    <row r="47" spans="2:11" ht="5.25" customHeight="1" thickBot="1">
      <c r="B47" s="48"/>
      <c r="C47" s="49"/>
      <c r="D47" s="49"/>
      <c r="E47" s="49"/>
      <c r="F47" s="49"/>
      <c r="G47" s="49"/>
      <c r="H47" s="49"/>
      <c r="I47" s="49"/>
      <c r="J47" s="50"/>
      <c r="K47" s="51"/>
    </row>
  </sheetData>
  <sheetProtection/>
  <printOptions/>
  <pageMargins left="0.75" right="0.75" top="1" bottom="1" header="0.5" footer="0.5"/>
  <pageSetup fitToHeight="1" fitToWidth="1"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47"/>
  <sheetViews>
    <sheetView showGridLines="0" zoomScalePageLayoutView="0" workbookViewId="0" topLeftCell="A13">
      <selection activeCell="J21" sqref="J21"/>
    </sheetView>
  </sheetViews>
  <sheetFormatPr defaultColWidth="9.140625" defaultRowHeight="12.75"/>
  <cols>
    <col min="1" max="1" width="3.00390625" style="0" customWidth="1"/>
    <col min="2" max="2" width="2.421875" style="0" customWidth="1"/>
    <col min="10" max="10" width="9.140625" style="1" customWidth="1"/>
    <col min="11" max="11" width="2.7109375" style="0" customWidth="1"/>
  </cols>
  <sheetData>
    <row r="1" ht="17.25">
      <c r="C1" s="3" t="s">
        <v>26</v>
      </c>
    </row>
    <row r="2" ht="17.25">
      <c r="C2" s="3"/>
    </row>
    <row r="3" spans="3:16" ht="12.75">
      <c r="C3" s="62" t="s">
        <v>33</v>
      </c>
      <c r="D3" s="63"/>
      <c r="E3" s="63"/>
      <c r="F3" s="63"/>
      <c r="G3" s="63"/>
      <c r="H3" s="63"/>
      <c r="I3" s="63"/>
      <c r="J3" s="64"/>
      <c r="K3" s="63"/>
      <c r="L3" s="63"/>
      <c r="M3" s="63"/>
      <c r="N3" s="63"/>
      <c r="O3" s="63"/>
      <c r="P3" s="63"/>
    </row>
    <row r="4" spans="3:16" ht="12.75">
      <c r="C4" s="65" t="s">
        <v>34</v>
      </c>
      <c r="D4" s="63"/>
      <c r="E4" s="63"/>
      <c r="F4" s="63"/>
      <c r="G4" s="63"/>
      <c r="H4" s="63"/>
      <c r="I4" s="63"/>
      <c r="J4" s="64"/>
      <c r="K4" s="63"/>
      <c r="L4" s="63"/>
      <c r="M4" s="63"/>
      <c r="N4" s="63"/>
      <c r="O4" s="63"/>
      <c r="P4" s="63"/>
    </row>
    <row r="5" spans="3:10" s="66" customFormat="1" ht="12.75">
      <c r="C5" s="67"/>
      <c r="J5" s="68"/>
    </row>
    <row r="10" ht="13.5" thickBot="1"/>
    <row r="11" spans="2:11" ht="6" customHeight="1">
      <c r="B11" s="29"/>
      <c r="C11" s="30"/>
      <c r="D11" s="30"/>
      <c r="E11" s="30"/>
      <c r="F11" s="30"/>
      <c r="G11" s="30"/>
      <c r="H11" s="30"/>
      <c r="I11" s="30"/>
      <c r="J11" s="31"/>
      <c r="K11" s="32"/>
    </row>
    <row r="12" spans="2:11" ht="12.75">
      <c r="B12" s="33"/>
      <c r="C12" s="60" t="s">
        <v>32</v>
      </c>
      <c r="D12" s="5"/>
      <c r="E12" s="5"/>
      <c r="G12" s="40">
        <v>146.97</v>
      </c>
      <c r="H12" s="5"/>
      <c r="I12" s="5"/>
      <c r="J12" s="6"/>
      <c r="K12" s="34"/>
    </row>
    <row r="13" spans="2:11" ht="12.75">
      <c r="B13" s="33"/>
      <c r="C13" s="60" t="s">
        <v>22</v>
      </c>
      <c r="D13" s="5"/>
      <c r="E13" s="5"/>
      <c r="G13" s="40">
        <f>G12*26</f>
        <v>3821.22</v>
      </c>
      <c r="H13" s="59"/>
      <c r="I13" s="5"/>
      <c r="J13" s="6"/>
      <c r="K13" s="34"/>
    </row>
    <row r="14" spans="2:11" ht="6" customHeight="1" thickBot="1">
      <c r="B14" s="36"/>
      <c r="C14" s="37"/>
      <c r="D14" s="37"/>
      <c r="E14" s="37"/>
      <c r="F14" s="41"/>
      <c r="G14" s="37"/>
      <c r="H14" s="37"/>
      <c r="I14" s="37"/>
      <c r="J14" s="38"/>
      <c r="K14" s="39"/>
    </row>
    <row r="15" ht="13.5" thickBot="1"/>
    <row r="16" spans="2:11" ht="5.25" customHeight="1">
      <c r="B16" s="9"/>
      <c r="C16" s="10"/>
      <c r="D16" s="10"/>
      <c r="E16" s="10"/>
      <c r="F16" s="10"/>
      <c r="G16" s="10"/>
      <c r="H16" s="10"/>
      <c r="I16" s="10"/>
      <c r="J16" s="11"/>
      <c r="K16" s="12"/>
    </row>
    <row r="17" spans="2:11" ht="12.75">
      <c r="B17" s="13"/>
      <c r="C17" s="4" t="s">
        <v>7</v>
      </c>
      <c r="D17" s="5"/>
      <c r="E17" s="5"/>
      <c r="F17" s="5"/>
      <c r="G17" s="5"/>
      <c r="H17" s="5"/>
      <c r="I17" s="5"/>
      <c r="J17" s="6"/>
      <c r="K17" s="14"/>
    </row>
    <row r="18" spans="2:11" ht="12.75">
      <c r="B18" s="13"/>
      <c r="C18" s="5"/>
      <c r="D18" s="5"/>
      <c r="E18" s="5"/>
      <c r="F18" s="5"/>
      <c r="G18" s="5"/>
      <c r="H18" s="5"/>
      <c r="I18" s="5"/>
      <c r="J18" s="6"/>
      <c r="K18" s="14"/>
    </row>
    <row r="19" spans="2:11" ht="12.75">
      <c r="B19" s="13"/>
      <c r="C19" s="5" t="s">
        <v>8</v>
      </c>
      <c r="D19" s="5"/>
      <c r="E19" s="5"/>
      <c r="F19" s="5"/>
      <c r="G19" s="5"/>
      <c r="H19" s="5"/>
      <c r="I19" s="5"/>
      <c r="J19" s="53">
        <v>7</v>
      </c>
      <c r="K19" s="14"/>
    </row>
    <row r="20" spans="2:11" ht="12.75">
      <c r="B20" s="13"/>
      <c r="C20" s="5" t="s">
        <v>11</v>
      </c>
      <c r="D20" s="5"/>
      <c r="E20" s="5"/>
      <c r="F20" s="5"/>
      <c r="G20" s="5"/>
      <c r="H20" s="5"/>
      <c r="I20" s="5"/>
      <c r="J20" s="54">
        <v>4434.87</v>
      </c>
      <c r="K20" s="14"/>
    </row>
    <row r="21" spans="2:11" ht="12.75">
      <c r="B21" s="13"/>
      <c r="C21" s="5" t="s">
        <v>10</v>
      </c>
      <c r="D21" s="5"/>
      <c r="E21" s="5"/>
      <c r="F21" s="5"/>
      <c r="G21" s="5"/>
      <c r="H21" s="5"/>
      <c r="I21" s="5"/>
      <c r="J21" s="53">
        <v>11</v>
      </c>
      <c r="K21" s="14"/>
    </row>
    <row r="22" spans="2:11" ht="12.75">
      <c r="B22" s="13"/>
      <c r="C22" s="5" t="s">
        <v>9</v>
      </c>
      <c r="D22" s="5"/>
      <c r="E22" s="5"/>
      <c r="F22" s="5"/>
      <c r="G22" s="5"/>
      <c r="H22" s="5"/>
      <c r="I22" s="5"/>
      <c r="J22" s="54">
        <f>J38</f>
        <v>1012.3293599999998</v>
      </c>
      <c r="K22" s="14"/>
    </row>
    <row r="23" spans="2:11" ht="5.25" customHeight="1" thickBot="1">
      <c r="B23" s="15"/>
      <c r="C23" s="16"/>
      <c r="D23" s="16"/>
      <c r="E23" s="16"/>
      <c r="F23" s="16"/>
      <c r="G23" s="16"/>
      <c r="H23" s="16"/>
      <c r="I23" s="16"/>
      <c r="J23" s="17"/>
      <c r="K23" s="18"/>
    </row>
    <row r="24" ht="13.5" thickBot="1"/>
    <row r="25" spans="2:11" ht="5.25" customHeight="1">
      <c r="B25" s="19"/>
      <c r="C25" s="20"/>
      <c r="D25" s="20"/>
      <c r="E25" s="20"/>
      <c r="F25" s="20"/>
      <c r="G25" s="20"/>
      <c r="H25" s="20"/>
      <c r="I25" s="20"/>
      <c r="J25" s="21"/>
      <c r="K25" s="22"/>
    </row>
    <row r="26" spans="2:11" ht="12.75">
      <c r="B26" s="23"/>
      <c r="C26" s="4" t="s">
        <v>12</v>
      </c>
      <c r="D26" s="5"/>
      <c r="E26" s="5"/>
      <c r="F26" s="5"/>
      <c r="G26" s="5"/>
      <c r="H26" s="5"/>
      <c r="I26" s="5"/>
      <c r="J26" s="6"/>
      <c r="K26" s="24"/>
    </row>
    <row r="27" spans="2:11" ht="12.75">
      <c r="B27" s="23"/>
      <c r="C27" s="5"/>
      <c r="D27" s="5"/>
      <c r="E27" s="5"/>
      <c r="F27" s="5"/>
      <c r="G27" s="5"/>
      <c r="H27" s="5"/>
      <c r="I27" s="5"/>
      <c r="J27" s="6"/>
      <c r="K27" s="24"/>
    </row>
    <row r="28" spans="2:11" ht="12.75">
      <c r="B28" s="23"/>
      <c r="C28" s="5" t="s">
        <v>13</v>
      </c>
      <c r="D28" s="5"/>
      <c r="E28" s="5"/>
      <c r="F28" s="5"/>
      <c r="G28" s="5"/>
      <c r="H28" s="5"/>
      <c r="I28" s="5"/>
      <c r="J28" s="55">
        <f>J20/30</f>
        <v>147.829</v>
      </c>
      <c r="K28" s="24"/>
    </row>
    <row r="29" spans="2:11" ht="12.75">
      <c r="B29" s="23"/>
      <c r="C29" s="5" t="s">
        <v>14</v>
      </c>
      <c r="D29" s="5"/>
      <c r="E29" s="5"/>
      <c r="F29" s="5"/>
      <c r="G29" s="5"/>
      <c r="H29" s="5"/>
      <c r="I29" s="5"/>
      <c r="J29" s="55">
        <f>J28*J21</f>
        <v>1626.1190000000001</v>
      </c>
      <c r="K29" s="24"/>
    </row>
    <row r="30" spans="2:11" ht="12.75">
      <c r="B30" s="23"/>
      <c r="C30" s="5" t="s">
        <v>27</v>
      </c>
      <c r="D30" s="5"/>
      <c r="E30" s="5"/>
      <c r="F30" s="5"/>
      <c r="G30" s="5"/>
      <c r="H30" s="5"/>
      <c r="I30" s="5"/>
      <c r="J30" s="55">
        <f>J39*J19</f>
        <v>1234.5479999999998</v>
      </c>
      <c r="K30" s="24"/>
    </row>
    <row r="31" spans="2:11" ht="12.75">
      <c r="B31" s="23"/>
      <c r="C31" s="5"/>
      <c r="D31" s="5"/>
      <c r="E31" s="5"/>
      <c r="F31" s="5"/>
      <c r="G31" s="5"/>
      <c r="H31" s="5"/>
      <c r="I31" s="5"/>
      <c r="J31" s="7"/>
      <c r="K31" s="24"/>
    </row>
    <row r="32" spans="2:11" ht="12.75">
      <c r="B32" s="23"/>
      <c r="C32" s="4" t="s">
        <v>16</v>
      </c>
      <c r="D32" s="5"/>
      <c r="E32" s="5"/>
      <c r="F32" s="5"/>
      <c r="G32" s="5"/>
      <c r="H32" s="5"/>
      <c r="I32" s="5"/>
      <c r="J32" s="7"/>
      <c r="K32" s="24"/>
    </row>
    <row r="33" spans="2:11" ht="12.75">
      <c r="B33" s="23"/>
      <c r="C33" s="5"/>
      <c r="D33" s="5"/>
      <c r="E33" s="5"/>
      <c r="F33" s="5"/>
      <c r="G33" s="5"/>
      <c r="H33" s="5"/>
      <c r="I33" s="5"/>
      <c r="J33" s="7"/>
      <c r="K33" s="24"/>
    </row>
    <row r="34" spans="2:11" ht="12.75">
      <c r="B34" s="23"/>
      <c r="C34" s="5" t="s">
        <v>28</v>
      </c>
      <c r="D34" s="5"/>
      <c r="E34" s="5"/>
      <c r="F34" s="5"/>
      <c r="G34" s="5"/>
      <c r="H34" s="5"/>
      <c r="I34" s="5"/>
      <c r="J34" s="55">
        <f>(J20*12)/(52*5)</f>
        <v>204.6863076923077</v>
      </c>
      <c r="K34" s="24"/>
    </row>
    <row r="35" spans="2:11" ht="12.75">
      <c r="B35" s="23"/>
      <c r="C35" s="5" t="s">
        <v>18</v>
      </c>
      <c r="D35" s="5"/>
      <c r="E35" s="5"/>
      <c r="F35" s="5"/>
      <c r="G35" s="5"/>
      <c r="H35" s="5"/>
      <c r="I35" s="5"/>
      <c r="J35" s="55">
        <f>J34*82%</f>
        <v>167.84277230769231</v>
      </c>
      <c r="K35" s="24"/>
    </row>
    <row r="36" spans="2:11" ht="12.75">
      <c r="B36" s="23"/>
      <c r="C36" s="5" t="s">
        <v>29</v>
      </c>
      <c r="D36" s="5"/>
      <c r="E36" s="5"/>
      <c r="F36" s="5"/>
      <c r="G36" s="5"/>
      <c r="H36" s="5"/>
      <c r="I36" s="5"/>
      <c r="J36" s="55">
        <f>G12*6/5</f>
        <v>176.36399999999998</v>
      </c>
      <c r="K36" s="24"/>
    </row>
    <row r="37" spans="2:11" ht="12.75">
      <c r="B37" s="23"/>
      <c r="C37" s="5" t="s">
        <v>30</v>
      </c>
      <c r="D37" s="5"/>
      <c r="E37" s="5"/>
      <c r="F37" s="5"/>
      <c r="G37" s="5"/>
      <c r="H37" s="5"/>
      <c r="I37" s="5"/>
      <c r="J37" s="55">
        <f>J36*82%</f>
        <v>144.61847999999998</v>
      </c>
      <c r="K37" s="24"/>
    </row>
    <row r="38" spans="2:11" ht="12.75">
      <c r="B38" s="23"/>
      <c r="C38" s="5" t="s">
        <v>31</v>
      </c>
      <c r="D38" s="5"/>
      <c r="E38" s="5"/>
      <c r="F38" s="5"/>
      <c r="G38" s="5"/>
      <c r="H38" s="5"/>
      <c r="I38" s="5"/>
      <c r="J38" s="55">
        <f>J37*J19</f>
        <v>1012.3293599999998</v>
      </c>
      <c r="K38" s="24"/>
    </row>
    <row r="39" spans="2:11" ht="12.75" hidden="1">
      <c r="B39" s="23"/>
      <c r="C39" s="5"/>
      <c r="D39" s="5"/>
      <c r="E39" s="5"/>
      <c r="F39" s="5"/>
      <c r="G39" s="5"/>
      <c r="H39" s="5"/>
      <c r="I39" s="5"/>
      <c r="J39" s="6">
        <f>IF(J34&gt;J36,J36,J34)</f>
        <v>176.36399999999998</v>
      </c>
      <c r="K39" s="24"/>
    </row>
    <row r="40" spans="2:11" ht="12.75" hidden="1">
      <c r="B40" s="23"/>
      <c r="C40" s="5"/>
      <c r="D40" s="5"/>
      <c r="E40" s="5"/>
      <c r="F40" s="5"/>
      <c r="G40" s="5"/>
      <c r="H40" s="5"/>
      <c r="I40" s="5"/>
      <c r="J40" s="6">
        <f>IF(J35&gt;J37,J37,J35)</f>
        <v>144.61847999999998</v>
      </c>
      <c r="K40" s="24"/>
    </row>
    <row r="41" spans="2:11" ht="4.5" customHeight="1" thickBot="1">
      <c r="B41" s="25"/>
      <c r="C41" s="26"/>
      <c r="D41" s="26"/>
      <c r="E41" s="26"/>
      <c r="F41" s="26"/>
      <c r="G41" s="26"/>
      <c r="H41" s="26"/>
      <c r="I41" s="26"/>
      <c r="J41" s="27"/>
      <c r="K41" s="28"/>
    </row>
    <row r="42" ht="13.5" thickBot="1"/>
    <row r="43" spans="2:11" ht="4.5" customHeight="1">
      <c r="B43" s="42"/>
      <c r="C43" s="43"/>
      <c r="D43" s="43"/>
      <c r="E43" s="43"/>
      <c r="F43" s="43"/>
      <c r="G43" s="43"/>
      <c r="H43" s="43"/>
      <c r="I43" s="43"/>
      <c r="J43" s="44"/>
      <c r="K43" s="45"/>
    </row>
    <row r="44" spans="2:11" ht="12.75">
      <c r="B44" s="46"/>
      <c r="C44" s="4" t="s">
        <v>23</v>
      </c>
      <c r="D44" s="5"/>
      <c r="E44" s="5"/>
      <c r="F44" s="5"/>
      <c r="G44" s="5"/>
      <c r="H44" s="5"/>
      <c r="I44" s="5"/>
      <c r="J44" s="57" t="str">
        <f>IF(J29&gt;J30,"JA","NEEN")</f>
        <v>JA</v>
      </c>
      <c r="K44" s="47"/>
    </row>
    <row r="45" spans="2:11" ht="12.75">
      <c r="B45" s="46"/>
      <c r="C45" s="5"/>
      <c r="D45" s="5"/>
      <c r="E45" s="5"/>
      <c r="F45" s="5"/>
      <c r="G45" s="5"/>
      <c r="H45" s="5"/>
      <c r="I45" s="5"/>
      <c r="J45" s="6"/>
      <c r="K45" s="47"/>
    </row>
    <row r="46" spans="2:11" ht="12.75">
      <c r="B46" s="46"/>
      <c r="C46" s="4" t="s">
        <v>24</v>
      </c>
      <c r="D46" s="5"/>
      <c r="E46" s="5"/>
      <c r="F46" s="5"/>
      <c r="G46" s="5"/>
      <c r="H46" s="5"/>
      <c r="I46" s="5"/>
      <c r="J46" s="58">
        <f>(J29-J30)*0.8693</f>
        <v>340.3926703000003</v>
      </c>
      <c r="K46" s="47"/>
    </row>
    <row r="47" spans="2:11" ht="5.25" customHeight="1" thickBot="1">
      <c r="B47" s="48"/>
      <c r="C47" s="49"/>
      <c r="D47" s="49"/>
      <c r="E47" s="49"/>
      <c r="F47" s="49"/>
      <c r="G47" s="49"/>
      <c r="H47" s="49"/>
      <c r="I47" s="49"/>
      <c r="J47" s="50"/>
      <c r="K47" s="51"/>
    </row>
  </sheetData>
  <sheetProtection/>
  <printOptions/>
  <pageMargins left="0.75" right="0.75" top="1" bottom="1" header="0.5" footer="0.5"/>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P47"/>
  <sheetViews>
    <sheetView showGridLines="0" zoomScalePageLayoutView="0" workbookViewId="0" topLeftCell="A13">
      <selection activeCell="L49" sqref="L49"/>
    </sheetView>
  </sheetViews>
  <sheetFormatPr defaultColWidth="9.140625" defaultRowHeight="12.75"/>
  <cols>
    <col min="1" max="1" width="3.00390625" style="0" customWidth="1"/>
    <col min="2" max="2" width="2.421875" style="0" customWidth="1"/>
    <col min="10" max="10" width="9.140625" style="1" customWidth="1"/>
    <col min="11" max="11" width="2.7109375" style="0" customWidth="1"/>
  </cols>
  <sheetData>
    <row r="1" ht="17.25">
      <c r="C1" s="3" t="s">
        <v>26</v>
      </c>
    </row>
    <row r="2" ht="17.25">
      <c r="C2" s="3"/>
    </row>
    <row r="3" spans="3:16" ht="12.75">
      <c r="C3" s="62" t="s">
        <v>33</v>
      </c>
      <c r="D3" s="63"/>
      <c r="E3" s="63"/>
      <c r="F3" s="63"/>
      <c r="G3" s="63"/>
      <c r="H3" s="63"/>
      <c r="I3" s="63"/>
      <c r="J3" s="64"/>
      <c r="K3" s="63"/>
      <c r="L3" s="63"/>
      <c r="M3" s="63"/>
      <c r="N3" s="63"/>
      <c r="O3" s="63"/>
      <c r="P3" s="63"/>
    </row>
    <row r="4" spans="3:16" ht="12.75">
      <c r="C4" s="65" t="s">
        <v>34</v>
      </c>
      <c r="D4" s="63"/>
      <c r="E4" s="63"/>
      <c r="F4" s="63"/>
      <c r="G4" s="63"/>
      <c r="H4" s="63"/>
      <c r="I4" s="63"/>
      <c r="J4" s="64"/>
      <c r="K4" s="63"/>
      <c r="L4" s="63"/>
      <c r="M4" s="63"/>
      <c r="N4" s="63"/>
      <c r="O4" s="63"/>
      <c r="P4" s="63"/>
    </row>
    <row r="10" ht="13.5" thickBot="1"/>
    <row r="11" spans="2:11" ht="6" customHeight="1">
      <c r="B11" s="29"/>
      <c r="C11" s="30"/>
      <c r="D11" s="30"/>
      <c r="E11" s="30"/>
      <c r="F11" s="30"/>
      <c r="G11" s="30"/>
      <c r="H11" s="30"/>
      <c r="I11" s="30"/>
      <c r="J11" s="31"/>
      <c r="K11" s="32"/>
    </row>
    <row r="12" spans="2:11" ht="12.75">
      <c r="B12" s="33"/>
      <c r="C12" s="60" t="s">
        <v>32</v>
      </c>
      <c r="D12" s="5"/>
      <c r="E12" s="5"/>
      <c r="G12" s="40">
        <v>146.97</v>
      </c>
      <c r="H12" s="5"/>
      <c r="I12" s="5"/>
      <c r="J12" s="6"/>
      <c r="K12" s="34"/>
    </row>
    <row r="13" spans="2:11" ht="12.75">
      <c r="B13" s="33"/>
      <c r="C13" s="60" t="s">
        <v>22</v>
      </c>
      <c r="D13" s="5"/>
      <c r="E13" s="5"/>
      <c r="G13" s="40">
        <f>G12*26</f>
        <v>3821.22</v>
      </c>
      <c r="H13" s="59"/>
      <c r="I13" s="5"/>
      <c r="J13" s="6"/>
      <c r="K13" s="34"/>
    </row>
    <row r="14" spans="2:11" ht="6" customHeight="1" thickBot="1">
      <c r="B14" s="36"/>
      <c r="C14" s="37"/>
      <c r="D14" s="37"/>
      <c r="E14" s="37"/>
      <c r="F14" s="41"/>
      <c r="G14" s="37"/>
      <c r="H14" s="37"/>
      <c r="I14" s="37"/>
      <c r="J14" s="38"/>
      <c r="K14" s="39"/>
    </row>
    <row r="15" ht="13.5" thickBot="1"/>
    <row r="16" spans="2:11" ht="5.25" customHeight="1">
      <c r="B16" s="9"/>
      <c r="C16" s="10"/>
      <c r="D16" s="10"/>
      <c r="E16" s="10"/>
      <c r="F16" s="10"/>
      <c r="G16" s="10"/>
      <c r="H16" s="10"/>
      <c r="I16" s="10"/>
      <c r="J16" s="11"/>
      <c r="K16" s="12"/>
    </row>
    <row r="17" spans="2:11" ht="12.75">
      <c r="B17" s="13"/>
      <c r="C17" s="4" t="s">
        <v>7</v>
      </c>
      <c r="D17" s="5"/>
      <c r="E17" s="5"/>
      <c r="F17" s="5"/>
      <c r="G17" s="5"/>
      <c r="H17" s="5"/>
      <c r="I17" s="5"/>
      <c r="J17" s="6"/>
      <c r="K17" s="14"/>
    </row>
    <row r="18" spans="2:11" ht="12.75">
      <c r="B18" s="13"/>
      <c r="C18" s="5"/>
      <c r="D18" s="5"/>
      <c r="E18" s="5"/>
      <c r="F18" s="5"/>
      <c r="G18" s="5"/>
      <c r="H18" s="5"/>
      <c r="I18" s="5"/>
      <c r="J18" s="6"/>
      <c r="K18" s="14"/>
    </row>
    <row r="19" spans="2:11" ht="12.75">
      <c r="B19" s="13"/>
      <c r="C19" s="5" t="s">
        <v>8</v>
      </c>
      <c r="D19" s="5"/>
      <c r="E19" s="5"/>
      <c r="F19" s="5"/>
      <c r="G19" s="5"/>
      <c r="H19" s="5"/>
      <c r="I19" s="5"/>
      <c r="J19" s="53">
        <v>7</v>
      </c>
      <c r="K19" s="14"/>
    </row>
    <row r="20" spans="2:11" ht="12.75">
      <c r="B20" s="13"/>
      <c r="C20" s="5" t="s">
        <v>11</v>
      </c>
      <c r="D20" s="5"/>
      <c r="E20" s="5"/>
      <c r="F20" s="5"/>
      <c r="G20" s="5"/>
      <c r="H20" s="5"/>
      <c r="I20" s="5"/>
      <c r="J20" s="54">
        <v>4434.87</v>
      </c>
      <c r="K20" s="14"/>
    </row>
    <row r="21" spans="2:11" ht="12.75">
      <c r="B21" s="13"/>
      <c r="C21" s="5" t="s">
        <v>10</v>
      </c>
      <c r="D21" s="5"/>
      <c r="E21" s="5"/>
      <c r="F21" s="5"/>
      <c r="G21" s="5"/>
      <c r="H21" s="5"/>
      <c r="I21" s="5"/>
      <c r="J21" s="53">
        <v>11</v>
      </c>
      <c r="K21" s="14"/>
    </row>
    <row r="22" spans="2:11" ht="12.75">
      <c r="B22" s="13"/>
      <c r="C22" s="5" t="s">
        <v>9</v>
      </c>
      <c r="D22" s="5"/>
      <c r="E22" s="5"/>
      <c r="F22" s="5"/>
      <c r="G22" s="5"/>
      <c r="H22" s="5"/>
      <c r="I22" s="5"/>
      <c r="J22" s="54">
        <f>J38</f>
        <v>1012.3293599999998</v>
      </c>
      <c r="K22" s="14"/>
    </row>
    <row r="23" spans="2:11" ht="5.25" customHeight="1" thickBot="1">
      <c r="B23" s="15"/>
      <c r="C23" s="16"/>
      <c r="D23" s="16"/>
      <c r="E23" s="16"/>
      <c r="F23" s="16"/>
      <c r="G23" s="16"/>
      <c r="H23" s="16"/>
      <c r="I23" s="16"/>
      <c r="J23" s="17"/>
      <c r="K23" s="18"/>
    </row>
    <row r="24" ht="13.5" thickBot="1"/>
    <row r="25" spans="2:11" ht="5.25" customHeight="1">
      <c r="B25" s="19"/>
      <c r="C25" s="20"/>
      <c r="D25" s="20"/>
      <c r="E25" s="20"/>
      <c r="F25" s="20"/>
      <c r="G25" s="20"/>
      <c r="H25" s="20"/>
      <c r="I25" s="20"/>
      <c r="J25" s="21"/>
      <c r="K25" s="22"/>
    </row>
    <row r="26" spans="2:11" ht="12.75">
      <c r="B26" s="23"/>
      <c r="C26" s="4" t="s">
        <v>12</v>
      </c>
      <c r="D26" s="5"/>
      <c r="E26" s="5"/>
      <c r="F26" s="5"/>
      <c r="G26" s="5"/>
      <c r="H26" s="5"/>
      <c r="I26" s="5"/>
      <c r="J26" s="6"/>
      <c r="K26" s="24"/>
    </row>
    <row r="27" spans="2:11" ht="12.75">
      <c r="B27" s="23"/>
      <c r="C27" s="5"/>
      <c r="D27" s="5"/>
      <c r="E27" s="5"/>
      <c r="F27" s="5"/>
      <c r="G27" s="5"/>
      <c r="H27" s="5"/>
      <c r="I27" s="5"/>
      <c r="J27" s="6"/>
      <c r="K27" s="24"/>
    </row>
    <row r="28" spans="2:11" ht="12.75">
      <c r="B28" s="23"/>
      <c r="C28" s="5" t="s">
        <v>13</v>
      </c>
      <c r="D28" s="5"/>
      <c r="E28" s="5"/>
      <c r="F28" s="5"/>
      <c r="G28" s="5"/>
      <c r="H28" s="5"/>
      <c r="I28" s="5"/>
      <c r="J28" s="55">
        <f>J20/30</f>
        <v>147.829</v>
      </c>
      <c r="K28" s="24"/>
    </row>
    <row r="29" spans="2:11" ht="12.75">
      <c r="B29" s="23"/>
      <c r="C29" s="5" t="s">
        <v>14</v>
      </c>
      <c r="D29" s="5"/>
      <c r="E29" s="5"/>
      <c r="F29" s="5"/>
      <c r="G29" s="5"/>
      <c r="H29" s="5"/>
      <c r="I29" s="5"/>
      <c r="J29" s="55">
        <f>J28*J21</f>
        <v>1626.1190000000001</v>
      </c>
      <c r="K29" s="24"/>
    </row>
    <row r="30" spans="2:11" ht="12.75">
      <c r="B30" s="23"/>
      <c r="C30" s="5" t="s">
        <v>27</v>
      </c>
      <c r="D30" s="5"/>
      <c r="E30" s="5"/>
      <c r="F30" s="5"/>
      <c r="G30" s="5"/>
      <c r="H30" s="5"/>
      <c r="I30" s="5"/>
      <c r="J30" s="55">
        <f>J39*J19</f>
        <v>1234.5479999999998</v>
      </c>
      <c r="K30" s="24"/>
    </row>
    <row r="31" spans="2:11" ht="12.75">
      <c r="B31" s="23"/>
      <c r="C31" s="5"/>
      <c r="D31" s="5"/>
      <c r="E31" s="5"/>
      <c r="F31" s="5"/>
      <c r="G31" s="5"/>
      <c r="H31" s="5"/>
      <c r="I31" s="5"/>
      <c r="J31" s="7"/>
      <c r="K31" s="24"/>
    </row>
    <row r="32" spans="2:11" ht="12.75">
      <c r="B32" s="23"/>
      <c r="C32" s="4" t="s">
        <v>16</v>
      </c>
      <c r="D32" s="5"/>
      <c r="E32" s="5"/>
      <c r="F32" s="5"/>
      <c r="G32" s="5"/>
      <c r="H32" s="5"/>
      <c r="I32" s="5"/>
      <c r="J32" s="7"/>
      <c r="K32" s="24"/>
    </row>
    <row r="33" spans="2:11" ht="12.75">
      <c r="B33" s="23"/>
      <c r="C33" s="5"/>
      <c r="D33" s="5"/>
      <c r="E33" s="5"/>
      <c r="F33" s="5"/>
      <c r="G33" s="5"/>
      <c r="H33" s="5"/>
      <c r="I33" s="5"/>
      <c r="J33" s="7"/>
      <c r="K33" s="24"/>
    </row>
    <row r="34" spans="2:11" ht="12.75">
      <c r="B34" s="23"/>
      <c r="C34" s="5" t="s">
        <v>28</v>
      </c>
      <c r="D34" s="5"/>
      <c r="E34" s="5"/>
      <c r="F34" s="5"/>
      <c r="G34" s="5"/>
      <c r="H34" s="5"/>
      <c r="I34" s="5"/>
      <c r="J34" s="55">
        <f>(J20*12)/(52*5)</f>
        <v>204.6863076923077</v>
      </c>
      <c r="K34" s="24"/>
    </row>
    <row r="35" spans="2:11" ht="12.75">
      <c r="B35" s="23"/>
      <c r="C35" s="5" t="s">
        <v>18</v>
      </c>
      <c r="D35" s="5"/>
      <c r="E35" s="5"/>
      <c r="F35" s="5"/>
      <c r="G35" s="5"/>
      <c r="H35" s="5"/>
      <c r="I35" s="5"/>
      <c r="J35" s="55">
        <f>J34*82%</f>
        <v>167.84277230769231</v>
      </c>
      <c r="K35" s="24"/>
    </row>
    <row r="36" spans="2:11" ht="12.75">
      <c r="B36" s="23"/>
      <c r="C36" s="5" t="s">
        <v>29</v>
      </c>
      <c r="D36" s="5"/>
      <c r="E36" s="5"/>
      <c r="F36" s="5"/>
      <c r="G36" s="5"/>
      <c r="H36" s="5"/>
      <c r="I36" s="5"/>
      <c r="J36" s="55">
        <f>G12*6/5</f>
        <v>176.36399999999998</v>
      </c>
      <c r="K36" s="24"/>
    </row>
    <row r="37" spans="2:11" ht="12.75">
      <c r="B37" s="23"/>
      <c r="C37" s="5" t="s">
        <v>30</v>
      </c>
      <c r="D37" s="5"/>
      <c r="E37" s="5"/>
      <c r="F37" s="5"/>
      <c r="G37" s="5"/>
      <c r="H37" s="5"/>
      <c r="I37" s="5"/>
      <c r="J37" s="55">
        <f>J36*82%</f>
        <v>144.61847999999998</v>
      </c>
      <c r="K37" s="24"/>
    </row>
    <row r="38" spans="2:11" ht="12.75">
      <c r="B38" s="23"/>
      <c r="C38" s="5" t="s">
        <v>31</v>
      </c>
      <c r="D38" s="5"/>
      <c r="E38" s="5"/>
      <c r="F38" s="5"/>
      <c r="G38" s="5"/>
      <c r="H38" s="5"/>
      <c r="I38" s="5"/>
      <c r="J38" s="55">
        <f>J37*J19</f>
        <v>1012.3293599999998</v>
      </c>
      <c r="K38" s="24"/>
    </row>
    <row r="39" spans="2:11" ht="12.75" hidden="1">
      <c r="B39" s="23"/>
      <c r="C39" s="5"/>
      <c r="D39" s="5"/>
      <c r="E39" s="5"/>
      <c r="F39" s="5"/>
      <c r="G39" s="5"/>
      <c r="H39" s="5"/>
      <c r="I39" s="5"/>
      <c r="J39" s="6">
        <f>IF(J34&gt;J36,J36,J34)</f>
        <v>176.36399999999998</v>
      </c>
      <c r="K39" s="24"/>
    </row>
    <row r="40" spans="2:11" ht="12.75" hidden="1">
      <c r="B40" s="23"/>
      <c r="C40" s="5"/>
      <c r="D40" s="5"/>
      <c r="E40" s="5"/>
      <c r="F40" s="5"/>
      <c r="G40" s="5"/>
      <c r="H40" s="5"/>
      <c r="I40" s="5"/>
      <c r="J40" s="6">
        <f>IF(J35&gt;J37,J37,J35)</f>
        <v>144.61847999999998</v>
      </c>
      <c r="K40" s="24"/>
    </row>
    <row r="41" spans="2:11" ht="4.5" customHeight="1" thickBot="1">
      <c r="B41" s="25"/>
      <c r="C41" s="26"/>
      <c r="D41" s="26"/>
      <c r="E41" s="26"/>
      <c r="F41" s="26"/>
      <c r="G41" s="26"/>
      <c r="H41" s="26"/>
      <c r="I41" s="26"/>
      <c r="J41" s="27"/>
      <c r="K41" s="28"/>
    </row>
    <row r="42" ht="13.5" thickBot="1"/>
    <row r="43" spans="2:11" ht="4.5" customHeight="1">
      <c r="B43" s="42"/>
      <c r="C43" s="43"/>
      <c r="D43" s="43"/>
      <c r="E43" s="43"/>
      <c r="F43" s="43"/>
      <c r="G43" s="43"/>
      <c r="H43" s="43"/>
      <c r="I43" s="43"/>
      <c r="J43" s="44"/>
      <c r="K43" s="45"/>
    </row>
    <row r="44" spans="2:11" ht="12.75">
      <c r="B44" s="46"/>
      <c r="C44" s="4" t="s">
        <v>23</v>
      </c>
      <c r="D44" s="5"/>
      <c r="E44" s="5"/>
      <c r="F44" s="5"/>
      <c r="G44" s="5"/>
      <c r="H44" s="5"/>
      <c r="I44" s="5"/>
      <c r="J44" s="57" t="str">
        <f>IF(J29&gt;J30,"JA","NEEN")</f>
        <v>JA</v>
      </c>
      <c r="K44" s="47"/>
    </row>
    <row r="45" spans="2:11" ht="12.75">
      <c r="B45" s="46"/>
      <c r="C45" s="5"/>
      <c r="D45" s="5"/>
      <c r="E45" s="5"/>
      <c r="F45" s="5"/>
      <c r="G45" s="5"/>
      <c r="H45" s="5"/>
      <c r="I45" s="5"/>
      <c r="J45" s="6"/>
      <c r="K45" s="47"/>
    </row>
    <row r="46" spans="2:11" ht="12.75">
      <c r="B46" s="46"/>
      <c r="C46" s="4" t="s">
        <v>24</v>
      </c>
      <c r="D46" s="5"/>
      <c r="E46" s="5"/>
      <c r="F46" s="5"/>
      <c r="G46" s="5"/>
      <c r="H46" s="5"/>
      <c r="I46" s="5"/>
      <c r="J46" s="58">
        <f>(J29-J30)*0.8693</f>
        <v>340.3926703000003</v>
      </c>
      <c r="K46" s="47"/>
    </row>
    <row r="47" spans="2:11" ht="5.25" customHeight="1" thickBot="1">
      <c r="B47" s="48"/>
      <c r="C47" s="49"/>
      <c r="D47" s="49"/>
      <c r="E47" s="49"/>
      <c r="F47" s="49"/>
      <c r="G47" s="49"/>
      <c r="H47" s="49"/>
      <c r="I47" s="49"/>
      <c r="J47" s="50"/>
      <c r="K47" s="51"/>
    </row>
  </sheetData>
  <sheetProtection/>
  <printOptions/>
  <pageMargins left="0.75" right="0.75" top="1" bottom="1" header="0.5" footer="0.5"/>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P65"/>
  <sheetViews>
    <sheetView showGridLines="0" tabSelected="1" zoomScalePageLayoutView="0" workbookViewId="0" topLeftCell="A25">
      <selection activeCell="V51" sqref="V51"/>
    </sheetView>
  </sheetViews>
  <sheetFormatPr defaultColWidth="9.140625" defaultRowHeight="12.75"/>
  <cols>
    <col min="1" max="1" width="2.8515625" style="0" customWidth="1"/>
    <col min="2" max="2" width="1.8515625" style="0" customWidth="1"/>
    <col min="3" max="3" width="10.421875" style="0" customWidth="1"/>
    <col min="4" max="4" width="11.421875" style="0" customWidth="1"/>
    <col min="5" max="5" width="2.8515625" style="0" customWidth="1"/>
    <col min="8" max="8" width="4.7109375" style="0" customWidth="1"/>
    <col min="9" max="9" width="4.57421875" style="0" customWidth="1"/>
    <col min="10" max="10" width="9.140625" style="1" customWidth="1"/>
    <col min="11" max="11" width="2.57421875" style="0" customWidth="1"/>
  </cols>
  <sheetData>
    <row r="1" ht="17.25">
      <c r="C1" s="3" t="s">
        <v>0</v>
      </c>
    </row>
    <row r="2" ht="17.25">
      <c r="C2" s="3"/>
    </row>
    <row r="3" spans="3:16" ht="12.75">
      <c r="C3" s="62" t="s">
        <v>33</v>
      </c>
      <c r="D3" s="63"/>
      <c r="E3" s="63"/>
      <c r="F3" s="63"/>
      <c r="G3" s="63"/>
      <c r="H3" s="63"/>
      <c r="I3" s="63"/>
      <c r="J3" s="64"/>
      <c r="K3" s="63"/>
      <c r="L3" s="63"/>
      <c r="M3" s="63"/>
      <c r="N3" s="63"/>
      <c r="O3" s="63"/>
      <c r="P3" s="63"/>
    </row>
    <row r="4" spans="3:16" ht="12.75">
      <c r="C4" s="65" t="s">
        <v>34</v>
      </c>
      <c r="D4" s="63"/>
      <c r="E4" s="63"/>
      <c r="F4" s="63"/>
      <c r="G4" s="63"/>
      <c r="H4" s="63"/>
      <c r="I4" s="63"/>
      <c r="J4" s="64"/>
      <c r="K4" s="63"/>
      <c r="L4" s="63"/>
      <c r="M4" s="63"/>
      <c r="N4" s="63"/>
      <c r="O4" s="63"/>
      <c r="P4" s="63"/>
    </row>
    <row r="5" ht="17.25">
      <c r="C5" s="3"/>
    </row>
    <row r="6" ht="17.25">
      <c r="C6" s="3"/>
    </row>
    <row r="7" ht="17.25">
      <c r="C7" s="3"/>
    </row>
    <row r="10" ht="13.5" thickBot="1"/>
    <row r="11" spans="2:11" ht="6" customHeight="1">
      <c r="B11" s="29"/>
      <c r="C11" s="30"/>
      <c r="D11" s="30"/>
      <c r="E11" s="30"/>
      <c r="F11" s="30"/>
      <c r="G11" s="30"/>
      <c r="H11" s="30"/>
      <c r="I11" s="30"/>
      <c r="J11" s="31"/>
      <c r="K11" s="32"/>
    </row>
    <row r="12" spans="2:11" ht="12.75">
      <c r="B12" s="33"/>
      <c r="C12" s="60" t="s">
        <v>32</v>
      </c>
      <c r="D12" s="5"/>
      <c r="E12" s="5"/>
      <c r="G12" s="40">
        <v>146.97</v>
      </c>
      <c r="H12" s="5"/>
      <c r="I12" s="5"/>
      <c r="J12" s="6"/>
      <c r="K12" s="34"/>
    </row>
    <row r="13" spans="2:11" ht="12.75">
      <c r="B13" s="33"/>
      <c r="C13" s="60" t="s">
        <v>22</v>
      </c>
      <c r="D13" s="5"/>
      <c r="E13" s="5"/>
      <c r="G13" s="40">
        <f>G12*26</f>
        <v>3821.22</v>
      </c>
      <c r="H13" s="59"/>
      <c r="I13" s="5"/>
      <c r="J13" s="6"/>
      <c r="K13" s="34"/>
    </row>
    <row r="14" spans="2:11" ht="4.5" customHeight="1" thickBot="1">
      <c r="B14" s="36"/>
      <c r="C14" s="37"/>
      <c r="D14" s="37"/>
      <c r="E14" s="37"/>
      <c r="F14" s="41"/>
      <c r="G14" s="37"/>
      <c r="H14" s="37"/>
      <c r="I14" s="37"/>
      <c r="J14" s="38"/>
      <c r="K14" s="39"/>
    </row>
    <row r="15" ht="13.5" thickBot="1">
      <c r="F15" s="2"/>
    </row>
    <row r="16" spans="2:11" ht="5.25" customHeight="1">
      <c r="B16" s="29"/>
      <c r="C16" s="30"/>
      <c r="D16" s="30"/>
      <c r="E16" s="30"/>
      <c r="F16" s="30"/>
      <c r="G16" s="30"/>
      <c r="H16" s="30"/>
      <c r="I16" s="30"/>
      <c r="J16" s="31"/>
      <c r="K16" s="32"/>
    </row>
    <row r="17" spans="2:11" ht="12.75">
      <c r="B17" s="33"/>
      <c r="C17" s="52" t="s">
        <v>25</v>
      </c>
      <c r="D17" s="5"/>
      <c r="E17" s="5"/>
      <c r="F17" s="5"/>
      <c r="G17" s="5"/>
      <c r="H17" s="5"/>
      <c r="I17" s="5"/>
      <c r="J17" s="6"/>
      <c r="K17" s="34"/>
    </row>
    <row r="18" spans="2:11" ht="12.75" customHeight="1">
      <c r="B18" s="33"/>
      <c r="C18" s="5"/>
      <c r="D18" s="5"/>
      <c r="E18" s="5"/>
      <c r="F18" s="5"/>
      <c r="G18" s="5"/>
      <c r="H18" s="5"/>
      <c r="I18" s="5"/>
      <c r="J18" s="6"/>
      <c r="K18" s="34"/>
    </row>
    <row r="19" spans="2:11" ht="198.75">
      <c r="B19" s="33"/>
      <c r="C19" s="5"/>
      <c r="D19" s="5"/>
      <c r="E19" s="5"/>
      <c r="F19" s="5"/>
      <c r="G19" s="5"/>
      <c r="H19" s="35" t="s">
        <v>5</v>
      </c>
      <c r="I19" s="35" t="s">
        <v>6</v>
      </c>
      <c r="J19" s="6"/>
      <c r="K19" s="34"/>
    </row>
    <row r="20" spans="2:11" ht="12.75">
      <c r="B20" s="33"/>
      <c r="C20" s="5" t="s">
        <v>1</v>
      </c>
      <c r="D20" s="5"/>
      <c r="E20" s="5"/>
      <c r="F20" s="5"/>
      <c r="G20" s="5"/>
      <c r="H20" s="6">
        <v>4</v>
      </c>
      <c r="I20" s="6">
        <v>6</v>
      </c>
      <c r="J20" s="6"/>
      <c r="K20" s="34"/>
    </row>
    <row r="21" spans="2:11" ht="12.75">
      <c r="B21" s="33"/>
      <c r="C21" s="5" t="s">
        <v>2</v>
      </c>
      <c r="D21" s="5"/>
      <c r="E21" s="5"/>
      <c r="F21" s="5"/>
      <c r="G21" s="5"/>
      <c r="H21" s="6">
        <v>3</v>
      </c>
      <c r="I21" s="6">
        <v>5</v>
      </c>
      <c r="J21" s="6"/>
      <c r="K21" s="34"/>
    </row>
    <row r="22" spans="2:11" ht="12.75">
      <c r="B22" s="33"/>
      <c r="C22" s="5" t="s">
        <v>3</v>
      </c>
      <c r="D22" s="5"/>
      <c r="E22" s="5"/>
      <c r="F22" s="5"/>
      <c r="G22" s="5"/>
      <c r="H22" s="6">
        <v>2</v>
      </c>
      <c r="I22" s="6">
        <v>3</v>
      </c>
      <c r="J22" s="6"/>
      <c r="K22" s="34"/>
    </row>
    <row r="23" spans="2:11" ht="12.75">
      <c r="B23" s="33"/>
      <c r="C23" s="5" t="s">
        <v>4</v>
      </c>
      <c r="D23" s="5"/>
      <c r="E23" s="5"/>
      <c r="F23" s="5"/>
      <c r="G23" s="5"/>
      <c r="H23" s="6">
        <v>1</v>
      </c>
      <c r="I23" s="6">
        <v>2</v>
      </c>
      <c r="J23" s="6"/>
      <c r="K23" s="34"/>
    </row>
    <row r="24" spans="2:11" ht="5.25" customHeight="1" thickBot="1">
      <c r="B24" s="36"/>
      <c r="C24" s="37"/>
      <c r="D24" s="37"/>
      <c r="E24" s="37"/>
      <c r="F24" s="37"/>
      <c r="G24" s="37"/>
      <c r="H24" s="38"/>
      <c r="I24" s="38"/>
      <c r="J24" s="38"/>
      <c r="K24" s="39"/>
    </row>
    <row r="25" ht="13.5" thickBot="1"/>
    <row r="26" spans="2:11" ht="5.25" customHeight="1">
      <c r="B26" s="9"/>
      <c r="C26" s="10"/>
      <c r="D26" s="10"/>
      <c r="E26" s="10"/>
      <c r="F26" s="10"/>
      <c r="G26" s="10"/>
      <c r="H26" s="10"/>
      <c r="I26" s="10"/>
      <c r="J26" s="11"/>
      <c r="K26" s="12"/>
    </row>
    <row r="27" spans="2:11" ht="12.75">
      <c r="B27" s="13"/>
      <c r="C27" s="4" t="s">
        <v>7</v>
      </c>
      <c r="D27" s="5"/>
      <c r="E27" s="5"/>
      <c r="F27" s="5"/>
      <c r="G27" s="5"/>
      <c r="H27" s="5"/>
      <c r="I27" s="5"/>
      <c r="J27" s="6"/>
      <c r="K27" s="14"/>
    </row>
    <row r="28" spans="2:11" ht="12.75">
      <c r="B28" s="13"/>
      <c r="C28" s="5"/>
      <c r="D28" s="5"/>
      <c r="E28" s="5"/>
      <c r="F28" s="5"/>
      <c r="G28" s="5"/>
      <c r="H28" s="5"/>
      <c r="I28" s="5"/>
      <c r="J28" s="6"/>
      <c r="K28" s="14"/>
    </row>
    <row r="29" spans="2:11" ht="12.75">
      <c r="B29" s="13"/>
      <c r="C29" s="5" t="s">
        <v>8</v>
      </c>
      <c r="D29" s="5"/>
      <c r="E29" s="5"/>
      <c r="F29" s="5"/>
      <c r="G29" s="5"/>
      <c r="H29" s="5"/>
      <c r="I29" s="5"/>
      <c r="J29" s="53">
        <v>6</v>
      </c>
      <c r="K29" s="14"/>
    </row>
    <row r="30" spans="2:11" ht="12.75">
      <c r="B30" s="13"/>
      <c r="C30" s="5" t="s">
        <v>11</v>
      </c>
      <c r="D30" s="5"/>
      <c r="E30" s="5"/>
      <c r="F30" s="5"/>
      <c r="G30" s="5"/>
      <c r="H30" s="5"/>
      <c r="I30" s="5"/>
      <c r="J30" s="54">
        <v>2882.67</v>
      </c>
      <c r="K30" s="14"/>
    </row>
    <row r="31" spans="2:11" ht="12.75">
      <c r="B31" s="13"/>
      <c r="C31" s="5" t="s">
        <v>10</v>
      </c>
      <c r="D31" s="5"/>
      <c r="E31" s="5"/>
      <c r="F31" s="5"/>
      <c r="G31" s="5"/>
      <c r="H31" s="5"/>
      <c r="I31" s="5"/>
      <c r="J31" s="53">
        <v>11</v>
      </c>
      <c r="K31" s="14"/>
    </row>
    <row r="32" spans="2:11" ht="12.75">
      <c r="B32" s="13"/>
      <c r="C32" s="5" t="s">
        <v>9</v>
      </c>
      <c r="D32" s="5"/>
      <c r="E32" s="5"/>
      <c r="F32" s="5"/>
      <c r="G32" s="5"/>
      <c r="H32" s="5"/>
      <c r="I32" s="5"/>
      <c r="J32" s="54">
        <f>J54</f>
        <v>818.2347923076923</v>
      </c>
      <c r="K32" s="14"/>
    </row>
    <row r="33" spans="2:11" ht="4.5" customHeight="1" thickBot="1">
      <c r="B33" s="15"/>
      <c r="C33" s="16"/>
      <c r="D33" s="16"/>
      <c r="E33" s="16"/>
      <c r="F33" s="16"/>
      <c r="G33" s="16"/>
      <c r="H33" s="16"/>
      <c r="I33" s="16"/>
      <c r="J33" s="17"/>
      <c r="K33" s="18"/>
    </row>
    <row r="34" ht="13.5" customHeight="1" thickBot="1"/>
    <row r="35" spans="2:11" ht="5.25" customHeight="1">
      <c r="B35" s="19"/>
      <c r="C35" s="20"/>
      <c r="D35" s="20"/>
      <c r="E35" s="20"/>
      <c r="F35" s="20"/>
      <c r="G35" s="20"/>
      <c r="H35" s="20"/>
      <c r="I35" s="20"/>
      <c r="J35" s="21"/>
      <c r="K35" s="22"/>
    </row>
    <row r="36" spans="2:11" ht="12.75">
      <c r="B36" s="23"/>
      <c r="C36" s="4" t="s">
        <v>12</v>
      </c>
      <c r="D36" s="5"/>
      <c r="E36" s="5"/>
      <c r="F36" s="5"/>
      <c r="G36" s="5"/>
      <c r="H36" s="5"/>
      <c r="I36" s="5"/>
      <c r="J36" s="6"/>
      <c r="K36" s="24"/>
    </row>
    <row r="37" spans="2:11" ht="12.75">
      <c r="B37" s="23"/>
      <c r="C37" s="5"/>
      <c r="D37" s="5"/>
      <c r="E37" s="5"/>
      <c r="F37" s="5"/>
      <c r="G37" s="5"/>
      <c r="H37" s="5"/>
      <c r="I37" s="5"/>
      <c r="J37" s="6"/>
      <c r="K37" s="24"/>
    </row>
    <row r="38" spans="2:11" ht="12.75">
      <c r="B38" s="23"/>
      <c r="C38" s="5" t="s">
        <v>13</v>
      </c>
      <c r="D38" s="5"/>
      <c r="E38" s="5"/>
      <c r="F38" s="5"/>
      <c r="G38" s="5"/>
      <c r="H38" s="5"/>
      <c r="I38" s="5"/>
      <c r="J38" s="55">
        <f>J30/30</f>
        <v>96.089</v>
      </c>
      <c r="K38" s="24"/>
    </row>
    <row r="39" spans="2:11" ht="12.75">
      <c r="B39" s="23"/>
      <c r="C39" s="5" t="s">
        <v>14</v>
      </c>
      <c r="D39" s="5"/>
      <c r="E39" s="5"/>
      <c r="F39" s="5"/>
      <c r="G39" s="5"/>
      <c r="H39" s="5"/>
      <c r="I39" s="5"/>
      <c r="J39" s="55">
        <f>J38*J31</f>
        <v>1056.979</v>
      </c>
      <c r="K39" s="24"/>
    </row>
    <row r="40" spans="2:11" ht="12.75">
      <c r="B40" s="23"/>
      <c r="C40" s="5" t="s">
        <v>15</v>
      </c>
      <c r="D40" s="5"/>
      <c r="E40" s="5"/>
      <c r="F40" s="5"/>
      <c r="G40" s="5"/>
      <c r="H40" s="5"/>
      <c r="I40" s="5"/>
      <c r="J40" s="55">
        <f>J29*J51</f>
        <v>997.8473076923076</v>
      </c>
      <c r="K40" s="24"/>
    </row>
    <row r="41" spans="2:11" ht="12.75">
      <c r="B41" s="23"/>
      <c r="C41" s="5"/>
      <c r="D41" s="5"/>
      <c r="E41" s="5"/>
      <c r="F41" s="5"/>
      <c r="G41" s="5"/>
      <c r="H41" s="5"/>
      <c r="I41" s="5"/>
      <c r="J41" s="7"/>
      <c r="K41" s="24"/>
    </row>
    <row r="42" spans="2:11" ht="12.75">
      <c r="B42" s="23"/>
      <c r="C42" s="4" t="s">
        <v>16</v>
      </c>
      <c r="D42" s="5"/>
      <c r="E42" s="5"/>
      <c r="F42" s="5"/>
      <c r="G42" s="5"/>
      <c r="H42" s="5"/>
      <c r="I42" s="5"/>
      <c r="J42" s="6"/>
      <c r="K42" s="24"/>
    </row>
    <row r="43" spans="2:11" ht="12.75" hidden="1">
      <c r="B43" s="23"/>
      <c r="C43" s="5"/>
      <c r="D43" s="5"/>
      <c r="E43" s="5"/>
      <c r="F43" s="5"/>
      <c r="G43" s="5"/>
      <c r="H43" s="5"/>
      <c r="I43" s="5"/>
      <c r="J43" s="6">
        <f>IF(J29=I20,4,0)</f>
        <v>4</v>
      </c>
      <c r="K43" s="24"/>
    </row>
    <row r="44" spans="2:11" ht="12.75" hidden="1">
      <c r="B44" s="23"/>
      <c r="C44" s="5"/>
      <c r="D44" s="5"/>
      <c r="E44" s="5"/>
      <c r="F44" s="5"/>
      <c r="G44" s="5"/>
      <c r="H44" s="5"/>
      <c r="I44" s="5"/>
      <c r="J44" s="6">
        <f>IF(J29=I21,3,0)</f>
        <v>0</v>
      </c>
      <c r="K44" s="24"/>
    </row>
    <row r="45" spans="2:11" ht="12.75" hidden="1">
      <c r="B45" s="23"/>
      <c r="C45" s="5"/>
      <c r="D45" s="5"/>
      <c r="E45" s="5"/>
      <c r="F45" s="5"/>
      <c r="G45" s="5"/>
      <c r="H45" s="5"/>
      <c r="I45" s="5"/>
      <c r="J45" s="6">
        <f>IF(J29=I22,2,0)</f>
        <v>0</v>
      </c>
      <c r="K45" s="24"/>
    </row>
    <row r="46" spans="2:11" ht="12.75" hidden="1">
      <c r="B46" s="23"/>
      <c r="C46" s="5"/>
      <c r="D46" s="5"/>
      <c r="E46" s="5"/>
      <c r="F46" s="5"/>
      <c r="G46" s="5"/>
      <c r="H46" s="5"/>
      <c r="I46" s="5"/>
      <c r="J46" s="6">
        <f>IF(J29=I23,1,0)</f>
        <v>0</v>
      </c>
      <c r="K46" s="24"/>
    </row>
    <row r="47" spans="2:11" ht="12.75" hidden="1">
      <c r="B47" s="23"/>
      <c r="C47" s="5"/>
      <c r="D47" s="5"/>
      <c r="E47" s="5"/>
      <c r="F47" s="5"/>
      <c r="G47" s="5"/>
      <c r="H47" s="5"/>
      <c r="I47" s="5"/>
      <c r="J47" s="6">
        <f>SUM(J43:J46)</f>
        <v>4</v>
      </c>
      <c r="K47" s="24"/>
    </row>
    <row r="48" spans="2:11" ht="12.75">
      <c r="B48" s="23"/>
      <c r="C48" s="5"/>
      <c r="D48" s="5"/>
      <c r="E48" s="5"/>
      <c r="F48" s="5"/>
      <c r="G48" s="5"/>
      <c r="H48" s="5"/>
      <c r="I48" s="5"/>
      <c r="J48" s="6"/>
      <c r="K48" s="24"/>
    </row>
    <row r="49" spans="2:11" ht="12.75">
      <c r="B49" s="23"/>
      <c r="C49" s="5" t="s">
        <v>17</v>
      </c>
      <c r="D49" s="5"/>
      <c r="E49" s="5">
        <f>J47</f>
        <v>4</v>
      </c>
      <c r="F49" s="8" t="s">
        <v>19</v>
      </c>
      <c r="G49" s="5"/>
      <c r="H49" s="5"/>
      <c r="I49" s="5"/>
      <c r="J49" s="55">
        <f>(J30*12)/(52*J47)</f>
        <v>166.3078846153846</v>
      </c>
      <c r="K49" s="24"/>
    </row>
    <row r="50" spans="2:11" ht="12.75">
      <c r="B50" s="23"/>
      <c r="C50" s="5" t="s">
        <v>18</v>
      </c>
      <c r="D50" s="5"/>
      <c r="E50" s="5"/>
      <c r="F50" s="5"/>
      <c r="G50" s="5"/>
      <c r="H50" s="5"/>
      <c r="I50" s="5"/>
      <c r="J50" s="55">
        <f>J49*82%</f>
        <v>136.37246538461537</v>
      </c>
      <c r="K50" s="24"/>
    </row>
    <row r="51" spans="2:11" ht="12.75">
      <c r="B51" s="23"/>
      <c r="C51" s="5"/>
      <c r="D51" s="5"/>
      <c r="E51" s="5"/>
      <c r="F51" s="5"/>
      <c r="G51" s="5"/>
      <c r="H51" s="5"/>
      <c r="I51" s="5"/>
      <c r="J51" s="56">
        <f>IF(J49&gt;J52,J52,J49)</f>
        <v>166.3078846153846</v>
      </c>
      <c r="K51" s="24"/>
    </row>
    <row r="52" spans="2:11" ht="12.75">
      <c r="B52" s="23"/>
      <c r="C52" s="5" t="s">
        <v>21</v>
      </c>
      <c r="D52" s="5"/>
      <c r="E52" s="5">
        <f>J47</f>
        <v>4</v>
      </c>
      <c r="F52" s="8" t="s">
        <v>19</v>
      </c>
      <c r="G52" s="5"/>
      <c r="H52" s="5"/>
      <c r="I52" s="5"/>
      <c r="J52" s="55">
        <f>G12*6/J47</f>
        <v>220.45499999999998</v>
      </c>
      <c r="K52" s="24"/>
    </row>
    <row r="53" spans="2:11" ht="12.75">
      <c r="B53" s="23"/>
      <c r="C53" s="5" t="s">
        <v>20</v>
      </c>
      <c r="D53" s="5"/>
      <c r="E53" s="5">
        <f>J47</f>
        <v>4</v>
      </c>
      <c r="F53" s="8" t="s">
        <v>19</v>
      </c>
      <c r="G53" s="5"/>
      <c r="H53" s="5"/>
      <c r="I53" s="5"/>
      <c r="J53" s="55">
        <f>J52*82%</f>
        <v>180.77309999999997</v>
      </c>
      <c r="K53" s="24"/>
    </row>
    <row r="54" spans="2:11" ht="12.75">
      <c r="B54" s="23"/>
      <c r="C54" s="5" t="s">
        <v>31</v>
      </c>
      <c r="D54" s="5"/>
      <c r="E54" s="5"/>
      <c r="F54" s="5"/>
      <c r="G54" s="5"/>
      <c r="H54" s="5"/>
      <c r="I54" s="5"/>
      <c r="J54" s="55">
        <f>J29*J55</f>
        <v>818.2347923076923</v>
      </c>
      <c r="K54" s="24"/>
    </row>
    <row r="55" spans="2:11" ht="12.75" hidden="1">
      <c r="B55" s="23"/>
      <c r="C55" s="5"/>
      <c r="D55" s="5"/>
      <c r="E55" s="5"/>
      <c r="F55" s="5"/>
      <c r="G55" s="5"/>
      <c r="H55" s="5"/>
      <c r="I55" s="5"/>
      <c r="J55" s="7">
        <f>IF(J50&gt;J53,J53,J50)</f>
        <v>136.37246538461537</v>
      </c>
      <c r="K55" s="24"/>
    </row>
    <row r="56" spans="2:11" ht="6" customHeight="1" thickBot="1">
      <c r="B56" s="25"/>
      <c r="C56" s="26"/>
      <c r="D56" s="26"/>
      <c r="E56" s="26"/>
      <c r="F56" s="26"/>
      <c r="G56" s="26"/>
      <c r="H56" s="26"/>
      <c r="I56" s="26"/>
      <c r="J56" s="27"/>
      <c r="K56" s="28"/>
    </row>
    <row r="57" spans="2:11" ht="10.5" customHeight="1" thickBot="1">
      <c r="B57" s="5"/>
      <c r="C57" s="5"/>
      <c r="D57" s="5"/>
      <c r="E57" s="5"/>
      <c r="F57" s="5"/>
      <c r="G57" s="5"/>
      <c r="H57" s="5"/>
      <c r="I57" s="5"/>
      <c r="J57" s="6"/>
      <c r="K57" s="5"/>
    </row>
    <row r="58" spans="2:11" ht="5.25" customHeight="1">
      <c r="B58" s="42"/>
      <c r="C58" s="43"/>
      <c r="D58" s="43"/>
      <c r="E58" s="43"/>
      <c r="F58" s="43"/>
      <c r="G58" s="43"/>
      <c r="H58" s="43"/>
      <c r="I58" s="43"/>
      <c r="J58" s="44"/>
      <c r="K58" s="45"/>
    </row>
    <row r="59" spans="2:11" ht="12.75">
      <c r="B59" s="46"/>
      <c r="C59" s="4" t="s">
        <v>23</v>
      </c>
      <c r="D59" s="5"/>
      <c r="E59" s="5"/>
      <c r="F59" s="5"/>
      <c r="G59" s="5"/>
      <c r="H59" s="5"/>
      <c r="I59" s="5"/>
      <c r="J59" s="57" t="str">
        <f>IF(J39&gt;J40,"JA","NEEN")</f>
        <v>JA</v>
      </c>
      <c r="K59" s="47"/>
    </row>
    <row r="60" spans="2:11" ht="12.75">
      <c r="B60" s="46"/>
      <c r="C60" s="5"/>
      <c r="D60" s="5"/>
      <c r="E60" s="5"/>
      <c r="F60" s="5"/>
      <c r="G60" s="5"/>
      <c r="H60" s="5"/>
      <c r="I60" s="5"/>
      <c r="J60" s="6"/>
      <c r="K60" s="47"/>
    </row>
    <row r="61" spans="2:11" ht="12.75">
      <c r="B61" s="46"/>
      <c r="C61" s="4" t="s">
        <v>24</v>
      </c>
      <c r="D61" s="5"/>
      <c r="E61" s="5"/>
      <c r="F61" s="5"/>
      <c r="G61" s="5"/>
      <c r="H61" s="5"/>
      <c r="I61" s="5"/>
      <c r="J61" s="58">
        <f>(J39-J40)*0.8693</f>
        <v>51.40318012307704</v>
      </c>
      <c r="K61" s="47"/>
    </row>
    <row r="62" spans="2:11" ht="6" customHeight="1" thickBot="1">
      <c r="B62" s="48"/>
      <c r="C62" s="49"/>
      <c r="D62" s="49"/>
      <c r="E62" s="49"/>
      <c r="F62" s="49"/>
      <c r="G62" s="49"/>
      <c r="H62" s="49"/>
      <c r="I62" s="49"/>
      <c r="J62" s="50"/>
      <c r="K62" s="51"/>
    </row>
    <row r="65" ht="12.75">
      <c r="J65"/>
    </row>
  </sheetData>
  <sheetProtection/>
  <printOptions/>
  <pageMargins left="0.75" right="0.75" top="1" bottom="1" header="0.5" footer="0.5"/>
  <pageSetup fitToHeight="1" fitToWidth="1"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DPO0858</dc:creator>
  <cp:keywords/>
  <dc:description/>
  <cp:lastModifiedBy>Bruyneel, Kim</cp:lastModifiedBy>
  <cp:lastPrinted>2010-02-12T10:38:26Z</cp:lastPrinted>
  <dcterms:created xsi:type="dcterms:W3CDTF">2006-05-29T11:27:35Z</dcterms:created>
  <dcterms:modified xsi:type="dcterms:W3CDTF">2021-03-23T13:59:25Z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