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grangu\Documents\AGODI\1 - FORMULIEREN\2 - SJ 2023-2024\CLB\2533 - meld.overdracht omkaderingsgewichten\actuele versie\"/>
    </mc:Choice>
  </mc:AlternateContent>
  <xr:revisionPtr revIDLastSave="0" documentId="13_ncr:1_{FF661BC3-2475-4C0D-94FB-3C540C76C43A}" xr6:coauthVersionLast="47" xr6:coauthVersionMax="47" xr10:uidLastSave="{00000000-0000-0000-0000-000000000000}"/>
  <workbookProtection workbookAlgorithmName="SHA-512" workbookHashValue="ntycaC4e7ufEVix8ZSWiY6NwH5NzTQ9Ht0wobIzPtNVr7P25SNVFMQqhWGyMohF3SsYOWjoL6i4gGlN6t1KE5w==" workbookSaltValue="NqefWq6LSJm2r0XGNMZKZw==" workbookSpinCount="100000" lockStructure="1"/>
  <bookViews>
    <workbookView xWindow="-28920" yWindow="-120" windowWidth="29040" windowHeight="15840" tabRatio="930" xr2:uid="{00000000-000D-0000-FFFF-FFFF00000000}"/>
  </bookViews>
  <sheets>
    <sheet name="overdracht omkaderingsgewichten" sheetId="14" r:id="rId1"/>
    <sheet name="lijst instellingen" sheetId="15" r:id="rId2"/>
    <sheet name="Blad1" sheetId="16" state="hidden" r:id="rId3"/>
  </sheets>
  <definedNames>
    <definedName name="_xlnm.Print_Area" localSheetId="0">'overdracht omkaderingsgewichten'!$A$1:$BE$139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F117" i="14" l="1"/>
  <c r="BF115" i="14"/>
  <c r="BF113" i="14"/>
  <c r="BF111" i="14"/>
  <c r="BF109" i="14"/>
  <c r="BF107" i="14"/>
  <c r="BF102" i="14" s="1"/>
  <c r="BF96" i="14"/>
  <c r="BF94" i="14"/>
  <c r="BF92" i="14"/>
  <c r="BF90" i="14"/>
  <c r="BF88" i="14"/>
  <c r="BF86" i="14"/>
  <c r="BF75" i="14"/>
  <c r="BF73" i="14"/>
  <c r="BF71" i="14"/>
  <c r="BF69" i="14"/>
  <c r="BF67" i="14"/>
  <c r="BF65" i="14"/>
  <c r="BF54" i="14"/>
  <c r="BF52" i="14"/>
  <c r="BF50" i="14"/>
  <c r="BF48" i="14"/>
  <c r="BF46" i="14"/>
  <c r="BF44" i="14"/>
  <c r="BF81" i="14" l="1"/>
  <c r="BF40" i="14"/>
  <c r="BF60" i="14"/>
  <c r="AA6" i="14"/>
  <c r="AL119" i="14" l="1"/>
  <c r="AL98" i="14"/>
  <c r="AL77" i="14"/>
  <c r="B13" i="16"/>
  <c r="B12" i="16"/>
  <c r="B11" i="16"/>
  <c r="B10" i="16"/>
  <c r="B9" i="16"/>
  <c r="B8" i="16"/>
  <c r="A117" i="14"/>
  <c r="A115" i="14"/>
  <c r="A113" i="14"/>
  <c r="A111" i="14"/>
  <c r="A109" i="14"/>
  <c r="A107" i="14"/>
  <c r="B117" i="14"/>
  <c r="B115" i="14"/>
  <c r="B113" i="14"/>
  <c r="B111" i="14"/>
  <c r="B109" i="14"/>
  <c r="B107" i="14"/>
  <c r="B96" i="14"/>
  <c r="B94" i="14"/>
  <c r="B92" i="14"/>
  <c r="B90" i="14"/>
  <c r="B88" i="14"/>
  <c r="B86" i="14"/>
  <c r="BF82" i="14" s="1"/>
  <c r="BF105" i="14" l="1"/>
  <c r="BF103" i="14"/>
  <c r="H117" i="14"/>
  <c r="H115" i="14"/>
  <c r="H113" i="14"/>
  <c r="H111" i="14"/>
  <c r="H109" i="14"/>
  <c r="H107" i="14"/>
  <c r="H96" i="14"/>
  <c r="H94" i="14"/>
  <c r="H92" i="14"/>
  <c r="H90" i="14"/>
  <c r="H88" i="14"/>
  <c r="H86" i="14"/>
  <c r="C130" i="14" l="1"/>
  <c r="C129" i="14"/>
  <c r="B75" i="14"/>
  <c r="B73" i="14"/>
  <c r="B71" i="14"/>
  <c r="B69" i="14"/>
  <c r="B67" i="14"/>
  <c r="B65" i="14"/>
  <c r="B54" i="14"/>
  <c r="B52" i="14"/>
  <c r="B50" i="14"/>
  <c r="B48" i="14"/>
  <c r="B44" i="14"/>
  <c r="B46" i="14"/>
  <c r="O34" i="14"/>
  <c r="C126" i="14" s="1"/>
  <c r="H75" i="14"/>
  <c r="H73" i="14"/>
  <c r="H71" i="14"/>
  <c r="H69" i="14"/>
  <c r="H67" i="14"/>
  <c r="H65" i="14"/>
  <c r="BF41" i="14" l="1"/>
  <c r="BF61" i="14"/>
  <c r="C127" i="14" l="1"/>
  <c r="C128" i="14"/>
  <c r="H54" i="14"/>
  <c r="H52" i="14"/>
  <c r="H50" i="14"/>
  <c r="H48" i="14"/>
  <c r="H46" i="14"/>
  <c r="H44" i="14"/>
  <c r="AL56" i="14" l="1"/>
  <c r="K36" i="14"/>
</calcChain>
</file>

<file path=xl/sharedStrings.xml><?xml version="1.0" encoding="utf-8"?>
<sst xmlns="http://schemas.openxmlformats.org/spreadsheetml/2006/main" count="197" uniqueCount="139">
  <si>
    <t>naam</t>
  </si>
  <si>
    <t>instellingsnummer</t>
  </si>
  <si>
    <t>Agentschap voor Onderwijsdiensten</t>
  </si>
  <si>
    <t>Waarvoor dient dit formulier?</t>
  </si>
  <si>
    <t>Afdeling Basisonderwijs, DKO en CLB</t>
  </si>
  <si>
    <t>Scholen en leerlingen</t>
  </si>
  <si>
    <t>Stedelijk CLB Antwerpen</t>
  </si>
  <si>
    <t>Interstedelijk CLB Gent</t>
  </si>
  <si>
    <t>Provinciaal CLB Antwerpen</t>
  </si>
  <si>
    <t>Provinciaal CLB Limburg</t>
  </si>
  <si>
    <t>GO! CLB Antwerpen</t>
  </si>
  <si>
    <t>GO! CLB Mechelen</t>
  </si>
  <si>
    <t>GO! CLB Brussel</t>
  </si>
  <si>
    <t>GO! CLB De Ring Halle</t>
  </si>
  <si>
    <t>GO! CLB Vilvoorde</t>
  </si>
  <si>
    <t>GO! CLB Leuven-Tienen-Landen</t>
  </si>
  <si>
    <t>GO! CLB Gent</t>
  </si>
  <si>
    <t>GO! CLB Deinze-Eeklo</t>
  </si>
  <si>
    <t>GO! CLB Oostende</t>
  </si>
  <si>
    <t>Vrij CLB Pieter Breughel</t>
  </si>
  <si>
    <t>Vrij CLB Ninove</t>
  </si>
  <si>
    <t>Vrij CLB Aalst</t>
  </si>
  <si>
    <t>Vrij CLB Weimeersen</t>
  </si>
  <si>
    <t>Vrij CLB Groeninge</t>
  </si>
  <si>
    <t>Vrij CLB Halle</t>
  </si>
  <si>
    <t>Vrij CLB Leieland</t>
  </si>
  <si>
    <t>Vrij CLB Kempen</t>
  </si>
  <si>
    <t>Vrij CLB Leuven</t>
  </si>
  <si>
    <t>Vrij CLB Regio Gent</t>
  </si>
  <si>
    <t>Vrij CLB Waas en Dender</t>
  </si>
  <si>
    <t>Vrij CLB Wetteren</t>
  </si>
  <si>
    <t>POC VCLB</t>
  </si>
  <si>
    <t>POC GO!</t>
  </si>
  <si>
    <t>CLB of POC</t>
  </si>
  <si>
    <t xml:space="preserve">Als u het instellingsnummer invult, verschijnt de naam automatisch. </t>
  </si>
  <si>
    <t>CLB N-Brussel</t>
  </si>
  <si>
    <t>schooljaar 2015-2016</t>
  </si>
  <si>
    <t>schooljaar 2016-2017</t>
  </si>
  <si>
    <t>schooljaar 2017-2018</t>
  </si>
  <si>
    <t>schooljaar 2018-2019</t>
  </si>
  <si>
    <t>schooljaar 2019-2020</t>
  </si>
  <si>
    <t>schooljaar 2020-2021</t>
  </si>
  <si>
    <t>schooljaar 2021-2022</t>
  </si>
  <si>
    <t>schooljaar 2022-2023</t>
  </si>
  <si>
    <t>grensdatum 1</t>
  </si>
  <si>
    <t>grensdatum 2</t>
  </si>
  <si>
    <t>MD025</t>
  </si>
  <si>
    <t>Waarom vult u dit formulier in Excel in?</t>
  </si>
  <si>
    <t>Melding van de overdracht van omkaderingsgewichten CLB</t>
  </si>
  <si>
    <t>instellings-
nummer</t>
  </si>
  <si>
    <t>omkaderings-
gewichten</t>
  </si>
  <si>
    <t>GO! CLB NEXT</t>
  </si>
  <si>
    <t>GO! CLB Mandel en Leie</t>
  </si>
  <si>
    <t>Vrij CLB Limburg afdeling Hasselt</t>
  </si>
  <si>
    <t>Vrij CLB Limburg afdeling Maasmechelen</t>
  </si>
  <si>
    <t>Vrij CLB Limburg afdeling Houthalen</t>
  </si>
  <si>
    <t>Vrij CLB Limburg afdeling Bree</t>
  </si>
  <si>
    <t>Vrij CLB Regio Deinze</t>
  </si>
  <si>
    <t>schoolbeheerteam.clb@ond.vlaanderen.be</t>
  </si>
  <si>
    <r>
      <t xml:space="preserve">T  </t>
    </r>
    <r>
      <rPr>
        <sz val="10"/>
        <rFont val="Calibri"/>
        <family val="2"/>
      </rPr>
      <t>02 553 92 22 (Steffi Roelandt)</t>
    </r>
  </si>
  <si>
    <t>GO! CLB Fluxus</t>
  </si>
  <si>
    <t>GO! CLB Dender</t>
  </si>
  <si>
    <t>GO! CLB Oudenaarde-Geraardsbergen</t>
  </si>
  <si>
    <t>GO! CLB Connect</t>
  </si>
  <si>
    <t>Vrij CLB 1 Antwerpen - Middengebied</t>
  </si>
  <si>
    <t>Vrij CLB Limburg afdeling Genk</t>
  </si>
  <si>
    <t>Vrij CLB Limburg afdeling Beringen</t>
  </si>
  <si>
    <t>Vrij CLB Limburg afdeling Tongeren</t>
  </si>
  <si>
    <t>Vrij CLB De Wissel Antwerpen</t>
  </si>
  <si>
    <t>Vrij CLB 2 Antwerpen - Middengebied</t>
  </si>
  <si>
    <t>Vrij CLB Meetjesland</t>
  </si>
  <si>
    <t>Vrij CLB Houtland</t>
  </si>
  <si>
    <t>Vrij CLB Westhoek</t>
  </si>
  <si>
    <t>Vrij CLB De Havens</t>
  </si>
  <si>
    <t>Vrij CLB Trikant</t>
  </si>
  <si>
    <r>
      <t xml:space="preserve">T  </t>
    </r>
    <r>
      <rPr>
        <sz val="10"/>
        <rFont val="Calibri"/>
        <family val="2"/>
      </rPr>
      <t>02 553 92 40 (An Segers)</t>
    </r>
  </si>
  <si>
    <t>Hoe en aan wie bezorgt u dit formulier?</t>
  </si>
  <si>
    <t>Waar vindt u meer informatie over dit formulier?</t>
  </si>
  <si>
    <t>GO! CLB Prisma</t>
  </si>
  <si>
    <t>CLB Het Kompas</t>
  </si>
  <si>
    <t>Vrij CLB Brabant Oost</t>
  </si>
  <si>
    <t>Foutmeldingen</t>
  </si>
  <si>
    <t>Als het formulier nog foutieve, onlogische of onvolledige vermeldingen bevat, vindt u daarvan hieronder een korte samenvatting.</t>
  </si>
  <si>
    <t>-</t>
  </si>
  <si>
    <t>Dien het formulier pas in als er geen foutmeldingen meer worden getoond.</t>
  </si>
  <si>
    <t>Wie vult dit formulier in?</t>
  </si>
  <si>
    <t>De directeur van het CLB vult dit formulier in.</t>
  </si>
  <si>
    <t>U hoeft alleen de grijze vakjes in te vullen als dat nodig is. De overige berekeningen en controles worden automatisch uitgevoerd.</t>
  </si>
  <si>
    <t>nummer_instelling</t>
  </si>
  <si>
    <t>korte_naam_instell</t>
  </si>
  <si>
    <t>GO! CLB Rivierenland</t>
  </si>
  <si>
    <t>GO! CLB Nova</t>
  </si>
  <si>
    <t>GO! CLB Limburg-Noord Adite</t>
  </si>
  <si>
    <t>Vrij CLB Voor- en Noorderkempen</t>
  </si>
  <si>
    <t>Vrij CLB Noordwest- Brabant</t>
  </si>
  <si>
    <t>Vrij CLB Limburg afdeling Pelt</t>
  </si>
  <si>
    <t>Vrij CLB Zuid- Oost- Vlaanderen</t>
  </si>
  <si>
    <t xml:space="preserve">Met dit formulier meldt u een overdracht van omkaderingsgewichten. </t>
  </si>
  <si>
    <r>
      <rPr>
        <i/>
        <sz val="10"/>
        <rFont val="Calibri"/>
        <family val="2"/>
        <scheme val="minor"/>
      </rPr>
      <t>het</t>
    </r>
    <r>
      <rPr>
        <i/>
        <u/>
        <sz val="10"/>
        <color indexed="12"/>
        <rFont val="Calibri"/>
        <family val="2"/>
        <scheme val="minor"/>
      </rPr>
      <t>decreet</t>
    </r>
    <r>
      <rPr>
        <i/>
        <sz val="10"/>
        <rFont val="Calibri"/>
        <family val="2"/>
        <scheme val="minor"/>
      </rPr>
      <t>betreffende de leerlingenbegeleiding in het basisonderwijs, het secundair onderwijs en de centra voor leerlingenbegeleiding;</t>
    </r>
  </si>
  <si>
    <r>
      <t>omzendbrief CLB/2019/01 van 21 juni 2019</t>
    </r>
    <r>
      <rPr>
        <i/>
        <sz val="10"/>
        <rFont val="Calibri"/>
        <family val="2"/>
        <scheme val="minor"/>
      </rPr>
      <t>over de aanvangsbegeleiding in de centra voor leerlingenbegeleiding;</t>
    </r>
  </si>
  <si>
    <t>Gegevens van het overdragende CLB</t>
  </si>
  <si>
    <t>Overdracht omkaderingsgewichten reële omkadering</t>
  </si>
  <si>
    <t>Overdracht omkaderingsgewichten aanvangsbegeleiding</t>
  </si>
  <si>
    <t>Overdracht omkaderingsgewichten ondersteuning van de vermindering van de werkdruk</t>
  </si>
  <si>
    <t>Overdracht omkaderingsgewichten samen school maken</t>
  </si>
  <si>
    <t>naam van het CLB</t>
  </si>
  <si>
    <t>Meer informatie over de overdracht van omkaderingsgewichten vindt u in:</t>
  </si>
  <si>
    <r>
      <t>omzendbrief CLB/2018/01 van 16 mei 2018</t>
    </r>
    <r>
      <rPr>
        <i/>
        <sz val="10"/>
        <rFont val="Calibri"/>
        <family val="2"/>
        <scheme val="minor"/>
      </rPr>
      <t>over de ambten, de prestatieregeling, de bezoldiging en de aanwending van de omkaderingsgewichten in de centra voor leerlingenbegeleiding.</t>
    </r>
  </si>
  <si>
    <t>naam van het CLB of van de POC</t>
  </si>
  <si>
    <t>Als het document is opgeladen, vindt u het terug onder het tabblad 'Documenten' bij 'Verstuurd door instelling'.</t>
  </si>
  <si>
    <t>Meldingen die in verschillende bestanden worden verstuurd of bestanden die geen pdf-bestanden zijn, kunnen niet worden verwerkt.</t>
  </si>
  <si>
    <t>Omkaderingsgewichten kunnen administratief niet worden overgedragen aan een (netoverstijgende) regionale ondersteuningscel ((n)ROC). Om personeelsleden van een (n)ROC aan te stellen, draagt u de omkaderingsgewichten over aan een CLB dat is aangewezen door het samenwerkingsverband van centra.</t>
  </si>
  <si>
    <t>totaal overgedragen omkaderingsgewichten</t>
  </si>
  <si>
    <t>POC OVSG</t>
  </si>
  <si>
    <t>POC POV</t>
  </si>
  <si>
    <t>schooljaar 2023-2024</t>
  </si>
  <si>
    <t>schooljaar 2024-2025</t>
  </si>
  <si>
    <t>schooljaar 2025-2026</t>
  </si>
  <si>
    <t>schooljaar 2026-2027</t>
  </si>
  <si>
    <t>schooljaar 2027-2028</t>
  </si>
  <si>
    <t>schooljaar 2028-2029</t>
  </si>
  <si>
    <t>Hendrik Consciencegebouw</t>
  </si>
  <si>
    <r>
      <t>Selecteer het schooljaar</t>
    </r>
    <r>
      <rPr>
        <b/>
        <i/>
        <sz val="10"/>
        <rFont val="Calibri"/>
        <family val="2"/>
        <scheme val="minor"/>
      </rPr>
      <t>2023-2024</t>
    </r>
    <r>
      <rPr>
        <i/>
        <sz val="10"/>
        <rFont val="Calibri"/>
        <family val="2"/>
        <scheme val="minor"/>
      </rPr>
      <t>. Standaard staat dit op het lopende schooljaar.</t>
    </r>
  </si>
  <si>
    <t xml:space="preserve"> t.e.m.</t>
  </si>
  <si>
    <t>//////////////////////////////////////////////////////////////////////////////////////////////////////////////////////////////////////////////////////////////////////////////////////////</t>
  </si>
  <si>
    <t>1210 BRUSSEL</t>
  </si>
  <si>
    <t>Koning Albert II-laan 15 bus 137</t>
  </si>
  <si>
    <r>
      <t>Bezorg ons het formulier</t>
    </r>
    <r>
      <rPr>
        <i/>
        <u/>
        <sz val="10"/>
        <rFont val="Calibri"/>
        <family val="2"/>
        <scheme val="minor"/>
      </rPr>
      <t>als pdf-bestand</t>
    </r>
    <r>
      <rPr>
        <i/>
        <sz val="10"/>
        <rFont val="Calibri"/>
        <family val="2"/>
        <scheme val="minor"/>
      </rPr>
      <t>via Mijn Onderwijs.
Opgelet: om dit formulier te versturen, hebt u toegang nodig tot het thema 'Omkadering' in Mijn Onderwijs. 
U kunt die rechten nakijken in Mijn Onderwijs onder het tabblad 'Mijn profiel' bij 'Mijn thema's'.</t>
    </r>
  </si>
  <si>
    <t>Selecteer het type formulier dat u wilt doorsturen. (Dit formulier is CLB - Melding overdracht omkaderingsgewichten.)</t>
  </si>
  <si>
    <r>
      <t>Voor een vlotte verwerking is het belangrijk de melding</t>
    </r>
    <r>
      <rPr>
        <i/>
        <u/>
        <sz val="10"/>
        <rFont val="Calibri"/>
        <family val="2"/>
      </rPr>
      <t>in één pdf-bestand</t>
    </r>
    <r>
      <rPr>
        <i/>
        <sz val="10"/>
        <rFont val="Calibri"/>
        <family val="2"/>
      </rPr>
      <t>op te laden.</t>
    </r>
  </si>
  <si>
    <t>begindatum</t>
  </si>
  <si>
    <t>einddatum</t>
  </si>
  <si>
    <t>Vul de gegevens in van het CLB dat de omkaderingsgewichten overdraagt.</t>
  </si>
  <si>
    <t>Als u het instellingsnummer invult, verschijnt de naam automatisch. Instellingsnummers die u twee keer invult, verschijnen in het rood.
Als begin- en einddatum staan standaard respectievelijk 1 september 2023 en 31 augustus 2024 ingevuld. Pas die datums aan als dat nodig is.</t>
  </si>
  <si>
    <t>1F3C8E-2533-05-230830</t>
  </si>
  <si>
    <t>Vul de gegevens in van het CLB en/of van de POC waaraan u omkaderingsgewichten reële omkadering overdraagt, het aantal omkaderingsgewichten dat u overdraagt, en de periode.</t>
  </si>
  <si>
    <t>Vul de gegevens in van het CLB en/of van de POC waaraan u omkaderingsgewichten aanvangsbegeleiding overdraagt, het aantal omkaderingsgewichten dat u overdraagt, en de periode.</t>
  </si>
  <si>
    <t>Vul de gegevens in van het CLB en/of van de POC waaraan u omkaderingsgewichten ondersteuning van de vermindering van de werkdruk, het aantal omkaderingsgewichten dat u overdraagt, en de periode.</t>
  </si>
  <si>
    <t>Vul de gegevens in van het CLB en/of van de POC waaraan u omkaderingsgewichten samen school maken overdraagt, het aantal omkaderingsgewichten dat u overdraagt, en de periode.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</si>
</sst>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  <family val="2"/>
    </font>
    <font>
      <sz val="10"/>
      <name val="Arial"/>
      <family val="2"/>
    </font>
    <font>
      <b/>
      <sz val="18"/>
      <name val="Calibri"/>
      <family val="2"/>
    </font>
    <font>
      <sz val="10"/>
      <name val="Calibri"/>
      <family val="2"/>
    </font>
    <font>
      <sz val="6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u/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8"/>
      <name val="Calibri"/>
      <family val="2"/>
    </font>
    <font>
      <b/>
      <sz val="12"/>
      <color indexed="9"/>
      <name val="Calibri"/>
      <family val="2"/>
    </font>
    <font>
      <b/>
      <sz val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rgb="FFFF0000"/>
      <name val="Calibri"/>
      <family val="2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u/>
      <sz val="10"/>
      <color indexed="12"/>
      <name val="Calibri"/>
      <family val="2"/>
      <scheme val="minor"/>
    </font>
    <font>
      <b/>
      <sz val="10"/>
      <color rgb="FFFF0000"/>
      <name val="Calibri"/>
      <family val="2"/>
    </font>
    <font>
      <i/>
      <sz val="10"/>
      <name val="Calibri"/>
      <family val="2"/>
      <scheme val="minor"/>
    </font>
    <font>
      <i/>
      <u/>
      <sz val="10"/>
      <color indexed="12"/>
      <name val="Calibri"/>
      <family val="2"/>
      <scheme val="minor"/>
    </font>
    <font>
      <i/>
      <u/>
      <sz val="10"/>
      <name val="Calibri"/>
      <family val="2"/>
    </font>
    <font>
      <b/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10"/>
      <name val="Calibri"/>
      <family val="2"/>
      <scheme val="minor"/>
    </font>
    <font>
      <i/>
      <u/>
      <sz val="10"/>
      <name val="Calibri"/>
      <family val="2"/>
      <scheme val="minor"/>
    </font>
    <font>
      <sz val="10"/>
      <color rgb="FF00B050"/>
      <name val="Calibri"/>
      <family val="2"/>
    </font>
    <font>
      <sz val="6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0C0C0"/>
        <bgColor rgb="FFC0C0C0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6" fillId="0" borderId="0" xfId="0" applyFont="1" applyProtection="1">
      <protection hidden="1"/>
    </xf>
    <xf numFmtId="0" fontId="6" fillId="0" borderId="0" xfId="0" applyFont="1" applyBorder="1" applyProtection="1"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Protection="1"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justify" vertical="top"/>
      <protection hidden="1"/>
    </xf>
    <xf numFmtId="0" fontId="6" fillId="0" borderId="0" xfId="0" applyFont="1" applyFill="1" applyBorder="1" applyProtection="1">
      <protection hidden="1"/>
    </xf>
    <xf numFmtId="0" fontId="12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13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13" fillId="0" borderId="0" xfId="0" applyFont="1" applyFill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vertical="top"/>
      <protection hidden="1"/>
    </xf>
    <xf numFmtId="0" fontId="1" fillId="0" borderId="0" xfId="0" applyFont="1"/>
    <xf numFmtId="1" fontId="0" fillId="0" borderId="0" xfId="0" applyNumberFormat="1"/>
    <xf numFmtId="1" fontId="1" fillId="0" borderId="0" xfId="0" applyNumberFormat="1" applyFont="1"/>
    <xf numFmtId="0" fontId="10" fillId="0" borderId="0" xfId="0" applyFont="1" applyAlignment="1" applyProtection="1">
      <protection hidden="1"/>
    </xf>
    <xf numFmtId="0" fontId="11" fillId="0" borderId="0" xfId="1" applyFont="1" applyAlignment="1" applyProtection="1">
      <protection hidden="1"/>
    </xf>
    <xf numFmtId="0" fontId="6" fillId="0" borderId="0" xfId="0" applyFont="1" applyBorder="1" applyAlignment="1" applyProtection="1">
      <protection hidden="1"/>
    </xf>
    <xf numFmtId="0" fontId="4" fillId="0" borderId="0" xfId="0" quotePrefix="1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164" fontId="0" fillId="0" borderId="0" xfId="0" applyNumberFormat="1"/>
    <xf numFmtId="14" fontId="0" fillId="0" borderId="0" xfId="0" applyNumberFormat="1"/>
    <xf numFmtId="0" fontId="6" fillId="0" borderId="0" xfId="0" applyFont="1" applyFill="1" applyAlignment="1" applyProtection="1">
      <alignment horizontal="left" vertical="justify"/>
      <protection hidden="1"/>
    </xf>
    <xf numFmtId="0" fontId="0" fillId="0" borderId="0" xfId="0" applyFill="1" applyAlignment="1" applyProtection="1">
      <protection hidden="1"/>
    </xf>
    <xf numFmtId="0" fontId="20" fillId="0" borderId="0" xfId="0" applyFont="1" applyBorder="1" applyProtection="1">
      <protection hidden="1"/>
    </xf>
    <xf numFmtId="0" fontId="9" fillId="0" borderId="0" xfId="0" applyFont="1" applyAlignment="1" applyProtection="1">
      <alignment vertical="top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top"/>
      <protection hidden="1"/>
    </xf>
    <xf numFmtId="0" fontId="1" fillId="0" borderId="0" xfId="0" applyFont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2" fontId="21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justify" vertical="top" shrinkToFi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top"/>
      <protection hidden="1"/>
    </xf>
    <xf numFmtId="0" fontId="21" fillId="0" borderId="0" xfId="0" applyFont="1" applyProtection="1">
      <protection hidden="1"/>
    </xf>
    <xf numFmtId="0" fontId="10" fillId="0" borderId="0" xfId="0" applyFont="1" applyBorder="1" applyAlignment="1" applyProtection="1">
      <alignment horizontal="left" vertical="top"/>
      <protection hidden="1"/>
    </xf>
    <xf numFmtId="0" fontId="10" fillId="0" borderId="0" xfId="0" quotePrefix="1" applyFont="1" applyBorder="1" applyAlignment="1" applyProtection="1">
      <alignment horizontal="right" vertical="top" wrapText="1" shrinkToFit="1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top"/>
      <protection hidden="1"/>
    </xf>
    <xf numFmtId="0" fontId="30" fillId="0" borderId="0" xfId="0" applyFont="1" applyProtection="1">
      <protection hidden="1"/>
    </xf>
    <xf numFmtId="0" fontId="10" fillId="0" borderId="0" xfId="0" applyFont="1" applyAlignment="1" applyProtection="1">
      <alignment vertical="top" wrapText="1"/>
      <protection hidden="1"/>
    </xf>
    <xf numFmtId="0" fontId="8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vertical="top"/>
      <protection hidden="1"/>
    </xf>
    <xf numFmtId="0" fontId="0" fillId="0" borderId="0" xfId="0" applyAlignment="1" applyProtection="1">
      <protection hidden="1"/>
    </xf>
    <xf numFmtId="0" fontId="32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top"/>
      <protection hidden="1"/>
    </xf>
    <xf numFmtId="1" fontId="0" fillId="0" borderId="0" xfId="0" applyNumberFormat="1" applyProtection="1">
      <protection hidden="1"/>
    </xf>
    <xf numFmtId="0" fontId="34" fillId="5" borderId="12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right" vertical="center" wrapText="1"/>
    </xf>
    <xf numFmtId="0" fontId="35" fillId="0" borderId="13" xfId="0" applyFont="1" applyBorder="1" applyAlignment="1">
      <alignment vertical="center" wrapText="1"/>
    </xf>
    <xf numFmtId="0" fontId="0" fillId="0" borderId="0" xfId="0" applyAlignment="1" applyProtection="1">
      <alignment horizontal="center" vertical="top" wrapText="1"/>
      <protection hidden="1"/>
    </xf>
    <xf numFmtId="0" fontId="10" fillId="0" borderId="0" xfId="0" applyFont="1" applyAlignment="1" applyProtection="1">
      <alignment vertical="top" wrapText="1"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top" wrapText="1"/>
      <protection hidden="1"/>
    </xf>
    <xf numFmtId="0" fontId="33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top" wrapText="1" shrinkToFit="1"/>
      <protection hidden="1"/>
    </xf>
    <xf numFmtId="0" fontId="26" fillId="0" borderId="0" xfId="1" applyFont="1" applyAlignment="1" applyProtection="1">
      <alignment horizontal="left" vertical="top" wrapText="1" shrinkToFit="1"/>
      <protection hidden="1"/>
    </xf>
    <xf numFmtId="0" fontId="16" fillId="3" borderId="0" xfId="0" applyFont="1" applyFill="1" applyAlignment="1" applyProtection="1">
      <alignment vertical="center"/>
      <protection hidden="1"/>
    </xf>
    <xf numFmtId="2" fontId="21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Alignment="1" applyProtection="1">
      <alignment vertical="top"/>
      <protection hidden="1"/>
    </xf>
    <xf numFmtId="164" fontId="21" fillId="4" borderId="4" xfId="0" applyNumberFormat="1" applyFont="1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0" borderId="0" xfId="0" applyFont="1" applyAlignment="1" applyProtection="1">
      <alignment vertical="top" wrapText="1"/>
      <protection hidden="1"/>
    </xf>
    <xf numFmtId="0" fontId="1" fillId="0" borderId="0" xfId="0" applyFont="1" applyAlignment="1">
      <alignment vertical="top" wrapText="1"/>
    </xf>
    <xf numFmtId="0" fontId="27" fillId="0" borderId="0" xfId="0" applyFont="1" applyAlignment="1" applyProtection="1">
      <alignment horizontal="left" vertical="top" wrapText="1"/>
      <protection hidden="1"/>
    </xf>
    <xf numFmtId="0" fontId="36" fillId="0" borderId="0" xfId="0" applyFont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 wrapText="1"/>
    </xf>
    <xf numFmtId="0" fontId="24" fillId="0" borderId="7" xfId="0" applyFont="1" applyBorder="1" applyAlignment="1" applyProtection="1">
      <alignment horizontal="left" vertical="top" wrapText="1"/>
      <protection hidden="1"/>
    </xf>
    <xf numFmtId="0" fontId="22" fillId="0" borderId="8" xfId="0" applyFont="1" applyBorder="1" applyAlignment="1" applyProtection="1">
      <alignment horizontal="left" wrapText="1"/>
      <protection hidden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9" fillId="0" borderId="10" xfId="0" applyFont="1" applyBorder="1" applyAlignment="1" applyProtection="1">
      <alignment horizontal="left" vertical="top" wrapText="1"/>
      <protection hidden="1"/>
    </xf>
    <xf numFmtId="0" fontId="29" fillId="0" borderId="0" xfId="0" applyFont="1" applyBorder="1" applyAlignment="1" applyProtection="1">
      <alignment horizontal="left" wrapText="1"/>
      <protection hidden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9" fillId="0" borderId="1" xfId="0" applyFont="1" applyBorder="1" applyAlignment="1" applyProtection="1">
      <alignment horizontal="left" vertical="top" wrapText="1"/>
      <protection hidden="1"/>
    </xf>
    <xf numFmtId="0" fontId="29" fillId="0" borderId="2" xfId="0" applyFont="1" applyBorder="1" applyAlignment="1" applyProtection="1">
      <alignment horizontal="left" wrapText="1"/>
      <protection hidden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8" fillId="0" borderId="0" xfId="0" applyFont="1" applyAlignment="1" applyProtection="1">
      <alignment vertical="top" wrapText="1"/>
      <protection hidden="1"/>
    </xf>
    <xf numFmtId="0" fontId="0" fillId="0" borderId="0" xfId="0" applyAlignment="1">
      <alignment wrapText="1"/>
    </xf>
    <xf numFmtId="0" fontId="6" fillId="4" borderId="4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hidden="1"/>
    </xf>
    <xf numFmtId="0" fontId="0" fillId="0" borderId="5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hidden="1"/>
    </xf>
    <xf numFmtId="2" fontId="21" fillId="4" borderId="4" xfId="0" applyNumberFormat="1" applyFont="1" applyFill="1" applyBorder="1" applyAlignment="1" applyProtection="1">
      <alignment vertical="center"/>
      <protection locked="0"/>
    </xf>
    <xf numFmtId="2" fontId="21" fillId="4" borderId="5" xfId="0" applyNumberFormat="1" applyFont="1" applyFill="1" applyBorder="1" applyAlignment="1" applyProtection="1">
      <alignment vertical="center"/>
      <protection locked="0"/>
    </xf>
    <xf numFmtId="2" fontId="21" fillId="4" borderId="6" xfId="0" applyNumberFormat="1" applyFont="1" applyFill="1" applyBorder="1" applyAlignment="1" applyProtection="1">
      <alignment vertical="center"/>
      <protection locked="0"/>
    </xf>
    <xf numFmtId="2" fontId="21" fillId="0" borderId="4" xfId="0" applyNumberFormat="1" applyFont="1" applyBorder="1" applyAlignment="1" applyProtection="1">
      <alignment vertical="center"/>
      <protection hidden="1"/>
    </xf>
    <xf numFmtId="0" fontId="21" fillId="0" borderId="5" xfId="0" applyFont="1" applyBorder="1" applyAlignment="1" applyProtection="1">
      <alignment vertical="center"/>
      <protection hidden="1"/>
    </xf>
    <xf numFmtId="0" fontId="21" fillId="0" borderId="6" xfId="0" applyFont="1" applyBorder="1" applyAlignment="1" applyProtection="1">
      <alignment vertical="center"/>
      <protection hidden="1"/>
    </xf>
    <xf numFmtId="0" fontId="16" fillId="3" borderId="0" xfId="0" applyFont="1" applyFill="1" applyAlignment="1" applyProtection="1">
      <alignment vertical="center"/>
      <protection hidden="1"/>
    </xf>
    <xf numFmtId="0" fontId="25" fillId="0" borderId="0" xfId="0" applyFont="1" applyFill="1" applyAlignment="1" applyProtection="1">
      <alignment vertical="top" wrapText="1"/>
      <protection hidden="1"/>
    </xf>
    <xf numFmtId="0" fontId="25" fillId="0" borderId="0" xfId="0" applyFont="1" applyAlignment="1" applyProtection="1">
      <alignment horizontal="left" vertical="top" wrapText="1"/>
      <protection hidden="1"/>
    </xf>
    <xf numFmtId="0" fontId="1" fillId="0" borderId="0" xfId="0" applyFont="1" applyAlignment="1">
      <alignment horizontal="left" vertical="top" wrapText="1"/>
    </xf>
    <xf numFmtId="0" fontId="25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27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wrapText="1"/>
      <protection hidden="1"/>
    </xf>
    <xf numFmtId="0" fontId="6" fillId="0" borderId="0" xfId="0" applyFont="1" applyAlignment="1" applyProtection="1">
      <alignment wrapText="1"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top" wrapText="1"/>
      <protection hidden="1"/>
    </xf>
    <xf numFmtId="0" fontId="8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vertical="top"/>
      <protection hidden="1"/>
    </xf>
    <xf numFmtId="0" fontId="19" fillId="0" borderId="0" xfId="0" applyFont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33" fillId="0" borderId="0" xfId="0" applyFont="1" applyAlignment="1" applyProtection="1">
      <protection hidden="1"/>
    </xf>
    <xf numFmtId="0" fontId="23" fillId="0" borderId="0" xfId="1" applyFont="1" applyBorder="1" applyAlignment="1" applyProtection="1">
      <protection hidden="1"/>
    </xf>
    <xf numFmtId="0" fontId="21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>
      <alignment vertical="top" wrapText="1"/>
    </xf>
    <xf numFmtId="0" fontId="26" fillId="0" borderId="0" xfId="1" applyFont="1" applyAlignment="1" applyProtection="1">
      <alignment horizontal="left" vertical="top" wrapText="1" shrinkToFit="1"/>
      <protection hidden="1"/>
    </xf>
    <xf numFmtId="0" fontId="0" fillId="0" borderId="0" xfId="0" applyAlignment="1">
      <alignment horizontal="left" vertical="top" wrapText="1" shrinkToFit="1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top" wrapText="1" shrinkToFit="1"/>
      <protection hidden="1"/>
    </xf>
    <xf numFmtId="0" fontId="0" fillId="0" borderId="0" xfId="0" applyAlignment="1" applyProtection="1">
      <alignment horizontal="left" vertical="top" wrapText="1" shrinkToFit="1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vertical="center" wrapText="1"/>
      <protection hidden="1"/>
    </xf>
    <xf numFmtId="0" fontId="17" fillId="0" borderId="0" xfId="0" quotePrefix="1" applyFont="1" applyBorder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25" fillId="0" borderId="0" xfId="1" applyFont="1" applyAlignment="1" applyProtection="1">
      <alignment vertical="top" wrapText="1"/>
      <protection hidden="1"/>
    </xf>
    <xf numFmtId="0" fontId="25" fillId="0" borderId="0" xfId="0" applyFont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6" fillId="0" borderId="5" xfId="0" applyFont="1" applyFill="1" applyBorder="1" applyAlignment="1" applyProtection="1">
      <alignment horizontal="left" vertical="center"/>
      <protection hidden="1"/>
    </xf>
  </cellXfs>
  <cellStyles count="2">
    <cellStyle name="Hyperlink" xfId="1" builtinId="8"/>
    <cellStyle name="Standaard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-onderwijs.vlaanderen.be/edulex/document.aspx?docid=15325" TargetMode="External"/><Relationship Id="rId2" Type="http://schemas.openxmlformats.org/officeDocument/2006/relationships/hyperlink" Target="https://data-onderwijs.vlaanderen.be/edulex/document.aspx?docid=15236" TargetMode="External"/><Relationship Id="rId1" Type="http://schemas.openxmlformats.org/officeDocument/2006/relationships/hyperlink" Target="mailto:schoolbeheerteam.clb@ond.vlaanderen.be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ata-onderwijs.vlaanderen.be/edulex/document.aspx?docid=1515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61"/>
  <sheetViews>
    <sheetView showGridLines="0" showZeros="0" tabSelected="1" zoomScale="120" zoomScaleNormal="120" zoomScaleSheetLayoutView="120" workbookViewId="0">
      <selection activeCell="K34" sqref="K34:N34"/>
    </sheetView>
  </sheetViews>
  <sheetFormatPr defaultColWidth="2.109375" defaultRowHeight="13.8" x14ac:dyDescent="0.3"/>
  <cols>
    <col min="1" max="2" width="2.109375" style="1" customWidth="1"/>
    <col min="3" max="3" width="3" style="1" customWidth="1"/>
    <col min="4" max="4" width="3.109375" style="1" customWidth="1"/>
    <col min="5" max="5" width="2.109375" style="1" customWidth="1"/>
    <col min="6" max="6" width="3.109375" style="1" customWidth="1"/>
    <col min="7" max="7" width="3" style="1" customWidth="1"/>
    <col min="8" max="35" width="2.109375" style="1" customWidth="1"/>
    <col min="36" max="36" width="2.6640625" style="1" customWidth="1"/>
    <col min="37" max="37" width="2" style="2" customWidth="1"/>
    <col min="38" max="42" width="2.109375" style="2" customWidth="1"/>
    <col min="43" max="44" width="2.109375" style="1"/>
    <col min="45" max="45" width="2.109375" style="1" customWidth="1"/>
    <col min="46" max="16384" width="2.109375" style="1"/>
  </cols>
  <sheetData>
    <row r="1" spans="1:57" ht="10.5" customHeight="1" x14ac:dyDescent="0.3">
      <c r="AR1" s="72"/>
      <c r="AV1" s="133" t="s">
        <v>134</v>
      </c>
      <c r="AW1" s="134"/>
      <c r="AX1" s="134"/>
      <c r="AY1" s="134"/>
      <c r="AZ1" s="134"/>
      <c r="BA1" s="134"/>
      <c r="BB1" s="134"/>
      <c r="BC1" s="134"/>
      <c r="BD1" s="134"/>
      <c r="BE1" s="134"/>
    </row>
    <row r="2" spans="1:57" ht="10.5" customHeight="1" x14ac:dyDescent="0.3">
      <c r="AR2" s="73"/>
      <c r="AV2" s="133" t="s">
        <v>46</v>
      </c>
      <c r="AW2" s="137"/>
      <c r="AX2" s="137"/>
      <c r="AY2" s="137"/>
      <c r="AZ2" s="137"/>
      <c r="BA2" s="137"/>
      <c r="BB2" s="137"/>
      <c r="BC2" s="137"/>
      <c r="BD2" s="137"/>
      <c r="BE2" s="137"/>
    </row>
    <row r="3" spans="1:57" ht="25.8" customHeight="1" x14ac:dyDescent="0.3">
      <c r="A3" s="3"/>
      <c r="B3" s="3"/>
      <c r="C3" s="149" t="s">
        <v>48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50"/>
      <c r="AK3" s="126"/>
      <c r="AL3" s="126"/>
      <c r="AM3" s="126"/>
      <c r="AN3" s="126"/>
      <c r="AO3" s="126"/>
      <c r="AP3" s="126"/>
      <c r="AQ3" s="126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</row>
    <row r="4" spans="1:57" ht="25.8" customHeight="1" x14ac:dyDescent="0.3">
      <c r="A4" s="3"/>
      <c r="B4" s="3"/>
      <c r="C4" s="138" t="s">
        <v>115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74"/>
      <c r="BD4" s="74"/>
      <c r="BE4" s="74"/>
    </row>
    <row r="5" spans="1:57" ht="20.399999999999999" customHeight="1" x14ac:dyDescent="0.3">
      <c r="A5" s="3"/>
      <c r="B5" s="3"/>
      <c r="C5" s="151" t="s">
        <v>124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</row>
    <row r="6" spans="1:57" ht="15" customHeight="1" x14ac:dyDescent="0.3">
      <c r="A6" s="3"/>
      <c r="B6" s="3"/>
      <c r="C6" s="2" t="s">
        <v>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46" t="str">
        <f ca="1">IF(TODAY()&gt;45519,"Gebruik dit formulier alleen voor het "&amp;C4&amp;". Het formulier voor het "&amp;VLOOKUP(C4,Blad1!$A$1:$C$13,3)&amp;" vindt u via de onderstaande link naar omzendbrief CLB/2019/01 van 21 juni 2019.","")</f>
        <v/>
      </c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</row>
    <row r="7" spans="1:57" ht="15" customHeight="1" x14ac:dyDescent="0.3">
      <c r="A7" s="3"/>
      <c r="B7" s="3"/>
      <c r="C7" s="4" t="s">
        <v>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</row>
    <row r="8" spans="1:57" ht="15" customHeight="1" x14ac:dyDescent="0.3">
      <c r="A8" s="3"/>
      <c r="B8" s="3"/>
      <c r="C8" s="4" t="s">
        <v>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</row>
    <row r="9" spans="1:57" ht="15" customHeight="1" x14ac:dyDescent="0.3">
      <c r="A9" s="5"/>
      <c r="B9" s="5"/>
      <c r="C9" s="2" t="s">
        <v>121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</row>
    <row r="10" spans="1:57" ht="15" customHeight="1" x14ac:dyDescent="0.3">
      <c r="A10" s="3"/>
      <c r="B10" s="3"/>
      <c r="C10" s="2" t="s">
        <v>126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</row>
    <row r="11" spans="1:57" ht="15" customHeight="1" x14ac:dyDescent="0.3">
      <c r="A11" s="3"/>
      <c r="B11" s="3"/>
      <c r="C11" s="2" t="s">
        <v>125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</row>
    <row r="12" spans="1:57" ht="15" customHeight="1" x14ac:dyDescent="0.3">
      <c r="A12" s="3"/>
      <c r="B12" s="3"/>
      <c r="C12" s="12" t="s">
        <v>59</v>
      </c>
      <c r="D12" s="23"/>
      <c r="E12" s="61"/>
      <c r="F12" s="61"/>
      <c r="G12" s="61"/>
      <c r="H12" s="61"/>
      <c r="I12" s="24"/>
      <c r="J12" s="4"/>
      <c r="K12" s="23"/>
      <c r="L12" s="61"/>
      <c r="M12" s="61"/>
      <c r="N12" s="61"/>
      <c r="O12" s="6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</row>
    <row r="13" spans="1:57" ht="15" customHeight="1" x14ac:dyDescent="0.3">
      <c r="A13" s="3"/>
      <c r="B13" s="3"/>
      <c r="C13" s="12" t="s">
        <v>75</v>
      </c>
      <c r="D13" s="23"/>
      <c r="E13" s="61"/>
      <c r="F13" s="61"/>
      <c r="G13" s="61"/>
      <c r="H13" s="61"/>
      <c r="I13" s="24"/>
      <c r="J13" s="4"/>
      <c r="K13" s="23"/>
      <c r="L13" s="61"/>
      <c r="M13" s="61"/>
      <c r="N13" s="61"/>
      <c r="O13" s="6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</row>
    <row r="14" spans="1:57" ht="15" customHeight="1" x14ac:dyDescent="0.3">
      <c r="A14" s="3"/>
      <c r="B14" s="3"/>
      <c r="C14" s="135" t="s">
        <v>58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2"/>
      <c r="Y14" s="2"/>
      <c r="Z14" s="2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</row>
    <row r="15" spans="1:57" ht="6.15" customHeight="1" x14ac:dyDescent="0.3">
      <c r="A15" s="3"/>
      <c r="B15" s="3"/>
      <c r="C15" s="2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6.2" customHeight="1" x14ac:dyDescent="0.3">
      <c r="A16" s="3"/>
      <c r="B16" s="3"/>
      <c r="C16" s="3" t="s">
        <v>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7" ht="17.399999999999999" customHeight="1" x14ac:dyDescent="0.3">
      <c r="A17" s="3"/>
      <c r="B17" s="3"/>
      <c r="C17" s="144" t="s">
        <v>97</v>
      </c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</row>
    <row r="18" spans="1:57" ht="16.2" customHeight="1" x14ac:dyDescent="0.3">
      <c r="A18" s="3"/>
      <c r="B18" s="3"/>
      <c r="C18" s="33" t="s">
        <v>85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ht="17.399999999999999" customHeight="1" x14ac:dyDescent="0.3">
      <c r="A19" s="3"/>
      <c r="B19" s="3"/>
      <c r="C19" s="53" t="s">
        <v>86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ht="16.2" customHeight="1" x14ac:dyDescent="0.3">
      <c r="A20" s="3"/>
      <c r="B20" s="3"/>
      <c r="C20" s="3" t="s">
        <v>77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</row>
    <row r="21" spans="1:57" ht="15" customHeight="1" x14ac:dyDescent="0.3">
      <c r="A21" s="3"/>
      <c r="B21" s="3"/>
      <c r="C21" s="144" t="s">
        <v>106</v>
      </c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75"/>
    </row>
    <row r="22" spans="1:57" ht="15" customHeight="1" x14ac:dyDescent="0.3">
      <c r="A22" s="3"/>
      <c r="B22" s="3"/>
      <c r="C22" s="54" t="s">
        <v>83</v>
      </c>
      <c r="D22" s="141" t="s">
        <v>98</v>
      </c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76"/>
    </row>
    <row r="23" spans="1:57" ht="15" customHeight="1" x14ac:dyDescent="0.3">
      <c r="A23" s="3"/>
      <c r="B23" s="3"/>
      <c r="C23" s="54" t="s">
        <v>83</v>
      </c>
      <c r="D23" s="141" t="s">
        <v>99</v>
      </c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76"/>
    </row>
    <row r="24" spans="1:57" ht="29.4" customHeight="1" x14ac:dyDescent="0.3">
      <c r="A24" s="3"/>
      <c r="B24" s="3"/>
      <c r="C24" s="54" t="s">
        <v>83</v>
      </c>
      <c r="D24" s="141" t="s">
        <v>107</v>
      </c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</row>
    <row r="25" spans="1:57" ht="45" customHeight="1" x14ac:dyDescent="0.3">
      <c r="A25" s="3"/>
      <c r="B25" s="3"/>
      <c r="C25" s="154" t="s">
        <v>111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</row>
    <row r="26" spans="1:57" ht="16.2" customHeight="1" x14ac:dyDescent="0.3">
      <c r="A26" s="3"/>
      <c r="B26" s="3"/>
      <c r="C26" s="3" t="s">
        <v>47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</row>
    <row r="27" spans="1:57" ht="15.6" customHeight="1" x14ac:dyDescent="0.3">
      <c r="A27" s="3"/>
      <c r="B27" s="3"/>
      <c r="C27" s="156" t="s">
        <v>87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</row>
    <row r="28" spans="1:57" ht="9" customHeight="1" x14ac:dyDescent="0.3">
      <c r="A28" s="3"/>
      <c r="B28" s="3"/>
      <c r="C28" s="5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</row>
    <row r="29" spans="1:57" ht="16.8" customHeight="1" x14ac:dyDescent="0.3">
      <c r="A29" s="3"/>
      <c r="B29" s="3"/>
      <c r="C29" s="128" t="s">
        <v>100</v>
      </c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</row>
    <row r="30" spans="1:57" ht="4.95" customHeight="1" x14ac:dyDescent="0.3"/>
    <row r="31" spans="1:57" s="11" customFormat="1" ht="17.399999999999999" customHeight="1" x14ac:dyDescent="0.3">
      <c r="B31" s="59">
        <v>1</v>
      </c>
      <c r="C31" s="104" t="s">
        <v>132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</row>
    <row r="32" spans="1:57" s="11" customFormat="1" ht="15" customHeight="1" x14ac:dyDescent="0.3">
      <c r="B32" s="59"/>
      <c r="C32" s="21" t="s">
        <v>34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3"/>
      <c r="O32" s="1"/>
      <c r="P32" s="1"/>
      <c r="Q32" s="1"/>
      <c r="R32" s="1"/>
      <c r="S32" s="1"/>
      <c r="T32" s="1"/>
      <c r="U32" s="1"/>
      <c r="V32" s="1"/>
      <c r="W32" s="1"/>
      <c r="X32" s="14"/>
      <c r="Y32" s="14"/>
      <c r="Z32" s="15"/>
      <c r="AA32" s="1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</row>
    <row r="33" spans="1:58" ht="6.15" customHeight="1" x14ac:dyDescent="0.3"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</row>
    <row r="34" spans="1:58" ht="14.4" customHeight="1" x14ac:dyDescent="0.3">
      <c r="A34" s="2"/>
      <c r="B34" s="2"/>
      <c r="I34" s="40" t="s">
        <v>1</v>
      </c>
      <c r="K34" s="143"/>
      <c r="L34" s="107"/>
      <c r="M34" s="107"/>
      <c r="N34" s="108"/>
      <c r="O34" s="32" t="str">
        <f>IF(AND(OR(C44&lt;&gt;"",C46&lt;&gt;"",C48&lt;&gt;"",C50&lt;&gt;"",C52&lt;&gt;"",C54&lt;&gt;"",C65&lt;&gt;"",C67&lt;&gt;"",C69&lt;&gt;"",C71&lt;&gt;"",C73&lt;&gt;"",C75&lt;&gt;""),K34=""),"&lt;= Vul het instellingsnummer in.","")</f>
        <v/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</row>
    <row r="35" spans="1:58" ht="6.75" customHeight="1" x14ac:dyDescent="0.3">
      <c r="A35" s="2"/>
      <c r="B35" s="2"/>
      <c r="I35" s="13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K35" s="1"/>
      <c r="AL35" s="1"/>
    </row>
    <row r="36" spans="1:58" ht="15" customHeight="1" x14ac:dyDescent="0.3">
      <c r="A36" s="2"/>
      <c r="B36" s="2"/>
      <c r="I36" s="40" t="s">
        <v>0</v>
      </c>
      <c r="K36" s="109" t="str">
        <f>IF(ISBLANK(K34),"",VLOOKUP(K34,'lijst instellingen'!$A$2:$B$497,2,FALSE))</f>
        <v/>
      </c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10"/>
      <c r="AN36" s="110"/>
      <c r="AO36" s="110"/>
      <c r="AP36" s="110"/>
      <c r="AQ36" s="111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8" ht="9" customHeight="1" x14ac:dyDescent="0.3">
      <c r="A37" s="2"/>
      <c r="B37" s="2"/>
      <c r="I37" s="13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</row>
    <row r="38" spans="1:58" ht="16.8" customHeight="1" x14ac:dyDescent="0.3">
      <c r="A38" s="3"/>
      <c r="B38" s="3"/>
      <c r="C38" s="128" t="s">
        <v>101</v>
      </c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</row>
    <row r="39" spans="1:58" ht="4.95" customHeight="1" x14ac:dyDescent="0.3">
      <c r="A39" s="3"/>
      <c r="B39" s="3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</row>
    <row r="40" spans="1:58" s="11" customFormat="1" ht="29.4" customHeight="1" x14ac:dyDescent="0.3">
      <c r="B40" s="59">
        <v>2</v>
      </c>
      <c r="C40" s="104" t="s">
        <v>135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63" t="str">
        <f>IF(AND(BF44="",BF46="",BF48="",BF50="",BF52="",BF54=""),"","U hebt vraag "&amp;B40&amp;" nog niet volledig juist beantwoord!")</f>
        <v/>
      </c>
    </row>
    <row r="41" spans="1:58" s="11" customFormat="1" ht="32.4" customHeight="1" x14ac:dyDescent="0.3">
      <c r="B41" s="59"/>
      <c r="C41" s="129" t="s">
        <v>133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63" t="str">
        <f>IF(COUNTIF(B44:B54,"!")&gt;0,"Eén of meer instellingsnummers bij vraag "&amp;B40&amp;" zijn gelijk aan het instellingsnummer bij vraag "&amp;B31&amp;"!","")</f>
        <v/>
      </c>
    </row>
    <row r="42" spans="1:58" ht="28.8" customHeight="1" x14ac:dyDescent="0.3">
      <c r="A42" s="2"/>
      <c r="B42" s="2"/>
      <c r="C42" s="127" t="s">
        <v>49</v>
      </c>
      <c r="D42" s="126"/>
      <c r="E42" s="126"/>
      <c r="F42" s="126"/>
      <c r="H42" s="60" t="s">
        <v>108</v>
      </c>
      <c r="I42" s="13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87" t="s">
        <v>50</v>
      </c>
      <c r="AM42" s="87"/>
      <c r="AN42" s="87"/>
      <c r="AO42" s="87"/>
      <c r="AP42" s="87"/>
      <c r="AQ42" s="87"/>
      <c r="AR42" s="71"/>
      <c r="AS42" s="87" t="s">
        <v>130</v>
      </c>
      <c r="AT42" s="88"/>
      <c r="AU42" s="88"/>
      <c r="AV42" s="88"/>
      <c r="AW42" s="88"/>
      <c r="AX42" s="81"/>
      <c r="AY42" s="81"/>
      <c r="AZ42" s="81"/>
      <c r="BA42" s="87" t="s">
        <v>131</v>
      </c>
      <c r="BB42" s="88"/>
      <c r="BC42" s="88"/>
      <c r="BD42" s="88"/>
      <c r="BE42" s="88"/>
    </row>
    <row r="43" spans="1:58" ht="6" customHeight="1" x14ac:dyDescent="0.3">
      <c r="A43" s="2"/>
      <c r="B43" s="2"/>
      <c r="I43" s="13"/>
      <c r="O43" s="3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35"/>
      <c r="AG43" s="35"/>
      <c r="AH43" s="35"/>
      <c r="AI43" s="35"/>
      <c r="AJ43" s="35"/>
      <c r="AK43" s="35"/>
      <c r="AL43" s="36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8" s="38" customFormat="1" ht="14.4" customHeight="1" x14ac:dyDescent="0.25">
      <c r="A44" s="6"/>
      <c r="B44" s="50" t="str">
        <f>IF(C44="","",IF(K34=C44,"!",""))</f>
        <v/>
      </c>
      <c r="C44" s="106"/>
      <c r="D44" s="107"/>
      <c r="E44" s="107"/>
      <c r="F44" s="108"/>
      <c r="H44" s="109" t="str">
        <f>IF(C44="","",VLOOKUP(C44,'lijst instellingen'!$A$2:$B$100,2,FALSE))</f>
        <v/>
      </c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1"/>
      <c r="AK44" s="39"/>
      <c r="AL44" s="112"/>
      <c r="AM44" s="113"/>
      <c r="AN44" s="113"/>
      <c r="AO44" s="113"/>
      <c r="AP44" s="113"/>
      <c r="AQ44" s="114"/>
      <c r="AR44" s="78"/>
      <c r="AS44" s="82">
        <v>45170</v>
      </c>
      <c r="AT44" s="83"/>
      <c r="AU44" s="83"/>
      <c r="AV44" s="83"/>
      <c r="AW44" s="84"/>
      <c r="AX44" s="85" t="s">
        <v>123</v>
      </c>
      <c r="AY44" s="86"/>
      <c r="AZ44" s="86"/>
      <c r="BA44" s="82">
        <v>45535</v>
      </c>
      <c r="BB44" s="83"/>
      <c r="BC44" s="83"/>
      <c r="BD44" s="83"/>
      <c r="BE44" s="84"/>
      <c r="BF44" s="62" t="str">
        <f>IF(OR(AND(C44&lt;&gt;"",(COUNTA(AL44)+COUNTA(AS44)+COUNTA(BA44))&lt;3),AND(C44="",AL44&lt;&gt;""))," &lt;= Vul het nummer van de instelling, het aantal omkaderingsgewichten én de begin- en einddatum in.","")</f>
        <v/>
      </c>
    </row>
    <row r="45" spans="1:58" s="38" customFormat="1" ht="6.6" customHeight="1" x14ac:dyDescent="0.25">
      <c r="A45" s="6"/>
      <c r="B45" s="6"/>
      <c r="I45" s="40"/>
      <c r="K45" s="41"/>
      <c r="L45" s="41"/>
      <c r="N45" s="41"/>
      <c r="O45" s="42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43"/>
      <c r="AG45" s="43"/>
      <c r="AH45" s="43"/>
      <c r="AI45" s="43"/>
      <c r="AJ45" s="43"/>
      <c r="AK45" s="44"/>
      <c r="AL45" s="34"/>
      <c r="AM45" s="34"/>
      <c r="AN45" s="34"/>
      <c r="AO45" s="34"/>
      <c r="AP45" s="34"/>
      <c r="AQ45" s="34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</row>
    <row r="46" spans="1:58" s="38" customFormat="1" ht="14.4" customHeight="1" x14ac:dyDescent="0.25">
      <c r="A46" s="6"/>
      <c r="B46" s="50" t="str">
        <f>IF(C46="","",IF(K34=C46,"!",""))</f>
        <v/>
      </c>
      <c r="C46" s="106"/>
      <c r="D46" s="107"/>
      <c r="E46" s="107"/>
      <c r="F46" s="108"/>
      <c r="H46" s="109" t="str">
        <f>IF(C46="","",VLOOKUP(C46,'lijst instellingen'!$A$2:$B$100,2,FALSE))</f>
        <v/>
      </c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1"/>
      <c r="AK46" s="39"/>
      <c r="AL46" s="112"/>
      <c r="AM46" s="113"/>
      <c r="AN46" s="113"/>
      <c r="AO46" s="113"/>
      <c r="AP46" s="113"/>
      <c r="AQ46" s="114"/>
      <c r="AR46" s="78"/>
      <c r="AS46" s="82">
        <v>45170</v>
      </c>
      <c r="AT46" s="83"/>
      <c r="AU46" s="83"/>
      <c r="AV46" s="83"/>
      <c r="AW46" s="84"/>
      <c r="AX46" s="85" t="s">
        <v>123</v>
      </c>
      <c r="AY46" s="86"/>
      <c r="AZ46" s="86"/>
      <c r="BA46" s="82">
        <v>45535</v>
      </c>
      <c r="BB46" s="83"/>
      <c r="BC46" s="83"/>
      <c r="BD46" s="83"/>
      <c r="BE46" s="84"/>
      <c r="BF46" s="62" t="str">
        <f>IF(OR(AND(C46&lt;&gt;"",(COUNTA(AL46)+COUNTA(AS46)+COUNTA(BA46))&lt;3),AND(C46="",AL46&lt;&gt;""))," &lt;= Vul het nummer van de instelling, het aantal omkaderingsgewichten én de begin- en einddatum in.","")</f>
        <v/>
      </c>
    </row>
    <row r="47" spans="1:58" s="38" customFormat="1" ht="6" customHeight="1" x14ac:dyDescent="0.25">
      <c r="A47" s="6"/>
      <c r="B47" s="6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6"/>
      <c r="AM47" s="46"/>
      <c r="AN47" s="46"/>
      <c r="AO47" s="46"/>
      <c r="AP47" s="46"/>
      <c r="AQ47" s="46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</row>
    <row r="48" spans="1:58" s="38" customFormat="1" ht="14.4" customHeight="1" x14ac:dyDescent="0.25">
      <c r="A48" s="6"/>
      <c r="B48" s="50" t="str">
        <f>IF(C48="","",IF(K34=C48,"!",""))</f>
        <v/>
      </c>
      <c r="C48" s="106"/>
      <c r="D48" s="107"/>
      <c r="E48" s="107"/>
      <c r="F48" s="108"/>
      <c r="H48" s="109" t="str">
        <f>IF(C48="","",VLOOKUP(C48,'lijst instellingen'!$A$2:$B$100,2,FALSE))</f>
        <v/>
      </c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1"/>
      <c r="AK48" s="39"/>
      <c r="AL48" s="112"/>
      <c r="AM48" s="113"/>
      <c r="AN48" s="113"/>
      <c r="AO48" s="113"/>
      <c r="AP48" s="113"/>
      <c r="AQ48" s="114"/>
      <c r="AR48" s="78"/>
      <c r="AS48" s="82">
        <v>45170</v>
      </c>
      <c r="AT48" s="83"/>
      <c r="AU48" s="83"/>
      <c r="AV48" s="83"/>
      <c r="AW48" s="84"/>
      <c r="AX48" s="85" t="s">
        <v>123</v>
      </c>
      <c r="AY48" s="86"/>
      <c r="AZ48" s="86"/>
      <c r="BA48" s="82">
        <v>45535</v>
      </c>
      <c r="BB48" s="83"/>
      <c r="BC48" s="83"/>
      <c r="BD48" s="83"/>
      <c r="BE48" s="84"/>
      <c r="BF48" s="62" t="str">
        <f>IF(OR(AND(C48&lt;&gt;"",(COUNTA(AL48)+COUNTA(AS48)+COUNTA(BA48))&lt;3),AND(C48="",AL48&lt;&gt;""))," &lt;= Vul het nummer van de instelling, het aantal omkaderingsgewichten én de begin- en einddatum in.","")</f>
        <v/>
      </c>
    </row>
    <row r="49" spans="1:58" s="38" customFormat="1" ht="6.6" customHeight="1" x14ac:dyDescent="0.25">
      <c r="A49" s="6"/>
      <c r="B49" s="6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6"/>
      <c r="AM49" s="46"/>
      <c r="AN49" s="46"/>
      <c r="AO49" s="46"/>
      <c r="AP49" s="46"/>
      <c r="AQ49" s="46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</row>
    <row r="50" spans="1:58" s="38" customFormat="1" ht="14.4" customHeight="1" x14ac:dyDescent="0.25">
      <c r="A50" s="6"/>
      <c r="B50" s="50" t="str">
        <f>IF(C50="","",IF(K34=C50,"!",""))</f>
        <v/>
      </c>
      <c r="C50" s="106"/>
      <c r="D50" s="107"/>
      <c r="E50" s="107"/>
      <c r="F50" s="108"/>
      <c r="H50" s="109" t="str">
        <f>IF(C50="","",VLOOKUP(C50,'lijst instellingen'!$A$2:$B$100,2,FALSE))</f>
        <v/>
      </c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1"/>
      <c r="AK50" s="39"/>
      <c r="AL50" s="112"/>
      <c r="AM50" s="113"/>
      <c r="AN50" s="113"/>
      <c r="AO50" s="113"/>
      <c r="AP50" s="113"/>
      <c r="AQ50" s="114"/>
      <c r="AR50" s="78"/>
      <c r="AS50" s="82">
        <v>45170</v>
      </c>
      <c r="AT50" s="83"/>
      <c r="AU50" s="83"/>
      <c r="AV50" s="83"/>
      <c r="AW50" s="84"/>
      <c r="AX50" s="85" t="s">
        <v>123</v>
      </c>
      <c r="AY50" s="86"/>
      <c r="AZ50" s="86"/>
      <c r="BA50" s="82">
        <v>45535</v>
      </c>
      <c r="BB50" s="83"/>
      <c r="BC50" s="83"/>
      <c r="BD50" s="83"/>
      <c r="BE50" s="84"/>
      <c r="BF50" s="62" t="str">
        <f>IF(OR(AND(C50&lt;&gt;"",(COUNTA(AL50)+COUNTA(AS50)+COUNTA(BA50))&lt;3),AND(C50="",AL50&lt;&gt;""))," &lt;= Vul het nummer van de instelling, het aantal omkaderingsgewichten én de begin- en einddatum in.","")</f>
        <v/>
      </c>
    </row>
    <row r="51" spans="1:58" s="38" customFormat="1" ht="6" customHeight="1" x14ac:dyDescent="0.25">
      <c r="A51" s="6"/>
      <c r="B51" s="6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6"/>
      <c r="AM51" s="46"/>
      <c r="AN51" s="46"/>
      <c r="AO51" s="46"/>
      <c r="AP51" s="46"/>
      <c r="AQ51" s="46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</row>
    <row r="52" spans="1:58" s="38" customFormat="1" ht="14.4" customHeight="1" x14ac:dyDescent="0.25">
      <c r="A52" s="6"/>
      <c r="B52" s="50" t="str">
        <f>IF(C52="","",IF(K34=C52,"!",""))</f>
        <v/>
      </c>
      <c r="C52" s="106"/>
      <c r="D52" s="107"/>
      <c r="E52" s="107"/>
      <c r="F52" s="108"/>
      <c r="H52" s="109" t="str">
        <f>IF(C52="","",VLOOKUP(C52,'lijst instellingen'!$A$2:$B$100,2,FALSE))</f>
        <v/>
      </c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1"/>
      <c r="AK52" s="39"/>
      <c r="AL52" s="112"/>
      <c r="AM52" s="113"/>
      <c r="AN52" s="113"/>
      <c r="AO52" s="113"/>
      <c r="AP52" s="113"/>
      <c r="AQ52" s="114"/>
      <c r="AR52" s="78"/>
      <c r="AS52" s="82">
        <v>45170</v>
      </c>
      <c r="AT52" s="83"/>
      <c r="AU52" s="83"/>
      <c r="AV52" s="83"/>
      <c r="AW52" s="84"/>
      <c r="AX52" s="85" t="s">
        <v>123</v>
      </c>
      <c r="AY52" s="86"/>
      <c r="AZ52" s="86"/>
      <c r="BA52" s="82">
        <v>45535</v>
      </c>
      <c r="BB52" s="83"/>
      <c r="BC52" s="83"/>
      <c r="BD52" s="83"/>
      <c r="BE52" s="84"/>
      <c r="BF52" s="62" t="str">
        <f>IF(OR(AND(C52&lt;&gt;"",(COUNTA(AL52)+COUNTA(AS52)+COUNTA(BA52))&lt;3),AND(C52="",AL52&lt;&gt;""))," &lt;= Vul het nummer van de instelling, het aantal omkaderingsgewichten én de begin- en einddatum in.","")</f>
        <v/>
      </c>
    </row>
    <row r="53" spans="1:58" s="38" customFormat="1" ht="6.6" customHeight="1" x14ac:dyDescent="0.25">
      <c r="A53" s="6"/>
      <c r="B53" s="6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6"/>
      <c r="AM53" s="46"/>
      <c r="AN53" s="46"/>
      <c r="AO53" s="46"/>
      <c r="AP53" s="46"/>
      <c r="AQ53" s="46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</row>
    <row r="54" spans="1:58" s="38" customFormat="1" ht="14.4" customHeight="1" x14ac:dyDescent="0.25">
      <c r="A54" s="6"/>
      <c r="B54" s="50" t="str">
        <f>IF(C54="","",IF(K34=C54,"!",""))</f>
        <v/>
      </c>
      <c r="C54" s="106"/>
      <c r="D54" s="107"/>
      <c r="E54" s="107"/>
      <c r="F54" s="108"/>
      <c r="H54" s="109" t="str">
        <f>IF(C54="","",VLOOKUP(C54,'lijst instellingen'!$A$2:$B$100,2,FALSE))</f>
        <v/>
      </c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1"/>
      <c r="AK54" s="39"/>
      <c r="AL54" s="112"/>
      <c r="AM54" s="113"/>
      <c r="AN54" s="113"/>
      <c r="AO54" s="113"/>
      <c r="AP54" s="113"/>
      <c r="AQ54" s="114"/>
      <c r="AR54" s="78"/>
      <c r="AS54" s="82">
        <v>45170</v>
      </c>
      <c r="AT54" s="83"/>
      <c r="AU54" s="83"/>
      <c r="AV54" s="83"/>
      <c r="AW54" s="84"/>
      <c r="AX54" s="85" t="s">
        <v>123</v>
      </c>
      <c r="AY54" s="86"/>
      <c r="AZ54" s="86"/>
      <c r="BA54" s="82">
        <v>45535</v>
      </c>
      <c r="BB54" s="83"/>
      <c r="BC54" s="83"/>
      <c r="BD54" s="83"/>
      <c r="BE54" s="84"/>
      <c r="BF54" s="62" t="str">
        <f>IF(OR(AND(C54&lt;&gt;"",(COUNTA(AL54)+COUNTA(AS54)+COUNTA(BA54))&lt;3),AND(C54="",AL54&lt;&gt;""))," &lt;= Vul het nummer van de instelling, het aantal omkaderingsgewichten én de begin- en einddatum in.","")</f>
        <v/>
      </c>
    </row>
    <row r="55" spans="1:58" s="38" customFormat="1" ht="6" customHeight="1" x14ac:dyDescent="0.25">
      <c r="A55" s="6"/>
      <c r="B55" s="6"/>
      <c r="I55" s="40"/>
      <c r="K55" s="41"/>
      <c r="M55" s="41"/>
      <c r="N55" s="41"/>
      <c r="O55" s="42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46"/>
      <c r="AM55" s="46"/>
      <c r="AN55" s="46"/>
      <c r="AO55" s="46"/>
      <c r="AP55" s="46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</row>
    <row r="56" spans="1:58" s="38" customFormat="1" ht="14.4" customHeight="1" x14ac:dyDescent="0.25">
      <c r="A56" s="6"/>
      <c r="B56" s="6"/>
      <c r="I56" s="40"/>
      <c r="K56" s="41"/>
      <c r="M56" s="41"/>
      <c r="N56" s="41"/>
      <c r="O56" s="42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37" t="s">
        <v>112</v>
      </c>
      <c r="AK56" s="6"/>
      <c r="AL56" s="115">
        <f>ROUND(AL44,2)+ROUND(AL46,2)+ROUND(AL48,2)+ROUND(AL50,2)+ROUND(AL52,2)+ROUND(AL54,2)</f>
        <v>0</v>
      </c>
      <c r="AM56" s="116"/>
      <c r="AN56" s="116"/>
      <c r="AO56" s="116"/>
      <c r="AP56" s="116"/>
      <c r="AQ56" s="117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</row>
    <row r="57" spans="1:58" s="38" customFormat="1" ht="9" customHeight="1" x14ac:dyDescent="0.25">
      <c r="A57" s="6"/>
      <c r="B57" s="6"/>
      <c r="I57" s="40"/>
      <c r="K57" s="41"/>
      <c r="M57" s="41"/>
      <c r="N57" s="41"/>
      <c r="O57" s="42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37"/>
      <c r="AK57" s="6"/>
      <c r="AL57" s="48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</row>
    <row r="58" spans="1:58" ht="16.8" customHeight="1" x14ac:dyDescent="0.3">
      <c r="A58" s="3"/>
      <c r="B58" s="3"/>
      <c r="C58" s="128" t="s">
        <v>102</v>
      </c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</row>
    <row r="59" spans="1:58" ht="4.95" customHeight="1" x14ac:dyDescent="0.3">
      <c r="A59" s="3"/>
      <c r="B59" s="3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</row>
    <row r="60" spans="1:58" s="11" customFormat="1" ht="28.2" customHeight="1" x14ac:dyDescent="0.3">
      <c r="B60" s="59">
        <v>3</v>
      </c>
      <c r="C60" s="104" t="s">
        <v>136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63" t="str">
        <f>IF(AND(BF65="",BF67="",BF69="",BF71="",BF73="",BF75=""),"","U hebt vraag "&amp;B60&amp;" nog niet volledig juist beantwoord!")</f>
        <v/>
      </c>
    </row>
    <row r="61" spans="1:58" s="11" customFormat="1" ht="32.4" customHeight="1" x14ac:dyDescent="0.3">
      <c r="B61" s="59"/>
      <c r="C61" s="129" t="s">
        <v>133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63" t="str">
        <f>IF(COUNTIF(B65:B75,"!")&gt;0,"Eén of meer instellingsnummers bij vraag "&amp;B60&amp;" zijn gelijk aan het instellingsnummer bij vraag "&amp;B31&amp;"!","")</f>
        <v/>
      </c>
    </row>
    <row r="62" spans="1:58" s="38" customFormat="1" ht="6" customHeight="1" x14ac:dyDescent="0.25">
      <c r="A62" s="6"/>
      <c r="B62" s="6"/>
      <c r="I62" s="40"/>
      <c r="K62" s="41"/>
      <c r="M62" s="41"/>
      <c r="N62" s="41"/>
      <c r="O62" s="42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37"/>
      <c r="AK62" s="6"/>
      <c r="AL62" s="48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</row>
    <row r="63" spans="1:58" ht="28.8" customHeight="1" x14ac:dyDescent="0.3">
      <c r="A63" s="2"/>
      <c r="B63" s="2"/>
      <c r="C63" s="127" t="s">
        <v>49</v>
      </c>
      <c r="D63" s="126"/>
      <c r="E63" s="126"/>
      <c r="F63" s="126"/>
      <c r="H63" s="60" t="s">
        <v>108</v>
      </c>
      <c r="I63" s="13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87" t="s">
        <v>50</v>
      </c>
      <c r="AM63" s="87"/>
      <c r="AN63" s="87"/>
      <c r="AO63" s="87"/>
      <c r="AP63" s="87"/>
      <c r="AQ63" s="87"/>
      <c r="AR63" s="71"/>
      <c r="AS63" s="87" t="s">
        <v>130</v>
      </c>
      <c r="AT63" s="88"/>
      <c r="AU63" s="88"/>
      <c r="AV63" s="88"/>
      <c r="AW63" s="88"/>
      <c r="AX63" s="81"/>
      <c r="AY63" s="81"/>
      <c r="AZ63" s="81"/>
      <c r="BA63" s="87" t="s">
        <v>131</v>
      </c>
      <c r="BB63" s="88"/>
      <c r="BC63" s="88"/>
      <c r="BD63" s="88"/>
      <c r="BE63" s="88"/>
    </row>
    <row r="64" spans="1:58" s="38" customFormat="1" ht="6" customHeight="1" x14ac:dyDescent="0.25">
      <c r="A64" s="6"/>
      <c r="B64" s="6"/>
      <c r="I64" s="40"/>
      <c r="K64" s="41"/>
      <c r="M64" s="41"/>
      <c r="N64" s="41"/>
      <c r="O64" s="42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37"/>
      <c r="AK64" s="6"/>
      <c r="AL64" s="48"/>
      <c r="AM64" s="46"/>
      <c r="AN64" s="46"/>
      <c r="AO64" s="46"/>
      <c r="AP64" s="46"/>
      <c r="AQ64" s="46"/>
      <c r="AR64" s="46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8" s="38" customFormat="1" ht="14.4" customHeight="1" x14ac:dyDescent="0.25">
      <c r="A65" s="6"/>
      <c r="B65" s="50" t="str">
        <f>IF(C65="","",IF(K34=C65,"!",""))</f>
        <v/>
      </c>
      <c r="C65" s="106"/>
      <c r="D65" s="107"/>
      <c r="E65" s="107"/>
      <c r="F65" s="108"/>
      <c r="H65" s="109" t="str">
        <f>IF(C65="","",VLOOKUP(C65,'lijst instellingen'!$A$2:$B$100,2,FALSE))</f>
        <v/>
      </c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1"/>
      <c r="AK65" s="39"/>
      <c r="AL65" s="112"/>
      <c r="AM65" s="113"/>
      <c r="AN65" s="113"/>
      <c r="AO65" s="113"/>
      <c r="AP65" s="113"/>
      <c r="AQ65" s="114"/>
      <c r="AR65" s="78"/>
      <c r="AS65" s="82">
        <v>45170</v>
      </c>
      <c r="AT65" s="83"/>
      <c r="AU65" s="83"/>
      <c r="AV65" s="83"/>
      <c r="AW65" s="84"/>
      <c r="AX65" s="85" t="s">
        <v>123</v>
      </c>
      <c r="AY65" s="86"/>
      <c r="AZ65" s="86"/>
      <c r="BA65" s="82">
        <v>45535</v>
      </c>
      <c r="BB65" s="83"/>
      <c r="BC65" s="83"/>
      <c r="BD65" s="83"/>
      <c r="BE65" s="84"/>
      <c r="BF65" s="62" t="str">
        <f>IF(OR(AND(C65&lt;&gt;"",(COUNTA(AL65)+COUNTA(AS65)+COUNTA(BA65))&lt;3),AND(C65="",AL65&lt;&gt;""))," &lt;= Vul het nummer van de instelling, het aantal omkaderingsgewichten én de begin- en einddatum in.","")</f>
        <v/>
      </c>
    </row>
    <row r="66" spans="1:58" s="38" customFormat="1" ht="6.6" customHeight="1" x14ac:dyDescent="0.25">
      <c r="A66" s="6"/>
      <c r="B66" s="6"/>
      <c r="I66" s="40"/>
      <c r="K66" s="41"/>
      <c r="L66" s="41"/>
      <c r="N66" s="41"/>
      <c r="O66" s="42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43"/>
      <c r="AG66" s="43"/>
      <c r="AH66" s="43"/>
      <c r="AI66" s="43"/>
      <c r="AJ66" s="43"/>
      <c r="AK66" s="44"/>
      <c r="AL66" s="34"/>
      <c r="AM66" s="34"/>
      <c r="AN66" s="34"/>
      <c r="AO66" s="34"/>
      <c r="AP66" s="34"/>
      <c r="AQ66" s="34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</row>
    <row r="67" spans="1:58" s="38" customFormat="1" ht="14.4" customHeight="1" x14ac:dyDescent="0.25">
      <c r="A67" s="6"/>
      <c r="B67" s="50" t="str">
        <f>IF(C67="","",IF(K34=C67,"!",""))</f>
        <v/>
      </c>
      <c r="C67" s="106"/>
      <c r="D67" s="107"/>
      <c r="E67" s="107"/>
      <c r="F67" s="108"/>
      <c r="H67" s="109" t="str">
        <f>IF(C67="","",VLOOKUP(C67,'lijst instellingen'!$A$2:$B$100,2,FALSE))</f>
        <v/>
      </c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1"/>
      <c r="AK67" s="39"/>
      <c r="AL67" s="112"/>
      <c r="AM67" s="113"/>
      <c r="AN67" s="113"/>
      <c r="AO67" s="113"/>
      <c r="AP67" s="113"/>
      <c r="AQ67" s="114"/>
      <c r="AR67" s="78"/>
      <c r="AS67" s="82">
        <v>45170</v>
      </c>
      <c r="AT67" s="83"/>
      <c r="AU67" s="83"/>
      <c r="AV67" s="83"/>
      <c r="AW67" s="84"/>
      <c r="AX67" s="85" t="s">
        <v>123</v>
      </c>
      <c r="AY67" s="86"/>
      <c r="AZ67" s="86"/>
      <c r="BA67" s="82">
        <v>45535</v>
      </c>
      <c r="BB67" s="83"/>
      <c r="BC67" s="83"/>
      <c r="BD67" s="83"/>
      <c r="BE67" s="84"/>
      <c r="BF67" s="62" t="str">
        <f>IF(OR(AND(C67&lt;&gt;"",(COUNTA(AL67)+COUNTA(AS67)+COUNTA(BA67))&lt;3),AND(C67="",AL67&lt;&gt;""))," &lt;= Vul het nummer van de instelling, het aantal omkaderingsgewichten én de begin- en einddatum in.","")</f>
        <v/>
      </c>
    </row>
    <row r="68" spans="1:58" s="38" customFormat="1" ht="6" customHeight="1" x14ac:dyDescent="0.25">
      <c r="A68" s="6"/>
      <c r="B68" s="6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6"/>
      <c r="AM68" s="46"/>
      <c r="AN68" s="46"/>
      <c r="AO68" s="46"/>
      <c r="AP68" s="46"/>
      <c r="AQ68" s="46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</row>
    <row r="69" spans="1:58" s="38" customFormat="1" ht="14.4" customHeight="1" x14ac:dyDescent="0.25">
      <c r="A69" s="6"/>
      <c r="B69" s="50" t="str">
        <f>IF(C69="","",IF(K34=C69,"!",""))</f>
        <v/>
      </c>
      <c r="C69" s="106"/>
      <c r="D69" s="107"/>
      <c r="E69" s="107"/>
      <c r="F69" s="108"/>
      <c r="H69" s="109" t="str">
        <f>IF(C69="","",VLOOKUP(C69,'lijst instellingen'!$A$2:$B$100,2,FALSE))</f>
        <v/>
      </c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1"/>
      <c r="AK69" s="39"/>
      <c r="AL69" s="112"/>
      <c r="AM69" s="113"/>
      <c r="AN69" s="113"/>
      <c r="AO69" s="113"/>
      <c r="AP69" s="113"/>
      <c r="AQ69" s="114"/>
      <c r="AR69" s="78"/>
      <c r="AS69" s="82">
        <v>45170</v>
      </c>
      <c r="AT69" s="83"/>
      <c r="AU69" s="83"/>
      <c r="AV69" s="83"/>
      <c r="AW69" s="84"/>
      <c r="AX69" s="85" t="s">
        <v>123</v>
      </c>
      <c r="AY69" s="86"/>
      <c r="AZ69" s="86"/>
      <c r="BA69" s="82">
        <v>45535</v>
      </c>
      <c r="BB69" s="83"/>
      <c r="BC69" s="83"/>
      <c r="BD69" s="83"/>
      <c r="BE69" s="84"/>
      <c r="BF69" s="62" t="str">
        <f>IF(OR(AND(C69&lt;&gt;"",(COUNTA(AL69)+COUNTA(AS69)+COUNTA(BA69))&lt;3),AND(C69="",AL69&lt;&gt;""))," &lt;= Vul het nummer van de instelling, het aantal omkaderingsgewichten én de begin- en einddatum in.","")</f>
        <v/>
      </c>
    </row>
    <row r="70" spans="1:58" s="38" customFormat="1" ht="6.6" customHeight="1" x14ac:dyDescent="0.25">
      <c r="A70" s="6"/>
      <c r="B70" s="6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6"/>
      <c r="AM70" s="46"/>
      <c r="AN70" s="46"/>
      <c r="AO70" s="46"/>
      <c r="AP70" s="46"/>
      <c r="AQ70" s="46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</row>
    <row r="71" spans="1:58" s="38" customFormat="1" ht="14.4" customHeight="1" x14ac:dyDescent="0.25">
      <c r="A71" s="6"/>
      <c r="B71" s="50" t="str">
        <f>IF(C71="","",IF(K34=C71,"!",""))</f>
        <v/>
      </c>
      <c r="C71" s="106"/>
      <c r="D71" s="107"/>
      <c r="E71" s="107"/>
      <c r="F71" s="108"/>
      <c r="H71" s="109" t="str">
        <f>IF(C71="","",VLOOKUP(C71,'lijst instellingen'!$A$2:$B$100,2,FALSE))</f>
        <v/>
      </c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1"/>
      <c r="AK71" s="39"/>
      <c r="AL71" s="112"/>
      <c r="AM71" s="113"/>
      <c r="AN71" s="113"/>
      <c r="AO71" s="113"/>
      <c r="AP71" s="113"/>
      <c r="AQ71" s="114"/>
      <c r="AR71" s="78"/>
      <c r="AS71" s="82">
        <v>45170</v>
      </c>
      <c r="AT71" s="83"/>
      <c r="AU71" s="83"/>
      <c r="AV71" s="83"/>
      <c r="AW71" s="84"/>
      <c r="AX71" s="85" t="s">
        <v>123</v>
      </c>
      <c r="AY71" s="86"/>
      <c r="AZ71" s="86"/>
      <c r="BA71" s="82">
        <v>45535</v>
      </c>
      <c r="BB71" s="83"/>
      <c r="BC71" s="83"/>
      <c r="BD71" s="83"/>
      <c r="BE71" s="84"/>
      <c r="BF71" s="62" t="str">
        <f>IF(OR(AND(C71&lt;&gt;"",(COUNTA(AL71)+COUNTA(AS71)+COUNTA(BA71))&lt;3),AND(C71="",AL71&lt;&gt;""))," &lt;= Vul het nummer van de instelling, het aantal omkaderingsgewichten én de begin- en einddatum in.","")</f>
        <v/>
      </c>
    </row>
    <row r="72" spans="1:58" s="38" customFormat="1" ht="6" customHeight="1" x14ac:dyDescent="0.25">
      <c r="A72" s="6"/>
      <c r="B72" s="6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6"/>
      <c r="AM72" s="46"/>
      <c r="AN72" s="46"/>
      <c r="AO72" s="46"/>
      <c r="AP72" s="46"/>
      <c r="AQ72" s="46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</row>
    <row r="73" spans="1:58" s="38" customFormat="1" ht="14.4" customHeight="1" x14ac:dyDescent="0.25">
      <c r="A73" s="6"/>
      <c r="B73" s="50" t="str">
        <f>IF(C73="","",IF(K34=C73,"!",""))</f>
        <v/>
      </c>
      <c r="C73" s="106"/>
      <c r="D73" s="107"/>
      <c r="E73" s="107"/>
      <c r="F73" s="108"/>
      <c r="H73" s="109" t="str">
        <f>IF(C73="","",VLOOKUP(C73,'lijst instellingen'!$A$2:$B$100,2,FALSE))</f>
        <v/>
      </c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1"/>
      <c r="AK73" s="39"/>
      <c r="AL73" s="112"/>
      <c r="AM73" s="113"/>
      <c r="AN73" s="113"/>
      <c r="AO73" s="113"/>
      <c r="AP73" s="113"/>
      <c r="AQ73" s="114"/>
      <c r="AR73" s="78"/>
      <c r="AS73" s="82">
        <v>45170</v>
      </c>
      <c r="AT73" s="83"/>
      <c r="AU73" s="83"/>
      <c r="AV73" s="83"/>
      <c r="AW73" s="84"/>
      <c r="AX73" s="85" t="s">
        <v>123</v>
      </c>
      <c r="AY73" s="86"/>
      <c r="AZ73" s="86"/>
      <c r="BA73" s="82">
        <v>45535</v>
      </c>
      <c r="BB73" s="83"/>
      <c r="BC73" s="83"/>
      <c r="BD73" s="83"/>
      <c r="BE73" s="84"/>
      <c r="BF73" s="62" t="str">
        <f>IF(OR(AND(C73&lt;&gt;"",(COUNTA(AL73)+COUNTA(AS73)+COUNTA(BA73))&lt;3),AND(C73="",AL73&lt;&gt;""))," &lt;= Vul het nummer van de instelling, het aantal omkaderingsgewichten én de begin- en einddatum in.","")</f>
        <v/>
      </c>
    </row>
    <row r="74" spans="1:58" s="38" customFormat="1" ht="6.6" customHeight="1" x14ac:dyDescent="0.25">
      <c r="A74" s="6"/>
      <c r="B74" s="6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6"/>
      <c r="AM74" s="46"/>
      <c r="AN74" s="46"/>
      <c r="AO74" s="46"/>
      <c r="AP74" s="46"/>
      <c r="AQ74" s="46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</row>
    <row r="75" spans="1:58" s="38" customFormat="1" ht="14.4" customHeight="1" x14ac:dyDescent="0.25">
      <c r="A75" s="6"/>
      <c r="B75" s="50" t="str">
        <f>IF(C75="","",IF(K34=C75,"!",""))</f>
        <v/>
      </c>
      <c r="C75" s="106"/>
      <c r="D75" s="107"/>
      <c r="E75" s="107"/>
      <c r="F75" s="108"/>
      <c r="H75" s="109" t="str">
        <f>IF(C75="","",VLOOKUP(C75,'lijst instellingen'!$A$2:$B$100,2,FALSE))</f>
        <v/>
      </c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1"/>
      <c r="AK75" s="39"/>
      <c r="AL75" s="112"/>
      <c r="AM75" s="113"/>
      <c r="AN75" s="113"/>
      <c r="AO75" s="113"/>
      <c r="AP75" s="113"/>
      <c r="AQ75" s="114"/>
      <c r="AR75" s="78"/>
      <c r="AS75" s="82">
        <v>45170</v>
      </c>
      <c r="AT75" s="83"/>
      <c r="AU75" s="83"/>
      <c r="AV75" s="83"/>
      <c r="AW75" s="84"/>
      <c r="AX75" s="85" t="s">
        <v>123</v>
      </c>
      <c r="AY75" s="86"/>
      <c r="AZ75" s="86"/>
      <c r="BA75" s="82">
        <v>45535</v>
      </c>
      <c r="BB75" s="83"/>
      <c r="BC75" s="83"/>
      <c r="BD75" s="83"/>
      <c r="BE75" s="84"/>
      <c r="BF75" s="62" t="str">
        <f>IF(OR(AND(C75&lt;&gt;"",(COUNTA(AL75)+COUNTA(AS75)+COUNTA(BA75))&lt;3),AND(C75="",AL75&lt;&gt;""))," &lt;= Vul het nummer van de instelling, het aantal omkaderingsgewichten én de begin- en einddatum in.","")</f>
        <v/>
      </c>
    </row>
    <row r="76" spans="1:58" s="38" customFormat="1" ht="6" customHeight="1" x14ac:dyDescent="0.25">
      <c r="A76" s="6"/>
      <c r="B76" s="6"/>
      <c r="I76" s="40"/>
      <c r="K76" s="41"/>
      <c r="M76" s="41"/>
      <c r="N76" s="41"/>
      <c r="O76" s="42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46"/>
      <c r="AM76" s="46"/>
      <c r="AN76" s="46"/>
      <c r="AO76" s="46"/>
      <c r="AP76" s="46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</row>
    <row r="77" spans="1:58" s="38" customFormat="1" ht="13.8" customHeight="1" x14ac:dyDescent="0.25">
      <c r="A77" s="6"/>
      <c r="B77" s="6"/>
      <c r="I77" s="40"/>
      <c r="K77" s="41"/>
      <c r="M77" s="41"/>
      <c r="N77" s="41"/>
      <c r="O77" s="42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37" t="s">
        <v>112</v>
      </c>
      <c r="AK77" s="6"/>
      <c r="AL77" s="115">
        <f>ROUND(AL65,2)+ROUND(AL67,2)+ROUND(AL69,2)+ROUND(AL71,2)+ROUND(AL73,2)+ROUND(AL75,2)</f>
        <v>0</v>
      </c>
      <c r="AM77" s="116"/>
      <c r="AN77" s="116"/>
      <c r="AO77" s="116"/>
      <c r="AP77" s="116"/>
      <c r="AQ77" s="117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</row>
    <row r="78" spans="1:58" ht="9" customHeight="1" x14ac:dyDescent="0.3">
      <c r="A78" s="2"/>
      <c r="B78" s="2"/>
      <c r="I78" s="13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</row>
    <row r="79" spans="1:58" ht="16.8" customHeight="1" x14ac:dyDescent="0.3">
      <c r="A79" s="3"/>
      <c r="B79" s="3"/>
      <c r="C79" s="128" t="s">
        <v>103</v>
      </c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</row>
    <row r="80" spans="1:58" ht="4.95" customHeight="1" x14ac:dyDescent="0.3">
      <c r="A80" s="2"/>
      <c r="B80" s="2"/>
      <c r="I80" s="13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</row>
    <row r="81" spans="1:58" s="11" customFormat="1" ht="29.4" customHeight="1" x14ac:dyDescent="0.3">
      <c r="B81" s="59">
        <v>4</v>
      </c>
      <c r="C81" s="104" t="s">
        <v>137</v>
      </c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63" t="str">
        <f>IF(AND(BF86="",BF88="",BF90="",BF92="",BF94="",BF96=""),"","U hebt vraag "&amp;B81&amp;" nog niet volledig juist beantwoord!")</f>
        <v/>
      </c>
    </row>
    <row r="82" spans="1:58" s="11" customFormat="1" ht="32.4" customHeight="1" x14ac:dyDescent="0.3">
      <c r="B82" s="59"/>
      <c r="C82" s="129" t="s">
        <v>133</v>
      </c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63" t="str">
        <f>IF(COUNTIF(B86:B96,"!")&gt;0,"Eén of meer instellingsnummers bij vraag "&amp;B81&amp;" zijn gelijk aan het instellingsnummer bij vraag "&amp;B31&amp;"!","")</f>
        <v/>
      </c>
    </row>
    <row r="83" spans="1:58" ht="6" customHeight="1" x14ac:dyDescent="0.3">
      <c r="A83" s="2"/>
      <c r="B83" s="2"/>
      <c r="I83" s="13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</row>
    <row r="84" spans="1:58" ht="28.8" customHeight="1" x14ac:dyDescent="0.3">
      <c r="A84" s="2"/>
      <c r="B84" s="2"/>
      <c r="C84" s="127" t="s">
        <v>49</v>
      </c>
      <c r="D84" s="126"/>
      <c r="E84" s="126"/>
      <c r="F84" s="126"/>
      <c r="H84" s="60" t="s">
        <v>108</v>
      </c>
      <c r="I84" s="13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87" t="s">
        <v>50</v>
      </c>
      <c r="AM84" s="87"/>
      <c r="AN84" s="87"/>
      <c r="AO84" s="87"/>
      <c r="AP84" s="87"/>
      <c r="AQ84" s="87"/>
      <c r="AR84" s="71"/>
      <c r="AS84" s="87" t="s">
        <v>130</v>
      </c>
      <c r="AT84" s="88"/>
      <c r="AU84" s="88"/>
      <c r="AV84" s="88"/>
      <c r="AW84" s="88"/>
      <c r="AX84" s="81"/>
      <c r="AY84" s="81"/>
      <c r="AZ84" s="81"/>
      <c r="BA84" s="87" t="s">
        <v>131</v>
      </c>
      <c r="BB84" s="88"/>
      <c r="BC84" s="88"/>
      <c r="BD84" s="88"/>
      <c r="BE84" s="88"/>
    </row>
    <row r="85" spans="1:58" s="38" customFormat="1" ht="6" customHeight="1" x14ac:dyDescent="0.25">
      <c r="A85" s="6"/>
      <c r="B85" s="6"/>
      <c r="I85" s="40"/>
      <c r="K85" s="41"/>
      <c r="M85" s="41"/>
      <c r="N85" s="41"/>
      <c r="O85" s="42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37"/>
      <c r="AK85" s="6"/>
      <c r="AL85" s="48"/>
      <c r="AM85" s="46"/>
      <c r="AN85" s="46"/>
      <c r="AO85" s="46"/>
      <c r="AP85" s="46"/>
      <c r="AQ85" s="46"/>
      <c r="AR85" s="46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8" s="38" customFormat="1" ht="14.4" customHeight="1" x14ac:dyDescent="0.25">
      <c r="A86" s="6"/>
      <c r="B86" s="50" t="str">
        <f>IF(C86="","",IF(K34=C86,"!",""))</f>
        <v/>
      </c>
      <c r="C86" s="106"/>
      <c r="D86" s="107"/>
      <c r="E86" s="107"/>
      <c r="F86" s="108"/>
      <c r="H86" s="109" t="str">
        <f>IF(C86="","",VLOOKUP(C86,'lijst instellingen'!$A$2:$B$100,2,FALSE))</f>
        <v/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1"/>
      <c r="AK86" s="39"/>
      <c r="AL86" s="112"/>
      <c r="AM86" s="113"/>
      <c r="AN86" s="113"/>
      <c r="AO86" s="113"/>
      <c r="AP86" s="113"/>
      <c r="AQ86" s="114"/>
      <c r="AR86" s="78"/>
      <c r="AS86" s="82">
        <v>45170</v>
      </c>
      <c r="AT86" s="83"/>
      <c r="AU86" s="83"/>
      <c r="AV86" s="83"/>
      <c r="AW86" s="84"/>
      <c r="AX86" s="85" t="s">
        <v>123</v>
      </c>
      <c r="AY86" s="86"/>
      <c r="AZ86" s="86"/>
      <c r="BA86" s="82">
        <v>45535</v>
      </c>
      <c r="BB86" s="83"/>
      <c r="BC86" s="83"/>
      <c r="BD86" s="83"/>
      <c r="BE86" s="84"/>
      <c r="BF86" s="62" t="str">
        <f>IF(OR(AND(C86&lt;&gt;"",(COUNTA(AL86)+COUNTA(AS86)+COUNTA(BA86))&lt;3),AND(C86="",AL86&lt;&gt;""))," &lt;= Vul het nummer van de instelling, het aantal omkaderingsgewichten én de begin- en einddatum in.","")</f>
        <v/>
      </c>
    </row>
    <row r="87" spans="1:58" s="38" customFormat="1" ht="6.6" customHeight="1" x14ac:dyDescent="0.25">
      <c r="A87" s="6"/>
      <c r="B87" s="6"/>
      <c r="I87" s="40"/>
      <c r="K87" s="41"/>
      <c r="L87" s="41"/>
      <c r="N87" s="41"/>
      <c r="O87" s="42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43"/>
      <c r="AG87" s="43"/>
      <c r="AH87" s="43"/>
      <c r="AI87" s="43"/>
      <c r="AJ87" s="43"/>
      <c r="AK87" s="44"/>
      <c r="AL87" s="34"/>
      <c r="AM87" s="34"/>
      <c r="AN87" s="34"/>
      <c r="AO87" s="34"/>
      <c r="AP87" s="34"/>
      <c r="AQ87" s="34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</row>
    <row r="88" spans="1:58" s="38" customFormat="1" ht="14.4" customHeight="1" x14ac:dyDescent="0.25">
      <c r="A88" s="6"/>
      <c r="B88" s="50" t="str">
        <f>IF(C88="","",IF(K34=C88,"!",""))</f>
        <v/>
      </c>
      <c r="C88" s="106"/>
      <c r="D88" s="107"/>
      <c r="E88" s="107"/>
      <c r="F88" s="108"/>
      <c r="H88" s="109" t="str">
        <f>IF(C88="","",VLOOKUP(C88,'lijst instellingen'!$A$2:$B$100,2,FALSE))</f>
        <v/>
      </c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1"/>
      <c r="AK88" s="39"/>
      <c r="AL88" s="112"/>
      <c r="AM88" s="113"/>
      <c r="AN88" s="113"/>
      <c r="AO88" s="113"/>
      <c r="AP88" s="113"/>
      <c r="AQ88" s="114"/>
      <c r="AR88" s="78"/>
      <c r="AS88" s="82">
        <v>45170</v>
      </c>
      <c r="AT88" s="83"/>
      <c r="AU88" s="83"/>
      <c r="AV88" s="83"/>
      <c r="AW88" s="84"/>
      <c r="AX88" s="85" t="s">
        <v>123</v>
      </c>
      <c r="AY88" s="86"/>
      <c r="AZ88" s="86"/>
      <c r="BA88" s="82">
        <v>45535</v>
      </c>
      <c r="BB88" s="83"/>
      <c r="BC88" s="83"/>
      <c r="BD88" s="83"/>
      <c r="BE88" s="84"/>
      <c r="BF88" s="62" t="str">
        <f>IF(OR(AND(C88&lt;&gt;"",(COUNTA(AL88)+COUNTA(AS88)+COUNTA(BA88))&lt;3),AND(C88="",AL88&lt;&gt;""))," &lt;= Vul het nummer van de instelling, het aantal omkaderingsgewichten én de begin- en einddatum in.","")</f>
        <v/>
      </c>
    </row>
    <row r="89" spans="1:58" s="38" customFormat="1" ht="6" customHeight="1" x14ac:dyDescent="0.25">
      <c r="A89" s="6"/>
      <c r="B89" s="6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6"/>
      <c r="AM89" s="46"/>
      <c r="AN89" s="46"/>
      <c r="AO89" s="46"/>
      <c r="AP89" s="46"/>
      <c r="AQ89" s="46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</row>
    <row r="90" spans="1:58" s="38" customFormat="1" ht="14.4" customHeight="1" x14ac:dyDescent="0.25">
      <c r="A90" s="6"/>
      <c r="B90" s="50" t="str">
        <f>IF(C90="","",IF(K34=C90,"!",""))</f>
        <v/>
      </c>
      <c r="C90" s="106"/>
      <c r="D90" s="107"/>
      <c r="E90" s="107"/>
      <c r="F90" s="108"/>
      <c r="H90" s="109" t="str">
        <f>IF(C90="","",VLOOKUP(C90,'lijst instellingen'!$A$2:$B$100,2,FALSE))</f>
        <v/>
      </c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1"/>
      <c r="AK90" s="39"/>
      <c r="AL90" s="112"/>
      <c r="AM90" s="113"/>
      <c r="AN90" s="113"/>
      <c r="AO90" s="113"/>
      <c r="AP90" s="113"/>
      <c r="AQ90" s="114"/>
      <c r="AR90" s="78"/>
      <c r="AS90" s="82">
        <v>45170</v>
      </c>
      <c r="AT90" s="83"/>
      <c r="AU90" s="83"/>
      <c r="AV90" s="83"/>
      <c r="AW90" s="84"/>
      <c r="AX90" s="85" t="s">
        <v>123</v>
      </c>
      <c r="AY90" s="86"/>
      <c r="AZ90" s="86"/>
      <c r="BA90" s="82">
        <v>45535</v>
      </c>
      <c r="BB90" s="83"/>
      <c r="BC90" s="83"/>
      <c r="BD90" s="83"/>
      <c r="BE90" s="84"/>
      <c r="BF90" s="62" t="str">
        <f>IF(OR(AND(C90&lt;&gt;"",(COUNTA(AL90)+COUNTA(AS90)+COUNTA(BA90))&lt;3),AND(C90="",AL90&lt;&gt;""))," &lt;= Vul het nummer van de instelling, het aantal omkaderingsgewichten én de begin- en einddatum in.","")</f>
        <v/>
      </c>
    </row>
    <row r="91" spans="1:58" s="38" customFormat="1" ht="6.6" customHeight="1" x14ac:dyDescent="0.25">
      <c r="A91" s="6"/>
      <c r="B91" s="6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6"/>
      <c r="AM91" s="46"/>
      <c r="AN91" s="46"/>
      <c r="AO91" s="46"/>
      <c r="AP91" s="46"/>
      <c r="AQ91" s="46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</row>
    <row r="92" spans="1:58" s="38" customFormat="1" ht="14.4" customHeight="1" x14ac:dyDescent="0.25">
      <c r="A92" s="6"/>
      <c r="B92" s="50" t="str">
        <f>IF(C92="","",IF(K34=C92,"!",""))</f>
        <v/>
      </c>
      <c r="C92" s="106"/>
      <c r="D92" s="107"/>
      <c r="E92" s="107"/>
      <c r="F92" s="108"/>
      <c r="H92" s="109" t="str">
        <f>IF(C92="","",VLOOKUP(C92,'lijst instellingen'!$A$2:$B$100,2,FALSE))</f>
        <v/>
      </c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1"/>
      <c r="AK92" s="39"/>
      <c r="AL92" s="112"/>
      <c r="AM92" s="113"/>
      <c r="AN92" s="113"/>
      <c r="AO92" s="113"/>
      <c r="AP92" s="113"/>
      <c r="AQ92" s="114"/>
      <c r="AR92" s="78"/>
      <c r="AS92" s="82">
        <v>45170</v>
      </c>
      <c r="AT92" s="83"/>
      <c r="AU92" s="83"/>
      <c r="AV92" s="83"/>
      <c r="AW92" s="84"/>
      <c r="AX92" s="85" t="s">
        <v>123</v>
      </c>
      <c r="AY92" s="86"/>
      <c r="AZ92" s="86"/>
      <c r="BA92" s="82">
        <v>45535</v>
      </c>
      <c r="BB92" s="83"/>
      <c r="BC92" s="83"/>
      <c r="BD92" s="83"/>
      <c r="BE92" s="84"/>
      <c r="BF92" s="62" t="str">
        <f>IF(OR(AND(C92&lt;&gt;"",(COUNTA(AL92)+COUNTA(AS92)+COUNTA(BA92))&lt;3),AND(C92="",AL92&lt;&gt;""))," &lt;= Vul het nummer van de instelling, het aantal omkaderingsgewichten én de begin- en einddatum in.","")</f>
        <v/>
      </c>
    </row>
    <row r="93" spans="1:58" s="38" customFormat="1" ht="6" customHeight="1" x14ac:dyDescent="0.25">
      <c r="A93" s="6"/>
      <c r="B93" s="6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6"/>
      <c r="AM93" s="46"/>
      <c r="AN93" s="46"/>
      <c r="AO93" s="46"/>
      <c r="AP93" s="46"/>
      <c r="AQ93" s="46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</row>
    <row r="94" spans="1:58" s="38" customFormat="1" ht="14.4" customHeight="1" x14ac:dyDescent="0.25">
      <c r="A94" s="6"/>
      <c r="B94" s="50" t="str">
        <f>IF(C94="","",IF(K34=C94,"!",""))</f>
        <v/>
      </c>
      <c r="C94" s="106"/>
      <c r="D94" s="107"/>
      <c r="E94" s="107"/>
      <c r="F94" s="108"/>
      <c r="H94" s="109" t="str">
        <f>IF(C94="","",VLOOKUP(C94,'lijst instellingen'!$A$2:$B$100,2,FALSE))</f>
        <v/>
      </c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1"/>
      <c r="AK94" s="39"/>
      <c r="AL94" s="112"/>
      <c r="AM94" s="113"/>
      <c r="AN94" s="113"/>
      <c r="AO94" s="113"/>
      <c r="AP94" s="113"/>
      <c r="AQ94" s="114"/>
      <c r="AR94" s="78"/>
      <c r="AS94" s="82">
        <v>45170</v>
      </c>
      <c r="AT94" s="83"/>
      <c r="AU94" s="83"/>
      <c r="AV94" s="83"/>
      <c r="AW94" s="84"/>
      <c r="AX94" s="85" t="s">
        <v>123</v>
      </c>
      <c r="AY94" s="86"/>
      <c r="AZ94" s="86"/>
      <c r="BA94" s="82">
        <v>45535</v>
      </c>
      <c r="BB94" s="83"/>
      <c r="BC94" s="83"/>
      <c r="BD94" s="83"/>
      <c r="BE94" s="84"/>
      <c r="BF94" s="62" t="str">
        <f>IF(OR(AND(C94&lt;&gt;"",(COUNTA(AL94)+COUNTA(AS94)+COUNTA(BA94))&lt;3),AND(C94="",AL94&lt;&gt;""))," &lt;= Vul het nummer van de instelling, het aantal omkaderingsgewichten én de begin- en einddatum in.","")</f>
        <v/>
      </c>
    </row>
    <row r="95" spans="1:58" s="38" customFormat="1" ht="6.6" customHeight="1" x14ac:dyDescent="0.25">
      <c r="A95" s="6"/>
      <c r="B95" s="6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6"/>
      <c r="AM95" s="46"/>
      <c r="AN95" s="46"/>
      <c r="AO95" s="46"/>
      <c r="AP95" s="46"/>
      <c r="AQ95" s="46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</row>
    <row r="96" spans="1:58" s="38" customFormat="1" ht="14.4" customHeight="1" x14ac:dyDescent="0.25">
      <c r="A96" s="6"/>
      <c r="B96" s="50" t="str">
        <f>IF(C96="","",IF(K34=C96,"!",""))</f>
        <v/>
      </c>
      <c r="C96" s="106"/>
      <c r="D96" s="107"/>
      <c r="E96" s="107"/>
      <c r="F96" s="108"/>
      <c r="H96" s="109" t="str">
        <f>IF(C96="","",VLOOKUP(C96,'lijst instellingen'!$A$2:$B$100,2,FALSE))</f>
        <v/>
      </c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1"/>
      <c r="AK96" s="39"/>
      <c r="AL96" s="112"/>
      <c r="AM96" s="113"/>
      <c r="AN96" s="113"/>
      <c r="AO96" s="113"/>
      <c r="AP96" s="113"/>
      <c r="AQ96" s="114"/>
      <c r="AR96" s="78"/>
      <c r="AS96" s="82">
        <v>45170</v>
      </c>
      <c r="AT96" s="83"/>
      <c r="AU96" s="83"/>
      <c r="AV96" s="83"/>
      <c r="AW96" s="84"/>
      <c r="AX96" s="85" t="s">
        <v>123</v>
      </c>
      <c r="AY96" s="86"/>
      <c r="AZ96" s="86"/>
      <c r="BA96" s="82">
        <v>45535</v>
      </c>
      <c r="BB96" s="83"/>
      <c r="BC96" s="83"/>
      <c r="BD96" s="83"/>
      <c r="BE96" s="84"/>
      <c r="BF96" s="62" t="str">
        <f>IF(OR(AND(C96&lt;&gt;"",(COUNTA(AL96)+COUNTA(AS96)+COUNTA(BA96))&lt;3),AND(C96="",AL96&lt;&gt;""))," &lt;= Vul het nummer van de instelling, het aantal omkaderingsgewichten én de begin- en einddatum in.","")</f>
        <v/>
      </c>
    </row>
    <row r="97" spans="1:58" s="38" customFormat="1" ht="6" customHeight="1" x14ac:dyDescent="0.25">
      <c r="A97" s="6"/>
      <c r="B97" s="6"/>
      <c r="I97" s="40"/>
      <c r="K97" s="41"/>
      <c r="M97" s="41"/>
      <c r="N97" s="41"/>
      <c r="O97" s="42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46"/>
      <c r="AM97" s="46"/>
      <c r="AN97" s="46"/>
      <c r="AO97" s="46"/>
      <c r="AP97" s="46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</row>
    <row r="98" spans="1:58" s="38" customFormat="1" ht="14.4" customHeight="1" x14ac:dyDescent="0.25">
      <c r="A98" s="6"/>
      <c r="B98" s="6"/>
      <c r="I98" s="40"/>
      <c r="K98" s="41"/>
      <c r="M98" s="41"/>
      <c r="N98" s="41"/>
      <c r="O98" s="42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37" t="s">
        <v>112</v>
      </c>
      <c r="AK98" s="6"/>
      <c r="AL98" s="115">
        <f>ROUND(AL86,2)+ROUND(AL88,2)+ROUND(AL90,2)+ROUND(AL92,2)+ROUND(AL94,2)+ROUND(AL96,2)</f>
        <v>0</v>
      </c>
      <c r="AM98" s="116"/>
      <c r="AN98" s="116"/>
      <c r="AO98" s="116"/>
      <c r="AP98" s="116"/>
      <c r="AQ98" s="117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</row>
    <row r="99" spans="1:58" ht="9" customHeight="1" x14ac:dyDescent="0.3">
      <c r="A99" s="2"/>
      <c r="B99" s="2"/>
      <c r="I99" s="13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  <row r="100" spans="1:58" ht="16.8" customHeight="1" x14ac:dyDescent="0.3">
      <c r="A100" s="3"/>
      <c r="B100" s="3"/>
      <c r="C100" s="128" t="s">
        <v>104</v>
      </c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</row>
    <row r="101" spans="1:58" ht="4.95" customHeight="1" x14ac:dyDescent="0.3">
      <c r="A101" s="2"/>
      <c r="B101" s="2"/>
      <c r="I101" s="13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  <row r="102" spans="1:58" s="11" customFormat="1" ht="29.4" customHeight="1" x14ac:dyDescent="0.3">
      <c r="B102" s="59">
        <v>5</v>
      </c>
      <c r="C102" s="104" t="s">
        <v>138</v>
      </c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63" t="str">
        <f>IF(AND(BF107="",BF109="",BF111="",BF113="",BF115="",BF117=""),"","U hebt vraag "&amp;B102&amp;" nog niet volledig juist beantwoord!")</f>
        <v/>
      </c>
    </row>
    <row r="103" spans="1:58" s="11" customFormat="1" ht="32.4" customHeight="1" x14ac:dyDescent="0.3">
      <c r="B103" s="59"/>
      <c r="C103" s="129" t="s">
        <v>133</v>
      </c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63" t="str">
        <f>IF(COUNTIF(B107:B117,"!")&gt;0,"Eén of meer instellingsnummers bij vraag "&amp;B102&amp;" zijn gelijk aan het instellingsnummer bij vraag "&amp;B31&amp;"!","")</f>
        <v/>
      </c>
    </row>
    <row r="104" spans="1:58" ht="6" customHeight="1" x14ac:dyDescent="0.3">
      <c r="A104" s="2"/>
      <c r="B104" s="2"/>
      <c r="I104" s="13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</row>
    <row r="105" spans="1:58" ht="28.8" customHeight="1" x14ac:dyDescent="0.3">
      <c r="A105" s="2"/>
      <c r="B105" s="2"/>
      <c r="C105" s="127" t="s">
        <v>49</v>
      </c>
      <c r="D105" s="126"/>
      <c r="E105" s="126"/>
      <c r="F105" s="126"/>
      <c r="H105" s="60" t="s">
        <v>105</v>
      </c>
      <c r="I105" s="13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87" t="s">
        <v>50</v>
      </c>
      <c r="AM105" s="87"/>
      <c r="AN105" s="87"/>
      <c r="AO105" s="87"/>
      <c r="AP105" s="87"/>
      <c r="AQ105" s="87"/>
      <c r="AR105" s="71"/>
      <c r="AS105" s="87" t="s">
        <v>130</v>
      </c>
      <c r="AT105" s="88"/>
      <c r="AU105" s="88"/>
      <c r="AV105" s="88"/>
      <c r="AW105" s="88"/>
      <c r="AX105" s="81"/>
      <c r="AY105" s="81"/>
      <c r="AZ105" s="81"/>
      <c r="BA105" s="87" t="s">
        <v>131</v>
      </c>
      <c r="BB105" s="88"/>
      <c r="BC105" s="88"/>
      <c r="BD105" s="88"/>
      <c r="BE105" s="88"/>
      <c r="BF105" s="63" t="str">
        <f>IF(COUNTIF(A107:A117,"!")&gt;0,"U mag bij vraag "&amp;B102&amp;" geen instellingsnummer van een POC invullen!","")</f>
        <v/>
      </c>
    </row>
    <row r="106" spans="1:58" s="38" customFormat="1" ht="6" customHeight="1" x14ac:dyDescent="0.25">
      <c r="A106" s="6"/>
      <c r="B106" s="6"/>
      <c r="I106" s="40"/>
      <c r="K106" s="41"/>
      <c r="M106" s="41"/>
      <c r="N106" s="41"/>
      <c r="O106" s="42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37"/>
      <c r="AK106" s="6"/>
      <c r="AL106" s="48"/>
      <c r="AM106" s="46"/>
      <c r="AN106" s="46"/>
      <c r="AO106" s="46"/>
      <c r="AP106" s="46"/>
      <c r="AQ106" s="46"/>
      <c r="AR106" s="46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8" s="38" customFormat="1" ht="14.4" customHeight="1" x14ac:dyDescent="0.25">
      <c r="A107" s="50" t="str">
        <f>IF(C107="","",IF(VLOOKUP(C107,'lijst instellingen'!$A$2:$C$100,3,FALSE)=2,"!",""))</f>
        <v/>
      </c>
      <c r="B107" s="50" t="str">
        <f>IF(C107="","",IF(K34=C107,"!",""))</f>
        <v/>
      </c>
      <c r="C107" s="106"/>
      <c r="D107" s="107"/>
      <c r="E107" s="107"/>
      <c r="F107" s="108"/>
      <c r="H107" s="109" t="str">
        <f>IF(C107="","",VLOOKUP(C107,'lijst instellingen'!$A$2:$B$100,2,FALSE))</f>
        <v/>
      </c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1"/>
      <c r="AK107" s="39"/>
      <c r="AL107" s="112"/>
      <c r="AM107" s="113"/>
      <c r="AN107" s="113"/>
      <c r="AO107" s="113"/>
      <c r="AP107" s="113"/>
      <c r="AQ107" s="114"/>
      <c r="AR107" s="78"/>
      <c r="AS107" s="82">
        <v>45170</v>
      </c>
      <c r="AT107" s="83"/>
      <c r="AU107" s="83"/>
      <c r="AV107" s="83"/>
      <c r="AW107" s="84"/>
      <c r="AX107" s="85" t="s">
        <v>123</v>
      </c>
      <c r="AY107" s="86"/>
      <c r="AZ107" s="86"/>
      <c r="BA107" s="82">
        <v>45535</v>
      </c>
      <c r="BB107" s="83"/>
      <c r="BC107" s="83"/>
      <c r="BD107" s="83"/>
      <c r="BE107" s="84"/>
      <c r="BF107" s="62" t="str">
        <f>IF(OR(AND(C107&lt;&gt;"",(COUNTA(AL107)+COUNTA(AS107)+COUNTA(BA107))&lt;3),AND(C107="",AL107&lt;&gt;""))," &lt;= Vul het nummer van de instelling, het aantal omkaderingsgewichten én de begin- en einddatum in.","")</f>
        <v/>
      </c>
    </row>
    <row r="108" spans="1:58" s="38" customFormat="1" ht="6.6" customHeight="1" x14ac:dyDescent="0.25">
      <c r="A108" s="6"/>
      <c r="B108" s="6"/>
      <c r="I108" s="40"/>
      <c r="K108" s="41"/>
      <c r="L108" s="41"/>
      <c r="N108" s="41"/>
      <c r="O108" s="42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43"/>
      <c r="AG108" s="43"/>
      <c r="AH108" s="43"/>
      <c r="AI108" s="43"/>
      <c r="AJ108" s="43"/>
      <c r="AK108" s="44"/>
      <c r="AL108" s="34"/>
      <c r="AM108" s="34"/>
      <c r="AN108" s="34"/>
      <c r="AO108" s="34"/>
      <c r="AP108" s="34"/>
      <c r="AQ108" s="34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</row>
    <row r="109" spans="1:58" s="38" customFormat="1" ht="14.4" customHeight="1" x14ac:dyDescent="0.25">
      <c r="A109" s="50" t="str">
        <f>IF(C109="","",IF(VLOOKUP(C109,'lijst instellingen'!$A$2:$C$100,3,FALSE)=2,"!",""))</f>
        <v/>
      </c>
      <c r="B109" s="50" t="str">
        <f>IF(C109="","",IF(K34=C109,"!",""))</f>
        <v/>
      </c>
      <c r="C109" s="106"/>
      <c r="D109" s="107"/>
      <c r="E109" s="107"/>
      <c r="F109" s="108"/>
      <c r="H109" s="109" t="str">
        <f>IF(C109="","",VLOOKUP(C109,'lijst instellingen'!$A$2:$B$100,2,FALSE))</f>
        <v/>
      </c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1"/>
      <c r="AK109" s="39"/>
      <c r="AL109" s="112"/>
      <c r="AM109" s="113"/>
      <c r="AN109" s="113"/>
      <c r="AO109" s="113"/>
      <c r="AP109" s="113"/>
      <c r="AQ109" s="114"/>
      <c r="AR109" s="78"/>
      <c r="AS109" s="82">
        <v>45170</v>
      </c>
      <c r="AT109" s="83"/>
      <c r="AU109" s="83"/>
      <c r="AV109" s="83"/>
      <c r="AW109" s="84"/>
      <c r="AX109" s="85" t="s">
        <v>123</v>
      </c>
      <c r="AY109" s="86"/>
      <c r="AZ109" s="86"/>
      <c r="BA109" s="82">
        <v>45535</v>
      </c>
      <c r="BB109" s="83"/>
      <c r="BC109" s="83"/>
      <c r="BD109" s="83"/>
      <c r="BE109" s="84"/>
      <c r="BF109" s="62" t="str">
        <f>IF(OR(AND(C109&lt;&gt;"",(COUNTA(AL109)+COUNTA(AS109)+COUNTA(BA109))&lt;3),AND(C109="",AL109&lt;&gt;""))," &lt;= Vul het nummer van de instelling, het aantal omkaderingsgewichten én de begin- en einddatum in.","")</f>
        <v/>
      </c>
    </row>
    <row r="110" spans="1:58" s="38" customFormat="1" ht="6" customHeight="1" x14ac:dyDescent="0.25">
      <c r="A110" s="6"/>
      <c r="B110" s="6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6"/>
      <c r="AM110" s="46"/>
      <c r="AN110" s="46"/>
      <c r="AO110" s="46"/>
      <c r="AP110" s="46"/>
      <c r="AQ110" s="46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</row>
    <row r="111" spans="1:58" s="38" customFormat="1" ht="14.4" customHeight="1" x14ac:dyDescent="0.25">
      <c r="A111" s="50" t="str">
        <f>IF(C111="","",IF(VLOOKUP(C111,'lijst instellingen'!$A$2:$C$100,3,FALSE)=2,"!",""))</f>
        <v/>
      </c>
      <c r="B111" s="50" t="str">
        <f>IF(C111="","",IF(K34=C111,"!",""))</f>
        <v/>
      </c>
      <c r="C111" s="106"/>
      <c r="D111" s="107"/>
      <c r="E111" s="107"/>
      <c r="F111" s="108"/>
      <c r="H111" s="109" t="str">
        <f>IF(C111="","",VLOOKUP(C111,'lijst instellingen'!$A$2:$B$100,2,FALSE))</f>
        <v/>
      </c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1"/>
      <c r="AK111" s="39"/>
      <c r="AL111" s="112"/>
      <c r="AM111" s="113"/>
      <c r="AN111" s="113"/>
      <c r="AO111" s="113"/>
      <c r="AP111" s="113"/>
      <c r="AQ111" s="114"/>
      <c r="AR111" s="78"/>
      <c r="AS111" s="82">
        <v>45170</v>
      </c>
      <c r="AT111" s="83"/>
      <c r="AU111" s="83"/>
      <c r="AV111" s="83"/>
      <c r="AW111" s="84"/>
      <c r="AX111" s="85" t="s">
        <v>123</v>
      </c>
      <c r="AY111" s="86"/>
      <c r="AZ111" s="86"/>
      <c r="BA111" s="82">
        <v>45535</v>
      </c>
      <c r="BB111" s="83"/>
      <c r="BC111" s="83"/>
      <c r="BD111" s="83"/>
      <c r="BE111" s="84"/>
      <c r="BF111" s="62" t="str">
        <f>IF(OR(AND(C111&lt;&gt;"",(COUNTA(AL111)+COUNTA(AS111)+COUNTA(BA111))&lt;3),AND(C111="",AL111&lt;&gt;""))," &lt;= Vul het nummer van de instelling, het aantal omkaderingsgewichten én de begin- en einddatum in.","")</f>
        <v/>
      </c>
    </row>
    <row r="112" spans="1:58" s="38" customFormat="1" ht="6.6" customHeight="1" x14ac:dyDescent="0.25">
      <c r="A112" s="6"/>
      <c r="B112" s="6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6"/>
      <c r="AM112" s="46"/>
      <c r="AN112" s="46"/>
      <c r="AO112" s="46"/>
      <c r="AP112" s="46"/>
      <c r="AQ112" s="46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</row>
    <row r="113" spans="1:58" s="38" customFormat="1" ht="14.4" customHeight="1" x14ac:dyDescent="0.25">
      <c r="A113" s="50" t="str">
        <f>IF(C113="","",IF(VLOOKUP(C113,'lijst instellingen'!$A$2:$C$100,3,FALSE)=2,"!",""))</f>
        <v/>
      </c>
      <c r="B113" s="50" t="str">
        <f>IF(C113="","",IF(K34=C113,"!",""))</f>
        <v/>
      </c>
      <c r="C113" s="106"/>
      <c r="D113" s="107"/>
      <c r="E113" s="107"/>
      <c r="F113" s="108"/>
      <c r="H113" s="109" t="str">
        <f>IF(C113="","",VLOOKUP(C113,'lijst instellingen'!$A$2:$B$100,2,FALSE))</f>
        <v/>
      </c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1"/>
      <c r="AK113" s="39"/>
      <c r="AL113" s="112"/>
      <c r="AM113" s="113"/>
      <c r="AN113" s="113"/>
      <c r="AO113" s="113"/>
      <c r="AP113" s="113"/>
      <c r="AQ113" s="114"/>
      <c r="AR113" s="78"/>
      <c r="AS113" s="82">
        <v>45170</v>
      </c>
      <c r="AT113" s="83"/>
      <c r="AU113" s="83"/>
      <c r="AV113" s="83"/>
      <c r="AW113" s="84"/>
      <c r="AX113" s="85" t="s">
        <v>123</v>
      </c>
      <c r="AY113" s="86"/>
      <c r="AZ113" s="86"/>
      <c r="BA113" s="82">
        <v>45535</v>
      </c>
      <c r="BB113" s="83"/>
      <c r="BC113" s="83"/>
      <c r="BD113" s="83"/>
      <c r="BE113" s="84"/>
      <c r="BF113" s="62" t="str">
        <f>IF(OR(AND(C113&lt;&gt;"",(COUNTA(AL113)+COUNTA(AS113)+COUNTA(BA113))&lt;3),AND(C113="",AL113&lt;&gt;""))," &lt;= Vul het nummer van de instelling, het aantal omkaderingsgewichten én de begin- en einddatum in.","")</f>
        <v/>
      </c>
    </row>
    <row r="114" spans="1:58" s="38" customFormat="1" ht="6" customHeight="1" x14ac:dyDescent="0.25">
      <c r="A114" s="6"/>
      <c r="B114" s="6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6"/>
      <c r="AM114" s="46"/>
      <c r="AN114" s="46"/>
      <c r="AO114" s="46"/>
      <c r="AP114" s="46"/>
      <c r="AQ114" s="46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</row>
    <row r="115" spans="1:58" s="38" customFormat="1" ht="14.4" customHeight="1" x14ac:dyDescent="0.25">
      <c r="A115" s="50" t="str">
        <f>IF(C115="","",IF(VLOOKUP(C115,'lijst instellingen'!$A$2:$C$100,3,FALSE)=2,"!",""))</f>
        <v/>
      </c>
      <c r="B115" s="50" t="str">
        <f>IF(C115="","",IF(K34=C115,"!",""))</f>
        <v/>
      </c>
      <c r="C115" s="106"/>
      <c r="D115" s="107"/>
      <c r="E115" s="107"/>
      <c r="F115" s="108"/>
      <c r="H115" s="109" t="str">
        <f>IF(C115="","",VLOOKUP(C115,'lijst instellingen'!$A$2:$B$100,2,FALSE))</f>
        <v/>
      </c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1"/>
      <c r="AK115" s="39"/>
      <c r="AL115" s="112"/>
      <c r="AM115" s="113"/>
      <c r="AN115" s="113"/>
      <c r="AO115" s="113"/>
      <c r="AP115" s="113"/>
      <c r="AQ115" s="114"/>
      <c r="AR115" s="78"/>
      <c r="AS115" s="82">
        <v>45170</v>
      </c>
      <c r="AT115" s="83"/>
      <c r="AU115" s="83"/>
      <c r="AV115" s="83"/>
      <c r="AW115" s="84"/>
      <c r="AX115" s="85" t="s">
        <v>123</v>
      </c>
      <c r="AY115" s="86"/>
      <c r="AZ115" s="86"/>
      <c r="BA115" s="82">
        <v>45535</v>
      </c>
      <c r="BB115" s="83"/>
      <c r="BC115" s="83"/>
      <c r="BD115" s="83"/>
      <c r="BE115" s="84"/>
      <c r="BF115" s="62" t="str">
        <f>IF(OR(AND(C115&lt;&gt;"",(COUNTA(AL115)+COUNTA(AS115)+COUNTA(BA115))&lt;3),AND(C115="",AL115&lt;&gt;""))," &lt;= Vul het nummer van de instelling, het aantal omkaderingsgewichten én de begin- en einddatum in.","")</f>
        <v/>
      </c>
    </row>
    <row r="116" spans="1:58" s="38" customFormat="1" ht="6.6" customHeight="1" x14ac:dyDescent="0.25">
      <c r="A116" s="6"/>
      <c r="B116" s="6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6"/>
      <c r="AM116" s="46"/>
      <c r="AN116" s="46"/>
      <c r="AO116" s="46"/>
      <c r="AP116" s="46"/>
      <c r="AQ116" s="46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</row>
    <row r="117" spans="1:58" s="38" customFormat="1" ht="14.4" customHeight="1" x14ac:dyDescent="0.25">
      <c r="A117" s="50" t="str">
        <f>IF(C117="","",IF(VLOOKUP(C117,'lijst instellingen'!$A$2:$C$100,3,FALSE)=2,"!",""))</f>
        <v/>
      </c>
      <c r="B117" s="50" t="str">
        <f>IF(C117="","",IF(K34=C117,"!",""))</f>
        <v/>
      </c>
      <c r="C117" s="106"/>
      <c r="D117" s="107"/>
      <c r="E117" s="107"/>
      <c r="F117" s="108"/>
      <c r="H117" s="109" t="str">
        <f>IF(C117="","",VLOOKUP(C117,'lijst instellingen'!$A$2:$B$100,2,FALSE))</f>
        <v/>
      </c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1"/>
      <c r="AK117" s="39"/>
      <c r="AL117" s="112"/>
      <c r="AM117" s="113"/>
      <c r="AN117" s="113"/>
      <c r="AO117" s="113"/>
      <c r="AP117" s="113"/>
      <c r="AQ117" s="114"/>
      <c r="AR117" s="78"/>
      <c r="AS117" s="82">
        <v>45170</v>
      </c>
      <c r="AT117" s="83"/>
      <c r="AU117" s="83"/>
      <c r="AV117" s="83"/>
      <c r="AW117" s="84"/>
      <c r="AX117" s="85" t="s">
        <v>123</v>
      </c>
      <c r="AY117" s="86"/>
      <c r="AZ117" s="86"/>
      <c r="BA117" s="82">
        <v>45535</v>
      </c>
      <c r="BB117" s="83"/>
      <c r="BC117" s="83"/>
      <c r="BD117" s="83"/>
      <c r="BE117" s="84"/>
      <c r="BF117" s="62" t="str">
        <f>IF(OR(AND(C117&lt;&gt;"",(COUNTA(AL117)+COUNTA(AS117)+COUNTA(BA117))&lt;3),AND(C117="",AL117&lt;&gt;""))," &lt;= Vul het nummer van de instelling, het aantal omkaderingsgewichten én de begin- en einddatum in.","")</f>
        <v/>
      </c>
    </row>
    <row r="118" spans="1:58" s="38" customFormat="1" ht="6" customHeight="1" x14ac:dyDescent="0.25">
      <c r="A118" s="6"/>
      <c r="B118" s="6"/>
      <c r="I118" s="40"/>
      <c r="K118" s="41"/>
      <c r="M118" s="41"/>
      <c r="N118" s="41"/>
      <c r="O118" s="42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46"/>
      <c r="AM118" s="46"/>
      <c r="AN118" s="46"/>
      <c r="AO118" s="46"/>
      <c r="AP118" s="46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</row>
    <row r="119" spans="1:58" s="38" customFormat="1" ht="14.4" customHeight="1" x14ac:dyDescent="0.25">
      <c r="A119" s="6"/>
      <c r="B119" s="6"/>
      <c r="I119" s="40"/>
      <c r="K119" s="41"/>
      <c r="M119" s="41"/>
      <c r="N119" s="41"/>
      <c r="O119" s="42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37" t="s">
        <v>112</v>
      </c>
      <c r="AK119" s="6"/>
      <c r="AL119" s="115">
        <f>ROUND(AL107,2)+ROUND(AL109,2)+ROUND(AL111,2)+ROUND(AL113,2)+ROUND(AL115,2)+ROUND(AL117,2)</f>
        <v>0</v>
      </c>
      <c r="AM119" s="116"/>
      <c r="AN119" s="116"/>
      <c r="AO119" s="116"/>
      <c r="AP119" s="116"/>
      <c r="AQ119" s="117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</row>
    <row r="120" spans="1:58" ht="9" customHeight="1" x14ac:dyDescent="0.3">
      <c r="A120" s="2"/>
      <c r="B120" s="2"/>
      <c r="I120" s="13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</row>
    <row r="121" spans="1:58" ht="16.8" customHeight="1" x14ac:dyDescent="0.3">
      <c r="C121" s="118" t="s">
        <v>81</v>
      </c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</row>
    <row r="122" spans="1:58" ht="4.95" customHeight="1" x14ac:dyDescent="0.3">
      <c r="AK122" s="1"/>
      <c r="AL122" s="1"/>
      <c r="AM122" s="1"/>
      <c r="AN122" s="1"/>
      <c r="AO122" s="1"/>
      <c r="AP122" s="1"/>
    </row>
    <row r="123" spans="1:58" ht="18.600000000000001" customHeight="1" x14ac:dyDescent="0.3">
      <c r="B123" s="59">
        <v>6</v>
      </c>
      <c r="C123" s="123" t="s">
        <v>82</v>
      </c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2"/>
      <c r="AZ123" s="132"/>
      <c r="BA123" s="132"/>
      <c r="BB123" s="132"/>
      <c r="BC123" s="132"/>
      <c r="BD123" s="132"/>
      <c r="BE123" s="132"/>
      <c r="BF123" s="132"/>
    </row>
    <row r="124" spans="1:58" ht="15.6" customHeight="1" x14ac:dyDescent="0.3">
      <c r="B124" s="12"/>
      <c r="C124" s="125" t="s">
        <v>84</v>
      </c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26"/>
      <c r="AQ124" s="126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</row>
    <row r="125" spans="1:58" ht="6.15" customHeight="1" x14ac:dyDescent="0.3">
      <c r="AK125" s="1"/>
      <c r="AL125" s="1"/>
      <c r="AM125" s="1"/>
      <c r="AN125" s="1"/>
      <c r="AO125" s="1"/>
      <c r="AP125" s="1"/>
    </row>
    <row r="126" spans="1:58" ht="16.05" customHeight="1" x14ac:dyDescent="0.3">
      <c r="C126" s="92" t="str">
        <f>IF(O34&lt;&gt;"","U hebt het instellingsnummer bij vraag "&amp;B31&amp;" nog niet ingevuld!","")</f>
        <v/>
      </c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5"/>
    </row>
    <row r="127" spans="1:58" ht="16.05" customHeight="1" x14ac:dyDescent="0.3">
      <c r="C127" s="96" t="str">
        <f>IF(OR(BF40&lt;&gt;"",BF41&lt;&gt;""),"U hebt vraag "&amp;B40&amp;" nog niet volledig correct beantwoord!","")</f>
        <v/>
      </c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98"/>
      <c r="BD127" s="98"/>
      <c r="BE127" s="99"/>
    </row>
    <row r="128" spans="1:58" ht="16.05" customHeight="1" x14ac:dyDescent="0.3">
      <c r="C128" s="96" t="str">
        <f>IF(AND(BF60="",BF61=""),"","U hebt vraag "&amp;B60&amp;" nog niet volledig correct beantwoord!")</f>
        <v/>
      </c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  <c r="BB128" s="98"/>
      <c r="BC128" s="98"/>
      <c r="BD128" s="98"/>
      <c r="BE128" s="99"/>
    </row>
    <row r="129" spans="1:57" ht="16.05" customHeight="1" x14ac:dyDescent="0.3">
      <c r="C129" s="96" t="str">
        <f>IF(AND(BF81="",BF82=""),"","U hebt vraag "&amp;B81&amp;" nog niet volledig correct beantwoord!")</f>
        <v/>
      </c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9"/>
    </row>
    <row r="130" spans="1:57" ht="16.05" customHeight="1" x14ac:dyDescent="0.3">
      <c r="C130" s="100" t="str">
        <f>IF(AND(BF102="",BF103="",BF105=""),"","U hebt vraag "&amp;B102&amp;" nog niet volledig correct beantwoord!")</f>
        <v/>
      </c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3"/>
    </row>
    <row r="131" spans="1:57" ht="9" customHeight="1" x14ac:dyDescent="0.3"/>
    <row r="132" spans="1:57" ht="16.8" customHeight="1" x14ac:dyDescent="0.3">
      <c r="A132" s="2"/>
      <c r="B132" s="2"/>
      <c r="C132" s="118" t="s">
        <v>76</v>
      </c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</row>
    <row r="133" spans="1:57" s="10" customFormat="1" ht="4.95" customHeight="1" x14ac:dyDescent="0.3">
      <c r="A133" s="8"/>
      <c r="B133" s="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</row>
    <row r="134" spans="1:57" s="11" customFormat="1" ht="42" customHeight="1" x14ac:dyDescent="0.3">
      <c r="A134" s="130">
        <v>7</v>
      </c>
      <c r="B134" s="131"/>
      <c r="C134" s="119" t="s">
        <v>127</v>
      </c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119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</row>
    <row r="135" spans="1:57" s="11" customFormat="1" ht="15" customHeight="1" x14ac:dyDescent="0.3">
      <c r="B135" s="17"/>
      <c r="C135" s="120" t="s">
        <v>128</v>
      </c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</row>
    <row r="136" spans="1:57" s="11" customFormat="1" ht="14.4" customHeight="1" x14ac:dyDescent="0.3">
      <c r="B136" s="17"/>
      <c r="C136" s="122" t="s">
        <v>122</v>
      </c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</row>
    <row r="137" spans="1:57" s="11" customFormat="1" ht="14.4" customHeight="1" x14ac:dyDescent="0.3">
      <c r="B137" s="17"/>
      <c r="C137" s="51" t="s">
        <v>109</v>
      </c>
      <c r="E137" s="52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</row>
    <row r="138" spans="1:57" s="57" customFormat="1" ht="15" customHeight="1" x14ac:dyDescent="0.3">
      <c r="A138" s="56"/>
      <c r="B138" s="56"/>
      <c r="C138" s="123" t="s">
        <v>129</v>
      </c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124"/>
      <c r="AM138" s="124"/>
      <c r="AN138" s="124"/>
      <c r="AO138" s="124"/>
      <c r="AP138" s="124"/>
      <c r="AQ138" s="124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</row>
    <row r="139" spans="1:57" s="57" customFormat="1" ht="18" customHeight="1" x14ac:dyDescent="0.3">
      <c r="A139" s="56"/>
      <c r="B139" s="56"/>
      <c r="C139" s="89" t="s">
        <v>110</v>
      </c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</row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</sheetData>
  <sheetProtection algorithmName="SHA-512" hashValue="wUA9Y4nkPZ0bU0Y9xMkLit3KUBM5Meidvy0MQxLBt51c42EjGTC9xYFklWFhyJ9biWtuRcvw7DGdqcc+Yq6ArA==" saltValue="IJIWBqb/paP8p69dJlppxg==" spinCount="100000" sheet="1"/>
  <mergeCells count="209">
    <mergeCell ref="C21:BD21"/>
    <mergeCell ref="C17:BE17"/>
    <mergeCell ref="AA6:BE14"/>
    <mergeCell ref="C3:BE3"/>
    <mergeCell ref="C5:BE5"/>
    <mergeCell ref="C25:BE25"/>
    <mergeCell ref="C27:BE27"/>
    <mergeCell ref="C60:BE60"/>
    <mergeCell ref="C61:BE61"/>
    <mergeCell ref="C40:BE40"/>
    <mergeCell ref="C41:BE41"/>
    <mergeCell ref="K36:AQ36"/>
    <mergeCell ref="C38:AQ38"/>
    <mergeCell ref="AX44:AZ44"/>
    <mergeCell ref="AS44:AW44"/>
    <mergeCell ref="BA44:BE44"/>
    <mergeCell ref="H46:AJ46"/>
    <mergeCell ref="H44:AJ44"/>
    <mergeCell ref="C58:AQ58"/>
    <mergeCell ref="H65:AJ65"/>
    <mergeCell ref="AL54:AQ54"/>
    <mergeCell ref="AL63:AQ63"/>
    <mergeCell ref="C65:F65"/>
    <mergeCell ref="AL65:AQ65"/>
    <mergeCell ref="H50:AJ50"/>
    <mergeCell ref="C48:F48"/>
    <mergeCell ref="H48:AJ48"/>
    <mergeCell ref="C63:F63"/>
    <mergeCell ref="H54:AJ54"/>
    <mergeCell ref="AL52:AQ52"/>
    <mergeCell ref="AV1:BE1"/>
    <mergeCell ref="C14:W14"/>
    <mergeCell ref="AV2:BE2"/>
    <mergeCell ref="C4:BB4"/>
    <mergeCell ref="D22:BD22"/>
    <mergeCell ref="D23:BD23"/>
    <mergeCell ref="D24:BE24"/>
    <mergeCell ref="C29:AQ29"/>
    <mergeCell ref="C132:AQ132"/>
    <mergeCell ref="K34:N34"/>
    <mergeCell ref="C86:F86"/>
    <mergeCell ref="H86:AJ86"/>
    <mergeCell ref="C92:F92"/>
    <mergeCell ref="H92:AJ92"/>
    <mergeCell ref="AL92:AQ92"/>
    <mergeCell ref="C94:F94"/>
    <mergeCell ref="H94:AJ94"/>
    <mergeCell ref="AL94:AQ94"/>
    <mergeCell ref="AL86:AQ86"/>
    <mergeCell ref="C88:F88"/>
    <mergeCell ref="H88:AJ88"/>
    <mergeCell ref="AL88:AQ88"/>
    <mergeCell ref="AL69:AQ69"/>
    <mergeCell ref="C75:F75"/>
    <mergeCell ref="A134:B134"/>
    <mergeCell ref="C54:F54"/>
    <mergeCell ref="AL50:AQ50"/>
    <mergeCell ref="C44:F44"/>
    <mergeCell ref="C52:F52"/>
    <mergeCell ref="H52:AJ52"/>
    <mergeCell ref="AL42:AQ42"/>
    <mergeCell ref="AL44:AQ44"/>
    <mergeCell ref="AL46:AQ46"/>
    <mergeCell ref="C42:F42"/>
    <mergeCell ref="C50:F50"/>
    <mergeCell ref="C69:F69"/>
    <mergeCell ref="H69:AJ69"/>
    <mergeCell ref="C67:F67"/>
    <mergeCell ref="H67:AJ67"/>
    <mergeCell ref="C46:F46"/>
    <mergeCell ref="AL56:AQ56"/>
    <mergeCell ref="AL48:AQ48"/>
    <mergeCell ref="AL67:AQ67"/>
    <mergeCell ref="AL77:AQ77"/>
    <mergeCell ref="C123:BF123"/>
    <mergeCell ref="C79:AQ79"/>
    <mergeCell ref="C84:F84"/>
    <mergeCell ref="AL84:AQ84"/>
    <mergeCell ref="AL75:AQ75"/>
    <mergeCell ref="C71:F71"/>
    <mergeCell ref="H71:AJ71"/>
    <mergeCell ref="AL71:AQ71"/>
    <mergeCell ref="C73:F73"/>
    <mergeCell ref="H73:AJ73"/>
    <mergeCell ref="AL73:AQ73"/>
    <mergeCell ref="C90:F90"/>
    <mergeCell ref="H90:AJ90"/>
    <mergeCell ref="AL90:AQ90"/>
    <mergeCell ref="C81:BE81"/>
    <mergeCell ref="C82:BE82"/>
    <mergeCell ref="H75:AJ75"/>
    <mergeCell ref="AS71:AW71"/>
    <mergeCell ref="AX71:AZ71"/>
    <mergeCell ref="BA71:BE71"/>
    <mergeCell ref="AS73:AW73"/>
    <mergeCell ref="AX73:AZ73"/>
    <mergeCell ref="BA73:BE73"/>
    <mergeCell ref="AS75:AW75"/>
    <mergeCell ref="AX75:AZ75"/>
    <mergeCell ref="BA75:BE75"/>
    <mergeCell ref="AS84:AW84"/>
    <mergeCell ref="BA84:BE84"/>
    <mergeCell ref="C105:F105"/>
    <mergeCell ref="AL105:AQ105"/>
    <mergeCell ref="C107:F107"/>
    <mergeCell ref="H107:AJ107"/>
    <mergeCell ref="AL107:AQ107"/>
    <mergeCell ref="C96:F96"/>
    <mergeCell ref="H96:AJ96"/>
    <mergeCell ref="AL96:AQ96"/>
    <mergeCell ref="AL98:AQ98"/>
    <mergeCell ref="C100:AQ100"/>
    <mergeCell ref="C102:BE102"/>
    <mergeCell ref="C103:BE103"/>
    <mergeCell ref="AS105:AW105"/>
    <mergeCell ref="BA105:BE105"/>
    <mergeCell ref="AS107:AW107"/>
    <mergeCell ref="AX107:AZ107"/>
    <mergeCell ref="BA107:BE107"/>
    <mergeCell ref="C113:F113"/>
    <mergeCell ref="H113:AJ113"/>
    <mergeCell ref="AL113:AQ113"/>
    <mergeCell ref="C115:F115"/>
    <mergeCell ref="H115:AJ115"/>
    <mergeCell ref="AL115:AQ115"/>
    <mergeCell ref="C109:F109"/>
    <mergeCell ref="H109:AJ109"/>
    <mergeCell ref="AL109:AQ109"/>
    <mergeCell ref="C111:F111"/>
    <mergeCell ref="H111:AJ111"/>
    <mergeCell ref="AL111:AQ111"/>
    <mergeCell ref="C117:F117"/>
    <mergeCell ref="H117:AJ117"/>
    <mergeCell ref="AL117:AQ117"/>
    <mergeCell ref="AL119:AQ119"/>
    <mergeCell ref="C121:AQ121"/>
    <mergeCell ref="C134:BE134"/>
    <mergeCell ref="C135:BE135"/>
    <mergeCell ref="C136:BE136"/>
    <mergeCell ref="C138:BE138"/>
    <mergeCell ref="C124:BE124"/>
    <mergeCell ref="C139:BE139"/>
    <mergeCell ref="C126:BE126"/>
    <mergeCell ref="C127:BE127"/>
    <mergeCell ref="C128:BE128"/>
    <mergeCell ref="C129:BE129"/>
    <mergeCell ref="C130:BE130"/>
    <mergeCell ref="C31:BE31"/>
    <mergeCell ref="AS42:AW42"/>
    <mergeCell ref="BA42:BE42"/>
    <mergeCell ref="AS46:AW46"/>
    <mergeCell ref="AX46:AZ46"/>
    <mergeCell ref="BA46:BE46"/>
    <mergeCell ref="AS48:AW48"/>
    <mergeCell ref="AX48:AZ48"/>
    <mergeCell ref="BA48:BE48"/>
    <mergeCell ref="AS50:AW50"/>
    <mergeCell ref="AX50:AZ50"/>
    <mergeCell ref="BA50:BE50"/>
    <mergeCell ref="AS52:AW52"/>
    <mergeCell ref="AX52:AZ52"/>
    <mergeCell ref="BA52:BE52"/>
    <mergeCell ref="AS54:AW54"/>
    <mergeCell ref="AX54:AZ54"/>
    <mergeCell ref="BA54:BE54"/>
    <mergeCell ref="AS63:AW63"/>
    <mergeCell ref="BA63:BE63"/>
    <mergeCell ref="AS65:AW65"/>
    <mergeCell ref="AX65:AZ65"/>
    <mergeCell ref="BA65:BE65"/>
    <mergeCell ref="AS67:AW67"/>
    <mergeCell ref="AX67:AZ67"/>
    <mergeCell ref="BA67:BE67"/>
    <mergeCell ref="AS69:AW69"/>
    <mergeCell ref="AX69:AZ69"/>
    <mergeCell ref="BA69:BE69"/>
    <mergeCell ref="AS86:AW86"/>
    <mergeCell ref="AX86:AZ86"/>
    <mergeCell ref="BA86:BE86"/>
    <mergeCell ref="AS88:AW88"/>
    <mergeCell ref="AX88:AZ88"/>
    <mergeCell ref="BA88:BE88"/>
    <mergeCell ref="AS90:AW90"/>
    <mergeCell ref="AX90:AZ90"/>
    <mergeCell ref="BA90:BE90"/>
    <mergeCell ref="AS92:AW92"/>
    <mergeCell ref="AX92:AZ92"/>
    <mergeCell ref="BA92:BE92"/>
    <mergeCell ref="AS94:AW94"/>
    <mergeCell ref="AX94:AZ94"/>
    <mergeCell ref="BA94:BE94"/>
    <mergeCell ref="AS96:AW96"/>
    <mergeCell ref="AX96:AZ96"/>
    <mergeCell ref="BA96:BE96"/>
    <mergeCell ref="AS115:AW115"/>
    <mergeCell ref="AX115:AZ115"/>
    <mergeCell ref="BA115:BE115"/>
    <mergeCell ref="AS117:AW117"/>
    <mergeCell ref="AX117:AZ117"/>
    <mergeCell ref="BA117:BE117"/>
    <mergeCell ref="AS109:AW109"/>
    <mergeCell ref="AX109:AZ109"/>
    <mergeCell ref="BA109:BE109"/>
    <mergeCell ref="AS111:AW111"/>
    <mergeCell ref="AX111:AZ111"/>
    <mergeCell ref="BA111:BE111"/>
    <mergeCell ref="AS113:AW113"/>
    <mergeCell ref="AX113:AZ113"/>
    <mergeCell ref="BA113:BE113"/>
  </mergeCells>
  <phoneticPr fontId="2" type="noConversion"/>
  <conditionalFormatting sqref="C44:F54">
    <cfRule type="duplicateValues" dxfId="21" priority="22"/>
  </conditionalFormatting>
  <conditionalFormatting sqref="C66:F66 C68:F68 C70:F70 C72:F72 C74:F74">
    <cfRule type="duplicateValues" dxfId="20" priority="21"/>
  </conditionalFormatting>
  <conditionalFormatting sqref="C87:F87 C89:F89 C91:F91 C93:F93 C95:F95">
    <cfRule type="duplicateValues" dxfId="19" priority="20"/>
  </conditionalFormatting>
  <conditionalFormatting sqref="C108:F108 C110:F110 C112:F112 C114:F114 C116:F116">
    <cfRule type="duplicateValues" dxfId="18" priority="19"/>
  </conditionalFormatting>
  <conditionalFormatting sqref="C65:F65">
    <cfRule type="duplicateValues" dxfId="17" priority="18"/>
  </conditionalFormatting>
  <conditionalFormatting sqref="C67:F67">
    <cfRule type="duplicateValues" dxfId="16" priority="17"/>
  </conditionalFormatting>
  <conditionalFormatting sqref="C69:F69">
    <cfRule type="duplicateValues" dxfId="15" priority="16"/>
  </conditionalFormatting>
  <conditionalFormatting sqref="C71:F71">
    <cfRule type="duplicateValues" dxfId="14" priority="15"/>
  </conditionalFormatting>
  <conditionalFormatting sqref="C73:F73">
    <cfRule type="duplicateValues" dxfId="13" priority="14"/>
  </conditionalFormatting>
  <conditionalFormatting sqref="C75:F75">
    <cfRule type="duplicateValues" dxfId="12" priority="13"/>
  </conditionalFormatting>
  <conditionalFormatting sqref="C86:F86">
    <cfRule type="duplicateValues" dxfId="11" priority="12"/>
  </conditionalFormatting>
  <conditionalFormatting sqref="C88:F88">
    <cfRule type="duplicateValues" dxfId="10" priority="11"/>
  </conditionalFormatting>
  <conditionalFormatting sqref="C90:F90">
    <cfRule type="duplicateValues" dxfId="9" priority="10"/>
  </conditionalFormatting>
  <conditionalFormatting sqref="C92:F92">
    <cfRule type="duplicateValues" dxfId="8" priority="9"/>
  </conditionalFormatting>
  <conditionalFormatting sqref="C94:F94">
    <cfRule type="duplicateValues" dxfId="7" priority="8"/>
  </conditionalFormatting>
  <conditionalFormatting sqref="C96:F96">
    <cfRule type="duplicateValues" dxfId="6" priority="7"/>
  </conditionalFormatting>
  <conditionalFormatting sqref="C107:F107">
    <cfRule type="duplicateValues" dxfId="5" priority="6"/>
  </conditionalFormatting>
  <conditionalFormatting sqref="C109:F109">
    <cfRule type="duplicateValues" dxfId="4" priority="5"/>
  </conditionalFormatting>
  <conditionalFormatting sqref="C111:F111">
    <cfRule type="duplicateValues" dxfId="3" priority="4"/>
  </conditionalFormatting>
  <conditionalFormatting sqref="C113:F113">
    <cfRule type="duplicateValues" dxfId="2" priority="3"/>
  </conditionalFormatting>
  <conditionalFormatting sqref="C115:F115">
    <cfRule type="duplicateValues" dxfId="1" priority="2"/>
  </conditionalFormatting>
  <conditionalFormatting sqref="C117:F117">
    <cfRule type="duplicateValues" dxfId="0" priority="1"/>
  </conditionalFormatting>
  <dataValidations xWindow="237" yWindow="540" count="5">
    <dataValidation allowBlank="1" showInputMessage="1" showErrorMessage="1" prompt="Als u het instellingsnummer niet kent, kunt u het nummer opzoeken in het tabblad &quot;lijst instellingen&quot;." sqref="K62 K64 K76:K77 K55:K57 K85 K97:K98 K106 K118:K119" xr:uid="{00000000-0002-0000-0000-000000000000}"/>
    <dataValidation allowBlank="1" showInputMessage="1" showErrorMessage="1" prompt="Vul het aantal omkaderingsgewichten in met maximaal 2 cijfers na de komma." sqref="AL107:AQ107 AL48:AR48 AL50:AR50 AL54:AR54 AL46:AR46 AL67:AQ67 AL69:AQ69 AL71:AQ71 AL73:AQ73 AL75:AQ75 AL52:AR52 AL88:AQ88 AL90:AQ90 AL92:AQ92 AL94:AQ94 AL96:AQ96 AL65:AQ65 AL109:AQ109 AL111:AQ111 AL113:AQ113 AL115:AQ115 AL86:AQ86 AL44:AR44 AX44:AZ44 AL117:AQ117 AX46:AZ46 AX48:AZ48 AX50:AZ50 AX52:AZ52 AX54:AZ54 AX65:AZ65 AX67:AZ67 AX69:AZ69 AX71:AZ71 AX73:AZ73 AX75:AZ75 AX86:AZ86 AX88:AZ88 AX90:AZ90 AX92:AZ92 AX94:AZ94 AX96:AZ96 AX107:AZ107 AX109:AZ109 AX111:AZ111 AX113:AZ113 AX115:AZ115 AX117:AZ117" xr:uid="{00000000-0002-0000-0000-000004000000}"/>
    <dataValidation allowBlank="1" showInputMessage="1" showErrorMessage="1" prompt="Als u het instellingsnummer niet kent, kunt u het nummer opzoeken in het tabblad 'lijst instellingen'." sqref="C44:F44 C46:F46 C48:F48 C50:F50 C52:F52 C54:F54 C65:F65 C67:F67 C69:F69 C71:F71 C73:F73 C75:F75 C86:F86 C88:F88 C90:F90 C92:F92 C94:F94 C96:F96 C107:F107 C109:F109 C111:F111 C113:F113 C115:F115 C117:F117 K34:N34" xr:uid="{54910011-A61E-48A7-A362-C9B43C0FA896}"/>
    <dataValidation allowBlank="1" showInputMessage="1" showErrorMessage="1" prompt="De begindatum staat standaard op de eerste schooldag van het schooljaar. Pas die datum aan als dat nodig is." sqref="AS44:AW44 AS46:AW46 AS48:AW48 AS50:AW50 AS52:AW52 AS54:AW54 AS65:AW65 AS67:AW67 AS69:AW69 AS71:AW71 AS73:AW73 AS75:AW75 AS86:AW86 AS88:AW88 AS90:AW90 AS92:AW92 AS94:AW94 AS96:AW96 AS107:AW107 AS109:AW109 AS111:AW111 AS113:AW113 AS115:AW115 AS117:AW117" xr:uid="{818E6BA5-5DC7-4C80-9056-BFF20D8409FB}"/>
    <dataValidation allowBlank="1" showInputMessage="1" showErrorMessage="1" prompt="De einddatum staat standaard op de laatste schooldag van het schooljaar. Pas die datum aan als dat nodig is." sqref="BA44:BE44 BA46:BE46 BA48:BE48 BA50:BE50 BA52:BE52 BA54:BE54 BA65:BE65 BA67:BE67 BA69:BE69 BA71:BE71 BA73:BE73 BA75:BE75 BA86:BE86 BA88:BE88 BA90:BE90 BA92:BE92 BA94:BE94 BA96:BE96 BA107:BE107 BA109:BE109 BA111:BE111 BA113:BE113 BA115:BE115 BA117:BE117" xr:uid="{C375ACAE-9638-4E57-B241-52DE5E9DC6DD}"/>
  </dataValidations>
  <hyperlinks>
    <hyperlink ref="C14" r:id="rId1" xr:uid="{00000000-0004-0000-0000-000000000000}"/>
    <hyperlink ref="D22:AQ22" r:id="rId2" display="het decreet betreffende de leerlingenbegeleiding in het basisonderwijs, het secundair onderwijs en de centra voor leerlingenbegeleiding;" xr:uid="{AFB316C1-8C4F-4E18-920C-C777F7F227D1}"/>
    <hyperlink ref="D23:AQ23" r:id="rId3" display="omzendbrief CLB/2019/01 van 21 juni over de aanvangsbegeleiding in de centra voor leerlingenbegeleiding;" xr:uid="{AA1DDE93-A9EF-4AD0-8FCA-679278D325B1}"/>
    <hyperlink ref="D24:AQ24" r:id="rId4" display="omzendbrief CLB/2018/01 van 16 mei 2018over de ambten, de prestatieregeling, de bezoldiging en de aanwending van de omkaderingsgewichten in de central voor leerlingenbegeleiding." xr:uid="{4C065B22-4308-4BD3-B00C-D030DE77903A}"/>
  </hyperlinks>
  <pageMargins left="0.27559055118110237" right="0.23622047244094491" top="0" bottom="0" header="0.35433070866141736" footer="0"/>
  <pageSetup paperSize="9" scale="95" fitToWidth="0" fitToHeight="0" orientation="landscape" useFirstPageNumber="1" r:id="rId5"/>
  <headerFooter differentFirst="1" alignWithMargins="0">
    <oddFooter>&amp;LMelding van de overdracht van omkaderingsgewichten CLB - schooljaar 2023-2024 - pagina &amp;P van &amp;N</oddFooter>
    <firstFooter>&amp;L&amp;G</firstFooter>
  </headerFooter>
  <rowBreaks count="3" manualBreakCount="3">
    <brk id="37" max="56" man="1"/>
    <brk id="77" max="56" man="1"/>
    <brk id="120" max="56" man="1"/>
  </rowBreaks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3"/>
  <sheetViews>
    <sheetView workbookViewId="0">
      <pane ySplit="1" topLeftCell="A2" activePane="bottomLeft" state="frozen"/>
      <selection pane="bottomLeft" activeCell="A2" sqref="A2"/>
    </sheetView>
  </sheetViews>
  <sheetFormatPr defaultRowHeight="13.2" x14ac:dyDescent="0.25"/>
  <cols>
    <col min="1" max="1" width="16.77734375" bestFit="1" customWidth="1"/>
    <col min="2" max="2" width="36.6640625" bestFit="1" customWidth="1"/>
    <col min="3" max="3" width="11.109375" style="19" hidden="1" customWidth="1"/>
    <col min="4" max="4" width="8.88671875" customWidth="1"/>
  </cols>
  <sheetData>
    <row r="1" spans="1:3" ht="14.4" x14ac:dyDescent="0.25">
      <c r="A1" s="65" t="s">
        <v>88</v>
      </c>
      <c r="B1" s="65" t="s">
        <v>89</v>
      </c>
      <c r="C1" s="20" t="s">
        <v>33</v>
      </c>
    </row>
    <row r="2" spans="1:3" ht="14.4" x14ac:dyDescent="0.25">
      <c r="A2" s="66">
        <v>114215</v>
      </c>
      <c r="B2" s="67" t="s">
        <v>6</v>
      </c>
      <c r="C2" s="20">
        <v>1</v>
      </c>
    </row>
    <row r="3" spans="1:3" ht="14.4" x14ac:dyDescent="0.25">
      <c r="A3" s="66">
        <v>114231</v>
      </c>
      <c r="B3" s="67" t="s">
        <v>7</v>
      </c>
      <c r="C3" s="20">
        <v>1</v>
      </c>
    </row>
    <row r="4" spans="1:3" ht="14.4" x14ac:dyDescent="0.25">
      <c r="A4" s="66">
        <v>114249</v>
      </c>
      <c r="B4" s="67" t="s">
        <v>35</v>
      </c>
      <c r="C4" s="20">
        <v>1</v>
      </c>
    </row>
    <row r="5" spans="1:3" ht="14.4" x14ac:dyDescent="0.25">
      <c r="A5" s="66">
        <v>114256</v>
      </c>
      <c r="B5" s="67" t="s">
        <v>8</v>
      </c>
      <c r="C5" s="20">
        <v>1</v>
      </c>
    </row>
    <row r="6" spans="1:3" ht="14.4" x14ac:dyDescent="0.25">
      <c r="A6" s="66">
        <v>114264</v>
      </c>
      <c r="B6" s="67" t="s">
        <v>9</v>
      </c>
      <c r="C6" s="20">
        <v>1</v>
      </c>
    </row>
    <row r="7" spans="1:3" ht="14.4" x14ac:dyDescent="0.25">
      <c r="A7" s="66">
        <v>114272</v>
      </c>
      <c r="B7" s="67" t="s">
        <v>10</v>
      </c>
      <c r="C7" s="20">
        <v>1</v>
      </c>
    </row>
    <row r="8" spans="1:3" ht="14.4" x14ac:dyDescent="0.25">
      <c r="A8" s="66">
        <v>114306</v>
      </c>
      <c r="B8" s="67" t="s">
        <v>11</v>
      </c>
      <c r="C8" s="20">
        <v>1</v>
      </c>
    </row>
    <row r="9" spans="1:3" ht="14.4" x14ac:dyDescent="0.25">
      <c r="A9" s="66">
        <v>114314</v>
      </c>
      <c r="B9" s="67" t="s">
        <v>90</v>
      </c>
      <c r="C9" s="20">
        <v>1</v>
      </c>
    </row>
    <row r="10" spans="1:3" ht="14.4" x14ac:dyDescent="0.25">
      <c r="A10" s="66">
        <v>114322</v>
      </c>
      <c r="B10" s="67" t="s">
        <v>60</v>
      </c>
      <c r="C10" s="20">
        <v>1</v>
      </c>
    </row>
    <row r="11" spans="1:3" ht="14.4" x14ac:dyDescent="0.25">
      <c r="A11" s="66">
        <v>114331</v>
      </c>
      <c r="B11" s="67" t="s">
        <v>12</v>
      </c>
      <c r="C11" s="20">
        <v>1</v>
      </c>
    </row>
    <row r="12" spans="1:3" ht="14.4" x14ac:dyDescent="0.25">
      <c r="A12" s="66">
        <v>114348</v>
      </c>
      <c r="B12" s="67" t="s">
        <v>13</v>
      </c>
      <c r="C12" s="20">
        <v>1</v>
      </c>
    </row>
    <row r="13" spans="1:3" ht="14.4" x14ac:dyDescent="0.25">
      <c r="A13" s="66">
        <v>114355</v>
      </c>
      <c r="B13" s="67" t="s">
        <v>14</v>
      </c>
      <c r="C13" s="20">
        <v>1</v>
      </c>
    </row>
    <row r="14" spans="1:3" ht="14.4" x14ac:dyDescent="0.25">
      <c r="A14" s="66">
        <v>114363</v>
      </c>
      <c r="B14" s="67" t="s">
        <v>15</v>
      </c>
      <c r="C14" s="20">
        <v>1</v>
      </c>
    </row>
    <row r="15" spans="1:3" ht="14.4" x14ac:dyDescent="0.25">
      <c r="A15" s="66">
        <v>114371</v>
      </c>
      <c r="B15" s="67" t="s">
        <v>91</v>
      </c>
      <c r="C15" s="20">
        <v>1</v>
      </c>
    </row>
    <row r="16" spans="1:3" ht="14.4" x14ac:dyDescent="0.25">
      <c r="A16" s="66">
        <v>114397</v>
      </c>
      <c r="B16" s="67" t="s">
        <v>92</v>
      </c>
      <c r="C16" s="20">
        <v>1</v>
      </c>
    </row>
    <row r="17" spans="1:3" ht="14.4" x14ac:dyDescent="0.25">
      <c r="A17" s="66">
        <v>114405</v>
      </c>
      <c r="B17" s="67" t="s">
        <v>51</v>
      </c>
      <c r="C17" s="20">
        <v>1</v>
      </c>
    </row>
    <row r="18" spans="1:3" ht="14.4" x14ac:dyDescent="0.25">
      <c r="A18" s="66">
        <v>114413</v>
      </c>
      <c r="B18" s="67" t="s">
        <v>78</v>
      </c>
      <c r="C18" s="20">
        <v>1</v>
      </c>
    </row>
    <row r="19" spans="1:3" ht="14.4" x14ac:dyDescent="0.25">
      <c r="A19" s="66">
        <v>114439</v>
      </c>
      <c r="B19" s="67" t="s">
        <v>61</v>
      </c>
      <c r="C19" s="20">
        <v>1</v>
      </c>
    </row>
    <row r="20" spans="1:3" ht="14.4" x14ac:dyDescent="0.25">
      <c r="A20" s="66">
        <v>114447</v>
      </c>
      <c r="B20" s="67" t="s">
        <v>62</v>
      </c>
      <c r="C20" s="20">
        <v>1</v>
      </c>
    </row>
    <row r="21" spans="1:3" ht="14.4" x14ac:dyDescent="0.25">
      <c r="A21" s="66">
        <v>114454</v>
      </c>
      <c r="B21" s="67" t="s">
        <v>16</v>
      </c>
      <c r="C21" s="20">
        <v>1</v>
      </c>
    </row>
    <row r="22" spans="1:3" ht="14.4" x14ac:dyDescent="0.25">
      <c r="A22" s="66">
        <v>114462</v>
      </c>
      <c r="B22" s="67" t="s">
        <v>17</v>
      </c>
      <c r="C22" s="20">
        <v>1</v>
      </c>
    </row>
    <row r="23" spans="1:3" ht="14.4" x14ac:dyDescent="0.25">
      <c r="A23" s="66">
        <v>114471</v>
      </c>
      <c r="B23" s="67" t="s">
        <v>63</v>
      </c>
      <c r="C23" s="20">
        <v>1</v>
      </c>
    </row>
    <row r="24" spans="1:3" ht="14.4" x14ac:dyDescent="0.25">
      <c r="A24" s="66">
        <v>114488</v>
      </c>
      <c r="B24" s="67" t="s">
        <v>52</v>
      </c>
      <c r="C24" s="20">
        <v>1</v>
      </c>
    </row>
    <row r="25" spans="1:3" ht="14.4" x14ac:dyDescent="0.25">
      <c r="A25" s="66">
        <v>114496</v>
      </c>
      <c r="B25" s="67" t="s">
        <v>18</v>
      </c>
      <c r="C25" s="20">
        <v>1</v>
      </c>
    </row>
    <row r="26" spans="1:3" ht="14.4" x14ac:dyDescent="0.25">
      <c r="A26" s="66">
        <v>114512</v>
      </c>
      <c r="B26" s="67" t="s">
        <v>19</v>
      </c>
      <c r="C26" s="20">
        <v>1</v>
      </c>
    </row>
    <row r="27" spans="1:3" ht="14.4" x14ac:dyDescent="0.25">
      <c r="A27" s="66">
        <v>114538</v>
      </c>
      <c r="B27" s="67" t="s">
        <v>20</v>
      </c>
      <c r="C27" s="20">
        <v>1</v>
      </c>
    </row>
    <row r="28" spans="1:3" ht="14.4" x14ac:dyDescent="0.25">
      <c r="A28" s="66">
        <v>114546</v>
      </c>
      <c r="B28" s="67" t="s">
        <v>21</v>
      </c>
      <c r="C28" s="20">
        <v>1</v>
      </c>
    </row>
    <row r="29" spans="1:3" ht="14.4" x14ac:dyDescent="0.25">
      <c r="A29" s="66">
        <v>114728</v>
      </c>
      <c r="B29" s="67" t="s">
        <v>22</v>
      </c>
      <c r="C29" s="20">
        <v>1</v>
      </c>
    </row>
    <row r="30" spans="1:3" ht="14.4" x14ac:dyDescent="0.25">
      <c r="A30" s="66">
        <v>114744</v>
      </c>
      <c r="B30" s="67" t="s">
        <v>23</v>
      </c>
      <c r="C30" s="20">
        <v>1</v>
      </c>
    </row>
    <row r="31" spans="1:3" ht="14.4" x14ac:dyDescent="0.25">
      <c r="A31" s="66">
        <v>114769</v>
      </c>
      <c r="B31" s="67" t="s">
        <v>64</v>
      </c>
      <c r="C31" s="20">
        <v>1</v>
      </c>
    </row>
    <row r="32" spans="1:3" ht="14.4" x14ac:dyDescent="0.25">
      <c r="A32" s="66">
        <v>114777</v>
      </c>
      <c r="B32" s="67" t="s">
        <v>79</v>
      </c>
      <c r="C32" s="20">
        <v>1</v>
      </c>
    </row>
    <row r="33" spans="1:3" ht="14.4" x14ac:dyDescent="0.25">
      <c r="A33" s="66">
        <v>114785</v>
      </c>
      <c r="B33" s="67" t="s">
        <v>93</v>
      </c>
      <c r="C33" s="20">
        <v>1</v>
      </c>
    </row>
    <row r="34" spans="1:3" ht="14.4" x14ac:dyDescent="0.25">
      <c r="A34" s="66">
        <v>114801</v>
      </c>
      <c r="B34" s="67" t="s">
        <v>94</v>
      </c>
      <c r="C34" s="20">
        <v>1</v>
      </c>
    </row>
    <row r="35" spans="1:3" ht="14.4" x14ac:dyDescent="0.25">
      <c r="A35" s="66">
        <v>114827</v>
      </c>
      <c r="B35" s="67" t="s">
        <v>24</v>
      </c>
      <c r="C35" s="20">
        <v>1</v>
      </c>
    </row>
    <row r="36" spans="1:3" ht="14.4" x14ac:dyDescent="0.25">
      <c r="A36" s="66">
        <v>114835</v>
      </c>
      <c r="B36" s="67" t="s">
        <v>65</v>
      </c>
      <c r="C36" s="20">
        <v>1</v>
      </c>
    </row>
    <row r="37" spans="1:3" ht="14.4" x14ac:dyDescent="0.25">
      <c r="A37" s="66">
        <v>114843</v>
      </c>
      <c r="B37" s="67" t="s">
        <v>53</v>
      </c>
      <c r="C37" s="20">
        <v>1</v>
      </c>
    </row>
    <row r="38" spans="1:3" ht="14.4" x14ac:dyDescent="0.25">
      <c r="A38" s="66">
        <v>114851</v>
      </c>
      <c r="B38" s="67" t="s">
        <v>54</v>
      </c>
      <c r="C38" s="20">
        <v>1</v>
      </c>
    </row>
    <row r="39" spans="1:3" ht="14.4" x14ac:dyDescent="0.25">
      <c r="A39" s="66">
        <v>114876</v>
      </c>
      <c r="B39" s="67" t="s">
        <v>55</v>
      </c>
      <c r="C39" s="20">
        <v>1</v>
      </c>
    </row>
    <row r="40" spans="1:3" ht="14.4" x14ac:dyDescent="0.25">
      <c r="A40" s="66">
        <v>114884</v>
      </c>
      <c r="B40" s="67" t="s">
        <v>95</v>
      </c>
      <c r="C40" s="20">
        <v>1</v>
      </c>
    </row>
    <row r="41" spans="1:3" ht="14.4" x14ac:dyDescent="0.25">
      <c r="A41" s="66">
        <v>114892</v>
      </c>
      <c r="B41" s="67" t="s">
        <v>56</v>
      </c>
      <c r="C41" s="20">
        <v>1</v>
      </c>
    </row>
    <row r="42" spans="1:3" ht="14.4" x14ac:dyDescent="0.25">
      <c r="A42" s="66">
        <v>114901</v>
      </c>
      <c r="B42" s="67" t="s">
        <v>66</v>
      </c>
      <c r="C42" s="20">
        <v>1</v>
      </c>
    </row>
    <row r="43" spans="1:3" ht="14.4" x14ac:dyDescent="0.25">
      <c r="A43" s="66">
        <v>114918</v>
      </c>
      <c r="B43" s="67" t="s">
        <v>67</v>
      </c>
      <c r="C43" s="20">
        <v>1</v>
      </c>
    </row>
    <row r="44" spans="1:3" ht="14.4" x14ac:dyDescent="0.25">
      <c r="A44" s="66">
        <v>114942</v>
      </c>
      <c r="B44" s="67" t="s">
        <v>68</v>
      </c>
      <c r="C44" s="20">
        <v>1</v>
      </c>
    </row>
    <row r="45" spans="1:3" ht="14.4" x14ac:dyDescent="0.25">
      <c r="A45" s="66">
        <v>114959</v>
      </c>
      <c r="B45" s="67" t="s">
        <v>25</v>
      </c>
      <c r="C45" s="20">
        <v>1</v>
      </c>
    </row>
    <row r="46" spans="1:3" ht="14.4" x14ac:dyDescent="0.25">
      <c r="A46" s="66">
        <v>114975</v>
      </c>
      <c r="B46" s="67" t="s">
        <v>26</v>
      </c>
      <c r="C46" s="20">
        <v>1</v>
      </c>
    </row>
    <row r="47" spans="1:3" ht="14.4" x14ac:dyDescent="0.25">
      <c r="A47" s="66">
        <v>114983</v>
      </c>
      <c r="B47" s="67" t="s">
        <v>69</v>
      </c>
      <c r="C47" s="20">
        <v>1</v>
      </c>
    </row>
    <row r="48" spans="1:3" ht="14.4" x14ac:dyDescent="0.25">
      <c r="A48" s="66">
        <v>114991</v>
      </c>
      <c r="B48" s="67" t="s">
        <v>27</v>
      </c>
      <c r="C48" s="20">
        <v>1</v>
      </c>
    </row>
    <row r="49" spans="1:3" ht="14.4" x14ac:dyDescent="0.25">
      <c r="A49" s="66">
        <v>115014</v>
      </c>
      <c r="B49" s="67" t="s">
        <v>28</v>
      </c>
      <c r="C49" s="20">
        <v>1</v>
      </c>
    </row>
    <row r="50" spans="1:3" ht="14.4" x14ac:dyDescent="0.25">
      <c r="A50" s="66">
        <v>115022</v>
      </c>
      <c r="B50" s="67" t="s">
        <v>29</v>
      </c>
      <c r="C50" s="20">
        <v>1</v>
      </c>
    </row>
    <row r="51" spans="1:3" ht="14.4" x14ac:dyDescent="0.25">
      <c r="A51" s="66">
        <v>115031</v>
      </c>
      <c r="B51" s="67" t="s">
        <v>30</v>
      </c>
      <c r="C51" s="20">
        <v>1</v>
      </c>
    </row>
    <row r="52" spans="1:3" ht="14.4" x14ac:dyDescent="0.25">
      <c r="A52" s="66">
        <v>115048</v>
      </c>
      <c r="B52" s="67" t="s">
        <v>96</v>
      </c>
      <c r="C52" s="20">
        <v>1</v>
      </c>
    </row>
    <row r="53" spans="1:3" ht="14.4" x14ac:dyDescent="0.25">
      <c r="A53" s="66">
        <v>115055</v>
      </c>
      <c r="B53" s="67" t="s">
        <v>57</v>
      </c>
      <c r="C53" s="20">
        <v>1</v>
      </c>
    </row>
    <row r="54" spans="1:3" ht="14.4" x14ac:dyDescent="0.25">
      <c r="A54" s="66">
        <v>115063</v>
      </c>
      <c r="B54" s="67" t="s">
        <v>70</v>
      </c>
      <c r="C54" s="20">
        <v>1</v>
      </c>
    </row>
    <row r="55" spans="1:3" ht="14.4" x14ac:dyDescent="0.25">
      <c r="A55" s="66">
        <v>115121</v>
      </c>
      <c r="B55" s="67" t="s">
        <v>71</v>
      </c>
      <c r="C55" s="20">
        <v>1</v>
      </c>
    </row>
    <row r="56" spans="1:3" ht="14.4" x14ac:dyDescent="0.25">
      <c r="A56" s="66">
        <v>116228</v>
      </c>
      <c r="B56" s="67" t="s">
        <v>31</v>
      </c>
      <c r="C56" s="20">
        <v>2</v>
      </c>
    </row>
    <row r="57" spans="1:3" ht="14.4" x14ac:dyDescent="0.25">
      <c r="A57" s="66">
        <v>116236</v>
      </c>
      <c r="B57" s="67" t="s">
        <v>113</v>
      </c>
      <c r="C57" s="20">
        <v>2</v>
      </c>
    </row>
    <row r="58" spans="1:3" ht="14.4" x14ac:dyDescent="0.25">
      <c r="A58" s="66">
        <v>117631</v>
      </c>
      <c r="B58" s="67" t="s">
        <v>32</v>
      </c>
      <c r="C58" s="20">
        <v>2</v>
      </c>
    </row>
    <row r="59" spans="1:3" ht="14.4" x14ac:dyDescent="0.25">
      <c r="A59" s="66">
        <v>137836</v>
      </c>
      <c r="B59" s="67" t="s">
        <v>72</v>
      </c>
      <c r="C59" s="20">
        <v>1</v>
      </c>
    </row>
    <row r="60" spans="1:3" ht="14.4" x14ac:dyDescent="0.25">
      <c r="A60" s="66">
        <v>137844</v>
      </c>
      <c r="B60" s="67" t="s">
        <v>73</v>
      </c>
      <c r="C60" s="20">
        <v>1</v>
      </c>
    </row>
    <row r="61" spans="1:3" ht="14.4" x14ac:dyDescent="0.25">
      <c r="A61" s="66">
        <v>137851</v>
      </c>
      <c r="B61" s="67" t="s">
        <v>74</v>
      </c>
      <c r="C61" s="20">
        <v>1</v>
      </c>
    </row>
    <row r="62" spans="1:3" ht="14.4" x14ac:dyDescent="0.25">
      <c r="A62" s="66">
        <v>138701</v>
      </c>
      <c r="B62" s="67" t="s">
        <v>80</v>
      </c>
      <c r="C62" s="20">
        <v>1</v>
      </c>
    </row>
    <row r="63" spans="1:3" ht="14.4" x14ac:dyDescent="0.25">
      <c r="A63" s="66">
        <v>144766</v>
      </c>
      <c r="B63" s="67" t="s">
        <v>114</v>
      </c>
      <c r="C63" s="20">
        <v>2</v>
      </c>
    </row>
    <row r="64" spans="1:3" x14ac:dyDescent="0.25">
      <c r="C64" s="20"/>
    </row>
    <row r="65" spans="3:3" x14ac:dyDescent="0.25">
      <c r="C65" s="20"/>
    </row>
    <row r="66" spans="3:3" x14ac:dyDescent="0.25">
      <c r="C66" s="20"/>
    </row>
    <row r="67" spans="3:3" x14ac:dyDescent="0.25">
      <c r="C67" s="20"/>
    </row>
    <row r="68" spans="3:3" x14ac:dyDescent="0.25">
      <c r="C68" s="20"/>
    </row>
    <row r="69" spans="3:3" x14ac:dyDescent="0.25">
      <c r="C69" s="20"/>
    </row>
    <row r="70" spans="3:3" x14ac:dyDescent="0.25">
      <c r="C70" s="20"/>
    </row>
    <row r="71" spans="3:3" x14ac:dyDescent="0.25">
      <c r="C71" s="20"/>
    </row>
    <row r="72" spans="3:3" x14ac:dyDescent="0.25">
      <c r="C72" s="20"/>
    </row>
    <row r="73" spans="3:3" x14ac:dyDescent="0.25">
      <c r="C73" s="20"/>
    </row>
  </sheetData>
  <sheetProtection algorithmName="SHA-512" hashValue="83wxMGX7DM5CubX/1oSf4GvykH8k0R6yirtWwfnw9r4eLCR9EGnmZ3vjd7bOuzmjQCIO2tFIHIvtpWe56QjaeQ==" saltValue="ztFTAtqCRf1WScYEJVnS6w==" spinCount="100000" sheet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7"/>
  <sheetViews>
    <sheetView workbookViewId="0"/>
  </sheetViews>
  <sheetFormatPr defaultRowHeight="13.2" x14ac:dyDescent="0.25"/>
  <cols>
    <col min="1" max="1" width="18.88671875" bestFit="1" customWidth="1"/>
    <col min="2" max="2" width="10.109375" style="28" bestFit="1" customWidth="1"/>
    <col min="3" max="3" width="18.88671875" bestFit="1" customWidth="1"/>
    <col min="4" max="4" width="10.109375" bestFit="1" customWidth="1"/>
    <col min="5" max="5" width="10.109375" hidden="1" customWidth="1"/>
    <col min="6" max="6" width="10.109375" bestFit="1" customWidth="1"/>
  </cols>
  <sheetData>
    <row r="1" spans="1:6" s="26" customFormat="1" x14ac:dyDescent="0.25">
      <c r="A1" s="25" t="s">
        <v>36</v>
      </c>
      <c r="B1" s="26">
        <v>42597</v>
      </c>
      <c r="C1" s="25" t="s">
        <v>37</v>
      </c>
      <c r="E1" s="27">
        <v>42597</v>
      </c>
    </row>
    <row r="2" spans="1:6" s="26" customFormat="1" x14ac:dyDescent="0.25">
      <c r="A2" s="25" t="s">
        <v>37</v>
      </c>
      <c r="B2" s="26">
        <v>42962</v>
      </c>
      <c r="C2" s="25" t="s">
        <v>38</v>
      </c>
      <c r="E2" s="27">
        <v>42962</v>
      </c>
    </row>
    <row r="3" spans="1:6" s="26" customFormat="1" x14ac:dyDescent="0.25">
      <c r="A3" s="25" t="s">
        <v>38</v>
      </c>
      <c r="B3" s="26">
        <v>43327</v>
      </c>
      <c r="C3" s="25" t="s">
        <v>39</v>
      </c>
      <c r="E3" s="27">
        <v>43327</v>
      </c>
    </row>
    <row r="4" spans="1:6" s="26" customFormat="1" x14ac:dyDescent="0.25">
      <c r="A4" s="25" t="s">
        <v>39</v>
      </c>
      <c r="B4" s="26">
        <v>43692</v>
      </c>
      <c r="C4" s="25" t="s">
        <v>40</v>
      </c>
      <c r="E4" s="27">
        <v>43692</v>
      </c>
    </row>
    <row r="5" spans="1:6" s="26" customFormat="1" x14ac:dyDescent="0.25">
      <c r="A5" s="25" t="s">
        <v>40</v>
      </c>
      <c r="B5" s="26">
        <v>44058</v>
      </c>
      <c r="C5" s="25" t="s">
        <v>41</v>
      </c>
      <c r="E5" s="27">
        <v>44058</v>
      </c>
    </row>
    <row r="6" spans="1:6" s="26" customFormat="1" x14ac:dyDescent="0.25">
      <c r="A6" s="25" t="s">
        <v>41</v>
      </c>
      <c r="B6" s="26">
        <v>44423</v>
      </c>
      <c r="C6" s="25" t="s">
        <v>42</v>
      </c>
      <c r="E6" s="27">
        <v>44423</v>
      </c>
    </row>
    <row r="7" spans="1:6" s="26" customFormat="1" x14ac:dyDescent="0.25">
      <c r="A7" s="25" t="s">
        <v>42</v>
      </c>
      <c r="B7" s="26">
        <v>44788</v>
      </c>
      <c r="C7" s="25" t="s">
        <v>43</v>
      </c>
      <c r="E7" s="27">
        <v>44788</v>
      </c>
    </row>
    <row r="8" spans="1:6" s="26" customFormat="1" x14ac:dyDescent="0.25">
      <c r="A8" s="25" t="s">
        <v>43</v>
      </c>
      <c r="B8" s="64">
        <f>E8</f>
        <v>45153</v>
      </c>
      <c r="C8" s="25" t="s">
        <v>115</v>
      </c>
      <c r="E8" s="27">
        <v>45153</v>
      </c>
    </row>
    <row r="9" spans="1:6" x14ac:dyDescent="0.25">
      <c r="A9" s="25" t="s">
        <v>115</v>
      </c>
      <c r="B9" s="64">
        <f t="shared" ref="B9:B13" si="0">E9</f>
        <v>45519</v>
      </c>
      <c r="C9" s="25" t="s">
        <v>116</v>
      </c>
      <c r="E9" s="29">
        <v>45519</v>
      </c>
    </row>
    <row r="10" spans="1:6" x14ac:dyDescent="0.25">
      <c r="A10" s="25" t="s">
        <v>116</v>
      </c>
      <c r="B10" s="64">
        <f t="shared" si="0"/>
        <v>45884</v>
      </c>
      <c r="C10" s="25" t="s">
        <v>117</v>
      </c>
      <c r="E10" s="29">
        <v>45884</v>
      </c>
    </row>
    <row r="11" spans="1:6" x14ac:dyDescent="0.25">
      <c r="A11" s="25" t="s">
        <v>117</v>
      </c>
      <c r="B11" s="64">
        <f t="shared" si="0"/>
        <v>46249</v>
      </c>
      <c r="C11" s="25" t="s">
        <v>118</v>
      </c>
      <c r="E11" s="29">
        <v>46249</v>
      </c>
    </row>
    <row r="12" spans="1:6" x14ac:dyDescent="0.25">
      <c r="A12" s="25" t="s">
        <v>118</v>
      </c>
      <c r="B12" s="64">
        <f t="shared" si="0"/>
        <v>46614</v>
      </c>
      <c r="C12" s="25" t="s">
        <v>119</v>
      </c>
      <c r="E12" s="29">
        <v>46614</v>
      </c>
    </row>
    <row r="13" spans="1:6" x14ac:dyDescent="0.25">
      <c r="A13" s="25" t="s">
        <v>119</v>
      </c>
      <c r="B13" s="64">
        <f t="shared" si="0"/>
        <v>46980</v>
      </c>
      <c r="C13" s="25" t="s">
        <v>120</v>
      </c>
      <c r="E13" s="29">
        <v>46980</v>
      </c>
    </row>
    <row r="15" spans="1:6" x14ac:dyDescent="0.25">
      <c r="A15" s="18" t="s">
        <v>44</v>
      </c>
      <c r="B15" s="28">
        <v>45170</v>
      </c>
      <c r="C15" s="18"/>
      <c r="E15" s="28"/>
      <c r="F15" s="29"/>
    </row>
    <row r="16" spans="1:6" x14ac:dyDescent="0.25">
      <c r="A16" s="18" t="s">
        <v>45</v>
      </c>
      <c r="B16" s="28">
        <v>45473</v>
      </c>
      <c r="C16" s="18"/>
      <c r="D16" s="29"/>
      <c r="E16" s="28"/>
    </row>
    <row r="17" spans="1:5" x14ac:dyDescent="0.25">
      <c r="A17" s="18"/>
      <c r="C17" s="18"/>
      <c r="E17" s="28"/>
    </row>
    <row r="18" spans="1:5" x14ac:dyDescent="0.25">
      <c r="A18" s="18"/>
      <c r="C18" s="18"/>
      <c r="E18" s="28"/>
    </row>
    <row r="19" spans="1:5" x14ac:dyDescent="0.25">
      <c r="A19" s="18"/>
      <c r="C19" s="18"/>
      <c r="E19" s="28"/>
    </row>
    <row r="20" spans="1:5" x14ac:dyDescent="0.25">
      <c r="A20" s="18"/>
      <c r="C20" s="18"/>
      <c r="E20" s="28"/>
    </row>
    <row r="37" spans="9:10" x14ac:dyDescent="0.25">
      <c r="I37" s="29"/>
      <c r="J37" s="19"/>
    </row>
  </sheetData>
  <sheetProtection algorithmName="SHA-512" hashValue="aykKkM6ekV5zaaAvnC+g9mylo2CVyUuESQDi76PvJIU2idowHb2bO/J6EKO3dQrXcqnjakV0Ar0j9w+oxD/XLg==" saltValue="2K0fgLi1ffYB+Ifs+ApMf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overdracht omkaderingsgewichten</vt:lpstr>
      <vt:lpstr>lijst instellingen</vt:lpstr>
      <vt:lpstr>Blad1</vt:lpstr>
      <vt:lpstr>'overdracht omkaderingsgewichten'!Afdrukbereik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Breynaert, Koen</dc:creator>
  <cp:lastModifiedBy>Degrande, Guy</cp:lastModifiedBy>
  <cp:lastPrinted>2023-08-21T09:55:19Z</cp:lastPrinted>
  <dcterms:created xsi:type="dcterms:W3CDTF">1999-07-16T11:34:31Z</dcterms:created>
  <dcterms:modified xsi:type="dcterms:W3CDTF">2023-08-30T08:43:46Z</dcterms:modified>
</cp:coreProperties>
</file>