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vlaamseoverheid.sharepoint.com/sites/1f2b7b/Publicaties/JAARBOEK/2122/def/"/>
    </mc:Choice>
  </mc:AlternateContent>
  <xr:revisionPtr revIDLastSave="267" documentId="8_{2230AD47-0D01-43B0-931D-B68EE226825D}" xr6:coauthVersionLast="47" xr6:coauthVersionMax="47" xr10:uidLastSave="{B38B7E66-DFF6-4890-8448-88A0E492F387}"/>
  <bookViews>
    <workbookView xWindow="-108" yWindow="-108" windowWidth="23256" windowHeight="12576" xr2:uid="{00000000-000D-0000-FFFF-FFFF00000000}"/>
  </bookViews>
  <sheets>
    <sheet name="INHOUD" sheetId="13" r:id="rId1"/>
    <sheet name="SV_LO_2122_1a" sheetId="4" r:id="rId2"/>
    <sheet name="SV_LO_2122_1b" sheetId="5" r:id="rId3"/>
    <sheet name="ZBL_LO_2122_1" sheetId="12" r:id="rId4"/>
  </sheets>
  <definedNames>
    <definedName name="_p412">#REF!</definedName>
    <definedName name="_p413">#REF!</definedName>
    <definedName name="_xlnm.Print_Area" localSheetId="3">ZBL_LO_2122_1!$A$1:$Q$54</definedName>
    <definedName name="_xlnm.Database">#REF!</definedName>
    <definedName name="eentabel">#REF!</definedName>
    <definedName name="jaarboek_per_lan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2" l="1"/>
  <c r="J24" i="12"/>
  <c r="J25" i="12"/>
  <c r="J26" i="12"/>
  <c r="J27" i="12"/>
  <c r="J28" i="12"/>
  <c r="J23" i="12"/>
  <c r="G24" i="12"/>
  <c r="G25" i="12"/>
  <c r="Q25" i="12" s="1"/>
  <c r="G26" i="12"/>
  <c r="G27" i="12"/>
  <c r="G28" i="12"/>
  <c r="G23" i="12"/>
  <c r="G37" i="12" s="1"/>
  <c r="D24" i="12"/>
  <c r="D25" i="12"/>
  <c r="D26" i="12"/>
  <c r="D27" i="12"/>
  <c r="D28" i="12"/>
  <c r="D23" i="12"/>
  <c r="G30" i="12"/>
  <c r="J16" i="12"/>
  <c r="G16" i="12"/>
  <c r="J10" i="12"/>
  <c r="J11" i="12"/>
  <c r="J12" i="12"/>
  <c r="J13" i="12"/>
  <c r="J14" i="12"/>
  <c r="J9" i="12"/>
  <c r="G10" i="12"/>
  <c r="M10" i="12" s="1"/>
  <c r="G11" i="12"/>
  <c r="G12" i="12"/>
  <c r="G13" i="12"/>
  <c r="G14" i="12"/>
  <c r="Q14" i="12" s="1"/>
  <c r="G9" i="12"/>
  <c r="D10" i="12"/>
  <c r="D11" i="12"/>
  <c r="D12" i="12"/>
  <c r="D13" i="12"/>
  <c r="D14" i="12"/>
  <c r="D9" i="12"/>
  <c r="I15" i="12"/>
  <c r="H15" i="12"/>
  <c r="H17" i="12" s="1"/>
  <c r="H40" i="12"/>
  <c r="K11" i="12"/>
  <c r="O31" i="4"/>
  <c r="O30" i="4"/>
  <c r="O29" i="4"/>
  <c r="O28" i="4"/>
  <c r="J26" i="5" s="1"/>
  <c r="O27" i="4"/>
  <c r="O26" i="4"/>
  <c r="K32" i="4"/>
  <c r="H27" i="4"/>
  <c r="G25" i="5" s="1"/>
  <c r="H28" i="4"/>
  <c r="H29" i="4"/>
  <c r="H30" i="4"/>
  <c r="G28" i="5" s="1"/>
  <c r="H31" i="4"/>
  <c r="H26" i="4"/>
  <c r="O11" i="4"/>
  <c r="O12" i="4"/>
  <c r="M12" i="5" s="1"/>
  <c r="O13" i="4"/>
  <c r="J13" i="5" s="1"/>
  <c r="O14" i="4"/>
  <c r="L14" i="5" s="1"/>
  <c r="O15" i="4"/>
  <c r="O10" i="4"/>
  <c r="L10" i="5" s="1"/>
  <c r="H13" i="4"/>
  <c r="F13" i="5" s="1"/>
  <c r="H14" i="4"/>
  <c r="H14" i="5" s="1"/>
  <c r="H15" i="4"/>
  <c r="F15" i="5" s="1"/>
  <c r="H12" i="4"/>
  <c r="E12" i="5" s="1"/>
  <c r="H11" i="4"/>
  <c r="B11" i="5" s="1"/>
  <c r="H10" i="4"/>
  <c r="D10" i="5" s="1"/>
  <c r="F15" i="12"/>
  <c r="E15" i="12"/>
  <c r="E17" i="12" s="1"/>
  <c r="C15" i="12"/>
  <c r="C17" i="12"/>
  <c r="M30" i="12"/>
  <c r="M16" i="12"/>
  <c r="M28" i="12"/>
  <c r="D40" i="12"/>
  <c r="Q26" i="12"/>
  <c r="Q24" i="12"/>
  <c r="J40" i="12"/>
  <c r="J42" i="12"/>
  <c r="J39" i="12"/>
  <c r="J38" i="12"/>
  <c r="J37" i="12"/>
  <c r="G40" i="12"/>
  <c r="D42" i="12"/>
  <c r="D41" i="12"/>
  <c r="M11" i="12"/>
  <c r="D38" i="12"/>
  <c r="I29" i="12"/>
  <c r="I31" i="12" s="1"/>
  <c r="H29" i="12"/>
  <c r="H31" i="12" s="1"/>
  <c r="F29" i="12"/>
  <c r="F31" i="12" s="1"/>
  <c r="E29" i="12"/>
  <c r="E31" i="12" s="1"/>
  <c r="C29" i="12"/>
  <c r="C31" i="12"/>
  <c r="B29" i="12"/>
  <c r="B31" i="12" s="1"/>
  <c r="K25" i="5"/>
  <c r="M27" i="5"/>
  <c r="M28" i="5"/>
  <c r="O29" i="5"/>
  <c r="I29" i="5"/>
  <c r="B32" i="4"/>
  <c r="I32" i="4"/>
  <c r="B42" i="4"/>
  <c r="B43" i="4"/>
  <c r="B44" i="4"/>
  <c r="B45" i="4"/>
  <c r="B46" i="4"/>
  <c r="B47" i="4"/>
  <c r="C32" i="4"/>
  <c r="C16" i="4"/>
  <c r="D32" i="4"/>
  <c r="R32" i="4" s="1"/>
  <c r="D16" i="4"/>
  <c r="E32" i="4"/>
  <c r="E16" i="4"/>
  <c r="F32" i="4"/>
  <c r="F48" i="4" s="1"/>
  <c r="F16" i="4"/>
  <c r="G32" i="4"/>
  <c r="G16" i="4"/>
  <c r="C47" i="4"/>
  <c r="D47" i="4"/>
  <c r="E47" i="4"/>
  <c r="F47" i="4"/>
  <c r="G47" i="4"/>
  <c r="C46" i="4"/>
  <c r="D46" i="4"/>
  <c r="E46" i="4"/>
  <c r="F46" i="4"/>
  <c r="G46" i="4"/>
  <c r="C45" i="4"/>
  <c r="D45" i="4"/>
  <c r="E45" i="4"/>
  <c r="F45" i="4"/>
  <c r="G45" i="4"/>
  <c r="C44" i="4"/>
  <c r="D44" i="4"/>
  <c r="E44" i="4"/>
  <c r="F44" i="4"/>
  <c r="G44" i="4"/>
  <c r="C43" i="4"/>
  <c r="D43" i="4"/>
  <c r="E43" i="4"/>
  <c r="F43" i="4"/>
  <c r="G43" i="4"/>
  <c r="C42" i="4"/>
  <c r="D42" i="4"/>
  <c r="E42" i="4"/>
  <c r="F42" i="4"/>
  <c r="G42" i="4"/>
  <c r="I16" i="4"/>
  <c r="P16" i="4" s="1"/>
  <c r="J32" i="4"/>
  <c r="Q32" i="4" s="1"/>
  <c r="J16" i="4"/>
  <c r="Q16" i="4" s="1"/>
  <c r="K16" i="4"/>
  <c r="L32" i="4"/>
  <c r="S32" i="4" s="1"/>
  <c r="L16" i="4"/>
  <c r="M32" i="4"/>
  <c r="M48" i="4" s="1"/>
  <c r="M16" i="4"/>
  <c r="T16" i="4"/>
  <c r="N32" i="4"/>
  <c r="U32" i="4" s="1"/>
  <c r="N16" i="4"/>
  <c r="I47" i="4"/>
  <c r="J47" i="4"/>
  <c r="K47" i="4"/>
  <c r="L47" i="4"/>
  <c r="M47" i="4"/>
  <c r="N47" i="4"/>
  <c r="I46" i="4"/>
  <c r="J46" i="4"/>
  <c r="K46" i="4"/>
  <c r="L46" i="4"/>
  <c r="M46" i="4"/>
  <c r="N46" i="4"/>
  <c r="I45" i="4"/>
  <c r="J45" i="4"/>
  <c r="K45" i="4"/>
  <c r="L45" i="4"/>
  <c r="M45" i="4"/>
  <c r="N45" i="4"/>
  <c r="I44" i="4"/>
  <c r="J44" i="4"/>
  <c r="K44" i="4"/>
  <c r="L44" i="4"/>
  <c r="M44" i="4"/>
  <c r="N44" i="4"/>
  <c r="I43" i="4"/>
  <c r="J43" i="4"/>
  <c r="K43" i="4"/>
  <c r="L43" i="4"/>
  <c r="M43" i="4"/>
  <c r="N43" i="4"/>
  <c r="I42" i="4"/>
  <c r="J42" i="4"/>
  <c r="K42" i="4"/>
  <c r="L42" i="4"/>
  <c r="M42" i="4"/>
  <c r="N42" i="4"/>
  <c r="P26" i="4"/>
  <c r="P27" i="4"/>
  <c r="P28" i="4"/>
  <c r="P29" i="4"/>
  <c r="P30" i="4"/>
  <c r="P31" i="4"/>
  <c r="B16" i="4"/>
  <c r="P15" i="4"/>
  <c r="Q31" i="4"/>
  <c r="Q15" i="4"/>
  <c r="R31" i="4"/>
  <c r="R15" i="4"/>
  <c r="S31" i="4"/>
  <c r="S47" i="4" s="1"/>
  <c r="S15" i="4"/>
  <c r="T31" i="4"/>
  <c r="T15" i="4"/>
  <c r="U31" i="4"/>
  <c r="U47" i="4" s="1"/>
  <c r="U15" i="4"/>
  <c r="P14" i="4"/>
  <c r="Q30" i="4"/>
  <c r="Q46" i="4" s="1"/>
  <c r="Q14" i="4"/>
  <c r="R30" i="4"/>
  <c r="R14" i="4"/>
  <c r="S30" i="4"/>
  <c r="S46" i="4" s="1"/>
  <c r="S14" i="4"/>
  <c r="T30" i="4"/>
  <c r="T14" i="4"/>
  <c r="U30" i="4"/>
  <c r="U14" i="4"/>
  <c r="P13" i="4"/>
  <c r="P45" i="4" s="1"/>
  <c r="Q29" i="4"/>
  <c r="Q13" i="4"/>
  <c r="R29" i="4"/>
  <c r="R13" i="4"/>
  <c r="S29" i="4"/>
  <c r="S13" i="4"/>
  <c r="T29" i="4"/>
  <c r="T45" i="4" s="1"/>
  <c r="T13" i="4"/>
  <c r="U29" i="4"/>
  <c r="U13" i="4"/>
  <c r="P12" i="4"/>
  <c r="Q28" i="4"/>
  <c r="Q44" i="4" s="1"/>
  <c r="Q12" i="4"/>
  <c r="R28" i="4"/>
  <c r="R12" i="4"/>
  <c r="S28" i="4"/>
  <c r="S12" i="4"/>
  <c r="T28" i="4"/>
  <c r="T12" i="4"/>
  <c r="U28" i="4"/>
  <c r="U12" i="4"/>
  <c r="P11" i="4"/>
  <c r="Q27" i="4"/>
  <c r="Q11" i="4"/>
  <c r="R27" i="4"/>
  <c r="R11" i="4"/>
  <c r="S27" i="4"/>
  <c r="S11" i="4"/>
  <c r="T27" i="4"/>
  <c r="T43" i="4" s="1"/>
  <c r="T11" i="4"/>
  <c r="U27" i="4"/>
  <c r="U11" i="4"/>
  <c r="P10" i="4"/>
  <c r="Q26" i="4"/>
  <c r="Q42" i="4" s="1"/>
  <c r="Q10" i="4"/>
  <c r="R26" i="4"/>
  <c r="R10" i="4"/>
  <c r="S26" i="4"/>
  <c r="S42" i="4" s="1"/>
  <c r="S10" i="4"/>
  <c r="T26" i="4"/>
  <c r="T10" i="4"/>
  <c r="U26" i="4"/>
  <c r="U10" i="4"/>
  <c r="H29" i="5"/>
  <c r="C27" i="5"/>
  <c r="G27" i="5"/>
  <c r="H26" i="5"/>
  <c r="G24" i="5"/>
  <c r="N15" i="5"/>
  <c r="L11" i="5"/>
  <c r="C11" i="5"/>
  <c r="O49" i="4"/>
  <c r="H49" i="4"/>
  <c r="V33" i="4"/>
  <c r="V17" i="4"/>
  <c r="L30" i="12"/>
  <c r="K30" i="12"/>
  <c r="L16" i="12"/>
  <c r="K16" i="12"/>
  <c r="L23" i="12"/>
  <c r="L24" i="12"/>
  <c r="L25" i="12"/>
  <c r="L26" i="12"/>
  <c r="L40" i="12" s="1"/>
  <c r="L27" i="12"/>
  <c r="L28" i="12"/>
  <c r="K23" i="12"/>
  <c r="K24" i="12"/>
  <c r="K25" i="12"/>
  <c r="K26" i="12"/>
  <c r="K27" i="12"/>
  <c r="K28" i="12"/>
  <c r="L9" i="12"/>
  <c r="L10" i="12"/>
  <c r="L12" i="12"/>
  <c r="L13" i="12"/>
  <c r="L14" i="12"/>
  <c r="K9" i="12"/>
  <c r="K10" i="12"/>
  <c r="K38" i="12" s="1"/>
  <c r="K12" i="12"/>
  <c r="K13" i="12"/>
  <c r="K14" i="12"/>
  <c r="K42" i="12" s="1"/>
  <c r="B15" i="12"/>
  <c r="B43" i="12" s="1"/>
  <c r="C42" i="12"/>
  <c r="F42" i="12"/>
  <c r="B42" i="12"/>
  <c r="E42" i="12"/>
  <c r="C41" i="12"/>
  <c r="F41" i="12"/>
  <c r="B41" i="12"/>
  <c r="E41" i="12"/>
  <c r="C40" i="12"/>
  <c r="F40" i="12"/>
  <c r="B40" i="12"/>
  <c r="E40" i="12"/>
  <c r="C39" i="12"/>
  <c r="F39" i="12"/>
  <c r="B39" i="12"/>
  <c r="E39" i="12"/>
  <c r="C38" i="12"/>
  <c r="F38" i="12"/>
  <c r="B38" i="12"/>
  <c r="E38" i="12"/>
  <c r="C37" i="12"/>
  <c r="F37" i="12"/>
  <c r="B37" i="12"/>
  <c r="E37" i="12"/>
  <c r="P28" i="12"/>
  <c r="O28" i="12"/>
  <c r="P27" i="12"/>
  <c r="O27" i="12"/>
  <c r="P26" i="12"/>
  <c r="O26" i="12"/>
  <c r="P25" i="12"/>
  <c r="O25" i="12"/>
  <c r="P24" i="12"/>
  <c r="O24" i="12"/>
  <c r="P23" i="12"/>
  <c r="O23" i="12"/>
  <c r="P14" i="12"/>
  <c r="O14" i="12"/>
  <c r="P13" i="12"/>
  <c r="O13" i="12"/>
  <c r="P12" i="12"/>
  <c r="O12" i="12"/>
  <c r="P11" i="12"/>
  <c r="O11" i="12"/>
  <c r="P10" i="12"/>
  <c r="O10" i="12"/>
  <c r="P9" i="12"/>
  <c r="O9" i="12"/>
  <c r="I42" i="12"/>
  <c r="H42" i="12"/>
  <c r="I41" i="12"/>
  <c r="H41" i="12"/>
  <c r="I40" i="12"/>
  <c r="H39" i="12"/>
  <c r="I38" i="12"/>
  <c r="H38" i="12"/>
  <c r="I37" i="12"/>
  <c r="H37" i="12"/>
  <c r="J44" i="12"/>
  <c r="I44" i="12"/>
  <c r="H44" i="12"/>
  <c r="G44" i="12"/>
  <c r="F44" i="12"/>
  <c r="E44" i="12"/>
  <c r="D44" i="12"/>
  <c r="C44" i="12"/>
  <c r="B44" i="12"/>
  <c r="E29" i="5"/>
  <c r="L25" i="5"/>
  <c r="I15" i="5"/>
  <c r="K15" i="5"/>
  <c r="O15" i="5"/>
  <c r="L15" i="5"/>
  <c r="B10" i="5"/>
  <c r="Q28" i="12"/>
  <c r="K27" i="5"/>
  <c r="J15" i="5"/>
  <c r="M15" i="5"/>
  <c r="Q11" i="12"/>
  <c r="M24" i="12"/>
  <c r="G26" i="5"/>
  <c r="M26" i="12"/>
  <c r="D39" i="12"/>
  <c r="D37" i="12"/>
  <c r="Q9" i="12"/>
  <c r="M9" i="12"/>
  <c r="K28" i="5"/>
  <c r="N28" i="5"/>
  <c r="J27" i="5"/>
  <c r="O28" i="5"/>
  <c r="N27" i="5"/>
  <c r="I27" i="5"/>
  <c r="E26" i="5"/>
  <c r="D26" i="5"/>
  <c r="C26" i="5"/>
  <c r="G12" i="5"/>
  <c r="L27" i="5"/>
  <c r="O25" i="5"/>
  <c r="F26" i="5"/>
  <c r="B29" i="5"/>
  <c r="H15" i="5"/>
  <c r="G15" i="5"/>
  <c r="E28" i="5"/>
  <c r="M29" i="5"/>
  <c r="N25" i="5"/>
  <c r="J25" i="5"/>
  <c r="M25" i="5"/>
  <c r="D27" i="5"/>
  <c r="O11" i="5"/>
  <c r="M11" i="5"/>
  <c r="N11" i="5"/>
  <c r="K11" i="5"/>
  <c r="E24" i="5"/>
  <c r="B24" i="5"/>
  <c r="F24" i="5"/>
  <c r="H24" i="5"/>
  <c r="D24" i="5"/>
  <c r="F27" i="5"/>
  <c r="B27" i="5"/>
  <c r="E27" i="5"/>
  <c r="H27" i="5"/>
  <c r="C24" i="5"/>
  <c r="J28" i="5"/>
  <c r="J11" i="5"/>
  <c r="O27" i="5"/>
  <c r="L28" i="5"/>
  <c r="C29" i="5"/>
  <c r="J29" i="5"/>
  <c r="K24" i="5"/>
  <c r="I28" i="5"/>
  <c r="L29" i="5"/>
  <c r="N24" i="5"/>
  <c r="N29" i="5"/>
  <c r="O24" i="5"/>
  <c r="K29" i="5"/>
  <c r="F29" i="5"/>
  <c r="G29" i="5"/>
  <c r="D29" i="5"/>
  <c r="H10" i="5"/>
  <c r="C10" i="5"/>
  <c r="E10" i="5"/>
  <c r="L38" i="12"/>
  <c r="C48" i="4"/>
  <c r="U45" i="4"/>
  <c r="F43" i="12"/>
  <c r="F17" i="12"/>
  <c r="S44" i="4"/>
  <c r="G48" i="4"/>
  <c r="U46" i="4"/>
  <c r="M25" i="12" l="1"/>
  <c r="Q23" i="12"/>
  <c r="P29" i="12"/>
  <c r="J29" i="12"/>
  <c r="J31" i="12" s="1"/>
  <c r="M23" i="12"/>
  <c r="G39" i="12"/>
  <c r="Q39" i="12" s="1"/>
  <c r="G29" i="12"/>
  <c r="G31" i="12" s="1"/>
  <c r="Q10" i="12"/>
  <c r="G38" i="12"/>
  <c r="M38" i="12"/>
  <c r="G42" i="12"/>
  <c r="Q42" i="12" s="1"/>
  <c r="O39" i="12"/>
  <c r="M14" i="12"/>
  <c r="M42" i="12" s="1"/>
  <c r="P37" i="12"/>
  <c r="P38" i="12"/>
  <c r="P39" i="12"/>
  <c r="P40" i="12"/>
  <c r="P41" i="12"/>
  <c r="P42" i="12"/>
  <c r="Q40" i="12"/>
  <c r="J15" i="12"/>
  <c r="J17" i="12" s="1"/>
  <c r="J45" i="12" s="1"/>
  <c r="L37" i="12"/>
  <c r="K31" i="12"/>
  <c r="H45" i="12"/>
  <c r="K39" i="12"/>
  <c r="G41" i="12"/>
  <c r="Q41" i="12" s="1"/>
  <c r="Q27" i="12"/>
  <c r="M27" i="12"/>
  <c r="M29" i="12" s="1"/>
  <c r="D29" i="12"/>
  <c r="D31" i="12" s="1"/>
  <c r="M39" i="12"/>
  <c r="M37" i="12"/>
  <c r="L41" i="12"/>
  <c r="L29" i="12"/>
  <c r="L31" i="12"/>
  <c r="C43" i="12"/>
  <c r="L42" i="12"/>
  <c r="F45" i="12"/>
  <c r="K37" i="12"/>
  <c r="K29" i="12"/>
  <c r="K41" i="12"/>
  <c r="O38" i="12"/>
  <c r="O29" i="12"/>
  <c r="K40" i="12"/>
  <c r="M44" i="12"/>
  <c r="L44" i="12"/>
  <c r="K44" i="12"/>
  <c r="J43" i="12"/>
  <c r="J41" i="12"/>
  <c r="G15" i="12"/>
  <c r="Q38" i="12"/>
  <c r="Q13" i="12"/>
  <c r="Q12" i="12"/>
  <c r="Q37" i="12"/>
  <c r="M13" i="12"/>
  <c r="D15" i="12"/>
  <c r="M12" i="12"/>
  <c r="I17" i="12"/>
  <c r="I45" i="12" s="1"/>
  <c r="I43" i="12"/>
  <c r="I39" i="12"/>
  <c r="L11" i="12"/>
  <c r="L39" i="12" s="1"/>
  <c r="L17" i="12"/>
  <c r="C45" i="12"/>
  <c r="P43" i="12"/>
  <c r="P15" i="12"/>
  <c r="O42" i="12"/>
  <c r="O37" i="12"/>
  <c r="O40" i="12"/>
  <c r="O41" i="12"/>
  <c r="H43" i="12"/>
  <c r="B17" i="12"/>
  <c r="B45" i="12" s="1"/>
  <c r="K15" i="12"/>
  <c r="K17" i="12"/>
  <c r="E45" i="12"/>
  <c r="E43" i="12"/>
  <c r="O43" i="12" s="1"/>
  <c r="O15" i="12"/>
  <c r="M24" i="5"/>
  <c r="L24" i="5"/>
  <c r="E25" i="5"/>
  <c r="D25" i="5"/>
  <c r="C25" i="5"/>
  <c r="F25" i="5"/>
  <c r="H25" i="5"/>
  <c r="M26" i="5"/>
  <c r="J24" i="5"/>
  <c r="V29" i="4"/>
  <c r="T27" i="5" s="1"/>
  <c r="K26" i="5"/>
  <c r="O26" i="5"/>
  <c r="L26" i="5"/>
  <c r="N26" i="5"/>
  <c r="N48" i="4"/>
  <c r="H28" i="5"/>
  <c r="D28" i="5"/>
  <c r="T42" i="4"/>
  <c r="P42" i="4"/>
  <c r="P46" i="4"/>
  <c r="B28" i="5"/>
  <c r="T44" i="4"/>
  <c r="R44" i="4"/>
  <c r="V30" i="4"/>
  <c r="T28" i="5" s="1"/>
  <c r="Q47" i="4"/>
  <c r="P32" i="4"/>
  <c r="P48" i="4" s="1"/>
  <c r="T32" i="4"/>
  <c r="T48" i="4" s="1"/>
  <c r="J48" i="4"/>
  <c r="C28" i="5"/>
  <c r="O44" i="4"/>
  <c r="K40" i="5" s="1"/>
  <c r="O46" i="4"/>
  <c r="O42" i="5" s="1"/>
  <c r="O32" i="4"/>
  <c r="J30" i="5" s="1"/>
  <c r="F28" i="5"/>
  <c r="L48" i="4"/>
  <c r="V26" i="4"/>
  <c r="R24" i="5" s="1"/>
  <c r="T46" i="4"/>
  <c r="R46" i="4"/>
  <c r="V31" i="4"/>
  <c r="Q29" i="5" s="1"/>
  <c r="D48" i="4"/>
  <c r="K10" i="5"/>
  <c r="J10" i="5"/>
  <c r="O42" i="4"/>
  <c r="J38" i="5" s="1"/>
  <c r="R42" i="4"/>
  <c r="R45" i="4"/>
  <c r="R43" i="4"/>
  <c r="R47" i="4"/>
  <c r="V28" i="4"/>
  <c r="Q26" i="5" s="1"/>
  <c r="V27" i="4"/>
  <c r="T25" i="5" s="1"/>
  <c r="U42" i="4"/>
  <c r="U43" i="4"/>
  <c r="P44" i="4"/>
  <c r="B48" i="4"/>
  <c r="P43" i="4"/>
  <c r="P47" i="4"/>
  <c r="T47" i="4"/>
  <c r="Q27" i="5"/>
  <c r="H32" i="4"/>
  <c r="D30" i="5" s="1"/>
  <c r="P27" i="5"/>
  <c r="S27" i="5"/>
  <c r="Q45" i="4"/>
  <c r="H44" i="4"/>
  <c r="F40" i="5" s="1"/>
  <c r="Q48" i="4"/>
  <c r="R27" i="5"/>
  <c r="S43" i="4"/>
  <c r="S45" i="4"/>
  <c r="E48" i="4"/>
  <c r="V27" i="5"/>
  <c r="U27" i="5"/>
  <c r="M10" i="5"/>
  <c r="O10" i="5"/>
  <c r="N10" i="5"/>
  <c r="O13" i="5"/>
  <c r="M14" i="5"/>
  <c r="J14" i="5"/>
  <c r="I48" i="4"/>
  <c r="G11" i="5"/>
  <c r="H16" i="4"/>
  <c r="H16" i="5" s="1"/>
  <c r="R16" i="4"/>
  <c r="R48" i="4" s="1"/>
  <c r="H11" i="5"/>
  <c r="E11" i="5"/>
  <c r="F11" i="5"/>
  <c r="G13" i="5"/>
  <c r="F10" i="5"/>
  <c r="D11" i="5"/>
  <c r="D13" i="5"/>
  <c r="H47" i="4"/>
  <c r="G43" i="5" s="1"/>
  <c r="D12" i="5"/>
  <c r="B13" i="5"/>
  <c r="H42" i="4"/>
  <c r="H38" i="5" s="1"/>
  <c r="H45" i="4"/>
  <c r="F41" i="5" s="1"/>
  <c r="H46" i="4"/>
  <c r="E42" i="5" s="1"/>
  <c r="V49" i="4"/>
  <c r="O14" i="5"/>
  <c r="I14" i="5"/>
  <c r="K48" i="4"/>
  <c r="K14" i="5"/>
  <c r="I13" i="5"/>
  <c r="M13" i="5"/>
  <c r="L13" i="5"/>
  <c r="N13" i="5"/>
  <c r="K13" i="5"/>
  <c r="U16" i="4"/>
  <c r="U48" i="4" s="1"/>
  <c r="O45" i="4"/>
  <c r="K41" i="5" s="1"/>
  <c r="O47" i="4"/>
  <c r="O43" i="5" s="1"/>
  <c r="V12" i="4"/>
  <c r="Q12" i="5" s="1"/>
  <c r="O16" i="4"/>
  <c r="O43" i="4"/>
  <c r="J12" i="5"/>
  <c r="N12" i="5"/>
  <c r="I12" i="5"/>
  <c r="K12" i="5"/>
  <c r="O12" i="5"/>
  <c r="L12" i="5"/>
  <c r="B15" i="5"/>
  <c r="E15" i="5"/>
  <c r="D15" i="5"/>
  <c r="C15" i="5"/>
  <c r="H12" i="5"/>
  <c r="C12" i="5"/>
  <c r="C13" i="5"/>
  <c r="H13" i="5"/>
  <c r="B12" i="5"/>
  <c r="F12" i="5"/>
  <c r="E13" i="5"/>
  <c r="G14" i="5"/>
  <c r="E14" i="5"/>
  <c r="C14" i="5"/>
  <c r="F14" i="5"/>
  <c r="D14" i="5"/>
  <c r="B14" i="5"/>
  <c r="U44" i="4"/>
  <c r="V11" i="4"/>
  <c r="R11" i="5" s="1"/>
  <c r="S16" i="4"/>
  <c r="S48" i="4" s="1"/>
  <c r="H43" i="4"/>
  <c r="E39" i="5" s="1"/>
  <c r="V10" i="4"/>
  <c r="T10" i="5" s="1"/>
  <c r="V14" i="4"/>
  <c r="T14" i="5" s="1"/>
  <c r="T12" i="5"/>
  <c r="D40" i="5"/>
  <c r="Q43" i="4"/>
  <c r="V13" i="4"/>
  <c r="Q13" i="5" s="1"/>
  <c r="F16" i="5"/>
  <c r="C16" i="5"/>
  <c r="H18" i="4"/>
  <c r="B16" i="5"/>
  <c r="E38" i="5"/>
  <c r="V15" i="4"/>
  <c r="D38" i="5"/>
  <c r="M31" i="12" l="1"/>
  <c r="M41" i="12"/>
  <c r="K45" i="12"/>
  <c r="K43" i="12"/>
  <c r="Q29" i="12"/>
  <c r="L45" i="12"/>
  <c r="G43" i="12"/>
  <c r="G17" i="12"/>
  <c r="G45" i="12" s="1"/>
  <c r="M40" i="12"/>
  <c r="M15" i="12"/>
  <c r="M43" i="12" s="1"/>
  <c r="Q15" i="12"/>
  <c r="D17" i="12"/>
  <c r="D43" i="12"/>
  <c r="L15" i="12"/>
  <c r="L43" i="12" s="1"/>
  <c r="J40" i="5"/>
  <c r="B30" i="5"/>
  <c r="H40" i="5"/>
  <c r="G40" i="5"/>
  <c r="B40" i="5"/>
  <c r="C40" i="5"/>
  <c r="H34" i="4"/>
  <c r="E30" i="5"/>
  <c r="C30" i="5"/>
  <c r="G30" i="5"/>
  <c r="P26" i="5"/>
  <c r="T24" i="5"/>
  <c r="P28" i="5"/>
  <c r="U24" i="5"/>
  <c r="V24" i="5"/>
  <c r="R26" i="5"/>
  <c r="V28" i="5"/>
  <c r="U26" i="5"/>
  <c r="Q24" i="5"/>
  <c r="U28" i="5"/>
  <c r="R28" i="5"/>
  <c r="S28" i="5"/>
  <c r="S24" i="5"/>
  <c r="V26" i="5"/>
  <c r="S26" i="5"/>
  <c r="Q28" i="5"/>
  <c r="V47" i="4"/>
  <c r="P43" i="5" s="1"/>
  <c r="V46" i="4"/>
  <c r="Q42" i="5" s="1"/>
  <c r="M40" i="5"/>
  <c r="T26" i="5"/>
  <c r="V42" i="4"/>
  <c r="U38" i="5" s="1"/>
  <c r="L38" i="5"/>
  <c r="J42" i="5"/>
  <c r="K42" i="5"/>
  <c r="L42" i="5"/>
  <c r="K38" i="5"/>
  <c r="N42" i="5"/>
  <c r="M42" i="5"/>
  <c r="M38" i="5"/>
  <c r="I38" i="5"/>
  <c r="I42" i="5"/>
  <c r="N38" i="5"/>
  <c r="O41" i="5"/>
  <c r="O38" i="5"/>
  <c r="P24" i="5"/>
  <c r="S29" i="5"/>
  <c r="R29" i="5"/>
  <c r="U29" i="5"/>
  <c r="P29" i="5"/>
  <c r="V29" i="5"/>
  <c r="T29" i="5"/>
  <c r="V32" i="4"/>
  <c r="Q30" i="5" s="1"/>
  <c r="V25" i="5"/>
  <c r="O40" i="5"/>
  <c r="N40" i="5"/>
  <c r="Q25" i="5"/>
  <c r="L40" i="5"/>
  <c r="K30" i="5"/>
  <c r="O30" i="5"/>
  <c r="I30" i="5"/>
  <c r="L30" i="5"/>
  <c r="O34" i="4"/>
  <c r="N30" i="5"/>
  <c r="M30" i="5"/>
  <c r="V44" i="4"/>
  <c r="Q40" i="5" s="1"/>
  <c r="I40" i="5"/>
  <c r="V45" i="4"/>
  <c r="Q41" i="5" s="1"/>
  <c r="P25" i="5"/>
  <c r="U25" i="5"/>
  <c r="H48" i="4"/>
  <c r="C44" i="5" s="1"/>
  <c r="L43" i="5"/>
  <c r="V12" i="5"/>
  <c r="B38" i="5"/>
  <c r="R25" i="5"/>
  <c r="F30" i="5"/>
  <c r="S25" i="5"/>
  <c r="V43" i="4"/>
  <c r="Q39" i="5" s="1"/>
  <c r="E40" i="5"/>
  <c r="H30" i="5"/>
  <c r="F42" i="5"/>
  <c r="H43" i="5"/>
  <c r="N43" i="5"/>
  <c r="U12" i="5"/>
  <c r="M43" i="5"/>
  <c r="J43" i="5"/>
  <c r="I41" i="5"/>
  <c r="K43" i="5"/>
  <c r="I43" i="5"/>
  <c r="G38" i="5"/>
  <c r="E16" i="5"/>
  <c r="G16" i="5"/>
  <c r="F38" i="5"/>
  <c r="D16" i="5"/>
  <c r="P12" i="5"/>
  <c r="O48" i="4"/>
  <c r="J44" i="5" s="1"/>
  <c r="P14" i="5"/>
  <c r="H42" i="5"/>
  <c r="B42" i="5"/>
  <c r="G42" i="5"/>
  <c r="D42" i="5"/>
  <c r="C42" i="5"/>
  <c r="V48" i="4"/>
  <c r="R44" i="5" s="1"/>
  <c r="B41" i="5"/>
  <c r="B39" i="5"/>
  <c r="C43" i="5"/>
  <c r="S12" i="5"/>
  <c r="R12" i="5"/>
  <c r="F43" i="5"/>
  <c r="D43" i="5"/>
  <c r="E41" i="5"/>
  <c r="B43" i="5"/>
  <c r="H41" i="5"/>
  <c r="C41" i="5"/>
  <c r="C38" i="5"/>
  <c r="G41" i="5"/>
  <c r="D41" i="5"/>
  <c r="E43" i="5"/>
  <c r="U11" i="5"/>
  <c r="J41" i="5"/>
  <c r="M41" i="5"/>
  <c r="N41" i="5"/>
  <c r="Q11" i="5"/>
  <c r="L41" i="5"/>
  <c r="S11" i="5"/>
  <c r="V16" i="4"/>
  <c r="S16" i="5" s="1"/>
  <c r="P42" i="5"/>
  <c r="T42" i="5"/>
  <c r="S42" i="5"/>
  <c r="K16" i="5"/>
  <c r="O16" i="5"/>
  <c r="O18" i="4"/>
  <c r="V18" i="4" s="1"/>
  <c r="I16" i="5"/>
  <c r="J16" i="5"/>
  <c r="M16" i="5"/>
  <c r="N16" i="5"/>
  <c r="L16" i="5"/>
  <c r="M39" i="5"/>
  <c r="K39" i="5"/>
  <c r="N39" i="5"/>
  <c r="O39" i="5"/>
  <c r="I39" i="5"/>
  <c r="J39" i="5"/>
  <c r="V42" i="5"/>
  <c r="L39" i="5"/>
  <c r="U42" i="5"/>
  <c r="U10" i="5"/>
  <c r="V10" i="5"/>
  <c r="S10" i="5"/>
  <c r="R10" i="5"/>
  <c r="H39" i="5"/>
  <c r="F39" i="5"/>
  <c r="T11" i="5"/>
  <c r="Q10" i="5"/>
  <c r="D39" i="5"/>
  <c r="G39" i="5"/>
  <c r="P11" i="5"/>
  <c r="P10" i="5"/>
  <c r="C39" i="5"/>
  <c r="V11" i="5"/>
  <c r="U14" i="5"/>
  <c r="S14" i="5"/>
  <c r="R14" i="5"/>
  <c r="Q14" i="5"/>
  <c r="R42" i="5"/>
  <c r="V14" i="5"/>
  <c r="U13" i="5"/>
  <c r="T13" i="5"/>
  <c r="R13" i="5"/>
  <c r="P13" i="5"/>
  <c r="V13" i="5"/>
  <c r="S13" i="5"/>
  <c r="V15" i="5"/>
  <c r="T15" i="5"/>
  <c r="R15" i="5"/>
  <c r="Q15" i="5"/>
  <c r="S15" i="5"/>
  <c r="U15" i="5"/>
  <c r="P15" i="5"/>
  <c r="Q43" i="12" l="1"/>
  <c r="M17" i="12"/>
  <c r="M45" i="12" s="1"/>
  <c r="D45" i="12"/>
  <c r="U39" i="5"/>
  <c r="V34" i="4"/>
  <c r="F44" i="5"/>
  <c r="R43" i="5"/>
  <c r="S38" i="5"/>
  <c r="Q43" i="5"/>
  <c r="S43" i="5"/>
  <c r="R38" i="5"/>
  <c r="V38" i="5"/>
  <c r="T43" i="5"/>
  <c r="P38" i="5"/>
  <c r="V43" i="5"/>
  <c r="U43" i="5"/>
  <c r="T38" i="5"/>
  <c r="Q38" i="5"/>
  <c r="S40" i="5"/>
  <c r="T41" i="5"/>
  <c r="T30" i="5"/>
  <c r="V30" i="5"/>
  <c r="P30" i="5"/>
  <c r="S41" i="5"/>
  <c r="R40" i="5"/>
  <c r="U40" i="5"/>
  <c r="T40" i="5"/>
  <c r="V40" i="5"/>
  <c r="P40" i="5"/>
  <c r="K44" i="5"/>
  <c r="O50" i="4"/>
  <c r="O44" i="5"/>
  <c r="L44" i="5"/>
  <c r="P39" i="5"/>
  <c r="R39" i="5"/>
  <c r="S30" i="5"/>
  <c r="R41" i="5"/>
  <c r="S39" i="5"/>
  <c r="U41" i="5"/>
  <c r="V39" i="5"/>
  <c r="P41" i="5"/>
  <c r="V41" i="5"/>
  <c r="T39" i="5"/>
  <c r="R30" i="5"/>
  <c r="U30" i="5"/>
  <c r="H44" i="5"/>
  <c r="D44" i="5"/>
  <c r="G44" i="5"/>
  <c r="H50" i="4"/>
  <c r="E44" i="5"/>
  <c r="B44" i="5"/>
  <c r="N44" i="5"/>
  <c r="I44" i="5"/>
  <c r="M44" i="5"/>
  <c r="T44" i="5"/>
  <c r="P44" i="5"/>
  <c r="Q44" i="5"/>
  <c r="U44" i="5"/>
  <c r="S44" i="5"/>
  <c r="V44" i="5"/>
  <c r="Q16" i="5"/>
  <c r="T16" i="5"/>
  <c r="V16" i="5"/>
  <c r="U16" i="5"/>
  <c r="P16" i="5"/>
  <c r="R16" i="5"/>
  <c r="V50" i="4" l="1"/>
</calcChain>
</file>

<file path=xl/sharedStrings.xml><?xml version="1.0" encoding="utf-8"?>
<sst xmlns="http://schemas.openxmlformats.org/spreadsheetml/2006/main" count="348" uniqueCount="51">
  <si>
    <t>GEWOON LAGER ONDERWIJS</t>
  </si>
  <si>
    <t>Leerlingen met Belgische nationaliteit</t>
  </si>
  <si>
    <t>Jongens</t>
  </si>
  <si>
    <t>Meisjes</t>
  </si>
  <si>
    <t>Totaal</t>
  </si>
  <si>
    <t>voorsprong</t>
  </si>
  <si>
    <t>op leeftijd</t>
  </si>
  <si>
    <t>achterstand</t>
  </si>
  <si>
    <t>aantal jaar</t>
  </si>
  <si>
    <t xml:space="preserve">  0</t>
  </si>
  <si>
    <t xml:space="preserve">  1</t>
  </si>
  <si>
    <t xml:space="preserve">  2</t>
  </si>
  <si>
    <t>&gt;2</t>
  </si>
  <si>
    <t>1ste leerjaar</t>
  </si>
  <si>
    <t>2de leerjaar</t>
  </si>
  <si>
    <t>3de leerjaar</t>
  </si>
  <si>
    <t>4de leerjaar</t>
  </si>
  <si>
    <t>5de leerjaar</t>
  </si>
  <si>
    <t>6de leerjaar</t>
  </si>
  <si>
    <t>methodeonderwijs</t>
  </si>
  <si>
    <t>Leerlingen met vreemde nationaliteit</t>
  </si>
  <si>
    <t>Totaal aantal leerlingen</t>
  </si>
  <si>
    <t>Algemeen totaal</t>
  </si>
  <si>
    <t>Zittenblijven per leerjaar en geslacht</t>
  </si>
  <si>
    <t>Zittenblijver</t>
  </si>
  <si>
    <t>Geen zittenblijver</t>
  </si>
  <si>
    <t>Onbekend of NVT</t>
  </si>
  <si>
    <t>J</t>
  </si>
  <si>
    <t>M</t>
  </si>
  <si>
    <t>T</t>
  </si>
  <si>
    <t>1e leerjaar</t>
  </si>
  <si>
    <t>2e leerjaar</t>
  </si>
  <si>
    <t>3e leerjaar</t>
  </si>
  <si>
    <t>4e leerjaar</t>
  </si>
  <si>
    <t>5e leerjaar</t>
  </si>
  <si>
    <t>6e leerjaar</t>
  </si>
  <si>
    <t>Algemen totaal</t>
  </si>
  <si>
    <t>Schoolse vorderingen per leerjaar en geslacht</t>
  </si>
  <si>
    <t>Schoolse vorderingen per leerjaar en geslacht - procentueel</t>
  </si>
  <si>
    <t>Percentage zittenblijven</t>
  </si>
  <si>
    <t>Leerlingenaantallen</t>
  </si>
  <si>
    <t>Percentages</t>
  </si>
  <si>
    <t>Leerlingenaantallen en percentages</t>
  </si>
  <si>
    <t>&gt;1</t>
  </si>
  <si>
    <t>SCHOOLSE VORDERINGEN EN ZITTENBLIJVEN IN HET GEWOON LAGER ONDERWIJS</t>
  </si>
  <si>
    <t xml:space="preserve">Tabellen met een combinatie van schoolse vorderingen en leerlingenkenmerken zijn opgenomen in het hoofdstuk 'Leerlingenkenmerken basisonderwijs'  van Deel 1: Schoolbevolking. </t>
  </si>
  <si>
    <t>Schooljaar 2021-2022</t>
  </si>
  <si>
    <t>SV_LO_2122_1a</t>
  </si>
  <si>
    <t>SV_LO_2122_1b</t>
  </si>
  <si>
    <t>ZBL_LO_2122_1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</si>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</sst>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quot;-&quot;"/>
    <numFmt numFmtId="165" formatCode="0.000000"/>
    <numFmt numFmtId="166" formatCode="0.0"/>
    <numFmt numFmtId="167" formatCode="0.0%"/>
    <numFmt numFmtId="168" formatCode="#,##0.0"/>
    <numFmt numFmtId="169" formatCode="0.000%"/>
    <numFmt numFmtId="170" formatCode="0.0000%"/>
  </numFmts>
  <fonts count="20">
    <font>
      <sz val="10"/>
      <name val="Arial"/>
    </font>
    <font>
      <b/>
      <sz val="10"/>
      <name val="Arial"/>
      <family val="2"/>
    </font>
    <font>
      <sz val="11"/>
      <name val="Arial"/>
      <family val="2"/>
    </font>
    <font>
      <sz val="10"/>
      <name val="Arial"/>
      <family val="2"/>
    </font>
    <font>
      <sz val="10"/>
      <name val="Helv"/>
    </font>
    <font>
      <sz val="10"/>
      <name val="Optimum"/>
    </font>
    <font>
      <sz val="10"/>
      <name val="MS Sans Serif"/>
      <family val="2"/>
    </font>
    <font>
      <sz val="8"/>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0"/>
      <color indexed="10"/>
      <name val="Arial"/>
      <family val="2"/>
    </font>
    <font>
      <u/>
      <sz val="10"/>
      <color indexed="8"/>
      <name val="Arial"/>
      <family val="2"/>
    </font>
    <font>
      <b/>
      <sz val="11"/>
      <name val="Arial"/>
      <family val="2"/>
    </font>
    <font>
      <u/>
      <sz val="10"/>
      <color theme="10"/>
      <name val="Arial"/>
    </font>
    <font>
      <sz val="10"/>
      <color rgb="FFFF0000"/>
      <name val="Arial"/>
      <family val="2"/>
    </font>
  </fonts>
  <fills count="3">
    <fill>
      <patternFill patternType="none"/>
    </fill>
    <fill>
      <patternFill patternType="gray125"/>
    </fill>
    <fill>
      <patternFill patternType="solid">
        <fgColor indexed="8"/>
      </patternFill>
    </fill>
  </fills>
  <borders count="46">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right/>
      <top style="thin">
        <color indexed="64"/>
      </top>
      <bottom/>
      <diagonal/>
    </border>
    <border>
      <left style="thin">
        <color indexed="64"/>
      </left>
      <right/>
      <top/>
      <bottom style="thin">
        <color indexed="8"/>
      </bottom>
      <diagonal/>
    </border>
    <border>
      <left/>
      <right/>
      <top/>
      <bottom style="thin">
        <color indexed="8"/>
      </bottom>
      <diagonal/>
    </border>
    <border>
      <left style="thin">
        <color indexed="64"/>
      </left>
      <right/>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64"/>
      </right>
      <top style="thin">
        <color indexed="64"/>
      </top>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style="thin">
        <color indexed="64"/>
      </bottom>
      <diagonal/>
    </border>
    <border>
      <left style="thin">
        <color indexed="8"/>
      </left>
      <right/>
      <top/>
      <bottom style="thin">
        <color indexed="8"/>
      </bottom>
      <diagonal/>
    </border>
    <border>
      <left style="thin">
        <color indexed="64"/>
      </left>
      <right/>
      <top style="thin">
        <color indexed="8"/>
      </top>
      <bottom/>
      <diagonal/>
    </border>
    <border>
      <left style="thin">
        <color indexed="8"/>
      </left>
      <right/>
      <top style="thin">
        <color indexed="8"/>
      </top>
      <bottom/>
      <diagonal/>
    </border>
    <border>
      <left style="thin">
        <color indexed="8"/>
      </left>
      <right style="thin">
        <color indexed="64"/>
      </right>
      <top style="thin">
        <color indexed="65"/>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right style="thin">
        <color indexed="64"/>
      </right>
      <top style="medium">
        <color indexed="64"/>
      </top>
      <bottom style="thin">
        <color indexed="64"/>
      </bottom>
      <diagonal/>
    </border>
    <border>
      <left style="thin">
        <color indexed="64"/>
      </left>
      <right/>
      <top style="thin">
        <color indexed="64"/>
      </top>
      <bottom style="thin">
        <color indexed="8"/>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5"/>
      </top>
      <bottom style="thin">
        <color indexed="64"/>
      </bottom>
      <diagonal/>
    </border>
  </borders>
  <cellStyleXfs count="20">
    <xf numFmtId="0" fontId="0" fillId="0" borderId="0"/>
    <xf numFmtId="1" fontId="4" fillId="0" borderId="0" applyFont="0" applyFill="0" applyBorder="0" applyAlignment="0" applyProtection="0"/>
    <xf numFmtId="166" fontId="5" fillId="0" borderId="0" applyFont="0" applyFill="0" applyBorder="0" applyAlignment="0" applyProtection="0">
      <protection locked="0"/>
    </xf>
    <xf numFmtId="165" fontId="5" fillId="0" borderId="0" applyFont="0" applyFill="0" applyBorder="0" applyAlignment="0" applyProtection="0">
      <protection locked="0"/>
    </xf>
    <xf numFmtId="3" fontId="6" fillId="0" borderId="0" applyFont="0" applyFill="0" applyBorder="0" applyAlignment="0" applyProtection="0"/>
    <xf numFmtId="4" fontId="4" fillId="0" borderId="0" applyFont="0" applyFill="0" applyBorder="0" applyAlignment="0" applyProtection="0"/>
    <xf numFmtId="3" fontId="7" fillId="1" borderId="1" applyBorder="0"/>
    <xf numFmtId="0" fontId="18" fillId="0" borderId="0" applyNumberFormat="0" applyFill="0" applyBorder="0" applyAlignment="0" applyProtection="0"/>
    <xf numFmtId="168" fontId="6" fillId="0" borderId="0" applyFont="0" applyFill="0" applyBorder="0" applyAlignment="0" applyProtection="0"/>
    <xf numFmtId="2" fontId="6" fillId="0" borderId="0" applyFont="0" applyFill="0" applyBorder="0" applyAlignment="0" applyProtection="0">
      <protection locked="0"/>
    </xf>
    <xf numFmtId="0" fontId="8" fillId="1" borderId="2">
      <alignment horizontal="center" vertical="top" textRotation="90"/>
    </xf>
    <xf numFmtId="4" fontId="4" fillId="0" borderId="0" applyFont="0" applyFill="0" applyBorder="0" applyAlignment="0" applyProtection="0"/>
    <xf numFmtId="0" fontId="9" fillId="0" borderId="3"/>
    <xf numFmtId="167" fontId="6" fillId="0" borderId="0" applyFont="0" applyFill="0" applyBorder="0" applyAlignment="0" applyProtection="0"/>
    <xf numFmtId="10" fontId="6" fillId="0" borderId="0"/>
    <xf numFmtId="169" fontId="6" fillId="0" borderId="0" applyFont="0" applyFill="0" applyBorder="0" applyAlignment="0" applyProtection="0"/>
    <xf numFmtId="170" fontId="5" fillId="0" borderId="0" applyFont="0" applyFill="0" applyBorder="0" applyAlignment="0" applyProtection="0">
      <protection locked="0"/>
    </xf>
    <xf numFmtId="0" fontId="10" fillId="0" borderId="3" applyBorder="0" applyAlignment="0"/>
    <xf numFmtId="0" fontId="11" fillId="0" borderId="0"/>
    <xf numFmtId="0" fontId="12" fillId="2" borderId="3" applyBorder="0"/>
  </cellStyleXfs>
  <cellXfs count="161">
    <xf numFmtId="0" fontId="0" fillId="0" borderId="0" xfId="0"/>
    <xf numFmtId="0" fontId="1" fillId="0" borderId="0" xfId="0" applyFont="1" applyBorder="1"/>
    <xf numFmtId="0" fontId="0" fillId="0" borderId="0" xfId="0" applyFill="1" applyBorder="1"/>
    <xf numFmtId="0" fontId="0" fillId="0" borderId="0" xfId="0" applyFill="1"/>
    <xf numFmtId="0" fontId="1" fillId="0" borderId="0" xfId="0" applyFont="1" applyFill="1" applyAlignment="1">
      <alignment horizontal="center"/>
    </xf>
    <xf numFmtId="0" fontId="0" fillId="0" borderId="4" xfId="0" applyFill="1" applyBorder="1"/>
    <xf numFmtId="0" fontId="0" fillId="0" borderId="5" xfId="0" applyFill="1" applyBorder="1"/>
    <xf numFmtId="0" fontId="0" fillId="0" borderId="6" xfId="0" applyFill="1" applyBorder="1" applyAlignment="1">
      <alignment horizontal="right"/>
    </xf>
    <xf numFmtId="0" fontId="0" fillId="0" borderId="7" xfId="0" applyFill="1" applyBorder="1" applyAlignment="1">
      <alignment horizontal="right"/>
    </xf>
    <xf numFmtId="0" fontId="0" fillId="0" borderId="8" xfId="0" applyFill="1" applyBorder="1" applyAlignment="1">
      <alignment horizontal="right"/>
    </xf>
    <xf numFmtId="0" fontId="0" fillId="0" borderId="9" xfId="0" applyFill="1" applyBorder="1" applyAlignment="1">
      <alignment horizontal="right"/>
    </xf>
    <xf numFmtId="0" fontId="0" fillId="0" borderId="10" xfId="0" applyFill="1" applyBorder="1"/>
    <xf numFmtId="0" fontId="1" fillId="0" borderId="0" xfId="0" applyFont="1" applyFill="1" applyBorder="1" applyAlignment="1">
      <alignment horizontal="right"/>
    </xf>
    <xf numFmtId="3" fontId="1" fillId="0" borderId="7" xfId="0" applyNumberFormat="1" applyFont="1" applyFill="1" applyBorder="1"/>
    <xf numFmtId="0" fontId="3" fillId="0" borderId="0" xfId="0" applyFont="1" applyFill="1" applyBorder="1" applyAlignment="1">
      <alignment horizontal="left"/>
    </xf>
    <xf numFmtId="3" fontId="0" fillId="0" borderId="11" xfId="0" applyNumberFormat="1" applyFill="1" applyBorder="1"/>
    <xf numFmtId="3" fontId="0" fillId="0" borderId="12" xfId="0" applyNumberFormat="1" applyFill="1" applyBorder="1"/>
    <xf numFmtId="3" fontId="1" fillId="0" borderId="13" xfId="0" applyNumberFormat="1" applyFont="1" applyFill="1" applyBorder="1"/>
    <xf numFmtId="3" fontId="1" fillId="0" borderId="0" xfId="0" applyNumberFormat="1" applyFont="1" applyFill="1" applyBorder="1"/>
    <xf numFmtId="3" fontId="1" fillId="0" borderId="0" xfId="0" applyNumberFormat="1" applyFont="1" applyFill="1"/>
    <xf numFmtId="3" fontId="0" fillId="0" borderId="0" xfId="0" applyNumberFormat="1" applyFill="1" applyAlignment="1">
      <alignment horizontal="right"/>
    </xf>
    <xf numFmtId="0" fontId="0" fillId="0" borderId="0" xfId="0" applyFill="1" applyAlignment="1">
      <alignment horizontal="right"/>
    </xf>
    <xf numFmtId="2" fontId="0" fillId="0" borderId="0" xfId="0" applyNumberFormat="1" applyFill="1"/>
    <xf numFmtId="1" fontId="0" fillId="0" borderId="0" xfId="0" applyNumberFormat="1" applyFill="1"/>
    <xf numFmtId="10" fontId="0" fillId="0" borderId="0" xfId="0" applyNumberFormat="1" applyFill="1"/>
    <xf numFmtId="4" fontId="0" fillId="0" borderId="1" xfId="0" applyNumberFormat="1" applyFill="1" applyBorder="1"/>
    <xf numFmtId="4" fontId="0" fillId="0" borderId="10" xfId="0" applyNumberFormat="1" applyFill="1" applyBorder="1"/>
    <xf numFmtId="0" fontId="1" fillId="0" borderId="0" xfId="0" applyFont="1" applyFill="1" applyBorder="1"/>
    <xf numFmtId="0" fontId="3" fillId="0" borderId="0" xfId="0" applyFont="1" applyFill="1"/>
    <xf numFmtId="0" fontId="1" fillId="0" borderId="0" xfId="0" applyFont="1" applyFill="1"/>
    <xf numFmtId="0" fontId="1" fillId="0" borderId="0" xfId="0" applyFont="1" applyFill="1" applyBorder="1" applyAlignment="1">
      <alignment horizontal="center"/>
    </xf>
    <xf numFmtId="0" fontId="3" fillId="0" borderId="0" xfId="0" applyFont="1" applyFill="1" applyBorder="1"/>
    <xf numFmtId="0" fontId="13" fillId="0" borderId="4" xfId="0" applyFont="1" applyFill="1" applyBorder="1" applyAlignment="1">
      <alignment vertical="top" wrapText="1"/>
    </xf>
    <xf numFmtId="0" fontId="3" fillId="0" borderId="14" xfId="0" applyFont="1" applyFill="1" applyBorder="1"/>
    <xf numFmtId="0" fontId="13" fillId="0" borderId="15" xfId="0" applyFont="1" applyFill="1" applyBorder="1" applyAlignment="1">
      <alignment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8" xfId="0" applyFont="1" applyFill="1" applyBorder="1" applyAlignment="1">
      <alignment horizontal="center" vertical="top" wrapText="1"/>
    </xf>
    <xf numFmtId="0" fontId="3" fillId="0" borderId="19" xfId="0" applyFont="1" applyFill="1" applyBorder="1"/>
    <xf numFmtId="0" fontId="13" fillId="0" borderId="0" xfId="0" applyFont="1" applyFill="1" applyBorder="1" applyAlignment="1">
      <alignment vertical="top" wrapText="1"/>
    </xf>
    <xf numFmtId="164" fontId="13" fillId="0" borderId="13" xfId="0" applyNumberFormat="1" applyFont="1" applyFill="1" applyBorder="1" applyAlignment="1">
      <alignment horizontal="right" vertical="top"/>
    </xf>
    <xf numFmtId="164" fontId="13" fillId="0" borderId="0" xfId="0" applyNumberFormat="1" applyFont="1" applyFill="1" applyBorder="1" applyAlignment="1">
      <alignment horizontal="right" vertical="top"/>
    </xf>
    <xf numFmtId="164" fontId="13" fillId="0" borderId="20" xfId="0" applyNumberFormat="1" applyFont="1" applyFill="1" applyBorder="1" applyAlignment="1">
      <alignment horizontal="right" vertical="top"/>
    </xf>
    <xf numFmtId="2" fontId="3" fillId="0" borderId="0" xfId="0" applyNumberFormat="1" applyFont="1" applyFill="1"/>
    <xf numFmtId="164" fontId="13" fillId="0" borderId="21" xfId="0" applyNumberFormat="1" applyFont="1" applyFill="1" applyBorder="1" applyAlignment="1">
      <alignment horizontal="right" vertical="top"/>
    </xf>
    <xf numFmtId="164" fontId="13" fillId="0" borderId="15" xfId="0" applyNumberFormat="1" applyFont="1" applyFill="1" applyBorder="1" applyAlignment="1">
      <alignment horizontal="right" vertical="top"/>
    </xf>
    <xf numFmtId="164" fontId="13" fillId="0" borderId="22" xfId="0" applyNumberFormat="1" applyFont="1" applyFill="1" applyBorder="1" applyAlignment="1">
      <alignment horizontal="right" vertical="top"/>
    </xf>
    <xf numFmtId="0" fontId="14" fillId="0" borderId="0" xfId="0" applyFont="1" applyFill="1" applyBorder="1" applyAlignment="1">
      <alignment horizontal="right" vertical="top" wrapText="1"/>
    </xf>
    <xf numFmtId="164" fontId="1" fillId="0" borderId="1" xfId="0" applyNumberFormat="1" applyFont="1" applyFill="1" applyBorder="1"/>
    <xf numFmtId="164" fontId="1" fillId="0" borderId="10" xfId="0" applyNumberFormat="1" applyFont="1" applyFill="1" applyBorder="1"/>
    <xf numFmtId="164" fontId="1" fillId="0" borderId="23" xfId="0" applyNumberFormat="1" applyFont="1" applyFill="1" applyBorder="1"/>
    <xf numFmtId="0" fontId="1" fillId="0" borderId="19" xfId="0" applyFont="1" applyFill="1" applyBorder="1"/>
    <xf numFmtId="2" fontId="1" fillId="0" borderId="1" xfId="0" applyNumberFormat="1" applyFont="1" applyFill="1" applyBorder="1"/>
    <xf numFmtId="2" fontId="1" fillId="0" borderId="10" xfId="0" applyNumberFormat="1" applyFont="1" applyFill="1" applyBorder="1"/>
    <xf numFmtId="0" fontId="13" fillId="0" borderId="20" xfId="0" applyFont="1" applyFill="1" applyBorder="1" applyAlignment="1">
      <alignment horizontal="left" vertical="top" wrapText="1"/>
    </xf>
    <xf numFmtId="0" fontId="15" fillId="0" borderId="19" xfId="0" applyFont="1" applyFill="1" applyBorder="1" applyAlignment="1">
      <alignment horizontal="left" vertical="top"/>
    </xf>
    <xf numFmtId="164" fontId="14" fillId="0" borderId="1" xfId="0" applyNumberFormat="1" applyFont="1" applyFill="1" applyBorder="1" applyAlignment="1">
      <alignment horizontal="right" vertical="top"/>
    </xf>
    <xf numFmtId="164" fontId="14" fillId="0" borderId="10" xfId="0" applyNumberFormat="1" applyFont="1" applyFill="1" applyBorder="1" applyAlignment="1">
      <alignment horizontal="right" vertical="top"/>
    </xf>
    <xf numFmtId="164" fontId="14" fillId="0" borderId="23" xfId="0" applyNumberFormat="1" applyFont="1" applyFill="1" applyBorder="1" applyAlignment="1">
      <alignment horizontal="right" vertical="top"/>
    </xf>
    <xf numFmtId="164" fontId="14" fillId="0" borderId="0" xfId="0" applyNumberFormat="1" applyFont="1" applyFill="1" applyBorder="1" applyAlignment="1">
      <alignment horizontal="right" vertical="top"/>
    </xf>
    <xf numFmtId="0" fontId="16" fillId="0" borderId="0" xfId="0" applyFont="1" applyFill="1" applyBorder="1" applyAlignment="1">
      <alignment vertical="top" wrapText="1"/>
    </xf>
    <xf numFmtId="0" fontId="14" fillId="0" borderId="14"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19" xfId="0" applyFont="1" applyFill="1" applyBorder="1" applyAlignment="1">
      <alignment horizontal="right" vertical="top"/>
    </xf>
    <xf numFmtId="0" fontId="14" fillId="0" borderId="0" xfId="0" applyFont="1" applyFill="1" applyBorder="1" applyAlignment="1">
      <alignment horizontal="right" vertical="top"/>
    </xf>
    <xf numFmtId="3" fontId="14" fillId="0" borderId="19" xfId="0" applyNumberFormat="1" applyFont="1" applyFill="1" applyBorder="1" applyAlignment="1">
      <alignment horizontal="right" vertical="top"/>
    </xf>
    <xf numFmtId="3" fontId="14" fillId="0" borderId="0" xfId="0" applyNumberFormat="1" applyFont="1" applyFill="1" applyBorder="1" applyAlignment="1">
      <alignment horizontal="right" vertical="top"/>
    </xf>
    <xf numFmtId="0" fontId="13" fillId="0" borderId="0" xfId="0" applyFont="1" applyFill="1" applyBorder="1" applyAlignment="1">
      <alignment horizontal="left" vertical="top" wrapText="1"/>
    </xf>
    <xf numFmtId="0" fontId="17" fillId="0" borderId="0" xfId="0" applyFont="1"/>
    <xf numFmtId="0" fontId="15" fillId="0" borderId="0" xfId="0" applyFont="1" applyFill="1" applyAlignment="1">
      <alignment horizontal="left"/>
    </xf>
    <xf numFmtId="0" fontId="0" fillId="0" borderId="24" xfId="0" applyFill="1" applyBorder="1"/>
    <xf numFmtId="0" fontId="2" fillId="0" borderId="25" xfId="0" applyFont="1" applyFill="1" applyBorder="1" applyAlignment="1">
      <alignment horizontal="right"/>
    </xf>
    <xf numFmtId="0" fontId="2" fillId="0" borderId="26" xfId="0" applyFont="1" applyFill="1" applyBorder="1" applyAlignment="1">
      <alignment horizontal="right"/>
    </xf>
    <xf numFmtId="0" fontId="0" fillId="0" borderId="27" xfId="0" applyFill="1" applyBorder="1" applyAlignment="1">
      <alignment horizontal="right"/>
    </xf>
    <xf numFmtId="0" fontId="3" fillId="0" borderId="21" xfId="0" applyFont="1" applyFill="1" applyBorder="1" applyAlignment="1">
      <alignment horizontal="left"/>
    </xf>
    <xf numFmtId="0" fontId="1" fillId="0" borderId="1" xfId="0" applyFont="1" applyFill="1" applyBorder="1" applyAlignment="1">
      <alignment horizontal="right"/>
    </xf>
    <xf numFmtId="0" fontId="2" fillId="0" borderId="28" xfId="0" applyFont="1" applyFill="1" applyBorder="1" applyAlignment="1">
      <alignment horizontal="right"/>
    </xf>
    <xf numFmtId="3" fontId="0" fillId="0" borderId="12" xfId="0" applyNumberFormat="1" applyFill="1" applyBorder="1" applyAlignment="1">
      <alignment horizontal="right"/>
    </xf>
    <xf numFmtId="3" fontId="1" fillId="0" borderId="0" xfId="0" applyNumberFormat="1" applyFont="1" applyFill="1" applyBorder="1" applyAlignment="1">
      <alignment horizontal="right"/>
    </xf>
    <xf numFmtId="3" fontId="0" fillId="0" borderId="29" xfId="0" applyNumberFormat="1" applyFill="1" applyBorder="1"/>
    <xf numFmtId="3" fontId="1" fillId="0" borderId="6" xfId="0" applyNumberFormat="1" applyFont="1" applyFill="1" applyBorder="1"/>
    <xf numFmtId="0" fontId="1" fillId="0" borderId="6" xfId="0" applyFont="1" applyFill="1" applyBorder="1" applyAlignment="1">
      <alignment horizontal="right"/>
    </xf>
    <xf numFmtId="0" fontId="3" fillId="0" borderId="29" xfId="0" applyFont="1" applyFill="1" applyBorder="1" applyAlignment="1">
      <alignment horizontal="left"/>
    </xf>
    <xf numFmtId="164" fontId="0" fillId="0" borderId="1" xfId="0" applyNumberFormat="1" applyFill="1" applyBorder="1"/>
    <xf numFmtId="164" fontId="0" fillId="0" borderId="10" xfId="0" applyNumberFormat="1" applyFill="1" applyBorder="1"/>
    <xf numFmtId="164" fontId="0" fillId="0" borderId="10" xfId="0" applyNumberFormat="1" applyFill="1" applyBorder="1" applyAlignment="1">
      <alignment horizontal="right"/>
    </xf>
    <xf numFmtId="164" fontId="0" fillId="0" borderId="13" xfId="0" applyNumberFormat="1" applyFill="1" applyBorder="1"/>
    <xf numFmtId="164" fontId="0" fillId="0" borderId="0" xfId="0" applyNumberFormat="1" applyFill="1" applyBorder="1"/>
    <xf numFmtId="164" fontId="0" fillId="0" borderId="0" xfId="0" applyNumberFormat="1" applyFill="1"/>
    <xf numFmtId="164" fontId="0" fillId="0" borderId="0" xfId="0" applyNumberFormat="1" applyFill="1" applyBorder="1" applyAlignment="1">
      <alignment horizontal="right"/>
    </xf>
    <xf numFmtId="164" fontId="1" fillId="0" borderId="1" xfId="0" applyNumberFormat="1" applyFont="1" applyFill="1" applyBorder="1" applyAlignment="1">
      <alignment horizontal="right"/>
    </xf>
    <xf numFmtId="164" fontId="1" fillId="0" borderId="7" xfId="0" applyNumberFormat="1" applyFont="1" applyFill="1" applyBorder="1"/>
    <xf numFmtId="164" fontId="1" fillId="0" borderId="30" xfId="0" applyNumberFormat="1" applyFont="1" applyFill="1" applyBorder="1"/>
    <xf numFmtId="164" fontId="1" fillId="0" borderId="7" xfId="0" applyNumberFormat="1" applyFont="1" applyFill="1" applyBorder="1" applyAlignment="1">
      <alignment horizontal="right"/>
    </xf>
    <xf numFmtId="164" fontId="1" fillId="0" borderId="31" xfId="0" applyNumberFormat="1" applyFont="1" applyFill="1" applyBorder="1"/>
    <xf numFmtId="164" fontId="0" fillId="0" borderId="1" xfId="0" applyNumberFormat="1" applyFill="1" applyBorder="1" applyAlignment="1">
      <alignment horizontal="right"/>
    </xf>
    <xf numFmtId="164" fontId="0" fillId="0" borderId="13" xfId="0" applyNumberFormat="1" applyFill="1" applyBorder="1" applyAlignment="1">
      <alignment horizontal="right"/>
    </xf>
    <xf numFmtId="164" fontId="1" fillId="0" borderId="30" xfId="0" applyNumberFormat="1" applyFont="1" applyFill="1" applyBorder="1" applyAlignment="1">
      <alignment horizontal="right"/>
    </xf>
    <xf numFmtId="0" fontId="0" fillId="0" borderId="24" xfId="0" applyFill="1" applyBorder="1" applyAlignment="1">
      <alignment horizontal="right"/>
    </xf>
    <xf numFmtId="0" fontId="0" fillId="0" borderId="32" xfId="0" applyFill="1" applyBorder="1" applyAlignment="1">
      <alignment horizontal="right"/>
    </xf>
    <xf numFmtId="164" fontId="1" fillId="0" borderId="33" xfId="0" applyNumberFormat="1" applyFont="1" applyFill="1" applyBorder="1"/>
    <xf numFmtId="3" fontId="1" fillId="0" borderId="19" xfId="0" applyNumberFormat="1" applyFont="1" applyFill="1" applyBorder="1"/>
    <xf numFmtId="2" fontId="0" fillId="0" borderId="1" xfId="0" applyNumberFormat="1" applyFill="1" applyBorder="1"/>
    <xf numFmtId="2" fontId="0" fillId="0" borderId="10" xfId="0" applyNumberFormat="1" applyFill="1" applyBorder="1"/>
    <xf numFmtId="4" fontId="0" fillId="0" borderId="34" xfId="0" applyNumberFormat="1" applyFill="1" applyBorder="1"/>
    <xf numFmtId="4" fontId="0" fillId="0" borderId="10" xfId="0" applyNumberFormat="1" applyFill="1" applyBorder="1" applyAlignment="1">
      <alignment horizontal="right"/>
    </xf>
    <xf numFmtId="2" fontId="0" fillId="0" borderId="13" xfId="0" applyNumberFormat="1" applyFill="1" applyBorder="1"/>
    <xf numFmtId="2" fontId="0" fillId="0" borderId="0" xfId="0" applyNumberFormat="1" applyFill="1" applyBorder="1"/>
    <xf numFmtId="2" fontId="0" fillId="0" borderId="19" xfId="0" applyNumberFormat="1" applyFill="1" applyBorder="1"/>
    <xf numFmtId="2" fontId="0" fillId="0" borderId="0" xfId="0" applyNumberFormat="1" applyFill="1" applyBorder="1" applyAlignment="1">
      <alignment horizontal="right"/>
    </xf>
    <xf numFmtId="2" fontId="1" fillId="0" borderId="1" xfId="0" applyNumberFormat="1" applyFont="1" applyFill="1" applyBorder="1" applyAlignment="1">
      <alignment horizontal="right"/>
    </xf>
    <xf numFmtId="2" fontId="1" fillId="0" borderId="7" xfId="0" applyNumberFormat="1" applyFont="1" applyFill="1" applyBorder="1"/>
    <xf numFmtId="2" fontId="1" fillId="0" borderId="30" xfId="0" applyNumberFormat="1" applyFont="1" applyFill="1" applyBorder="1"/>
    <xf numFmtId="2" fontId="1" fillId="0" borderId="33" xfId="0" applyNumberFormat="1" applyFont="1" applyFill="1" applyBorder="1"/>
    <xf numFmtId="2" fontId="0" fillId="0" borderId="10" xfId="0" applyNumberFormat="1" applyFill="1" applyBorder="1" applyAlignment="1">
      <alignment horizontal="right"/>
    </xf>
    <xf numFmtId="2" fontId="1" fillId="0" borderId="7" xfId="0" applyNumberFormat="1" applyFont="1" applyFill="1" applyBorder="1" applyAlignment="1">
      <alignment horizontal="right"/>
    </xf>
    <xf numFmtId="2" fontId="0" fillId="0" borderId="34" xfId="0" applyNumberFormat="1" applyFill="1" applyBorder="1"/>
    <xf numFmtId="2" fontId="0" fillId="0" borderId="6" xfId="0" applyNumberFormat="1" applyFill="1" applyBorder="1"/>
    <xf numFmtId="2" fontId="1" fillId="0" borderId="31" xfId="0" applyNumberFormat="1" applyFont="1" applyFill="1" applyBorder="1"/>
    <xf numFmtId="2" fontId="0" fillId="0" borderId="0" xfId="0" applyNumberFormat="1" applyFill="1" applyAlignment="1">
      <alignment horizontal="right"/>
    </xf>
    <xf numFmtId="2" fontId="0" fillId="0" borderId="13" xfId="0" applyNumberFormat="1" applyFill="1" applyBorder="1" applyAlignment="1">
      <alignment horizontal="right"/>
    </xf>
    <xf numFmtId="2" fontId="1" fillId="0" borderId="30" xfId="0" applyNumberFormat="1" applyFont="1" applyFill="1" applyBorder="1" applyAlignment="1">
      <alignment horizontal="right"/>
    </xf>
    <xf numFmtId="0" fontId="11" fillId="0" borderId="0" xfId="0" applyFont="1"/>
    <xf numFmtId="0" fontId="18" fillId="0" borderId="0" xfId="7" applyFill="1"/>
    <xf numFmtId="164" fontId="3" fillId="0" borderId="0" xfId="0" applyNumberFormat="1" applyFont="1" applyFill="1"/>
    <xf numFmtId="0" fontId="3" fillId="0" borderId="0" xfId="0" applyFont="1"/>
    <xf numFmtId="164" fontId="1" fillId="0" borderId="30" xfId="0" applyNumberFormat="1" applyFont="1" applyBorder="1"/>
    <xf numFmtId="3" fontId="0" fillId="0" borderId="11" xfId="0" applyNumberFormat="1" applyBorder="1"/>
    <xf numFmtId="3" fontId="1" fillId="0" borderId="13" xfId="0" applyNumberFormat="1" applyFont="1" applyBorder="1"/>
    <xf numFmtId="3" fontId="0" fillId="0" borderId="0" xfId="0" applyNumberFormat="1"/>
    <xf numFmtId="3" fontId="0" fillId="0" borderId="10" xfId="0" applyNumberFormat="1" applyFill="1" applyBorder="1" applyAlignment="1">
      <alignment horizontal="right"/>
    </xf>
    <xf numFmtId="0" fontId="0" fillId="0" borderId="45" xfId="0" applyFill="1" applyBorder="1" applyAlignment="1">
      <alignment horizontal="right"/>
    </xf>
    <xf numFmtId="0" fontId="3" fillId="0" borderId="17" xfId="0" applyFont="1" applyFill="1" applyBorder="1" applyAlignment="1">
      <alignment horizontal="right"/>
    </xf>
    <xf numFmtId="3" fontId="0" fillId="0" borderId="0" xfId="0" applyNumberFormat="1" applyAlignment="1">
      <alignment horizontal="right"/>
    </xf>
    <xf numFmtId="164" fontId="3" fillId="0" borderId="13" xfId="0" applyNumberFormat="1" applyFont="1" applyFill="1" applyBorder="1" applyAlignment="1">
      <alignment horizontal="right"/>
    </xf>
    <xf numFmtId="164" fontId="3" fillId="0" borderId="1" xfId="0" applyNumberFormat="1" applyFont="1" applyFill="1" applyBorder="1" applyAlignment="1">
      <alignment horizontal="right"/>
    </xf>
    <xf numFmtId="2" fontId="3" fillId="0" borderId="10" xfId="0" applyNumberFormat="1" applyFont="1" applyFill="1" applyBorder="1" applyAlignment="1">
      <alignment horizontal="right"/>
    </xf>
    <xf numFmtId="4" fontId="3" fillId="0" borderId="1" xfId="0" applyNumberFormat="1" applyFont="1" applyFill="1" applyBorder="1" applyAlignment="1">
      <alignment horizontal="right"/>
    </xf>
    <xf numFmtId="2" fontId="3" fillId="0" borderId="13" xfId="0" applyNumberFormat="1" applyFont="1" applyFill="1" applyBorder="1" applyAlignment="1">
      <alignment horizontal="right"/>
    </xf>
    <xf numFmtId="2" fontId="3" fillId="0" borderId="0" xfId="0" applyNumberFormat="1" applyFont="1" applyFill="1" applyAlignment="1">
      <alignment horizontal="right"/>
    </xf>
    <xf numFmtId="3" fontId="0" fillId="0" borderId="35" xfId="0" applyNumberFormat="1" applyFill="1" applyBorder="1"/>
    <xf numFmtId="0" fontId="3" fillId="0" borderId="16"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18" xfId="0" applyFont="1" applyFill="1" applyBorder="1" applyAlignment="1">
      <alignment horizontal="left" vertical="top" wrapText="1"/>
    </xf>
    <xf numFmtId="0" fontId="0" fillId="0" borderId="21" xfId="0" applyFill="1" applyBorder="1" applyAlignment="1">
      <alignment horizontal="center"/>
    </xf>
    <xf numFmtId="0" fontId="0" fillId="0" borderId="15"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1" fillId="0" borderId="0" xfId="0" applyFont="1" applyFill="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11"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0" fillId="0" borderId="42" xfId="0" applyFill="1" applyBorder="1" applyAlignment="1">
      <alignment horizontal="center"/>
    </xf>
    <xf numFmtId="0" fontId="13" fillId="0" borderId="37" xfId="0" applyFont="1" applyFill="1" applyBorder="1" applyAlignment="1">
      <alignment horizontal="center" vertical="top" wrapText="1"/>
    </xf>
    <xf numFmtId="0" fontId="13" fillId="0" borderId="4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44" xfId="0" applyFont="1" applyFill="1" applyBorder="1" applyAlignment="1">
      <alignment horizontal="center" vertical="top" wrapText="1"/>
    </xf>
    <xf numFmtId="0" fontId="1" fillId="0" borderId="0" xfId="0" applyFont="1" applyFill="1" applyBorder="1" applyAlignment="1">
      <alignment horizontal="center"/>
    </xf>
  </cellXfs>
  <cellStyles count="20">
    <cellStyle name="0" xfId="1" xr:uid="{00000000-0005-0000-0000-000000000000}"/>
    <cellStyle name="0.0" xfId="2" xr:uid="{00000000-0005-0000-0000-000001000000}"/>
    <cellStyle name="0.0000" xfId="3" xr:uid="{00000000-0005-0000-0000-000002000000}"/>
    <cellStyle name="decimalen" xfId="4" xr:uid="{00000000-0005-0000-0000-000003000000}"/>
    <cellStyle name="decimalenpunt2" xfId="5" xr:uid="{00000000-0005-0000-0000-000004000000}"/>
    <cellStyle name="Header" xfId="6" xr:uid="{00000000-0005-0000-0000-000005000000}"/>
    <cellStyle name="Hyperlink" xfId="7" builtinId="8"/>
    <cellStyle name="komma1nul" xfId="8" xr:uid="{00000000-0005-0000-0000-000007000000}"/>
    <cellStyle name="komma2nul" xfId="9" xr:uid="{00000000-0005-0000-0000-000008000000}"/>
    <cellStyle name="Netten_1" xfId="10" xr:uid="{00000000-0005-0000-0000-000009000000}"/>
    <cellStyle name="nieuw" xfId="11" xr:uid="{00000000-0005-0000-0000-00000A000000}"/>
    <cellStyle name="Niveau" xfId="12" xr:uid="{00000000-0005-0000-0000-00000B000000}"/>
    <cellStyle name="perc1nul" xfId="13" xr:uid="{00000000-0005-0000-0000-00000C000000}"/>
    <cellStyle name="perc2nul" xfId="14" xr:uid="{00000000-0005-0000-0000-00000D000000}"/>
    <cellStyle name="perc3nul" xfId="15" xr:uid="{00000000-0005-0000-0000-00000E000000}"/>
    <cellStyle name="perc4" xfId="16" xr:uid="{00000000-0005-0000-0000-00000F000000}"/>
    <cellStyle name="Standaard" xfId="0" builtinId="0"/>
    <cellStyle name="Subtotaal" xfId="17" xr:uid="{00000000-0005-0000-0000-000011000000}"/>
    <cellStyle name="Titel" xfId="18" builtinId="15" customBuiltin="1"/>
    <cellStyle name="Tota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30480</xdr:colOff>
      <xdr:row>50</xdr:row>
      <xdr:rowOff>130175</xdr:rowOff>
    </xdr:from>
    <xdr:to>
      <xdr:col>21</xdr:col>
      <xdr:colOff>528967</xdr:colOff>
      <xdr:row>61</xdr:row>
      <xdr:rowOff>15279</xdr:rowOff>
    </xdr:to>
    <xdr:sp macro="" textlink="">
      <xdr:nvSpPr>
        <xdr:cNvPr id="1026" name="Text Box 2">
          <a:extLst>
            <a:ext uri="{FF2B5EF4-FFF2-40B4-BE49-F238E27FC236}">
              <a16:creationId xmlns:a16="http://schemas.microsoft.com/office/drawing/2014/main" id="{ED10F09D-319B-4581-8198-0D22A4D01BF5}"/>
            </a:ext>
          </a:extLst>
        </xdr:cNvPr>
        <xdr:cNvSpPr txBox="1">
          <a:spLocks noChangeArrowheads="1"/>
        </xdr:cNvSpPr>
      </xdr:nvSpPr>
      <xdr:spPr bwMode="auto">
        <a:xfrm>
          <a:off x="30480" y="8564880"/>
          <a:ext cx="14337038" cy="17221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a:p>
          <a:pPr algn="l" rtl="0">
            <a:defRPr sz="1000"/>
          </a:pPr>
          <a:endParaRPr lang="nl-BE" sz="1000" b="0" i="0" u="none" strike="noStrike" baseline="0">
            <a:solidFill>
              <a:srgbClr val="000000"/>
            </a:solidFill>
            <a:latin typeface="Arial"/>
            <a:cs typeface="Arial"/>
          </a:endParaRPr>
        </a:p>
      </xdr:txBody>
    </xdr:sp>
    <xdr:clientData/>
  </xdr:twoCellAnchor>
  <xdr:twoCellAnchor>
    <xdr:from>
      <xdr:col>0</xdr:col>
      <xdr:colOff>22860</xdr:colOff>
      <xdr:row>61</xdr:row>
      <xdr:rowOff>69850</xdr:rowOff>
    </xdr:from>
    <xdr:to>
      <xdr:col>21</xdr:col>
      <xdr:colOff>492787</xdr:colOff>
      <xdr:row>64</xdr:row>
      <xdr:rowOff>117621</xdr:rowOff>
    </xdr:to>
    <xdr:sp macro="" textlink="">
      <xdr:nvSpPr>
        <xdr:cNvPr id="2" name="Tekstvak 1">
          <a:extLst>
            <a:ext uri="{FF2B5EF4-FFF2-40B4-BE49-F238E27FC236}">
              <a16:creationId xmlns:a16="http://schemas.microsoft.com/office/drawing/2014/main" id="{B2739067-824D-4936-ACEA-DE7EC31C0045}"/>
            </a:ext>
          </a:extLst>
        </xdr:cNvPr>
        <xdr:cNvSpPr txBox="1"/>
      </xdr:nvSpPr>
      <xdr:spPr>
        <a:xfrm>
          <a:off x="22860" y="10340340"/>
          <a:ext cx="14317980" cy="5562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000">
              <a:latin typeface="Arial" pitchFamily="34" charset="0"/>
              <a:cs typeface="Arial" pitchFamily="34" charset="0"/>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a:t>
          </a:r>
        </a:p>
        <a:p>
          <a:endParaRPr lang="nl-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6</xdr:row>
      <xdr:rowOff>0</xdr:rowOff>
    </xdr:from>
    <xdr:to>
      <xdr:col>18</xdr:col>
      <xdr:colOff>571500</xdr:colOff>
      <xdr:row>6</xdr:row>
      <xdr:rowOff>0</xdr:rowOff>
    </xdr:to>
    <xdr:sp macro="" textlink="">
      <xdr:nvSpPr>
        <xdr:cNvPr id="2050" name="Text Box 2">
          <a:extLst>
            <a:ext uri="{FF2B5EF4-FFF2-40B4-BE49-F238E27FC236}">
              <a16:creationId xmlns:a16="http://schemas.microsoft.com/office/drawing/2014/main" id="{07A18DAE-C075-4FE3-A897-D15846974C87}"/>
            </a:ext>
          </a:extLst>
        </xdr:cNvPr>
        <xdr:cNvSpPr txBox="1">
          <a:spLocks noChangeArrowheads="1"/>
        </xdr:cNvSpPr>
      </xdr:nvSpPr>
      <xdr:spPr bwMode="auto">
        <a:xfrm>
          <a:off x="38100" y="1013460"/>
          <a:ext cx="1075182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twoCellAnchor>
    <xdr:from>
      <xdr:col>0</xdr:col>
      <xdr:colOff>30480</xdr:colOff>
      <xdr:row>44</xdr:row>
      <xdr:rowOff>130175</xdr:rowOff>
    </xdr:from>
    <xdr:to>
      <xdr:col>21</xdr:col>
      <xdr:colOff>442597</xdr:colOff>
      <xdr:row>56</xdr:row>
      <xdr:rowOff>45726</xdr:rowOff>
    </xdr:to>
    <xdr:sp macro="" textlink="">
      <xdr:nvSpPr>
        <xdr:cNvPr id="2051" name="Text Box 3">
          <a:extLst>
            <a:ext uri="{FF2B5EF4-FFF2-40B4-BE49-F238E27FC236}">
              <a16:creationId xmlns:a16="http://schemas.microsoft.com/office/drawing/2014/main" id="{6845783C-8A13-482D-A19D-BFDF15639987}"/>
            </a:ext>
          </a:extLst>
        </xdr:cNvPr>
        <xdr:cNvSpPr txBox="1">
          <a:spLocks noChangeArrowheads="1"/>
        </xdr:cNvSpPr>
      </xdr:nvSpPr>
      <xdr:spPr bwMode="auto">
        <a:xfrm>
          <a:off x="30480" y="7559040"/>
          <a:ext cx="12321540" cy="19202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Schoolse vertraging of schoolse achterstand :</a:t>
          </a:r>
        </a:p>
        <a:p>
          <a:pPr algn="l" rtl="0">
            <a:defRPr sz="1000"/>
          </a:pPr>
          <a:r>
            <a:rPr lang="nl-BE" sz="1000" b="0" i="0" u="none" strike="noStrike" baseline="0">
              <a:solidFill>
                <a:srgbClr val="000000"/>
              </a:solidFill>
              <a:latin typeface="Arial"/>
              <a:cs typeface="Arial"/>
            </a:rPr>
            <a:t>- is het aantal leerjaren vertraging dat een leerling oploopt ten aanzien van het leerjaar waarin hij zich zou bevinden als hij normaal zou vorderen;</a:t>
          </a:r>
        </a:p>
        <a:p>
          <a:pPr algn="l" rtl="0">
            <a:defRPr sz="1000"/>
          </a:pPr>
          <a:r>
            <a:rPr lang="nl-BE" sz="1000" b="0" i="0" u="none" strike="noStrike" baseline="0">
              <a:solidFill>
                <a:srgbClr val="000000"/>
              </a:solidFill>
              <a:latin typeface="Arial"/>
              <a:cs typeface="Arial"/>
            </a:rPr>
            <a:t>- is niet noodzakelijk een gevolg van zittenblijven, maar kan ook veroorzaakt worden door een verlate instap in het lager onderwijs;</a:t>
          </a:r>
        </a:p>
        <a:p>
          <a:pPr algn="l" rtl="0">
            <a:defRPr sz="1000"/>
          </a:pPr>
          <a:r>
            <a:rPr lang="nl-BE" sz="1000" b="0" i="0" u="none" strike="noStrike" baseline="0">
              <a:solidFill>
                <a:srgbClr val="000000"/>
              </a:solidFill>
              <a:latin typeface="Arial"/>
              <a:cs typeface="Arial"/>
            </a:rPr>
            <a:t>- geeft een beeld over hoeveel achterstand een leerling in zijn totale schoolloopbaan heeft opgelopen.</a:t>
          </a:r>
        </a:p>
        <a:p>
          <a:pPr algn="l" rtl="0">
            <a:defRPr sz="1000"/>
          </a:pPr>
          <a:r>
            <a:rPr lang="nl-BE" sz="1000" b="0" i="0" u="none" strike="noStrike" baseline="0">
              <a:solidFill>
                <a:srgbClr val="000000"/>
              </a:solidFill>
              <a:latin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Schoolse voorsprong : is het aantal leerjaren voorsprong dat een leerling heeft ten aanzien van het leerjaar waarin hij zich zou bevinden als hij normaal zou vorderen.</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a:p>
          <a:pPr algn="l" rtl="0">
            <a:defRPr sz="1000"/>
          </a:pPr>
          <a:endParaRPr lang="nl-BE" sz="1000" b="0" i="0" u="none" strike="noStrike" baseline="0">
            <a:solidFill>
              <a:srgbClr val="000000"/>
            </a:solidFill>
            <a:latin typeface="Arial"/>
            <a:cs typeface="Arial"/>
          </a:endParaRPr>
        </a:p>
      </xdr:txBody>
    </xdr:sp>
    <xdr:clientData/>
  </xdr:twoCellAnchor>
  <xdr:twoCellAnchor>
    <xdr:from>
      <xdr:col>0</xdr:col>
      <xdr:colOff>30480</xdr:colOff>
      <xdr:row>56</xdr:row>
      <xdr:rowOff>107950</xdr:rowOff>
    </xdr:from>
    <xdr:to>
      <xdr:col>21</xdr:col>
      <xdr:colOff>442584</xdr:colOff>
      <xdr:row>60</xdr:row>
      <xdr:rowOff>15301</xdr:rowOff>
    </xdr:to>
    <xdr:sp macro="" textlink="">
      <xdr:nvSpPr>
        <xdr:cNvPr id="2" name="Tekstvak 1">
          <a:extLst>
            <a:ext uri="{FF2B5EF4-FFF2-40B4-BE49-F238E27FC236}">
              <a16:creationId xmlns:a16="http://schemas.microsoft.com/office/drawing/2014/main" id="{63ECE8C0-4EFC-4ECA-AE10-2C0795077857}"/>
            </a:ext>
          </a:extLst>
        </xdr:cNvPr>
        <xdr:cNvSpPr txBox="1"/>
      </xdr:nvSpPr>
      <xdr:spPr>
        <a:xfrm>
          <a:off x="30480" y="9540240"/>
          <a:ext cx="12298680" cy="579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000">
              <a:latin typeface="Arial" pitchFamily="34" charset="0"/>
              <a:cs typeface="Arial" pitchFamily="34" charset="0"/>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a:t>
          </a:r>
        </a:p>
        <a:p>
          <a:endParaRPr lang="nl-B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45</xdr:row>
      <xdr:rowOff>69850</xdr:rowOff>
    </xdr:from>
    <xdr:to>
      <xdr:col>16</xdr:col>
      <xdr:colOff>556874</xdr:colOff>
      <xdr:row>56</xdr:row>
      <xdr:rowOff>77470</xdr:rowOff>
    </xdr:to>
    <xdr:sp macro="" textlink="">
      <xdr:nvSpPr>
        <xdr:cNvPr id="11265" name="Text Box 1">
          <a:extLst>
            <a:ext uri="{FF2B5EF4-FFF2-40B4-BE49-F238E27FC236}">
              <a16:creationId xmlns:a16="http://schemas.microsoft.com/office/drawing/2014/main" id="{61F3A3FF-2A8E-466E-BB7F-38AD096BAB10}"/>
            </a:ext>
          </a:extLst>
        </xdr:cNvPr>
        <xdr:cNvSpPr txBox="1">
          <a:spLocks noChangeArrowheads="1"/>
        </xdr:cNvSpPr>
      </xdr:nvSpPr>
      <xdr:spPr bwMode="auto">
        <a:xfrm>
          <a:off x="0" y="7277100"/>
          <a:ext cx="11087100" cy="18516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a:t>
          </a:r>
        </a:p>
        <a:p>
          <a:pPr algn="l" rtl="0">
            <a:defRPr sz="1000"/>
          </a:pPr>
          <a:r>
            <a:rPr lang="nl-BE" sz="1000" b="0" i="0" u="none" strike="noStrike" baseline="0">
              <a:solidFill>
                <a:srgbClr val="000000"/>
              </a:solidFill>
              <a:latin typeface="Arial"/>
              <a:cs typeface="Arial"/>
            </a:rPr>
            <a:t>Een zittenblijver is een leerling die op 1 februari van het huidig schooljaar </a:t>
          </a:r>
          <a:r>
            <a:rPr lang="nl-BE" sz="1000" b="0" i="0" u="sng" strike="noStrike" baseline="0">
              <a:solidFill>
                <a:srgbClr val="000000"/>
              </a:solidFill>
              <a:latin typeface="Arial"/>
              <a:cs typeface="Arial"/>
            </a:rPr>
            <a:t>in hetzelfde leerjaar</a:t>
          </a:r>
          <a:r>
            <a:rPr lang="nl-BE" sz="1000" b="0" i="0" u="none" strike="noStrike" baseline="0">
              <a:solidFill>
                <a:srgbClr val="000000"/>
              </a:solidFill>
              <a:latin typeface="Arial"/>
              <a:cs typeface="Arial"/>
            </a:rPr>
            <a:t> was ingeschreven als op 1 februari van het vorige schooljaar.</a:t>
          </a:r>
        </a:p>
        <a:p>
          <a:pPr algn="l" rtl="0">
            <a:defRPr sz="1000"/>
          </a:pPr>
          <a:r>
            <a:rPr lang="nl-BE" sz="1000" b="0" i="0" u="none" strike="noStrike" baseline="0">
              <a:solidFill>
                <a:srgbClr val="000000"/>
              </a:solidFill>
              <a:latin typeface="Arial"/>
              <a:cs typeface="Arial"/>
            </a:rPr>
            <a:t>De categorie 'Onbekend of NVT' bevat de leerlingen waarvoor geen vergelijking gemaakt kon worden omdat deze leerlingen:</a:t>
          </a:r>
        </a:p>
        <a:p>
          <a:pPr algn="l" rtl="0">
            <a:defRPr sz="1000"/>
          </a:pPr>
          <a:r>
            <a:rPr lang="nl-BE" sz="1000" b="0" i="0" u="none" strike="noStrike" baseline="0">
              <a:solidFill>
                <a:srgbClr val="000000"/>
              </a:solidFill>
              <a:latin typeface="Arial"/>
              <a:cs typeface="Arial"/>
            </a:rPr>
            <a:t>- in het vorige schooljaar niet ingeschreven waren in het Vlaams onderwijs op de eerste schooldag van februari;</a:t>
          </a:r>
        </a:p>
        <a:p>
          <a:pPr algn="l" rtl="0">
            <a:defRPr sz="1000"/>
          </a:pPr>
          <a:r>
            <a:rPr lang="nl-BE" sz="1000" b="0" i="0" u="none" strike="noStrike" baseline="0">
              <a:solidFill>
                <a:srgbClr val="000000"/>
              </a:solidFill>
              <a:latin typeface="Arial"/>
              <a:cs typeface="Arial"/>
            </a:rPr>
            <a:t>- ingeschreven waren in het buitengewoon lager onderwijs, waar leerjaren niet voorkomen;</a:t>
          </a:r>
        </a:p>
        <a:p>
          <a:pPr algn="l" rtl="0">
            <a:defRPr sz="1000"/>
          </a:pPr>
          <a:r>
            <a:rPr lang="nl-BE" sz="1000" b="0" i="0" u="none" strike="noStrike" baseline="0">
              <a:solidFill>
                <a:srgbClr val="000000"/>
              </a:solidFill>
              <a:latin typeface="Arial"/>
              <a:cs typeface="Arial"/>
            </a:rPr>
            <a:t>- ingeschreven zijn (of waren) in het onderwijs dat volgens een specifieke onderwijsmethode verstrekt wordt. In deze scholen worden de leerlingen niet altijd geregistreerd per leerjaar. Daarom worden ze buiten beschouwing gelaten. De leerlingen in methodeonderwijs in de kolom 'Geen zittenblijver' maakten de overstap van het kleuter- naar het lager onderwijs.</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7620</xdr:colOff>
      <xdr:row>56</xdr:row>
      <xdr:rowOff>119380</xdr:rowOff>
    </xdr:from>
    <xdr:to>
      <xdr:col>16</xdr:col>
      <xdr:colOff>524479</xdr:colOff>
      <xdr:row>60</xdr:row>
      <xdr:rowOff>146524</xdr:rowOff>
    </xdr:to>
    <xdr:sp macro="" textlink="">
      <xdr:nvSpPr>
        <xdr:cNvPr id="2" name="Tekstvak 1">
          <a:extLst>
            <a:ext uri="{FF2B5EF4-FFF2-40B4-BE49-F238E27FC236}">
              <a16:creationId xmlns:a16="http://schemas.microsoft.com/office/drawing/2014/main" id="{26295720-F4D4-429E-8580-A6D775086044}"/>
            </a:ext>
          </a:extLst>
        </xdr:cNvPr>
        <xdr:cNvSpPr txBox="1"/>
      </xdr:nvSpPr>
      <xdr:spPr>
        <a:xfrm>
          <a:off x="7620" y="9182100"/>
          <a:ext cx="1106424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nl-BE" sz="1000">
              <a:latin typeface="Arial" pitchFamily="34" charset="0"/>
              <a:cs typeface="Arial" pitchFamily="34" charset="0"/>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a:t>
          </a:r>
        </a:p>
        <a:p>
          <a:pPr>
            <a:lnSpc>
              <a:spcPts val="1000"/>
            </a:lnSpc>
          </a:pPr>
          <a:endParaRPr lang="nl-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tabSelected="1" zoomScale="115" zoomScaleNormal="115" workbookViewId="0">
      <selection activeCell="A30" sqref="A30"/>
    </sheetView>
  </sheetViews>
  <sheetFormatPr defaultRowHeight="13.2"/>
  <cols>
    <col min="1" max="1" width="19.44140625" customWidth="1"/>
    <col min="2" max="2" width="33.5546875" style="126" customWidth="1"/>
  </cols>
  <sheetData>
    <row r="1" spans="1:7" ht="15.6">
      <c r="A1" s="123" t="s">
        <v>44</v>
      </c>
    </row>
    <row r="2" spans="1:7" ht="15.6">
      <c r="A2" s="123" t="s">
        <v>46</v>
      </c>
    </row>
    <row r="4" spans="1:7" ht="13.8">
      <c r="A4" s="69" t="s">
        <v>37</v>
      </c>
    </row>
    <row r="5" spans="1:7">
      <c r="A5" s="124" t="s">
        <v>47</v>
      </c>
      <c r="B5" s="126" t="s">
        <v>40</v>
      </c>
    </row>
    <row r="6" spans="1:7">
      <c r="A6" s="124" t="s">
        <v>48</v>
      </c>
      <c r="B6" s="126" t="s">
        <v>41</v>
      </c>
    </row>
    <row r="9" spans="1:7" ht="13.8">
      <c r="A9" s="69" t="s">
        <v>23</v>
      </c>
    </row>
    <row r="10" spans="1:7">
      <c r="A10" s="124" t="s">
        <v>49</v>
      </c>
      <c r="B10" s="126" t="s">
        <v>42</v>
      </c>
    </row>
    <row r="13" spans="1:7" ht="41.4" customHeight="1">
      <c r="A13" s="142" t="s">
        <v>45</v>
      </c>
      <c r="B13" s="143"/>
      <c r="C13" s="143"/>
      <c r="D13" s="143"/>
      <c r="E13" s="143"/>
      <c r="F13" s="143"/>
      <c r="G13" s="144"/>
    </row>
  </sheetData>
  <mergeCells count="1">
    <mergeCell ref="A13:G13"/>
  </mergeCells>
  <phoneticPr fontId="7" type="noConversion"/>
  <hyperlinks>
    <hyperlink ref="A5" location="SV_LO_2122_1a!A1" display="SV_LO_2122_1a" xr:uid="{00000000-0004-0000-0000-000000000000}"/>
    <hyperlink ref="A6" location="SV_LO_2122_1b!A1" display="SV_LO_2122_1b" xr:uid="{00000000-0004-0000-0000-000001000000}"/>
    <hyperlink ref="A10" location="ZBL_LO_2122_1!A1" display="ZBL_LO_2122_1" xr:uid="{00000000-0004-0000-0000-000002000000}"/>
  </hyperlink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63"/>
  <sheetViews>
    <sheetView workbookViewId="0">
      <selection activeCell="A68" sqref="A68"/>
    </sheetView>
  </sheetViews>
  <sheetFormatPr defaultColWidth="9.109375" defaultRowHeight="13.2"/>
  <cols>
    <col min="1" max="1" width="17.88671875" style="3" customWidth="1"/>
    <col min="2" max="3" width="8.109375" style="3" customWidth="1"/>
    <col min="4" max="4" width="9.109375" style="3"/>
    <col min="5" max="7" width="7.88671875" style="3" customWidth="1"/>
    <col min="8" max="8" width="8.33203125" style="3" customWidth="1"/>
    <col min="9" max="9" width="9.109375" style="3"/>
    <col min="10" max="10" width="7.6640625" style="3" customWidth="1"/>
    <col min="11" max="11" width="9.109375" style="3"/>
    <col min="12" max="14" width="8.109375" style="3" customWidth="1"/>
    <col min="15" max="15" width="8.88671875" style="3" customWidth="1"/>
    <col min="16" max="19" width="8.33203125" style="3" customWidth="1"/>
    <col min="20" max="22" width="8.33203125" style="22" customWidth="1"/>
    <col min="23" max="47" width="9.109375" style="22"/>
    <col min="48" max="52" width="9.109375" style="24"/>
    <col min="53" max="16384" width="9.109375" style="3"/>
  </cols>
  <sheetData>
    <row r="1" spans="1:55">
      <c r="A1" s="1" t="s">
        <v>46</v>
      </c>
      <c r="B1" s="2"/>
      <c r="Q1" s="2"/>
      <c r="S1" s="2"/>
    </row>
    <row r="2" spans="1:55">
      <c r="A2" s="149" t="s">
        <v>0</v>
      </c>
      <c r="B2" s="149"/>
      <c r="C2" s="149"/>
      <c r="D2" s="149"/>
      <c r="E2" s="149"/>
      <c r="F2" s="149"/>
      <c r="G2" s="149"/>
      <c r="H2" s="149"/>
      <c r="I2" s="149"/>
      <c r="J2" s="149"/>
      <c r="K2" s="149"/>
      <c r="L2" s="149"/>
      <c r="M2" s="149"/>
      <c r="N2" s="149"/>
      <c r="O2" s="149"/>
      <c r="P2" s="149"/>
      <c r="Q2" s="149"/>
      <c r="R2" s="149"/>
      <c r="S2" s="149"/>
      <c r="T2" s="149"/>
      <c r="U2" s="149"/>
      <c r="V2" s="149"/>
    </row>
    <row r="3" spans="1:55">
      <c r="A3" s="149" t="s">
        <v>37</v>
      </c>
      <c r="B3" s="149"/>
      <c r="C3" s="149"/>
      <c r="D3" s="149"/>
      <c r="E3" s="149"/>
      <c r="F3" s="149"/>
      <c r="G3" s="149"/>
      <c r="H3" s="149"/>
      <c r="I3" s="149"/>
      <c r="J3" s="149"/>
      <c r="K3" s="149"/>
      <c r="L3" s="149"/>
      <c r="M3" s="149"/>
      <c r="N3" s="149"/>
      <c r="O3" s="149"/>
      <c r="P3" s="149"/>
      <c r="Q3" s="149"/>
      <c r="R3" s="149"/>
      <c r="S3" s="149"/>
      <c r="T3" s="149"/>
      <c r="U3" s="149"/>
      <c r="V3" s="149"/>
    </row>
    <row r="4" spans="1:55">
      <c r="A4" s="4"/>
      <c r="B4" s="4"/>
      <c r="C4" s="70"/>
      <c r="D4" s="4"/>
      <c r="E4" s="4"/>
      <c r="F4" s="4"/>
      <c r="G4" s="4"/>
      <c r="H4" s="4"/>
      <c r="I4" s="4"/>
      <c r="J4" s="4"/>
      <c r="K4" s="4"/>
      <c r="L4" s="4"/>
      <c r="M4" s="4"/>
      <c r="N4" s="4"/>
      <c r="O4" s="4"/>
      <c r="P4" s="4"/>
      <c r="Q4" s="4"/>
      <c r="R4" s="4"/>
      <c r="S4" s="4"/>
    </row>
    <row r="5" spans="1:55">
      <c r="A5" s="149" t="s">
        <v>1</v>
      </c>
      <c r="B5" s="149"/>
      <c r="C5" s="149"/>
      <c r="D5" s="149"/>
      <c r="E5" s="149"/>
      <c r="F5" s="149"/>
      <c r="G5" s="149"/>
      <c r="H5" s="149"/>
      <c r="I5" s="149"/>
      <c r="J5" s="149"/>
      <c r="K5" s="149"/>
      <c r="L5" s="149"/>
      <c r="M5" s="149"/>
      <c r="N5" s="149"/>
      <c r="O5" s="149"/>
      <c r="P5" s="149"/>
      <c r="Q5" s="149"/>
      <c r="R5" s="149"/>
      <c r="S5" s="149"/>
      <c r="T5" s="149"/>
      <c r="U5" s="149"/>
      <c r="V5" s="149"/>
    </row>
    <row r="6" spans="1:55" ht="13.8" thickBot="1">
      <c r="A6" s="4"/>
      <c r="B6" s="4"/>
      <c r="C6" s="4"/>
      <c r="D6" s="4"/>
      <c r="E6" s="4"/>
      <c r="F6" s="4"/>
      <c r="G6" s="4"/>
      <c r="H6" s="4"/>
      <c r="I6" s="4"/>
      <c r="J6" s="4"/>
      <c r="K6" s="4"/>
      <c r="L6" s="4"/>
      <c r="M6" s="4"/>
      <c r="N6" s="4"/>
      <c r="O6" s="4"/>
      <c r="P6" s="4"/>
      <c r="Q6" s="4"/>
      <c r="R6" s="4"/>
      <c r="S6" s="4"/>
    </row>
    <row r="7" spans="1:55">
      <c r="A7" s="5"/>
      <c r="B7" s="147" t="s">
        <v>2</v>
      </c>
      <c r="C7" s="148"/>
      <c r="D7" s="148"/>
      <c r="E7" s="148"/>
      <c r="F7" s="148"/>
      <c r="G7" s="148"/>
      <c r="H7" s="154"/>
      <c r="I7" s="147" t="s">
        <v>3</v>
      </c>
      <c r="J7" s="148"/>
      <c r="K7" s="148"/>
      <c r="L7" s="148"/>
      <c r="M7" s="148"/>
      <c r="N7" s="148"/>
      <c r="O7" s="154"/>
      <c r="P7" s="147" t="s">
        <v>4</v>
      </c>
      <c r="Q7" s="148"/>
      <c r="R7" s="148"/>
      <c r="S7" s="148"/>
      <c r="T7" s="148"/>
      <c r="U7" s="148"/>
      <c r="V7" s="148"/>
    </row>
    <row r="8" spans="1:55">
      <c r="A8" s="2"/>
      <c r="B8" s="155" t="s">
        <v>5</v>
      </c>
      <c r="C8" s="151"/>
      <c r="D8" s="71" t="s">
        <v>6</v>
      </c>
      <c r="E8" s="146" t="s">
        <v>7</v>
      </c>
      <c r="F8" s="146"/>
      <c r="G8" s="146"/>
      <c r="H8" s="7" t="s">
        <v>4</v>
      </c>
      <c r="I8" s="155" t="s">
        <v>5</v>
      </c>
      <c r="J8" s="151"/>
      <c r="K8" s="2" t="s">
        <v>6</v>
      </c>
      <c r="L8" s="145" t="s">
        <v>7</v>
      </c>
      <c r="M8" s="146"/>
      <c r="N8" s="146"/>
      <c r="O8" s="99" t="s">
        <v>4</v>
      </c>
      <c r="P8" s="150" t="s">
        <v>5</v>
      </c>
      <c r="Q8" s="151"/>
      <c r="R8" s="2" t="s">
        <v>6</v>
      </c>
      <c r="S8" s="145" t="s">
        <v>7</v>
      </c>
      <c r="T8" s="146"/>
      <c r="U8" s="146"/>
      <c r="V8" s="7" t="s">
        <v>4</v>
      </c>
      <c r="AV8" s="22"/>
      <c r="AW8" s="22"/>
      <c r="AX8" s="22"/>
      <c r="BA8" s="24"/>
      <c r="BB8" s="24"/>
      <c r="BC8" s="24"/>
    </row>
    <row r="9" spans="1:55" ht="13.8">
      <c r="A9" s="8" t="s">
        <v>8</v>
      </c>
      <c r="B9" s="72" t="s">
        <v>43</v>
      </c>
      <c r="C9" s="77">
        <v>1</v>
      </c>
      <c r="D9" s="74" t="s">
        <v>9</v>
      </c>
      <c r="E9" s="8" t="s">
        <v>10</v>
      </c>
      <c r="F9" s="133" t="s">
        <v>11</v>
      </c>
      <c r="G9" s="8" t="s">
        <v>12</v>
      </c>
      <c r="H9" s="132"/>
      <c r="I9" s="72" t="s">
        <v>43</v>
      </c>
      <c r="J9" s="77">
        <v>1</v>
      </c>
      <c r="K9" s="74">
        <v>0</v>
      </c>
      <c r="L9" s="8" t="s">
        <v>10</v>
      </c>
      <c r="M9" s="133" t="s">
        <v>11</v>
      </c>
      <c r="N9" s="8" t="s">
        <v>12</v>
      </c>
      <c r="O9" s="100"/>
      <c r="P9" s="77" t="s">
        <v>43</v>
      </c>
      <c r="Q9" s="77">
        <v>1</v>
      </c>
      <c r="R9" s="9" t="s">
        <v>9</v>
      </c>
      <c r="S9" s="8" t="s">
        <v>10</v>
      </c>
      <c r="T9" s="8" t="s">
        <v>11</v>
      </c>
      <c r="U9" s="8" t="s">
        <v>12</v>
      </c>
      <c r="V9" s="10"/>
      <c r="AV9" s="22"/>
      <c r="AW9" s="22"/>
      <c r="AX9" s="22"/>
      <c r="BA9" s="24"/>
      <c r="BB9" s="24"/>
      <c r="BC9" s="24"/>
    </row>
    <row r="10" spans="1:55">
      <c r="A10" s="11" t="s">
        <v>13</v>
      </c>
      <c r="B10" s="84">
        <v>1</v>
      </c>
      <c r="C10" s="130">
        <v>231</v>
      </c>
      <c r="D10" s="84">
        <v>28692</v>
      </c>
      <c r="E10" s="84">
        <v>2353</v>
      </c>
      <c r="F10" s="130">
        <v>67</v>
      </c>
      <c r="G10" s="131" t="s">
        <v>50</v>
      </c>
      <c r="H10" s="84">
        <f t="shared" ref="H10:H16" si="0">SUM(B10:G10)</f>
        <v>31344</v>
      </c>
      <c r="I10" s="96" t="s">
        <v>50</v>
      </c>
      <c r="J10">
        <v>255</v>
      </c>
      <c r="K10" s="84">
        <v>28587</v>
      </c>
      <c r="L10" s="84">
        <v>1936</v>
      </c>
      <c r="M10">
        <v>55</v>
      </c>
      <c r="N10" s="131">
        <v>2</v>
      </c>
      <c r="O10" s="84">
        <f>SUM(I10:N10)</f>
        <v>30835</v>
      </c>
      <c r="P10" s="96">
        <f t="shared" ref="P10:U10" si="1">SUM(I10,B10)</f>
        <v>1</v>
      </c>
      <c r="Q10" s="86">
        <f t="shared" si="1"/>
        <v>486</v>
      </c>
      <c r="R10" s="84">
        <f t="shared" si="1"/>
        <v>57279</v>
      </c>
      <c r="S10" s="84">
        <f t="shared" si="1"/>
        <v>4289</v>
      </c>
      <c r="T10" s="85">
        <f t="shared" si="1"/>
        <v>122</v>
      </c>
      <c r="U10" s="85">
        <f t="shared" si="1"/>
        <v>2</v>
      </c>
      <c r="V10" s="84">
        <f t="shared" ref="V10:V16" si="2">SUM(P10:U10)</f>
        <v>62179</v>
      </c>
      <c r="AV10" s="22"/>
      <c r="AW10" s="22"/>
      <c r="AX10" s="22"/>
      <c r="BA10" s="24"/>
      <c r="BB10" s="24"/>
      <c r="BC10" s="24"/>
    </row>
    <row r="11" spans="1:55">
      <c r="A11" s="2" t="s">
        <v>14</v>
      </c>
      <c r="B11" s="87">
        <v>3</v>
      </c>
      <c r="C11" s="130">
        <v>251</v>
      </c>
      <c r="D11" s="87">
        <v>28340</v>
      </c>
      <c r="E11" s="87">
        <v>2730</v>
      </c>
      <c r="F11" s="130">
        <v>102</v>
      </c>
      <c r="G11" s="130">
        <v>1</v>
      </c>
      <c r="H11" s="87">
        <f t="shared" si="0"/>
        <v>31427</v>
      </c>
      <c r="I11" s="97" t="s">
        <v>50</v>
      </c>
      <c r="J11">
        <v>265</v>
      </c>
      <c r="K11" s="87">
        <v>28161</v>
      </c>
      <c r="L11" s="87">
        <v>2601</v>
      </c>
      <c r="M11">
        <v>105</v>
      </c>
      <c r="N11">
        <v>3</v>
      </c>
      <c r="O11" s="87">
        <f t="shared" ref="O11:O15" si="3">SUM(I11:N11)</f>
        <v>31135</v>
      </c>
      <c r="P11" s="97">
        <f t="shared" ref="P11:P16" si="4">SUM(I11,B11)</f>
        <v>3</v>
      </c>
      <c r="Q11" s="90">
        <f t="shared" ref="Q11:U16" si="5">SUM(J11,C11)</f>
        <v>516</v>
      </c>
      <c r="R11" s="87">
        <f t="shared" si="5"/>
        <v>56501</v>
      </c>
      <c r="S11" s="87">
        <f t="shared" si="5"/>
        <v>5331</v>
      </c>
      <c r="T11" s="89">
        <f t="shared" si="5"/>
        <v>207</v>
      </c>
      <c r="U11" s="89">
        <f t="shared" si="5"/>
        <v>4</v>
      </c>
      <c r="V11" s="87">
        <f t="shared" si="2"/>
        <v>62562</v>
      </c>
      <c r="AV11" s="22"/>
      <c r="AW11" s="22"/>
      <c r="AX11" s="22"/>
      <c r="BA11" s="24"/>
      <c r="BB11" s="24"/>
      <c r="BC11" s="24"/>
    </row>
    <row r="12" spans="1:55">
      <c r="A12" s="2" t="s">
        <v>15</v>
      </c>
      <c r="B12" s="87">
        <v>4</v>
      </c>
      <c r="C12" s="130">
        <v>416</v>
      </c>
      <c r="D12" s="87">
        <v>27473</v>
      </c>
      <c r="E12" s="87">
        <v>3020</v>
      </c>
      <c r="F12" s="130">
        <v>138</v>
      </c>
      <c r="G12" s="130">
        <v>4</v>
      </c>
      <c r="H12" s="87">
        <f t="shared" si="0"/>
        <v>31055</v>
      </c>
      <c r="I12" s="87">
        <v>1</v>
      </c>
      <c r="J12">
        <v>308</v>
      </c>
      <c r="K12" s="87">
        <v>27446</v>
      </c>
      <c r="L12" s="87">
        <v>2836</v>
      </c>
      <c r="M12">
        <v>139</v>
      </c>
      <c r="N12">
        <v>5</v>
      </c>
      <c r="O12" s="87">
        <f t="shared" si="3"/>
        <v>30735</v>
      </c>
      <c r="P12" s="97">
        <f t="shared" si="4"/>
        <v>5</v>
      </c>
      <c r="Q12" s="90">
        <f t="shared" si="5"/>
        <v>724</v>
      </c>
      <c r="R12" s="87">
        <f t="shared" si="5"/>
        <v>54919</v>
      </c>
      <c r="S12" s="87">
        <f t="shared" si="5"/>
        <v>5856</v>
      </c>
      <c r="T12" s="89">
        <f t="shared" si="5"/>
        <v>277</v>
      </c>
      <c r="U12" s="89">
        <f t="shared" si="5"/>
        <v>9</v>
      </c>
      <c r="V12" s="87">
        <f t="shared" si="2"/>
        <v>61790</v>
      </c>
      <c r="AV12" s="22"/>
      <c r="AW12" s="22"/>
      <c r="AX12" s="22"/>
      <c r="BA12" s="24"/>
      <c r="BB12" s="24"/>
      <c r="BC12" s="24"/>
    </row>
    <row r="13" spans="1:55">
      <c r="A13" s="2" t="s">
        <v>16</v>
      </c>
      <c r="B13" s="87">
        <v>5</v>
      </c>
      <c r="C13" s="130">
        <v>400</v>
      </c>
      <c r="D13" s="87">
        <v>27433</v>
      </c>
      <c r="E13" s="87">
        <v>3115</v>
      </c>
      <c r="F13" s="130">
        <v>220</v>
      </c>
      <c r="G13" s="130">
        <v>8</v>
      </c>
      <c r="H13" s="87">
        <f t="shared" si="0"/>
        <v>31181</v>
      </c>
      <c r="I13" s="87">
        <v>4</v>
      </c>
      <c r="J13">
        <v>327</v>
      </c>
      <c r="K13" s="87">
        <v>27515</v>
      </c>
      <c r="L13" s="87">
        <v>2896</v>
      </c>
      <c r="M13">
        <v>199</v>
      </c>
      <c r="N13">
        <v>7</v>
      </c>
      <c r="O13" s="87">
        <f t="shared" si="3"/>
        <v>30948</v>
      </c>
      <c r="P13" s="97">
        <f t="shared" si="4"/>
        <v>9</v>
      </c>
      <c r="Q13" s="90">
        <f t="shared" si="5"/>
        <v>727</v>
      </c>
      <c r="R13" s="87">
        <f t="shared" si="5"/>
        <v>54948</v>
      </c>
      <c r="S13" s="87">
        <f t="shared" si="5"/>
        <v>6011</v>
      </c>
      <c r="T13" s="89">
        <f t="shared" si="5"/>
        <v>419</v>
      </c>
      <c r="U13" s="89">
        <f t="shared" si="5"/>
        <v>15</v>
      </c>
      <c r="V13" s="87">
        <f t="shared" si="2"/>
        <v>62129</v>
      </c>
      <c r="AV13" s="22"/>
      <c r="AW13" s="22"/>
      <c r="AX13" s="22"/>
      <c r="BA13" s="24"/>
      <c r="BB13" s="24"/>
      <c r="BC13" s="24"/>
    </row>
    <row r="14" spans="1:55">
      <c r="A14" s="2" t="s">
        <v>17</v>
      </c>
      <c r="B14" s="87">
        <v>10</v>
      </c>
      <c r="C14" s="130">
        <v>542</v>
      </c>
      <c r="D14" s="87">
        <v>27740</v>
      </c>
      <c r="E14" s="87">
        <v>3296</v>
      </c>
      <c r="F14" s="130">
        <v>154</v>
      </c>
      <c r="G14" s="130">
        <v>2</v>
      </c>
      <c r="H14" s="87">
        <f t="shared" si="0"/>
        <v>31744</v>
      </c>
      <c r="I14" s="87">
        <v>8</v>
      </c>
      <c r="J14">
        <v>334</v>
      </c>
      <c r="K14" s="87">
        <v>27763</v>
      </c>
      <c r="L14" s="87">
        <v>3064</v>
      </c>
      <c r="M14">
        <v>123</v>
      </c>
      <c r="N14" s="134" t="s">
        <v>50</v>
      </c>
      <c r="O14" s="87">
        <f t="shared" si="3"/>
        <v>31292</v>
      </c>
      <c r="P14" s="97">
        <f t="shared" si="4"/>
        <v>18</v>
      </c>
      <c r="Q14" s="90">
        <f t="shared" si="5"/>
        <v>876</v>
      </c>
      <c r="R14" s="87">
        <f t="shared" si="5"/>
        <v>55503</v>
      </c>
      <c r="S14" s="87">
        <f t="shared" si="5"/>
        <v>6360</v>
      </c>
      <c r="T14" s="89">
        <f t="shared" si="5"/>
        <v>277</v>
      </c>
      <c r="U14" s="89">
        <f t="shared" si="5"/>
        <v>2</v>
      </c>
      <c r="V14" s="87">
        <f t="shared" si="2"/>
        <v>63036</v>
      </c>
      <c r="AV14" s="22"/>
      <c r="AW14" s="22"/>
      <c r="AX14" s="22"/>
      <c r="BA14" s="24"/>
      <c r="BB14" s="24"/>
      <c r="BC14" s="24"/>
    </row>
    <row r="15" spans="1:55">
      <c r="A15" s="2" t="s">
        <v>18</v>
      </c>
      <c r="B15" s="87">
        <v>12</v>
      </c>
      <c r="C15" s="130">
        <v>487</v>
      </c>
      <c r="D15" s="87">
        <v>27732</v>
      </c>
      <c r="E15" s="87">
        <v>2557</v>
      </c>
      <c r="F15" s="130">
        <v>65</v>
      </c>
      <c r="G15" s="130">
        <v>2</v>
      </c>
      <c r="H15" s="87">
        <f t="shared" si="0"/>
        <v>30855</v>
      </c>
      <c r="I15" s="87">
        <v>8</v>
      </c>
      <c r="J15">
        <v>382</v>
      </c>
      <c r="K15" s="87">
        <v>28029</v>
      </c>
      <c r="L15" s="87">
        <v>2363</v>
      </c>
      <c r="M15">
        <v>69</v>
      </c>
      <c r="N15">
        <v>2</v>
      </c>
      <c r="O15" s="87">
        <f t="shared" si="3"/>
        <v>30853</v>
      </c>
      <c r="P15" s="97">
        <f t="shared" si="4"/>
        <v>20</v>
      </c>
      <c r="Q15" s="90">
        <f t="shared" si="5"/>
        <v>869</v>
      </c>
      <c r="R15" s="87">
        <f t="shared" si="5"/>
        <v>55761</v>
      </c>
      <c r="S15" s="87">
        <f t="shared" si="5"/>
        <v>4920</v>
      </c>
      <c r="T15" s="89">
        <f t="shared" si="5"/>
        <v>134</v>
      </c>
      <c r="U15" s="89">
        <f t="shared" si="5"/>
        <v>4</v>
      </c>
      <c r="V15" s="87">
        <f t="shared" si="2"/>
        <v>61708</v>
      </c>
      <c r="AV15" s="22"/>
      <c r="AW15" s="22"/>
      <c r="AX15" s="22"/>
      <c r="BA15" s="24"/>
      <c r="BB15" s="24"/>
      <c r="BC15" s="24"/>
    </row>
    <row r="16" spans="1:55">
      <c r="A16" s="12"/>
      <c r="B16" s="91">
        <f t="shared" ref="B16:G16" si="6">SUM(B10:B15)</f>
        <v>35</v>
      </c>
      <c r="C16" s="92">
        <f t="shared" si="6"/>
        <v>2327</v>
      </c>
      <c r="D16" s="93">
        <f t="shared" si="6"/>
        <v>167410</v>
      </c>
      <c r="E16" s="93">
        <f t="shared" si="6"/>
        <v>17071</v>
      </c>
      <c r="F16" s="92">
        <f t="shared" si="6"/>
        <v>746</v>
      </c>
      <c r="G16" s="92">
        <f t="shared" si="6"/>
        <v>17</v>
      </c>
      <c r="H16" s="127">
        <f t="shared" si="0"/>
        <v>187606</v>
      </c>
      <c r="I16" s="93">
        <f t="shared" ref="I16:N16" si="7">SUM(I10:I15)</f>
        <v>21</v>
      </c>
      <c r="J16" s="92">
        <f t="shared" si="7"/>
        <v>1871</v>
      </c>
      <c r="K16" s="93">
        <f t="shared" si="7"/>
        <v>167501</v>
      </c>
      <c r="L16" s="93">
        <f t="shared" si="7"/>
        <v>15696</v>
      </c>
      <c r="M16" s="92">
        <f t="shared" si="7"/>
        <v>690</v>
      </c>
      <c r="N16" s="92">
        <f t="shared" si="7"/>
        <v>19</v>
      </c>
      <c r="O16" s="101">
        <f>SUM(I16:N16)</f>
        <v>185798</v>
      </c>
      <c r="P16" s="86">
        <f t="shared" si="4"/>
        <v>56</v>
      </c>
      <c r="Q16" s="94">
        <f t="shared" si="5"/>
        <v>4198</v>
      </c>
      <c r="R16" s="93">
        <f t="shared" si="5"/>
        <v>334911</v>
      </c>
      <c r="S16" s="93">
        <f t="shared" si="5"/>
        <v>32767</v>
      </c>
      <c r="T16" s="92">
        <f t="shared" si="5"/>
        <v>1436</v>
      </c>
      <c r="U16" s="92">
        <f t="shared" si="5"/>
        <v>36</v>
      </c>
      <c r="V16" s="93">
        <f t="shared" si="2"/>
        <v>373404</v>
      </c>
      <c r="AV16" s="22"/>
      <c r="AW16" s="22"/>
      <c r="AX16" s="22"/>
      <c r="BA16" s="24"/>
      <c r="BB16" s="24"/>
      <c r="BC16" s="24"/>
    </row>
    <row r="17" spans="1:55">
      <c r="A17" s="14" t="s">
        <v>19</v>
      </c>
      <c r="B17" s="75"/>
      <c r="C17" s="16"/>
      <c r="D17" s="16"/>
      <c r="E17" s="16"/>
      <c r="F17" s="16"/>
      <c r="G17" s="16"/>
      <c r="H17" s="128">
        <v>9223</v>
      </c>
      <c r="I17" s="15"/>
      <c r="J17" s="16"/>
      <c r="K17" s="16"/>
      <c r="L17" s="16"/>
      <c r="M17" s="16"/>
      <c r="N17" s="16"/>
      <c r="O17" s="128">
        <v>8981</v>
      </c>
      <c r="P17" s="16"/>
      <c r="Q17" s="78"/>
      <c r="R17" s="16"/>
      <c r="S17" s="16"/>
      <c r="T17" s="16"/>
      <c r="U17" s="16"/>
      <c r="V17" s="15">
        <f>SUM(O17,H17)</f>
        <v>18204</v>
      </c>
      <c r="AV17" s="22"/>
      <c r="AW17" s="22"/>
      <c r="AX17" s="22"/>
      <c r="BA17" s="24"/>
      <c r="BB17" s="24"/>
      <c r="BC17" s="24"/>
    </row>
    <row r="18" spans="1:55">
      <c r="A18" s="12" t="s">
        <v>4</v>
      </c>
      <c r="B18" s="76"/>
      <c r="C18" s="18"/>
      <c r="D18" s="13"/>
      <c r="E18" s="18"/>
      <c r="F18" s="19"/>
      <c r="G18" s="19"/>
      <c r="H18" s="129">
        <f>SUM(H16:H17)</f>
        <v>196829</v>
      </c>
      <c r="I18" s="17"/>
      <c r="J18" s="18"/>
      <c r="K18" s="13"/>
      <c r="L18" s="18"/>
      <c r="M18" s="18"/>
      <c r="N18" s="19"/>
      <c r="O18" s="102">
        <f>SUM(O16:O17)</f>
        <v>194779</v>
      </c>
      <c r="P18" s="18"/>
      <c r="Q18" s="79"/>
      <c r="R18" s="13"/>
      <c r="S18" s="18"/>
      <c r="T18" s="19"/>
      <c r="U18" s="19"/>
      <c r="V18" s="17">
        <f>SUM(O18,H18)</f>
        <v>391608</v>
      </c>
      <c r="AV18" s="22"/>
      <c r="AW18" s="22"/>
      <c r="AX18" s="22"/>
      <c r="BA18" s="24"/>
      <c r="BB18" s="24"/>
      <c r="BC18" s="24"/>
    </row>
    <row r="19" spans="1:55">
      <c r="M19" s="2"/>
      <c r="P19" s="20"/>
      <c r="Q19" s="21"/>
    </row>
    <row r="20" spans="1:55">
      <c r="M20" s="2"/>
      <c r="P20" s="20"/>
      <c r="Q20" s="21"/>
    </row>
    <row r="21" spans="1:55">
      <c r="A21" s="149" t="s">
        <v>20</v>
      </c>
      <c r="B21" s="149"/>
      <c r="C21" s="149"/>
      <c r="D21" s="149"/>
      <c r="E21" s="149"/>
      <c r="F21" s="149"/>
      <c r="G21" s="149"/>
      <c r="H21" s="149"/>
      <c r="I21" s="149"/>
      <c r="J21" s="149"/>
      <c r="K21" s="149"/>
      <c r="L21" s="149"/>
      <c r="M21" s="149"/>
      <c r="N21" s="149"/>
      <c r="O21" s="149"/>
      <c r="P21" s="149"/>
      <c r="Q21" s="149"/>
      <c r="R21" s="149"/>
      <c r="S21" s="149"/>
      <c r="T21" s="149"/>
      <c r="U21" s="149"/>
      <c r="V21" s="149"/>
    </row>
    <row r="22" spans="1:55" ht="13.8" thickBot="1">
      <c r="A22" s="2"/>
      <c r="B22" s="2"/>
      <c r="Q22" s="2"/>
      <c r="S22" s="2"/>
    </row>
    <row r="23" spans="1:55">
      <c r="A23" s="5"/>
      <c r="B23" s="147" t="s">
        <v>2</v>
      </c>
      <c r="C23" s="148"/>
      <c r="D23" s="148"/>
      <c r="E23" s="148"/>
      <c r="F23" s="148"/>
      <c r="G23" s="148"/>
      <c r="H23" s="154"/>
      <c r="I23" s="147" t="s">
        <v>3</v>
      </c>
      <c r="J23" s="148"/>
      <c r="K23" s="148"/>
      <c r="L23" s="148"/>
      <c r="M23" s="148"/>
      <c r="N23" s="148"/>
      <c r="O23" s="154"/>
      <c r="P23" s="147" t="s">
        <v>4</v>
      </c>
      <c r="Q23" s="148"/>
      <c r="R23" s="148"/>
      <c r="S23" s="148"/>
      <c r="T23" s="148"/>
      <c r="U23" s="148"/>
      <c r="V23" s="148"/>
    </row>
    <row r="24" spans="1:55">
      <c r="A24" s="2"/>
      <c r="B24" s="155" t="s">
        <v>5</v>
      </c>
      <c r="C24" s="151"/>
      <c r="D24" s="6" t="s">
        <v>6</v>
      </c>
      <c r="E24" s="146" t="s">
        <v>7</v>
      </c>
      <c r="F24" s="146"/>
      <c r="G24" s="146"/>
      <c r="H24" s="7" t="s">
        <v>4</v>
      </c>
      <c r="I24" s="155" t="s">
        <v>5</v>
      </c>
      <c r="J24" s="151"/>
      <c r="K24" s="6" t="s">
        <v>6</v>
      </c>
      <c r="L24" s="146" t="s">
        <v>7</v>
      </c>
      <c r="M24" s="146"/>
      <c r="N24" s="146"/>
      <c r="O24" s="99" t="s">
        <v>4</v>
      </c>
      <c r="P24" s="150" t="s">
        <v>5</v>
      </c>
      <c r="Q24" s="151"/>
      <c r="R24" s="2" t="s">
        <v>6</v>
      </c>
      <c r="S24" s="145" t="s">
        <v>7</v>
      </c>
      <c r="T24" s="146"/>
      <c r="U24" s="146"/>
      <c r="V24" s="7" t="s">
        <v>4</v>
      </c>
      <c r="AV24" s="22"/>
      <c r="AW24" s="22"/>
      <c r="AX24" s="22"/>
      <c r="BA24" s="24"/>
      <c r="BB24" s="24"/>
      <c r="BC24" s="24"/>
    </row>
    <row r="25" spans="1:55" ht="13.8">
      <c r="A25" s="8" t="s">
        <v>8</v>
      </c>
      <c r="B25" s="72" t="s">
        <v>43</v>
      </c>
      <c r="C25" s="77">
        <v>1</v>
      </c>
      <c r="D25" s="74" t="s">
        <v>9</v>
      </c>
      <c r="E25" s="8" t="s">
        <v>10</v>
      </c>
      <c r="F25" s="133" t="s">
        <v>11</v>
      </c>
      <c r="G25" s="8" t="s">
        <v>12</v>
      </c>
      <c r="H25" s="132"/>
      <c r="I25" s="72" t="s">
        <v>43</v>
      </c>
      <c r="J25" s="77">
        <v>1</v>
      </c>
      <c r="K25" s="74">
        <v>0</v>
      </c>
      <c r="L25" s="8" t="s">
        <v>10</v>
      </c>
      <c r="M25" s="133" t="s">
        <v>11</v>
      </c>
      <c r="N25" s="8" t="s">
        <v>12</v>
      </c>
      <c r="O25" s="100"/>
      <c r="P25" s="77" t="s">
        <v>43</v>
      </c>
      <c r="Q25" s="77">
        <v>1</v>
      </c>
      <c r="R25" s="9" t="s">
        <v>9</v>
      </c>
      <c r="S25" s="8" t="s">
        <v>10</v>
      </c>
      <c r="T25" s="8" t="s">
        <v>11</v>
      </c>
      <c r="U25" s="8" t="s">
        <v>12</v>
      </c>
      <c r="V25" s="10"/>
      <c r="AV25" s="22"/>
      <c r="AW25" s="22"/>
      <c r="AX25" s="22"/>
      <c r="BA25" s="24"/>
      <c r="BB25" s="24"/>
      <c r="BC25" s="24"/>
    </row>
    <row r="26" spans="1:55">
      <c r="A26" s="11" t="s">
        <v>13</v>
      </c>
      <c r="B26" s="84">
        <v>1</v>
      </c>
      <c r="C26" s="130">
        <v>16</v>
      </c>
      <c r="D26" s="84">
        <v>3184</v>
      </c>
      <c r="E26" s="84">
        <v>1061</v>
      </c>
      <c r="F26" s="130">
        <v>118</v>
      </c>
      <c r="G26" s="131">
        <v>10</v>
      </c>
      <c r="H26" s="84">
        <f>SUM(B26:G26)</f>
        <v>4390</v>
      </c>
      <c r="I26" s="136" t="s">
        <v>50</v>
      </c>
      <c r="J26" s="130">
        <v>11</v>
      </c>
      <c r="K26" s="84">
        <v>3353</v>
      </c>
      <c r="L26" s="84">
        <v>899</v>
      </c>
      <c r="M26" s="130">
        <v>100</v>
      </c>
      <c r="N26" s="131">
        <v>7</v>
      </c>
      <c r="O26" s="84">
        <f>SUM(I26:N26)</f>
        <v>4370</v>
      </c>
      <c r="P26" s="96">
        <f t="shared" ref="P26:U31" si="8">SUM(I26,B26)</f>
        <v>1</v>
      </c>
      <c r="Q26" s="86">
        <f t="shared" si="8"/>
        <v>27</v>
      </c>
      <c r="R26" s="84">
        <f t="shared" si="8"/>
        <v>6537</v>
      </c>
      <c r="S26" s="84">
        <f t="shared" si="8"/>
        <v>1960</v>
      </c>
      <c r="T26" s="85">
        <f t="shared" si="8"/>
        <v>218</v>
      </c>
      <c r="U26" s="85">
        <f t="shared" si="8"/>
        <v>17</v>
      </c>
      <c r="V26" s="84">
        <f t="shared" ref="V26:V32" si="9">SUM(P26:U26)</f>
        <v>8760</v>
      </c>
      <c r="AV26" s="22"/>
      <c r="AW26" s="22"/>
      <c r="AX26" s="22"/>
      <c r="BA26" s="24"/>
      <c r="BB26" s="24"/>
      <c r="BC26" s="24"/>
    </row>
    <row r="27" spans="1:55">
      <c r="A27" s="2" t="s">
        <v>14</v>
      </c>
      <c r="B27" s="135" t="s">
        <v>50</v>
      </c>
      <c r="C27" s="130">
        <v>21</v>
      </c>
      <c r="D27" s="87">
        <v>2723</v>
      </c>
      <c r="E27" s="87">
        <v>1032</v>
      </c>
      <c r="F27" s="130">
        <v>152</v>
      </c>
      <c r="G27" s="130">
        <v>19</v>
      </c>
      <c r="H27" s="87">
        <f t="shared" ref="H27:H31" si="10">SUM(B27:G27)</f>
        <v>3947</v>
      </c>
      <c r="I27" s="135" t="s">
        <v>50</v>
      </c>
      <c r="J27" s="130">
        <v>16</v>
      </c>
      <c r="K27" s="87">
        <v>2720</v>
      </c>
      <c r="L27" s="87">
        <v>1035</v>
      </c>
      <c r="M27" s="130">
        <v>156</v>
      </c>
      <c r="N27" s="130">
        <v>16</v>
      </c>
      <c r="O27" s="87">
        <f t="shared" ref="O27:O31" si="11">SUM(I27:N27)</f>
        <v>3943</v>
      </c>
      <c r="P27" s="97">
        <f t="shared" si="8"/>
        <v>0</v>
      </c>
      <c r="Q27" s="90">
        <f t="shared" si="8"/>
        <v>37</v>
      </c>
      <c r="R27" s="87">
        <f t="shared" si="8"/>
        <v>5443</v>
      </c>
      <c r="S27" s="87">
        <f t="shared" si="8"/>
        <v>2067</v>
      </c>
      <c r="T27" s="89">
        <f t="shared" si="8"/>
        <v>308</v>
      </c>
      <c r="U27" s="89">
        <f t="shared" si="8"/>
        <v>35</v>
      </c>
      <c r="V27" s="87">
        <f t="shared" si="9"/>
        <v>7890</v>
      </c>
      <c r="AV27" s="22"/>
      <c r="AW27" s="22"/>
      <c r="AX27" s="22"/>
      <c r="BA27" s="24"/>
      <c r="BB27" s="24"/>
      <c r="BC27" s="24"/>
    </row>
    <row r="28" spans="1:55">
      <c r="A28" s="2" t="s">
        <v>15</v>
      </c>
      <c r="B28" s="135" t="s">
        <v>50</v>
      </c>
      <c r="C28" s="130">
        <v>25</v>
      </c>
      <c r="D28" s="87">
        <v>2471</v>
      </c>
      <c r="E28" s="87">
        <v>1163</v>
      </c>
      <c r="F28" s="130">
        <v>199</v>
      </c>
      <c r="G28" s="130">
        <v>9</v>
      </c>
      <c r="H28" s="87">
        <f t="shared" si="10"/>
        <v>3867</v>
      </c>
      <c r="I28" s="135" t="s">
        <v>50</v>
      </c>
      <c r="J28" s="130">
        <v>15</v>
      </c>
      <c r="K28" s="87">
        <v>2351</v>
      </c>
      <c r="L28" s="87">
        <v>1088</v>
      </c>
      <c r="M28" s="130">
        <v>183</v>
      </c>
      <c r="N28" s="130">
        <v>17</v>
      </c>
      <c r="O28" s="87">
        <f t="shared" si="11"/>
        <v>3654</v>
      </c>
      <c r="P28" s="97">
        <f t="shared" si="8"/>
        <v>0</v>
      </c>
      <c r="Q28" s="90">
        <f t="shared" si="8"/>
        <v>40</v>
      </c>
      <c r="R28" s="87">
        <f t="shared" si="8"/>
        <v>4822</v>
      </c>
      <c r="S28" s="87">
        <f t="shared" si="8"/>
        <v>2251</v>
      </c>
      <c r="T28" s="89">
        <f t="shared" si="8"/>
        <v>382</v>
      </c>
      <c r="U28" s="89">
        <f t="shared" si="8"/>
        <v>26</v>
      </c>
      <c r="V28" s="87">
        <f t="shared" si="9"/>
        <v>7521</v>
      </c>
      <c r="AV28" s="22"/>
      <c r="AW28" s="22"/>
      <c r="AX28" s="22"/>
      <c r="BA28" s="24"/>
      <c r="BB28" s="24"/>
      <c r="BC28" s="24"/>
    </row>
    <row r="29" spans="1:55">
      <c r="A29" s="2" t="s">
        <v>16</v>
      </c>
      <c r="B29" s="87">
        <v>1</v>
      </c>
      <c r="C29" s="130">
        <v>17</v>
      </c>
      <c r="D29" s="87">
        <v>2270</v>
      </c>
      <c r="E29" s="87">
        <v>1214</v>
      </c>
      <c r="F29" s="130">
        <v>260</v>
      </c>
      <c r="G29" s="130">
        <v>21</v>
      </c>
      <c r="H29" s="87">
        <f t="shared" si="10"/>
        <v>3783</v>
      </c>
      <c r="I29" s="87">
        <v>3</v>
      </c>
      <c r="J29" s="130">
        <v>19</v>
      </c>
      <c r="K29" s="87">
        <v>2308</v>
      </c>
      <c r="L29" s="87">
        <v>1106</v>
      </c>
      <c r="M29" s="130">
        <v>226</v>
      </c>
      <c r="N29" s="130">
        <v>20</v>
      </c>
      <c r="O29" s="87">
        <f t="shared" si="11"/>
        <v>3682</v>
      </c>
      <c r="P29" s="97">
        <f t="shared" si="8"/>
        <v>4</v>
      </c>
      <c r="Q29" s="90">
        <f t="shared" si="8"/>
        <v>36</v>
      </c>
      <c r="R29" s="87">
        <f t="shared" si="8"/>
        <v>4578</v>
      </c>
      <c r="S29" s="87">
        <f t="shared" si="8"/>
        <v>2320</v>
      </c>
      <c r="T29" s="89">
        <f t="shared" si="8"/>
        <v>486</v>
      </c>
      <c r="U29" s="89">
        <f t="shared" si="8"/>
        <v>41</v>
      </c>
      <c r="V29" s="87">
        <f t="shared" si="9"/>
        <v>7465</v>
      </c>
      <c r="AV29" s="22"/>
      <c r="AW29" s="22"/>
      <c r="AX29" s="22"/>
      <c r="BA29" s="24"/>
      <c r="BB29" s="24"/>
      <c r="BC29" s="24"/>
    </row>
    <row r="30" spans="1:55">
      <c r="A30" s="2" t="s">
        <v>17</v>
      </c>
      <c r="B30" s="87">
        <v>2</v>
      </c>
      <c r="C30" s="130">
        <v>22</v>
      </c>
      <c r="D30" s="87">
        <v>2006</v>
      </c>
      <c r="E30" s="87">
        <v>1128</v>
      </c>
      <c r="F30" s="130">
        <v>158</v>
      </c>
      <c r="G30" s="130">
        <v>9</v>
      </c>
      <c r="H30" s="87">
        <f t="shared" si="10"/>
        <v>3325</v>
      </c>
      <c r="I30" s="87">
        <v>2</v>
      </c>
      <c r="J30" s="130">
        <v>22</v>
      </c>
      <c r="K30" s="87">
        <v>2123</v>
      </c>
      <c r="L30" s="87">
        <v>1071</v>
      </c>
      <c r="M30" s="130">
        <v>149</v>
      </c>
      <c r="N30" s="130">
        <v>5</v>
      </c>
      <c r="O30" s="87">
        <f t="shared" si="11"/>
        <v>3372</v>
      </c>
      <c r="P30" s="97">
        <f t="shared" si="8"/>
        <v>4</v>
      </c>
      <c r="Q30" s="90">
        <f t="shared" si="8"/>
        <v>44</v>
      </c>
      <c r="R30" s="87">
        <f t="shared" si="8"/>
        <v>4129</v>
      </c>
      <c r="S30" s="87">
        <f t="shared" si="8"/>
        <v>2199</v>
      </c>
      <c r="T30" s="89">
        <f t="shared" si="8"/>
        <v>307</v>
      </c>
      <c r="U30" s="89">
        <f t="shared" si="8"/>
        <v>14</v>
      </c>
      <c r="V30" s="87">
        <f t="shared" si="9"/>
        <v>6697</v>
      </c>
      <c r="AV30" s="22"/>
      <c r="AW30" s="22"/>
      <c r="AX30" s="22"/>
      <c r="BA30" s="24"/>
      <c r="BB30" s="24"/>
      <c r="BC30" s="24"/>
    </row>
    <row r="31" spans="1:55">
      <c r="A31" s="2" t="s">
        <v>18</v>
      </c>
      <c r="B31" s="87">
        <v>1</v>
      </c>
      <c r="C31" s="130">
        <v>28</v>
      </c>
      <c r="D31" s="87">
        <v>1829</v>
      </c>
      <c r="E31" s="87">
        <v>856</v>
      </c>
      <c r="F31" s="130">
        <v>84</v>
      </c>
      <c r="G31" s="130">
        <v>3</v>
      </c>
      <c r="H31" s="87">
        <f t="shared" si="10"/>
        <v>2801</v>
      </c>
      <c r="I31" s="87">
        <v>2</v>
      </c>
      <c r="J31" s="130">
        <v>17</v>
      </c>
      <c r="K31" s="87">
        <v>1957</v>
      </c>
      <c r="L31" s="87">
        <v>806</v>
      </c>
      <c r="M31" s="130">
        <v>79</v>
      </c>
      <c r="N31" s="130">
        <v>5</v>
      </c>
      <c r="O31" s="87">
        <f t="shared" si="11"/>
        <v>2866</v>
      </c>
      <c r="P31" s="97">
        <f t="shared" si="8"/>
        <v>3</v>
      </c>
      <c r="Q31" s="90">
        <f t="shared" si="8"/>
        <v>45</v>
      </c>
      <c r="R31" s="87">
        <f t="shared" si="8"/>
        <v>3786</v>
      </c>
      <c r="S31" s="87">
        <f t="shared" si="8"/>
        <v>1662</v>
      </c>
      <c r="T31" s="89">
        <f t="shared" si="8"/>
        <v>163</v>
      </c>
      <c r="U31" s="89">
        <f t="shared" si="8"/>
        <v>8</v>
      </c>
      <c r="V31" s="87">
        <f t="shared" si="9"/>
        <v>5667</v>
      </c>
      <c r="AV31" s="22"/>
      <c r="AW31" s="22"/>
      <c r="AX31" s="22"/>
      <c r="BA31" s="24"/>
      <c r="BB31" s="24"/>
      <c r="BC31" s="24"/>
    </row>
    <row r="32" spans="1:55">
      <c r="A32" s="12"/>
      <c r="B32" s="91">
        <f t="shared" ref="B32:G32" si="12">SUM(B26:B31)</f>
        <v>5</v>
      </c>
      <c r="C32" s="92">
        <f t="shared" si="12"/>
        <v>129</v>
      </c>
      <c r="D32" s="93">
        <f t="shared" si="12"/>
        <v>14483</v>
      </c>
      <c r="E32" s="93">
        <f t="shared" si="12"/>
        <v>6454</v>
      </c>
      <c r="F32" s="92">
        <f t="shared" si="12"/>
        <v>971</v>
      </c>
      <c r="G32" s="92">
        <f t="shared" si="12"/>
        <v>71</v>
      </c>
      <c r="H32" s="93">
        <f>SUM(B32:G32)</f>
        <v>22113</v>
      </c>
      <c r="I32" s="95">
        <f t="shared" ref="I32:N32" si="13">SUM(I26:I31)</f>
        <v>7</v>
      </c>
      <c r="J32" s="92">
        <f t="shared" si="13"/>
        <v>100</v>
      </c>
      <c r="K32" s="93">
        <f t="shared" si="13"/>
        <v>14812</v>
      </c>
      <c r="L32" s="93">
        <f t="shared" si="13"/>
        <v>6005</v>
      </c>
      <c r="M32" s="92">
        <f t="shared" si="13"/>
        <v>893</v>
      </c>
      <c r="N32" s="92">
        <f t="shared" si="13"/>
        <v>70</v>
      </c>
      <c r="O32" s="101">
        <f>SUM(I32:N32)</f>
        <v>21887</v>
      </c>
      <c r="P32" s="92">
        <f>SUM(P26:P31)</f>
        <v>12</v>
      </c>
      <c r="Q32" s="94">
        <f>SUM(J32,C32)</f>
        <v>229</v>
      </c>
      <c r="R32" s="93">
        <f>SUM(K32,D32)</f>
        <v>29295</v>
      </c>
      <c r="S32" s="93">
        <f>SUM(L32,E32)</f>
        <v>12459</v>
      </c>
      <c r="T32" s="92">
        <f>SUM(M32,F32)</f>
        <v>1864</v>
      </c>
      <c r="U32" s="92">
        <f>SUM(N32,G32)</f>
        <v>141</v>
      </c>
      <c r="V32" s="93">
        <f t="shared" si="9"/>
        <v>44000</v>
      </c>
      <c r="AV32" s="22"/>
      <c r="AW32" s="22"/>
      <c r="AX32" s="22"/>
      <c r="BA32" s="24"/>
      <c r="BB32" s="24"/>
      <c r="BC32" s="24"/>
    </row>
    <row r="33" spans="1:55">
      <c r="A33" s="14" t="s">
        <v>19</v>
      </c>
      <c r="B33" s="75"/>
      <c r="C33" s="16"/>
      <c r="D33" s="16"/>
      <c r="E33" s="16"/>
      <c r="F33" s="16"/>
      <c r="G33" s="16"/>
      <c r="H33" s="15">
        <v>972</v>
      </c>
      <c r="I33" s="80"/>
      <c r="J33" s="16"/>
      <c r="K33" s="16"/>
      <c r="L33" s="16"/>
      <c r="M33" s="16"/>
      <c r="N33" s="16"/>
      <c r="O33" s="141">
        <v>989</v>
      </c>
      <c r="P33" s="16"/>
      <c r="Q33" s="78"/>
      <c r="R33" s="16"/>
      <c r="S33" s="16"/>
      <c r="T33" s="16"/>
      <c r="U33" s="16"/>
      <c r="V33" s="15">
        <f>SUM(O33,H33)</f>
        <v>1961</v>
      </c>
      <c r="AV33" s="22"/>
      <c r="AW33" s="22"/>
      <c r="AX33" s="22"/>
      <c r="BA33" s="24"/>
      <c r="BB33" s="24"/>
      <c r="BC33" s="24"/>
    </row>
    <row r="34" spans="1:55">
      <c r="A34" s="12" t="s">
        <v>4</v>
      </c>
      <c r="B34" s="82"/>
      <c r="C34" s="18"/>
      <c r="D34" s="13"/>
      <c r="E34" s="18"/>
      <c r="F34" s="19"/>
      <c r="G34" s="19"/>
      <c r="H34" s="17">
        <f>SUM(H32:H33)</f>
        <v>23085</v>
      </c>
      <c r="I34" s="81"/>
      <c r="J34" s="18"/>
      <c r="K34" s="13"/>
      <c r="L34" s="18"/>
      <c r="M34" s="18"/>
      <c r="N34" s="19"/>
      <c r="O34" s="102">
        <f>SUM(O32:O33)</f>
        <v>22876</v>
      </c>
      <c r="P34" s="18"/>
      <c r="Q34" s="79"/>
      <c r="R34" s="13"/>
      <c r="S34" s="18"/>
      <c r="T34" s="19"/>
      <c r="U34" s="19"/>
      <c r="V34" s="17">
        <f>SUM(O34,H34)</f>
        <v>45961</v>
      </c>
      <c r="AV34" s="22"/>
      <c r="AW34" s="22"/>
      <c r="AX34" s="22"/>
      <c r="BA34" s="24"/>
      <c r="BB34" s="24"/>
      <c r="BC34" s="24"/>
    </row>
    <row r="35" spans="1:55">
      <c r="M35" s="2"/>
      <c r="P35" s="20"/>
      <c r="Q35" s="21"/>
    </row>
    <row r="36" spans="1:55">
      <c r="M36" s="2"/>
      <c r="P36" s="20"/>
      <c r="Q36" s="21"/>
    </row>
    <row r="37" spans="1:55">
      <c r="A37" s="149" t="s">
        <v>21</v>
      </c>
      <c r="B37" s="149"/>
      <c r="C37" s="149"/>
      <c r="D37" s="149"/>
      <c r="E37" s="149"/>
      <c r="F37" s="149"/>
      <c r="G37" s="149"/>
      <c r="H37" s="149"/>
      <c r="I37" s="149"/>
      <c r="J37" s="149"/>
      <c r="K37" s="149"/>
      <c r="L37" s="149"/>
      <c r="M37" s="149"/>
      <c r="N37" s="149"/>
      <c r="O37" s="149"/>
      <c r="P37" s="149"/>
      <c r="Q37" s="149"/>
      <c r="R37" s="149"/>
      <c r="S37" s="149"/>
      <c r="T37" s="149"/>
      <c r="U37" s="149"/>
      <c r="V37" s="149"/>
    </row>
    <row r="38" spans="1:55" ht="13.8" thickBot="1">
      <c r="A38" s="2"/>
      <c r="B38" s="2"/>
    </row>
    <row r="39" spans="1:55">
      <c r="A39" s="5"/>
      <c r="B39" s="147" t="s">
        <v>2</v>
      </c>
      <c r="C39" s="148"/>
      <c r="D39" s="148"/>
      <c r="E39" s="148"/>
      <c r="F39" s="148"/>
      <c r="G39" s="148"/>
      <c r="H39" s="154"/>
      <c r="I39" s="147" t="s">
        <v>3</v>
      </c>
      <c r="J39" s="148"/>
      <c r="K39" s="148"/>
      <c r="L39" s="148"/>
      <c r="M39" s="148"/>
      <c r="N39" s="148"/>
      <c r="O39" s="154"/>
      <c r="P39" s="147" t="s">
        <v>4</v>
      </c>
      <c r="Q39" s="148"/>
      <c r="R39" s="148"/>
      <c r="S39" s="148"/>
      <c r="T39" s="148"/>
      <c r="U39" s="148"/>
      <c r="V39" s="148"/>
    </row>
    <row r="40" spans="1:55">
      <c r="A40" s="2"/>
      <c r="B40" s="152" t="s">
        <v>5</v>
      </c>
      <c r="C40" s="153"/>
      <c r="D40" s="6" t="s">
        <v>6</v>
      </c>
      <c r="E40" s="146" t="s">
        <v>7</v>
      </c>
      <c r="F40" s="146"/>
      <c r="G40" s="146"/>
      <c r="H40" s="7" t="s">
        <v>4</v>
      </c>
      <c r="I40" s="152" t="s">
        <v>5</v>
      </c>
      <c r="J40" s="153"/>
      <c r="K40" s="2" t="s">
        <v>6</v>
      </c>
      <c r="L40" s="145" t="s">
        <v>7</v>
      </c>
      <c r="M40" s="146"/>
      <c r="N40" s="146"/>
      <c r="O40" s="7" t="s">
        <v>4</v>
      </c>
      <c r="P40" s="152" t="s">
        <v>5</v>
      </c>
      <c r="Q40" s="153"/>
      <c r="R40" s="2" t="s">
        <v>6</v>
      </c>
      <c r="S40" s="145" t="s">
        <v>7</v>
      </c>
      <c r="T40" s="146"/>
      <c r="U40" s="146"/>
      <c r="V40" s="7" t="s">
        <v>4</v>
      </c>
      <c r="AV40" s="22"/>
      <c r="AW40" s="22"/>
      <c r="AX40" s="22"/>
      <c r="BA40" s="24"/>
      <c r="BB40" s="24"/>
      <c r="BC40" s="24"/>
    </row>
    <row r="41" spans="1:55" ht="13.8">
      <c r="A41" s="8" t="s">
        <v>8</v>
      </c>
      <c r="B41" s="73" t="s">
        <v>43</v>
      </c>
      <c r="C41" s="77">
        <v>1</v>
      </c>
      <c r="D41" s="9" t="s">
        <v>9</v>
      </c>
      <c r="E41" s="8" t="s">
        <v>10</v>
      </c>
      <c r="F41" s="8" t="s">
        <v>11</v>
      </c>
      <c r="G41" s="8" t="s">
        <v>12</v>
      </c>
      <c r="H41" s="10"/>
      <c r="I41" s="72" t="s">
        <v>43</v>
      </c>
      <c r="J41" s="77">
        <v>1</v>
      </c>
      <c r="K41" s="9">
        <v>0</v>
      </c>
      <c r="L41" s="8" t="s">
        <v>10</v>
      </c>
      <c r="M41" s="8" t="s">
        <v>11</v>
      </c>
      <c r="N41" s="8" t="s">
        <v>12</v>
      </c>
      <c r="O41" s="10"/>
      <c r="P41" s="72" t="s">
        <v>43</v>
      </c>
      <c r="Q41" s="77">
        <v>1</v>
      </c>
      <c r="R41" s="9" t="s">
        <v>9</v>
      </c>
      <c r="S41" s="8" t="s">
        <v>10</v>
      </c>
      <c r="T41" s="8" t="s">
        <v>11</v>
      </c>
      <c r="U41" s="8" t="s">
        <v>12</v>
      </c>
      <c r="V41" s="10"/>
      <c r="AV41" s="22"/>
      <c r="AW41" s="22"/>
      <c r="AX41" s="22"/>
      <c r="BA41" s="24"/>
      <c r="BB41" s="24"/>
      <c r="BC41" s="24"/>
    </row>
    <row r="42" spans="1:55">
      <c r="A42" s="11" t="s">
        <v>13</v>
      </c>
      <c r="B42" s="84">
        <f t="shared" ref="B42:G47" si="14">SUM(B26,B10)</f>
        <v>2</v>
      </c>
      <c r="C42" s="85">
        <f t="shared" si="14"/>
        <v>247</v>
      </c>
      <c r="D42" s="84">
        <f t="shared" si="14"/>
        <v>31876</v>
      </c>
      <c r="E42" s="84">
        <f t="shared" si="14"/>
        <v>3414</v>
      </c>
      <c r="F42" s="85">
        <f t="shared" si="14"/>
        <v>185</v>
      </c>
      <c r="G42" s="85">
        <f t="shared" si="14"/>
        <v>10</v>
      </c>
      <c r="H42" s="84">
        <f t="shared" ref="H42:H48" si="15">SUM(B42:G42)</f>
        <v>35734</v>
      </c>
      <c r="I42" s="84">
        <f t="shared" ref="I42:N48" si="16">SUM(I26,I10)</f>
        <v>0</v>
      </c>
      <c r="J42" s="85">
        <f t="shared" si="16"/>
        <v>266</v>
      </c>
      <c r="K42" s="84">
        <f t="shared" si="16"/>
        <v>31940</v>
      </c>
      <c r="L42" s="84">
        <f t="shared" si="16"/>
        <v>2835</v>
      </c>
      <c r="M42" s="85">
        <f t="shared" si="16"/>
        <v>155</v>
      </c>
      <c r="N42" s="85">
        <f t="shared" si="16"/>
        <v>9</v>
      </c>
      <c r="O42" s="84">
        <f t="shared" ref="O42:O48" si="17">SUM(I42:N42)</f>
        <v>35205</v>
      </c>
      <c r="P42" s="96">
        <f t="shared" ref="P42:U42" si="18">SUM(P26,P10)</f>
        <v>2</v>
      </c>
      <c r="Q42" s="86">
        <f t="shared" si="18"/>
        <v>513</v>
      </c>
      <c r="R42" s="84">
        <f t="shared" si="18"/>
        <v>63816</v>
      </c>
      <c r="S42" s="84">
        <f t="shared" si="18"/>
        <v>6249</v>
      </c>
      <c r="T42" s="85">
        <f t="shared" si="18"/>
        <v>340</v>
      </c>
      <c r="U42" s="85">
        <f t="shared" si="18"/>
        <v>19</v>
      </c>
      <c r="V42" s="84">
        <f t="shared" ref="V42:V48" si="19">SUM(P42:U42)</f>
        <v>70939</v>
      </c>
      <c r="W42" s="23"/>
      <c r="AV42" s="22"/>
      <c r="AW42" s="22"/>
      <c r="AX42" s="22"/>
      <c r="BA42" s="24"/>
      <c r="BB42" s="24"/>
      <c r="BC42" s="24"/>
    </row>
    <row r="43" spans="1:55">
      <c r="A43" s="2" t="s">
        <v>14</v>
      </c>
      <c r="B43" s="87">
        <f t="shared" si="14"/>
        <v>3</v>
      </c>
      <c r="C43" s="88">
        <f t="shared" si="14"/>
        <v>272</v>
      </c>
      <c r="D43" s="87">
        <f t="shared" si="14"/>
        <v>31063</v>
      </c>
      <c r="E43" s="87">
        <f t="shared" si="14"/>
        <v>3762</v>
      </c>
      <c r="F43" s="89">
        <f t="shared" si="14"/>
        <v>254</v>
      </c>
      <c r="G43" s="89">
        <f t="shared" si="14"/>
        <v>20</v>
      </c>
      <c r="H43" s="87">
        <f t="shared" si="15"/>
        <v>35374</v>
      </c>
      <c r="I43" s="87">
        <f t="shared" si="16"/>
        <v>0</v>
      </c>
      <c r="J43" s="88">
        <f t="shared" si="16"/>
        <v>281</v>
      </c>
      <c r="K43" s="87">
        <f t="shared" si="16"/>
        <v>30881</v>
      </c>
      <c r="L43" s="87">
        <f t="shared" si="16"/>
        <v>3636</v>
      </c>
      <c r="M43" s="88">
        <f t="shared" si="16"/>
        <v>261</v>
      </c>
      <c r="N43" s="89">
        <f t="shared" si="16"/>
        <v>19</v>
      </c>
      <c r="O43" s="87">
        <f t="shared" si="17"/>
        <v>35078</v>
      </c>
      <c r="P43" s="97">
        <f t="shared" ref="P43:P48" si="20">SUM(P27,P11)</f>
        <v>3</v>
      </c>
      <c r="Q43" s="90">
        <f t="shared" ref="Q43:U48" si="21">SUM(Q27,Q11)</f>
        <v>553</v>
      </c>
      <c r="R43" s="87">
        <f t="shared" si="21"/>
        <v>61944</v>
      </c>
      <c r="S43" s="87">
        <f t="shared" si="21"/>
        <v>7398</v>
      </c>
      <c r="T43" s="89">
        <f t="shared" si="21"/>
        <v>515</v>
      </c>
      <c r="U43" s="89">
        <f t="shared" si="21"/>
        <v>39</v>
      </c>
      <c r="V43" s="87">
        <f t="shared" si="19"/>
        <v>70452</v>
      </c>
      <c r="W43" s="23"/>
      <c r="AV43" s="22"/>
      <c r="AW43" s="22"/>
      <c r="AX43" s="22"/>
      <c r="BA43" s="24"/>
      <c r="BB43" s="24"/>
      <c r="BC43" s="24"/>
    </row>
    <row r="44" spans="1:55">
      <c r="A44" s="2" t="s">
        <v>15</v>
      </c>
      <c r="B44" s="87">
        <f t="shared" si="14"/>
        <v>4</v>
      </c>
      <c r="C44" s="88">
        <f t="shared" si="14"/>
        <v>441</v>
      </c>
      <c r="D44" s="87">
        <f t="shared" si="14"/>
        <v>29944</v>
      </c>
      <c r="E44" s="87">
        <f t="shared" si="14"/>
        <v>4183</v>
      </c>
      <c r="F44" s="89">
        <f t="shared" si="14"/>
        <v>337</v>
      </c>
      <c r="G44" s="89">
        <f t="shared" si="14"/>
        <v>13</v>
      </c>
      <c r="H44" s="87">
        <f t="shared" si="15"/>
        <v>34922</v>
      </c>
      <c r="I44" s="87">
        <f t="shared" si="16"/>
        <v>1</v>
      </c>
      <c r="J44" s="88">
        <f t="shared" si="16"/>
        <v>323</v>
      </c>
      <c r="K44" s="87">
        <f t="shared" si="16"/>
        <v>29797</v>
      </c>
      <c r="L44" s="87">
        <f t="shared" si="16"/>
        <v>3924</v>
      </c>
      <c r="M44" s="88">
        <f t="shared" si="16"/>
        <v>322</v>
      </c>
      <c r="N44" s="89">
        <f t="shared" si="16"/>
        <v>22</v>
      </c>
      <c r="O44" s="87">
        <f t="shared" si="17"/>
        <v>34389</v>
      </c>
      <c r="P44" s="97">
        <f t="shared" si="20"/>
        <v>5</v>
      </c>
      <c r="Q44" s="90">
        <f t="shared" si="21"/>
        <v>764</v>
      </c>
      <c r="R44" s="87">
        <f t="shared" si="21"/>
        <v>59741</v>
      </c>
      <c r="S44" s="87">
        <f t="shared" si="21"/>
        <v>8107</v>
      </c>
      <c r="T44" s="89">
        <f t="shared" si="21"/>
        <v>659</v>
      </c>
      <c r="U44" s="89">
        <f t="shared" si="21"/>
        <v>35</v>
      </c>
      <c r="V44" s="87">
        <f t="shared" si="19"/>
        <v>69311</v>
      </c>
      <c r="W44" s="23"/>
      <c r="AV44" s="22"/>
      <c r="AW44" s="22"/>
      <c r="AX44" s="22"/>
      <c r="BA44" s="24"/>
      <c r="BB44" s="24"/>
      <c r="BC44" s="24"/>
    </row>
    <row r="45" spans="1:55">
      <c r="A45" s="2" t="s">
        <v>16</v>
      </c>
      <c r="B45" s="87">
        <f t="shared" si="14"/>
        <v>6</v>
      </c>
      <c r="C45" s="88">
        <f t="shared" si="14"/>
        <v>417</v>
      </c>
      <c r="D45" s="87">
        <f t="shared" si="14"/>
        <v>29703</v>
      </c>
      <c r="E45" s="87">
        <f t="shared" si="14"/>
        <v>4329</v>
      </c>
      <c r="F45" s="89">
        <f t="shared" si="14"/>
        <v>480</v>
      </c>
      <c r="G45" s="89">
        <f t="shared" si="14"/>
        <v>29</v>
      </c>
      <c r="H45" s="87">
        <f t="shared" si="15"/>
        <v>34964</v>
      </c>
      <c r="I45" s="87">
        <f t="shared" si="16"/>
        <v>7</v>
      </c>
      <c r="J45" s="88">
        <f t="shared" si="16"/>
        <v>346</v>
      </c>
      <c r="K45" s="87">
        <f t="shared" si="16"/>
        <v>29823</v>
      </c>
      <c r="L45" s="87">
        <f t="shared" si="16"/>
        <v>4002</v>
      </c>
      <c r="M45" s="88">
        <f t="shared" si="16"/>
        <v>425</v>
      </c>
      <c r="N45" s="89">
        <f t="shared" si="16"/>
        <v>27</v>
      </c>
      <c r="O45" s="87">
        <f t="shared" si="17"/>
        <v>34630</v>
      </c>
      <c r="P45" s="97">
        <f t="shared" si="20"/>
        <v>13</v>
      </c>
      <c r="Q45" s="90">
        <f t="shared" si="21"/>
        <v>763</v>
      </c>
      <c r="R45" s="87">
        <f t="shared" si="21"/>
        <v>59526</v>
      </c>
      <c r="S45" s="87">
        <f t="shared" si="21"/>
        <v>8331</v>
      </c>
      <c r="T45" s="89">
        <f t="shared" si="21"/>
        <v>905</v>
      </c>
      <c r="U45" s="89">
        <f t="shared" si="21"/>
        <v>56</v>
      </c>
      <c r="V45" s="87">
        <f t="shared" si="19"/>
        <v>69594</v>
      </c>
      <c r="W45" s="23"/>
      <c r="AV45" s="22"/>
      <c r="AW45" s="22"/>
      <c r="AX45" s="22"/>
      <c r="BA45" s="24"/>
      <c r="BB45" s="24"/>
      <c r="BC45" s="24"/>
    </row>
    <row r="46" spans="1:55">
      <c r="A46" s="2" t="s">
        <v>17</v>
      </c>
      <c r="B46" s="87">
        <f t="shared" si="14"/>
        <v>12</v>
      </c>
      <c r="C46" s="88">
        <f t="shared" si="14"/>
        <v>564</v>
      </c>
      <c r="D46" s="87">
        <f t="shared" si="14"/>
        <v>29746</v>
      </c>
      <c r="E46" s="87">
        <f t="shared" si="14"/>
        <v>4424</v>
      </c>
      <c r="F46" s="89">
        <f t="shared" si="14"/>
        <v>312</v>
      </c>
      <c r="G46" s="89">
        <f t="shared" si="14"/>
        <v>11</v>
      </c>
      <c r="H46" s="87">
        <f t="shared" si="15"/>
        <v>35069</v>
      </c>
      <c r="I46" s="87">
        <f t="shared" si="16"/>
        <v>10</v>
      </c>
      <c r="J46" s="88">
        <f t="shared" si="16"/>
        <v>356</v>
      </c>
      <c r="K46" s="87">
        <f t="shared" si="16"/>
        <v>29886</v>
      </c>
      <c r="L46" s="87">
        <f t="shared" si="16"/>
        <v>4135</v>
      </c>
      <c r="M46" s="88">
        <f t="shared" si="16"/>
        <v>272</v>
      </c>
      <c r="N46" s="89">
        <f t="shared" si="16"/>
        <v>5</v>
      </c>
      <c r="O46" s="87">
        <f t="shared" si="17"/>
        <v>34664</v>
      </c>
      <c r="P46" s="97">
        <f t="shared" si="20"/>
        <v>22</v>
      </c>
      <c r="Q46" s="90">
        <f t="shared" si="21"/>
        <v>920</v>
      </c>
      <c r="R46" s="87">
        <f t="shared" si="21"/>
        <v>59632</v>
      </c>
      <c r="S46" s="87">
        <f t="shared" si="21"/>
        <v>8559</v>
      </c>
      <c r="T46" s="89">
        <f t="shared" si="21"/>
        <v>584</v>
      </c>
      <c r="U46" s="89">
        <f t="shared" si="21"/>
        <v>16</v>
      </c>
      <c r="V46" s="87">
        <f t="shared" si="19"/>
        <v>69733</v>
      </c>
      <c r="W46" s="23"/>
      <c r="AV46" s="22"/>
      <c r="AW46" s="22"/>
      <c r="AX46" s="22"/>
      <c r="BA46" s="24"/>
      <c r="BB46" s="24"/>
      <c r="BC46" s="24"/>
    </row>
    <row r="47" spans="1:55">
      <c r="A47" s="2" t="s">
        <v>18</v>
      </c>
      <c r="B47" s="87">
        <f t="shared" si="14"/>
        <v>13</v>
      </c>
      <c r="C47" s="88">
        <f t="shared" si="14"/>
        <v>515</v>
      </c>
      <c r="D47" s="87">
        <f t="shared" si="14"/>
        <v>29561</v>
      </c>
      <c r="E47" s="87">
        <f t="shared" si="14"/>
        <v>3413</v>
      </c>
      <c r="F47" s="89">
        <f t="shared" si="14"/>
        <v>149</v>
      </c>
      <c r="G47" s="89">
        <f t="shared" si="14"/>
        <v>5</v>
      </c>
      <c r="H47" s="87">
        <f t="shared" si="15"/>
        <v>33656</v>
      </c>
      <c r="I47" s="87">
        <f t="shared" si="16"/>
        <v>10</v>
      </c>
      <c r="J47" s="88">
        <f t="shared" si="16"/>
        <v>399</v>
      </c>
      <c r="K47" s="87">
        <f t="shared" si="16"/>
        <v>29986</v>
      </c>
      <c r="L47" s="87">
        <f t="shared" si="16"/>
        <v>3169</v>
      </c>
      <c r="M47" s="88">
        <f t="shared" si="16"/>
        <v>148</v>
      </c>
      <c r="N47" s="89">
        <f t="shared" si="16"/>
        <v>7</v>
      </c>
      <c r="O47" s="87">
        <f t="shared" si="17"/>
        <v>33719</v>
      </c>
      <c r="P47" s="97">
        <f t="shared" si="20"/>
        <v>23</v>
      </c>
      <c r="Q47" s="90">
        <f t="shared" si="21"/>
        <v>914</v>
      </c>
      <c r="R47" s="87">
        <f t="shared" si="21"/>
        <v>59547</v>
      </c>
      <c r="S47" s="87">
        <f t="shared" si="21"/>
        <v>6582</v>
      </c>
      <c r="T47" s="89">
        <f t="shared" si="21"/>
        <v>297</v>
      </c>
      <c r="U47" s="89">
        <f t="shared" si="21"/>
        <v>12</v>
      </c>
      <c r="V47" s="87">
        <f t="shared" si="19"/>
        <v>67375</v>
      </c>
      <c r="W47" s="23"/>
      <c r="AV47" s="22"/>
      <c r="AW47" s="22"/>
      <c r="AX47" s="22"/>
      <c r="BA47" s="24"/>
      <c r="BB47" s="24"/>
      <c r="BC47" s="24"/>
    </row>
    <row r="48" spans="1:55">
      <c r="A48" s="12"/>
      <c r="B48" s="98">
        <f>SUM(B42:B47)</f>
        <v>40</v>
      </c>
      <c r="C48" s="92">
        <f>SUM(C32,C16)</f>
        <v>2456</v>
      </c>
      <c r="D48" s="93">
        <f>SUM(D32,D16)</f>
        <v>181893</v>
      </c>
      <c r="E48" s="93">
        <f>SUM(E32,E16)</f>
        <v>23525</v>
      </c>
      <c r="F48" s="92">
        <f>SUM(F32,F16)</f>
        <v>1717</v>
      </c>
      <c r="G48" s="92">
        <f>SUM(G32,G16)</f>
        <v>88</v>
      </c>
      <c r="H48" s="93">
        <f t="shared" si="15"/>
        <v>209719</v>
      </c>
      <c r="I48" s="48">
        <f t="shared" si="16"/>
        <v>28</v>
      </c>
      <c r="J48" s="92">
        <f t="shared" si="16"/>
        <v>1971</v>
      </c>
      <c r="K48" s="93">
        <f t="shared" si="16"/>
        <v>182313</v>
      </c>
      <c r="L48" s="93">
        <f t="shared" si="16"/>
        <v>21701</v>
      </c>
      <c r="M48" s="92">
        <f t="shared" si="16"/>
        <v>1583</v>
      </c>
      <c r="N48" s="92">
        <f t="shared" si="16"/>
        <v>89</v>
      </c>
      <c r="O48" s="93">
        <f t="shared" si="17"/>
        <v>207685</v>
      </c>
      <c r="P48" s="91">
        <f t="shared" si="20"/>
        <v>68</v>
      </c>
      <c r="Q48" s="94">
        <f t="shared" si="21"/>
        <v>4427</v>
      </c>
      <c r="R48" s="93">
        <f t="shared" si="21"/>
        <v>364206</v>
      </c>
      <c r="S48" s="93">
        <f t="shared" si="21"/>
        <v>45226</v>
      </c>
      <c r="T48" s="92">
        <f t="shared" si="21"/>
        <v>3300</v>
      </c>
      <c r="U48" s="92">
        <f t="shared" si="21"/>
        <v>177</v>
      </c>
      <c r="V48" s="93">
        <f t="shared" si="19"/>
        <v>417404</v>
      </c>
      <c r="W48" s="23"/>
      <c r="AV48" s="22"/>
      <c r="AW48" s="22"/>
      <c r="AX48" s="22"/>
      <c r="BA48" s="24"/>
      <c r="BB48" s="24"/>
      <c r="BC48" s="24"/>
    </row>
    <row r="49" spans="1:55">
      <c r="A49" s="14" t="s">
        <v>19</v>
      </c>
      <c r="B49" s="83"/>
      <c r="C49" s="16"/>
      <c r="D49" s="16"/>
      <c r="E49" s="16"/>
      <c r="F49" s="16"/>
      <c r="G49" s="16"/>
      <c r="H49" s="15">
        <f>SUM(H33,H17)</f>
        <v>10195</v>
      </c>
      <c r="I49" s="15"/>
      <c r="J49" s="16"/>
      <c r="K49" s="16"/>
      <c r="L49" s="16"/>
      <c r="M49" s="16"/>
      <c r="N49" s="16"/>
      <c r="O49" s="15">
        <f>SUM(O33,O17)</f>
        <v>9970</v>
      </c>
      <c r="P49" s="15"/>
      <c r="Q49" s="78"/>
      <c r="R49" s="16"/>
      <c r="S49" s="16"/>
      <c r="T49" s="16"/>
      <c r="U49" s="16"/>
      <c r="V49" s="15">
        <f>SUM(O49,H49)</f>
        <v>20165</v>
      </c>
      <c r="W49" s="23"/>
      <c r="AV49" s="22"/>
      <c r="AW49" s="22"/>
      <c r="AX49" s="22"/>
      <c r="BA49" s="24"/>
      <c r="BB49" s="24"/>
      <c r="BC49" s="24"/>
    </row>
    <row r="50" spans="1:55">
      <c r="A50" s="12" t="s">
        <v>4</v>
      </c>
      <c r="B50" s="82"/>
      <c r="C50" s="18"/>
      <c r="D50" s="13"/>
      <c r="E50" s="18"/>
      <c r="F50" s="19"/>
      <c r="G50" s="19"/>
      <c r="H50" s="17">
        <f>SUM(H48:H49)</f>
        <v>219914</v>
      </c>
      <c r="I50" s="17"/>
      <c r="J50" s="18"/>
      <c r="K50" s="13"/>
      <c r="L50" s="18"/>
      <c r="M50" s="18"/>
      <c r="N50" s="19"/>
      <c r="O50" s="17">
        <f>SUM(O48:O49)</f>
        <v>217655</v>
      </c>
      <c r="P50" s="17"/>
      <c r="Q50" s="79"/>
      <c r="R50" s="13"/>
      <c r="S50" s="18"/>
      <c r="T50" s="19"/>
      <c r="U50" s="19"/>
      <c r="V50" s="17">
        <f>SUM(O50,H50)</f>
        <v>437569</v>
      </c>
      <c r="W50" s="23"/>
      <c r="AV50" s="22"/>
      <c r="AW50" s="22"/>
      <c r="AX50" s="22"/>
      <c r="BA50" s="24"/>
      <c r="BB50" s="24"/>
      <c r="BC50" s="24"/>
    </row>
    <row r="51" spans="1:55">
      <c r="M51" s="2"/>
      <c r="P51" s="20"/>
      <c r="Q51" s="21"/>
    </row>
    <row r="52" spans="1:55">
      <c r="M52" s="2"/>
      <c r="P52" s="20"/>
      <c r="Q52" s="21"/>
    </row>
    <row r="53" spans="1:55">
      <c r="M53" s="2"/>
      <c r="P53" s="20"/>
      <c r="Q53" s="21"/>
    </row>
    <row r="54" spans="1:55">
      <c r="M54" s="2"/>
      <c r="P54" s="20"/>
      <c r="Q54" s="21"/>
    </row>
    <row r="55" spans="1:55">
      <c r="M55" s="2"/>
      <c r="P55" s="20"/>
      <c r="Q55" s="21"/>
    </row>
    <row r="56" spans="1:55">
      <c r="M56" s="2"/>
      <c r="P56" s="20"/>
      <c r="Q56" s="21"/>
    </row>
    <row r="57" spans="1:55">
      <c r="M57" s="2"/>
      <c r="P57" s="20"/>
      <c r="Q57" s="21"/>
    </row>
    <row r="58" spans="1:55">
      <c r="M58" s="2"/>
      <c r="P58" s="20"/>
      <c r="Q58" s="21"/>
    </row>
    <row r="59" spans="1:55">
      <c r="M59" s="2"/>
      <c r="P59" s="20"/>
      <c r="Q59" s="21"/>
    </row>
    <row r="60" spans="1:55">
      <c r="M60" s="2"/>
      <c r="P60" s="20"/>
      <c r="Q60" s="21"/>
    </row>
    <row r="61" spans="1:55">
      <c r="M61" s="2"/>
      <c r="P61" s="20"/>
      <c r="Q61" s="21"/>
    </row>
    <row r="62" spans="1:55">
      <c r="M62" s="2"/>
      <c r="P62" s="20"/>
      <c r="Q62" s="21"/>
    </row>
    <row r="63" spans="1:55">
      <c r="M63" s="2"/>
      <c r="P63" s="20"/>
      <c r="Q63" s="21"/>
    </row>
  </sheetData>
  <mergeCells count="32">
    <mergeCell ref="A2:V2"/>
    <mergeCell ref="B39:H39"/>
    <mergeCell ref="E24:G24"/>
    <mergeCell ref="L24:N24"/>
    <mergeCell ref="S24:U24"/>
    <mergeCell ref="A3:V3"/>
    <mergeCell ref="I24:J24"/>
    <mergeCell ref="I23:O23"/>
    <mergeCell ref="B7:H7"/>
    <mergeCell ref="A5:V5"/>
    <mergeCell ref="I7:O7"/>
    <mergeCell ref="P23:V23"/>
    <mergeCell ref="P7:V7"/>
    <mergeCell ref="I39:O39"/>
    <mergeCell ref="I8:J8"/>
    <mergeCell ref="A21:V21"/>
    <mergeCell ref="S40:U40"/>
    <mergeCell ref="S8:U8"/>
    <mergeCell ref="L8:N8"/>
    <mergeCell ref="P39:V39"/>
    <mergeCell ref="A37:V37"/>
    <mergeCell ref="P24:Q24"/>
    <mergeCell ref="E40:G40"/>
    <mergeCell ref="P8:Q8"/>
    <mergeCell ref="I40:J40"/>
    <mergeCell ref="P40:Q40"/>
    <mergeCell ref="B40:C40"/>
    <mergeCell ref="L40:N40"/>
    <mergeCell ref="B23:H23"/>
    <mergeCell ref="E8:G8"/>
    <mergeCell ref="B24:C24"/>
    <mergeCell ref="B8:C8"/>
  </mergeCells>
  <phoneticPr fontId="0" type="noConversion"/>
  <printOptions horizontalCentered="1"/>
  <pageMargins left="0" right="0" top="0.39370078740157483" bottom="0.39370078740157483" header="0.51181102362204722" footer="0.51181102362204722"/>
  <pageSetup paperSize="9" scale="65" orientation="landscape" r:id="rId1"/>
  <headerFooter alignWithMargins="0">
    <oddFooter>&amp;R&amp;A</oddFooter>
  </headerFooter>
  <ignoredErrors>
    <ignoredError sqref="D25:F25 D9:F9 R9:T9 L9:M9 L25:M25 R25:S25 R41:T41 L41:M41 D41:F4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57"/>
  <sheetViews>
    <sheetView workbookViewId="0">
      <selection activeCell="A64" sqref="A64"/>
    </sheetView>
  </sheetViews>
  <sheetFormatPr defaultColWidth="9.109375" defaultRowHeight="13.2"/>
  <cols>
    <col min="1" max="1" width="18.109375" style="3" customWidth="1"/>
    <col min="2" max="3" width="7.88671875" style="3" customWidth="1"/>
    <col min="4" max="4" width="8.5546875" style="3" customWidth="1"/>
    <col min="5" max="10" width="7.88671875" style="3" customWidth="1"/>
    <col min="11" max="11" width="8.33203125" style="3" customWidth="1"/>
    <col min="12" max="12" width="7.88671875" style="3" customWidth="1"/>
    <col min="13" max="13" width="7.88671875" style="2" customWidth="1"/>
    <col min="14" max="17" width="7.88671875" style="3" customWidth="1"/>
    <col min="18" max="18" width="8.33203125" style="3" customWidth="1"/>
    <col min="19" max="22" width="7.88671875" style="3" customWidth="1"/>
    <col min="23" max="16384" width="9.109375" style="3"/>
  </cols>
  <sheetData>
    <row r="1" spans="1:55">
      <c r="A1" s="1" t="s">
        <v>46</v>
      </c>
      <c r="B1" s="2"/>
      <c r="M1" s="3"/>
      <c r="Q1" s="2"/>
      <c r="S1" s="2"/>
    </row>
    <row r="2" spans="1:55">
      <c r="A2" s="149" t="s">
        <v>0</v>
      </c>
      <c r="B2" s="149"/>
      <c r="C2" s="149"/>
      <c r="D2" s="149"/>
      <c r="E2" s="149"/>
      <c r="F2" s="149"/>
      <c r="G2" s="149"/>
      <c r="H2" s="149"/>
      <c r="I2" s="149"/>
      <c r="J2" s="149"/>
      <c r="K2" s="149"/>
      <c r="L2" s="149"/>
      <c r="M2" s="149"/>
      <c r="N2" s="149"/>
      <c r="O2" s="149"/>
      <c r="P2" s="149"/>
      <c r="Q2" s="149"/>
      <c r="R2" s="149"/>
      <c r="S2" s="149"/>
      <c r="T2" s="149"/>
      <c r="U2" s="149"/>
      <c r="V2" s="149"/>
    </row>
    <row r="3" spans="1:55">
      <c r="A3" s="149" t="s">
        <v>38</v>
      </c>
      <c r="B3" s="149"/>
      <c r="C3" s="149"/>
      <c r="D3" s="149"/>
      <c r="E3" s="149"/>
      <c r="F3" s="149"/>
      <c r="G3" s="149"/>
      <c r="H3" s="149"/>
      <c r="I3" s="149"/>
      <c r="J3" s="149"/>
      <c r="K3" s="149"/>
      <c r="L3" s="149"/>
      <c r="M3" s="149"/>
      <c r="N3" s="149"/>
      <c r="O3" s="149"/>
      <c r="P3" s="149"/>
      <c r="Q3" s="149"/>
      <c r="R3" s="149"/>
      <c r="S3" s="149"/>
      <c r="T3" s="149"/>
      <c r="U3" s="149"/>
      <c r="V3" s="149"/>
    </row>
    <row r="4" spans="1:55">
      <c r="A4" s="4"/>
      <c r="B4" s="70"/>
      <c r="C4" s="4"/>
      <c r="D4" s="4"/>
      <c r="E4" s="4"/>
      <c r="F4" s="4"/>
      <c r="G4" s="4"/>
      <c r="H4" s="4"/>
      <c r="I4" s="4"/>
      <c r="J4" s="4"/>
      <c r="K4" s="4"/>
      <c r="L4" s="4"/>
      <c r="M4" s="4"/>
      <c r="N4" s="4"/>
      <c r="O4" s="4"/>
      <c r="P4" s="4"/>
      <c r="Q4" s="4"/>
      <c r="R4" s="4"/>
      <c r="S4" s="4"/>
    </row>
    <row r="5" spans="1:55">
      <c r="A5" s="149" t="s">
        <v>1</v>
      </c>
      <c r="B5" s="149"/>
      <c r="C5" s="149"/>
      <c r="D5" s="149"/>
      <c r="E5" s="149"/>
      <c r="F5" s="149"/>
      <c r="G5" s="149"/>
      <c r="H5" s="149"/>
      <c r="I5" s="149"/>
      <c r="J5" s="149"/>
      <c r="K5" s="149"/>
      <c r="L5" s="149"/>
      <c r="M5" s="149"/>
      <c r="N5" s="149"/>
      <c r="O5" s="149"/>
      <c r="P5" s="149"/>
      <c r="Q5" s="149"/>
      <c r="R5" s="149"/>
      <c r="S5" s="149"/>
      <c r="T5" s="149"/>
      <c r="U5" s="149"/>
      <c r="V5" s="149"/>
    </row>
    <row r="6" spans="1:55" ht="13.8" thickBot="1">
      <c r="A6" s="4"/>
      <c r="B6" s="4"/>
      <c r="C6" s="4"/>
      <c r="D6" s="4"/>
      <c r="E6" s="4"/>
      <c r="F6" s="4"/>
      <c r="G6" s="4"/>
      <c r="H6" s="4"/>
      <c r="I6" s="4"/>
      <c r="J6" s="4"/>
      <c r="K6" s="4"/>
      <c r="L6" s="4"/>
      <c r="M6" s="4"/>
      <c r="N6" s="4"/>
      <c r="O6" s="4"/>
      <c r="P6" s="4"/>
      <c r="Q6" s="4"/>
      <c r="R6" s="4"/>
      <c r="S6" s="4"/>
    </row>
    <row r="7" spans="1:55">
      <c r="A7" s="5"/>
      <c r="B7" s="147" t="s">
        <v>2</v>
      </c>
      <c r="C7" s="148"/>
      <c r="D7" s="148"/>
      <c r="E7" s="148"/>
      <c r="F7" s="148"/>
      <c r="G7" s="148"/>
      <c r="H7" s="154"/>
      <c r="I7" s="147" t="s">
        <v>3</v>
      </c>
      <c r="J7" s="148"/>
      <c r="K7" s="148"/>
      <c r="L7" s="148"/>
      <c r="M7" s="148"/>
      <c r="N7" s="148"/>
      <c r="O7" s="154"/>
      <c r="P7" s="147" t="s">
        <v>4</v>
      </c>
      <c r="Q7" s="148"/>
      <c r="R7" s="148"/>
      <c r="S7" s="148"/>
      <c r="T7" s="148"/>
      <c r="U7" s="148"/>
      <c r="V7" s="148"/>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4"/>
      <c r="AW7" s="24"/>
      <c r="AX7" s="24"/>
      <c r="AY7" s="24"/>
      <c r="AZ7" s="24"/>
    </row>
    <row r="8" spans="1:55">
      <c r="A8" s="2"/>
      <c r="B8" s="155" t="s">
        <v>5</v>
      </c>
      <c r="C8" s="151"/>
      <c r="D8" s="71" t="s">
        <v>6</v>
      </c>
      <c r="E8" s="146" t="s">
        <v>7</v>
      </c>
      <c r="F8" s="146"/>
      <c r="G8" s="146"/>
      <c r="H8" s="7" t="s">
        <v>4</v>
      </c>
      <c r="I8" s="155" t="s">
        <v>5</v>
      </c>
      <c r="J8" s="151"/>
      <c r="K8" s="2" t="s">
        <v>6</v>
      </c>
      <c r="L8" s="145" t="s">
        <v>7</v>
      </c>
      <c r="M8" s="146"/>
      <c r="N8" s="146"/>
      <c r="O8" s="99" t="s">
        <v>4</v>
      </c>
      <c r="P8" s="150" t="s">
        <v>5</v>
      </c>
      <c r="Q8" s="151"/>
      <c r="R8" s="2" t="s">
        <v>6</v>
      </c>
      <c r="S8" s="145" t="s">
        <v>7</v>
      </c>
      <c r="T8" s="146"/>
      <c r="U8" s="146"/>
      <c r="V8" s="7" t="s">
        <v>4</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4"/>
      <c r="AZ8" s="24"/>
      <c r="BA8" s="24"/>
      <c r="BB8" s="24"/>
      <c r="BC8" s="24"/>
    </row>
    <row r="9" spans="1:55" ht="13.8">
      <c r="A9" s="8" t="s">
        <v>8</v>
      </c>
      <c r="B9" s="72" t="s">
        <v>43</v>
      </c>
      <c r="C9" s="77">
        <v>1</v>
      </c>
      <c r="D9" s="74" t="s">
        <v>9</v>
      </c>
      <c r="E9" s="8" t="s">
        <v>10</v>
      </c>
      <c r="F9" s="8" t="s">
        <v>11</v>
      </c>
      <c r="G9" s="8" t="s">
        <v>12</v>
      </c>
      <c r="H9" s="10"/>
      <c r="I9" s="72" t="s">
        <v>43</v>
      </c>
      <c r="J9" s="77">
        <v>1</v>
      </c>
      <c r="K9" s="9">
        <v>0</v>
      </c>
      <c r="L9" s="8" t="s">
        <v>10</v>
      </c>
      <c r="M9" s="8" t="s">
        <v>11</v>
      </c>
      <c r="N9" s="8" t="s">
        <v>12</v>
      </c>
      <c r="O9" s="100"/>
      <c r="P9" s="77" t="s">
        <v>43</v>
      </c>
      <c r="Q9" s="77">
        <v>1</v>
      </c>
      <c r="R9" s="9" t="s">
        <v>9</v>
      </c>
      <c r="S9" s="8" t="s">
        <v>10</v>
      </c>
      <c r="T9" s="8" t="s">
        <v>11</v>
      </c>
      <c r="U9" s="8" t="s">
        <v>12</v>
      </c>
      <c r="V9" s="10"/>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4"/>
      <c r="AZ9" s="24"/>
      <c r="BA9" s="24"/>
      <c r="BB9" s="24"/>
      <c r="BC9" s="24"/>
    </row>
    <row r="10" spans="1:55">
      <c r="A10" s="11" t="s">
        <v>13</v>
      </c>
      <c r="B10" s="103">
        <f>SV_LO_2122_1a!B10/SV_LO_2122_1a!$H10*100</f>
        <v>3.1904032669729456E-3</v>
      </c>
      <c r="C10" s="104">
        <f>SV_LO_2122_1a!C10/SV_LO_2122_1a!$H10*100</f>
        <v>0.73698315467075037</v>
      </c>
      <c r="D10" s="103">
        <f>SV_LO_2122_1a!D10/SV_LO_2122_1a!$H10*100</f>
        <v>91.539050535987755</v>
      </c>
      <c r="E10" s="103">
        <f>SV_LO_2122_1a!E10/SV_LO_2122_1a!$H10*100</f>
        <v>7.50701888718734</v>
      </c>
      <c r="F10" s="104">
        <f>SV_LO_2122_1a!F10/SV_LO_2122_1a!$H10*100</f>
        <v>0.21375701888718734</v>
      </c>
      <c r="G10" s="137">
        <v>0</v>
      </c>
      <c r="H10" s="103">
        <f>SV_LO_2122_1a!H10/SV_LO_2122_1a!$H10*100</f>
        <v>100</v>
      </c>
      <c r="I10" s="138">
        <v>0</v>
      </c>
      <c r="J10" s="26">
        <f>SV_LO_2122_1a!J10/SV_LO_2122_1a!$O10*100</f>
        <v>0.82698232527971471</v>
      </c>
      <c r="K10" s="25">
        <f>SV_LO_2122_1a!K10/SV_LO_2122_1a!$O10*100</f>
        <v>92.70958326576941</v>
      </c>
      <c r="L10" s="25">
        <f>SV_LO_2122_1a!L10/SV_LO_2122_1a!$O10*100</f>
        <v>6.278579536241284</v>
      </c>
      <c r="M10" s="26">
        <f>SV_LO_2122_1a!M10/SV_LO_2122_1a!$O10*100</f>
        <v>0.17836873682503648</v>
      </c>
      <c r="N10" s="26">
        <f>SV_LO_2122_1a!N10/SV_LO_2122_1a!$O10*100</f>
        <v>6.4861358845467818E-3</v>
      </c>
      <c r="O10" s="105">
        <f>SV_LO_2122_1a!O10/SV_LO_2122_1a!$O10*100</f>
        <v>100</v>
      </c>
      <c r="P10" s="106">
        <f>SV_LO_2122_1a!P10/SV_LO_2122_1a!$V10*100</f>
        <v>1.6082600234805964E-3</v>
      </c>
      <c r="Q10" s="106">
        <f>SV_LO_2122_1a!Q10/SV_LO_2122_1a!$V10*100</f>
        <v>0.78161437141156986</v>
      </c>
      <c r="R10" s="25">
        <f>SV_LO_2122_1a!R10/SV_LO_2122_1a!$V10*100</f>
        <v>92.119525884945077</v>
      </c>
      <c r="S10" s="25">
        <f>SV_LO_2122_1a!S10/SV_LO_2122_1a!$V10*100</f>
        <v>6.8978272407082777</v>
      </c>
      <c r="T10" s="26">
        <f>SV_LO_2122_1a!T10/SV_LO_2122_1a!$V10*100</f>
        <v>0.19620772286463276</v>
      </c>
      <c r="U10" s="26">
        <f>SV_LO_2122_1a!U10/SV_LO_2122_1a!$V10*100</f>
        <v>3.2165200469611928E-3</v>
      </c>
      <c r="V10" s="25">
        <f>SV_LO_2122_1a!V10/SV_LO_2122_1a!$V10*100</f>
        <v>100</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4"/>
      <c r="AZ10" s="24"/>
      <c r="BA10" s="24"/>
      <c r="BB10" s="24"/>
      <c r="BC10" s="24"/>
    </row>
    <row r="11" spans="1:55">
      <c r="A11" s="2" t="s">
        <v>14</v>
      </c>
      <c r="B11" s="107">
        <f>SV_LO_2122_1a!B11/SV_LO_2122_1a!$H11*100</f>
        <v>9.5459318420466482E-3</v>
      </c>
      <c r="C11" s="108">
        <f>SV_LO_2122_1a!C11/SV_LO_2122_1a!$H11*100</f>
        <v>0.79867629745123625</v>
      </c>
      <c r="D11" s="107">
        <f>SV_LO_2122_1a!D11/SV_LO_2122_1a!$H11*100</f>
        <v>90.177236134533999</v>
      </c>
      <c r="E11" s="107">
        <f>SV_LO_2122_1a!E11/SV_LO_2122_1a!$H11*100</f>
        <v>8.686797976262449</v>
      </c>
      <c r="F11" s="22">
        <f>SV_LO_2122_1a!F11/SV_LO_2122_1a!$H11*100</f>
        <v>0.32456168262958601</v>
      </c>
      <c r="G11" s="22">
        <f>SV_LO_2122_1a!G11/SV_LO_2122_1a!$H11*100</f>
        <v>3.1819772806822161E-3</v>
      </c>
      <c r="H11" s="107">
        <f>SV_LO_2122_1a!H11/SV_LO_2122_1a!$H11*100</f>
        <v>100</v>
      </c>
      <c r="I11" s="139">
        <v>0</v>
      </c>
      <c r="J11" s="108">
        <f>SV_LO_2122_1a!J11/SV_LO_2122_1a!$O11*100</f>
        <v>0.85113216637224998</v>
      </c>
      <c r="K11" s="107">
        <f>SV_LO_2122_1a!K11/SV_LO_2122_1a!$O11*100</f>
        <v>90.448048819656336</v>
      </c>
      <c r="L11" s="107">
        <f>SV_LO_2122_1a!L11/SV_LO_2122_1a!$O11*100</f>
        <v>8.353942508431027</v>
      </c>
      <c r="M11" s="108">
        <f>SV_LO_2122_1a!M11/SV_LO_2122_1a!$O11*100</f>
        <v>0.33724104705315561</v>
      </c>
      <c r="N11" s="22">
        <f>SV_LO_2122_1a!N11/SV_LO_2122_1a!$O11*100</f>
        <v>9.6354584872330173E-3</v>
      </c>
      <c r="O11" s="109">
        <f>SV_LO_2122_1a!O11/SV_LO_2122_1a!$O11*100</f>
        <v>100</v>
      </c>
      <c r="P11" s="110">
        <f>SV_LO_2122_1a!P11/SV_LO_2122_1a!$V11*100</f>
        <v>4.7952431188261245E-3</v>
      </c>
      <c r="Q11" s="110">
        <f>SV_LO_2122_1a!Q11/SV_LO_2122_1a!$V11*100</f>
        <v>0.82478181643809345</v>
      </c>
      <c r="R11" s="107">
        <f>SV_LO_2122_1a!R11/SV_LO_2122_1a!$V11*100</f>
        <v>90.312010485598279</v>
      </c>
      <c r="S11" s="107">
        <f>SV_LO_2122_1a!S11/SV_LO_2122_1a!$V11*100</f>
        <v>8.5211470221540235</v>
      </c>
      <c r="T11" s="22">
        <f>SV_LO_2122_1a!T11/SV_LO_2122_1a!$V11*100</f>
        <v>0.33087177519900257</v>
      </c>
      <c r="U11" s="22">
        <f>SV_LO_2122_1a!U11/SV_LO_2122_1a!$V11*100</f>
        <v>6.3936574917681666E-3</v>
      </c>
      <c r="V11" s="107">
        <f>SV_LO_2122_1a!V11/SV_LO_2122_1a!$V11*100</f>
        <v>100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4"/>
      <c r="AZ11" s="24"/>
      <c r="BA11" s="24"/>
      <c r="BB11" s="24"/>
      <c r="BC11" s="24"/>
    </row>
    <row r="12" spans="1:55">
      <c r="A12" s="2" t="s">
        <v>15</v>
      </c>
      <c r="B12" s="107">
        <f>SV_LO_2122_1a!B12/SV_LO_2122_1a!$H12*100</f>
        <v>1.2880373530832394E-2</v>
      </c>
      <c r="C12" s="108">
        <f>SV_LO_2122_1a!C12/SV_LO_2122_1a!$H12*100</f>
        <v>1.3395588472065689</v>
      </c>
      <c r="D12" s="107">
        <f>SV_LO_2122_1a!D12/SV_LO_2122_1a!$H12*100</f>
        <v>88.465625503139592</v>
      </c>
      <c r="E12" s="107">
        <f>SV_LO_2122_1a!E12/SV_LO_2122_1a!$H12*100</f>
        <v>9.7246820157784573</v>
      </c>
      <c r="F12" s="22">
        <f>SV_LO_2122_1a!F12/SV_LO_2122_1a!$H12*100</f>
        <v>0.44437288681371762</v>
      </c>
      <c r="G12" s="22">
        <f>SV_LO_2122_1a!G12/SV_LO_2122_1a!$H12*100</f>
        <v>1.2880373530832394E-2</v>
      </c>
      <c r="H12" s="107">
        <f>SV_LO_2122_1a!H12/SV_LO_2122_1a!$H12*100</f>
        <v>100</v>
      </c>
      <c r="I12" s="107">
        <f>SV_LO_2122_1a!I12/SV_LO_2122_1a!$O12*100</f>
        <v>3.2536196518626976E-3</v>
      </c>
      <c r="J12" s="108">
        <f>SV_LO_2122_1a!J12/SV_LO_2122_1a!$O12*100</f>
        <v>1.0021148527737107</v>
      </c>
      <c r="K12" s="107">
        <f>SV_LO_2122_1a!K12/SV_LO_2122_1a!$O12*100</f>
        <v>89.298844965023591</v>
      </c>
      <c r="L12" s="107">
        <f>SV_LO_2122_1a!L12/SV_LO_2122_1a!$O12*100</f>
        <v>9.2272653326826095</v>
      </c>
      <c r="M12" s="108">
        <f>SV_LO_2122_1a!M12/SV_LO_2122_1a!$O12*100</f>
        <v>0.45225313160891495</v>
      </c>
      <c r="N12" s="22">
        <f>SV_LO_2122_1a!N12/SV_LO_2122_1a!$O12*100</f>
        <v>1.6268098259313489E-2</v>
      </c>
      <c r="O12" s="109">
        <f>SV_LO_2122_1a!O12/SV_LO_2122_1a!$O12*100</f>
        <v>100</v>
      </c>
      <c r="P12" s="110">
        <f>SV_LO_2122_1a!P12/SV_LO_2122_1a!$V12*100</f>
        <v>8.0919242595889306E-3</v>
      </c>
      <c r="Q12" s="110">
        <f>SV_LO_2122_1a!Q12/SV_LO_2122_1a!$V12*100</f>
        <v>1.1717106327884772</v>
      </c>
      <c r="R12" s="107">
        <f>SV_LO_2122_1a!R12/SV_LO_2122_1a!$V12*100</f>
        <v>88.880077682472887</v>
      </c>
      <c r="S12" s="107">
        <f>SV_LO_2122_1a!S12/SV_LO_2122_1a!$V12*100</f>
        <v>9.4772616928305542</v>
      </c>
      <c r="T12" s="22">
        <f>SV_LO_2122_1a!T12/SV_LO_2122_1a!$V12*100</f>
        <v>0.44829260398122672</v>
      </c>
      <c r="U12" s="22">
        <f>SV_LO_2122_1a!U12/SV_LO_2122_1a!$V12*100</f>
        <v>1.4565463667260073E-2</v>
      </c>
      <c r="V12" s="107">
        <f>SV_LO_2122_1a!V12/SV_LO_2122_1a!$V12*100</f>
        <v>100</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4"/>
      <c r="AZ12" s="24"/>
      <c r="BA12" s="24"/>
      <c r="BB12" s="24"/>
      <c r="BC12" s="24"/>
    </row>
    <row r="13" spans="1:55">
      <c r="A13" s="2" t="s">
        <v>16</v>
      </c>
      <c r="B13" s="107">
        <f>SV_LO_2122_1a!B13/SV_LO_2122_1a!$H13*100</f>
        <v>1.6035406176838459E-2</v>
      </c>
      <c r="C13" s="108">
        <f>SV_LO_2122_1a!C13/SV_LO_2122_1a!$H13*100</f>
        <v>1.2828324941470768</v>
      </c>
      <c r="D13" s="107">
        <f>SV_LO_2122_1a!D13/SV_LO_2122_1a!$H13*100</f>
        <v>87.979859529841889</v>
      </c>
      <c r="E13" s="107">
        <f>SV_LO_2122_1a!E13/SV_LO_2122_1a!$H13*100</f>
        <v>9.9900580481703596</v>
      </c>
      <c r="F13" s="22">
        <f>SV_LO_2122_1a!F13/SV_LO_2122_1a!$H13*100</f>
        <v>0.70555787178089224</v>
      </c>
      <c r="G13" s="22">
        <f>SV_LO_2122_1a!G13/SV_LO_2122_1a!$H13*100</f>
        <v>2.5656649882941533E-2</v>
      </c>
      <c r="H13" s="107">
        <f>SV_LO_2122_1a!H13/SV_LO_2122_1a!$H13*100</f>
        <v>100</v>
      </c>
      <c r="I13" s="107">
        <f>SV_LO_2122_1a!I13/SV_LO_2122_1a!$O13*100</f>
        <v>1.2924906294429366E-2</v>
      </c>
      <c r="J13" s="108">
        <f>SV_LO_2122_1a!J13/SV_LO_2122_1a!$O13*100</f>
        <v>1.0566110895696008</v>
      </c>
      <c r="K13" s="107">
        <f>SV_LO_2122_1a!K13/SV_LO_2122_1a!$O13*100</f>
        <v>88.907199172805988</v>
      </c>
      <c r="L13" s="107">
        <f>SV_LO_2122_1a!L13/SV_LO_2122_1a!$O13*100</f>
        <v>9.3576321571668597</v>
      </c>
      <c r="M13" s="108">
        <f>SV_LO_2122_1a!M13/SV_LO_2122_1a!$O13*100</f>
        <v>0.64301408814786098</v>
      </c>
      <c r="N13" s="22">
        <f>SV_LO_2122_1a!N13/SV_LO_2122_1a!$O13*100</f>
        <v>2.261858601525139E-2</v>
      </c>
      <c r="O13" s="109">
        <f>SV_LO_2122_1a!O13/SV_LO_2122_1a!$O13*100</f>
        <v>100</v>
      </c>
      <c r="P13" s="110">
        <f>SV_LO_2122_1a!P13/SV_LO_2122_1a!$V13*100</f>
        <v>1.4485988829693059E-2</v>
      </c>
      <c r="Q13" s="110">
        <f>SV_LO_2122_1a!Q13/SV_LO_2122_1a!$V13*100</f>
        <v>1.1701459865763171</v>
      </c>
      <c r="R13" s="107">
        <f>SV_LO_2122_1a!R13/SV_LO_2122_1a!$V13*100</f>
        <v>88.441790468219352</v>
      </c>
      <c r="S13" s="107">
        <f>SV_LO_2122_1a!S13/SV_LO_2122_1a!$V13*100</f>
        <v>9.6750309839205517</v>
      </c>
      <c r="T13" s="22">
        <f>SV_LO_2122_1a!T13/SV_LO_2122_1a!$V13*100</f>
        <v>0.67440325773793242</v>
      </c>
      <c r="U13" s="22">
        <f>SV_LO_2122_1a!U13/SV_LO_2122_1a!$V13*100</f>
        <v>2.4143314716155096E-2</v>
      </c>
      <c r="V13" s="107">
        <f>SV_LO_2122_1a!V13/SV_LO_2122_1a!$V13*100</f>
        <v>100</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4"/>
      <c r="AZ13" s="24"/>
      <c r="BA13" s="24"/>
      <c r="BB13" s="24"/>
      <c r="BC13" s="24"/>
    </row>
    <row r="14" spans="1:55">
      <c r="A14" s="2" t="s">
        <v>17</v>
      </c>
      <c r="B14" s="107">
        <f>SV_LO_2122_1a!B14/SV_LO_2122_1a!$H14*100</f>
        <v>3.1502016129032258E-2</v>
      </c>
      <c r="C14" s="108">
        <f>SV_LO_2122_1a!C14/SV_LO_2122_1a!$H14*100</f>
        <v>1.7074092741935485</v>
      </c>
      <c r="D14" s="107">
        <f>SV_LO_2122_1a!D14/SV_LO_2122_1a!$H14*100</f>
        <v>87.386592741935488</v>
      </c>
      <c r="E14" s="107">
        <f>SV_LO_2122_1a!E14/SV_LO_2122_1a!$H14*100</f>
        <v>10.383064516129032</v>
      </c>
      <c r="F14" s="22">
        <f>SV_LO_2122_1a!F14/SV_LO_2122_1a!$H14*100</f>
        <v>0.48513104838709675</v>
      </c>
      <c r="G14" s="22">
        <f>SV_LO_2122_1a!G14/SV_LO_2122_1a!$H14*100</f>
        <v>6.3004032258064512E-3</v>
      </c>
      <c r="H14" s="107">
        <f>SV_LO_2122_1a!H14/SV_LO_2122_1a!$H14*100</f>
        <v>100</v>
      </c>
      <c r="I14" s="107">
        <f>SV_LO_2122_1a!I14/SV_LO_2122_1a!$O14*100</f>
        <v>2.5565639780135499E-2</v>
      </c>
      <c r="J14" s="108">
        <f>SV_LO_2122_1a!J14/SV_LO_2122_1a!$O14*100</f>
        <v>1.0673654608206569</v>
      </c>
      <c r="K14" s="107">
        <f>SV_LO_2122_1a!K14/SV_LO_2122_1a!$O14*100</f>
        <v>88.722357151987723</v>
      </c>
      <c r="L14" s="107">
        <f>SV_LO_2122_1a!L14/SV_LO_2122_1a!$O14*100</f>
        <v>9.7916400357918967</v>
      </c>
      <c r="M14" s="108">
        <f>SV_LO_2122_1a!M14/SV_LO_2122_1a!$O14*100</f>
        <v>0.39307171161958326</v>
      </c>
      <c r="N14" s="140" t="s">
        <v>50</v>
      </c>
      <c r="O14" s="109">
        <f>SV_LO_2122_1a!O14/SV_LO_2122_1a!$O14*100</f>
        <v>100</v>
      </c>
      <c r="P14" s="110">
        <f>SV_LO_2122_1a!P14/SV_LO_2122_1a!$V14*100</f>
        <v>2.8555111364934323E-2</v>
      </c>
      <c r="Q14" s="110">
        <f>SV_LO_2122_1a!Q14/SV_LO_2122_1a!$V14*100</f>
        <v>1.3896820864268038</v>
      </c>
      <c r="R14" s="107">
        <f>SV_LO_2122_1a!R14/SV_LO_2122_1a!$V14*100</f>
        <v>88.049685893774992</v>
      </c>
      <c r="S14" s="107">
        <f>SV_LO_2122_1a!S14/SV_LO_2122_1a!$V14*100</f>
        <v>10.089472682276794</v>
      </c>
      <c r="T14" s="22">
        <f>SV_LO_2122_1a!T14/SV_LO_2122_1a!$V14*100</f>
        <v>0.43943143600482265</v>
      </c>
      <c r="U14" s="22">
        <f>SV_LO_2122_1a!U14/SV_LO_2122_1a!$V14*100</f>
        <v>3.1727901516593691E-3</v>
      </c>
      <c r="V14" s="107">
        <f>SV_LO_2122_1a!V14/SV_LO_2122_1a!$V14*100</f>
        <v>100</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4"/>
      <c r="AZ14" s="24"/>
      <c r="BA14" s="24"/>
      <c r="BB14" s="24"/>
      <c r="BC14" s="24"/>
    </row>
    <row r="15" spans="1:55">
      <c r="A15" s="2" t="s">
        <v>18</v>
      </c>
      <c r="B15" s="107">
        <f>SV_LO_2122_1a!B15/SV_LO_2122_1a!$H15*100</f>
        <v>3.8891589693728731E-2</v>
      </c>
      <c r="C15" s="108">
        <f>SV_LO_2122_1a!C15/SV_LO_2122_1a!$H15*100</f>
        <v>1.5783503484038244</v>
      </c>
      <c r="D15" s="107">
        <f>SV_LO_2122_1a!D15/SV_LO_2122_1a!$H15*100</f>
        <v>89.878463782207092</v>
      </c>
      <c r="E15" s="107">
        <f>SV_LO_2122_1a!E15/SV_LO_2122_1a!$H15*100</f>
        <v>8.2871495705720299</v>
      </c>
      <c r="F15" s="22">
        <f>SV_LO_2122_1a!F15/SV_LO_2122_1a!$H15*100</f>
        <v>0.2106627775076973</v>
      </c>
      <c r="G15" s="22">
        <f>SV_LO_2122_1a!G15/SV_LO_2122_1a!$H15*100</f>
        <v>6.4819316156214547E-3</v>
      </c>
      <c r="H15" s="107">
        <f>SV_LO_2122_1a!H15/SV_LO_2122_1a!$H15*100</f>
        <v>100</v>
      </c>
      <c r="I15" s="107">
        <f>SV_LO_2122_1a!I15/SV_LO_2122_1a!$O15*100</f>
        <v>2.5929407188928146E-2</v>
      </c>
      <c r="J15" s="108">
        <f>SV_LO_2122_1a!J15/SV_LO_2122_1a!$O15*100</f>
        <v>1.238129193271319</v>
      </c>
      <c r="K15" s="107">
        <f>SV_LO_2122_1a!K15/SV_LO_2122_1a!$O15*100</f>
        <v>90.846919262308361</v>
      </c>
      <c r="L15" s="107">
        <f>SV_LO_2122_1a!L15/SV_LO_2122_1a!$O15*100</f>
        <v>7.6588986484296502</v>
      </c>
      <c r="M15" s="108">
        <f>SV_LO_2122_1a!M15/SV_LO_2122_1a!$O15*100</f>
        <v>0.22364113700450525</v>
      </c>
      <c r="N15" s="22">
        <f>SV_LO_2122_1a!N15/SV_LO_2122_1a!$O15*100</f>
        <v>6.4823517972320364E-3</v>
      </c>
      <c r="O15" s="109">
        <f>SV_LO_2122_1a!O15/SV_LO_2122_1a!$O15*100</f>
        <v>100</v>
      </c>
      <c r="P15" s="110">
        <f>SV_LO_2122_1a!P15/SV_LO_2122_1a!$V15*100</f>
        <v>3.2410708498087769E-2</v>
      </c>
      <c r="Q15" s="110">
        <f>SV_LO_2122_1a!Q15/SV_LO_2122_1a!$V15*100</f>
        <v>1.4082452842419135</v>
      </c>
      <c r="R15" s="107">
        <f>SV_LO_2122_1a!R15/SV_LO_2122_1a!$V15*100</f>
        <v>90.3626758280936</v>
      </c>
      <c r="S15" s="107">
        <f>SV_LO_2122_1a!S15/SV_LO_2122_1a!$V15*100</f>
        <v>7.9730342905295899</v>
      </c>
      <c r="T15" s="22">
        <f>SV_LO_2122_1a!T15/SV_LO_2122_1a!$V15*100</f>
        <v>0.21715174693718803</v>
      </c>
      <c r="U15" s="22">
        <f>SV_LO_2122_1a!U15/SV_LO_2122_1a!$V15*100</f>
        <v>6.4821416996175543E-3</v>
      </c>
      <c r="V15" s="107">
        <f>SV_LO_2122_1a!V15/SV_LO_2122_1a!$V15*100</f>
        <v>100</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4"/>
      <c r="AZ15" s="24"/>
      <c r="BA15" s="24"/>
      <c r="BB15" s="24"/>
      <c r="BC15" s="24"/>
    </row>
    <row r="16" spans="1:55">
      <c r="A16" s="12"/>
      <c r="B16" s="111">
        <f>SV_LO_2122_1a!B16/SV_LO_2122_1a!$H16*100</f>
        <v>1.8656119740306815E-2</v>
      </c>
      <c r="C16" s="112">
        <f>SV_LO_2122_1a!C16/SV_LO_2122_1a!$H16*100</f>
        <v>1.240365446734113</v>
      </c>
      <c r="D16" s="113">
        <f>SV_LO_2122_1a!D16/SV_LO_2122_1a!$H16*100</f>
        <v>89.234885877850388</v>
      </c>
      <c r="E16" s="113">
        <f>SV_LO_2122_1a!E16/SV_LO_2122_1a!$H16*100</f>
        <v>9.0993891453365041</v>
      </c>
      <c r="F16" s="112">
        <f>SV_LO_2122_1a!F16/SV_LO_2122_1a!$H16*100</f>
        <v>0.39764186646482519</v>
      </c>
      <c r="G16" s="112">
        <f>SV_LO_2122_1a!G16/SV_LO_2122_1a!$H16*100</f>
        <v>9.0615438738633099E-3</v>
      </c>
      <c r="H16" s="113">
        <f>SV_LO_2122_1a!H16/SV_LO_2122_1a!$H16*100</f>
        <v>100</v>
      </c>
      <c r="I16" s="113">
        <f>SV_LO_2122_1a!I16/SV_LO_2122_1a!$O16*100</f>
        <v>1.1302597444536539E-2</v>
      </c>
      <c r="J16" s="112">
        <f>SV_LO_2122_1a!J16/SV_LO_2122_1a!$O16*100</f>
        <v>1.0070076104156127</v>
      </c>
      <c r="K16" s="113">
        <f>SV_LO_2122_1a!K16/SV_LO_2122_1a!$O16*100</f>
        <v>90.152208312253094</v>
      </c>
      <c r="L16" s="113">
        <f>SV_LO_2122_1a!L16/SV_LO_2122_1a!$O16*100</f>
        <v>8.4478842614021676</v>
      </c>
      <c r="M16" s="112">
        <f>SV_LO_2122_1a!M16/SV_LO_2122_1a!$O16*100</f>
        <v>0.37137105889191491</v>
      </c>
      <c r="N16" s="112">
        <f>SV_LO_2122_1a!N16/SV_LO_2122_1a!$O16*100</f>
        <v>1.0226159592675917E-2</v>
      </c>
      <c r="O16" s="114">
        <f>SV_LO_2122_1a!O16/SV_LO_2122_1a!$O16*100</f>
        <v>100</v>
      </c>
      <c r="P16" s="115">
        <f>SV_LO_2122_1a!P16/SV_LO_2122_1a!$V16*100</f>
        <v>1.499716125162023E-2</v>
      </c>
      <c r="Q16" s="116">
        <f>SV_LO_2122_1a!Q16/SV_LO_2122_1a!$V16*100</f>
        <v>1.1242514809696735</v>
      </c>
      <c r="R16" s="113">
        <f>SV_LO_2122_1a!R16/SV_LO_2122_1a!$V16*100</f>
        <v>89.691326284667554</v>
      </c>
      <c r="S16" s="113">
        <f>SV_LO_2122_1a!S16/SV_LO_2122_1a!$V16*100</f>
        <v>8.7752139773542854</v>
      </c>
      <c r="T16" s="112">
        <f>SV_LO_2122_1a!T16/SV_LO_2122_1a!$V16*100</f>
        <v>0.38457006352369016</v>
      </c>
      <c r="U16" s="112">
        <f>SV_LO_2122_1a!U16/SV_LO_2122_1a!$V16*100</f>
        <v>9.6410322331844326E-3</v>
      </c>
      <c r="V16" s="113">
        <f>SV_LO_2122_1a!V16/SV_LO_2122_1a!$V16*100</f>
        <v>100</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4"/>
      <c r="AZ16" s="24"/>
      <c r="BA16" s="24"/>
      <c r="BB16" s="24"/>
      <c r="BC16" s="24"/>
    </row>
    <row r="17" spans="1:55">
      <c r="P17" s="20"/>
      <c r="Q17" s="21"/>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4"/>
      <c r="AW17" s="24"/>
      <c r="AX17" s="24"/>
      <c r="AY17" s="24"/>
      <c r="AZ17" s="24"/>
    </row>
    <row r="18" spans="1:55">
      <c r="P18" s="20"/>
      <c r="Q18" s="21"/>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4"/>
      <c r="AW18" s="24"/>
      <c r="AX18" s="24"/>
      <c r="AY18" s="24"/>
      <c r="AZ18" s="24"/>
    </row>
    <row r="19" spans="1:55">
      <c r="A19" s="149" t="s">
        <v>20</v>
      </c>
      <c r="B19" s="149"/>
      <c r="C19" s="149"/>
      <c r="D19" s="149"/>
      <c r="E19" s="149"/>
      <c r="F19" s="149"/>
      <c r="G19" s="149"/>
      <c r="H19" s="149"/>
      <c r="I19" s="149"/>
      <c r="J19" s="149"/>
      <c r="K19" s="149"/>
      <c r="L19" s="149"/>
      <c r="M19" s="149"/>
      <c r="N19" s="149"/>
      <c r="O19" s="149"/>
      <c r="P19" s="149"/>
      <c r="Q19" s="149"/>
      <c r="R19" s="149"/>
      <c r="S19" s="149"/>
      <c r="T19" s="149"/>
      <c r="U19" s="149"/>
      <c r="V19" s="149"/>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4"/>
      <c r="AW19" s="24"/>
      <c r="AX19" s="24"/>
      <c r="AY19" s="24"/>
      <c r="AZ19" s="24"/>
    </row>
    <row r="20" spans="1:55" ht="13.8" thickBot="1">
      <c r="A20" s="2"/>
      <c r="B20" s="2"/>
      <c r="M20" s="3"/>
      <c r="Q20" s="2"/>
      <c r="S20" s="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4"/>
      <c r="AW20" s="24"/>
      <c r="AX20" s="24"/>
      <c r="AY20" s="24"/>
      <c r="AZ20" s="24"/>
    </row>
    <row r="21" spans="1:55">
      <c r="A21" s="5"/>
      <c r="B21" s="147" t="s">
        <v>2</v>
      </c>
      <c r="C21" s="148"/>
      <c r="D21" s="148"/>
      <c r="E21" s="148"/>
      <c r="F21" s="148"/>
      <c r="G21" s="148"/>
      <c r="H21" s="154"/>
      <c r="I21" s="147" t="s">
        <v>3</v>
      </c>
      <c r="J21" s="148"/>
      <c r="K21" s="148"/>
      <c r="L21" s="148"/>
      <c r="M21" s="148"/>
      <c r="N21" s="148"/>
      <c r="O21" s="154"/>
      <c r="P21" s="147" t="s">
        <v>4</v>
      </c>
      <c r="Q21" s="148"/>
      <c r="R21" s="148"/>
      <c r="S21" s="148"/>
      <c r="T21" s="148"/>
      <c r="U21" s="148"/>
      <c r="V21" s="148"/>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4"/>
      <c r="AW21" s="24"/>
      <c r="AX21" s="24"/>
      <c r="AY21" s="24"/>
      <c r="AZ21" s="24"/>
    </row>
    <row r="22" spans="1:55">
      <c r="A22" s="2"/>
      <c r="B22" s="155" t="s">
        <v>5</v>
      </c>
      <c r="C22" s="151"/>
      <c r="D22" s="6" t="s">
        <v>6</v>
      </c>
      <c r="E22" s="146" t="s">
        <v>7</v>
      </c>
      <c r="F22" s="146"/>
      <c r="G22" s="146"/>
      <c r="H22" s="7" t="s">
        <v>4</v>
      </c>
      <c r="I22" s="155" t="s">
        <v>5</v>
      </c>
      <c r="J22" s="151"/>
      <c r="K22" s="2" t="s">
        <v>6</v>
      </c>
      <c r="L22" s="145" t="s">
        <v>7</v>
      </c>
      <c r="M22" s="146"/>
      <c r="N22" s="146"/>
      <c r="O22" s="99" t="s">
        <v>4</v>
      </c>
      <c r="P22" s="150" t="s">
        <v>5</v>
      </c>
      <c r="Q22" s="151"/>
      <c r="R22" s="2" t="s">
        <v>6</v>
      </c>
      <c r="S22" s="145" t="s">
        <v>7</v>
      </c>
      <c r="T22" s="146"/>
      <c r="U22" s="146"/>
      <c r="V22" s="7" t="s">
        <v>4</v>
      </c>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4"/>
      <c r="AZ22" s="24"/>
      <c r="BA22" s="24"/>
      <c r="BB22" s="24"/>
      <c r="BC22" s="24"/>
    </row>
    <row r="23" spans="1:55" ht="13.8">
      <c r="A23" s="8" t="s">
        <v>8</v>
      </c>
      <c r="B23" s="73" t="s">
        <v>43</v>
      </c>
      <c r="C23" s="77">
        <v>1</v>
      </c>
      <c r="D23" s="9" t="s">
        <v>9</v>
      </c>
      <c r="E23" s="8" t="s">
        <v>10</v>
      </c>
      <c r="F23" s="8" t="s">
        <v>11</v>
      </c>
      <c r="G23" s="8" t="s">
        <v>12</v>
      </c>
      <c r="H23" s="10"/>
      <c r="I23" s="73" t="s">
        <v>43</v>
      </c>
      <c r="J23" s="77">
        <v>1</v>
      </c>
      <c r="K23" s="9">
        <v>0</v>
      </c>
      <c r="L23" s="8" t="s">
        <v>10</v>
      </c>
      <c r="M23" s="8" t="s">
        <v>11</v>
      </c>
      <c r="N23" s="8" t="s">
        <v>12</v>
      </c>
      <c r="O23" s="100"/>
      <c r="P23" s="77" t="s">
        <v>43</v>
      </c>
      <c r="Q23" s="77">
        <v>1</v>
      </c>
      <c r="R23" s="9" t="s">
        <v>9</v>
      </c>
      <c r="S23" s="8" t="s">
        <v>10</v>
      </c>
      <c r="T23" s="8" t="s">
        <v>11</v>
      </c>
      <c r="U23" s="8" t="s">
        <v>12</v>
      </c>
      <c r="V23" s="1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4"/>
      <c r="AZ23" s="24"/>
      <c r="BA23" s="24"/>
      <c r="BB23" s="24"/>
      <c r="BC23" s="24"/>
    </row>
    <row r="24" spans="1:55">
      <c r="A24" s="11" t="s">
        <v>13</v>
      </c>
      <c r="B24" s="103">
        <f>SV_LO_2122_1a!B26/SV_LO_2122_1a!$H26*100</f>
        <v>2.2779043280182234E-2</v>
      </c>
      <c r="C24" s="104">
        <f>SV_LO_2122_1a!C26/SV_LO_2122_1a!$H26*100</f>
        <v>0.36446469248291574</v>
      </c>
      <c r="D24" s="103">
        <f>SV_LO_2122_1a!D26/SV_LO_2122_1a!$H26*100</f>
        <v>72.52847380410023</v>
      </c>
      <c r="E24" s="103">
        <f>SV_LO_2122_1a!E26/SV_LO_2122_1a!$H26*100</f>
        <v>24.168564920273351</v>
      </c>
      <c r="F24" s="104">
        <f>SV_LO_2122_1a!F26/SV_LO_2122_1a!$H26*100</f>
        <v>2.6879271070615034</v>
      </c>
      <c r="G24" s="104">
        <f>SV_LO_2122_1a!G26/SV_LO_2122_1a!$H26*100</f>
        <v>0.22779043280182232</v>
      </c>
      <c r="H24" s="103">
        <f>SV_LO_2122_1a!H26/SV_LO_2122_1a!$H26*100</f>
        <v>100</v>
      </c>
      <c r="I24" s="138">
        <v>0</v>
      </c>
      <c r="J24" s="104">
        <f>SV_LO_2122_1a!J26/SV_LO_2122_1a!$O26*100</f>
        <v>0.25171624713958812</v>
      </c>
      <c r="K24" s="103">
        <f>SV_LO_2122_1a!K26/SV_LO_2122_1a!$O26*100</f>
        <v>76.727688787185357</v>
      </c>
      <c r="L24" s="103">
        <f>SV_LO_2122_1a!L26/SV_LO_2122_1a!$O26*100</f>
        <v>20.572082379862699</v>
      </c>
      <c r="M24" s="104">
        <f>SV_LO_2122_1a!M26/SV_LO_2122_1a!$O26*100</f>
        <v>2.2883295194508007</v>
      </c>
      <c r="N24" s="104">
        <f>SV_LO_2122_1a!N26/SV_LO_2122_1a!$O26*100</f>
        <v>0.16018306636155605</v>
      </c>
      <c r="O24" s="117">
        <f>SV_LO_2122_1a!O26/SV_LO_2122_1a!$O26*100</f>
        <v>100</v>
      </c>
      <c r="P24" s="115">
        <f>SV_LO_2122_1a!P26/SV_LO_2122_1a!$V26*100</f>
        <v>1.1415525114155251E-2</v>
      </c>
      <c r="Q24" s="115">
        <f>SV_LO_2122_1a!Q26/SV_LO_2122_1a!$V26*100</f>
        <v>0.30821917808219179</v>
      </c>
      <c r="R24" s="103">
        <f>SV_LO_2122_1a!R26/SV_LO_2122_1a!$V26*100</f>
        <v>74.623287671232873</v>
      </c>
      <c r="S24" s="103">
        <f>SV_LO_2122_1a!S26/SV_LO_2122_1a!$V26*100</f>
        <v>22.37442922374429</v>
      </c>
      <c r="T24" s="104">
        <f>SV_LO_2122_1a!T26/SV_LO_2122_1a!$V26*100</f>
        <v>2.4885844748858448</v>
      </c>
      <c r="U24" s="104">
        <f>SV_LO_2122_1a!U26/SV_LO_2122_1a!$V26*100</f>
        <v>0.19406392694063926</v>
      </c>
      <c r="V24" s="103">
        <f>SV_LO_2122_1a!V26/SV_LO_2122_1a!$V26*100</f>
        <v>100</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4"/>
      <c r="AZ24" s="24"/>
      <c r="BA24" s="24"/>
      <c r="BB24" s="24"/>
      <c r="BC24" s="24"/>
    </row>
    <row r="25" spans="1:55">
      <c r="A25" s="2" t="s">
        <v>14</v>
      </c>
      <c r="B25" s="121">
        <v>0</v>
      </c>
      <c r="C25" s="108">
        <f>SV_LO_2122_1a!C27/SV_LO_2122_1a!$H27*100</f>
        <v>0.53204965796807702</v>
      </c>
      <c r="D25" s="107">
        <f>SV_LO_2122_1a!D27/SV_LO_2122_1a!$H27*100</f>
        <v>68.989105649860647</v>
      </c>
      <c r="E25" s="107">
        <f>SV_LO_2122_1a!E27/SV_LO_2122_1a!$H27*100</f>
        <v>26.146440334431215</v>
      </c>
      <c r="F25" s="22">
        <f>SV_LO_2122_1a!F27/SV_LO_2122_1a!$H27*100</f>
        <v>3.8510260957689382</v>
      </c>
      <c r="G25" s="22">
        <f>SV_LO_2122_1a!G27/SV_LO_2122_1a!$H27*100</f>
        <v>0.48137826197111727</v>
      </c>
      <c r="H25" s="107">
        <f>SV_LO_2122_1a!H27/SV_LO_2122_1a!$H27*100</f>
        <v>100</v>
      </c>
      <c r="I25" s="139">
        <v>0</v>
      </c>
      <c r="J25" s="108">
        <f>SV_LO_2122_1a!J27/SV_LO_2122_1a!$O27*100</f>
        <v>0.40578239918843517</v>
      </c>
      <c r="K25" s="107">
        <f>SV_LO_2122_1a!K27/SV_LO_2122_1a!$O27*100</f>
        <v>68.983007862033986</v>
      </c>
      <c r="L25" s="107">
        <f>SV_LO_2122_1a!L27/SV_LO_2122_1a!$O27*100</f>
        <v>26.249048947501901</v>
      </c>
      <c r="M25" s="108">
        <f>SV_LO_2122_1a!M27/SV_LO_2122_1a!$O27*100</f>
        <v>3.9563783920872431</v>
      </c>
      <c r="N25" s="22">
        <f>SV_LO_2122_1a!N27/SV_LO_2122_1a!$O27*100</f>
        <v>0.40578239918843517</v>
      </c>
      <c r="O25" s="109">
        <f>SV_LO_2122_1a!O27/SV_LO_2122_1a!$O27*100</f>
        <v>100</v>
      </c>
      <c r="P25" s="110">
        <f>SV_LO_2122_1a!P27/SV_LO_2122_1a!$V27*100</f>
        <v>0</v>
      </c>
      <c r="Q25" s="110">
        <f>SV_LO_2122_1a!Q27/SV_LO_2122_1a!$V27*100</f>
        <v>0.46894803548795949</v>
      </c>
      <c r="R25" s="107">
        <f>SV_LO_2122_1a!R27/SV_LO_2122_1a!$V27*100</f>
        <v>68.98605830164766</v>
      </c>
      <c r="S25" s="107">
        <f>SV_LO_2122_1a!S27/SV_LO_2122_1a!$V27*100</f>
        <v>26.197718631178706</v>
      </c>
      <c r="T25" s="22">
        <f>SV_LO_2122_1a!T27/SV_LO_2122_1a!$V27*100</f>
        <v>3.9036755386565272</v>
      </c>
      <c r="U25" s="22">
        <f>SV_LO_2122_1a!U27/SV_LO_2122_1a!$V27*100</f>
        <v>0.4435994930291508</v>
      </c>
      <c r="V25" s="107">
        <f>SV_LO_2122_1a!V27/SV_LO_2122_1a!$V27*100</f>
        <v>100</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4"/>
      <c r="AZ25" s="24"/>
      <c r="BA25" s="24"/>
      <c r="BB25" s="24"/>
      <c r="BC25" s="24"/>
    </row>
    <row r="26" spans="1:55">
      <c r="A26" s="2" t="s">
        <v>15</v>
      </c>
      <c r="B26" s="121">
        <v>0</v>
      </c>
      <c r="C26" s="108">
        <f>SV_LO_2122_1a!C28/SV_LO_2122_1a!$H28*100</f>
        <v>0.64649599172485139</v>
      </c>
      <c r="D26" s="107">
        <f>SV_LO_2122_1a!D28/SV_LO_2122_1a!$H28*100</f>
        <v>63.899663822084307</v>
      </c>
      <c r="E26" s="107">
        <f>SV_LO_2122_1a!E28/SV_LO_2122_1a!$H28*100</f>
        <v>30.074993535040086</v>
      </c>
      <c r="F26" s="22">
        <f>SV_LO_2122_1a!F28/SV_LO_2122_1a!$H28*100</f>
        <v>5.1461080941298167</v>
      </c>
      <c r="G26" s="22">
        <f>SV_LO_2122_1a!G28/SV_LO_2122_1a!$H28*100</f>
        <v>0.23273855702094648</v>
      </c>
      <c r="H26" s="107">
        <f>SV_LO_2122_1a!H28/SV_LO_2122_1a!$H28*100</f>
        <v>100</v>
      </c>
      <c r="I26" s="107">
        <v>0</v>
      </c>
      <c r="J26" s="108">
        <f>SV_LO_2122_1a!J28/SV_LO_2122_1a!$O28*100</f>
        <v>0.41050903119868637</v>
      </c>
      <c r="K26" s="107">
        <f>SV_LO_2122_1a!K28/SV_LO_2122_1a!$O28*100</f>
        <v>64.340448823207439</v>
      </c>
      <c r="L26" s="107">
        <f>SV_LO_2122_1a!L28/SV_LO_2122_1a!$O28*100</f>
        <v>29.775588396278053</v>
      </c>
      <c r="M26" s="108">
        <f>SV_LO_2122_1a!M28/SV_LO_2122_1a!$O28*100</f>
        <v>5.0082101806239736</v>
      </c>
      <c r="N26" s="22">
        <f>SV_LO_2122_1a!N28/SV_LO_2122_1a!$O28*100</f>
        <v>0.46524356869184458</v>
      </c>
      <c r="O26" s="109">
        <f>SV_LO_2122_1a!O28/SV_LO_2122_1a!$O28*100</f>
        <v>100</v>
      </c>
      <c r="P26" s="110">
        <f>SV_LO_2122_1a!P28/SV_LO_2122_1a!$V28*100</f>
        <v>0</v>
      </c>
      <c r="Q26" s="110">
        <f>SV_LO_2122_1a!Q28/SV_LO_2122_1a!$V28*100</f>
        <v>0.53184416965829007</v>
      </c>
      <c r="R26" s="107">
        <f>SV_LO_2122_1a!R28/SV_LO_2122_1a!$V28*100</f>
        <v>64.113814652306871</v>
      </c>
      <c r="S26" s="107">
        <f>SV_LO_2122_1a!S28/SV_LO_2122_1a!$V28*100</f>
        <v>29.929530647520274</v>
      </c>
      <c r="T26" s="22">
        <f>SV_LO_2122_1a!T28/SV_LO_2122_1a!$V28*100</f>
        <v>5.0791118202366707</v>
      </c>
      <c r="U26" s="22">
        <f>SV_LO_2122_1a!U28/SV_LO_2122_1a!$V28*100</f>
        <v>0.34569871027788857</v>
      </c>
      <c r="V26" s="107">
        <f>SV_LO_2122_1a!V28/SV_LO_2122_1a!$V28*100</f>
        <v>100</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4"/>
      <c r="AZ26" s="24"/>
      <c r="BA26" s="24"/>
      <c r="BB26" s="24"/>
      <c r="BC26" s="24"/>
    </row>
    <row r="27" spans="1:55">
      <c r="A27" s="2" t="s">
        <v>16</v>
      </c>
      <c r="B27" s="107">
        <f>SV_LO_2122_1a!B29/SV_LO_2122_1a!$H29*100</f>
        <v>2.6434047052603753E-2</v>
      </c>
      <c r="C27" s="108">
        <f>SV_LO_2122_1a!C29/SV_LO_2122_1a!$H29*100</f>
        <v>0.44937879989426377</v>
      </c>
      <c r="D27" s="107">
        <f>SV_LO_2122_1a!D29/SV_LO_2122_1a!$H29*100</f>
        <v>60.005286809410521</v>
      </c>
      <c r="E27" s="107">
        <f>SV_LO_2122_1a!E29/SV_LO_2122_1a!$H29*100</f>
        <v>32.090933121860957</v>
      </c>
      <c r="F27" s="22">
        <f>SV_LO_2122_1a!F29/SV_LO_2122_1a!$H29*100</f>
        <v>6.8728522336769764</v>
      </c>
      <c r="G27" s="22">
        <f>SV_LO_2122_1a!G29/SV_LO_2122_1a!$H29*100</f>
        <v>0.55511498810467885</v>
      </c>
      <c r="H27" s="107">
        <f>SV_LO_2122_1a!H29/SV_LO_2122_1a!$H29*100</f>
        <v>100</v>
      </c>
      <c r="I27" s="118">
        <f>SV_LO_2122_1a!I29/SV_LO_2122_1a!$O29*100</f>
        <v>8.1477457903313413E-2</v>
      </c>
      <c r="J27" s="108">
        <f>SV_LO_2122_1a!J29/SV_LO_2122_1a!$O29*100</f>
        <v>0.51602390005431831</v>
      </c>
      <c r="K27" s="107">
        <f>SV_LO_2122_1a!K29/SV_LO_2122_1a!$O29*100</f>
        <v>62.683324280282463</v>
      </c>
      <c r="L27" s="107">
        <f>SV_LO_2122_1a!L29/SV_LO_2122_1a!$O29*100</f>
        <v>30.038022813688215</v>
      </c>
      <c r="M27" s="108">
        <f>SV_LO_2122_1a!M29/SV_LO_2122_1a!$O29*100</f>
        <v>6.1379684953829443</v>
      </c>
      <c r="N27" s="22">
        <f>SV_LO_2122_1a!N29/SV_LO_2122_1a!$O29*100</f>
        <v>0.54318305268875611</v>
      </c>
      <c r="O27" s="109">
        <f>SV_LO_2122_1a!O29/SV_LO_2122_1a!$O29*100</f>
        <v>100</v>
      </c>
      <c r="P27" s="110">
        <f>SV_LO_2122_1a!P29/SV_LO_2122_1a!$V29*100</f>
        <v>5.358338914936369E-2</v>
      </c>
      <c r="Q27" s="110">
        <f>SV_LO_2122_1a!Q29/SV_LO_2122_1a!$V29*100</f>
        <v>0.48225050234427325</v>
      </c>
      <c r="R27" s="107">
        <f>SV_LO_2122_1a!R29/SV_LO_2122_1a!$V29*100</f>
        <v>61.326188881446754</v>
      </c>
      <c r="S27" s="107">
        <f>SV_LO_2122_1a!S29/SV_LO_2122_1a!$V29*100</f>
        <v>31.078365706630944</v>
      </c>
      <c r="T27" s="22">
        <f>SV_LO_2122_1a!T29/SV_LO_2122_1a!$V29*100</f>
        <v>6.5103817816476894</v>
      </c>
      <c r="U27" s="22">
        <f>SV_LO_2122_1a!U29/SV_LO_2122_1a!$V29*100</f>
        <v>0.54922973878097792</v>
      </c>
      <c r="V27" s="107">
        <f>SV_LO_2122_1a!V29/SV_LO_2122_1a!$V29*100</f>
        <v>100</v>
      </c>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4"/>
      <c r="AZ27" s="24"/>
      <c r="BA27" s="24"/>
      <c r="BB27" s="24"/>
      <c r="BC27" s="24"/>
    </row>
    <row r="28" spans="1:55">
      <c r="A28" s="2" t="s">
        <v>17</v>
      </c>
      <c r="B28" s="107">
        <f>SV_LO_2122_1a!B30/SV_LO_2122_1a!$H30*100</f>
        <v>6.0150375939849621E-2</v>
      </c>
      <c r="C28" s="108">
        <f>SV_LO_2122_1a!C30/SV_LO_2122_1a!$H30*100</f>
        <v>0.66165413533834594</v>
      </c>
      <c r="D28" s="107">
        <f>SV_LO_2122_1a!D30/SV_LO_2122_1a!$H30*100</f>
        <v>60.330827067669169</v>
      </c>
      <c r="E28" s="107">
        <f>SV_LO_2122_1a!E30/SV_LO_2122_1a!$H30*100</f>
        <v>33.924812030075188</v>
      </c>
      <c r="F28" s="22">
        <f>SV_LO_2122_1a!F30/SV_LO_2122_1a!$H30*100</f>
        <v>4.7518796992481205</v>
      </c>
      <c r="G28" s="22">
        <f>SV_LO_2122_1a!G30/SV_LO_2122_1a!$H30*100</f>
        <v>0.27067669172932329</v>
      </c>
      <c r="H28" s="107">
        <f>SV_LO_2122_1a!H30/SV_LO_2122_1a!$H30*100</f>
        <v>100</v>
      </c>
      <c r="I28" s="118">
        <f>SV_LO_2122_1a!I30/SV_LO_2122_1a!$O30*100</f>
        <v>5.9311981020166077E-2</v>
      </c>
      <c r="J28" s="108">
        <f>SV_LO_2122_1a!J30/SV_LO_2122_1a!$O30*100</f>
        <v>0.65243179122182682</v>
      </c>
      <c r="K28" s="107">
        <f>SV_LO_2122_1a!K30/SV_LO_2122_1a!$O30*100</f>
        <v>62.959667852906286</v>
      </c>
      <c r="L28" s="107">
        <f>SV_LO_2122_1a!L30/SV_LO_2122_1a!$O30*100</f>
        <v>31.761565836298931</v>
      </c>
      <c r="M28" s="108">
        <f>SV_LO_2122_1a!M30/SV_LO_2122_1a!$O30*100</f>
        <v>4.4187425860023728</v>
      </c>
      <c r="N28" s="22">
        <f>SV_LO_2122_1a!N30/SV_LO_2122_1a!$O30*100</f>
        <v>0.14827995255041518</v>
      </c>
      <c r="O28" s="109">
        <f>SV_LO_2122_1a!O30/SV_LO_2122_1a!$O30*100</f>
        <v>100</v>
      </c>
      <c r="P28" s="110">
        <f>SV_LO_2122_1a!P30/SV_LO_2122_1a!$V30*100</f>
        <v>5.9728236523816633E-2</v>
      </c>
      <c r="Q28" s="110">
        <f>SV_LO_2122_1a!Q30/SV_LO_2122_1a!$V30*100</f>
        <v>0.657010601761983</v>
      </c>
      <c r="R28" s="107">
        <f>SV_LO_2122_1a!R30/SV_LO_2122_1a!$V30*100</f>
        <v>61.654472151709719</v>
      </c>
      <c r="S28" s="107">
        <f>SV_LO_2122_1a!S30/SV_LO_2122_1a!$V30*100</f>
        <v>32.835598028968192</v>
      </c>
      <c r="T28" s="22">
        <f>SV_LO_2122_1a!T30/SV_LO_2122_1a!$V30*100</f>
        <v>4.5841421532029267</v>
      </c>
      <c r="U28" s="22">
        <f>SV_LO_2122_1a!U30/SV_LO_2122_1a!$V30*100</f>
        <v>0.20904882783335821</v>
      </c>
      <c r="V28" s="107">
        <f>SV_LO_2122_1a!V30/SV_LO_2122_1a!$V30*100</f>
        <v>100</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4"/>
      <c r="AZ28" s="24"/>
      <c r="BA28" s="24"/>
      <c r="BB28" s="24"/>
      <c r="BC28" s="24"/>
    </row>
    <row r="29" spans="1:55">
      <c r="A29" s="2" t="s">
        <v>18</v>
      </c>
      <c r="B29" s="107">
        <f>SV_LO_2122_1a!B31/SV_LO_2122_1a!$H31*100</f>
        <v>3.5701535166012141E-2</v>
      </c>
      <c r="C29" s="108">
        <f>SV_LO_2122_1a!C31/SV_LO_2122_1a!$H31*100</f>
        <v>0.99964298464833989</v>
      </c>
      <c r="D29" s="107">
        <f>SV_LO_2122_1a!D31/SV_LO_2122_1a!$H31*100</f>
        <v>65.298107818636197</v>
      </c>
      <c r="E29" s="107">
        <f>SV_LO_2122_1a!E31/SV_LO_2122_1a!$H31*100</f>
        <v>30.560514102106389</v>
      </c>
      <c r="F29" s="22">
        <f>SV_LO_2122_1a!F31/SV_LO_2122_1a!$H31*100</f>
        <v>2.9989289539450197</v>
      </c>
      <c r="G29" s="22">
        <f>SV_LO_2122_1a!G31/SV_LO_2122_1a!$H31*100</f>
        <v>0.10710460549803642</v>
      </c>
      <c r="H29" s="107">
        <f>SV_LO_2122_1a!H31/SV_LO_2122_1a!$H31*100</f>
        <v>100</v>
      </c>
      <c r="I29" s="118">
        <f>SV_LO_2122_1a!I31/SV_LO_2122_1a!$O31*100</f>
        <v>6.978367062107467E-2</v>
      </c>
      <c r="J29" s="108">
        <f>SV_LO_2122_1a!J31/SV_LO_2122_1a!$O31*100</f>
        <v>0.59316120027913477</v>
      </c>
      <c r="K29" s="107">
        <f>SV_LO_2122_1a!K31/SV_LO_2122_1a!$O31*100</f>
        <v>68.283321702721565</v>
      </c>
      <c r="L29" s="107">
        <f>SV_LO_2122_1a!L31/SV_LO_2122_1a!$O31*100</f>
        <v>28.122819260293092</v>
      </c>
      <c r="M29" s="108">
        <f>SV_LO_2122_1a!M31/SV_LO_2122_1a!$O31*100</f>
        <v>2.7564549895324495</v>
      </c>
      <c r="N29" s="22">
        <f>SV_LO_2122_1a!N31/SV_LO_2122_1a!$O31*100</f>
        <v>0.17445917655268667</v>
      </c>
      <c r="O29" s="109">
        <f>SV_LO_2122_1a!O31/SV_LO_2122_1a!$O31*100</f>
        <v>100</v>
      </c>
      <c r="P29" s="110">
        <f>SV_LO_2122_1a!P31/SV_LO_2122_1a!$V31*100</f>
        <v>5.2938062466913717E-2</v>
      </c>
      <c r="Q29" s="110">
        <f>SV_LO_2122_1a!Q31/SV_LO_2122_1a!$V31*100</f>
        <v>0.79407093700370568</v>
      </c>
      <c r="R29" s="107">
        <f>SV_LO_2122_1a!R31/SV_LO_2122_1a!$V31*100</f>
        <v>66.80783483324511</v>
      </c>
      <c r="S29" s="107">
        <f>SV_LO_2122_1a!S31/SV_LO_2122_1a!$V31*100</f>
        <v>29.327686606670195</v>
      </c>
      <c r="T29" s="22">
        <f>SV_LO_2122_1a!T31/SV_LO_2122_1a!$V31*100</f>
        <v>2.8763013940356448</v>
      </c>
      <c r="U29" s="22">
        <f>SV_LO_2122_1a!U31/SV_LO_2122_1a!$V31*100</f>
        <v>0.14116816657843656</v>
      </c>
      <c r="V29" s="107">
        <f>SV_LO_2122_1a!V31/SV_LO_2122_1a!$V31*100</f>
        <v>100</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4"/>
      <c r="AZ29" s="24"/>
      <c r="BA29" s="24"/>
      <c r="BB29" s="24"/>
      <c r="BC29" s="24"/>
    </row>
    <row r="30" spans="1:55">
      <c r="A30" s="12"/>
      <c r="B30" s="111">
        <f>SV_LO_2122_1a!B32/SV_LO_2122_1a!$H32*100</f>
        <v>2.2611133722244832E-2</v>
      </c>
      <c r="C30" s="112">
        <f>SV_LO_2122_1a!C32/SV_LO_2122_1a!$H32*100</f>
        <v>0.58336725003391665</v>
      </c>
      <c r="D30" s="113">
        <f>SV_LO_2122_1a!D32/SV_LO_2122_1a!$H32*100</f>
        <v>65.495409939854383</v>
      </c>
      <c r="E30" s="113">
        <f>SV_LO_2122_1a!E32/SV_LO_2122_1a!$H32*100</f>
        <v>29.18645140867363</v>
      </c>
      <c r="F30" s="112">
        <f>SV_LO_2122_1a!F32/SV_LO_2122_1a!$H32*100</f>
        <v>4.3910821688599464</v>
      </c>
      <c r="G30" s="112">
        <f>SV_LO_2122_1a!G32/SV_LO_2122_1a!$H32*100</f>
        <v>0.32107809885587663</v>
      </c>
      <c r="H30" s="113">
        <f>SV_LO_2122_1a!H32/SV_LO_2122_1a!$H32*100</f>
        <v>100</v>
      </c>
      <c r="I30" s="119">
        <f>SV_LO_2122_1a!I32/SV_LO_2122_1a!$O32*100</f>
        <v>3.1982455338785583E-2</v>
      </c>
      <c r="J30" s="112">
        <f>SV_LO_2122_1a!J32/SV_LO_2122_1a!$O32*100</f>
        <v>0.45689221912550826</v>
      </c>
      <c r="K30" s="113">
        <f>SV_LO_2122_1a!K32/SV_LO_2122_1a!$O32*100</f>
        <v>67.674875496870285</v>
      </c>
      <c r="L30" s="113">
        <f>SV_LO_2122_1a!L32/SV_LO_2122_1a!$O32*100</f>
        <v>27.436377758486774</v>
      </c>
      <c r="M30" s="112">
        <f>SV_LO_2122_1a!M32/SV_LO_2122_1a!$O32*100</f>
        <v>4.0800475167907893</v>
      </c>
      <c r="N30" s="112">
        <f>SV_LO_2122_1a!N32/SV_LO_2122_1a!$O32*100</f>
        <v>0.31982455338785576</v>
      </c>
      <c r="O30" s="114">
        <f>SV_LO_2122_1a!O32/SV_LO_2122_1a!$O32*100</f>
        <v>100</v>
      </c>
      <c r="P30" s="112">
        <f>SV_LO_2122_1a!P32/SV_LO_2122_1a!$V32*100</f>
        <v>2.7272727272727275E-2</v>
      </c>
      <c r="Q30" s="116">
        <f>SV_LO_2122_1a!Q32/SV_LO_2122_1a!$V32*100</f>
        <v>0.5204545454545455</v>
      </c>
      <c r="R30" s="113">
        <f>SV_LO_2122_1a!R32/SV_LO_2122_1a!$V32*100</f>
        <v>66.579545454545453</v>
      </c>
      <c r="S30" s="113">
        <f>SV_LO_2122_1a!S32/SV_LO_2122_1a!$V32*100</f>
        <v>28.315909090909091</v>
      </c>
      <c r="T30" s="112">
        <f>SV_LO_2122_1a!T32/SV_LO_2122_1a!$V32*100</f>
        <v>4.2363636363636363</v>
      </c>
      <c r="U30" s="112">
        <f>SV_LO_2122_1a!U32/SV_LO_2122_1a!$V32*100</f>
        <v>0.32045454545454549</v>
      </c>
      <c r="V30" s="113">
        <f>SV_LO_2122_1a!V32/SV_LO_2122_1a!$V32*100</f>
        <v>100</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4"/>
      <c r="AZ30" s="24"/>
      <c r="BA30" s="24"/>
      <c r="BB30" s="24"/>
      <c r="BC30" s="24"/>
    </row>
    <row r="31" spans="1:55">
      <c r="B31" s="22"/>
      <c r="C31" s="22"/>
      <c r="D31" s="22"/>
      <c r="E31" s="22"/>
      <c r="F31" s="22"/>
      <c r="G31" s="22"/>
      <c r="H31" s="22"/>
      <c r="I31" s="22"/>
      <c r="J31" s="22"/>
      <c r="K31" s="22"/>
      <c r="L31" s="22"/>
      <c r="M31" s="108"/>
      <c r="N31" s="22"/>
      <c r="O31" s="22"/>
      <c r="P31" s="120"/>
      <c r="Q31" s="120"/>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4"/>
      <c r="AW31" s="24"/>
      <c r="AX31" s="24"/>
      <c r="AY31" s="24"/>
      <c r="AZ31" s="24"/>
    </row>
    <row r="32" spans="1:55">
      <c r="P32" s="20"/>
      <c r="Q32" s="21"/>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4"/>
      <c r="AW32" s="24"/>
      <c r="AX32" s="24"/>
      <c r="AY32" s="24"/>
      <c r="AZ32" s="24"/>
    </row>
    <row r="33" spans="1:55">
      <c r="A33" s="149" t="s">
        <v>21</v>
      </c>
      <c r="B33" s="149"/>
      <c r="C33" s="149"/>
      <c r="D33" s="149"/>
      <c r="E33" s="149"/>
      <c r="F33" s="149"/>
      <c r="G33" s="149"/>
      <c r="H33" s="149"/>
      <c r="I33" s="149"/>
      <c r="J33" s="149"/>
      <c r="K33" s="149"/>
      <c r="L33" s="149"/>
      <c r="M33" s="149"/>
      <c r="N33" s="149"/>
      <c r="O33" s="149"/>
      <c r="P33" s="149"/>
      <c r="Q33" s="149"/>
      <c r="R33" s="149"/>
      <c r="S33" s="149"/>
      <c r="T33" s="149"/>
      <c r="U33" s="149"/>
      <c r="V33" s="149"/>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4"/>
      <c r="AW33" s="24"/>
      <c r="AX33" s="24"/>
      <c r="AY33" s="24"/>
      <c r="AZ33" s="24"/>
    </row>
    <row r="34" spans="1:55" ht="13.8" thickBot="1">
      <c r="A34" s="2"/>
      <c r="B34" s="2"/>
      <c r="M34" s="3"/>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4"/>
      <c r="AW34" s="24"/>
      <c r="AX34" s="24"/>
      <c r="AY34" s="24"/>
      <c r="AZ34" s="24"/>
    </row>
    <row r="35" spans="1:55">
      <c r="A35" s="5"/>
      <c r="B35" s="147" t="s">
        <v>2</v>
      </c>
      <c r="C35" s="148"/>
      <c r="D35" s="148"/>
      <c r="E35" s="148"/>
      <c r="F35" s="148"/>
      <c r="G35" s="148"/>
      <c r="H35" s="154"/>
      <c r="I35" s="147" t="s">
        <v>3</v>
      </c>
      <c r="J35" s="148"/>
      <c r="K35" s="148"/>
      <c r="L35" s="148"/>
      <c r="M35" s="148"/>
      <c r="N35" s="148"/>
      <c r="O35" s="154"/>
      <c r="P35" s="147" t="s">
        <v>4</v>
      </c>
      <c r="Q35" s="148"/>
      <c r="R35" s="148"/>
      <c r="S35" s="148"/>
      <c r="T35" s="148"/>
      <c r="U35" s="148"/>
      <c r="V35" s="148"/>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4"/>
      <c r="AW35" s="24"/>
      <c r="AX35" s="24"/>
      <c r="AY35" s="24"/>
      <c r="AZ35" s="24"/>
    </row>
    <row r="36" spans="1:55">
      <c r="A36" s="2"/>
      <c r="B36" s="152" t="s">
        <v>5</v>
      </c>
      <c r="C36" s="153"/>
      <c r="D36" s="6" t="s">
        <v>6</v>
      </c>
      <c r="E36" s="146" t="s">
        <v>7</v>
      </c>
      <c r="F36" s="146"/>
      <c r="G36" s="146"/>
      <c r="H36" s="7" t="s">
        <v>4</v>
      </c>
      <c r="I36" s="152" t="s">
        <v>5</v>
      </c>
      <c r="J36" s="153"/>
      <c r="K36" s="2" t="s">
        <v>6</v>
      </c>
      <c r="L36" s="145" t="s">
        <v>7</v>
      </c>
      <c r="M36" s="146"/>
      <c r="N36" s="146"/>
      <c r="O36" s="7" t="s">
        <v>4</v>
      </c>
      <c r="P36" s="152" t="s">
        <v>5</v>
      </c>
      <c r="Q36" s="153"/>
      <c r="R36" s="2" t="s">
        <v>6</v>
      </c>
      <c r="S36" s="145" t="s">
        <v>7</v>
      </c>
      <c r="T36" s="146"/>
      <c r="U36" s="146"/>
      <c r="V36" s="7" t="s">
        <v>4</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4"/>
      <c r="AZ36" s="24"/>
      <c r="BA36" s="24"/>
      <c r="BB36" s="24"/>
      <c r="BC36" s="24"/>
    </row>
    <row r="37" spans="1:55" ht="13.8">
      <c r="A37" s="8" t="s">
        <v>8</v>
      </c>
      <c r="B37" s="73" t="s">
        <v>43</v>
      </c>
      <c r="C37" s="77">
        <v>1</v>
      </c>
      <c r="D37" s="9" t="s">
        <v>9</v>
      </c>
      <c r="E37" s="8" t="s">
        <v>10</v>
      </c>
      <c r="F37" s="8" t="s">
        <v>11</v>
      </c>
      <c r="G37" s="8" t="s">
        <v>12</v>
      </c>
      <c r="H37" s="10"/>
      <c r="I37" s="72" t="s">
        <v>43</v>
      </c>
      <c r="J37" s="77">
        <v>1</v>
      </c>
      <c r="K37" s="9">
        <v>0</v>
      </c>
      <c r="L37" s="8" t="s">
        <v>10</v>
      </c>
      <c r="M37" s="8" t="s">
        <v>11</v>
      </c>
      <c r="N37" s="8" t="s">
        <v>12</v>
      </c>
      <c r="O37" s="10"/>
      <c r="P37" s="72" t="s">
        <v>43</v>
      </c>
      <c r="Q37" s="77">
        <v>1</v>
      </c>
      <c r="R37" s="9" t="s">
        <v>9</v>
      </c>
      <c r="S37" s="8" t="s">
        <v>10</v>
      </c>
      <c r="T37" s="8" t="s">
        <v>11</v>
      </c>
      <c r="U37" s="8" t="s">
        <v>12</v>
      </c>
      <c r="V37" s="10"/>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4"/>
      <c r="AZ37" s="24"/>
      <c r="BA37" s="24"/>
      <c r="BB37" s="24"/>
      <c r="BC37" s="24"/>
    </row>
    <row r="38" spans="1:55">
      <c r="A38" s="11" t="s">
        <v>13</v>
      </c>
      <c r="B38" s="103">
        <f>SV_LO_2122_1a!B42/SV_LO_2122_1a!$H42*100</f>
        <v>5.5969105054010189E-3</v>
      </c>
      <c r="C38" s="104">
        <f>SV_LO_2122_1a!C42/SV_LO_2122_1a!$H42*100</f>
        <v>0.69121844741702576</v>
      </c>
      <c r="D38" s="103">
        <f>SV_LO_2122_1a!D42/SV_LO_2122_1a!$H42*100</f>
        <v>89.203559635081433</v>
      </c>
      <c r="E38" s="103">
        <f>SV_LO_2122_1a!E42/SV_LO_2122_1a!$H42*100</f>
        <v>9.5539262327195384</v>
      </c>
      <c r="F38" s="104">
        <f>SV_LO_2122_1a!F42/SV_LO_2122_1a!$H42*100</f>
        <v>0.51771422174959425</v>
      </c>
      <c r="G38" s="104">
        <f>SV_LO_2122_1a!G42/SV_LO_2122_1a!$H42*100</f>
        <v>2.7984552527005095E-2</v>
      </c>
      <c r="H38" s="103">
        <f>SV_LO_2122_1a!H42/SV_LO_2122_1a!$H42*100</f>
        <v>100</v>
      </c>
      <c r="I38" s="103">
        <f>SV_LO_2122_1a!I42/SV_LO_2122_1a!$O42*100</f>
        <v>0</v>
      </c>
      <c r="J38" s="104">
        <f>SV_LO_2122_1a!J42/SV_LO_2122_1a!$O42*100</f>
        <v>0.75557449225962225</v>
      </c>
      <c r="K38" s="103">
        <f>SV_LO_2122_1a!K42/SV_LO_2122_1a!$O42*100</f>
        <v>90.725749183354637</v>
      </c>
      <c r="L38" s="103">
        <f>SV_LO_2122_1a!L42/SV_LO_2122_1a!$O42*100</f>
        <v>8.0528334043459733</v>
      </c>
      <c r="M38" s="104">
        <f>SV_LO_2122_1a!M42/SV_LO_2122_1a!$O42*100</f>
        <v>0.44027836954977984</v>
      </c>
      <c r="N38" s="104">
        <f>SV_LO_2122_1a!N42/SV_LO_2122_1a!$O42*100</f>
        <v>2.5564550489987216E-2</v>
      </c>
      <c r="O38" s="117">
        <f>SV_LO_2122_1a!O42/SV_LO_2122_1a!$O42*100</f>
        <v>100</v>
      </c>
      <c r="P38" s="115">
        <f>SV_LO_2122_1a!P42/SV_LO_2122_1a!$V42*100</f>
        <v>2.8193236442577425E-3</v>
      </c>
      <c r="Q38" s="115">
        <f>SV_LO_2122_1a!Q42/SV_LO_2122_1a!$V42*100</f>
        <v>0.72315651475211096</v>
      </c>
      <c r="R38" s="103">
        <f>SV_LO_2122_1a!R42/SV_LO_2122_1a!$V42*100</f>
        <v>89.958978840976044</v>
      </c>
      <c r="S38" s="103">
        <f>SV_LO_2122_1a!S42/SV_LO_2122_1a!$V42*100</f>
        <v>8.8089767264833174</v>
      </c>
      <c r="T38" s="104">
        <f>SV_LO_2122_1a!T42/SV_LO_2122_1a!$V42*100</f>
        <v>0.47928501952381619</v>
      </c>
      <c r="U38" s="104">
        <f>SV_LO_2122_1a!U42/SV_LO_2122_1a!$V42*100</f>
        <v>2.6783574620448555E-2</v>
      </c>
      <c r="V38" s="103">
        <f>SV_LO_2122_1a!V42/SV_LO_2122_1a!$V42*100</f>
        <v>100</v>
      </c>
      <c r="W38" s="23"/>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4"/>
      <c r="AZ38" s="24"/>
      <c r="BA38" s="24"/>
      <c r="BB38" s="24"/>
      <c r="BC38" s="24"/>
    </row>
    <row r="39" spans="1:55">
      <c r="A39" s="2" t="s">
        <v>14</v>
      </c>
      <c r="B39" s="107">
        <f>SV_LO_2122_1a!B43/SV_LO_2122_1a!$H43*100</f>
        <v>8.480805111098548E-3</v>
      </c>
      <c r="C39" s="108">
        <f>SV_LO_2122_1a!C43/SV_LO_2122_1a!$H43*100</f>
        <v>0.76892633007293498</v>
      </c>
      <c r="D39" s="107">
        <f>SV_LO_2122_1a!D43/SV_LO_2122_1a!$H43*100</f>
        <v>87.813083055351399</v>
      </c>
      <c r="E39" s="107">
        <f>SV_LO_2122_1a!E43/SV_LO_2122_1a!$H43*100</f>
        <v>10.634929609317577</v>
      </c>
      <c r="F39" s="22">
        <f>SV_LO_2122_1a!F43/SV_LO_2122_1a!$H43*100</f>
        <v>0.71804149940634365</v>
      </c>
      <c r="G39" s="22">
        <f>SV_LO_2122_1a!G43/SV_LO_2122_1a!$H43*100</f>
        <v>5.6538700740656977E-2</v>
      </c>
      <c r="H39" s="107">
        <f>SV_LO_2122_1a!H43/SV_LO_2122_1a!$H43*100</f>
        <v>100</v>
      </c>
      <c r="I39" s="107">
        <f>SV_LO_2122_1a!I43/SV_LO_2122_1a!$O43*100</f>
        <v>0</v>
      </c>
      <c r="J39" s="108">
        <f>SV_LO_2122_1a!J43/SV_LO_2122_1a!$O43*100</f>
        <v>0.80107189691544567</v>
      </c>
      <c r="K39" s="107">
        <f>SV_LO_2122_1a!K43/SV_LO_2122_1a!$O43*100</f>
        <v>88.035235760305611</v>
      </c>
      <c r="L39" s="107">
        <f>SV_LO_2122_1a!L43/SV_LO_2122_1a!$O43*100</f>
        <v>10.365471235532242</v>
      </c>
      <c r="M39" s="108">
        <f>SV_LO_2122_1a!M43/SV_LO_2122_1a!$O43*100</f>
        <v>0.74405610354068075</v>
      </c>
      <c r="N39" s="22">
        <f>SV_LO_2122_1a!N43/SV_LO_2122_1a!$O43*100</f>
        <v>5.4165003706026574E-2</v>
      </c>
      <c r="O39" s="107">
        <f>SV_LO_2122_1a!O43/SV_LO_2122_1a!$O43*100</f>
        <v>100</v>
      </c>
      <c r="P39" s="121">
        <f>SV_LO_2122_1a!P43/SV_LO_2122_1a!$V43*100</f>
        <v>4.2582183614375746E-3</v>
      </c>
      <c r="Q39" s="110">
        <f>SV_LO_2122_1a!Q43/SV_LO_2122_1a!$V43*100</f>
        <v>0.78493158462499291</v>
      </c>
      <c r="R39" s="107">
        <f>SV_LO_2122_1a!R43/SV_LO_2122_1a!$V43*100</f>
        <v>87.92369272696304</v>
      </c>
      <c r="S39" s="107">
        <f>SV_LO_2122_1a!S43/SV_LO_2122_1a!$V43*100</f>
        <v>10.500766479305058</v>
      </c>
      <c r="T39" s="22">
        <f>SV_LO_2122_1a!T43/SV_LO_2122_1a!$V43*100</f>
        <v>0.73099415204678353</v>
      </c>
      <c r="U39" s="22">
        <f>SV_LO_2122_1a!U43/SV_LO_2122_1a!$V43*100</f>
        <v>5.5356838698688467E-2</v>
      </c>
      <c r="V39" s="107">
        <f>SV_LO_2122_1a!V43/SV_LO_2122_1a!$V43*100</f>
        <v>100</v>
      </c>
      <c r="W39" s="23"/>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4"/>
      <c r="AZ39" s="24"/>
      <c r="BA39" s="24"/>
      <c r="BB39" s="24"/>
      <c r="BC39" s="24"/>
    </row>
    <row r="40" spans="1:55">
      <c r="A40" s="2" t="s">
        <v>15</v>
      </c>
      <c r="B40" s="107">
        <f>SV_LO_2122_1a!B44/SV_LO_2122_1a!$H44*100</f>
        <v>1.145409770345341E-2</v>
      </c>
      <c r="C40" s="108">
        <f>SV_LO_2122_1a!C44/SV_LO_2122_1a!$H44*100</f>
        <v>1.2628142718057385</v>
      </c>
      <c r="D40" s="107">
        <f>SV_LO_2122_1a!D44/SV_LO_2122_1a!$H44*100</f>
        <v>85.745375408052226</v>
      </c>
      <c r="E40" s="107">
        <f>SV_LO_2122_1a!E44/SV_LO_2122_1a!$H44*100</f>
        <v>11.978122673386405</v>
      </c>
      <c r="F40" s="22">
        <f>SV_LO_2122_1a!F44/SV_LO_2122_1a!$H44*100</f>
        <v>0.96500773151594987</v>
      </c>
      <c r="G40" s="22">
        <f>SV_LO_2122_1a!G44/SV_LO_2122_1a!$H44*100</f>
        <v>3.7225817536223581E-2</v>
      </c>
      <c r="H40" s="107">
        <f>SV_LO_2122_1a!H44/SV_LO_2122_1a!$H44*100</f>
        <v>100</v>
      </c>
      <c r="I40" s="107">
        <f>SV_LO_2122_1a!I44/SV_LO_2122_1a!$O44*100</f>
        <v>2.9079065980400711E-3</v>
      </c>
      <c r="J40" s="108">
        <f>SV_LO_2122_1a!J44/SV_LO_2122_1a!$O44*100</f>
        <v>0.93925383116694283</v>
      </c>
      <c r="K40" s="107">
        <f>SV_LO_2122_1a!K44/SV_LO_2122_1a!$O44*100</f>
        <v>86.646892901800001</v>
      </c>
      <c r="L40" s="107">
        <f>SV_LO_2122_1a!L44/SV_LO_2122_1a!$O44*100</f>
        <v>11.410625490709238</v>
      </c>
      <c r="M40" s="108">
        <f>SV_LO_2122_1a!M44/SV_LO_2122_1a!$O44*100</f>
        <v>0.93634592456890298</v>
      </c>
      <c r="N40" s="22">
        <f>SV_LO_2122_1a!N44/SV_LO_2122_1a!$O44*100</f>
        <v>6.3973945156881568E-2</v>
      </c>
      <c r="O40" s="107">
        <f>SV_LO_2122_1a!O44/SV_LO_2122_1a!$O44*100</f>
        <v>100</v>
      </c>
      <c r="P40" s="121">
        <f>SV_LO_2122_1a!P44/SV_LO_2122_1a!$V44*100</f>
        <v>7.2138621575218945E-3</v>
      </c>
      <c r="Q40" s="110">
        <f>SV_LO_2122_1a!Q44/SV_LO_2122_1a!$V44*100</f>
        <v>1.1022781376693456</v>
      </c>
      <c r="R40" s="107">
        <f>SV_LO_2122_1a!R44/SV_LO_2122_1a!$V44*100</f>
        <v>86.192667830503098</v>
      </c>
      <c r="S40" s="107">
        <f>SV_LO_2122_1a!S44/SV_LO_2122_1a!$V44*100</f>
        <v>11.696556102205999</v>
      </c>
      <c r="T40" s="22">
        <f>SV_LO_2122_1a!T44/SV_LO_2122_1a!$V44*100</f>
        <v>0.95078703236138562</v>
      </c>
      <c r="U40" s="22">
        <f>SV_LO_2122_1a!U44/SV_LO_2122_1a!$V44*100</f>
        <v>5.0497035102653257E-2</v>
      </c>
      <c r="V40" s="107">
        <f>SV_LO_2122_1a!V44/SV_LO_2122_1a!$V44*100</f>
        <v>100</v>
      </c>
      <c r="W40" s="23"/>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4"/>
      <c r="AZ40" s="24"/>
      <c r="BA40" s="24"/>
      <c r="BB40" s="24"/>
      <c r="BC40" s="24"/>
    </row>
    <row r="41" spans="1:55">
      <c r="A41" s="2" t="s">
        <v>16</v>
      </c>
      <c r="B41" s="107">
        <f>SV_LO_2122_1a!B45/SV_LO_2122_1a!$H45*100</f>
        <v>1.716050795103535E-2</v>
      </c>
      <c r="C41" s="108">
        <f>SV_LO_2122_1a!C45/SV_LO_2122_1a!$H45*100</f>
        <v>1.1926553025969568</v>
      </c>
      <c r="D41" s="107">
        <f>SV_LO_2122_1a!D45/SV_LO_2122_1a!$H45*100</f>
        <v>84.953094611600505</v>
      </c>
      <c r="E41" s="107">
        <f>SV_LO_2122_1a!E45/SV_LO_2122_1a!$H45*100</f>
        <v>12.381306486672006</v>
      </c>
      <c r="F41" s="22">
        <f>SV_LO_2122_1a!F45/SV_LO_2122_1a!$H45*100</f>
        <v>1.372840636082828</v>
      </c>
      <c r="G41" s="22">
        <f>SV_LO_2122_1a!G45/SV_LO_2122_1a!$H45*100</f>
        <v>8.2942455096670864E-2</v>
      </c>
      <c r="H41" s="107">
        <f>SV_LO_2122_1a!H45/SV_LO_2122_1a!$H45*100</f>
        <v>100</v>
      </c>
      <c r="I41" s="107">
        <f>SV_LO_2122_1a!I45/SV_LO_2122_1a!$O45*100</f>
        <v>2.0213687554143805E-2</v>
      </c>
      <c r="J41" s="108">
        <f>SV_LO_2122_1a!J45/SV_LO_2122_1a!$O45*100</f>
        <v>0.99913369910482241</v>
      </c>
      <c r="K41" s="107">
        <f>SV_LO_2122_1a!K45/SV_LO_2122_1a!$O45*100</f>
        <v>86.11897198960439</v>
      </c>
      <c r="L41" s="107">
        <f>SV_LO_2122_1a!L45/SV_LO_2122_1a!$O45*100</f>
        <v>11.556453941669073</v>
      </c>
      <c r="M41" s="108">
        <f>SV_LO_2122_1a!M45/SV_LO_2122_1a!$O45*100</f>
        <v>1.2272596015015882</v>
      </c>
      <c r="N41" s="22">
        <f>SV_LO_2122_1a!N45/SV_LO_2122_1a!$O45*100</f>
        <v>7.7967080565983241E-2</v>
      </c>
      <c r="O41" s="107">
        <f>SV_LO_2122_1a!O45/SV_LO_2122_1a!$O45*100</f>
        <v>100</v>
      </c>
      <c r="P41" s="121">
        <f>SV_LO_2122_1a!P45/SV_LO_2122_1a!$V45*100</f>
        <v>1.8679771244647526E-2</v>
      </c>
      <c r="Q41" s="110">
        <f>SV_LO_2122_1a!Q45/SV_LO_2122_1a!$V45*100</f>
        <v>1.0963588815127741</v>
      </c>
      <c r="R41" s="107">
        <f>SV_LO_2122_1a!R45/SV_LO_2122_1a!$V45*100</f>
        <v>85.533235623760675</v>
      </c>
      <c r="S41" s="107">
        <f>SV_LO_2122_1a!S45/SV_LO_2122_1a!$V45*100</f>
        <v>11.97085955685835</v>
      </c>
      <c r="T41" s="22">
        <f>SV_LO_2122_1a!T45/SV_LO_2122_1a!$V45*100</f>
        <v>1.3003994597235395</v>
      </c>
      <c r="U41" s="22">
        <f>SV_LO_2122_1a!U45/SV_LO_2122_1a!$V45*100</f>
        <v>8.0466706900020113E-2</v>
      </c>
      <c r="V41" s="107">
        <f>SV_LO_2122_1a!V45/SV_LO_2122_1a!$V45*100</f>
        <v>100</v>
      </c>
      <c r="W41" s="23"/>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4"/>
      <c r="AZ41" s="24"/>
      <c r="BA41" s="24"/>
      <c r="BB41" s="24"/>
      <c r="BC41" s="24"/>
    </row>
    <row r="42" spans="1:55">
      <c r="A42" s="2" t="s">
        <v>17</v>
      </c>
      <c r="B42" s="107">
        <f>SV_LO_2122_1a!B46/SV_LO_2122_1a!$H46*100</f>
        <v>3.4218255439276854E-2</v>
      </c>
      <c r="C42" s="108">
        <f>SV_LO_2122_1a!C46/SV_LO_2122_1a!$H46*100</f>
        <v>1.6082580056460121</v>
      </c>
      <c r="D42" s="107">
        <f>SV_LO_2122_1a!D46/SV_LO_2122_1a!$H46*100</f>
        <v>84.821352191394112</v>
      </c>
      <c r="E42" s="107">
        <f>SV_LO_2122_1a!E46/SV_LO_2122_1a!$H46*100</f>
        <v>12.615130171946735</v>
      </c>
      <c r="F42" s="22">
        <f>SV_LO_2122_1a!F46/SV_LO_2122_1a!$H46*100</f>
        <v>0.88967464142119834</v>
      </c>
      <c r="G42" s="22">
        <f>SV_LO_2122_1a!G46/SV_LO_2122_1a!$H46*100</f>
        <v>3.1366734152670446E-2</v>
      </c>
      <c r="H42" s="107">
        <f>SV_LO_2122_1a!H46/SV_LO_2122_1a!$H46*100</f>
        <v>100</v>
      </c>
      <c r="I42" s="107">
        <f>SV_LO_2122_1a!I46/SV_LO_2122_1a!$O46*100</f>
        <v>2.8848372951765518E-2</v>
      </c>
      <c r="J42" s="108">
        <f>SV_LO_2122_1a!J46/SV_LO_2122_1a!$O46*100</f>
        <v>1.0270020770828525</v>
      </c>
      <c r="K42" s="107">
        <f>SV_LO_2122_1a!K46/SV_LO_2122_1a!$O46*100</f>
        <v>86.216247403646435</v>
      </c>
      <c r="L42" s="107">
        <f>SV_LO_2122_1a!L46/SV_LO_2122_1a!$O46*100</f>
        <v>11.928802215555043</v>
      </c>
      <c r="M42" s="108">
        <f>SV_LO_2122_1a!M46/SV_LO_2122_1a!$O46*100</f>
        <v>0.78467574428802211</v>
      </c>
      <c r="N42" s="22">
        <f>SV_LO_2122_1a!N46/SV_LO_2122_1a!$O46*100</f>
        <v>1.4424186475882759E-2</v>
      </c>
      <c r="O42" s="107">
        <f>SV_LO_2122_1a!O46/SV_LO_2122_1a!$O46*100</f>
        <v>100</v>
      </c>
      <c r="P42" s="121">
        <f>SV_LO_2122_1a!P46/SV_LO_2122_1a!$V46*100</f>
        <v>3.1548907977571594E-2</v>
      </c>
      <c r="Q42" s="110">
        <f>SV_LO_2122_1a!Q46/SV_LO_2122_1a!$V46*100</f>
        <v>1.3193179699711759</v>
      </c>
      <c r="R42" s="107">
        <f>SV_LO_2122_1a!R46/SV_LO_2122_1a!$V46*100</f>
        <v>85.514749114479514</v>
      </c>
      <c r="S42" s="107">
        <f>SV_LO_2122_1a!S46/SV_LO_2122_1a!$V46*100</f>
        <v>12.273959244547058</v>
      </c>
      <c r="T42" s="22">
        <f>SV_LO_2122_1a!T46/SV_LO_2122_1a!$V46*100</f>
        <v>0.83748010267735495</v>
      </c>
      <c r="U42" s="22">
        <f>SV_LO_2122_1a!U46/SV_LO_2122_1a!$V46*100</f>
        <v>2.2944660347324796E-2</v>
      </c>
      <c r="V42" s="107">
        <f>SV_LO_2122_1a!V46/SV_LO_2122_1a!$V46*100</f>
        <v>100</v>
      </c>
      <c r="W42" s="23"/>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4"/>
      <c r="AZ42" s="24"/>
      <c r="BA42" s="24"/>
      <c r="BB42" s="24"/>
      <c r="BC42" s="24"/>
    </row>
    <row r="43" spans="1:55">
      <c r="A43" s="2" t="s">
        <v>18</v>
      </c>
      <c r="B43" s="107">
        <f>SV_LO_2122_1a!B47/SV_LO_2122_1a!$H47*100</f>
        <v>3.8626099358212505E-2</v>
      </c>
      <c r="C43" s="108">
        <f>SV_LO_2122_1a!C47/SV_LO_2122_1a!$H47*100</f>
        <v>1.5301877822676491</v>
      </c>
      <c r="D43" s="107">
        <f>SV_LO_2122_1a!D47/SV_LO_2122_1a!$H47*100</f>
        <v>87.832778702163068</v>
      </c>
      <c r="E43" s="107">
        <f>SV_LO_2122_1a!E47/SV_LO_2122_1a!$H47*100</f>
        <v>10.140836700736868</v>
      </c>
      <c r="F43" s="22">
        <f>SV_LO_2122_1a!F47/SV_LO_2122_1a!$H47*100</f>
        <v>0.44271452341335871</v>
      </c>
      <c r="G43" s="22">
        <f>SV_LO_2122_1a!G47/SV_LO_2122_1a!$H47*100</f>
        <v>1.4856192060850964E-2</v>
      </c>
      <c r="H43" s="107">
        <f>SV_LO_2122_1a!H47/SV_LO_2122_1a!$H47*100</f>
        <v>100</v>
      </c>
      <c r="I43" s="107">
        <f>SV_LO_2122_1a!I47/SV_LO_2122_1a!$O47*100</f>
        <v>2.965687001393873E-2</v>
      </c>
      <c r="J43" s="108">
        <f>SV_LO_2122_1a!J47/SV_LO_2122_1a!$O47*100</f>
        <v>1.1833091135561551</v>
      </c>
      <c r="K43" s="107">
        <f>SV_LO_2122_1a!K47/SV_LO_2122_1a!$O47*100</f>
        <v>88.92909042379668</v>
      </c>
      <c r="L43" s="107">
        <f>SV_LO_2122_1a!L47/SV_LO_2122_1a!$O47*100</f>
        <v>9.3982621074171835</v>
      </c>
      <c r="M43" s="108">
        <f>SV_LO_2122_1a!M47/SV_LO_2122_1a!$O47*100</f>
        <v>0.43892167620629313</v>
      </c>
      <c r="N43" s="22">
        <f>SV_LO_2122_1a!N47/SV_LO_2122_1a!$O47*100</f>
        <v>2.0759809009757112E-2</v>
      </c>
      <c r="O43" s="107">
        <f>SV_LO_2122_1a!O47/SV_LO_2122_1a!$O47*100</f>
        <v>100</v>
      </c>
      <c r="P43" s="121">
        <f>SV_LO_2122_1a!P47/SV_LO_2122_1a!$V47*100</f>
        <v>3.4137291280148425E-2</v>
      </c>
      <c r="Q43" s="110">
        <f>SV_LO_2122_1a!Q47/SV_LO_2122_1a!$V47*100</f>
        <v>1.3565862708719851</v>
      </c>
      <c r="R43" s="107">
        <f>SV_LO_2122_1a!R47/SV_LO_2122_1a!$V47*100</f>
        <v>88.381447124304273</v>
      </c>
      <c r="S43" s="107">
        <f>SV_LO_2122_1a!S47/SV_LO_2122_1a!$V47*100</f>
        <v>9.7692022263450831</v>
      </c>
      <c r="T43" s="22">
        <f>SV_LO_2122_1a!T47/SV_LO_2122_1a!$V47*100</f>
        <v>0.4408163265306122</v>
      </c>
      <c r="U43" s="22">
        <f>SV_LO_2122_1a!U47/SV_LO_2122_1a!$V47*100</f>
        <v>1.7810760667903526E-2</v>
      </c>
      <c r="V43" s="107">
        <f>SV_LO_2122_1a!V47/SV_LO_2122_1a!$V47*100</f>
        <v>100</v>
      </c>
      <c r="W43" s="23"/>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4"/>
      <c r="AZ43" s="24"/>
      <c r="BA43" s="24"/>
      <c r="BB43" s="24"/>
      <c r="BC43" s="24"/>
    </row>
    <row r="44" spans="1:55">
      <c r="A44" s="12"/>
      <c r="B44" s="122">
        <f>SV_LO_2122_1a!B48/SV_LO_2122_1a!$H48*100</f>
        <v>1.9073140726400564E-2</v>
      </c>
      <c r="C44" s="112">
        <f>SV_LO_2122_1a!C48/SV_LO_2122_1a!$H48*100</f>
        <v>1.1710908406009948</v>
      </c>
      <c r="D44" s="113">
        <f>SV_LO_2122_1a!D48/SV_LO_2122_1a!$H48*100</f>
        <v>86.73176965367945</v>
      </c>
      <c r="E44" s="113">
        <f>SV_LO_2122_1a!E48/SV_LO_2122_1a!$H48*100</f>
        <v>11.217390889714332</v>
      </c>
      <c r="F44" s="112">
        <f>SV_LO_2122_1a!F48/SV_LO_2122_1a!$H48*100</f>
        <v>0.81871456568074419</v>
      </c>
      <c r="G44" s="112">
        <f>SV_LO_2122_1a!G48/SV_LO_2122_1a!$H48*100</f>
        <v>4.1960909598081242E-2</v>
      </c>
      <c r="H44" s="113">
        <f>SV_LO_2122_1a!H48/SV_LO_2122_1a!$H48*100</f>
        <v>100</v>
      </c>
      <c r="I44" s="52">
        <f>SV_LO_2122_1a!I48/SV_LO_2122_1a!$O48*100</f>
        <v>1.34819558465946E-2</v>
      </c>
      <c r="J44" s="112">
        <f>SV_LO_2122_1a!J48/SV_LO_2122_1a!$O48*100</f>
        <v>0.9490333919156414</v>
      </c>
      <c r="K44" s="113">
        <f>SV_LO_2122_1a!K48/SV_LO_2122_1a!$O48*100</f>
        <v>87.78342200929292</v>
      </c>
      <c r="L44" s="113">
        <f>SV_LO_2122_1a!L48/SV_LO_2122_1a!$O48*100</f>
        <v>10.448997279533909</v>
      </c>
      <c r="M44" s="112">
        <f>SV_LO_2122_1a!M48/SV_LO_2122_1a!$O48*100</f>
        <v>0.76221200375568776</v>
      </c>
      <c r="N44" s="112">
        <f>SV_LO_2122_1a!N48/SV_LO_2122_1a!$O48*100</f>
        <v>4.2853359655247128E-2</v>
      </c>
      <c r="O44" s="113">
        <f>SV_LO_2122_1a!O48/SV_LO_2122_1a!$O48*100</f>
        <v>100</v>
      </c>
      <c r="P44" s="111">
        <f>SV_LO_2122_1a!P48/SV_LO_2122_1a!$V48*100</f>
        <v>1.6291171143544381E-2</v>
      </c>
      <c r="Q44" s="116">
        <f>SV_LO_2122_1a!Q48/SV_LO_2122_1a!$V48*100</f>
        <v>1.0606031566539851</v>
      </c>
      <c r="R44" s="113">
        <f>SV_LO_2122_1a!R48/SV_LO_2122_1a!$V48*100</f>
        <v>87.255033492731258</v>
      </c>
      <c r="S44" s="113">
        <f>SV_LO_2122_1a!S48/SV_LO_2122_1a!$V48*100</f>
        <v>10.835066266734387</v>
      </c>
      <c r="T44" s="112">
        <f>SV_LO_2122_1a!T48/SV_LO_2122_1a!$V48*100</f>
        <v>0.7906009525543598</v>
      </c>
      <c r="U44" s="112">
        <f>SV_LO_2122_1a!U48/SV_LO_2122_1a!$V48*100</f>
        <v>4.2404960182461114E-2</v>
      </c>
      <c r="V44" s="113">
        <f>SV_LO_2122_1a!V48/SV_LO_2122_1a!$V48*100</f>
        <v>100</v>
      </c>
      <c r="W44" s="23"/>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4"/>
      <c r="AZ44" s="24"/>
      <c r="BA44" s="24"/>
      <c r="BB44" s="24"/>
      <c r="BC44" s="24"/>
    </row>
    <row r="45" spans="1:55">
      <c r="P45" s="20"/>
      <c r="Q45" s="21"/>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4"/>
      <c r="AW45" s="24"/>
      <c r="AX45" s="24"/>
      <c r="AY45" s="24"/>
      <c r="AZ45" s="24"/>
    </row>
    <row r="46" spans="1:55">
      <c r="P46" s="20"/>
      <c r="Q46" s="21"/>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4"/>
      <c r="AW46" s="24"/>
      <c r="AX46" s="24"/>
      <c r="AY46" s="24"/>
      <c r="AZ46" s="24"/>
    </row>
    <row r="47" spans="1:55">
      <c r="P47" s="20"/>
      <c r="Q47" s="21"/>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4"/>
      <c r="AW47" s="24"/>
      <c r="AX47" s="24"/>
      <c r="AY47" s="24"/>
      <c r="AZ47" s="24"/>
    </row>
    <row r="48" spans="1:55">
      <c r="P48" s="20"/>
      <c r="Q48" s="21"/>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4"/>
      <c r="AW48" s="24"/>
      <c r="AX48" s="24"/>
      <c r="AY48" s="24"/>
      <c r="AZ48" s="24"/>
    </row>
    <row r="49" spans="16:52">
      <c r="P49" s="20"/>
      <c r="Q49" s="21"/>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4"/>
      <c r="AW49" s="24"/>
      <c r="AX49" s="24"/>
      <c r="AY49" s="24"/>
      <c r="AZ49" s="24"/>
    </row>
    <row r="50" spans="16:52">
      <c r="P50" s="20"/>
      <c r="Q50" s="21"/>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4"/>
      <c r="AW50" s="24"/>
      <c r="AX50" s="24"/>
      <c r="AY50" s="24"/>
      <c r="AZ50" s="24"/>
    </row>
    <row r="51" spans="16:52">
      <c r="P51" s="20"/>
      <c r="Q51" s="21"/>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4"/>
      <c r="AW51" s="24"/>
      <c r="AX51" s="24"/>
      <c r="AY51" s="24"/>
      <c r="AZ51" s="24"/>
    </row>
    <row r="52" spans="16:52">
      <c r="P52" s="20"/>
      <c r="Q52" s="21"/>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4"/>
      <c r="AW52" s="24"/>
      <c r="AX52" s="24"/>
      <c r="AY52" s="24"/>
      <c r="AZ52" s="24"/>
    </row>
    <row r="53" spans="16:52">
      <c r="P53" s="20"/>
      <c r="Q53" s="21"/>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4"/>
      <c r="AW53" s="24"/>
      <c r="AX53" s="24"/>
      <c r="AY53" s="24"/>
      <c r="AZ53" s="24"/>
    </row>
    <row r="54" spans="16:52">
      <c r="P54" s="20"/>
      <c r="Q54" s="21"/>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4"/>
      <c r="AW54" s="24"/>
      <c r="AX54" s="24"/>
      <c r="AY54" s="24"/>
      <c r="AZ54" s="24"/>
    </row>
    <row r="55" spans="16:52">
      <c r="P55" s="20"/>
      <c r="Q55" s="21"/>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4"/>
      <c r="AW55" s="24"/>
      <c r="AX55" s="24"/>
      <c r="AY55" s="24"/>
      <c r="AZ55" s="24"/>
    </row>
    <row r="56" spans="16:52">
      <c r="P56" s="20"/>
      <c r="Q56" s="21"/>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4"/>
      <c r="AW56" s="24"/>
      <c r="AX56" s="24"/>
      <c r="AY56" s="24"/>
      <c r="AZ56" s="24"/>
    </row>
    <row r="57" spans="16:52">
      <c r="P57" s="20"/>
      <c r="Q57" s="21"/>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4"/>
      <c r="AW57" s="24"/>
      <c r="AX57" s="24"/>
      <c r="AY57" s="24"/>
      <c r="AZ57" s="24"/>
    </row>
  </sheetData>
  <mergeCells count="32">
    <mergeCell ref="E22:G22"/>
    <mergeCell ref="I22:J22"/>
    <mergeCell ref="L22:N22"/>
    <mergeCell ref="P22:Q22"/>
    <mergeCell ref="S22:U22"/>
    <mergeCell ref="S8:U8"/>
    <mergeCell ref="P36:Q36"/>
    <mergeCell ref="S36:U36"/>
    <mergeCell ref="A33:V33"/>
    <mergeCell ref="A19:V19"/>
    <mergeCell ref="B36:C36"/>
    <mergeCell ref="E36:G36"/>
    <mergeCell ref="I36:J36"/>
    <mergeCell ref="L36:N36"/>
    <mergeCell ref="B35:H35"/>
    <mergeCell ref="I35:O35"/>
    <mergeCell ref="P35:V35"/>
    <mergeCell ref="B21:H21"/>
    <mergeCell ref="I21:O21"/>
    <mergeCell ref="P21:V21"/>
    <mergeCell ref="B22:C22"/>
    <mergeCell ref="B8:C8"/>
    <mergeCell ref="E8:G8"/>
    <mergeCell ref="I8:J8"/>
    <mergeCell ref="L8:N8"/>
    <mergeCell ref="P8:Q8"/>
    <mergeCell ref="A2:V2"/>
    <mergeCell ref="A3:V3"/>
    <mergeCell ref="A5:V5"/>
    <mergeCell ref="B7:H7"/>
    <mergeCell ref="I7:O7"/>
    <mergeCell ref="P7:V7"/>
  </mergeCells>
  <phoneticPr fontId="0" type="noConversion"/>
  <printOptions horizontalCentered="1"/>
  <pageMargins left="0" right="0" top="0.19685039370078741" bottom="0.19685039370078741" header="0.51181102362204722" footer="0.51181102362204722"/>
  <pageSetup paperSize="9" scale="74" orientation="landscape" r:id="rId1"/>
  <headerFooter alignWithMargins="0">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C90"/>
  <sheetViews>
    <sheetView workbookViewId="0">
      <selection activeCell="A65" sqref="A65"/>
    </sheetView>
  </sheetViews>
  <sheetFormatPr defaultColWidth="9.109375" defaultRowHeight="13.2"/>
  <cols>
    <col min="1" max="1" width="18" style="31" customWidth="1"/>
    <col min="2" max="12" width="9.6640625" style="28" customWidth="1"/>
    <col min="13" max="13" width="9.6640625" style="31" customWidth="1"/>
    <col min="14" max="14" width="2.6640625" style="28" customWidth="1"/>
    <col min="15" max="16384" width="9.109375" style="28"/>
  </cols>
  <sheetData>
    <row r="1" spans="1:17">
      <c r="A1" s="1" t="s">
        <v>46</v>
      </c>
    </row>
    <row r="2" spans="1:17">
      <c r="A2" s="149" t="s">
        <v>0</v>
      </c>
      <c r="B2" s="149"/>
      <c r="C2" s="149"/>
      <c r="D2" s="149"/>
      <c r="E2" s="149"/>
      <c r="F2" s="149"/>
      <c r="G2" s="149"/>
      <c r="H2" s="149"/>
      <c r="I2" s="149"/>
      <c r="J2" s="149"/>
      <c r="K2" s="149"/>
      <c r="L2" s="149"/>
      <c r="M2" s="149"/>
      <c r="N2" s="149"/>
      <c r="O2" s="149"/>
      <c r="P2" s="149"/>
      <c r="Q2" s="149"/>
    </row>
    <row r="3" spans="1:17">
      <c r="A3" s="149" t="s">
        <v>23</v>
      </c>
      <c r="B3" s="149"/>
      <c r="C3" s="149"/>
      <c r="D3" s="149"/>
      <c r="E3" s="149"/>
      <c r="F3" s="149"/>
      <c r="G3" s="149"/>
      <c r="H3" s="149"/>
      <c r="I3" s="149"/>
      <c r="J3" s="149"/>
      <c r="K3" s="149"/>
      <c r="L3" s="149"/>
      <c r="M3" s="149"/>
      <c r="N3" s="149"/>
      <c r="O3" s="149"/>
      <c r="P3" s="149"/>
      <c r="Q3" s="149"/>
    </row>
    <row r="4" spans="1:17" ht="10.5" customHeight="1">
      <c r="A4" s="30"/>
      <c r="B4" s="4"/>
      <c r="C4" s="4"/>
      <c r="D4" s="4"/>
      <c r="E4" s="4"/>
      <c r="F4" s="4"/>
      <c r="G4" s="4"/>
      <c r="H4" s="4"/>
      <c r="I4" s="4"/>
      <c r="J4" s="4"/>
      <c r="K4" s="4"/>
      <c r="L4" s="4"/>
      <c r="M4" s="4"/>
    </row>
    <row r="5" spans="1:17">
      <c r="A5" s="149" t="s">
        <v>1</v>
      </c>
      <c r="B5" s="149"/>
      <c r="C5" s="149"/>
      <c r="D5" s="149"/>
      <c r="E5" s="149"/>
      <c r="F5" s="149"/>
      <c r="G5" s="149"/>
      <c r="H5" s="149"/>
      <c r="I5" s="149"/>
      <c r="J5" s="149"/>
      <c r="K5" s="149"/>
      <c r="L5" s="149"/>
      <c r="M5" s="149"/>
      <c r="N5" s="149"/>
      <c r="O5" s="149"/>
      <c r="P5" s="149"/>
      <c r="Q5" s="149"/>
    </row>
    <row r="6" spans="1:17" ht="13.8" thickBot="1"/>
    <row r="7" spans="1:17" ht="13.5" customHeight="1">
      <c r="A7" s="32"/>
      <c r="B7" s="157" t="s">
        <v>24</v>
      </c>
      <c r="C7" s="158"/>
      <c r="D7" s="159"/>
      <c r="E7" s="158" t="s">
        <v>25</v>
      </c>
      <c r="F7" s="158"/>
      <c r="G7" s="158"/>
      <c r="H7" s="157" t="s">
        <v>26</v>
      </c>
      <c r="I7" s="158"/>
      <c r="J7" s="159"/>
      <c r="K7" s="156" t="s">
        <v>4</v>
      </c>
      <c r="L7" s="156"/>
      <c r="M7" s="156"/>
      <c r="N7" s="33"/>
      <c r="O7" s="156" t="s">
        <v>39</v>
      </c>
      <c r="P7" s="156"/>
      <c r="Q7" s="156"/>
    </row>
    <row r="8" spans="1:17">
      <c r="A8" s="34"/>
      <c r="B8" s="35" t="s">
        <v>27</v>
      </c>
      <c r="C8" s="36" t="s">
        <v>28</v>
      </c>
      <c r="D8" s="37" t="s">
        <v>29</v>
      </c>
      <c r="E8" s="36" t="s">
        <v>27</v>
      </c>
      <c r="F8" s="36" t="s">
        <v>28</v>
      </c>
      <c r="G8" s="36" t="s">
        <v>29</v>
      </c>
      <c r="H8" s="35" t="s">
        <v>27</v>
      </c>
      <c r="I8" s="36" t="s">
        <v>28</v>
      </c>
      <c r="J8" s="37" t="s">
        <v>29</v>
      </c>
      <c r="K8" s="36" t="s">
        <v>27</v>
      </c>
      <c r="L8" s="36" t="s">
        <v>28</v>
      </c>
      <c r="M8" s="36" t="s">
        <v>29</v>
      </c>
      <c r="N8" s="38"/>
      <c r="O8" s="36" t="s">
        <v>27</v>
      </c>
      <c r="P8" s="36" t="s">
        <v>28</v>
      </c>
      <c r="Q8" s="36" t="s">
        <v>29</v>
      </c>
    </row>
    <row r="9" spans="1:17" ht="13.5" customHeight="1">
      <c r="A9" s="39" t="s">
        <v>30</v>
      </c>
      <c r="B9" s="40">
        <v>1245</v>
      </c>
      <c r="C9" s="41">
        <v>1217</v>
      </c>
      <c r="D9" s="42">
        <f>B9+C9</f>
        <v>2462</v>
      </c>
      <c r="E9" s="41">
        <v>29944</v>
      </c>
      <c r="F9" s="41">
        <v>29458</v>
      </c>
      <c r="G9" s="41">
        <f>E9+F9</f>
        <v>59402</v>
      </c>
      <c r="H9" s="40">
        <v>155</v>
      </c>
      <c r="I9" s="41">
        <v>160</v>
      </c>
      <c r="J9" s="42">
        <f>H9+I9</f>
        <v>315</v>
      </c>
      <c r="K9" s="41">
        <f t="shared" ref="K9:M14" si="0">SUM(H9,E9,B9)</f>
        <v>31344</v>
      </c>
      <c r="L9" s="41">
        <f t="shared" si="0"/>
        <v>30835</v>
      </c>
      <c r="M9" s="41">
        <f t="shared" si="0"/>
        <v>62179</v>
      </c>
      <c r="N9" s="38"/>
      <c r="O9" s="43">
        <f>B9/(B9+E9)*100</f>
        <v>3.9917919779409408</v>
      </c>
      <c r="P9" s="43">
        <f>C9/(C9+F9)*100</f>
        <v>3.9674001629991853</v>
      </c>
      <c r="Q9" s="43">
        <f>D9/(D9+G9)*100</f>
        <v>3.9796974007500325</v>
      </c>
    </row>
    <row r="10" spans="1:17" ht="13.5" customHeight="1">
      <c r="A10" s="39" t="s">
        <v>31</v>
      </c>
      <c r="B10" s="40">
        <v>666</v>
      </c>
      <c r="C10" s="41">
        <v>893</v>
      </c>
      <c r="D10" s="42">
        <f t="shared" ref="D10:D14" si="1">B10+C10</f>
        <v>1559</v>
      </c>
      <c r="E10" s="41">
        <v>30586</v>
      </c>
      <c r="F10" s="41">
        <v>30067</v>
      </c>
      <c r="G10" s="41">
        <f t="shared" ref="G10:G14" si="2">E10+F10</f>
        <v>60653</v>
      </c>
      <c r="H10" s="40">
        <v>175</v>
      </c>
      <c r="I10" s="41">
        <v>175</v>
      </c>
      <c r="J10" s="42">
        <f t="shared" ref="J10:J14" si="3">H10+I10</f>
        <v>350</v>
      </c>
      <c r="K10" s="41">
        <f t="shared" si="0"/>
        <v>31427</v>
      </c>
      <c r="L10" s="41">
        <f t="shared" si="0"/>
        <v>31135</v>
      </c>
      <c r="M10" s="41">
        <f t="shared" si="0"/>
        <v>62562</v>
      </c>
      <c r="N10" s="38"/>
      <c r="O10" s="43">
        <f t="shared" ref="O10:O15" si="4">B10/(B10+E10)*100</f>
        <v>2.1310636119288366</v>
      </c>
      <c r="P10" s="43">
        <f t="shared" ref="P10:P15" si="5">C10/(C10+F10)*100</f>
        <v>2.8843669250645996</v>
      </c>
      <c r="Q10" s="43">
        <f t="shared" ref="Q10:Q15" si="6">D10/(D10+G10)*100</f>
        <v>2.5059474056452133</v>
      </c>
    </row>
    <row r="11" spans="1:17">
      <c r="A11" s="39" t="s">
        <v>32</v>
      </c>
      <c r="B11" s="40">
        <v>427</v>
      </c>
      <c r="C11" s="41">
        <v>510</v>
      </c>
      <c r="D11" s="42">
        <f t="shared" si="1"/>
        <v>937</v>
      </c>
      <c r="E11" s="41">
        <v>30442</v>
      </c>
      <c r="F11" s="41">
        <v>30044</v>
      </c>
      <c r="G11" s="41">
        <f t="shared" si="2"/>
        <v>60486</v>
      </c>
      <c r="H11" s="40">
        <v>186</v>
      </c>
      <c r="I11" s="41">
        <v>181</v>
      </c>
      <c r="J11" s="42">
        <f t="shared" si="3"/>
        <v>367</v>
      </c>
      <c r="K11" s="41">
        <f t="shared" si="0"/>
        <v>31055</v>
      </c>
      <c r="L11" s="41">
        <f t="shared" si="0"/>
        <v>30735</v>
      </c>
      <c r="M11" s="41">
        <f t="shared" si="0"/>
        <v>61790</v>
      </c>
      <c r="N11" s="38"/>
      <c r="O11" s="43">
        <f t="shared" si="4"/>
        <v>1.3832647640027211</v>
      </c>
      <c r="P11" s="43">
        <f t="shared" si="5"/>
        <v>1.669175885317798</v>
      </c>
      <c r="Q11" s="43">
        <f t="shared" si="6"/>
        <v>1.525487195350276</v>
      </c>
    </row>
    <row r="12" spans="1:17" ht="13.5" customHeight="1">
      <c r="A12" s="39" t="s">
        <v>33</v>
      </c>
      <c r="B12" s="40">
        <v>377</v>
      </c>
      <c r="C12" s="41">
        <v>348</v>
      </c>
      <c r="D12" s="42">
        <f t="shared" si="1"/>
        <v>725</v>
      </c>
      <c r="E12" s="41">
        <v>30637</v>
      </c>
      <c r="F12" s="41">
        <v>30434</v>
      </c>
      <c r="G12" s="41">
        <f t="shared" si="2"/>
        <v>61071</v>
      </c>
      <c r="H12" s="40">
        <v>167</v>
      </c>
      <c r="I12" s="41">
        <v>166</v>
      </c>
      <c r="J12" s="42">
        <f t="shared" si="3"/>
        <v>333</v>
      </c>
      <c r="K12" s="41">
        <f t="shared" si="0"/>
        <v>31181</v>
      </c>
      <c r="L12" s="41">
        <f t="shared" si="0"/>
        <v>30948</v>
      </c>
      <c r="M12" s="41">
        <f t="shared" si="0"/>
        <v>62129</v>
      </c>
      <c r="N12" s="38"/>
      <c r="O12" s="43">
        <f t="shared" si="4"/>
        <v>1.2155800606177856</v>
      </c>
      <c r="P12" s="43">
        <f t="shared" si="5"/>
        <v>1.1305308297056722</v>
      </c>
      <c r="Q12" s="43">
        <f t="shared" si="6"/>
        <v>1.1732150948281441</v>
      </c>
    </row>
    <row r="13" spans="1:17" ht="13.5" customHeight="1">
      <c r="A13" s="39" t="s">
        <v>34</v>
      </c>
      <c r="B13" s="40">
        <v>270</v>
      </c>
      <c r="C13" s="41">
        <v>202</v>
      </c>
      <c r="D13" s="42">
        <f t="shared" si="1"/>
        <v>472</v>
      </c>
      <c r="E13" s="41">
        <v>31324</v>
      </c>
      <c r="F13" s="41">
        <v>30930</v>
      </c>
      <c r="G13" s="41">
        <f t="shared" si="2"/>
        <v>62254</v>
      </c>
      <c r="H13" s="40">
        <v>150</v>
      </c>
      <c r="I13" s="41">
        <v>160</v>
      </c>
      <c r="J13" s="42">
        <f t="shared" si="3"/>
        <v>310</v>
      </c>
      <c r="K13" s="41">
        <f t="shared" si="0"/>
        <v>31744</v>
      </c>
      <c r="L13" s="41">
        <f t="shared" si="0"/>
        <v>31292</v>
      </c>
      <c r="M13" s="41">
        <f t="shared" si="0"/>
        <v>63036</v>
      </c>
      <c r="N13" s="38"/>
      <c r="O13" s="43">
        <f t="shared" si="4"/>
        <v>0.85459264417294423</v>
      </c>
      <c r="P13" s="43">
        <f t="shared" si="5"/>
        <v>0.64885005781832195</v>
      </c>
      <c r="Q13" s="43">
        <f t="shared" si="6"/>
        <v>0.75247903580652364</v>
      </c>
    </row>
    <row r="14" spans="1:17" ht="13.5" customHeight="1">
      <c r="A14" s="39" t="s">
        <v>35</v>
      </c>
      <c r="B14" s="44">
        <v>58</v>
      </c>
      <c r="C14" s="45">
        <v>44</v>
      </c>
      <c r="D14" s="46">
        <f t="shared" si="1"/>
        <v>102</v>
      </c>
      <c r="E14" s="45">
        <v>30656</v>
      </c>
      <c r="F14" s="45">
        <v>30698</v>
      </c>
      <c r="G14" s="45">
        <f t="shared" si="2"/>
        <v>61354</v>
      </c>
      <c r="H14" s="44">
        <v>141</v>
      </c>
      <c r="I14" s="45">
        <v>111</v>
      </c>
      <c r="J14" s="46">
        <f t="shared" si="3"/>
        <v>252</v>
      </c>
      <c r="K14" s="45">
        <f t="shared" si="0"/>
        <v>30855</v>
      </c>
      <c r="L14" s="45">
        <f t="shared" si="0"/>
        <v>30853</v>
      </c>
      <c r="M14" s="45">
        <f t="shared" si="0"/>
        <v>61708</v>
      </c>
      <c r="N14" s="38"/>
      <c r="O14" s="43">
        <f t="shared" si="4"/>
        <v>0.18883896594386926</v>
      </c>
      <c r="P14" s="43">
        <f t="shared" si="5"/>
        <v>0.14312666710038385</v>
      </c>
      <c r="Q14" s="43">
        <f t="shared" si="6"/>
        <v>0.16597240302004687</v>
      </c>
    </row>
    <row r="15" spans="1:17" s="29" customFormat="1" ht="13.5" customHeight="1">
      <c r="A15" s="47" t="s">
        <v>4</v>
      </c>
      <c r="B15" s="48">
        <f>SUM(B9:B14)</f>
        <v>3043</v>
      </c>
      <c r="C15" s="49">
        <f t="shared" ref="C15:M15" si="7">SUM(C9:C14)</f>
        <v>3214</v>
      </c>
      <c r="D15" s="50">
        <f t="shared" si="7"/>
        <v>6257</v>
      </c>
      <c r="E15" s="49">
        <f t="shared" si="7"/>
        <v>183589</v>
      </c>
      <c r="F15" s="49">
        <f t="shared" si="7"/>
        <v>181631</v>
      </c>
      <c r="G15" s="49">
        <f t="shared" si="7"/>
        <v>365220</v>
      </c>
      <c r="H15" s="48">
        <f t="shared" si="7"/>
        <v>974</v>
      </c>
      <c r="I15" s="49">
        <f t="shared" si="7"/>
        <v>953</v>
      </c>
      <c r="J15" s="50">
        <f t="shared" si="7"/>
        <v>1927</v>
      </c>
      <c r="K15" s="49">
        <f t="shared" si="7"/>
        <v>187606</v>
      </c>
      <c r="L15" s="49">
        <f t="shared" si="7"/>
        <v>185798</v>
      </c>
      <c r="M15" s="49">
        <f t="shared" si="7"/>
        <v>373404</v>
      </c>
      <c r="N15" s="51"/>
      <c r="O15" s="52">
        <f t="shared" si="4"/>
        <v>1.6304813751125209</v>
      </c>
      <c r="P15" s="53">
        <f t="shared" si="5"/>
        <v>1.7387540912656552</v>
      </c>
      <c r="Q15" s="53">
        <f t="shared" si="6"/>
        <v>1.6843573087970454</v>
      </c>
    </row>
    <row r="16" spans="1:17" s="31" customFormat="1" ht="13.5" customHeight="1">
      <c r="A16" s="54" t="s">
        <v>19</v>
      </c>
      <c r="B16" s="44">
        <v>0</v>
      </c>
      <c r="C16" s="45">
        <v>0</v>
      </c>
      <c r="D16" s="46">
        <v>0</v>
      </c>
      <c r="E16" s="45">
        <v>1567</v>
      </c>
      <c r="F16" s="45">
        <v>1529</v>
      </c>
      <c r="G16" s="45">
        <f>E16+F16</f>
        <v>3096</v>
      </c>
      <c r="H16" s="44">
        <v>7656</v>
      </c>
      <c r="I16" s="45">
        <v>7452</v>
      </c>
      <c r="J16" s="46">
        <f>H16+I16</f>
        <v>15108</v>
      </c>
      <c r="K16" s="45">
        <f t="shared" ref="K16:M17" si="8">SUM(H16,E16,B16)</f>
        <v>9223</v>
      </c>
      <c r="L16" s="45">
        <f t="shared" si="8"/>
        <v>8981</v>
      </c>
      <c r="M16" s="45">
        <f t="shared" si="8"/>
        <v>18204</v>
      </c>
      <c r="N16" s="55"/>
    </row>
    <row r="17" spans="1:107" s="27" customFormat="1">
      <c r="A17" s="47" t="s">
        <v>36</v>
      </c>
      <c r="B17" s="56">
        <f t="shared" ref="B17:J17" si="9">SUM(B15:B16)</f>
        <v>3043</v>
      </c>
      <c r="C17" s="57">
        <f t="shared" si="9"/>
        <v>3214</v>
      </c>
      <c r="D17" s="58">
        <f t="shared" si="9"/>
        <v>6257</v>
      </c>
      <c r="E17" s="57">
        <f t="shared" si="9"/>
        <v>185156</v>
      </c>
      <c r="F17" s="57">
        <f t="shared" si="9"/>
        <v>183160</v>
      </c>
      <c r="G17" s="57">
        <f t="shared" si="9"/>
        <v>368316</v>
      </c>
      <c r="H17" s="56">
        <f t="shared" si="9"/>
        <v>8630</v>
      </c>
      <c r="I17" s="57">
        <f t="shared" si="9"/>
        <v>8405</v>
      </c>
      <c r="J17" s="58">
        <f t="shared" si="9"/>
        <v>17035</v>
      </c>
      <c r="K17" s="57">
        <f t="shared" si="8"/>
        <v>196829</v>
      </c>
      <c r="L17" s="57">
        <f t="shared" si="8"/>
        <v>194779</v>
      </c>
      <c r="M17" s="57">
        <f>SUM(J17,G17,D17)</f>
        <v>391608</v>
      </c>
      <c r="N17" s="51"/>
    </row>
    <row r="18" spans="1:107" s="27" customFormat="1">
      <c r="A18" s="47"/>
      <c r="B18" s="59"/>
      <c r="C18" s="59"/>
      <c r="D18" s="59"/>
      <c r="E18" s="59"/>
      <c r="F18" s="59"/>
      <c r="G18" s="59"/>
      <c r="H18" s="59"/>
      <c r="I18" s="59"/>
      <c r="J18" s="59"/>
      <c r="K18" s="59"/>
      <c r="L18" s="59"/>
      <c r="M18" s="59"/>
    </row>
    <row r="19" spans="1:107">
      <c r="A19" s="149" t="s">
        <v>20</v>
      </c>
      <c r="B19" s="149"/>
      <c r="C19" s="149"/>
      <c r="D19" s="149"/>
      <c r="E19" s="149"/>
      <c r="F19" s="149"/>
      <c r="G19" s="149"/>
      <c r="H19" s="149"/>
      <c r="I19" s="149"/>
      <c r="J19" s="149"/>
      <c r="K19" s="149"/>
      <c r="L19" s="149"/>
      <c r="M19" s="149"/>
      <c r="N19" s="149"/>
      <c r="O19" s="149"/>
      <c r="P19" s="149"/>
      <c r="Q19" s="149"/>
    </row>
    <row r="20" spans="1:107" ht="4.5" customHeight="1" thickBo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row>
    <row r="21" spans="1:107" s="29" customFormat="1" ht="13.5" customHeight="1">
      <c r="A21" s="32"/>
      <c r="B21" s="157" t="s">
        <v>24</v>
      </c>
      <c r="C21" s="158"/>
      <c r="D21" s="159"/>
      <c r="E21" s="157" t="s">
        <v>25</v>
      </c>
      <c r="F21" s="158"/>
      <c r="G21" s="159"/>
      <c r="H21" s="157" t="s">
        <v>26</v>
      </c>
      <c r="I21" s="158"/>
      <c r="J21" s="159"/>
      <c r="K21" s="156" t="s">
        <v>4</v>
      </c>
      <c r="L21" s="156"/>
      <c r="M21" s="156"/>
      <c r="N21" s="61"/>
      <c r="O21" s="156" t="s">
        <v>39</v>
      </c>
      <c r="P21" s="156"/>
      <c r="Q21" s="156"/>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row>
    <row r="22" spans="1:107">
      <c r="A22" s="34"/>
      <c r="B22" s="35" t="s">
        <v>27</v>
      </c>
      <c r="C22" s="36" t="s">
        <v>28</v>
      </c>
      <c r="D22" s="37" t="s">
        <v>29</v>
      </c>
      <c r="E22" s="35" t="s">
        <v>27</v>
      </c>
      <c r="F22" s="36" t="s">
        <v>28</v>
      </c>
      <c r="G22" s="37" t="s">
        <v>29</v>
      </c>
      <c r="H22" s="35" t="s">
        <v>27</v>
      </c>
      <c r="I22" s="36" t="s">
        <v>28</v>
      </c>
      <c r="J22" s="37" t="s">
        <v>29</v>
      </c>
      <c r="K22" s="36" t="s">
        <v>27</v>
      </c>
      <c r="L22" s="36" t="s">
        <v>28</v>
      </c>
      <c r="M22" s="36" t="s">
        <v>29</v>
      </c>
      <c r="N22" s="63"/>
      <c r="O22" s="36" t="s">
        <v>27</v>
      </c>
      <c r="P22" s="36" t="s">
        <v>28</v>
      </c>
      <c r="Q22" s="36" t="s">
        <v>29</v>
      </c>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row>
    <row r="23" spans="1:107" ht="13.5" customHeight="1">
      <c r="A23" s="39" t="s">
        <v>30</v>
      </c>
      <c r="B23" s="40">
        <v>429</v>
      </c>
      <c r="C23" s="41">
        <v>458</v>
      </c>
      <c r="D23" s="42">
        <f>B23+C23</f>
        <v>887</v>
      </c>
      <c r="E23" s="41">
        <v>3453</v>
      </c>
      <c r="F23" s="41">
        <v>3416</v>
      </c>
      <c r="G23" s="41">
        <f>E23+F23</f>
        <v>6869</v>
      </c>
      <c r="H23" s="40">
        <v>508</v>
      </c>
      <c r="I23" s="41">
        <v>496</v>
      </c>
      <c r="J23" s="42">
        <f>H23+I23</f>
        <v>1004</v>
      </c>
      <c r="K23" s="41">
        <f t="shared" ref="K23:K28" si="10">SUM(H23,E23,B23)</f>
        <v>4390</v>
      </c>
      <c r="L23" s="41">
        <f t="shared" ref="L23:L28" si="11">SUM(I23,F23,C23)</f>
        <v>4370</v>
      </c>
      <c r="M23" s="41">
        <f t="shared" ref="M23:M28" si="12">SUM(J23,G23,D23)</f>
        <v>8760</v>
      </c>
      <c r="N23" s="64"/>
      <c r="O23" s="43">
        <f t="shared" ref="O23:O29" si="13">B23/(B23+E23)*100</f>
        <v>11.051004636785162</v>
      </c>
      <c r="P23" s="43">
        <f t="shared" ref="P23:P29" si="14">C23/(C23+F23)*100</f>
        <v>11.822405782137325</v>
      </c>
      <c r="Q23" s="43">
        <f t="shared" ref="Q23:Q29" si="15">D23/(D23+G23)*100</f>
        <v>11.436307374935534</v>
      </c>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row>
    <row r="24" spans="1:107" ht="13.5" customHeight="1">
      <c r="A24" s="39" t="s">
        <v>31</v>
      </c>
      <c r="B24" s="40">
        <v>195</v>
      </c>
      <c r="C24" s="41">
        <v>267</v>
      </c>
      <c r="D24" s="42">
        <f t="shared" ref="D24:D28" si="16">B24+C24</f>
        <v>462</v>
      </c>
      <c r="E24" s="41">
        <v>3407</v>
      </c>
      <c r="F24" s="41">
        <v>3363</v>
      </c>
      <c r="G24" s="41">
        <f t="shared" ref="G24:G28" si="17">E24+F24</f>
        <v>6770</v>
      </c>
      <c r="H24" s="40">
        <v>345</v>
      </c>
      <c r="I24" s="41">
        <v>313</v>
      </c>
      <c r="J24" s="42">
        <f t="shared" ref="J24:J28" si="18">H24+I24</f>
        <v>658</v>
      </c>
      <c r="K24" s="41">
        <f t="shared" si="10"/>
        <v>3947</v>
      </c>
      <c r="L24" s="41">
        <f t="shared" si="11"/>
        <v>3943</v>
      </c>
      <c r="M24" s="41">
        <f t="shared" si="12"/>
        <v>7890</v>
      </c>
      <c r="N24" s="64"/>
      <c r="O24" s="43">
        <f t="shared" si="13"/>
        <v>5.4136590782898386</v>
      </c>
      <c r="P24" s="43">
        <f t="shared" si="14"/>
        <v>7.3553719008264462</v>
      </c>
      <c r="Q24" s="43">
        <f t="shared" si="15"/>
        <v>6.3882743362831853</v>
      </c>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row>
    <row r="25" spans="1:107" ht="13.5" customHeight="1">
      <c r="A25" s="39" t="s">
        <v>32</v>
      </c>
      <c r="B25" s="40">
        <v>168</v>
      </c>
      <c r="C25" s="41">
        <v>138</v>
      </c>
      <c r="D25" s="42">
        <f t="shared" si="16"/>
        <v>306</v>
      </c>
      <c r="E25" s="41">
        <v>3319</v>
      </c>
      <c r="F25" s="41">
        <v>3164</v>
      </c>
      <c r="G25" s="41">
        <f t="shared" si="17"/>
        <v>6483</v>
      </c>
      <c r="H25" s="40">
        <v>380</v>
      </c>
      <c r="I25" s="41">
        <v>352</v>
      </c>
      <c r="J25" s="42">
        <f t="shared" si="18"/>
        <v>732</v>
      </c>
      <c r="K25" s="41">
        <f t="shared" si="10"/>
        <v>3867</v>
      </c>
      <c r="L25" s="41">
        <f t="shared" si="11"/>
        <v>3654</v>
      </c>
      <c r="M25" s="41">
        <f t="shared" si="12"/>
        <v>7521</v>
      </c>
      <c r="N25" s="64"/>
      <c r="O25" s="43">
        <f t="shared" si="13"/>
        <v>4.8178950387152284</v>
      </c>
      <c r="P25" s="43">
        <f t="shared" si="14"/>
        <v>4.1792852816474868</v>
      </c>
      <c r="Q25" s="43">
        <f t="shared" si="15"/>
        <v>4.5072912063632353</v>
      </c>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row>
    <row r="26" spans="1:107" ht="13.5" customHeight="1">
      <c r="A26" s="39" t="s">
        <v>33</v>
      </c>
      <c r="B26" s="40">
        <v>166</v>
      </c>
      <c r="C26" s="41">
        <v>119</v>
      </c>
      <c r="D26" s="42">
        <f t="shared" si="16"/>
        <v>285</v>
      </c>
      <c r="E26" s="41">
        <v>3246</v>
      </c>
      <c r="F26" s="41">
        <v>3249</v>
      </c>
      <c r="G26" s="41">
        <f t="shared" si="17"/>
        <v>6495</v>
      </c>
      <c r="H26" s="40">
        <v>371</v>
      </c>
      <c r="I26" s="41">
        <v>314</v>
      </c>
      <c r="J26" s="42">
        <f t="shared" si="18"/>
        <v>685</v>
      </c>
      <c r="K26" s="41">
        <f t="shared" si="10"/>
        <v>3783</v>
      </c>
      <c r="L26" s="41">
        <f t="shared" si="11"/>
        <v>3682</v>
      </c>
      <c r="M26" s="41">
        <f t="shared" si="12"/>
        <v>7465</v>
      </c>
      <c r="N26" s="64"/>
      <c r="O26" s="43">
        <f t="shared" si="13"/>
        <v>4.8651817116060956</v>
      </c>
      <c r="P26" s="43">
        <f t="shared" si="14"/>
        <v>3.5332541567695963</v>
      </c>
      <c r="Q26" s="43">
        <f t="shared" si="15"/>
        <v>4.2035398230088497</v>
      </c>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row>
    <row r="27" spans="1:107" ht="13.5" customHeight="1">
      <c r="A27" s="39" t="s">
        <v>34</v>
      </c>
      <c r="B27" s="40">
        <v>83</v>
      </c>
      <c r="C27" s="41">
        <v>60</v>
      </c>
      <c r="D27" s="42">
        <f t="shared" si="16"/>
        <v>143</v>
      </c>
      <c r="E27" s="41">
        <v>2952</v>
      </c>
      <c r="F27" s="41">
        <v>3018</v>
      </c>
      <c r="G27" s="41">
        <f t="shared" si="17"/>
        <v>5970</v>
      </c>
      <c r="H27" s="40">
        <v>290</v>
      </c>
      <c r="I27" s="41">
        <v>294</v>
      </c>
      <c r="J27" s="42">
        <f t="shared" si="18"/>
        <v>584</v>
      </c>
      <c r="K27" s="41">
        <f t="shared" si="10"/>
        <v>3325</v>
      </c>
      <c r="L27" s="41">
        <f t="shared" si="11"/>
        <v>3372</v>
      </c>
      <c r="M27" s="41">
        <f t="shared" si="12"/>
        <v>6697</v>
      </c>
      <c r="N27" s="64"/>
      <c r="O27" s="43">
        <f t="shared" si="13"/>
        <v>2.7347611202635917</v>
      </c>
      <c r="P27" s="43">
        <f t="shared" si="14"/>
        <v>1.9493177387914229</v>
      </c>
      <c r="Q27" s="43">
        <f t="shared" si="15"/>
        <v>2.3392769507606737</v>
      </c>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row>
    <row r="28" spans="1:107" ht="13.5" customHeight="1">
      <c r="A28" s="39" t="s">
        <v>35</v>
      </c>
      <c r="B28" s="44">
        <v>26</v>
      </c>
      <c r="C28" s="45">
        <v>32</v>
      </c>
      <c r="D28" s="46">
        <f t="shared" si="16"/>
        <v>58</v>
      </c>
      <c r="E28" s="45">
        <v>2618</v>
      </c>
      <c r="F28" s="45">
        <v>2655</v>
      </c>
      <c r="G28" s="45">
        <f t="shared" si="17"/>
        <v>5273</v>
      </c>
      <c r="H28" s="44">
        <v>157</v>
      </c>
      <c r="I28" s="45">
        <v>179</v>
      </c>
      <c r="J28" s="46">
        <f t="shared" si="18"/>
        <v>336</v>
      </c>
      <c r="K28" s="45">
        <f t="shared" si="10"/>
        <v>2801</v>
      </c>
      <c r="L28" s="45">
        <f t="shared" si="11"/>
        <v>2866</v>
      </c>
      <c r="M28" s="45">
        <f t="shared" si="12"/>
        <v>5667</v>
      </c>
      <c r="N28" s="64"/>
      <c r="O28" s="43">
        <f t="shared" si="13"/>
        <v>0.98335854765506814</v>
      </c>
      <c r="P28" s="43">
        <f t="shared" si="14"/>
        <v>1.1909192407889841</v>
      </c>
      <c r="Q28" s="43">
        <f t="shared" si="15"/>
        <v>1.0879759894954042</v>
      </c>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row>
    <row r="29" spans="1:107" ht="13.5" customHeight="1">
      <c r="A29" s="47" t="s">
        <v>4</v>
      </c>
      <c r="B29" s="48">
        <f>SUM(B23:B28)</f>
        <v>1067</v>
      </c>
      <c r="C29" s="49">
        <f t="shared" ref="C29:M29" si="19">SUM(C23:C28)</f>
        <v>1074</v>
      </c>
      <c r="D29" s="50">
        <f t="shared" si="19"/>
        <v>2141</v>
      </c>
      <c r="E29" s="48">
        <f t="shared" si="19"/>
        <v>18995</v>
      </c>
      <c r="F29" s="49">
        <f t="shared" si="19"/>
        <v>18865</v>
      </c>
      <c r="G29" s="50">
        <f t="shared" si="19"/>
        <v>37860</v>
      </c>
      <c r="H29" s="48">
        <f t="shared" si="19"/>
        <v>2051</v>
      </c>
      <c r="I29" s="49">
        <f t="shared" si="19"/>
        <v>1948</v>
      </c>
      <c r="J29" s="50">
        <f t="shared" si="19"/>
        <v>3999</v>
      </c>
      <c r="K29" s="49">
        <f t="shared" si="19"/>
        <v>22113</v>
      </c>
      <c r="L29" s="49">
        <f t="shared" si="19"/>
        <v>21887</v>
      </c>
      <c r="M29" s="49">
        <f t="shared" si="19"/>
        <v>44000</v>
      </c>
      <c r="N29" s="66"/>
      <c r="O29" s="52">
        <f t="shared" si="13"/>
        <v>5.3185126109061915</v>
      </c>
      <c r="P29" s="53">
        <f t="shared" si="14"/>
        <v>5.3864286072521184</v>
      </c>
      <c r="Q29" s="53">
        <f t="shared" si="15"/>
        <v>5.3523661908452285</v>
      </c>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row>
    <row r="30" spans="1:107" ht="13.5" customHeight="1">
      <c r="A30" s="68" t="s">
        <v>19</v>
      </c>
      <c r="B30" s="44">
        <v>0</v>
      </c>
      <c r="C30" s="45">
        <v>0</v>
      </c>
      <c r="D30" s="46">
        <v>0</v>
      </c>
      <c r="E30" s="44">
        <v>174</v>
      </c>
      <c r="F30" s="45">
        <v>183</v>
      </c>
      <c r="G30" s="46">
        <f>E30+F30</f>
        <v>357</v>
      </c>
      <c r="H30" s="44">
        <v>798</v>
      </c>
      <c r="I30" s="45">
        <v>806</v>
      </c>
      <c r="J30" s="46">
        <f>H30+I30</f>
        <v>1604</v>
      </c>
      <c r="K30" s="45">
        <f>SUM(H30,E30,B30)</f>
        <v>972</v>
      </c>
      <c r="L30" s="45">
        <f>SUM(I30,F30,C30)</f>
        <v>989</v>
      </c>
      <c r="M30" s="45">
        <f>SUM(J30,G30,D30)</f>
        <v>1961</v>
      </c>
      <c r="N30" s="55"/>
      <c r="O30" s="31"/>
      <c r="P30" s="31"/>
      <c r="Q30" s="31"/>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row>
    <row r="31" spans="1:107" ht="13.5" customHeight="1">
      <c r="A31" s="47" t="s">
        <v>22</v>
      </c>
      <c r="B31" s="56">
        <f>SUM(B29:B30)</f>
        <v>1067</v>
      </c>
      <c r="C31" s="57">
        <f t="shared" ref="C31:J31" si="20">SUM(C29:C30)</f>
        <v>1074</v>
      </c>
      <c r="D31" s="58">
        <f t="shared" si="20"/>
        <v>2141</v>
      </c>
      <c r="E31" s="56">
        <f t="shared" si="20"/>
        <v>19169</v>
      </c>
      <c r="F31" s="57">
        <f t="shared" si="20"/>
        <v>19048</v>
      </c>
      <c r="G31" s="58">
        <f>SUM(G29:G30)</f>
        <v>38217</v>
      </c>
      <c r="H31" s="56">
        <f t="shared" si="20"/>
        <v>2849</v>
      </c>
      <c r="I31" s="56">
        <f t="shared" si="20"/>
        <v>2754</v>
      </c>
      <c r="J31" s="56">
        <f t="shared" si="20"/>
        <v>5603</v>
      </c>
      <c r="K31" s="57">
        <f>SUM(E31,B31,H31)</f>
        <v>23085</v>
      </c>
      <c r="L31" s="57">
        <f>SUM(F31,C31,I31)</f>
        <v>22876</v>
      </c>
      <c r="M31" s="57">
        <f>SUM(G31,D31,J31)</f>
        <v>45961</v>
      </c>
      <c r="N31" s="66"/>
      <c r="O31" s="27"/>
      <c r="P31" s="27"/>
      <c r="Q31" s="2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row>
    <row r="32" spans="1:107" ht="13.5" customHeight="1">
      <c r="A32" s="47"/>
      <c r="B32" s="59"/>
      <c r="C32" s="59"/>
      <c r="D32" s="59"/>
      <c r="E32" s="59"/>
      <c r="F32" s="59"/>
      <c r="G32" s="59"/>
      <c r="H32" s="59"/>
      <c r="I32" s="59"/>
      <c r="J32" s="59"/>
      <c r="K32" s="59"/>
      <c r="L32" s="59"/>
      <c r="M32" s="59"/>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row>
    <row r="33" spans="1:17">
      <c r="A33" s="160" t="s">
        <v>21</v>
      </c>
      <c r="B33" s="160"/>
      <c r="C33" s="160"/>
      <c r="D33" s="160"/>
      <c r="E33" s="160"/>
      <c r="F33" s="160"/>
      <c r="G33" s="160"/>
      <c r="H33" s="160"/>
      <c r="I33" s="160"/>
      <c r="J33" s="160"/>
      <c r="K33" s="160"/>
      <c r="L33" s="160"/>
      <c r="M33" s="160"/>
      <c r="N33" s="160"/>
      <c r="O33" s="160"/>
      <c r="P33" s="160"/>
      <c r="Q33" s="160"/>
    </row>
    <row r="34" spans="1:17" ht="5.25" customHeight="1" thickBot="1"/>
    <row r="35" spans="1:17" ht="13.5" customHeight="1">
      <c r="A35" s="32"/>
      <c r="B35" s="157" t="s">
        <v>24</v>
      </c>
      <c r="C35" s="158"/>
      <c r="D35" s="159"/>
      <c r="E35" s="158" t="s">
        <v>25</v>
      </c>
      <c r="F35" s="158"/>
      <c r="G35" s="158"/>
      <c r="H35" s="157" t="s">
        <v>26</v>
      </c>
      <c r="I35" s="158"/>
      <c r="J35" s="159"/>
      <c r="K35" s="156" t="s">
        <v>4</v>
      </c>
      <c r="L35" s="156"/>
      <c r="M35" s="156"/>
      <c r="N35" s="33"/>
      <c r="O35" s="156" t="s">
        <v>39</v>
      </c>
      <c r="P35" s="156"/>
      <c r="Q35" s="156"/>
    </row>
    <row r="36" spans="1:17">
      <c r="A36" s="34"/>
      <c r="B36" s="35" t="s">
        <v>27</v>
      </c>
      <c r="C36" s="36" t="s">
        <v>28</v>
      </c>
      <c r="D36" s="37" t="s">
        <v>29</v>
      </c>
      <c r="E36" s="36" t="s">
        <v>27</v>
      </c>
      <c r="F36" s="36" t="s">
        <v>28</v>
      </c>
      <c r="G36" s="36" t="s">
        <v>29</v>
      </c>
      <c r="H36" s="35" t="s">
        <v>27</v>
      </c>
      <c r="I36" s="36" t="s">
        <v>28</v>
      </c>
      <c r="J36" s="37" t="s">
        <v>29</v>
      </c>
      <c r="K36" s="36" t="s">
        <v>27</v>
      </c>
      <c r="L36" s="36" t="s">
        <v>28</v>
      </c>
      <c r="M36" s="36" t="s">
        <v>29</v>
      </c>
      <c r="N36" s="38"/>
      <c r="O36" s="36" t="s">
        <v>27</v>
      </c>
      <c r="P36" s="36" t="s">
        <v>28</v>
      </c>
      <c r="Q36" s="36" t="s">
        <v>29</v>
      </c>
    </row>
    <row r="37" spans="1:17">
      <c r="A37" s="39" t="s">
        <v>30</v>
      </c>
      <c r="B37" s="40">
        <f t="shared" ref="B37:M37" si="21">SUM(B23,B9)</f>
        <v>1674</v>
      </c>
      <c r="C37" s="41">
        <f t="shared" si="21"/>
        <v>1675</v>
      </c>
      <c r="D37" s="42">
        <f t="shared" si="21"/>
        <v>3349</v>
      </c>
      <c r="E37" s="41">
        <f t="shared" si="21"/>
        <v>33397</v>
      </c>
      <c r="F37" s="41">
        <f t="shared" si="21"/>
        <v>32874</v>
      </c>
      <c r="G37" s="41">
        <f t="shared" si="21"/>
        <v>66271</v>
      </c>
      <c r="H37" s="40">
        <f t="shared" si="21"/>
        <v>663</v>
      </c>
      <c r="I37" s="41">
        <f t="shared" si="21"/>
        <v>656</v>
      </c>
      <c r="J37" s="42">
        <f t="shared" si="21"/>
        <v>1319</v>
      </c>
      <c r="K37" s="41">
        <f t="shared" si="21"/>
        <v>35734</v>
      </c>
      <c r="L37" s="41">
        <f t="shared" si="21"/>
        <v>35205</v>
      </c>
      <c r="M37" s="41">
        <f t="shared" si="21"/>
        <v>70939</v>
      </c>
      <c r="N37" s="38"/>
      <c r="O37" s="43">
        <f t="shared" ref="O37:O43" si="22">B37/(B37+E37)*100</f>
        <v>4.7731744176099911</v>
      </c>
      <c r="P37" s="43">
        <f t="shared" ref="P37:P43" si="23">C37/(C37+F37)*100</f>
        <v>4.8481866334770904</v>
      </c>
      <c r="Q37" s="43">
        <f t="shared" ref="Q37:Q43" si="24">D37/(D37+G37)*100</f>
        <v>4.8103993105429472</v>
      </c>
    </row>
    <row r="38" spans="1:17">
      <c r="A38" s="39" t="s">
        <v>31</v>
      </c>
      <c r="B38" s="40">
        <f t="shared" ref="B38:M38" si="25">SUM(B24,B10)</f>
        <v>861</v>
      </c>
      <c r="C38" s="41">
        <f t="shared" si="25"/>
        <v>1160</v>
      </c>
      <c r="D38" s="42">
        <f t="shared" si="25"/>
        <v>2021</v>
      </c>
      <c r="E38" s="41">
        <f t="shared" si="25"/>
        <v>33993</v>
      </c>
      <c r="F38" s="41">
        <f t="shared" si="25"/>
        <v>33430</v>
      </c>
      <c r="G38" s="41">
        <f t="shared" si="25"/>
        <v>67423</v>
      </c>
      <c r="H38" s="40">
        <f t="shared" si="25"/>
        <v>520</v>
      </c>
      <c r="I38" s="41">
        <f t="shared" si="25"/>
        <v>488</v>
      </c>
      <c r="J38" s="42">
        <f t="shared" si="25"/>
        <v>1008</v>
      </c>
      <c r="K38" s="41">
        <f t="shared" si="25"/>
        <v>35374</v>
      </c>
      <c r="L38" s="41">
        <f t="shared" si="25"/>
        <v>35078</v>
      </c>
      <c r="M38" s="41">
        <f t="shared" si="25"/>
        <v>70452</v>
      </c>
      <c r="N38" s="38"/>
      <c r="O38" s="43">
        <f t="shared" si="22"/>
        <v>2.4703046996040627</v>
      </c>
      <c r="P38" s="43">
        <f t="shared" si="23"/>
        <v>3.3535703960682275</v>
      </c>
      <c r="Q38" s="43">
        <f t="shared" si="24"/>
        <v>2.9102586256552043</v>
      </c>
    </row>
    <row r="39" spans="1:17">
      <c r="A39" s="39" t="s">
        <v>32</v>
      </c>
      <c r="B39" s="40">
        <f t="shared" ref="B39:M39" si="26">SUM(B25,B11)</f>
        <v>595</v>
      </c>
      <c r="C39" s="41">
        <f t="shared" si="26"/>
        <v>648</v>
      </c>
      <c r="D39" s="42">
        <f t="shared" si="26"/>
        <v>1243</v>
      </c>
      <c r="E39" s="41">
        <f t="shared" si="26"/>
        <v>33761</v>
      </c>
      <c r="F39" s="41">
        <f t="shared" si="26"/>
        <v>33208</v>
      </c>
      <c r="G39" s="41">
        <f t="shared" si="26"/>
        <v>66969</v>
      </c>
      <c r="H39" s="40">
        <f t="shared" si="26"/>
        <v>566</v>
      </c>
      <c r="I39" s="41">
        <f t="shared" si="26"/>
        <v>533</v>
      </c>
      <c r="J39" s="42">
        <f t="shared" si="26"/>
        <v>1099</v>
      </c>
      <c r="K39" s="41">
        <f t="shared" si="26"/>
        <v>34922</v>
      </c>
      <c r="L39" s="41">
        <f t="shared" si="26"/>
        <v>34389</v>
      </c>
      <c r="M39" s="41">
        <f t="shared" si="26"/>
        <v>69311</v>
      </c>
      <c r="N39" s="38"/>
      <c r="O39" s="43">
        <f t="shared" si="22"/>
        <v>1.7318663406682966</v>
      </c>
      <c r="P39" s="43">
        <f t="shared" si="23"/>
        <v>1.9139886578449905</v>
      </c>
      <c r="Q39" s="43">
        <f t="shared" si="24"/>
        <v>1.8222600129009559</v>
      </c>
    </row>
    <row r="40" spans="1:17">
      <c r="A40" s="39" t="s">
        <v>33</v>
      </c>
      <c r="B40" s="40">
        <f t="shared" ref="B40:M40" si="27">SUM(B26,B12)</f>
        <v>543</v>
      </c>
      <c r="C40" s="41">
        <f t="shared" si="27"/>
        <v>467</v>
      </c>
      <c r="D40" s="42">
        <f t="shared" si="27"/>
        <v>1010</v>
      </c>
      <c r="E40" s="41">
        <f t="shared" si="27"/>
        <v>33883</v>
      </c>
      <c r="F40" s="41">
        <f t="shared" si="27"/>
        <v>33683</v>
      </c>
      <c r="G40" s="41">
        <f t="shared" si="27"/>
        <v>67566</v>
      </c>
      <c r="H40" s="40">
        <f t="shared" si="27"/>
        <v>538</v>
      </c>
      <c r="I40" s="41">
        <f t="shared" si="27"/>
        <v>480</v>
      </c>
      <c r="J40" s="42">
        <f t="shared" si="27"/>
        <v>1018</v>
      </c>
      <c r="K40" s="41">
        <f t="shared" si="27"/>
        <v>34964</v>
      </c>
      <c r="L40" s="41">
        <f t="shared" si="27"/>
        <v>34630</v>
      </c>
      <c r="M40" s="41">
        <f t="shared" si="27"/>
        <v>69594</v>
      </c>
      <c r="N40" s="38"/>
      <c r="O40" s="43">
        <f t="shared" si="22"/>
        <v>1.5772962295939115</v>
      </c>
      <c r="P40" s="43">
        <f t="shared" si="23"/>
        <v>1.3674963396778916</v>
      </c>
      <c r="Q40" s="43">
        <f t="shared" si="24"/>
        <v>1.4728184787680823</v>
      </c>
    </row>
    <row r="41" spans="1:17">
      <c r="A41" s="39" t="s">
        <v>34</v>
      </c>
      <c r="B41" s="40">
        <f t="shared" ref="B41:M41" si="28">SUM(B27,B13)</f>
        <v>353</v>
      </c>
      <c r="C41" s="41">
        <f t="shared" si="28"/>
        <v>262</v>
      </c>
      <c r="D41" s="42">
        <f t="shared" si="28"/>
        <v>615</v>
      </c>
      <c r="E41" s="41">
        <f t="shared" si="28"/>
        <v>34276</v>
      </c>
      <c r="F41" s="41">
        <f t="shared" si="28"/>
        <v>33948</v>
      </c>
      <c r="G41" s="41">
        <f t="shared" si="28"/>
        <v>68224</v>
      </c>
      <c r="H41" s="40">
        <f t="shared" si="28"/>
        <v>440</v>
      </c>
      <c r="I41" s="41">
        <f t="shared" si="28"/>
        <v>454</v>
      </c>
      <c r="J41" s="42">
        <f t="shared" si="28"/>
        <v>894</v>
      </c>
      <c r="K41" s="41">
        <f t="shared" si="28"/>
        <v>35069</v>
      </c>
      <c r="L41" s="41">
        <f t="shared" si="28"/>
        <v>34664</v>
      </c>
      <c r="M41" s="41">
        <f t="shared" si="28"/>
        <v>69733</v>
      </c>
      <c r="N41" s="38"/>
      <c r="O41" s="43">
        <f t="shared" si="22"/>
        <v>1.019376822894106</v>
      </c>
      <c r="P41" s="43">
        <f t="shared" si="23"/>
        <v>0.76585793627594267</v>
      </c>
      <c r="Q41" s="43">
        <f t="shared" si="24"/>
        <v>0.89338892197736752</v>
      </c>
    </row>
    <row r="42" spans="1:17">
      <c r="A42" s="39" t="s">
        <v>35</v>
      </c>
      <c r="B42" s="44">
        <f t="shared" ref="B42:M42" si="29">SUM(B28,B14)</f>
        <v>84</v>
      </c>
      <c r="C42" s="45">
        <f t="shared" si="29"/>
        <v>76</v>
      </c>
      <c r="D42" s="46">
        <f t="shared" si="29"/>
        <v>160</v>
      </c>
      <c r="E42" s="45">
        <f t="shared" si="29"/>
        <v>33274</v>
      </c>
      <c r="F42" s="45">
        <f t="shared" si="29"/>
        <v>33353</v>
      </c>
      <c r="G42" s="45">
        <f t="shared" si="29"/>
        <v>66627</v>
      </c>
      <c r="H42" s="44">
        <f t="shared" si="29"/>
        <v>298</v>
      </c>
      <c r="I42" s="45">
        <f t="shared" si="29"/>
        <v>290</v>
      </c>
      <c r="J42" s="46">
        <f t="shared" si="29"/>
        <v>588</v>
      </c>
      <c r="K42" s="45">
        <f t="shared" si="29"/>
        <v>33656</v>
      </c>
      <c r="L42" s="45">
        <f t="shared" si="29"/>
        <v>33719</v>
      </c>
      <c r="M42" s="45">
        <f t="shared" si="29"/>
        <v>67375</v>
      </c>
      <c r="N42" s="38"/>
      <c r="O42" s="43">
        <f t="shared" si="22"/>
        <v>0.25181365789315902</v>
      </c>
      <c r="P42" s="43">
        <f t="shared" si="23"/>
        <v>0.22734751263872682</v>
      </c>
      <c r="Q42" s="43">
        <f t="shared" si="24"/>
        <v>0.23956758051716653</v>
      </c>
    </row>
    <row r="43" spans="1:17" ht="13.5" customHeight="1">
      <c r="A43" s="47" t="s">
        <v>4</v>
      </c>
      <c r="B43" s="48">
        <f t="shared" ref="B43:M43" si="30">SUM(B29,B15)</f>
        <v>4110</v>
      </c>
      <c r="C43" s="49">
        <f t="shared" si="30"/>
        <v>4288</v>
      </c>
      <c r="D43" s="50">
        <f t="shared" si="30"/>
        <v>8398</v>
      </c>
      <c r="E43" s="49">
        <f t="shared" si="30"/>
        <v>202584</v>
      </c>
      <c r="F43" s="49">
        <f t="shared" si="30"/>
        <v>200496</v>
      </c>
      <c r="G43" s="49">
        <f t="shared" si="30"/>
        <v>403080</v>
      </c>
      <c r="H43" s="48">
        <f t="shared" si="30"/>
        <v>3025</v>
      </c>
      <c r="I43" s="49">
        <f t="shared" si="30"/>
        <v>2901</v>
      </c>
      <c r="J43" s="50">
        <f t="shared" si="30"/>
        <v>5926</v>
      </c>
      <c r="K43" s="49">
        <f t="shared" si="30"/>
        <v>209719</v>
      </c>
      <c r="L43" s="49">
        <f t="shared" si="30"/>
        <v>207685</v>
      </c>
      <c r="M43" s="49">
        <f t="shared" si="30"/>
        <v>417404</v>
      </c>
      <c r="N43" s="38"/>
      <c r="O43" s="52">
        <f t="shared" si="22"/>
        <v>1.9884466893088333</v>
      </c>
      <c r="P43" s="53">
        <f t="shared" si="23"/>
        <v>2.0939135869989842</v>
      </c>
      <c r="Q43" s="53">
        <f t="shared" si="24"/>
        <v>2.0409353598491293</v>
      </c>
    </row>
    <row r="44" spans="1:17" ht="13.5" customHeight="1">
      <c r="A44" s="54" t="s">
        <v>19</v>
      </c>
      <c r="B44" s="44">
        <f t="shared" ref="B44:M44" si="31">SUM(B30,B16)</f>
        <v>0</v>
      </c>
      <c r="C44" s="45">
        <f t="shared" si="31"/>
        <v>0</v>
      </c>
      <c r="D44" s="46">
        <f t="shared" si="31"/>
        <v>0</v>
      </c>
      <c r="E44" s="45">
        <f t="shared" si="31"/>
        <v>1741</v>
      </c>
      <c r="F44" s="45">
        <f t="shared" si="31"/>
        <v>1712</v>
      </c>
      <c r="G44" s="45">
        <f t="shared" si="31"/>
        <v>3453</v>
      </c>
      <c r="H44" s="44">
        <f t="shared" si="31"/>
        <v>8454</v>
      </c>
      <c r="I44" s="45">
        <f t="shared" si="31"/>
        <v>8258</v>
      </c>
      <c r="J44" s="46">
        <f t="shared" si="31"/>
        <v>16712</v>
      </c>
      <c r="K44" s="45">
        <f t="shared" si="31"/>
        <v>10195</v>
      </c>
      <c r="L44" s="45">
        <f t="shared" si="31"/>
        <v>9970</v>
      </c>
      <c r="M44" s="45">
        <f t="shared" si="31"/>
        <v>20165</v>
      </c>
      <c r="N44" s="38"/>
      <c r="O44" s="31"/>
      <c r="P44" s="31"/>
      <c r="Q44" s="31"/>
    </row>
    <row r="45" spans="1:17">
      <c r="A45" s="47" t="s">
        <v>22</v>
      </c>
      <c r="B45" s="56">
        <f t="shared" ref="B45:L45" si="32">SUM(B31,B17)</f>
        <v>4110</v>
      </c>
      <c r="C45" s="57">
        <f t="shared" si="32"/>
        <v>4288</v>
      </c>
      <c r="D45" s="58">
        <f t="shared" si="32"/>
        <v>8398</v>
      </c>
      <c r="E45" s="57">
        <f t="shared" si="32"/>
        <v>204325</v>
      </c>
      <c r="F45" s="57">
        <f t="shared" si="32"/>
        <v>202208</v>
      </c>
      <c r="G45" s="57">
        <f t="shared" si="32"/>
        <v>406533</v>
      </c>
      <c r="H45" s="56">
        <f t="shared" si="32"/>
        <v>11479</v>
      </c>
      <c r="I45" s="57">
        <f t="shared" si="32"/>
        <v>11159</v>
      </c>
      <c r="J45" s="58">
        <f t="shared" si="32"/>
        <v>22638</v>
      </c>
      <c r="K45" s="57">
        <f t="shared" si="32"/>
        <v>219914</v>
      </c>
      <c r="L45" s="57">
        <f t="shared" si="32"/>
        <v>217655</v>
      </c>
      <c r="M45" s="57">
        <f>SUM(M31,M17)</f>
        <v>437569</v>
      </c>
      <c r="N45" s="38"/>
      <c r="O45" s="27"/>
      <c r="P45" s="27"/>
      <c r="Q45" s="27"/>
    </row>
    <row r="64" spans="7:7">
      <c r="G64" s="125"/>
    </row>
    <row r="66" spans="13:13">
      <c r="M66" s="28"/>
    </row>
    <row r="67" spans="13:13">
      <c r="M67" s="28"/>
    </row>
    <row r="68" spans="13:13">
      <c r="M68" s="28"/>
    </row>
    <row r="69" spans="13:13">
      <c r="M69" s="28"/>
    </row>
    <row r="70" spans="13:13">
      <c r="M70" s="28"/>
    </row>
    <row r="71" spans="13:13">
      <c r="M71" s="28"/>
    </row>
    <row r="72" spans="13:13">
      <c r="M72" s="28"/>
    </row>
    <row r="73" spans="13:13">
      <c r="M73" s="28"/>
    </row>
    <row r="74" spans="13:13">
      <c r="M74" s="28"/>
    </row>
    <row r="75" spans="13:13">
      <c r="M75" s="28"/>
    </row>
    <row r="76" spans="13:13">
      <c r="M76" s="28"/>
    </row>
    <row r="77" spans="13:13">
      <c r="M77" s="28"/>
    </row>
    <row r="78" spans="13:13">
      <c r="M78" s="28"/>
    </row>
    <row r="79" spans="13:13">
      <c r="M79" s="28"/>
    </row>
    <row r="80" spans="13:13">
      <c r="M80" s="28"/>
    </row>
    <row r="81" spans="13:13">
      <c r="M81" s="28"/>
    </row>
    <row r="82" spans="13:13">
      <c r="M82" s="28"/>
    </row>
    <row r="83" spans="13:13">
      <c r="M83" s="28"/>
    </row>
    <row r="84" spans="13:13">
      <c r="M84" s="28"/>
    </row>
    <row r="85" spans="13:13">
      <c r="M85" s="28"/>
    </row>
    <row r="86" spans="13:13">
      <c r="M86" s="28"/>
    </row>
    <row r="87" spans="13:13">
      <c r="M87" s="28"/>
    </row>
    <row r="88" spans="13:13">
      <c r="M88" s="28"/>
    </row>
    <row r="89" spans="13:13">
      <c r="M89" s="28"/>
    </row>
    <row r="90" spans="13:13">
      <c r="M90" s="28"/>
    </row>
  </sheetData>
  <mergeCells count="20">
    <mergeCell ref="A33:Q33"/>
    <mergeCell ref="K7:M7"/>
    <mergeCell ref="E21:G21"/>
    <mergeCell ref="H21:J21"/>
    <mergeCell ref="K21:M21"/>
    <mergeCell ref="B7:D7"/>
    <mergeCell ref="E7:G7"/>
    <mergeCell ref="H7:J7"/>
    <mergeCell ref="B21:D21"/>
    <mergeCell ref="A2:Q2"/>
    <mergeCell ref="A3:Q3"/>
    <mergeCell ref="A5:Q5"/>
    <mergeCell ref="O7:Q7"/>
    <mergeCell ref="O21:Q21"/>
    <mergeCell ref="A19:Q19"/>
    <mergeCell ref="O35:Q35"/>
    <mergeCell ref="B35:D35"/>
    <mergeCell ref="E35:G35"/>
    <mergeCell ref="H35:J35"/>
    <mergeCell ref="K35:M35"/>
  </mergeCells>
  <phoneticPr fontId="0" type="noConversion"/>
  <printOptions horizontalCentered="1"/>
  <pageMargins left="0.19685039370078741" right="0.19685039370078741" top="0" bottom="0" header="0.51181102362204722" footer="0.51181102362204722"/>
  <pageSetup paperSize="9" scale="80" orientation="landscape" r:id="rId1"/>
  <headerFooter alignWithMargins="0">
    <oddFooter>&amp;R&amp;A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3FEEF7FC4925438935D2DAE7BDF520" ma:contentTypeVersion="6" ma:contentTypeDescription="Een nieuw document maken." ma:contentTypeScope="" ma:versionID="f67dbf5e4265d8587c66c83cb656b92e">
  <xsd:schema xmlns:xsd="http://www.w3.org/2001/XMLSchema" xmlns:xs="http://www.w3.org/2001/XMLSchema" xmlns:p="http://schemas.microsoft.com/office/2006/metadata/properties" xmlns:ns2="e6444207-a4b5-4754-9b52-6d90c3395419" targetNamespace="http://schemas.microsoft.com/office/2006/metadata/properties" ma:root="true" ma:fieldsID="8544b5d4fefc8b99a0b6f9bc383905fb" ns2:_="">
    <xsd:import namespace="e6444207-a4b5-4754-9b52-6d90c33954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44207-a4b5-4754-9b52-6d90c3395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0A0144-4447-4F68-AE3B-56B8A1457E0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95E9F58-A704-45E8-970D-BF6B4E352FE7}">
  <ds:schemaRefs>
    <ds:schemaRef ds:uri="http://schemas.microsoft.com/sharepoint/v3/contenttype/forms"/>
  </ds:schemaRefs>
</ds:datastoreItem>
</file>

<file path=customXml/itemProps3.xml><?xml version="1.0" encoding="utf-8"?>
<ds:datastoreItem xmlns:ds="http://schemas.openxmlformats.org/officeDocument/2006/customXml" ds:itemID="{C8F07F40-1DEB-4D4C-B0D5-64B554643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44207-a4b5-4754-9b52-6d90c3395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INHOUD</vt:lpstr>
      <vt:lpstr>SV_LO_2122_1a</vt:lpstr>
      <vt:lpstr>SV_LO_2122_1b</vt:lpstr>
      <vt:lpstr>ZBL_LO_2122_1</vt:lpstr>
      <vt:lpstr>ZBL_LO_2122_1!Afdrukbereik</vt:lpstr>
    </vt:vector>
  </TitlesOfParts>
  <Company>MVG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Vermeulen</dc:creator>
  <cp:lastModifiedBy>Vermeulen Geert</cp:lastModifiedBy>
  <cp:lastPrinted>2019-07-01T11:02:52Z</cp:lastPrinted>
  <dcterms:created xsi:type="dcterms:W3CDTF">2010-07-12T10:39:45Z</dcterms:created>
  <dcterms:modified xsi:type="dcterms:W3CDTF">2022-11-28T08:14:43Z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0x010100703FEEF7FC4925438935D2DAE7BDF520</vt:lpwstr>
  </property>
</Properties>
</file>